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tables/table13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ngel\Desktop\Enero\Compras\"/>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2409" i="2" l="1"/>
  <c r="I2409" i="2"/>
  <c r="H2409" i="2"/>
  <c r="B2407" i="2"/>
  <c r="F2407" i="2"/>
  <c r="F2408" i="2" l="1"/>
  <c r="C2404" i="2"/>
  <c r="C2402" i="2"/>
  <c r="F36" i="2"/>
  <c r="J2397" i="2"/>
  <c r="I2397" i="2"/>
  <c r="H2397" i="2"/>
  <c r="F2396" i="2"/>
  <c r="B2396" i="2"/>
  <c r="B2394" i="2"/>
  <c r="B2395" i="2"/>
  <c r="B2393" i="2"/>
  <c r="B2392" i="2"/>
  <c r="F2395" i="2"/>
  <c r="F2393" i="2"/>
  <c r="F2394" i="2"/>
  <c r="B35" i="2"/>
  <c r="F2392" i="2"/>
  <c r="F2397" i="2" l="1"/>
  <c r="C2389" i="2"/>
  <c r="C2387" i="2"/>
  <c r="J2382" i="2"/>
  <c r="I2382" i="2"/>
  <c r="H2382" i="2"/>
  <c r="B2380" i="2"/>
  <c r="B2378" i="2"/>
  <c r="B2377" i="2"/>
  <c r="B2381" i="2"/>
  <c r="B2379" i="2"/>
  <c r="F2378" i="2"/>
  <c r="F2381" i="2"/>
  <c r="F2377" i="2"/>
  <c r="F2379" i="2"/>
  <c r="F2380" i="2"/>
  <c r="F2382" i="2" l="1"/>
  <c r="C2374" i="2"/>
  <c r="C2372" i="2"/>
  <c r="J2367" i="2"/>
  <c r="I2367" i="2"/>
  <c r="H2367" i="2"/>
  <c r="B2365" i="2"/>
  <c r="F2363" i="2"/>
  <c r="B2366" i="2"/>
  <c r="F2364" i="2"/>
  <c r="F2365" i="2"/>
  <c r="B2364" i="2"/>
  <c r="B2363" i="2"/>
  <c r="F2366" i="2"/>
  <c r="F2367" i="2" l="1"/>
  <c r="C2360" i="2"/>
  <c r="C2358" i="2"/>
  <c r="J2353" i="2"/>
  <c r="I2353" i="2"/>
  <c r="H2353" i="2"/>
  <c r="F2348" i="2"/>
  <c r="B2352" i="2"/>
  <c r="F2350" i="2"/>
  <c r="B2348" i="2"/>
  <c r="F2349" i="2"/>
  <c r="B2349" i="2"/>
  <c r="F2352" i="2"/>
  <c r="B2350" i="2"/>
  <c r="B2346" i="2"/>
  <c r="F2351" i="2"/>
  <c r="B2345" i="2"/>
  <c r="F2345" i="2"/>
  <c r="B2347" i="2"/>
  <c r="B2351" i="2"/>
  <c r="F2347" i="2"/>
  <c r="F2346" i="2"/>
  <c r="F2353" i="2" l="1"/>
  <c r="C2342" i="2"/>
  <c r="C2340" i="2"/>
  <c r="F2327" i="2"/>
  <c r="B2329" i="2"/>
  <c r="B2327" i="2"/>
  <c r="F2330" i="2"/>
  <c r="F2333" i="2"/>
  <c r="F2329" i="2"/>
  <c r="B2330" i="2"/>
  <c r="F2331" i="2"/>
  <c r="B2331" i="2"/>
  <c r="F2334" i="2"/>
  <c r="F2325" i="2"/>
  <c r="B2332" i="2"/>
  <c r="F2328" i="2"/>
  <c r="B2333" i="2"/>
  <c r="B2335" i="2"/>
  <c r="F2332" i="2"/>
  <c r="B2328" i="2"/>
  <c r="B2334" i="2"/>
  <c r="B2325" i="2"/>
  <c r="F2326" i="2"/>
  <c r="B2326" i="2"/>
  <c r="F2336" i="2" l="1"/>
  <c r="J2334" i="2"/>
  <c r="I2334" i="2"/>
  <c r="H2334" i="2"/>
  <c r="C2322" i="2" l="1"/>
  <c r="C2320" i="2"/>
  <c r="J2315" i="2"/>
  <c r="I2315" i="2"/>
  <c r="H2315" i="2"/>
  <c r="B2314" i="2"/>
  <c r="F2314" i="2"/>
  <c r="F2315" i="2" l="1"/>
  <c r="C2311" i="2"/>
  <c r="C2309" i="2"/>
  <c r="J2304" i="2"/>
  <c r="I2304" i="2"/>
  <c r="H2304" i="2"/>
  <c r="F2303" i="2"/>
  <c r="B2303" i="2"/>
  <c r="F2304" i="2" l="1"/>
  <c r="C2300" i="2"/>
  <c r="C2298" i="2"/>
  <c r="J2293" i="2"/>
  <c r="I2293" i="2"/>
  <c r="H2293" i="2"/>
  <c r="F2292" i="2"/>
  <c r="B2292" i="2"/>
  <c r="F2293" i="2" l="1"/>
  <c r="C2289" i="2"/>
  <c r="C2287" i="2"/>
  <c r="J2282" i="2"/>
  <c r="I2282" i="2"/>
  <c r="H2282" i="2"/>
  <c r="F2280" i="2"/>
  <c r="F2279" i="2"/>
  <c r="B2280" i="2"/>
  <c r="F2281" i="2"/>
  <c r="B2281" i="2"/>
  <c r="B2279" i="2"/>
  <c r="F2282" i="2" l="1"/>
  <c r="C2276" i="2"/>
  <c r="C2274" i="2"/>
  <c r="J2269" i="2"/>
  <c r="I2269" i="2"/>
  <c r="H2269" i="2"/>
  <c r="F2268" i="2"/>
  <c r="B2268" i="2"/>
  <c r="F2269" i="2" l="1"/>
  <c r="C2265" i="2"/>
  <c r="C2263" i="2"/>
  <c r="J2258" i="2"/>
  <c r="I2258" i="2"/>
  <c r="H2258" i="2"/>
  <c r="F2252" i="2"/>
  <c r="F2251" i="2"/>
  <c r="B2257" i="2"/>
  <c r="F2254" i="2"/>
  <c r="B2255" i="2"/>
  <c r="F2255" i="2"/>
  <c r="B2254" i="2"/>
  <c r="F2253" i="2"/>
  <c r="B2252" i="2"/>
  <c r="B2251" i="2"/>
  <c r="F2256" i="2"/>
  <c r="B2256" i="2"/>
  <c r="F2257" i="2"/>
  <c r="B2253" i="2"/>
  <c r="F2258" i="2" l="1"/>
  <c r="C2248" i="2"/>
  <c r="C2246" i="2"/>
  <c r="J2241" i="2" l="1"/>
  <c r="I2241" i="2"/>
  <c r="H2241" i="2"/>
  <c r="B2225" i="2"/>
  <c r="B2235" i="2"/>
  <c r="F2229" i="2"/>
  <c r="F2232" i="2"/>
  <c r="F2228" i="2"/>
  <c r="F2225" i="2"/>
  <c r="B2232" i="2"/>
  <c r="F2240" i="2"/>
  <c r="F2231" i="2"/>
  <c r="B2237" i="2"/>
  <c r="B2236" i="2"/>
  <c r="B2224" i="2"/>
  <c r="B2233" i="2"/>
  <c r="F2235" i="2"/>
  <c r="B2223" i="2"/>
  <c r="B2240" i="2"/>
  <c r="F2230" i="2"/>
  <c r="F2226" i="2"/>
  <c r="F2238" i="2"/>
  <c r="B2231" i="2"/>
  <c r="F2224" i="2"/>
  <c r="F2227" i="2"/>
  <c r="B2234" i="2"/>
  <c r="B2228" i="2"/>
  <c r="B2238" i="2"/>
  <c r="B2229" i="2"/>
  <c r="B2239" i="2"/>
  <c r="B2226" i="2"/>
  <c r="B2230" i="2"/>
  <c r="B2227" i="2"/>
  <c r="F2239" i="2"/>
  <c r="F2223" i="2"/>
  <c r="F2233" i="2"/>
  <c r="F2234" i="2"/>
  <c r="F2237" i="2"/>
  <c r="F2236" i="2"/>
  <c r="F2241" i="2" l="1"/>
  <c r="C2220" i="2"/>
  <c r="C2218" i="2"/>
  <c r="J2420" i="2" l="1"/>
  <c r="I2420" i="2"/>
  <c r="H2420" i="2"/>
  <c r="F2212" i="2"/>
  <c r="B2212" i="2"/>
  <c r="F2213" i="2" l="1"/>
  <c r="C2209" i="2"/>
  <c r="C2207" i="2"/>
  <c r="J2336" i="2"/>
  <c r="I2336" i="2"/>
  <c r="H2336" i="2"/>
  <c r="B2201" i="2"/>
  <c r="F2201" i="2"/>
  <c r="F2202" i="2" l="1"/>
  <c r="C2198" i="2"/>
  <c r="C2196" i="2"/>
  <c r="J2205" i="2"/>
  <c r="I2205" i="2"/>
  <c r="H2205" i="2"/>
  <c r="F2190" i="2"/>
  <c r="B2190" i="2"/>
  <c r="F2191" i="2" l="1"/>
  <c r="C2187" i="2"/>
  <c r="C2185" i="2"/>
  <c r="J2194" i="2"/>
  <c r="I2194" i="2"/>
  <c r="H2194" i="2"/>
  <c r="F2179" i="2"/>
  <c r="B2179" i="2"/>
  <c r="F2180" i="2" l="1"/>
  <c r="C2176" i="2"/>
  <c r="C2174" i="2"/>
  <c r="J2181" i="2"/>
  <c r="I2181" i="2"/>
  <c r="H2181" i="2"/>
  <c r="F2168" i="2"/>
  <c r="B47" i="2"/>
  <c r="B2168" i="2"/>
  <c r="F2169" i="2" l="1"/>
  <c r="C2165" i="2"/>
  <c r="C2163" i="2"/>
  <c r="J2170" i="2"/>
  <c r="I2170" i="2"/>
  <c r="H2170" i="2"/>
  <c r="F2157" i="2"/>
  <c r="B2157" i="2"/>
  <c r="F2158" i="2" l="1"/>
  <c r="C2154" i="2"/>
  <c r="C2152" i="2"/>
  <c r="J2159" i="2"/>
  <c r="I2159" i="2"/>
  <c r="H2159" i="2"/>
  <c r="F2146" i="2"/>
  <c r="B2146" i="2"/>
  <c r="F2147" i="2" l="1"/>
  <c r="C2143" i="2"/>
  <c r="C2141" i="2"/>
  <c r="J2148" i="2"/>
  <c r="I2148" i="2"/>
  <c r="H2148" i="2"/>
  <c r="B2135" i="2"/>
  <c r="F2135" i="2"/>
  <c r="F2136" i="2" l="1"/>
  <c r="C2132" i="2"/>
  <c r="C2130" i="2"/>
  <c r="J2137" i="2"/>
  <c r="I2137" i="2"/>
  <c r="H2137" i="2"/>
  <c r="B2124" i="2"/>
  <c r="B2123" i="2"/>
  <c r="F2112" i="2"/>
  <c r="B2112" i="2"/>
  <c r="F2123" i="2"/>
  <c r="F2124" i="2"/>
  <c r="F2125" i="2" l="1"/>
  <c r="C2120" i="2"/>
  <c r="C2118" i="2"/>
  <c r="J2125" i="2"/>
  <c r="I2125" i="2"/>
  <c r="H2125" i="2"/>
  <c r="B2111" i="2"/>
  <c r="F2111" i="2"/>
  <c r="F2113" i="2" l="1"/>
  <c r="C2108" i="2"/>
  <c r="C2106" i="2"/>
  <c r="J2113" i="2" l="1"/>
  <c r="I2113" i="2"/>
  <c r="H2113" i="2"/>
  <c r="B2100" i="2"/>
  <c r="F2100" i="2"/>
  <c r="F2099" i="2"/>
  <c r="B2099" i="2"/>
  <c r="F2101" i="2" l="1"/>
  <c r="C2096" i="2"/>
  <c r="C2094" i="2"/>
  <c r="J2101" i="2"/>
  <c r="I2101" i="2"/>
  <c r="H2101" i="2"/>
  <c r="B2088" i="2"/>
  <c r="F2088" i="2"/>
  <c r="F2089" i="2" l="1"/>
  <c r="C2085" i="2"/>
  <c r="C2083" i="2"/>
  <c r="J2090" i="2"/>
  <c r="I2090" i="2"/>
  <c r="H2090" i="2"/>
  <c r="B2077" i="2"/>
  <c r="F2077" i="2"/>
  <c r="F2078" i="2" l="1"/>
  <c r="C2074" i="2"/>
  <c r="C2072" i="2"/>
  <c r="J2079" i="2"/>
  <c r="I2079" i="2"/>
  <c r="H2079" i="2"/>
  <c r="B2066" i="2"/>
  <c r="F2066" i="2"/>
  <c r="F2067" i="2" l="1"/>
  <c r="C2063" i="2"/>
  <c r="C2061" i="2"/>
  <c r="J2068" i="2"/>
  <c r="I2068" i="2"/>
  <c r="H2068" i="2"/>
  <c r="F2055" i="2"/>
  <c r="B2055" i="2"/>
  <c r="F2056" i="2" l="1"/>
  <c r="C2052" i="2"/>
  <c r="C2050" i="2"/>
  <c r="J2057" i="2"/>
  <c r="I2057" i="2"/>
  <c r="H2057" i="2"/>
  <c r="F2043" i="2"/>
  <c r="B2043" i="2"/>
  <c r="B2042" i="2"/>
  <c r="B2044" i="2"/>
  <c r="F2042" i="2"/>
  <c r="F2044" i="2"/>
  <c r="F2045" i="2" l="1"/>
  <c r="C2039" i="2"/>
  <c r="C2037" i="2"/>
  <c r="J2044" i="2"/>
  <c r="I2044" i="2"/>
  <c r="H2044" i="2"/>
  <c r="B2031" i="2"/>
  <c r="F2030" i="2"/>
  <c r="B2030" i="2"/>
  <c r="F2031" i="2"/>
  <c r="B2029" i="2"/>
  <c r="F2029" i="2"/>
  <c r="F2032" i="2" l="1"/>
  <c r="C2026" i="2"/>
  <c r="C2024" i="2"/>
  <c r="J2031" i="2"/>
  <c r="I2031" i="2"/>
  <c r="H2031" i="2"/>
  <c r="F2018" i="2"/>
  <c r="B2016" i="2"/>
  <c r="B2018" i="2"/>
  <c r="F2016" i="2"/>
  <c r="B2017" i="2"/>
  <c r="F2017" i="2"/>
  <c r="F2019" i="2" l="1"/>
  <c r="C2013" i="2"/>
  <c r="C2011" i="2"/>
  <c r="J2018" i="2"/>
  <c r="I2018" i="2"/>
  <c r="H2018" i="2"/>
  <c r="F2005" i="2"/>
  <c r="F2003" i="2"/>
  <c r="B2003" i="2"/>
  <c r="B2004" i="2"/>
  <c r="F2004" i="2"/>
  <c r="B2005" i="2"/>
  <c r="F2006" i="2" l="1"/>
  <c r="C2000" i="2"/>
  <c r="C1998" i="2"/>
  <c r="J2005" i="2"/>
  <c r="I2005" i="2"/>
  <c r="H2005" i="2"/>
  <c r="B1988" i="2"/>
  <c r="B1992" i="2"/>
  <c r="B1991" i="2"/>
  <c r="B1989" i="2"/>
  <c r="F1988" i="2"/>
  <c r="F1992" i="2"/>
  <c r="B1990" i="2"/>
  <c r="F1991" i="2"/>
  <c r="F1990" i="2"/>
  <c r="F1989" i="2"/>
  <c r="F1993" i="2" l="1"/>
  <c r="C1985" i="2"/>
  <c r="C1983" i="2"/>
  <c r="J1990" i="2"/>
  <c r="I1990" i="2"/>
  <c r="H1990" i="2"/>
  <c r="F1977" i="2"/>
  <c r="B1973" i="2"/>
  <c r="B1977" i="2"/>
  <c r="B1975" i="2"/>
  <c r="F1975" i="2"/>
  <c r="F1974" i="2"/>
  <c r="B1974" i="2"/>
  <c r="F1973" i="2"/>
  <c r="B1976" i="2"/>
  <c r="F1976" i="2"/>
  <c r="F1978" i="2" l="1"/>
  <c r="C1970" i="2"/>
  <c r="C1968" i="2"/>
  <c r="J1975" i="2"/>
  <c r="I1975" i="2"/>
  <c r="H1975" i="2"/>
  <c r="B1962" i="2"/>
  <c r="B1950" i="2"/>
  <c r="F1962" i="2"/>
  <c r="B1963" i="2"/>
  <c r="F1950" i="2"/>
  <c r="F1963" i="2"/>
  <c r="B1961" i="2"/>
  <c r="F1961" i="2"/>
  <c r="C1958" i="2" l="1"/>
  <c r="C1956" i="2"/>
  <c r="J1963" i="2"/>
  <c r="I1963" i="2"/>
  <c r="H1963" i="2"/>
  <c r="B1929" i="2"/>
  <c r="F1924" i="2"/>
  <c r="F1936" i="2"/>
  <c r="B1925" i="2"/>
  <c r="F1921" i="2"/>
  <c r="B1949" i="2"/>
  <c r="B1918" i="2"/>
  <c r="F1929" i="2"/>
  <c r="F1931" i="2"/>
  <c r="B1935" i="2"/>
  <c r="B1934" i="2"/>
  <c r="F1949" i="2"/>
  <c r="B1940" i="2"/>
  <c r="F1937" i="2"/>
  <c r="B1917" i="2"/>
  <c r="B1927" i="2"/>
  <c r="B1921" i="2"/>
  <c r="B1948" i="2"/>
  <c r="B1923" i="2"/>
  <c r="F1939" i="2"/>
  <c r="B1932" i="2"/>
  <c r="B1945" i="2"/>
  <c r="B1928" i="2"/>
  <c r="F1928" i="2"/>
  <c r="B1941" i="2"/>
  <c r="B1946" i="2"/>
  <c r="B1937" i="2"/>
  <c r="B1930" i="2"/>
  <c r="F1948" i="2"/>
  <c r="B1924" i="2"/>
  <c r="F1927" i="2"/>
  <c r="B1938" i="2"/>
  <c r="F1933" i="2"/>
  <c r="F1942" i="2"/>
  <c r="F1917" i="2"/>
  <c r="F1946" i="2"/>
  <c r="F1947" i="2"/>
  <c r="F1940" i="2"/>
  <c r="B1931" i="2"/>
  <c r="B1920" i="2"/>
  <c r="B1936" i="2"/>
  <c r="B1943" i="2"/>
  <c r="B1919" i="2"/>
  <c r="F1941" i="2"/>
  <c r="B1947" i="2"/>
  <c r="B1944" i="2"/>
  <c r="B1926" i="2"/>
  <c r="B1922" i="2"/>
  <c r="F1930" i="2"/>
  <c r="F1919" i="2"/>
  <c r="B1933" i="2"/>
  <c r="B1939" i="2"/>
  <c r="F1923" i="2"/>
  <c r="F1932" i="2"/>
  <c r="F1918" i="2"/>
  <c r="F1945" i="2"/>
  <c r="F1934" i="2"/>
  <c r="F1922" i="2"/>
  <c r="F1943" i="2"/>
  <c r="F1944" i="2"/>
  <c r="F1935" i="2"/>
  <c r="F1938" i="2"/>
  <c r="F1925" i="2"/>
  <c r="B1942" i="2"/>
  <c r="F1920" i="2"/>
  <c r="F1926" i="2"/>
  <c r="F1951" i="2" l="1"/>
  <c r="C1914" i="2"/>
  <c r="C1912" i="2"/>
  <c r="J1919" i="2"/>
  <c r="I1919" i="2"/>
  <c r="H1919" i="2"/>
  <c r="F1893" i="2"/>
  <c r="B1902" i="2"/>
  <c r="F1886" i="2"/>
  <c r="F1894" i="2"/>
  <c r="F1895" i="2"/>
  <c r="F1897" i="2"/>
  <c r="F1891" i="2"/>
  <c r="F1884" i="2"/>
  <c r="F1877" i="2"/>
  <c r="F1876" i="2"/>
  <c r="F1890" i="2"/>
  <c r="F1887" i="2"/>
  <c r="F1885" i="2"/>
  <c r="F1879" i="2"/>
  <c r="F1904" i="2"/>
  <c r="F1903" i="2"/>
  <c r="F1875" i="2"/>
  <c r="F1874" i="2"/>
  <c r="F1892" i="2"/>
  <c r="F1882" i="2"/>
  <c r="F1899" i="2"/>
  <c r="F1889" i="2"/>
  <c r="F1878" i="2"/>
  <c r="F1880" i="2"/>
  <c r="F1901" i="2"/>
  <c r="F1906" i="2"/>
  <c r="F1888" i="2"/>
  <c r="F1896" i="2"/>
  <c r="F1902" i="2"/>
  <c r="F1881" i="2"/>
  <c r="F1900" i="2"/>
  <c r="F1905" i="2"/>
  <c r="F1883" i="2"/>
  <c r="F1873" i="2"/>
  <c r="F1898" i="2"/>
  <c r="F1907" i="2" l="1"/>
  <c r="C1870" i="2"/>
  <c r="C1868" i="2"/>
  <c r="J1874" i="2"/>
  <c r="I1874" i="2"/>
  <c r="H1874" i="2"/>
  <c r="F1843" i="2"/>
  <c r="F1850" i="2"/>
  <c r="F1861" i="2"/>
  <c r="F1837" i="2"/>
  <c r="F1854" i="2"/>
  <c r="B1862" i="2"/>
  <c r="F1858" i="2"/>
  <c r="F1860" i="2"/>
  <c r="F1851" i="2"/>
  <c r="F1848" i="2"/>
  <c r="F1852" i="2"/>
  <c r="F1839" i="2"/>
  <c r="F1857" i="2"/>
  <c r="B1857" i="2"/>
  <c r="F1841" i="2"/>
  <c r="F1846" i="2"/>
  <c r="F1840" i="2"/>
  <c r="F1844" i="2"/>
  <c r="F1838" i="2"/>
  <c r="F1853" i="2"/>
  <c r="F1849" i="2"/>
  <c r="F1833" i="2"/>
  <c r="F1835" i="2"/>
  <c r="F1830" i="2"/>
  <c r="F1836" i="2"/>
  <c r="F1856" i="2"/>
  <c r="F1842" i="2"/>
  <c r="F1831" i="2"/>
  <c r="F1829" i="2"/>
  <c r="F1832" i="2"/>
  <c r="F1828" i="2"/>
  <c r="F1855" i="2"/>
  <c r="F1818" i="2"/>
  <c r="F1862" i="2"/>
  <c r="F1859" i="2"/>
  <c r="B1818" i="2"/>
  <c r="F1845" i="2"/>
  <c r="F1847" i="2"/>
  <c r="F1834" i="2"/>
  <c r="F1863" i="2" l="1"/>
  <c r="C1825" i="2"/>
  <c r="C1823" i="2"/>
  <c r="F1816" i="2"/>
  <c r="F1804" i="2"/>
  <c r="F1809" i="2"/>
  <c r="F1806" i="2"/>
  <c r="F1814" i="2"/>
  <c r="B1812" i="2"/>
  <c r="F1798" i="2"/>
  <c r="F1813" i="2"/>
  <c r="F1785" i="2"/>
  <c r="F1795" i="2"/>
  <c r="F1803" i="2"/>
  <c r="F1810" i="2"/>
  <c r="F1812" i="2"/>
  <c r="F1808" i="2"/>
  <c r="F1811" i="2"/>
  <c r="F1788" i="2"/>
  <c r="B1817" i="2"/>
  <c r="B1774" i="2"/>
  <c r="F1786" i="2"/>
  <c r="F1807" i="2"/>
  <c r="F1800" i="2"/>
  <c r="F1794" i="2"/>
  <c r="F1799" i="2"/>
  <c r="F1797" i="2"/>
  <c r="F1801" i="2"/>
  <c r="F1784" i="2"/>
  <c r="F1802" i="2"/>
  <c r="F1774" i="2"/>
  <c r="F1789" i="2"/>
  <c r="F1787" i="2"/>
  <c r="F1796" i="2"/>
  <c r="F1793" i="2"/>
  <c r="F1791" i="2"/>
  <c r="F1805" i="2"/>
  <c r="F1815" i="2"/>
  <c r="F1790" i="2"/>
  <c r="F1817" i="2"/>
  <c r="F1792" i="2"/>
  <c r="J1794" i="2" l="1"/>
  <c r="I1794" i="2"/>
  <c r="H1794" i="2"/>
  <c r="B1768" i="2"/>
  <c r="B1756" i="2"/>
  <c r="F1767" i="2"/>
  <c r="F1756" i="2"/>
  <c r="F1765" i="2"/>
  <c r="B1760" i="2"/>
  <c r="B1767" i="2"/>
  <c r="F1766" i="2"/>
  <c r="B1765" i="2"/>
  <c r="B1762" i="2"/>
  <c r="F1760" i="2"/>
  <c r="F1754" i="2"/>
  <c r="F1770" i="2"/>
  <c r="F1755" i="2"/>
  <c r="B1764" i="2"/>
  <c r="B1758" i="2"/>
  <c r="B1773" i="2"/>
  <c r="F1769" i="2"/>
  <c r="B1755" i="2"/>
  <c r="B1754" i="2"/>
  <c r="B1769" i="2"/>
  <c r="F1757" i="2"/>
  <c r="F1771" i="2"/>
  <c r="F1758" i="2"/>
  <c r="F1759" i="2"/>
  <c r="B1759" i="2"/>
  <c r="F1768" i="2"/>
  <c r="B1761" i="2"/>
  <c r="F1772" i="2"/>
  <c r="F1761" i="2"/>
  <c r="F1763" i="2"/>
  <c r="F1773" i="2"/>
  <c r="B1770" i="2"/>
  <c r="F1783" i="2"/>
  <c r="F1764" i="2"/>
  <c r="B1763" i="2"/>
  <c r="F1762" i="2"/>
  <c r="B1757" i="2"/>
  <c r="B1766" i="2"/>
  <c r="B1772" i="2"/>
  <c r="B1771" i="2"/>
  <c r="F1775" i="2" l="1"/>
  <c r="C1781" i="2"/>
  <c r="C1779" i="2"/>
  <c r="C1751" i="2" l="1"/>
  <c r="C1749" i="2"/>
  <c r="J1753" i="2" l="1"/>
  <c r="I1753" i="2"/>
  <c r="H1753" i="2"/>
  <c r="B1742" i="2"/>
  <c r="B1743" i="2"/>
  <c r="F1742" i="2"/>
  <c r="F1743" i="2"/>
  <c r="F1744" i="2" l="1"/>
  <c r="C1739" i="2"/>
  <c r="C1737" i="2"/>
  <c r="J1741" i="2"/>
  <c r="I1741" i="2"/>
  <c r="H1741" i="2"/>
  <c r="B1731" i="2"/>
  <c r="F1730" i="2"/>
  <c r="B1730" i="2"/>
  <c r="F1731" i="2"/>
  <c r="F1732" i="2" l="1"/>
  <c r="C1727" i="2"/>
  <c r="C1725" i="2"/>
  <c r="J1730" i="2"/>
  <c r="I1730" i="2"/>
  <c r="H1730" i="2"/>
  <c r="B1720" i="2"/>
  <c r="F1720" i="2"/>
  <c r="F1721" i="2" l="1"/>
  <c r="C1717" i="2"/>
  <c r="C1715" i="2"/>
  <c r="F26" i="2"/>
  <c r="J10" i="5"/>
  <c r="I10" i="5"/>
  <c r="H10" i="5"/>
  <c r="C6" i="5"/>
  <c r="C4" i="5"/>
  <c r="J1717" i="2"/>
  <c r="I1717" i="2"/>
  <c r="H1717" i="2"/>
  <c r="C1709" i="2"/>
  <c r="C1708" i="2"/>
  <c r="C1705" i="2"/>
  <c r="C1703" i="2"/>
  <c r="J1705" i="2"/>
  <c r="I1705" i="2"/>
  <c r="H1705" i="2"/>
  <c r="C1697" i="2"/>
  <c r="C1696" i="2"/>
  <c r="C1693" i="2"/>
  <c r="C1691" i="2"/>
  <c r="J1693" i="2"/>
  <c r="I1693" i="2"/>
  <c r="H1693" i="2"/>
  <c r="C1685" i="2"/>
  <c r="C1682" i="2"/>
  <c r="C1680" i="2"/>
  <c r="J1682" i="2"/>
  <c r="I1682" i="2"/>
  <c r="H1682" i="2"/>
  <c r="C1674" i="2"/>
  <c r="C1673" i="2"/>
  <c r="C1672" i="2"/>
  <c r="C1671" i="2"/>
  <c r="C1670" i="2"/>
  <c r="C1669" i="2"/>
  <c r="C1668" i="2"/>
  <c r="C1667" i="2"/>
  <c r="C1666" i="2"/>
  <c r="C1665" i="2"/>
  <c r="C1664" i="2"/>
  <c r="C1663" i="2"/>
  <c r="C1662" i="2"/>
  <c r="C1661" i="2"/>
  <c r="C1660" i="2"/>
  <c r="C1657" i="2"/>
  <c r="C1655" i="2"/>
  <c r="J1657" i="2"/>
  <c r="I1657" i="2"/>
  <c r="H1657" i="2"/>
  <c r="C1649" i="2"/>
  <c r="C1648" i="2"/>
  <c r="C1647" i="2"/>
  <c r="C1646" i="2"/>
  <c r="C1645" i="2"/>
  <c r="C1644" i="2"/>
  <c r="C1643" i="2"/>
  <c r="C1642" i="2"/>
  <c r="C1641" i="2"/>
  <c r="C1640" i="2"/>
  <c r="C1639" i="2"/>
  <c r="C1638" i="2"/>
  <c r="C1637" i="2"/>
  <c r="C1636" i="2"/>
  <c r="C1635" i="2"/>
  <c r="C1634" i="2"/>
  <c r="C1631" i="2"/>
  <c r="C1629" i="2"/>
  <c r="J1631" i="2"/>
  <c r="I1631" i="2"/>
  <c r="H1631" i="2"/>
  <c r="C1623" i="2"/>
  <c r="C1622" i="2"/>
  <c r="C1621" i="2"/>
  <c r="C1620" i="2"/>
  <c r="C1619" i="2"/>
  <c r="C1618" i="2"/>
  <c r="C1617" i="2"/>
  <c r="C1616" i="2"/>
  <c r="C1615" i="2"/>
  <c r="C1614" i="2"/>
  <c r="C1613" i="2"/>
  <c r="C1612" i="2"/>
  <c r="C1611" i="2"/>
  <c r="C1610" i="2"/>
  <c r="C1609" i="2"/>
  <c r="C1608" i="2"/>
  <c r="C1605" i="2"/>
  <c r="C1603" i="2"/>
  <c r="J1612" i="2"/>
  <c r="I1612" i="2"/>
  <c r="H1612" i="2"/>
  <c r="C1597" i="2"/>
  <c r="C1596" i="2"/>
  <c r="C1595" i="2"/>
  <c r="C1594" i="2"/>
  <c r="C1591" i="2"/>
  <c r="C1589" i="2"/>
  <c r="J1591" i="2"/>
  <c r="I1591" i="2"/>
  <c r="H1591" i="2"/>
  <c r="C1583" i="2"/>
  <c r="C1582" i="2"/>
  <c r="C1581" i="2"/>
  <c r="C1580" i="2"/>
  <c r="C1577" i="2"/>
  <c r="C1575" i="2"/>
  <c r="J1577" i="2"/>
  <c r="I1577" i="2"/>
  <c r="H1577" i="2"/>
  <c r="C1569" i="2"/>
  <c r="C1566" i="2"/>
  <c r="C1564" i="2"/>
  <c r="J1566" i="2"/>
  <c r="I1566" i="2"/>
  <c r="H1566" i="2"/>
  <c r="C1558" i="2"/>
  <c r="C1555" i="2"/>
  <c r="C1553" i="2"/>
  <c r="J1555" i="2"/>
  <c r="I1555" i="2"/>
  <c r="H1555" i="2"/>
  <c r="C1547" i="2"/>
  <c r="C1546" i="2"/>
  <c r="C1545" i="2"/>
  <c r="C1544" i="2"/>
  <c r="C1543" i="2"/>
  <c r="C1542" i="2"/>
  <c r="C1541" i="2"/>
  <c r="C1538" i="2"/>
  <c r="C1536" i="2"/>
  <c r="J1538" i="2"/>
  <c r="I1538" i="2"/>
  <c r="H1538" i="2"/>
  <c r="C1530" i="2"/>
  <c r="C1529" i="2"/>
  <c r="C1528" i="2"/>
  <c r="C1527" i="2"/>
  <c r="C1526" i="2"/>
  <c r="C1525" i="2"/>
  <c r="C1524" i="2"/>
  <c r="C1521" i="2"/>
  <c r="C1519" i="2"/>
  <c r="J1521" i="2"/>
  <c r="I1521" i="2"/>
  <c r="H1521" i="2"/>
  <c r="C1513" i="2"/>
  <c r="C1512" i="2"/>
  <c r="C1511" i="2"/>
  <c r="C1510" i="2"/>
  <c r="C1509" i="2"/>
  <c r="C1508" i="2"/>
  <c r="C1507" i="2"/>
  <c r="C1504" i="2"/>
  <c r="C1502" i="2"/>
  <c r="J1504" i="2"/>
  <c r="I1504" i="2"/>
  <c r="H1504" i="2"/>
  <c r="C1496" i="2"/>
  <c r="C1495" i="2"/>
  <c r="C1494" i="2"/>
  <c r="C1493" i="2"/>
  <c r="C1492" i="2"/>
  <c r="C1491" i="2"/>
  <c r="C1490" i="2"/>
  <c r="C1489" i="2"/>
  <c r="C1488" i="2"/>
  <c r="C1487" i="2"/>
  <c r="C1486" i="2"/>
  <c r="C1485" i="2"/>
  <c r="C1484" i="2"/>
  <c r="C1481" i="2"/>
  <c r="C1479" i="2"/>
  <c r="J1481" i="2"/>
  <c r="I1481" i="2"/>
  <c r="H1481" i="2"/>
  <c r="C1473" i="2"/>
  <c r="C1472" i="2"/>
  <c r="C1471" i="2"/>
  <c r="C1470" i="2"/>
  <c r="C1469" i="2"/>
  <c r="C1468" i="2"/>
  <c r="C1467" i="2"/>
  <c r="C1466" i="2"/>
  <c r="C1465" i="2"/>
  <c r="C1464" i="2"/>
  <c r="C1463" i="2"/>
  <c r="C1462" i="2"/>
  <c r="C1461" i="2"/>
  <c r="C1458" i="2"/>
  <c r="C1456" i="2"/>
  <c r="J1458" i="2"/>
  <c r="I1458" i="2"/>
  <c r="H1458" i="2"/>
  <c r="C1450" i="2"/>
  <c r="C1449" i="2"/>
  <c r="C1448" i="2"/>
  <c r="C1447" i="2"/>
  <c r="C1446" i="2"/>
  <c r="C1445" i="2"/>
  <c r="C1444" i="2"/>
  <c r="C1443" i="2"/>
  <c r="C1442" i="2"/>
  <c r="C1441" i="2"/>
  <c r="C1440" i="2"/>
  <c r="C1439" i="2"/>
  <c r="C1438" i="2"/>
  <c r="C1437" i="2"/>
  <c r="C1436" i="2"/>
  <c r="C1435" i="2"/>
  <c r="C1432" i="2"/>
  <c r="C1430" i="2"/>
  <c r="J1432" i="2"/>
  <c r="I1432" i="2"/>
  <c r="H1432" i="2"/>
  <c r="C1424" i="2"/>
  <c r="C1423" i="2"/>
  <c r="C1422" i="2"/>
  <c r="C1421" i="2"/>
  <c r="C1420" i="2"/>
  <c r="C1419" i="2"/>
  <c r="C1418" i="2"/>
  <c r="C1417" i="2"/>
  <c r="C1416" i="2"/>
  <c r="C1415" i="2"/>
  <c r="C1414" i="2"/>
  <c r="C1413" i="2"/>
  <c r="C1412" i="2"/>
  <c r="C1411" i="2"/>
  <c r="C1410" i="2"/>
  <c r="C1409" i="2"/>
  <c r="C1408" i="2"/>
  <c r="C1405" i="2"/>
  <c r="C1403" i="2"/>
  <c r="J1405" i="2"/>
  <c r="I1405" i="2"/>
  <c r="H1405" i="2"/>
  <c r="C1397" i="2"/>
  <c r="C1396" i="2"/>
  <c r="C1395" i="2"/>
  <c r="C1394" i="2"/>
  <c r="C1393" i="2"/>
  <c r="C1392" i="2"/>
  <c r="C1391" i="2"/>
  <c r="C1390" i="2"/>
  <c r="C1389" i="2"/>
  <c r="C1388" i="2"/>
  <c r="C1387" i="2"/>
  <c r="C1386" i="2"/>
  <c r="C1385" i="2"/>
  <c r="C1384" i="2"/>
  <c r="C1383" i="2"/>
  <c r="C1382" i="2"/>
  <c r="C1381" i="2"/>
  <c r="C1378" i="2"/>
  <c r="C1376" i="2"/>
  <c r="J1378" i="2"/>
  <c r="I1378" i="2"/>
  <c r="H1378" i="2"/>
  <c r="C1370" i="2"/>
  <c r="C1369" i="2"/>
  <c r="C1368" i="2"/>
  <c r="C1367" i="2"/>
  <c r="C1364" i="2"/>
  <c r="C1362" i="2"/>
  <c r="J1364" i="2"/>
  <c r="I1364" i="2"/>
  <c r="H1364" i="2"/>
  <c r="C1356" i="2"/>
  <c r="C1355" i="2"/>
  <c r="C1354" i="2"/>
  <c r="C1353" i="2"/>
  <c r="C1352" i="2"/>
  <c r="C1351" i="2"/>
  <c r="C1350" i="2"/>
  <c r="C1349" i="2"/>
  <c r="C1348" i="2"/>
  <c r="C1345" i="2"/>
  <c r="C1343" i="2"/>
  <c r="J1345" i="2"/>
  <c r="I1345" i="2"/>
  <c r="H1345" i="2"/>
  <c r="C1337" i="2"/>
  <c r="C1336" i="2"/>
  <c r="C1335" i="2"/>
  <c r="C1334" i="2"/>
  <c r="C1333" i="2"/>
  <c r="C1332" i="2"/>
  <c r="C1331" i="2"/>
  <c r="C1330" i="2"/>
  <c r="C1329" i="2"/>
  <c r="C1326" i="2"/>
  <c r="C1324" i="2"/>
  <c r="J1326" i="2"/>
  <c r="I1326" i="2"/>
  <c r="H1326" i="2"/>
  <c r="C1318" i="2"/>
  <c r="C1317" i="2"/>
  <c r="C1314" i="2"/>
  <c r="C1312" i="2"/>
  <c r="J1314" i="2"/>
  <c r="I1314" i="2"/>
  <c r="H1314" i="2"/>
  <c r="C1306" i="2"/>
  <c r="C1305" i="2"/>
  <c r="C1304" i="2"/>
  <c r="C1303" i="2"/>
  <c r="C1302" i="2"/>
  <c r="C1301" i="2"/>
  <c r="C1300" i="2"/>
  <c r="C1299" i="2"/>
  <c r="C1298" i="2"/>
  <c r="C1295" i="2"/>
  <c r="C1293" i="2"/>
  <c r="J1295" i="2"/>
  <c r="I1295" i="2"/>
  <c r="H1295" i="2"/>
  <c r="C1287" i="2"/>
  <c r="C1286" i="2"/>
  <c r="C1285" i="2"/>
  <c r="C1284" i="2"/>
  <c r="C1283" i="2"/>
  <c r="C1282" i="2"/>
  <c r="C1281" i="2"/>
  <c r="C1278" i="2"/>
  <c r="C1276" i="2"/>
  <c r="J1278" i="2"/>
  <c r="I1278" i="2"/>
  <c r="H1278" i="2"/>
  <c r="C1270" i="2"/>
  <c r="C1269" i="2"/>
  <c r="C1268" i="2"/>
  <c r="C1267" i="2"/>
  <c r="C1266" i="2"/>
  <c r="C1265" i="2"/>
  <c r="C1264" i="2"/>
  <c r="C1263" i="2"/>
  <c r="C1262" i="2"/>
  <c r="C1259" i="2"/>
  <c r="C1257" i="2"/>
  <c r="J1259" i="2"/>
  <c r="I1259" i="2"/>
  <c r="H1259" i="2"/>
  <c r="C1251" i="2"/>
  <c r="C1250" i="2"/>
  <c r="C1249" i="2"/>
  <c r="C1248" i="2"/>
  <c r="C1247" i="2"/>
  <c r="C1246" i="2"/>
  <c r="C1245" i="2"/>
  <c r="C1244" i="2"/>
  <c r="C1243" i="2"/>
  <c r="C1240" i="2"/>
  <c r="C1238" i="2"/>
  <c r="J1240" i="2"/>
  <c r="I1240" i="2"/>
  <c r="H1240" i="2"/>
  <c r="C1232" i="2"/>
  <c r="C1231" i="2"/>
  <c r="C1230" i="2"/>
  <c r="C1229" i="2"/>
  <c r="C1226" i="2"/>
  <c r="C1224" i="2"/>
  <c r="J1227" i="2"/>
  <c r="I1227" i="2"/>
  <c r="H1227" i="2"/>
  <c r="C1218" i="2"/>
  <c r="C1217" i="2"/>
  <c r="C1216" i="2"/>
  <c r="C1215" i="2"/>
  <c r="C1212" i="2"/>
  <c r="C1210" i="2"/>
  <c r="J1213" i="2"/>
  <c r="I1213" i="2"/>
  <c r="H1213" i="2"/>
  <c r="C1204" i="2"/>
  <c r="C1203" i="2"/>
  <c r="C1200" i="2"/>
  <c r="C1198" i="2"/>
  <c r="J1201" i="2"/>
  <c r="I1201" i="2"/>
  <c r="H1201" i="2"/>
  <c r="C1192" i="2"/>
  <c r="C1191" i="2"/>
  <c r="C1188" i="2"/>
  <c r="C1186" i="2"/>
  <c r="J1189" i="2"/>
  <c r="I1189" i="2"/>
  <c r="H1189" i="2"/>
  <c r="C1180" i="2"/>
  <c r="C1179" i="2"/>
  <c r="C1176" i="2"/>
  <c r="C1174" i="2"/>
  <c r="J1177" i="2"/>
  <c r="I1177" i="2"/>
  <c r="H1177" i="2"/>
  <c r="C1168" i="2"/>
  <c r="C1167" i="2"/>
  <c r="C1164" i="2"/>
  <c r="C1162" i="2"/>
  <c r="J1165" i="2"/>
  <c r="I1165" i="2"/>
  <c r="H1165" i="2"/>
  <c r="C1156" i="2"/>
  <c r="C1155" i="2"/>
  <c r="C1152" i="2"/>
  <c r="C1150" i="2"/>
  <c r="J1153" i="2"/>
  <c r="I1153" i="2"/>
  <c r="H1153" i="2"/>
  <c r="C1144" i="2"/>
  <c r="C1143" i="2"/>
  <c r="C1140" i="2"/>
  <c r="C1138" i="2"/>
  <c r="J1141" i="2"/>
  <c r="I1141" i="2"/>
  <c r="H1141" i="2"/>
  <c r="C1132" i="2"/>
  <c r="C1129" i="2"/>
  <c r="C1127" i="2"/>
  <c r="J1130" i="2"/>
  <c r="I1130" i="2"/>
  <c r="H1130" i="2"/>
  <c r="C1121" i="2"/>
  <c r="C1118" i="2"/>
  <c r="C1116" i="2"/>
  <c r="J1119" i="2"/>
  <c r="I1119" i="2"/>
  <c r="H1119" i="2"/>
  <c r="C1110" i="2"/>
  <c r="C1107" i="2"/>
  <c r="C1105" i="2"/>
  <c r="J1108" i="2"/>
  <c r="I1108" i="2"/>
  <c r="H1108" i="2"/>
  <c r="C1099" i="2"/>
  <c r="C1098" i="2"/>
  <c r="C1097" i="2"/>
  <c r="C1096" i="2"/>
  <c r="C1095" i="2"/>
  <c r="C1094" i="2"/>
  <c r="C1093" i="2"/>
  <c r="C1092" i="2"/>
  <c r="C1091" i="2"/>
  <c r="C1090" i="2"/>
  <c r="C1089" i="2"/>
  <c r="C1088" i="2"/>
  <c r="C1087" i="2"/>
  <c r="C1086" i="2"/>
  <c r="C1085" i="2"/>
  <c r="C1082" i="2"/>
  <c r="C1080" i="2"/>
  <c r="J1083" i="2"/>
  <c r="I1083" i="2"/>
  <c r="H1083" i="2"/>
  <c r="C1074" i="2"/>
  <c r="C1073" i="2"/>
  <c r="C1072" i="2"/>
  <c r="C1071" i="2"/>
  <c r="C1070" i="2"/>
  <c r="C1069" i="2"/>
  <c r="C1068" i="2"/>
  <c r="C1067" i="2"/>
  <c r="C1066" i="2"/>
  <c r="C1065" i="2"/>
  <c r="C1064" i="2"/>
  <c r="C1063" i="2"/>
  <c r="C1062" i="2"/>
  <c r="C1061" i="2"/>
  <c r="C1060" i="2"/>
  <c r="C1057" i="2"/>
  <c r="C1055" i="2"/>
  <c r="J1058" i="2"/>
  <c r="I1058" i="2"/>
  <c r="H1058" i="2"/>
  <c r="C1049" i="2"/>
  <c r="C1048" i="2"/>
  <c r="C1047" i="2"/>
  <c r="C1046" i="2"/>
  <c r="C1045" i="2"/>
  <c r="C1044" i="2"/>
  <c r="C1043" i="2"/>
  <c r="C1042" i="2"/>
  <c r="C1041" i="2"/>
  <c r="C1040" i="2"/>
  <c r="C1039" i="2"/>
  <c r="C1038" i="2"/>
  <c r="C1037" i="2"/>
  <c r="C1036" i="2"/>
  <c r="C1035" i="2"/>
  <c r="C1032" i="2"/>
  <c r="C1030" i="2"/>
  <c r="J1033" i="2"/>
  <c r="I1033" i="2"/>
  <c r="H1033" i="2"/>
  <c r="C1024" i="2"/>
  <c r="C1023" i="2"/>
  <c r="C1022" i="2"/>
  <c r="C1021" i="2"/>
  <c r="C1020" i="2"/>
  <c r="C1019" i="2"/>
  <c r="C1018" i="2"/>
  <c r="C1017" i="2"/>
  <c r="C1016" i="2"/>
  <c r="C1015" i="2"/>
  <c r="C1014" i="2"/>
  <c r="C1013" i="2"/>
  <c r="C1012" i="2"/>
  <c r="C1011" i="2"/>
  <c r="C1010" i="2"/>
  <c r="C1009" i="2"/>
  <c r="C1006" i="2"/>
  <c r="C1004" i="2"/>
  <c r="J1007" i="2"/>
  <c r="I1007" i="2"/>
  <c r="H1007" i="2"/>
  <c r="C998" i="2"/>
  <c r="C997" i="2"/>
  <c r="C996" i="2"/>
  <c r="C995" i="2"/>
  <c r="C994" i="2"/>
  <c r="C993" i="2"/>
  <c r="C992" i="2"/>
  <c r="C991" i="2"/>
  <c r="C990" i="2"/>
  <c r="C989" i="2"/>
  <c r="C988" i="2"/>
  <c r="C987" i="2"/>
  <c r="C986" i="2"/>
  <c r="C985" i="2"/>
  <c r="C984" i="2"/>
  <c r="C981" i="2"/>
  <c r="C979" i="2"/>
  <c r="J982" i="2"/>
  <c r="I982" i="2"/>
  <c r="H982" i="2"/>
  <c r="C973" i="2"/>
  <c r="C972" i="2"/>
  <c r="C971" i="2"/>
  <c r="C970" i="2"/>
  <c r="C969" i="2"/>
  <c r="C968" i="2"/>
  <c r="C967" i="2"/>
  <c r="C966" i="2"/>
  <c r="C965" i="2"/>
  <c r="C964" i="2"/>
  <c r="C963" i="2"/>
  <c r="C962" i="2"/>
  <c r="C961" i="2"/>
  <c r="C960" i="2"/>
  <c r="C959" i="2"/>
  <c r="C958" i="2"/>
  <c r="C955" i="2"/>
  <c r="C953" i="2"/>
  <c r="J956" i="2"/>
  <c r="I956" i="2"/>
  <c r="H956" i="2"/>
  <c r="C947" i="2"/>
  <c r="C944" i="2"/>
  <c r="C942" i="2"/>
  <c r="J945" i="2"/>
  <c r="I945" i="2"/>
  <c r="H945" i="2"/>
  <c r="C936" i="2"/>
  <c r="C933" i="2"/>
  <c r="C931" i="2"/>
  <c r="J934" i="2"/>
  <c r="I934" i="2"/>
  <c r="H934" i="2"/>
  <c r="C925" i="2"/>
  <c r="C922" i="2"/>
  <c r="C920" i="2"/>
  <c r="J923" i="2"/>
  <c r="I923" i="2"/>
  <c r="H923" i="2"/>
  <c r="C914" i="2"/>
  <c r="C913" i="2"/>
  <c r="C912" i="2"/>
  <c r="C911" i="2"/>
  <c r="C910" i="2"/>
  <c r="C909" i="2"/>
  <c r="C908" i="2"/>
  <c r="C907" i="2"/>
  <c r="C906" i="2"/>
  <c r="C905" i="2"/>
  <c r="C902" i="2"/>
  <c r="C900" i="2"/>
  <c r="J903" i="2"/>
  <c r="I903" i="2"/>
  <c r="H903" i="2"/>
  <c r="C894" i="2"/>
  <c r="C893" i="2"/>
  <c r="C892" i="2"/>
  <c r="C891" i="2"/>
  <c r="C890" i="2"/>
  <c r="C889" i="2"/>
  <c r="C888" i="2"/>
  <c r="C887" i="2"/>
  <c r="C886" i="2"/>
  <c r="C885" i="2"/>
  <c r="C882" i="2"/>
  <c r="C880" i="2"/>
  <c r="J883" i="2"/>
  <c r="I883" i="2"/>
  <c r="H883" i="2"/>
  <c r="C874" i="2"/>
  <c r="C873" i="2"/>
  <c r="C872" i="2"/>
  <c r="C871" i="2"/>
  <c r="C870" i="2"/>
  <c r="C869" i="2"/>
  <c r="C868" i="2"/>
  <c r="C867" i="2"/>
  <c r="C866" i="2"/>
  <c r="C865" i="2"/>
  <c r="C862" i="2"/>
  <c r="C860" i="2"/>
  <c r="J863" i="2"/>
  <c r="I863" i="2"/>
  <c r="H863" i="2"/>
  <c r="C854" i="2"/>
  <c r="C853" i="2"/>
  <c r="C852" i="2"/>
  <c r="C849" i="2"/>
  <c r="C847" i="2"/>
  <c r="J850" i="2"/>
  <c r="I850" i="2"/>
  <c r="H850" i="2"/>
  <c r="C841" i="2"/>
  <c r="C840" i="2"/>
  <c r="C839" i="2"/>
  <c r="C836" i="2"/>
  <c r="C834" i="2"/>
  <c r="J837" i="2"/>
  <c r="I837" i="2"/>
  <c r="H837" i="2"/>
  <c r="C829" i="2"/>
  <c r="C828" i="2"/>
  <c r="C827" i="2"/>
  <c r="C824" i="2"/>
  <c r="C822" i="2"/>
  <c r="J825" i="2"/>
  <c r="I825" i="2"/>
  <c r="H825" i="2"/>
  <c r="C816" i="2"/>
  <c r="C813" i="2"/>
  <c r="C811" i="2"/>
  <c r="J818" i="2"/>
  <c r="I818" i="2"/>
  <c r="H818" i="2"/>
  <c r="C805" i="2"/>
  <c r="C802" i="2"/>
  <c r="C800" i="2"/>
  <c r="J803" i="2"/>
  <c r="I803" i="2"/>
  <c r="H803" i="2"/>
  <c r="C794" i="2"/>
  <c r="C791" i="2"/>
  <c r="C789" i="2"/>
  <c r="J792" i="2"/>
  <c r="I792" i="2"/>
  <c r="H792" i="2"/>
  <c r="C783" i="2"/>
  <c r="C780" i="2"/>
  <c r="C778" i="2"/>
  <c r="J781" i="2"/>
  <c r="I781" i="2"/>
  <c r="H781" i="2"/>
  <c r="C772" i="2"/>
  <c r="C769" i="2"/>
  <c r="C767" i="2"/>
  <c r="J776" i="2"/>
  <c r="I776" i="2"/>
  <c r="H776" i="2"/>
  <c r="J769" i="2"/>
  <c r="I769" i="2"/>
  <c r="H769" i="2"/>
  <c r="C762" i="2"/>
  <c r="C761" i="2"/>
  <c r="C760" i="2"/>
  <c r="C757" i="2"/>
  <c r="C755" i="2"/>
  <c r="J758" i="2"/>
  <c r="I758" i="2"/>
  <c r="H758" i="2"/>
  <c r="C749" i="2"/>
  <c r="C748" i="2"/>
  <c r="C747" i="2"/>
  <c r="C746" i="2"/>
  <c r="C745" i="2"/>
  <c r="C744" i="2"/>
  <c r="C743" i="2"/>
  <c r="C742" i="2"/>
  <c r="C741" i="2"/>
  <c r="C740" i="2"/>
  <c r="C739" i="2"/>
  <c r="C736" i="2"/>
  <c r="C734" i="2"/>
  <c r="J737" i="2"/>
  <c r="I737" i="2"/>
  <c r="H737" i="2"/>
  <c r="C728" i="2"/>
  <c r="C727" i="2"/>
  <c r="C726" i="2"/>
  <c r="C725" i="2"/>
  <c r="C724" i="2"/>
  <c r="C723" i="2"/>
  <c r="C722" i="2"/>
  <c r="C721" i="2"/>
  <c r="C720" i="2"/>
  <c r="C719" i="2"/>
  <c r="C718" i="2"/>
  <c r="C715" i="2"/>
  <c r="C713" i="2"/>
  <c r="J716" i="2"/>
  <c r="I716" i="2"/>
  <c r="H716" i="2"/>
  <c r="C707" i="2"/>
  <c r="C706" i="2"/>
  <c r="C705" i="2"/>
  <c r="C704" i="2"/>
  <c r="C703" i="2"/>
  <c r="C702" i="2"/>
  <c r="C701" i="2"/>
  <c r="C700" i="2"/>
  <c r="C699" i="2"/>
  <c r="C698" i="2"/>
  <c r="C697" i="2"/>
  <c r="C694" i="2"/>
  <c r="C692" i="2"/>
  <c r="J695" i="2"/>
  <c r="I695" i="2"/>
  <c r="H695" i="2"/>
  <c r="C686" i="2"/>
  <c r="C685" i="2"/>
  <c r="C684" i="2"/>
  <c r="C683" i="2"/>
  <c r="C682" i="2"/>
  <c r="C681" i="2"/>
  <c r="C680" i="2"/>
  <c r="C679" i="2"/>
  <c r="C678" i="2"/>
  <c r="C677" i="2"/>
  <c r="C676" i="2"/>
  <c r="C673" i="2"/>
  <c r="C671" i="2"/>
  <c r="J680" i="2"/>
  <c r="I680" i="2"/>
  <c r="H680" i="2"/>
  <c r="C666" i="2"/>
  <c r="C665" i="2"/>
  <c r="C664" i="2"/>
  <c r="C663" i="2"/>
  <c r="C662" i="2"/>
  <c r="C661" i="2"/>
  <c r="C658" i="2"/>
  <c r="C656" i="2"/>
  <c r="J659" i="2"/>
  <c r="I659" i="2"/>
  <c r="H659" i="2"/>
  <c r="C650" i="2"/>
  <c r="C649" i="2"/>
  <c r="C648" i="2"/>
  <c r="C647" i="2"/>
  <c r="C646" i="2"/>
  <c r="C645" i="2"/>
  <c r="C644" i="2"/>
  <c r="C643" i="2"/>
  <c r="C642" i="2"/>
  <c r="C641" i="2"/>
  <c r="C640" i="2"/>
  <c r="C637" i="2"/>
  <c r="C635" i="2"/>
  <c r="J638" i="2"/>
  <c r="I638" i="2"/>
  <c r="H638" i="2"/>
  <c r="C629" i="2"/>
  <c r="C628" i="2"/>
  <c r="C627" i="2"/>
  <c r="C626" i="2"/>
  <c r="C625" i="2"/>
  <c r="C622" i="2"/>
  <c r="C620" i="2"/>
  <c r="J623" i="2"/>
  <c r="I623" i="2"/>
  <c r="H623" i="2"/>
  <c r="C614" i="2"/>
  <c r="C613" i="2"/>
  <c r="C612" i="2"/>
  <c r="C611" i="2"/>
  <c r="C610" i="2"/>
  <c r="C607" i="2"/>
  <c r="C605" i="2"/>
  <c r="J608" i="2"/>
  <c r="I608" i="2"/>
  <c r="H608" i="2"/>
  <c r="C599" i="2"/>
  <c r="C598" i="2"/>
  <c r="C597" i="2"/>
  <c r="C596" i="2"/>
  <c r="C595" i="2"/>
  <c r="C592" i="2"/>
  <c r="C590" i="2"/>
  <c r="J593" i="2"/>
  <c r="I593" i="2"/>
  <c r="H593" i="2"/>
  <c r="C584" i="2"/>
  <c r="C583" i="2"/>
  <c r="C582" i="2"/>
  <c r="C581" i="2"/>
  <c r="C578" i="2"/>
  <c r="C576" i="2"/>
  <c r="J579" i="2"/>
  <c r="I579" i="2"/>
  <c r="H579" i="2"/>
  <c r="C570" i="2"/>
  <c r="C569" i="2"/>
  <c r="C568" i="2"/>
  <c r="C567" i="2"/>
  <c r="C564" i="2"/>
  <c r="C562" i="2"/>
  <c r="J565" i="2"/>
  <c r="I565" i="2"/>
  <c r="H565" i="2"/>
  <c r="C556" i="2"/>
  <c r="C555" i="2"/>
  <c r="C554" i="2"/>
  <c r="C553" i="2"/>
  <c r="C550" i="2"/>
  <c r="C548" i="2"/>
  <c r="J551" i="2"/>
  <c r="I551" i="2"/>
  <c r="H551" i="2"/>
  <c r="C542" i="2"/>
  <c r="C541" i="2"/>
  <c r="C540" i="2"/>
  <c r="C539" i="2"/>
  <c r="C538" i="2"/>
  <c r="C537" i="2"/>
  <c r="C536" i="2"/>
  <c r="C535" i="2"/>
  <c r="C534" i="2"/>
  <c r="C533" i="2"/>
  <c r="C532" i="2"/>
  <c r="C531" i="2"/>
  <c r="C530" i="2"/>
  <c r="C529" i="2"/>
  <c r="C528" i="2"/>
  <c r="C527" i="2"/>
  <c r="C526" i="2"/>
  <c r="C525" i="2"/>
  <c r="C520" i="2"/>
  <c r="C518" i="2"/>
  <c r="J521" i="2"/>
  <c r="I521" i="2"/>
  <c r="H521" i="2"/>
  <c r="C512" i="2"/>
  <c r="C511" i="2"/>
  <c r="C510" i="2"/>
  <c r="C509" i="2"/>
  <c r="C508" i="2"/>
  <c r="C507" i="2"/>
  <c r="C506" i="2"/>
  <c r="C505" i="2"/>
  <c r="C504" i="2"/>
  <c r="C503" i="2"/>
  <c r="C502" i="2"/>
  <c r="C501" i="2"/>
  <c r="C500" i="2"/>
  <c r="C499" i="2"/>
  <c r="C497" i="2"/>
  <c r="C496" i="2"/>
  <c r="C492" i="2"/>
  <c r="C490" i="2"/>
  <c r="J493" i="2"/>
  <c r="I493" i="2"/>
  <c r="H493" i="2"/>
  <c r="C484" i="2"/>
  <c r="C483" i="2"/>
  <c r="C482" i="2"/>
  <c r="C481" i="2"/>
  <c r="C480" i="2"/>
  <c r="C479" i="2"/>
  <c r="C478" i="2"/>
  <c r="C477" i="2"/>
  <c r="C476" i="2"/>
  <c r="C475" i="2"/>
  <c r="C474" i="2"/>
  <c r="C473" i="2"/>
  <c r="C472" i="2"/>
  <c r="C471" i="2"/>
  <c r="C470" i="2"/>
  <c r="C469" i="2"/>
  <c r="C464" i="2"/>
  <c r="C462" i="2"/>
  <c r="J463" i="2"/>
  <c r="I463" i="2"/>
  <c r="H463" i="2"/>
  <c r="C456" i="2"/>
  <c r="C455" i="2"/>
  <c r="C454" i="2"/>
  <c r="C453" i="2"/>
  <c r="C452" i="2"/>
  <c r="C451" i="2"/>
  <c r="C450" i="2"/>
  <c r="C448" i="2"/>
  <c r="C447" i="2"/>
  <c r="C446" i="2"/>
  <c r="C445" i="2"/>
  <c r="C444" i="2"/>
  <c r="C443" i="2"/>
  <c r="C442" i="2"/>
  <c r="C441" i="2"/>
  <c r="C440" i="2"/>
  <c r="C439" i="2"/>
  <c r="C438" i="2"/>
  <c r="C435" i="2"/>
  <c r="C433" i="2"/>
  <c r="J430" i="2"/>
  <c r="I430" i="2"/>
  <c r="H430" i="2"/>
  <c r="C427" i="2"/>
  <c r="C426" i="2"/>
  <c r="C425" i="2"/>
  <c r="C424" i="2"/>
  <c r="C423" i="2"/>
  <c r="C422" i="2"/>
  <c r="C421" i="2"/>
  <c r="C419" i="2"/>
  <c r="C418" i="2"/>
  <c r="C417" i="2"/>
  <c r="C416" i="2"/>
  <c r="C415" i="2"/>
  <c r="C414" i="2"/>
  <c r="C413" i="2"/>
  <c r="C412" i="2"/>
  <c r="C411" i="2"/>
  <c r="C410" i="2"/>
  <c r="C409" i="2"/>
  <c r="C406" i="2"/>
  <c r="C404" i="2"/>
  <c r="J396" i="2"/>
  <c r="I396" i="2"/>
  <c r="H396" i="2"/>
  <c r="C398" i="2"/>
  <c r="C397" i="2"/>
  <c r="C396" i="2"/>
  <c r="C395" i="2"/>
  <c r="C394" i="2"/>
  <c r="C393" i="2"/>
  <c r="C392" i="2"/>
  <c r="C391" i="2"/>
  <c r="C390" i="2"/>
  <c r="C389" i="2"/>
  <c r="C388" i="2"/>
  <c r="C387" i="2"/>
  <c r="C386" i="2"/>
  <c r="C385" i="2"/>
  <c r="C384" i="2"/>
  <c r="C383" i="2"/>
  <c r="C382" i="2"/>
  <c r="C381" i="2"/>
  <c r="C380" i="2"/>
  <c r="C377" i="2"/>
  <c r="C375" i="2"/>
  <c r="J363" i="2"/>
  <c r="I363" i="2"/>
  <c r="H363"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5" i="2"/>
  <c r="C333" i="2"/>
  <c r="J321" i="2"/>
  <c r="I321" i="2"/>
  <c r="H321"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3" i="2"/>
  <c r="C291" i="2"/>
  <c r="J279" i="2"/>
  <c r="I279" i="2"/>
  <c r="H279"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1" i="2"/>
  <c r="C249" i="2"/>
  <c r="J237" i="2"/>
  <c r="I237" i="2"/>
  <c r="H237"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199" i="2"/>
  <c r="C197" i="2"/>
  <c r="J185" i="2"/>
  <c r="I185" i="2"/>
  <c r="H185"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7" i="2"/>
  <c r="C145" i="2"/>
  <c r="J133" i="2"/>
  <c r="I133" i="2"/>
  <c r="H133"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0" i="2"/>
  <c r="C98" i="2"/>
  <c r="J86" i="2"/>
  <c r="I86" i="2"/>
  <c r="H86" i="2"/>
  <c r="C92" i="2"/>
  <c r="C89" i="2"/>
  <c r="C87" i="2"/>
  <c r="J75" i="2"/>
  <c r="I75" i="2"/>
  <c r="H75" i="2"/>
  <c r="C77" i="2"/>
  <c r="C75" i="2"/>
  <c r="J64" i="2"/>
  <c r="I64" i="2"/>
  <c r="H64" i="2"/>
  <c r="C69" i="2"/>
  <c r="C66" i="2"/>
  <c r="C64" i="2"/>
  <c r="J53" i="2"/>
  <c r="I53" i="2"/>
  <c r="H53" i="2"/>
  <c r="C55" i="2"/>
  <c r="C53" i="2"/>
  <c r="J42" i="2"/>
  <c r="I42" i="2"/>
  <c r="H42" i="2"/>
  <c r="C42" i="2"/>
  <c r="C40" i="2"/>
  <c r="J34" i="2"/>
  <c r="I34" i="2"/>
  <c r="H34" i="2"/>
  <c r="C33" i="2"/>
  <c r="C31" i="2"/>
  <c r="C20" i="2"/>
  <c r="C18" i="2"/>
  <c r="B3" i="2"/>
  <c r="C14" i="1"/>
  <c r="C13" i="1"/>
  <c r="C12" i="1"/>
  <c r="C11" i="1"/>
  <c r="C10" i="1"/>
  <c r="C9" i="1"/>
  <c r="F9" i="5"/>
  <c r="F10" i="5" l="1"/>
  <c r="C19" i="1"/>
  <c r="C37" i="1"/>
  <c r="C39" i="1"/>
  <c r="C23" i="1"/>
  <c r="C20" i="1"/>
  <c r="C26" i="1"/>
  <c r="C32" i="1"/>
  <c r="C31" i="1"/>
  <c r="C36" i="1"/>
  <c r="C18" i="1"/>
  <c r="C35" i="1"/>
  <c r="C22" i="1"/>
  <c r="C34" i="1"/>
  <c r="C17" i="1"/>
  <c r="C30" i="1"/>
  <c r="C38" i="1"/>
  <c r="C29" i="1"/>
  <c r="C33" i="1"/>
  <c r="F48" i="2" l="1"/>
  <c r="F1305" i="2"/>
  <c r="B772" i="2"/>
  <c r="F505" i="2"/>
  <c r="B397" i="2"/>
  <c r="B676" i="2"/>
  <c r="B994" i="2"/>
  <c r="F829" i="2"/>
  <c r="F409" i="2"/>
  <c r="B1663" i="2"/>
  <c r="F1667" i="2"/>
  <c r="F297" i="2"/>
  <c r="F1355" i="2"/>
  <c r="B178" i="2"/>
  <c r="B625" i="2"/>
  <c r="F161" i="2"/>
  <c r="B467" i="2"/>
  <c r="F871" i="2"/>
  <c r="F1335" i="2"/>
  <c r="F1024" i="2"/>
  <c r="B1489" i="2"/>
  <c r="B1336" i="2"/>
  <c r="B1646" i="2"/>
  <c r="B1673" i="2"/>
  <c r="F893" i="2"/>
  <c r="F1646" i="2"/>
  <c r="B1333" i="2"/>
  <c r="F984" i="2"/>
  <c r="F129" i="2"/>
  <c r="F411" i="2"/>
  <c r="F163" i="2"/>
  <c r="B682" i="2"/>
  <c r="B1696" i="2"/>
  <c r="B1416" i="2"/>
  <c r="F316" i="2"/>
  <c r="F1527" i="2"/>
  <c r="F304" i="2"/>
  <c r="B553" i="2"/>
  <c r="F705" i="2"/>
  <c r="F496" i="2"/>
  <c r="B161" i="2"/>
  <c r="B925" i="2"/>
  <c r="B1664" i="2"/>
  <c r="F105" i="2"/>
  <c r="B1412" i="2"/>
  <c r="F598" i="2"/>
  <c r="F364" i="2"/>
  <c r="B424" i="2"/>
  <c r="B1023" i="2"/>
  <c r="B568" i="2"/>
  <c r="F528" i="2"/>
  <c r="B1649" i="2"/>
  <c r="F474" i="2"/>
  <c r="B598" i="2"/>
  <c r="B1443" i="2"/>
  <c r="F1669" i="2"/>
  <c r="F582" i="2"/>
  <c r="B1488" i="2"/>
  <c r="F222" i="2"/>
  <c r="F989" i="2"/>
  <c r="B528" i="2"/>
  <c r="B308" i="2"/>
  <c r="F285" i="2"/>
  <c r="F1409" i="2"/>
  <c r="F1696" i="2"/>
  <c r="B1665" i="2"/>
  <c r="F1612" i="2"/>
  <c r="F1620" i="2"/>
  <c r="B1098" i="2"/>
  <c r="F1508" i="2"/>
  <c r="F1410" i="2"/>
  <c r="F449" i="2"/>
  <c r="B959" i="2"/>
  <c r="B597" i="2"/>
  <c r="F887" i="2"/>
  <c r="F1268" i="2"/>
  <c r="F911" i="2"/>
  <c r="B1283" i="2"/>
  <c r="F410" i="2"/>
  <c r="B259" i="2"/>
  <c r="F80" i="2"/>
  <c r="F1674" i="2"/>
  <c r="B1317" i="2"/>
  <c r="F1636" i="2"/>
  <c r="F439" i="2"/>
  <c r="B216" i="2"/>
  <c r="F966" i="2"/>
  <c r="B1388" i="2"/>
  <c r="B998" i="2"/>
  <c r="F1251" i="2"/>
  <c r="F1447" i="2"/>
  <c r="F1085" i="2"/>
  <c r="F596" i="2"/>
  <c r="B539" i="2"/>
  <c r="B349" i="2"/>
  <c r="B1385" i="2"/>
  <c r="B596" i="2"/>
  <c r="B1486" i="2"/>
  <c r="F1009" i="2"/>
  <c r="F1670" i="2"/>
  <c r="B92" i="2"/>
  <c r="B1335" i="2"/>
  <c r="B1331" i="2"/>
  <c r="B829" i="2"/>
  <c r="B180" i="2"/>
  <c r="B1543" i="2"/>
  <c r="F1709" i="2"/>
  <c r="B890" i="2"/>
  <c r="F118" i="2"/>
  <c r="B355" i="2"/>
  <c r="F1638" i="2"/>
  <c r="F742" i="2"/>
  <c r="B627" i="2"/>
  <c r="B739" i="2"/>
  <c r="B1045" i="2"/>
  <c r="F1637" i="2"/>
  <c r="F511" i="2"/>
  <c r="B322" i="2"/>
  <c r="B1264" i="2"/>
  <c r="F740" i="2"/>
  <c r="F183" i="2"/>
  <c r="B1674" i="2"/>
  <c r="F1086" i="2"/>
  <c r="F260" i="2"/>
  <c r="F1440" i="2"/>
  <c r="B1096" i="2"/>
  <c r="F1580" i="2"/>
  <c r="B987" i="2"/>
  <c r="F1597" i="2"/>
  <c r="B440" i="2"/>
  <c r="B723" i="2"/>
  <c r="F477" i="2"/>
  <c r="F527" i="2"/>
  <c r="B555" i="2"/>
  <c r="B501" i="2"/>
  <c r="F349" i="2"/>
  <c r="B1464" i="2"/>
  <c r="B628" i="2"/>
  <c r="F524" i="2"/>
  <c r="B646" i="2"/>
  <c r="B118" i="2"/>
  <c r="F139" i="2"/>
  <c r="B104" i="2"/>
  <c r="B1060" i="2"/>
  <c r="F1408" i="2"/>
  <c r="F1088" i="2"/>
  <c r="F1639" i="2"/>
  <c r="B205" i="2"/>
  <c r="B1267" i="2"/>
  <c r="B698" i="2"/>
  <c r="F1091" i="2"/>
  <c r="F1018" i="2"/>
  <c r="B678" i="2"/>
  <c r="B1143" i="2"/>
  <c r="B1620" i="2"/>
  <c r="B190" i="2"/>
  <c r="F1485" i="2"/>
  <c r="F380" i="2"/>
  <c r="B1597" i="2"/>
  <c r="B243" i="2"/>
  <c r="B686" i="2"/>
  <c r="F1619" i="2"/>
  <c r="B1423" i="2"/>
  <c r="F1648" i="2"/>
  <c r="B1021" i="2"/>
  <c r="F162" i="2"/>
  <c r="F628" i="2"/>
  <c r="B127" i="2"/>
  <c r="F451" i="2"/>
  <c r="B258" i="2"/>
  <c r="F277" i="2"/>
  <c r="F700" i="2"/>
  <c r="F1463" i="2"/>
  <c r="F947" i="2"/>
  <c r="F874" i="2"/>
  <c r="F677" i="2"/>
  <c r="B1036" i="2"/>
  <c r="B299" i="2"/>
  <c r="B1037" i="2"/>
  <c r="B448" i="2"/>
  <c r="B1089" i="2"/>
  <c r="B1095" i="2"/>
  <c r="F481" i="2"/>
  <c r="B1547" i="2"/>
  <c r="F243" i="2"/>
  <c r="B910" i="2"/>
  <c r="B1660" i="2"/>
  <c r="B176" i="2"/>
  <c r="B1268" i="2"/>
  <c r="F962" i="2"/>
  <c r="B396" i="2"/>
  <c r="F355" i="2"/>
  <c r="B138" i="2"/>
  <c r="B644" i="2"/>
  <c r="B1099" i="2"/>
  <c r="F229" i="2"/>
  <c r="F447" i="2"/>
  <c r="F1448" i="2"/>
  <c r="F1443" i="2"/>
  <c r="F538" i="2"/>
  <c r="B9" i="5"/>
  <c r="F1662" i="2"/>
  <c r="F1621" i="2"/>
  <c r="F446" i="2"/>
  <c r="B1569" i="2"/>
  <c r="F828" i="2"/>
  <c r="B214" i="2"/>
  <c r="B720" i="2"/>
  <c r="F526" i="2"/>
  <c r="F1092" i="2"/>
  <c r="B135" i="2"/>
  <c r="F110" i="2"/>
  <c r="B1384" i="2"/>
  <c r="F1284" i="2"/>
  <c r="B168" i="2"/>
  <c r="B1110" i="2"/>
  <c r="F1661" i="2"/>
  <c r="F423" i="2"/>
  <c r="B267" i="2"/>
  <c r="F650" i="2"/>
  <c r="B1039" i="2"/>
  <c r="F1608" i="2"/>
  <c r="B1286" i="2"/>
  <c r="B1594" i="2"/>
  <c r="F177" i="2"/>
  <c r="F1072" i="2"/>
  <c r="B1637" i="2"/>
  <c r="B614" i="2"/>
  <c r="B1390" i="2"/>
  <c r="F1099" i="2"/>
  <c r="B468" i="2"/>
  <c r="F523" i="2"/>
  <c r="F702" i="2"/>
  <c r="B449" i="2"/>
  <c r="B888" i="2"/>
  <c r="B958" i="2"/>
  <c r="B647" i="2"/>
  <c r="B114" i="2"/>
  <c r="B613" i="2"/>
  <c r="F1439" i="2"/>
  <c r="F1486" i="2"/>
  <c r="F872" i="2"/>
  <c r="F1019" i="2"/>
  <c r="F1049" i="2"/>
  <c r="F1614" i="2"/>
  <c r="F569" i="2"/>
  <c r="F441" i="2"/>
  <c r="B1381" i="2"/>
  <c r="B1439" i="2"/>
  <c r="F772" i="2"/>
  <c r="B684" i="2"/>
  <c r="F1304" i="2"/>
  <c r="B358" i="2"/>
  <c r="F1396" i="2"/>
  <c r="F614" i="2"/>
  <c r="B1667" i="2"/>
  <c r="F794" i="2"/>
  <c r="F230" i="2"/>
  <c r="B172" i="2"/>
  <c r="F392" i="2"/>
  <c r="B1156" i="2"/>
  <c r="F454" i="2"/>
  <c r="B721" i="2"/>
  <c r="F1332" i="2"/>
  <c r="F1070" i="2"/>
  <c r="B1232" i="2"/>
  <c r="F988" i="2"/>
  <c r="F124" i="2"/>
  <c r="F531" i="2"/>
  <c r="B119" i="2"/>
  <c r="B327" i="2"/>
  <c r="F1708" i="2"/>
  <c r="F107" i="2"/>
  <c r="F394" i="2"/>
  <c r="F1386" i="2"/>
  <c r="B1022" i="2"/>
  <c r="F679" i="2"/>
  <c r="F1484" i="2"/>
  <c r="F126" i="2"/>
  <c r="B1041" i="2"/>
  <c r="B664" i="2"/>
  <c r="F542" i="2"/>
  <c r="B1167" i="2"/>
  <c r="B1490" i="2"/>
  <c r="F965" i="2"/>
  <c r="B908" i="2"/>
  <c r="F678" i="2"/>
  <c r="F998" i="2"/>
  <c r="F1647" i="2"/>
  <c r="B1011" i="2"/>
  <c r="F963" i="2"/>
  <c r="F1350" i="2"/>
  <c r="F321" i="2"/>
  <c r="B1392" i="2"/>
  <c r="B641" i="2"/>
  <c r="F1543" i="2"/>
  <c r="F568" i="2"/>
  <c r="F419" i="2"/>
  <c r="B1094" i="2"/>
  <c r="F1435" i="2"/>
  <c r="F1216" i="2"/>
  <c r="B1530" i="2"/>
  <c r="F270" i="2"/>
  <c r="B1334" i="2"/>
  <c r="F1665" i="2"/>
  <c r="F556" i="2"/>
  <c r="F1672" i="2"/>
  <c r="F1496" i="2"/>
  <c r="B1558" i="2"/>
  <c r="F443" i="2"/>
  <c r="F1495" i="2"/>
  <c r="B530" i="2"/>
  <c r="B827" i="2"/>
  <c r="F1381" i="2"/>
  <c r="B470" i="2"/>
  <c r="F1392" i="2"/>
  <c r="B681" i="2"/>
  <c r="F179" i="2"/>
  <c r="B1467" i="2"/>
  <c r="F1526" i="2"/>
  <c r="B1609" i="2"/>
  <c r="F745" i="2"/>
  <c r="F343" i="2"/>
  <c r="B188" i="2"/>
  <c r="B913" i="2"/>
  <c r="F1421" i="2"/>
  <c r="F174" i="2"/>
  <c r="F154" i="2"/>
  <c r="B536" i="2"/>
  <c r="B1441" i="2"/>
  <c r="B495" i="2"/>
  <c r="F361" i="2"/>
  <c r="F1351" i="2"/>
  <c r="F1569" i="2"/>
  <c r="F1388" i="2"/>
  <c r="F1298" i="2"/>
  <c r="B1397" i="2"/>
  <c r="B1285" i="2"/>
  <c r="F188" i="2"/>
  <c r="B1621" i="2"/>
  <c r="B230" i="2"/>
  <c r="B305" i="2"/>
  <c r="F121" i="2"/>
  <c r="F358" i="2"/>
  <c r="F1494" i="2"/>
  <c r="F1285" i="2"/>
  <c r="B353" i="2"/>
  <c r="B701" i="2"/>
  <c r="B1666" i="2"/>
  <c r="F262" i="2"/>
  <c r="F1622" i="2"/>
  <c r="B872" i="2"/>
  <c r="B748" i="2"/>
  <c r="B388" i="2"/>
  <c r="B907" i="2"/>
  <c r="B961" i="2"/>
  <c r="F1270" i="2"/>
  <c r="F1595" i="2"/>
  <c r="B152" i="2"/>
  <c r="B1391" i="2"/>
  <c r="F191" i="2"/>
  <c r="B394" i="2"/>
  <c r="F841" i="2"/>
  <c r="B1387" i="2"/>
  <c r="B582" i="2"/>
  <c r="F471" i="2"/>
  <c r="B1419" i="2"/>
  <c r="F365" i="2"/>
  <c r="F1303" i="2"/>
  <c r="B697" i="2"/>
  <c r="B1526" i="2"/>
  <c r="F123" i="2"/>
  <c r="F666" i="2"/>
  <c r="B283" i="2"/>
  <c r="B392" i="2"/>
  <c r="F238" i="2"/>
  <c r="B1421" i="2"/>
  <c r="B1144" i="2"/>
  <c r="F744" i="2"/>
  <c r="F1446" i="2"/>
  <c r="B761" i="2"/>
  <c r="F597" i="2"/>
  <c r="F1021" i="2"/>
  <c r="B1596" i="2"/>
  <c r="B324" i="2"/>
  <c r="F1143" i="2"/>
  <c r="F1472" i="2"/>
  <c r="F540" i="2"/>
  <c r="B497" i="2"/>
  <c r="B1230" i="2"/>
  <c r="B1644" i="2"/>
  <c r="B947" i="2"/>
  <c r="B893" i="2"/>
  <c r="F642" i="2"/>
  <c r="B367" i="2"/>
  <c r="B233" i="2"/>
  <c r="F1074" i="2"/>
  <c r="F925" i="2"/>
  <c r="B117" i="2"/>
  <c r="B1469" i="2"/>
  <c r="B411" i="2"/>
  <c r="F662" i="2"/>
  <c r="B124" i="2"/>
  <c r="F495" i="2"/>
  <c r="F987" i="2"/>
  <c r="B718" i="2"/>
  <c r="B1437" i="2"/>
  <c r="F1087" i="2"/>
  <c r="F1623" i="2"/>
  <c r="F584" i="2"/>
  <c r="B853" i="2"/>
  <c r="B1368" i="2"/>
  <c r="B1685" i="2"/>
  <c r="F1641" i="2"/>
  <c r="F906" i="2"/>
  <c r="F227" i="2"/>
  <c r="F185" i="2"/>
  <c r="F909" i="2"/>
  <c r="F346" i="2"/>
  <c r="B1618" i="2"/>
  <c r="B1070" i="2"/>
  <c r="F703" i="2"/>
  <c r="F280" i="2"/>
  <c r="B648" i="2"/>
  <c r="B1074" i="2"/>
  <c r="B269" i="2"/>
  <c r="F239" i="2"/>
  <c r="B1595" i="2"/>
  <c r="B223" i="2"/>
  <c r="B746" i="2"/>
  <c r="B423" i="2"/>
  <c r="B1616" i="2"/>
  <c r="F816" i="2"/>
  <c r="B478" i="2"/>
  <c r="F315" i="2"/>
  <c r="F1663" i="2"/>
  <c r="F1014" i="2"/>
  <c r="B1067" i="2"/>
  <c r="F886" i="2"/>
  <c r="B527" i="2"/>
  <c r="B382" i="2"/>
  <c r="F353" i="2"/>
  <c r="B892" i="2"/>
  <c r="B506" i="2"/>
  <c r="F1645" i="2"/>
  <c r="F960" i="2"/>
  <c r="B1356" i="2"/>
  <c r="F108" i="2"/>
  <c r="F1192" i="2"/>
  <c r="F320" i="2"/>
  <c r="B300" i="2"/>
  <c r="B1046" i="2"/>
  <c r="B1304" i="2"/>
  <c r="F1416" i="2"/>
  <c r="F181" i="2"/>
  <c r="F1397" i="2"/>
  <c r="F151" i="2"/>
  <c r="B991" i="2"/>
  <c r="B541" i="2"/>
  <c r="F1697" i="2"/>
  <c r="B1444" i="2"/>
  <c r="B871" i="2"/>
  <c r="B346" i="2"/>
  <c r="B1445" i="2"/>
  <c r="B438" i="2"/>
  <c r="F1356" i="2"/>
  <c r="F157" i="2"/>
  <c r="B1192" i="2"/>
  <c r="B984" i="2"/>
  <c r="F865" i="2"/>
  <c r="F128" i="2"/>
  <c r="B262" i="2"/>
  <c r="F1513" i="2"/>
  <c r="B912" i="2"/>
  <c r="B309" i="2"/>
  <c r="F476" i="2"/>
  <c r="F259" i="2"/>
  <c r="B1301" i="2"/>
  <c r="F554" i="2"/>
  <c r="B163" i="2"/>
  <c r="B1424" i="2"/>
  <c r="B1642" i="2"/>
  <c r="B1448" i="2"/>
  <c r="B909" i="2"/>
  <c r="F1071" i="2"/>
  <c r="B184" i="2"/>
  <c r="B1191" i="2"/>
  <c r="B1350" i="2"/>
  <c r="B208" i="2"/>
  <c r="B866" i="2"/>
  <c r="F114" i="2"/>
  <c r="F133" i="2"/>
  <c r="F1420" i="2"/>
  <c r="F344" i="2"/>
  <c r="F1422" i="2"/>
  <c r="F167" i="2"/>
  <c r="B1395" i="2"/>
  <c r="B1019" i="2"/>
  <c r="F739" i="2"/>
  <c r="F1015" i="2"/>
  <c r="F1389" i="2"/>
  <c r="B1204" i="2"/>
  <c r="B1525" i="2"/>
  <c r="B237" i="2"/>
  <c r="F1634" i="2"/>
  <c r="F398" i="2"/>
  <c r="B1093" i="2"/>
  <c r="B480" i="2"/>
  <c r="B238" i="2"/>
  <c r="B1013" i="2"/>
  <c r="F366" i="2"/>
  <c r="F396" i="2"/>
  <c r="F384" i="2"/>
  <c r="B1495" i="2"/>
  <c r="B1528" i="2"/>
  <c r="B643" i="2"/>
  <c r="B1672" i="2"/>
  <c r="F497" i="2"/>
  <c r="B113" i="2"/>
  <c r="F1047" i="2"/>
  <c r="F347" i="2"/>
  <c r="B1092" i="2"/>
  <c r="F416" i="2"/>
  <c r="B268" i="2"/>
  <c r="B1352" i="2"/>
  <c r="F206" i="2"/>
  <c r="B936" i="2"/>
  <c r="F1048" i="2"/>
  <c r="F1337" i="2"/>
  <c r="B969" i="2"/>
  <c r="F1232" i="2"/>
  <c r="B703" i="2"/>
  <c r="F502" i="2"/>
  <c r="B906" i="2"/>
  <c r="B992" i="2"/>
  <c r="B107" i="2"/>
  <c r="B1266" i="2"/>
  <c r="B1121" i="2"/>
  <c r="F611" i="2"/>
  <c r="B171" i="2"/>
  <c r="F1387" i="2"/>
  <c r="B868" i="2"/>
  <c r="F231" i="2"/>
  <c r="B1512" i="2"/>
  <c r="F1545" i="2"/>
  <c r="B1218" i="2"/>
  <c r="B533" i="2"/>
  <c r="B1507" i="2"/>
  <c r="F266" i="2"/>
  <c r="B1511" i="2"/>
  <c r="B1349" i="2"/>
  <c r="F1230" i="2"/>
  <c r="F1300" i="2"/>
  <c r="B121" i="2"/>
  <c r="F1329" i="2"/>
  <c r="B1544" i="2"/>
  <c r="B425" i="2"/>
  <c r="F746" i="2"/>
  <c r="F907" i="2"/>
  <c r="B1422" i="2"/>
  <c r="F263" i="2"/>
  <c r="B1091" i="2"/>
  <c r="B1097" i="2"/>
  <c r="F1061" i="2"/>
  <c r="F681" i="2"/>
  <c r="B209" i="2"/>
  <c r="F309" i="2"/>
  <c r="F318" i="2"/>
  <c r="F1089" i="2"/>
  <c r="B443" i="2"/>
  <c r="F1368" i="2"/>
  <c r="B509" i="2"/>
  <c r="F233" i="2"/>
  <c r="F1594" i="2"/>
  <c r="F468" i="2"/>
  <c r="B439" i="2"/>
  <c r="B1063" i="2"/>
  <c r="B626" i="2"/>
  <c r="F1247" i="2"/>
  <c r="F1215" i="2"/>
  <c r="B1250" i="2"/>
  <c r="F889" i="2"/>
  <c r="F1613" i="2"/>
  <c r="B1353" i="2"/>
  <c r="B1262" i="2"/>
  <c r="B1509" i="2"/>
  <c r="F479" i="2"/>
  <c r="B743" i="2"/>
  <c r="B1370" i="2"/>
  <c r="B1615" i="2"/>
  <c r="B352" i="2"/>
  <c r="F1354" i="2"/>
  <c r="F646" i="2"/>
  <c r="F235" i="2"/>
  <c r="F205" i="2"/>
  <c r="F1249" i="2"/>
  <c r="B303" i="2"/>
  <c r="F267" i="2"/>
  <c r="B1014" i="2"/>
  <c r="F1042" i="2"/>
  <c r="B154" i="2"/>
  <c r="B1132" i="2"/>
  <c r="B484" i="2"/>
  <c r="B1581" i="2"/>
  <c r="B362" i="2"/>
  <c r="F323" i="2"/>
  <c r="B1305" i="2"/>
  <c r="B1610" i="2"/>
  <c r="B210" i="2"/>
  <c r="B264" i="2"/>
  <c r="F1331" i="2"/>
  <c r="F172" i="2"/>
  <c r="F311" i="2"/>
  <c r="B446" i="2"/>
  <c r="B816" i="2"/>
  <c r="F719" i="2"/>
  <c r="B700" i="2"/>
  <c r="B534" i="2"/>
  <c r="F1035" i="2"/>
  <c r="B1155" i="2"/>
  <c r="F595" i="2"/>
  <c r="F1179" i="2"/>
  <c r="F1229" i="2"/>
  <c r="F117" i="2"/>
  <c r="B1244" i="2"/>
  <c r="F676" i="2"/>
  <c r="F483" i="2"/>
  <c r="F302" i="2"/>
  <c r="B679" i="2"/>
  <c r="F994" i="2"/>
  <c r="B312" i="2"/>
  <c r="F1262" i="2"/>
  <c r="B1367" i="2"/>
  <c r="F324" i="2"/>
  <c r="B891" i="2"/>
  <c r="B508" i="2"/>
  <c r="B570" i="2"/>
  <c r="F1423" i="2"/>
  <c r="B854" i="2"/>
  <c r="B1671" i="2"/>
  <c r="B1645" i="2"/>
  <c r="B414" i="2"/>
  <c r="F218" i="2"/>
  <c r="F640" i="2"/>
  <c r="B169" i="2"/>
  <c r="F322" i="2"/>
  <c r="B960" i="2"/>
  <c r="B69" i="2"/>
  <c r="B1247" i="2"/>
  <c r="B241" i="2"/>
  <c r="B963" i="2"/>
  <c r="B302" i="2"/>
  <c r="F1037" i="2"/>
  <c r="F914" i="2"/>
  <c r="F1449" i="2"/>
  <c r="B1417" i="2"/>
  <c r="B1072" i="2"/>
  <c r="B136" i="2"/>
  <c r="F228" i="2"/>
  <c r="F1016" i="2"/>
  <c r="F1060" i="2"/>
  <c r="B357" i="2"/>
  <c r="B507" i="2"/>
  <c r="B642" i="2"/>
  <c r="F748" i="2"/>
  <c r="B215" i="2"/>
  <c r="F115" i="2"/>
  <c r="F986" i="2"/>
  <c r="F682" i="2"/>
  <c r="B1329" i="2"/>
  <c r="F805" i="2"/>
  <c r="F1384" i="2"/>
  <c r="F971" i="2"/>
  <c r="F718" i="2"/>
  <c r="B1269" i="2"/>
  <c r="F1466" i="2"/>
  <c r="F762" i="2"/>
  <c r="F936" i="2"/>
  <c r="B1396" i="2"/>
  <c r="B385" i="2"/>
  <c r="F969" i="2"/>
  <c r="B1087" i="2"/>
  <c r="B498" i="2"/>
  <c r="F972" i="2"/>
  <c r="B1471" i="2"/>
  <c r="F663" i="2"/>
  <c r="F1664" i="2"/>
  <c r="B206" i="2"/>
  <c r="F684" i="2"/>
  <c r="B1168" i="2"/>
  <c r="F1286" i="2"/>
  <c r="F1442" i="2"/>
  <c r="B1580" i="2"/>
  <c r="F362" i="2"/>
  <c r="B1668" i="2"/>
  <c r="B702" i="2"/>
  <c r="B323" i="2"/>
  <c r="B1048" i="2"/>
  <c r="F202" i="2"/>
  <c r="B153" i="2"/>
  <c r="F995" i="2"/>
  <c r="B482" i="2"/>
  <c r="F1547" i="2"/>
  <c r="F533" i="2"/>
  <c r="F300" i="2"/>
  <c r="F704" i="2"/>
  <c r="B134" i="2"/>
  <c r="B1529" i="2"/>
  <c r="F1488" i="2"/>
  <c r="B219" i="2"/>
  <c r="B316" i="2"/>
  <c r="B1546" i="2"/>
  <c r="F509" i="2"/>
  <c r="F1492" i="2"/>
  <c r="F1649" i="2"/>
  <c r="B175" i="2"/>
  <c r="B1436" i="2"/>
  <c r="F503" i="2"/>
  <c r="F1509" i="2"/>
  <c r="B1018" i="2"/>
  <c r="F1444" i="2"/>
  <c r="B1619" i="2"/>
  <c r="B1245" i="2"/>
  <c r="F303" i="2"/>
  <c r="B1415" i="2"/>
  <c r="F892" i="2"/>
  <c r="F1411" i="2"/>
  <c r="F648" i="2"/>
  <c r="F570" i="2"/>
  <c r="B369" i="2"/>
  <c r="F281" i="2"/>
  <c r="F184" i="2"/>
  <c r="F220" i="2"/>
  <c r="B1303" i="2"/>
  <c r="F644" i="2"/>
  <c r="B1009" i="2"/>
  <c r="B212" i="2"/>
  <c r="F159" i="2"/>
  <c r="F661" i="2"/>
  <c r="B724" i="2"/>
  <c r="B968" i="2"/>
  <c r="F1441" i="2"/>
  <c r="F212" i="2"/>
  <c r="F530" i="2"/>
  <c r="B347" i="2"/>
  <c r="B867" i="2"/>
  <c r="B422" i="2"/>
  <c r="F116" i="2"/>
  <c r="F211" i="2"/>
  <c r="F629" i="2"/>
  <c r="B905" i="2"/>
  <c r="F386" i="2"/>
  <c r="B452" i="2"/>
  <c r="F1282" i="2"/>
  <c r="F348" i="2"/>
  <c r="B1617" i="2"/>
  <c r="B235" i="2"/>
  <c r="B278" i="2"/>
  <c r="B420" i="2"/>
  <c r="B1648" i="2"/>
  <c r="F968" i="2"/>
  <c r="B301" i="2"/>
  <c r="F425" i="2"/>
  <c r="B1386" i="2"/>
  <c r="B273" i="2"/>
  <c r="F1266" i="2"/>
  <c r="F1022" i="2"/>
  <c r="F482" i="2"/>
  <c r="B1332" i="2"/>
  <c r="B499" i="2"/>
  <c r="B640" i="2"/>
  <c r="B805" i="2"/>
  <c r="F417" i="2"/>
  <c r="F265" i="2"/>
  <c r="B649" i="2"/>
  <c r="B972" i="2"/>
  <c r="B257" i="2"/>
  <c r="B1463" i="2"/>
  <c r="F1583" i="2"/>
  <c r="B320" i="2"/>
  <c r="B1369" i="2"/>
  <c r="F298" i="2"/>
  <c r="B189" i="2"/>
  <c r="B1015" i="2"/>
  <c r="B740" i="2"/>
  <c r="B1389" i="2"/>
  <c r="F341" i="2"/>
  <c r="F1467" i="2"/>
  <c r="F537" i="2"/>
  <c r="B1670" i="2"/>
  <c r="B1449" i="2"/>
  <c r="F1438" i="2"/>
  <c r="F215" i="2"/>
  <c r="F455" i="2"/>
  <c r="F1069" i="2"/>
  <c r="B1215" i="2"/>
  <c r="B1409" i="2"/>
  <c r="B889" i="2"/>
  <c r="F1333" i="2"/>
  <c r="B340" i="2"/>
  <c r="F234" i="2"/>
  <c r="F1424" i="2"/>
  <c r="B525" i="2"/>
  <c r="B1394" i="2"/>
  <c r="F214" i="2"/>
  <c r="F1318" i="2"/>
  <c r="B1487" i="2"/>
  <c r="B728" i="2"/>
  <c r="B342" i="2"/>
  <c r="F612" i="2"/>
  <c r="B442" i="2"/>
  <c r="B986" i="2"/>
  <c r="F338" i="2"/>
  <c r="B204" i="2"/>
  <c r="B1494" i="2"/>
  <c r="F475" i="2"/>
  <c r="B887" i="2"/>
  <c r="F726" i="2"/>
  <c r="F166" i="2"/>
  <c r="B1496" i="2"/>
  <c r="F912" i="2"/>
  <c r="F119" i="2"/>
  <c r="B1337" i="2"/>
  <c r="F749" i="2"/>
  <c r="F985" i="2"/>
  <c r="B325" i="2"/>
  <c r="B1614" i="2"/>
  <c r="B1231" i="2"/>
  <c r="B202" i="2"/>
  <c r="B869" i="2"/>
  <c r="F1094" i="2"/>
  <c r="B1442" i="2"/>
  <c r="F391" i="2"/>
  <c r="F1191" i="2"/>
  <c r="F525" i="2"/>
  <c r="B1524" i="2"/>
  <c r="F1464" i="2"/>
  <c r="F237" i="2"/>
  <c r="F1419" i="2"/>
  <c r="F1096" i="2"/>
  <c r="B1065" i="2"/>
  <c r="F1093" i="2"/>
  <c r="B445" i="2"/>
  <c r="B284" i="2"/>
  <c r="F1385" i="2"/>
  <c r="F1132" i="2"/>
  <c r="F1265" i="2"/>
  <c r="F226" i="2"/>
  <c r="F1530" i="2"/>
  <c r="B106" i="2"/>
  <c r="B1662" i="2"/>
  <c r="B1265" i="2"/>
  <c r="F1020" i="2"/>
  <c r="B229" i="2"/>
  <c r="F187" i="2"/>
  <c r="B1351" i="2"/>
  <c r="F342" i="2"/>
  <c r="F581" i="2"/>
  <c r="B298" i="2"/>
  <c r="F1558" i="2"/>
  <c r="B1545" i="2"/>
  <c r="F257" i="2"/>
  <c r="F1395" i="2"/>
  <c r="F891" i="2"/>
  <c r="F219" i="2"/>
  <c r="F1412" i="2"/>
  <c r="F686" i="2"/>
  <c r="F997" i="2"/>
  <c r="F783" i="2"/>
  <c r="F1640" i="2"/>
  <c r="B453" i="2"/>
  <c r="B874" i="2"/>
  <c r="B179" i="2"/>
  <c r="F720" i="2"/>
  <c r="B1484" i="2"/>
  <c r="F444" i="2"/>
  <c r="F397" i="2"/>
  <c r="F186" i="2"/>
  <c r="B852" i="2"/>
  <c r="B535" i="2"/>
  <c r="B1016" i="2"/>
  <c r="F351" i="2"/>
  <c r="B477" i="2"/>
  <c r="B1435" i="2"/>
  <c r="F959" i="2"/>
  <c r="F1038" i="2"/>
  <c r="B962" i="2"/>
  <c r="F131" i="2"/>
  <c r="F645" i="2"/>
  <c r="F160" i="2"/>
  <c r="F1011" i="2"/>
  <c r="B1393" i="2"/>
  <c r="F854" i="2"/>
  <c r="B496" i="2"/>
  <c r="F741" i="2"/>
  <c r="F296" i="2"/>
  <c r="F1067" i="2"/>
  <c r="F1437" i="2"/>
  <c r="B1420" i="2"/>
  <c r="B1088" i="2"/>
  <c r="B993" i="2"/>
  <c r="B677" i="2"/>
  <c r="F1066" i="2"/>
  <c r="F1301" i="2"/>
  <c r="B1071" i="2"/>
  <c r="F1528" i="2"/>
  <c r="F1334" i="2"/>
  <c r="F92" i="2"/>
  <c r="B170" i="2"/>
  <c r="F452" i="2"/>
  <c r="F970" i="2"/>
  <c r="B870" i="2"/>
  <c r="F1461" i="2"/>
  <c r="F1510" i="2"/>
  <c r="F512" i="2"/>
  <c r="B456" i="2"/>
  <c r="F381" i="2"/>
  <c r="B203" i="2"/>
  <c r="F870" i="2"/>
  <c r="F299" i="2"/>
  <c r="B722" i="2"/>
  <c r="F707" i="2"/>
  <c r="F647" i="2"/>
  <c r="B183" i="2"/>
  <c r="B1049" i="2"/>
  <c r="B1216" i="2"/>
  <c r="B341" i="2"/>
  <c r="F1673" i="2"/>
  <c r="B105" i="2"/>
  <c r="F664" i="2"/>
  <c r="F1039" i="2"/>
  <c r="F1065" i="2"/>
  <c r="F583" i="2"/>
  <c r="F113" i="2"/>
  <c r="B343" i="2"/>
  <c r="B1035" i="2"/>
  <c r="F269" i="2"/>
  <c r="B275" i="2"/>
  <c r="F137" i="2"/>
  <c r="B314" i="2"/>
  <c r="B415" i="2"/>
  <c r="F1512" i="2"/>
  <c r="F507" i="2"/>
  <c r="B1318" i="2"/>
  <c r="F1542" i="2"/>
  <c r="B526" i="2"/>
  <c r="F1383" i="2"/>
  <c r="F152" i="2"/>
  <c r="B280" i="2"/>
  <c r="B1042" i="2"/>
  <c r="F1010" i="2"/>
  <c r="F305" i="2"/>
  <c r="B177" i="2"/>
  <c r="F1352" i="2"/>
  <c r="F1097" i="2"/>
  <c r="F1110" i="2"/>
  <c r="B886" i="2"/>
  <c r="F643" i="2"/>
  <c r="F685" i="2"/>
  <c r="F532" i="2"/>
  <c r="F1370" i="2"/>
  <c r="F535" i="2"/>
  <c r="F1525" i="2"/>
  <c r="B455" i="2"/>
  <c r="F467" i="2"/>
  <c r="F1023" i="2"/>
  <c r="B173" i="2"/>
  <c r="B1411" i="2"/>
  <c r="B225" i="2"/>
  <c r="F327" i="2"/>
  <c r="B319" i="2"/>
  <c r="F1204" i="2"/>
  <c r="B1064" i="2"/>
  <c r="B351" i="2"/>
  <c r="B133" i="2"/>
  <c r="B129" i="2"/>
  <c r="B1012" i="2"/>
  <c r="B1248" i="2"/>
  <c r="F1062" i="2"/>
  <c r="B356" i="2"/>
  <c r="B1491" i="2"/>
  <c r="B970" i="2"/>
  <c r="B1040" i="2"/>
  <c r="F1013" i="2"/>
  <c r="F888" i="2"/>
  <c r="F1618" i="2"/>
  <c r="F240" i="2"/>
  <c r="F1541" i="2"/>
  <c r="B511" i="2"/>
  <c r="F1470" i="2"/>
  <c r="F1243" i="2"/>
  <c r="F440" i="2"/>
  <c r="F567" i="2"/>
  <c r="B1300" i="2"/>
  <c r="F173" i="2"/>
  <c r="B699" i="2"/>
  <c r="F697" i="2"/>
  <c r="F171" i="2"/>
  <c r="F242" i="2"/>
  <c r="B1473" i="2"/>
  <c r="B240" i="2"/>
  <c r="B1047" i="2"/>
  <c r="F308" i="2"/>
  <c r="B584" i="2"/>
  <c r="B474" i="2"/>
  <c r="B583" i="2"/>
  <c r="F534" i="2"/>
  <c r="F393" i="2"/>
  <c r="F279" i="2"/>
  <c r="F132" i="2"/>
  <c r="F1469" i="2"/>
  <c r="B1492" i="2"/>
  <c r="F1336" i="2"/>
  <c r="B266" i="2"/>
  <c r="F310" i="2"/>
  <c r="F1418" i="2"/>
  <c r="F498" i="2"/>
  <c r="F840" i="2"/>
  <c r="B1640" i="2"/>
  <c r="B742" i="2"/>
  <c r="B1287" i="2"/>
  <c r="F827" i="2"/>
  <c r="B1669" i="2"/>
  <c r="B276" i="2"/>
  <c r="F1544" i="2"/>
  <c r="B213" i="2"/>
  <c r="F853" i="2"/>
  <c r="F1044" i="2"/>
  <c r="B1661" i="2"/>
  <c r="F1671" i="2"/>
  <c r="F1302" i="2"/>
  <c r="F873" i="2"/>
  <c r="B885" i="2"/>
  <c r="F473" i="2"/>
  <c r="B727" i="2"/>
  <c r="F1617" i="2"/>
  <c r="F450" i="2"/>
  <c r="F553" i="2"/>
  <c r="B661" i="2"/>
  <c r="F283" i="2"/>
  <c r="B296" i="2"/>
  <c r="F414" i="2"/>
  <c r="F908" i="2"/>
  <c r="F727" i="2"/>
  <c r="F150" i="2"/>
  <c r="F1090" i="2"/>
  <c r="F625" i="2"/>
  <c r="B115" i="2"/>
  <c r="F508" i="2"/>
  <c r="B285" i="2"/>
  <c r="B749" i="2"/>
  <c r="B310" i="2"/>
  <c r="B680" i="2"/>
  <c r="F1246" i="2"/>
  <c r="F204" i="2"/>
  <c r="B306" i="2"/>
  <c r="B1251" i="2"/>
  <c r="B317" i="2"/>
  <c r="B762" i="2"/>
  <c r="F958" i="2"/>
  <c r="F415" i="2"/>
  <c r="F216" i="2"/>
  <c r="F424" i="2"/>
  <c r="F1462" i="2"/>
  <c r="B155" i="2"/>
  <c r="F390" i="2"/>
  <c r="F170" i="2"/>
  <c r="F225" i="2"/>
  <c r="F852" i="2"/>
  <c r="F613" i="2"/>
  <c r="F539" i="2"/>
  <c r="F1203" i="2"/>
  <c r="B505" i="2"/>
  <c r="F761" i="2"/>
  <c r="B469" i="2"/>
  <c r="F665" i="2"/>
  <c r="B476" i="2"/>
  <c r="F176" i="2"/>
  <c r="F1348" i="2"/>
  <c r="B1330" i="2"/>
  <c r="F1668" i="2"/>
  <c r="B581" i="2"/>
  <c r="B481" i="2"/>
  <c r="B479" i="2"/>
  <c r="F254" i="2"/>
  <c r="F1231" i="2"/>
  <c r="F58" i="2"/>
  <c r="F1155" i="2"/>
  <c r="B1410" i="2"/>
  <c r="B1611" i="2"/>
  <c r="B271" i="2"/>
  <c r="F264" i="2"/>
  <c r="B599" i="2"/>
  <c r="B556" i="2"/>
  <c r="B450" i="2"/>
  <c r="F913" i="2"/>
  <c r="B1281" i="2"/>
  <c r="F905" i="2"/>
  <c r="F1596" i="2"/>
  <c r="F120" i="2"/>
  <c r="F1491" i="2"/>
  <c r="B966" i="2"/>
  <c r="B242" i="2"/>
  <c r="F610" i="2"/>
  <c r="F312" i="2"/>
  <c r="B531" i="2"/>
  <c r="B1306" i="2"/>
  <c r="B989" i="2"/>
  <c r="B1643" i="2"/>
  <c r="B260" i="2"/>
  <c r="F1121" i="2"/>
  <c r="B828" i="2"/>
  <c r="F1417" i="2"/>
  <c r="B1038" i="2"/>
  <c r="B472" i="2"/>
  <c r="F728" i="2"/>
  <c r="F1369" i="2"/>
  <c r="B1612" i="2"/>
  <c r="F480" i="2"/>
  <c r="B1020" i="2"/>
  <c r="F189" i="2"/>
  <c r="F130" i="2"/>
  <c r="F256" i="2"/>
  <c r="B663" i="2"/>
  <c r="B990" i="2"/>
  <c r="F421" i="2"/>
  <c r="F134" i="2"/>
  <c r="F442" i="2"/>
  <c r="F991" i="2"/>
  <c r="B1355" i="2"/>
  <c r="B629" i="2"/>
  <c r="F273" i="2"/>
  <c r="B125" i="2"/>
  <c r="B997" i="2"/>
  <c r="B1298" i="2"/>
  <c r="F169" i="2"/>
  <c r="B512" i="2"/>
  <c r="B538" i="2"/>
  <c r="B1348" i="2"/>
  <c r="B1613" i="2"/>
  <c r="B666" i="2"/>
  <c r="B265" i="2"/>
  <c r="F1390" i="2"/>
  <c r="B187" i="2"/>
  <c r="F357" i="2"/>
  <c r="B1299" i="2"/>
  <c r="F350" i="2"/>
  <c r="F448" i="2"/>
  <c r="B270" i="2"/>
  <c r="B368" i="2"/>
  <c r="B1243" i="2"/>
  <c r="F122" i="2"/>
  <c r="B839" i="2"/>
  <c r="F760" i="2"/>
  <c r="B1203" i="2"/>
  <c r="F1168" i="2"/>
  <c r="F1487" i="2"/>
  <c r="B409" i="2"/>
  <c r="B595" i="2"/>
  <c r="F1391" i="2"/>
  <c r="F1244" i="2"/>
  <c r="F368" i="2"/>
  <c r="B1510" i="2"/>
  <c r="F1180" i="2"/>
  <c r="B747" i="2"/>
  <c r="B483" i="2"/>
  <c r="F725" i="2"/>
  <c r="B120" i="2"/>
  <c r="F306" i="2"/>
  <c r="F1283" i="2"/>
  <c r="B181" i="2"/>
  <c r="B282" i="2"/>
  <c r="B1513" i="2"/>
  <c r="B307" i="2"/>
  <c r="F1489" i="2"/>
  <c r="B1263" i="2"/>
  <c r="B412" i="2"/>
  <c r="F223" i="2"/>
  <c r="F1529" i="2"/>
  <c r="B58" i="2"/>
  <c r="B274" i="2"/>
  <c r="B650" i="2"/>
  <c r="B123" i="2"/>
  <c r="B128" i="2"/>
  <c r="F104" i="2"/>
  <c r="B1508" i="2"/>
  <c r="F1045" i="2"/>
  <c r="B1061" i="2"/>
  <c r="F1643" i="2"/>
  <c r="B783" i="2"/>
  <c r="B894" i="2"/>
  <c r="B263" i="2"/>
  <c r="B1062" i="2"/>
  <c r="F627" i="2"/>
  <c r="B841" i="2"/>
  <c r="F301" i="2"/>
  <c r="B707" i="2"/>
  <c r="B236" i="2"/>
  <c r="F996" i="2"/>
  <c r="B719" i="2"/>
  <c r="F156" i="2"/>
  <c r="F213" i="2"/>
  <c r="F510" i="2"/>
  <c r="B744" i="2"/>
  <c r="B387" i="2"/>
  <c r="F354" i="2"/>
  <c r="B384" i="2"/>
  <c r="F356" i="2"/>
  <c r="F345" i="2"/>
  <c r="F506" i="2"/>
  <c r="F992" i="2"/>
  <c r="B444" i="2"/>
  <c r="B186" i="2"/>
  <c r="F1367" i="2"/>
  <c r="B427" i="2"/>
  <c r="F868" i="2"/>
  <c r="F1017" i="2"/>
  <c r="F1450" i="2"/>
  <c r="F1299" i="2"/>
  <c r="F1267" i="2"/>
  <c r="F339" i="2"/>
  <c r="F724" i="2"/>
  <c r="B160" i="2"/>
  <c r="F964" i="2"/>
  <c r="F1144" i="2"/>
  <c r="F1248" i="2"/>
  <c r="B1461" i="2"/>
  <c r="B165" i="2"/>
  <c r="B1697" i="2"/>
  <c r="F1609" i="2"/>
  <c r="B1462" i="2"/>
  <c r="B416" i="2"/>
  <c r="F1068" i="2"/>
  <c r="B1229" i="2"/>
  <c r="B705" i="2"/>
  <c r="F69" i="2"/>
  <c r="F721" i="2"/>
  <c r="B645" i="2"/>
  <c r="F1073" i="2"/>
  <c r="F175" i="2"/>
  <c r="F599" i="2"/>
  <c r="F453" i="2"/>
  <c r="B111" i="2"/>
  <c r="B745" i="2"/>
  <c r="F268" i="2"/>
  <c r="F894" i="2"/>
  <c r="F395" i="2"/>
  <c r="B1438" i="2"/>
  <c r="B1450" i="2"/>
  <c r="F723" i="2"/>
  <c r="B1382" i="2"/>
  <c r="B217" i="2"/>
  <c r="F1468" i="2"/>
  <c r="F1471" i="2"/>
  <c r="F967" i="2"/>
  <c r="F990" i="2"/>
  <c r="B410" i="2"/>
  <c r="B231" i="2"/>
  <c r="F1156" i="2"/>
  <c r="B873" i="2"/>
  <c r="B421" i="2"/>
  <c r="B760" i="2"/>
  <c r="B542" i="2"/>
  <c r="B523" i="2"/>
  <c r="F182" i="2"/>
  <c r="B1024" i="2"/>
  <c r="B704" i="2"/>
  <c r="F1218" i="2"/>
  <c r="B426" i="2"/>
  <c r="F209" i="2"/>
  <c r="B1284" i="2"/>
  <c r="B1246" i="2"/>
  <c r="F1269" i="2"/>
  <c r="B383" i="2"/>
  <c r="B447" i="2"/>
  <c r="F890" i="2"/>
  <c r="F412" i="2"/>
  <c r="F112" i="2"/>
  <c r="F1064" i="2"/>
  <c r="F1306" i="2"/>
  <c r="F499" i="2"/>
  <c r="F866" i="2"/>
  <c r="F680" i="2"/>
  <c r="B132" i="2"/>
  <c r="B1470" i="2"/>
  <c r="B1073" i="2"/>
  <c r="B1068" i="2"/>
  <c r="F1041" i="2"/>
  <c r="F138" i="2"/>
  <c r="F1012" i="2"/>
  <c r="B131" i="2"/>
  <c r="B221" i="2"/>
  <c r="F307" i="2"/>
  <c r="B1282" i="2"/>
  <c r="F1524" i="2"/>
  <c r="F261" i="2"/>
  <c r="F103" i="2"/>
  <c r="B1541" i="2"/>
  <c r="B398" i="2"/>
  <c r="F993" i="2"/>
  <c r="B1302" i="2"/>
  <c r="B524" i="2"/>
  <c r="B794" i="2"/>
  <c r="B318" i="2"/>
  <c r="F973" i="2"/>
  <c r="F418" i="2"/>
  <c r="F1263" i="2"/>
  <c r="F255" i="2"/>
  <c r="B741" i="2"/>
  <c r="F275" i="2"/>
  <c r="F125" i="2"/>
  <c r="F385" i="2"/>
  <c r="B191" i="2"/>
  <c r="F1353" i="2"/>
  <c r="F426" i="2"/>
  <c r="B964" i="2"/>
  <c r="B1527" i="2"/>
  <c r="B159" i="2"/>
  <c r="B995" i="2"/>
  <c r="B359" i="2"/>
  <c r="F1167" i="2"/>
  <c r="B297" i="2"/>
  <c r="F470" i="2"/>
  <c r="F649" i="2"/>
  <c r="B381" i="2"/>
  <c r="F1644" i="2"/>
  <c r="B1708" i="2"/>
  <c r="B540" i="2"/>
  <c r="B157" i="2"/>
  <c r="F1414" i="2"/>
  <c r="F420" i="2"/>
  <c r="F1611" i="2"/>
  <c r="B348" i="2"/>
  <c r="B1408" i="2"/>
  <c r="B277" i="2"/>
  <c r="B706" i="2"/>
  <c r="F445" i="2"/>
  <c r="F706" i="2"/>
  <c r="B393" i="2"/>
  <c r="F317" i="2"/>
  <c r="F190" i="2"/>
  <c r="F284" i="2"/>
  <c r="B1635" i="2"/>
  <c r="F422" i="2"/>
  <c r="F258" i="2"/>
  <c r="B281" i="2"/>
  <c r="B174" i="2"/>
  <c r="F178" i="2"/>
  <c r="B122" i="2"/>
  <c r="F382" i="2"/>
  <c r="F155" i="2"/>
  <c r="B1493" i="2"/>
  <c r="B112" i="2"/>
  <c r="B360" i="2"/>
  <c r="B103" i="2"/>
  <c r="F1098" i="2"/>
  <c r="F164" i="2"/>
  <c r="B224" i="2"/>
  <c r="B363" i="2"/>
  <c r="F839" i="2"/>
  <c r="F1610" i="2"/>
  <c r="B1270" i="2"/>
  <c r="F325" i="2"/>
  <c r="B537" i="2"/>
  <c r="F722" i="2"/>
  <c r="B326" i="2"/>
  <c r="B226" i="2"/>
  <c r="B338" i="2"/>
  <c r="B554" i="2"/>
  <c r="B1413" i="2"/>
  <c r="F1250" i="2"/>
  <c r="B1466" i="2"/>
  <c r="F232" i="2"/>
  <c r="F282" i="2"/>
  <c r="B1354" i="2"/>
  <c r="B1608" i="2"/>
  <c r="B254" i="2"/>
  <c r="F276" i="2"/>
  <c r="F352" i="2"/>
  <c r="B272" i="2"/>
  <c r="B390" i="2"/>
  <c r="F326" i="2"/>
  <c r="B610" i="2"/>
  <c r="B162" i="2"/>
  <c r="F626" i="2"/>
  <c r="B256" i="2"/>
  <c r="F469" i="2"/>
  <c r="F111" i="2"/>
  <c r="B1414" i="2"/>
  <c r="F153" i="2"/>
  <c r="F241" i="2"/>
  <c r="F1413" i="2"/>
  <c r="B166" i="2"/>
  <c r="B500" i="2"/>
  <c r="B1383" i="2"/>
  <c r="F743" i="2"/>
  <c r="B1085" i="2"/>
  <c r="F203" i="2"/>
  <c r="F641" i="2"/>
  <c r="B971" i="2"/>
  <c r="B973" i="2"/>
  <c r="B395" i="2"/>
  <c r="F1493" i="2"/>
  <c r="B1066" i="2"/>
  <c r="B1249" i="2"/>
  <c r="B419" i="2"/>
  <c r="B1582" i="2"/>
  <c r="F1382" i="2"/>
  <c r="F1036" i="2"/>
  <c r="B1639" i="2"/>
  <c r="B665" i="2"/>
  <c r="B611" i="2"/>
  <c r="B350" i="2"/>
  <c r="F136" i="2"/>
  <c r="F383" i="2"/>
  <c r="B344" i="2"/>
  <c r="F910" i="2"/>
  <c r="F314" i="2"/>
  <c r="F472" i="2"/>
  <c r="B1440" i="2"/>
  <c r="B313" i="2"/>
  <c r="F388" i="2"/>
  <c r="F1287" i="2"/>
  <c r="B725" i="2"/>
  <c r="B417" i="2"/>
  <c r="F359" i="2"/>
  <c r="F536" i="2"/>
  <c r="B222" i="2"/>
  <c r="B1709" i="2"/>
  <c r="F1465" i="2"/>
  <c r="B386" i="2"/>
  <c r="F701" i="2"/>
  <c r="B418" i="2"/>
  <c r="B1418" i="2"/>
  <c r="B345" i="2"/>
  <c r="F1635" i="2"/>
  <c r="B361" i="2"/>
  <c r="B220" i="2"/>
  <c r="F529" i="2"/>
  <c r="F1393" i="2"/>
  <c r="F541" i="2"/>
  <c r="F747" i="2"/>
  <c r="B109" i="2"/>
  <c r="B1090" i="2"/>
  <c r="F319" i="2"/>
  <c r="F274" i="2"/>
  <c r="B1465" i="2"/>
  <c r="F885" i="2"/>
  <c r="F367" i="2"/>
  <c r="B1634" i="2"/>
  <c r="F427" i="2"/>
  <c r="F1349" i="2"/>
  <c r="F208" i="2"/>
  <c r="F1490" i="2"/>
  <c r="B726" i="2"/>
  <c r="F1473" i="2"/>
  <c r="F1043" i="2"/>
  <c r="B567" i="2"/>
  <c r="B1017" i="2"/>
  <c r="B1043" i="2"/>
  <c r="F236" i="2"/>
  <c r="B167" i="2"/>
  <c r="F1660" i="2"/>
  <c r="B80" i="2"/>
  <c r="B1636" i="2"/>
  <c r="B234" i="2"/>
  <c r="B1638" i="2"/>
  <c r="B1044" i="2"/>
  <c r="B164" i="2"/>
  <c r="F109" i="2"/>
  <c r="F313" i="2"/>
  <c r="B473" i="2"/>
  <c r="B158" i="2"/>
  <c r="B239" i="2"/>
  <c r="B1472" i="2"/>
  <c r="B454" i="2"/>
  <c r="B1468" i="2"/>
  <c r="B1447" i="2"/>
  <c r="F217" i="2"/>
  <c r="F207" i="2"/>
  <c r="F1040" i="2"/>
  <c r="B1641" i="2"/>
  <c r="B996" i="2"/>
  <c r="B1485" i="2"/>
  <c r="F1436" i="2"/>
  <c r="B441" i="2"/>
  <c r="F413" i="2"/>
  <c r="F158" i="2"/>
  <c r="F1063" i="2"/>
  <c r="B475" i="2"/>
  <c r="F1317" i="2"/>
  <c r="F1507" i="2"/>
  <c r="F272" i="2"/>
  <c r="B988" i="2"/>
  <c r="B1010" i="2"/>
  <c r="F180" i="2"/>
  <c r="B985" i="2"/>
  <c r="F1217" i="2"/>
  <c r="B967" i="2"/>
  <c r="B130" i="2"/>
  <c r="B227" i="2"/>
  <c r="B232" i="2"/>
  <c r="B1622" i="2"/>
  <c r="B1086" i="2"/>
  <c r="B1647" i="2"/>
  <c r="B228" i="2"/>
  <c r="B529" i="2"/>
  <c r="F1642" i="2"/>
  <c r="B366" i="2"/>
  <c r="B185" i="2"/>
  <c r="B503" i="2"/>
  <c r="B1069" i="2"/>
  <c r="F1582" i="2"/>
  <c r="F340" i="2"/>
  <c r="B321" i="2"/>
  <c r="B354" i="2"/>
  <c r="F504" i="2"/>
  <c r="B151" i="2"/>
  <c r="F478" i="2"/>
  <c r="F1511" i="2"/>
  <c r="B502" i="2"/>
  <c r="B1542" i="2"/>
  <c r="B207" i="2"/>
  <c r="B1179" i="2"/>
  <c r="F389" i="2"/>
  <c r="F1245" i="2"/>
  <c r="B451" i="2"/>
  <c r="F135" i="2"/>
  <c r="F387" i="2"/>
  <c r="F1546" i="2"/>
  <c r="F210" i="2"/>
  <c r="F360" i="2"/>
  <c r="B315" i="2"/>
  <c r="B182" i="2"/>
  <c r="F438" i="2"/>
  <c r="F1394" i="2"/>
  <c r="F168" i="2"/>
  <c r="B311" i="2"/>
  <c r="F165" i="2"/>
  <c r="F1281" i="2"/>
  <c r="F456" i="2"/>
  <c r="F961" i="2"/>
  <c r="F127" i="2"/>
  <c r="F1264" i="2"/>
  <c r="F278" i="2"/>
  <c r="F1666" i="2"/>
  <c r="F1415" i="2"/>
  <c r="B139" i="2"/>
  <c r="B218" i="2"/>
  <c r="F1445" i="2"/>
  <c r="F500" i="2"/>
  <c r="B261" i="2"/>
  <c r="B471" i="2"/>
  <c r="B662" i="2"/>
  <c r="B389" i="2"/>
  <c r="B255" i="2"/>
  <c r="B304" i="2"/>
  <c r="F555" i="2"/>
  <c r="B413" i="2"/>
  <c r="B865" i="2"/>
  <c r="B965" i="2"/>
  <c r="B911" i="2"/>
  <c r="B1623" i="2"/>
  <c r="F501" i="2"/>
  <c r="B365" i="2"/>
  <c r="B156" i="2"/>
  <c r="B126" i="2"/>
  <c r="B1217" i="2"/>
  <c r="B504" i="2"/>
  <c r="B391" i="2"/>
  <c r="B108" i="2"/>
  <c r="F106" i="2"/>
  <c r="B1446" i="2"/>
  <c r="F221" i="2"/>
  <c r="B137" i="2"/>
  <c r="F699" i="2"/>
  <c r="F683" i="2"/>
  <c r="B364" i="2"/>
  <c r="F1095" i="2"/>
  <c r="F1685" i="2"/>
  <c r="B279" i="2"/>
  <c r="F1046" i="2"/>
  <c r="B150" i="2"/>
  <c r="F867" i="2"/>
  <c r="B840" i="2"/>
  <c r="B569" i="2"/>
  <c r="B683" i="2"/>
  <c r="B380" i="2"/>
  <c r="F1330" i="2"/>
  <c r="F224" i="2"/>
  <c r="F698" i="2"/>
  <c r="B339" i="2"/>
  <c r="F1615" i="2"/>
  <c r="F484" i="2"/>
  <c r="B1180" i="2"/>
  <c r="F1581" i="2"/>
  <c r="B532" i="2"/>
  <c r="B612" i="2"/>
  <c r="B685" i="2"/>
  <c r="B914" i="2"/>
  <c r="F869" i="2"/>
  <c r="B1583" i="2"/>
  <c r="B510" i="2"/>
  <c r="F271" i="2"/>
  <c r="F363" i="2"/>
  <c r="B116" i="2"/>
  <c r="B110" i="2"/>
  <c r="B211" i="2"/>
  <c r="F369" i="2"/>
  <c r="F1616" i="2"/>
  <c r="F1686" i="2" l="1"/>
  <c r="F1288" i="2"/>
  <c r="F457" i="2"/>
  <c r="F1514" i="2"/>
  <c r="F1319" i="2"/>
  <c r="F1675" i="2"/>
  <c r="F895" i="2"/>
  <c r="F842" i="2"/>
  <c r="F1169" i="2"/>
  <c r="F140" i="2"/>
  <c r="F1531" i="2"/>
  <c r="F70" i="2"/>
  <c r="F1371" i="2"/>
  <c r="F763" i="2"/>
  <c r="F1122" i="2"/>
  <c r="F615" i="2"/>
  <c r="F915" i="2"/>
  <c r="F1157" i="2"/>
  <c r="F59" i="2"/>
  <c r="F286" i="2"/>
  <c r="F1357" i="2"/>
  <c r="F1205" i="2"/>
  <c r="F855" i="2"/>
  <c r="F974" i="2"/>
  <c r="F630" i="2"/>
  <c r="F192" i="2"/>
  <c r="F557" i="2"/>
  <c r="F830" i="2"/>
  <c r="C28" i="1"/>
  <c r="F708" i="2"/>
  <c r="F571" i="2"/>
  <c r="F1252" i="2"/>
  <c r="F1548" i="2"/>
  <c r="F485" i="2"/>
  <c r="F1111" i="2"/>
  <c r="F1474" i="2"/>
  <c r="F93" i="2"/>
  <c r="F328" i="2"/>
  <c r="F784" i="2"/>
  <c r="F1559" i="2"/>
  <c r="F585" i="2"/>
  <c r="F1133" i="2"/>
  <c r="F1193" i="2"/>
  <c r="F370" i="2"/>
  <c r="F244" i="2"/>
  <c r="F937" i="2"/>
  <c r="F729" i="2"/>
  <c r="F806" i="2"/>
  <c r="F1075" i="2"/>
  <c r="F651" i="2"/>
  <c r="F1271" i="2"/>
  <c r="F687" i="2"/>
  <c r="F1233" i="2"/>
  <c r="F1181" i="2"/>
  <c r="F600" i="2"/>
  <c r="F1050" i="2"/>
  <c r="F1219" i="2"/>
  <c r="F1598" i="2"/>
  <c r="F1338" i="2"/>
  <c r="F1650" i="2"/>
  <c r="F750" i="2"/>
  <c r="C27" i="1"/>
  <c r="C24" i="1"/>
  <c r="F875" i="2"/>
  <c r="F817" i="2"/>
  <c r="C16" i="1" s="1"/>
  <c r="F513" i="2"/>
  <c r="F926" i="2"/>
  <c r="F1145" i="2"/>
  <c r="F1307" i="2"/>
  <c r="F1570" i="2"/>
  <c r="F1398" i="2"/>
  <c r="F1451" i="2"/>
  <c r="F1497" i="2"/>
  <c r="F1710" i="2"/>
  <c r="F795" i="2"/>
  <c r="F773" i="2"/>
  <c r="F543" i="2"/>
  <c r="F1624" i="2"/>
  <c r="F948" i="2"/>
  <c r="F399" i="2"/>
  <c r="F1425" i="2"/>
  <c r="F1584" i="2"/>
  <c r="F1025" i="2"/>
  <c r="F1100" i="2"/>
  <c r="F82" i="2"/>
  <c r="F1698" i="2"/>
  <c r="F999" i="2"/>
  <c r="F428" i="2"/>
  <c r="B10" i="2" l="1"/>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4" authorId="1" shapeId="0">
      <text>
        <r>
          <rPr>
            <sz val="11"/>
            <color theme="1"/>
            <rFont val="Calibri"/>
            <family val="2"/>
            <scheme val="minor"/>
          </rPr>
          <t>Introduzca un codigo UNSPSC</t>
        </r>
      </text>
    </comment>
    <comment ref="B34" authorId="1" shapeId="0">
      <text>
        <r>
          <rPr>
            <sz val="11"/>
            <color theme="1"/>
            <rFont val="Calibri"/>
            <family val="2"/>
            <scheme val="minor"/>
          </rPr>
          <t>Descripción calculada automáticamente a partir de código del artículo</t>
        </r>
      </text>
    </comment>
    <comment ref="C34" authorId="1" shapeId="0">
      <text>
        <r>
          <rPr>
            <sz val="11"/>
            <color theme="1"/>
            <rFont val="Calibri"/>
            <family val="2"/>
            <scheme val="minor"/>
          </rPr>
          <t>Seleccione un valor de la lista</t>
        </r>
      </text>
    </comment>
    <comment ref="D34" authorId="1" shapeId="0">
      <text>
        <r>
          <rPr>
            <sz val="11"/>
            <color theme="1"/>
            <rFont val="Calibri"/>
            <family val="2"/>
            <scheme val="minor"/>
          </rPr>
          <t>Introduzca un número con dos decimales como máximo. Debe ser igual o mayor a la "Cantidad Real Consumida"</t>
        </r>
      </text>
    </comment>
    <comment ref="E34" authorId="1" shapeId="0">
      <text>
        <r>
          <rPr>
            <sz val="11"/>
            <color theme="1"/>
            <rFont val="Calibri"/>
            <family val="2"/>
            <scheme val="minor"/>
          </rPr>
          <t>Introduzca un número con dos decimales como máximo</t>
        </r>
      </text>
    </comment>
    <comment ref="F34"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51" authorId="1" shapeId="0">
      <text>
        <r>
          <rPr>
            <sz val="11"/>
            <color theme="1"/>
            <rFont val="Calibri"/>
            <family val="2"/>
            <scheme val="minor"/>
          </rPr>
          <t>Introducir un texto con el nombre o referencia de la contratación</t>
        </r>
      </text>
    </comment>
    <comment ref="B51" authorId="1" shapeId="0">
      <text>
        <r>
          <rPr>
            <sz val="11"/>
            <color theme="1"/>
            <rFont val="Calibri"/>
            <family val="2"/>
            <scheme val="minor"/>
          </rPr>
          <t>Introduzca un texto con la finalidad de la contratación</t>
        </r>
      </text>
    </comment>
    <comment ref="C51" authorId="1" shapeId="0">
      <text>
        <r>
          <rPr>
            <sz val="11"/>
            <color theme="1"/>
            <rFont val="Calibri"/>
            <family val="2"/>
            <scheme val="minor"/>
          </rPr>
          <t>Seleccionar un valor del listado</t>
        </r>
      </text>
    </comment>
    <comment ref="D51" authorId="1" shapeId="0">
      <text>
        <r>
          <rPr>
            <sz val="11"/>
            <color theme="1"/>
            <rFont val="Calibri"/>
            <family val="2"/>
            <scheme val="minor"/>
          </rPr>
          <t>Seleccione el tipo de procedimiento</t>
        </r>
      </text>
    </comment>
    <comment ref="E51" authorId="1" shapeId="0">
      <text>
        <r>
          <rPr>
            <sz val="11"/>
            <color theme="1"/>
            <rFont val="Calibri"/>
            <family val="2"/>
            <scheme val="minor"/>
          </rPr>
          <t>Seleccione un valor de la lista</t>
        </r>
      </text>
    </comment>
    <comment ref="F51" authorId="1" shapeId="0">
      <text>
        <r>
          <rPr>
            <sz val="11"/>
            <color theme="1"/>
            <rFont val="Calibri"/>
            <family val="2"/>
            <scheme val="minor"/>
          </rPr>
          <t>Introduzca el código SNIP</t>
        </r>
      </text>
    </comment>
    <comment ref="C52" authorId="1" shapeId="0">
      <text>
        <r>
          <rPr>
            <sz val="11"/>
            <color theme="1"/>
            <rFont val="Calibri"/>
            <family val="2"/>
            <scheme val="minor"/>
          </rPr>
          <t>Introduzca la fecha de inicio del proceso, en formato dd-mm-aaaa</t>
        </r>
      </text>
    </comment>
    <comment ref="F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text/>
    </comment>
    <comment ref="C54" authorId="1" shapeId="0">
      <text>
        <r>
          <rPr>
            <sz val="11"/>
            <color theme="1"/>
            <rFont val="Calibri"/>
            <family val="2"/>
            <scheme val="minor"/>
          </rPr>
          <t>Introduzca la fecha prevista de adjudicación, en formato dd-mm-aaaa</t>
        </r>
      </text>
    </comment>
    <comment ref="F54" authorId="1" shapeId="0">
      <text/>
    </comment>
    <comment ref="F55" authorId="1" shapeId="0">
      <text/>
    </comment>
    <comment ref="A57" authorId="1" shapeId="0">
      <text>
        <r>
          <rPr>
            <sz val="11"/>
            <color theme="1"/>
            <rFont val="Calibri"/>
            <family val="2"/>
            <scheme val="minor"/>
          </rPr>
          <t>Introduzca un codigo UNSPSC</t>
        </r>
      </text>
    </comment>
    <comment ref="B57" authorId="1" shapeId="0">
      <text>
        <r>
          <rPr>
            <sz val="11"/>
            <color theme="1"/>
            <rFont val="Calibri"/>
            <family val="2"/>
            <scheme val="minor"/>
          </rPr>
          <t>Descripción calculada automáticamente a partir de código del artículo</t>
        </r>
      </text>
    </comment>
    <comment ref="C57" authorId="1" shapeId="0">
      <text>
        <r>
          <rPr>
            <sz val="11"/>
            <color theme="1"/>
            <rFont val="Calibri"/>
            <family val="2"/>
            <scheme val="minor"/>
          </rPr>
          <t>Seleccione un valor de la lista</t>
        </r>
      </text>
    </comment>
    <comment ref="D57" authorId="1" shapeId="0">
      <text>
        <r>
          <rPr>
            <sz val="11"/>
            <color theme="1"/>
            <rFont val="Calibri"/>
            <family val="2"/>
            <scheme val="minor"/>
          </rPr>
          <t>Introduzca un número con dos decimales como máximo. Debe ser igual o mayor a la "Cantidad Real Consumida"</t>
        </r>
      </text>
    </comment>
    <comment ref="E57" authorId="1" shapeId="0">
      <text>
        <r>
          <rPr>
            <sz val="11"/>
            <color theme="1"/>
            <rFont val="Calibri"/>
            <family val="2"/>
            <scheme val="minor"/>
          </rPr>
          <t>Introduzca un número con dos decimales como máximo</t>
        </r>
      </text>
    </comment>
    <comment ref="F57" authorId="1" shapeId="0">
      <text>
        <r>
          <rPr>
            <sz val="11"/>
            <color theme="1"/>
            <rFont val="Calibri"/>
            <family val="2"/>
            <scheme val="minor"/>
          </rPr>
          <t>Monto calculado automáticamente por el sistema</t>
        </r>
      </text>
    </comment>
    <comment ref="A62" authorId="1" shapeId="0">
      <text>
        <r>
          <rPr>
            <sz val="11"/>
            <color theme="1"/>
            <rFont val="Calibri"/>
            <family val="2"/>
            <scheme val="minor"/>
          </rPr>
          <t>Introducir un texto con el nombre o referencia de la contratación</t>
        </r>
      </text>
    </comment>
    <comment ref="B62" authorId="1" shapeId="0">
      <text>
        <r>
          <rPr>
            <sz val="11"/>
            <color theme="1"/>
            <rFont val="Calibri"/>
            <family val="2"/>
            <scheme val="minor"/>
          </rPr>
          <t>Introduzca un texto con la finalidad de la contratación</t>
        </r>
      </text>
    </comment>
    <comment ref="C62" authorId="1" shapeId="0">
      <text>
        <r>
          <rPr>
            <sz val="11"/>
            <color theme="1"/>
            <rFont val="Calibri"/>
            <family val="2"/>
            <scheme val="minor"/>
          </rPr>
          <t>Seleccionar un valor del listado</t>
        </r>
      </text>
    </comment>
    <comment ref="D62" authorId="1" shapeId="0">
      <text>
        <r>
          <rPr>
            <sz val="11"/>
            <color theme="1"/>
            <rFont val="Calibri"/>
            <family val="2"/>
            <scheme val="minor"/>
          </rPr>
          <t>Seleccione el tipo de procedimiento</t>
        </r>
      </text>
    </comment>
    <comment ref="E62" authorId="1" shapeId="0">
      <text>
        <r>
          <rPr>
            <sz val="11"/>
            <color theme="1"/>
            <rFont val="Calibri"/>
            <family val="2"/>
            <scheme val="minor"/>
          </rPr>
          <t>Seleccione un valor de la lista</t>
        </r>
      </text>
    </comment>
    <comment ref="F62" authorId="1" shapeId="0">
      <text>
        <r>
          <rPr>
            <sz val="11"/>
            <color theme="1"/>
            <rFont val="Calibri"/>
            <family val="2"/>
            <scheme val="minor"/>
          </rPr>
          <t>Introduzca el código SNIP</t>
        </r>
      </text>
    </comment>
    <comment ref="C63" authorId="1" shapeId="0">
      <text>
        <r>
          <rPr>
            <sz val="11"/>
            <color theme="1"/>
            <rFont val="Calibri"/>
            <family val="2"/>
            <scheme val="minor"/>
          </rPr>
          <t>Introduzca la fecha de inicio del proceso, en formato dd-mm-aaaa</t>
        </r>
      </text>
    </comment>
    <comment ref="F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text/>
    </comment>
    <comment ref="C65" authorId="1" shapeId="0">
      <text>
        <r>
          <rPr>
            <sz val="11"/>
            <color theme="1"/>
            <rFont val="Calibri"/>
            <family val="2"/>
            <scheme val="minor"/>
          </rPr>
          <t>Introduzca la fecha prevista de adjudicación, en formato dd-mm-aaaa</t>
        </r>
      </text>
    </comment>
    <comment ref="F65" authorId="1" shapeId="0">
      <text/>
    </comment>
    <comment ref="F66" authorId="1" shapeId="0">
      <text/>
    </comment>
    <comment ref="A68" authorId="1" shapeId="0">
      <text>
        <r>
          <rPr>
            <sz val="11"/>
            <color theme="1"/>
            <rFont val="Calibri"/>
            <family val="2"/>
            <scheme val="minor"/>
          </rPr>
          <t>Introduzca un codigo UNSPSC</t>
        </r>
      </text>
    </comment>
    <comment ref="B68" authorId="1" shapeId="0">
      <text>
        <r>
          <rPr>
            <sz val="11"/>
            <color theme="1"/>
            <rFont val="Calibri"/>
            <family val="2"/>
            <scheme val="minor"/>
          </rPr>
          <t>Descripción calculada automáticamente a partir de código del artículo</t>
        </r>
      </text>
    </comment>
    <comment ref="C68" authorId="1" shapeId="0">
      <text>
        <r>
          <rPr>
            <sz val="11"/>
            <color theme="1"/>
            <rFont val="Calibri"/>
            <family val="2"/>
            <scheme val="minor"/>
          </rPr>
          <t>Seleccione un valor de la lista</t>
        </r>
      </text>
    </comment>
    <comment ref="D68" authorId="1" shapeId="0">
      <text>
        <r>
          <rPr>
            <sz val="11"/>
            <color theme="1"/>
            <rFont val="Calibri"/>
            <family val="2"/>
            <scheme val="minor"/>
          </rPr>
          <t>Introduzca un número con dos decimales como máximo. Debe ser igual o mayor a la "Cantidad Real Consumida"</t>
        </r>
      </text>
    </comment>
    <comment ref="E68" authorId="1" shapeId="0">
      <text>
        <r>
          <rPr>
            <sz val="11"/>
            <color theme="1"/>
            <rFont val="Calibri"/>
            <family val="2"/>
            <scheme val="minor"/>
          </rPr>
          <t>Introduzca un número con dos decimales como máximo</t>
        </r>
      </text>
    </comment>
    <comment ref="F68" authorId="1" shapeId="0">
      <text>
        <r>
          <rPr>
            <sz val="11"/>
            <color theme="1"/>
            <rFont val="Calibri"/>
            <family val="2"/>
            <scheme val="minor"/>
          </rPr>
          <t>Monto calculado automáticamente por el sistema</t>
        </r>
      </text>
    </comment>
    <comment ref="A73" authorId="1" shapeId="0">
      <text>
        <r>
          <rPr>
            <sz val="11"/>
            <color theme="1"/>
            <rFont val="Calibri"/>
            <family val="2"/>
            <scheme val="minor"/>
          </rPr>
          <t>Introducir un texto con el nombre o referencia de la contratación</t>
        </r>
      </text>
    </comment>
    <comment ref="B73" authorId="1" shapeId="0">
      <text>
        <r>
          <rPr>
            <sz val="11"/>
            <color theme="1"/>
            <rFont val="Calibri"/>
            <family val="2"/>
            <scheme val="minor"/>
          </rPr>
          <t>Introduzca un texto con la finalidad de la contratación</t>
        </r>
      </text>
    </comment>
    <comment ref="C73" authorId="1" shapeId="0">
      <text>
        <r>
          <rPr>
            <sz val="11"/>
            <color theme="1"/>
            <rFont val="Calibri"/>
            <family val="2"/>
            <scheme val="minor"/>
          </rPr>
          <t>Seleccionar un valor del listado</t>
        </r>
      </text>
    </comment>
    <comment ref="D73" authorId="1" shapeId="0">
      <text>
        <r>
          <rPr>
            <sz val="11"/>
            <color theme="1"/>
            <rFont val="Calibri"/>
            <family val="2"/>
            <scheme val="minor"/>
          </rPr>
          <t>Seleccione el tipo de procedimiento</t>
        </r>
      </text>
    </comment>
    <comment ref="E73" authorId="1" shapeId="0">
      <text>
        <r>
          <rPr>
            <sz val="11"/>
            <color theme="1"/>
            <rFont val="Calibri"/>
            <family val="2"/>
            <scheme val="minor"/>
          </rPr>
          <t>Seleccione un valor de la lista</t>
        </r>
      </text>
    </comment>
    <comment ref="F73" authorId="1" shapeId="0">
      <text>
        <r>
          <rPr>
            <sz val="11"/>
            <color theme="1"/>
            <rFont val="Calibri"/>
            <family val="2"/>
            <scheme val="minor"/>
          </rPr>
          <t>Introduzca el código SNIP</t>
        </r>
      </text>
    </comment>
    <comment ref="C74" authorId="1" shapeId="0">
      <text>
        <r>
          <rPr>
            <sz val="11"/>
            <color theme="1"/>
            <rFont val="Calibri"/>
            <family val="2"/>
            <scheme val="minor"/>
          </rPr>
          <t>Introduzca la fecha de inicio del proceso, en formato dd-mm-aaaa</t>
        </r>
      </text>
    </comment>
    <comment ref="F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text/>
    </comment>
    <comment ref="C76" authorId="1" shapeId="0">
      <text>
        <r>
          <rPr>
            <sz val="11"/>
            <color theme="1"/>
            <rFont val="Calibri"/>
            <family val="2"/>
            <scheme val="minor"/>
          </rPr>
          <t>Introduzca la fecha prevista de adjudicación, en formato dd-mm-aaaa</t>
        </r>
      </text>
    </comment>
    <comment ref="F76" authorId="1" shapeId="0">
      <text/>
    </comment>
    <comment ref="F77" authorId="1" shapeId="0">
      <text/>
    </comment>
    <comment ref="A79" authorId="1" shapeId="0">
      <text>
        <r>
          <rPr>
            <sz val="11"/>
            <color theme="1"/>
            <rFont val="Calibri"/>
            <family val="2"/>
            <scheme val="minor"/>
          </rPr>
          <t>Introduzca un codigo UNSPSC</t>
        </r>
      </text>
    </comment>
    <comment ref="B79" authorId="1" shapeId="0">
      <text>
        <r>
          <rPr>
            <sz val="11"/>
            <color theme="1"/>
            <rFont val="Calibri"/>
            <family val="2"/>
            <scheme val="minor"/>
          </rPr>
          <t>Descripción calculada automáticamente a partir de código del artículo</t>
        </r>
      </text>
    </comment>
    <comment ref="C79" authorId="1" shapeId="0">
      <text>
        <r>
          <rPr>
            <sz val="11"/>
            <color theme="1"/>
            <rFont val="Calibri"/>
            <family val="2"/>
            <scheme val="minor"/>
          </rPr>
          <t>Seleccione un valor de la lista</t>
        </r>
      </text>
    </comment>
    <comment ref="D79" authorId="1" shapeId="0">
      <text>
        <r>
          <rPr>
            <sz val="11"/>
            <color theme="1"/>
            <rFont val="Calibri"/>
            <family val="2"/>
            <scheme val="minor"/>
          </rPr>
          <t>Introduzca un número con dos decimales como máximo. Debe ser igual o mayor a la "Cantidad Real Consumida"</t>
        </r>
      </text>
    </comment>
    <comment ref="E79" authorId="1" shapeId="0">
      <text>
        <r>
          <rPr>
            <sz val="11"/>
            <color theme="1"/>
            <rFont val="Calibri"/>
            <family val="2"/>
            <scheme val="minor"/>
          </rPr>
          <t>Introduzca un número con dos decimales como máximo</t>
        </r>
      </text>
    </comment>
    <comment ref="F79" authorId="1" shapeId="0">
      <text>
        <r>
          <rPr>
            <sz val="11"/>
            <color theme="1"/>
            <rFont val="Calibri"/>
            <family val="2"/>
            <scheme val="minor"/>
          </rPr>
          <t>Monto calculado automáticamente por el sistema</t>
        </r>
      </text>
    </comment>
    <comment ref="A85" authorId="1" shapeId="0">
      <text>
        <r>
          <rPr>
            <sz val="11"/>
            <color theme="1"/>
            <rFont val="Calibri"/>
            <family val="2"/>
            <scheme val="minor"/>
          </rPr>
          <t>Introducir un texto con el nombre o referencia de la contratación</t>
        </r>
      </text>
    </comment>
    <comment ref="B85" authorId="1" shapeId="0">
      <text>
        <r>
          <rPr>
            <sz val="11"/>
            <color theme="1"/>
            <rFont val="Calibri"/>
            <family val="2"/>
            <scheme val="minor"/>
          </rPr>
          <t>Introduzca un texto con la finalidad de la contratación</t>
        </r>
      </text>
    </comment>
    <comment ref="C85" authorId="1" shapeId="0">
      <text>
        <r>
          <rPr>
            <sz val="11"/>
            <color theme="1"/>
            <rFont val="Calibri"/>
            <family val="2"/>
            <scheme val="minor"/>
          </rPr>
          <t>Seleccionar un valor del listado</t>
        </r>
      </text>
    </comment>
    <comment ref="D85" authorId="1" shapeId="0">
      <text>
        <r>
          <rPr>
            <sz val="11"/>
            <color theme="1"/>
            <rFont val="Calibri"/>
            <family val="2"/>
            <scheme val="minor"/>
          </rPr>
          <t>Seleccione el tipo de procedimiento</t>
        </r>
      </text>
    </comment>
    <comment ref="E85" authorId="1" shapeId="0">
      <text>
        <r>
          <rPr>
            <sz val="11"/>
            <color theme="1"/>
            <rFont val="Calibri"/>
            <family val="2"/>
            <scheme val="minor"/>
          </rPr>
          <t>Seleccione un valor de la lista</t>
        </r>
      </text>
    </comment>
    <comment ref="F85" authorId="1" shapeId="0">
      <text>
        <r>
          <rPr>
            <sz val="11"/>
            <color theme="1"/>
            <rFont val="Calibri"/>
            <family val="2"/>
            <scheme val="minor"/>
          </rPr>
          <t>Introduzca el código SNIP</t>
        </r>
      </text>
    </comment>
    <comment ref="C86" authorId="1" shapeId="0">
      <text>
        <r>
          <rPr>
            <sz val="11"/>
            <color theme="1"/>
            <rFont val="Calibri"/>
            <family val="2"/>
            <scheme val="minor"/>
          </rPr>
          <t>Introduzca la fecha de inicio del proceso, en formato dd-mm-aaaa</t>
        </r>
      </text>
    </comment>
    <comment ref="F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text/>
    </comment>
    <comment ref="C88" authorId="1" shapeId="0">
      <text>
        <r>
          <rPr>
            <sz val="11"/>
            <color theme="1"/>
            <rFont val="Calibri"/>
            <family val="2"/>
            <scheme val="minor"/>
          </rPr>
          <t>Introduzca la fecha prevista de adjudicación, en formato dd-mm-aaaa</t>
        </r>
      </text>
    </comment>
    <comment ref="F88" authorId="1" shapeId="0">
      <text/>
    </comment>
    <comment ref="F89" authorId="1" shapeId="0">
      <text/>
    </comment>
    <comment ref="A91" authorId="1" shapeId="0">
      <text>
        <r>
          <rPr>
            <sz val="11"/>
            <color theme="1"/>
            <rFont val="Calibri"/>
            <family val="2"/>
            <scheme val="minor"/>
          </rPr>
          <t>Introduzca un codigo UNSPSC</t>
        </r>
      </text>
    </comment>
    <comment ref="B91" authorId="1" shapeId="0">
      <text>
        <r>
          <rPr>
            <sz val="11"/>
            <color theme="1"/>
            <rFont val="Calibri"/>
            <family val="2"/>
            <scheme val="minor"/>
          </rPr>
          <t>Descripción calculada automáticamente a partir de código del artículo</t>
        </r>
      </text>
    </comment>
    <comment ref="C91" authorId="1" shapeId="0">
      <text>
        <r>
          <rPr>
            <sz val="11"/>
            <color theme="1"/>
            <rFont val="Calibri"/>
            <family val="2"/>
            <scheme val="minor"/>
          </rPr>
          <t>Seleccione un valor de la lista</t>
        </r>
      </text>
    </comment>
    <comment ref="D91" authorId="1" shapeId="0">
      <text>
        <r>
          <rPr>
            <sz val="11"/>
            <color theme="1"/>
            <rFont val="Calibri"/>
            <family val="2"/>
            <scheme val="minor"/>
          </rPr>
          <t>Introduzca un número con dos decimales como máximo. Debe ser igual o mayor a la "Cantidad Real Consumida"</t>
        </r>
      </text>
    </comment>
    <comment ref="E91" authorId="1" shapeId="0">
      <text>
        <r>
          <rPr>
            <sz val="11"/>
            <color theme="1"/>
            <rFont val="Calibri"/>
            <family val="2"/>
            <scheme val="minor"/>
          </rPr>
          <t>Introduzca un número con dos decimales como máximo</t>
        </r>
      </text>
    </comment>
    <comment ref="F91" authorId="1" shapeId="0">
      <text>
        <r>
          <rPr>
            <sz val="11"/>
            <color theme="1"/>
            <rFont val="Calibri"/>
            <family val="2"/>
            <scheme val="minor"/>
          </rPr>
          <t>Monto calculado automáticamente por el sistema</t>
        </r>
      </text>
    </comment>
    <comment ref="A96" authorId="1" shapeId="0">
      <text>
        <r>
          <rPr>
            <sz val="11"/>
            <color theme="1"/>
            <rFont val="Calibri"/>
            <family val="2"/>
            <scheme val="minor"/>
          </rPr>
          <t>Introducir un texto con el nombre o referencia de la contratación</t>
        </r>
      </text>
    </comment>
    <comment ref="B96" authorId="1" shapeId="0">
      <text>
        <r>
          <rPr>
            <sz val="11"/>
            <color theme="1"/>
            <rFont val="Calibri"/>
            <family val="2"/>
            <scheme val="minor"/>
          </rPr>
          <t>Introduzca un texto con la finalidad de la contratación</t>
        </r>
      </text>
    </comment>
    <comment ref="C96" authorId="1" shapeId="0">
      <text>
        <r>
          <rPr>
            <sz val="11"/>
            <color theme="1"/>
            <rFont val="Calibri"/>
            <family val="2"/>
            <scheme val="minor"/>
          </rPr>
          <t>Seleccionar un valor del listado</t>
        </r>
      </text>
    </comment>
    <comment ref="D96" authorId="1" shapeId="0">
      <text>
        <r>
          <rPr>
            <sz val="11"/>
            <color theme="1"/>
            <rFont val="Calibri"/>
            <family val="2"/>
            <scheme val="minor"/>
          </rPr>
          <t>Seleccione el tipo de procedimiento</t>
        </r>
      </text>
    </comment>
    <comment ref="E96" authorId="1" shapeId="0">
      <text>
        <r>
          <rPr>
            <sz val="11"/>
            <color theme="1"/>
            <rFont val="Calibri"/>
            <family val="2"/>
            <scheme val="minor"/>
          </rPr>
          <t>Seleccione un valor de la lista</t>
        </r>
      </text>
    </comment>
    <comment ref="F96" authorId="1" shapeId="0">
      <text>
        <r>
          <rPr>
            <sz val="11"/>
            <color theme="1"/>
            <rFont val="Calibri"/>
            <family val="2"/>
            <scheme val="minor"/>
          </rPr>
          <t>Introduzca el código SNIP</t>
        </r>
      </text>
    </comment>
    <comment ref="C97" authorId="1" shapeId="0">
      <text>
        <r>
          <rPr>
            <sz val="11"/>
            <color theme="1"/>
            <rFont val="Calibri"/>
            <family val="2"/>
            <scheme val="minor"/>
          </rPr>
          <t>Introduzca la fecha de inicio del proceso, en formato dd-mm-aaaa</t>
        </r>
      </text>
    </comment>
    <comment ref="F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text/>
    </comment>
    <comment ref="C99" authorId="1" shapeId="0">
      <text>
        <r>
          <rPr>
            <sz val="11"/>
            <color theme="1"/>
            <rFont val="Calibri"/>
            <family val="2"/>
            <scheme val="minor"/>
          </rPr>
          <t>Introduzca la fecha prevista de adjudicación, en formato dd-mm-aaaa</t>
        </r>
      </text>
    </comment>
    <comment ref="F99" authorId="1" shapeId="0">
      <text/>
    </comment>
    <comment ref="F100" authorId="1" shapeId="0">
      <text/>
    </comment>
    <comment ref="A102" authorId="1" shapeId="0">
      <text>
        <r>
          <rPr>
            <sz val="11"/>
            <color theme="1"/>
            <rFont val="Calibri"/>
            <family val="2"/>
            <scheme val="minor"/>
          </rPr>
          <t>Introduzca un codigo UNSPSC</t>
        </r>
      </text>
    </comment>
    <comment ref="B102" authorId="1" shapeId="0">
      <text>
        <r>
          <rPr>
            <sz val="11"/>
            <color theme="1"/>
            <rFont val="Calibri"/>
            <family val="2"/>
            <scheme val="minor"/>
          </rPr>
          <t>Descripción calculada automáticamente a partir de código del artículo</t>
        </r>
      </text>
    </comment>
    <comment ref="C102" authorId="1" shapeId="0">
      <text>
        <r>
          <rPr>
            <sz val="11"/>
            <color theme="1"/>
            <rFont val="Calibri"/>
            <family val="2"/>
            <scheme val="minor"/>
          </rPr>
          <t>Seleccione un valor de la lista</t>
        </r>
      </text>
    </comment>
    <comment ref="D102" authorId="1" shapeId="0">
      <text>
        <r>
          <rPr>
            <sz val="11"/>
            <color theme="1"/>
            <rFont val="Calibri"/>
            <family val="2"/>
            <scheme val="minor"/>
          </rPr>
          <t>Introduzca un número con dos decimales como máximo. Debe ser igual o mayor a la "Cantidad Real Consumida"</t>
        </r>
      </text>
    </comment>
    <comment ref="E102" authorId="1" shapeId="0">
      <text>
        <r>
          <rPr>
            <sz val="11"/>
            <color theme="1"/>
            <rFont val="Calibri"/>
            <family val="2"/>
            <scheme val="minor"/>
          </rPr>
          <t>Introduzca un número con dos decimales como máximo</t>
        </r>
      </text>
    </comment>
    <comment ref="F102" authorId="1" shapeId="0">
      <text>
        <r>
          <rPr>
            <sz val="11"/>
            <color theme="1"/>
            <rFont val="Calibri"/>
            <family val="2"/>
            <scheme val="minor"/>
          </rPr>
          <t>Monto calculado automáticamente por el sistema</t>
        </r>
      </text>
    </comment>
    <comment ref="A143" authorId="1" shapeId="0">
      <text>
        <r>
          <rPr>
            <sz val="11"/>
            <color theme="1"/>
            <rFont val="Calibri"/>
            <family val="2"/>
            <scheme val="minor"/>
          </rPr>
          <t>Introducir un texto con el nombre o referencia de la contratación</t>
        </r>
      </text>
    </comment>
    <comment ref="B143" authorId="1" shapeId="0">
      <text>
        <r>
          <rPr>
            <sz val="11"/>
            <color theme="1"/>
            <rFont val="Calibri"/>
            <family val="2"/>
            <scheme val="minor"/>
          </rPr>
          <t>Introduzca un texto con la finalidad de la contratación</t>
        </r>
      </text>
    </comment>
    <comment ref="C143" authorId="1" shapeId="0">
      <text>
        <r>
          <rPr>
            <sz val="11"/>
            <color theme="1"/>
            <rFont val="Calibri"/>
            <family val="2"/>
            <scheme val="minor"/>
          </rPr>
          <t>Seleccionar un valor del listado</t>
        </r>
      </text>
    </comment>
    <comment ref="D143" authorId="1" shapeId="0">
      <text>
        <r>
          <rPr>
            <sz val="11"/>
            <color theme="1"/>
            <rFont val="Calibri"/>
            <family val="2"/>
            <scheme val="minor"/>
          </rPr>
          <t>Seleccione el tipo de procedimiento</t>
        </r>
      </text>
    </comment>
    <comment ref="E143" authorId="1" shapeId="0">
      <text>
        <r>
          <rPr>
            <sz val="11"/>
            <color theme="1"/>
            <rFont val="Calibri"/>
            <family val="2"/>
            <scheme val="minor"/>
          </rPr>
          <t>Seleccione un valor de la lista</t>
        </r>
      </text>
    </comment>
    <comment ref="F143" authorId="1" shapeId="0">
      <text>
        <r>
          <rPr>
            <sz val="11"/>
            <color theme="1"/>
            <rFont val="Calibri"/>
            <family val="2"/>
            <scheme val="minor"/>
          </rPr>
          <t>Introduzca el código SNIP</t>
        </r>
      </text>
    </comment>
    <comment ref="C144" authorId="1" shapeId="0">
      <text>
        <r>
          <rPr>
            <sz val="11"/>
            <color theme="1"/>
            <rFont val="Calibri"/>
            <family val="2"/>
            <scheme val="minor"/>
          </rPr>
          <t>Introduzca la fecha de inicio del proceso, en formato dd-mm-aaaa</t>
        </r>
      </text>
    </comment>
    <comment ref="F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text/>
    </comment>
    <comment ref="C146" authorId="1" shapeId="0">
      <text>
        <r>
          <rPr>
            <sz val="11"/>
            <color theme="1"/>
            <rFont val="Calibri"/>
            <family val="2"/>
            <scheme val="minor"/>
          </rPr>
          <t>Introduzca la fecha prevista de adjudicación, en formato dd-mm-aaaa</t>
        </r>
      </text>
    </comment>
    <comment ref="F146" authorId="1" shapeId="0">
      <text/>
    </comment>
    <comment ref="F147" authorId="1" shapeId="0">
      <text/>
    </comment>
    <comment ref="A149" authorId="1" shapeId="0">
      <text>
        <r>
          <rPr>
            <sz val="11"/>
            <color theme="1"/>
            <rFont val="Calibri"/>
            <family val="2"/>
            <scheme val="minor"/>
          </rPr>
          <t>Introduzca un codigo UNSPSC</t>
        </r>
      </text>
    </comment>
    <comment ref="B149" authorId="1" shapeId="0">
      <text>
        <r>
          <rPr>
            <sz val="11"/>
            <color theme="1"/>
            <rFont val="Calibri"/>
            <family val="2"/>
            <scheme val="minor"/>
          </rPr>
          <t>Descripción calculada automáticamente a partir de código del artículo</t>
        </r>
      </text>
    </comment>
    <comment ref="C149" authorId="1" shapeId="0">
      <text>
        <r>
          <rPr>
            <sz val="11"/>
            <color theme="1"/>
            <rFont val="Calibri"/>
            <family val="2"/>
            <scheme val="minor"/>
          </rPr>
          <t>Seleccione un valor de la lista</t>
        </r>
      </text>
    </comment>
    <comment ref="D149" authorId="1" shapeId="0">
      <text>
        <r>
          <rPr>
            <sz val="11"/>
            <color theme="1"/>
            <rFont val="Calibri"/>
            <family val="2"/>
            <scheme val="minor"/>
          </rPr>
          <t>Introduzca un número con dos decimales como máximo. Debe ser igual o mayor a la "Cantidad Real Consumida"</t>
        </r>
      </text>
    </comment>
    <comment ref="E149" authorId="1" shapeId="0">
      <text>
        <r>
          <rPr>
            <sz val="11"/>
            <color theme="1"/>
            <rFont val="Calibri"/>
            <family val="2"/>
            <scheme val="minor"/>
          </rPr>
          <t>Introduzca un número con dos decimales como máximo</t>
        </r>
      </text>
    </comment>
    <comment ref="F149" authorId="1" shapeId="0">
      <text>
        <r>
          <rPr>
            <sz val="11"/>
            <color theme="1"/>
            <rFont val="Calibri"/>
            <family val="2"/>
            <scheme val="minor"/>
          </rPr>
          <t>Monto calculado automáticamente por el sistema</t>
        </r>
      </text>
    </comment>
    <comment ref="A195" authorId="1" shapeId="0">
      <text>
        <r>
          <rPr>
            <sz val="11"/>
            <color theme="1"/>
            <rFont val="Calibri"/>
            <family val="2"/>
            <scheme val="minor"/>
          </rPr>
          <t>Introducir un texto con el nombre o referencia de la contratación</t>
        </r>
      </text>
    </comment>
    <comment ref="B195" authorId="1" shapeId="0">
      <text>
        <r>
          <rPr>
            <sz val="11"/>
            <color theme="1"/>
            <rFont val="Calibri"/>
            <family val="2"/>
            <scheme val="minor"/>
          </rPr>
          <t>Introduzca un texto con la finalidad de la contratación</t>
        </r>
      </text>
    </comment>
    <comment ref="C195" authorId="1" shapeId="0">
      <text>
        <r>
          <rPr>
            <sz val="11"/>
            <color theme="1"/>
            <rFont val="Calibri"/>
            <family val="2"/>
            <scheme val="minor"/>
          </rPr>
          <t>Seleccionar un valor del listado</t>
        </r>
      </text>
    </comment>
    <comment ref="D195" authorId="1" shapeId="0">
      <text>
        <r>
          <rPr>
            <sz val="11"/>
            <color theme="1"/>
            <rFont val="Calibri"/>
            <family val="2"/>
            <scheme val="minor"/>
          </rPr>
          <t>Seleccione el tipo de procedimiento</t>
        </r>
      </text>
    </comment>
    <comment ref="E195" authorId="1" shapeId="0">
      <text>
        <r>
          <rPr>
            <sz val="11"/>
            <color theme="1"/>
            <rFont val="Calibri"/>
            <family val="2"/>
            <scheme val="minor"/>
          </rPr>
          <t>Seleccione un valor de la lista</t>
        </r>
      </text>
    </comment>
    <comment ref="F195" authorId="1" shapeId="0">
      <text>
        <r>
          <rPr>
            <sz val="11"/>
            <color theme="1"/>
            <rFont val="Calibri"/>
            <family val="2"/>
            <scheme val="minor"/>
          </rPr>
          <t>Introduzca el código SNIP</t>
        </r>
      </text>
    </comment>
    <comment ref="C196" authorId="1" shapeId="0">
      <text>
        <r>
          <rPr>
            <sz val="11"/>
            <color theme="1"/>
            <rFont val="Calibri"/>
            <family val="2"/>
            <scheme val="minor"/>
          </rPr>
          <t>Introduzca la fecha de inicio del proceso, en formato dd-mm-aaaa</t>
        </r>
      </text>
    </comment>
    <comment ref="F1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text/>
    </comment>
    <comment ref="C198" authorId="1" shapeId="0">
      <text>
        <r>
          <rPr>
            <sz val="11"/>
            <color theme="1"/>
            <rFont val="Calibri"/>
            <family val="2"/>
            <scheme val="minor"/>
          </rPr>
          <t>Introduzca la fecha prevista de adjudicación, en formato dd-mm-aaaa</t>
        </r>
      </text>
    </comment>
    <comment ref="F198" authorId="1" shapeId="0">
      <text/>
    </comment>
    <comment ref="F199" authorId="1" shapeId="0">
      <text/>
    </comment>
    <comment ref="A201" authorId="1" shapeId="0">
      <text>
        <r>
          <rPr>
            <sz val="11"/>
            <color theme="1"/>
            <rFont val="Calibri"/>
            <family val="2"/>
            <scheme val="minor"/>
          </rPr>
          <t>Introduzca un codigo UNSPSC</t>
        </r>
      </text>
    </comment>
    <comment ref="B201" authorId="1" shapeId="0">
      <text>
        <r>
          <rPr>
            <sz val="11"/>
            <color theme="1"/>
            <rFont val="Calibri"/>
            <family val="2"/>
            <scheme val="minor"/>
          </rPr>
          <t>Descripción calculada automáticamente a partir de código del artículo</t>
        </r>
      </text>
    </comment>
    <comment ref="C201" authorId="1" shapeId="0">
      <text>
        <r>
          <rPr>
            <sz val="11"/>
            <color theme="1"/>
            <rFont val="Calibri"/>
            <family val="2"/>
            <scheme val="minor"/>
          </rPr>
          <t>Seleccione un valor de la lista</t>
        </r>
      </text>
    </comment>
    <comment ref="D201" authorId="1" shapeId="0">
      <text>
        <r>
          <rPr>
            <sz val="11"/>
            <color theme="1"/>
            <rFont val="Calibri"/>
            <family val="2"/>
            <scheme val="minor"/>
          </rPr>
          <t>Introduzca un número con dos decimales como máximo. Debe ser igual o mayor a la "Cantidad Real Consumida"</t>
        </r>
      </text>
    </comment>
    <comment ref="E201" authorId="1" shapeId="0">
      <text>
        <r>
          <rPr>
            <sz val="11"/>
            <color theme="1"/>
            <rFont val="Calibri"/>
            <family val="2"/>
            <scheme val="minor"/>
          </rPr>
          <t>Introduzca un número con dos decimales como máximo</t>
        </r>
      </text>
    </comment>
    <comment ref="F201" authorId="1" shapeId="0">
      <text>
        <r>
          <rPr>
            <sz val="11"/>
            <color theme="1"/>
            <rFont val="Calibri"/>
            <family val="2"/>
            <scheme val="minor"/>
          </rPr>
          <t>Monto calculado automáticamente por el sistema</t>
        </r>
      </text>
    </comment>
    <comment ref="A247" authorId="1" shapeId="0">
      <text>
        <r>
          <rPr>
            <sz val="11"/>
            <color theme="1"/>
            <rFont val="Calibri"/>
            <family val="2"/>
            <scheme val="minor"/>
          </rPr>
          <t>Introducir un texto con el nombre o referencia de la contratación</t>
        </r>
      </text>
    </comment>
    <comment ref="B247" authorId="1" shapeId="0">
      <text>
        <r>
          <rPr>
            <sz val="11"/>
            <color theme="1"/>
            <rFont val="Calibri"/>
            <family val="2"/>
            <scheme val="minor"/>
          </rPr>
          <t>Introduzca un texto con la finalidad de la contratación</t>
        </r>
      </text>
    </comment>
    <comment ref="C247" authorId="1" shapeId="0">
      <text>
        <r>
          <rPr>
            <sz val="11"/>
            <color theme="1"/>
            <rFont val="Calibri"/>
            <family val="2"/>
            <scheme val="minor"/>
          </rPr>
          <t>Seleccionar un valor del listado</t>
        </r>
      </text>
    </comment>
    <comment ref="D247" authorId="1" shapeId="0">
      <text>
        <r>
          <rPr>
            <sz val="11"/>
            <color theme="1"/>
            <rFont val="Calibri"/>
            <family val="2"/>
            <scheme val="minor"/>
          </rPr>
          <t>Seleccione el tipo de procedimiento</t>
        </r>
      </text>
    </comment>
    <comment ref="E247" authorId="1" shapeId="0">
      <text>
        <r>
          <rPr>
            <sz val="11"/>
            <color theme="1"/>
            <rFont val="Calibri"/>
            <family val="2"/>
            <scheme val="minor"/>
          </rPr>
          <t>Seleccione un valor de la lista</t>
        </r>
      </text>
    </comment>
    <comment ref="F247" authorId="1" shapeId="0">
      <text>
        <r>
          <rPr>
            <sz val="11"/>
            <color theme="1"/>
            <rFont val="Calibri"/>
            <family val="2"/>
            <scheme val="minor"/>
          </rPr>
          <t>Introduzca el código SNIP</t>
        </r>
      </text>
    </comment>
    <comment ref="C248" authorId="1" shapeId="0">
      <text>
        <r>
          <rPr>
            <sz val="11"/>
            <color theme="1"/>
            <rFont val="Calibri"/>
            <family val="2"/>
            <scheme val="minor"/>
          </rPr>
          <t>Introduzca la fecha de inicio del proceso, en formato dd-mm-aaaa</t>
        </r>
      </text>
    </comment>
    <comment ref="F2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text/>
    </comment>
    <comment ref="C250" authorId="1" shapeId="0">
      <text>
        <r>
          <rPr>
            <sz val="11"/>
            <color theme="1"/>
            <rFont val="Calibri"/>
            <family val="2"/>
            <scheme val="minor"/>
          </rPr>
          <t>Introduzca la fecha prevista de adjudicación, en formato dd-mm-aaaa</t>
        </r>
      </text>
    </comment>
    <comment ref="F250" authorId="1" shapeId="0">
      <text/>
    </comment>
    <comment ref="F251" authorId="1" shapeId="0">
      <text/>
    </comment>
    <comment ref="A253" authorId="1" shapeId="0">
      <text>
        <r>
          <rPr>
            <sz val="11"/>
            <color theme="1"/>
            <rFont val="Calibri"/>
            <family val="2"/>
            <scheme val="minor"/>
          </rPr>
          <t>Introduzca un codigo UNSPSC</t>
        </r>
      </text>
    </comment>
    <comment ref="B253" authorId="1" shapeId="0">
      <text>
        <r>
          <rPr>
            <sz val="11"/>
            <color theme="1"/>
            <rFont val="Calibri"/>
            <family val="2"/>
            <scheme val="minor"/>
          </rPr>
          <t>Descripción calculada automáticamente a partir de código del artículo</t>
        </r>
      </text>
    </comment>
    <comment ref="C253" authorId="1" shapeId="0">
      <text>
        <r>
          <rPr>
            <sz val="11"/>
            <color theme="1"/>
            <rFont val="Calibri"/>
            <family val="2"/>
            <scheme val="minor"/>
          </rPr>
          <t>Seleccione un valor de la lista</t>
        </r>
      </text>
    </comment>
    <comment ref="D253" authorId="1" shapeId="0">
      <text>
        <r>
          <rPr>
            <sz val="11"/>
            <color theme="1"/>
            <rFont val="Calibri"/>
            <family val="2"/>
            <scheme val="minor"/>
          </rPr>
          <t>Introduzca un número con dos decimales como máximo. Debe ser igual o mayor a la "Cantidad Real Consumida"</t>
        </r>
      </text>
    </comment>
    <comment ref="E253" authorId="1" shapeId="0">
      <text>
        <r>
          <rPr>
            <sz val="11"/>
            <color theme="1"/>
            <rFont val="Calibri"/>
            <family val="2"/>
            <scheme val="minor"/>
          </rPr>
          <t>Introduzca un número con dos decimales como máximo</t>
        </r>
      </text>
    </comment>
    <comment ref="F253" authorId="1" shapeId="0">
      <text>
        <r>
          <rPr>
            <sz val="11"/>
            <color theme="1"/>
            <rFont val="Calibri"/>
            <family val="2"/>
            <scheme val="minor"/>
          </rPr>
          <t>Monto calculado automáticamente por el sistema</t>
        </r>
      </text>
    </comment>
    <comment ref="A289" authorId="1" shapeId="0">
      <text>
        <r>
          <rPr>
            <sz val="11"/>
            <color theme="1"/>
            <rFont val="Calibri"/>
            <family val="2"/>
            <scheme val="minor"/>
          </rPr>
          <t>Introducir un texto con el nombre o referencia de la contratación</t>
        </r>
      </text>
    </comment>
    <comment ref="B289" authorId="1" shapeId="0">
      <text>
        <r>
          <rPr>
            <sz val="11"/>
            <color theme="1"/>
            <rFont val="Calibri"/>
            <family val="2"/>
            <scheme val="minor"/>
          </rPr>
          <t>Introduzca un texto con la finalidad de la contratación</t>
        </r>
      </text>
    </comment>
    <comment ref="C289" authorId="1" shapeId="0">
      <text>
        <r>
          <rPr>
            <sz val="11"/>
            <color theme="1"/>
            <rFont val="Calibri"/>
            <family val="2"/>
            <scheme val="minor"/>
          </rPr>
          <t>Seleccionar un valor del listado</t>
        </r>
      </text>
    </comment>
    <comment ref="D289" authorId="1" shapeId="0">
      <text>
        <r>
          <rPr>
            <sz val="11"/>
            <color theme="1"/>
            <rFont val="Calibri"/>
            <family val="2"/>
            <scheme val="minor"/>
          </rPr>
          <t>Seleccione el tipo de procedimiento</t>
        </r>
      </text>
    </comment>
    <comment ref="E289" authorId="1" shapeId="0">
      <text>
        <r>
          <rPr>
            <sz val="11"/>
            <color theme="1"/>
            <rFont val="Calibri"/>
            <family val="2"/>
            <scheme val="minor"/>
          </rPr>
          <t>Seleccione un valor de la lista</t>
        </r>
      </text>
    </comment>
    <comment ref="F289" authorId="1" shapeId="0">
      <text>
        <r>
          <rPr>
            <sz val="11"/>
            <color theme="1"/>
            <rFont val="Calibri"/>
            <family val="2"/>
            <scheme val="minor"/>
          </rPr>
          <t>Introduzca el código SNIP</t>
        </r>
      </text>
    </comment>
    <comment ref="C290" authorId="1" shapeId="0">
      <text>
        <r>
          <rPr>
            <sz val="11"/>
            <color theme="1"/>
            <rFont val="Calibri"/>
            <family val="2"/>
            <scheme val="minor"/>
          </rPr>
          <t>Introduzca la fecha de inicio del proceso, en formato dd-mm-aaaa</t>
        </r>
      </text>
    </comment>
    <comment ref="F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text/>
    </comment>
    <comment ref="C292" authorId="1" shapeId="0">
      <text>
        <r>
          <rPr>
            <sz val="11"/>
            <color theme="1"/>
            <rFont val="Calibri"/>
            <family val="2"/>
            <scheme val="minor"/>
          </rPr>
          <t>Introduzca la fecha prevista de adjudicación, en formato dd-mm-aaaa</t>
        </r>
      </text>
    </comment>
    <comment ref="F292" authorId="1" shapeId="0">
      <text/>
    </comment>
    <comment ref="F293" authorId="1" shapeId="0">
      <text/>
    </comment>
    <comment ref="A295" authorId="1" shapeId="0">
      <text>
        <r>
          <rPr>
            <sz val="11"/>
            <color theme="1"/>
            <rFont val="Calibri"/>
            <family val="2"/>
            <scheme val="minor"/>
          </rPr>
          <t>Introduzca un codigo UNSPSC</t>
        </r>
      </text>
    </comment>
    <comment ref="B295" authorId="1" shapeId="0">
      <text>
        <r>
          <rPr>
            <sz val="11"/>
            <color theme="1"/>
            <rFont val="Calibri"/>
            <family val="2"/>
            <scheme val="minor"/>
          </rPr>
          <t>Descripción calculada automáticamente a partir de código del artículo</t>
        </r>
      </text>
    </comment>
    <comment ref="C295" authorId="1" shapeId="0">
      <text>
        <r>
          <rPr>
            <sz val="11"/>
            <color theme="1"/>
            <rFont val="Calibri"/>
            <family val="2"/>
            <scheme val="minor"/>
          </rPr>
          <t>Seleccione un valor de la lista</t>
        </r>
      </text>
    </comment>
    <comment ref="D295" authorId="1" shapeId="0">
      <text>
        <r>
          <rPr>
            <sz val="11"/>
            <color theme="1"/>
            <rFont val="Calibri"/>
            <family val="2"/>
            <scheme val="minor"/>
          </rPr>
          <t>Introduzca un número con dos decimales como máximo. Debe ser igual o mayor a la "Cantidad Real Consumida"</t>
        </r>
      </text>
    </comment>
    <comment ref="E295" authorId="1" shapeId="0">
      <text>
        <r>
          <rPr>
            <sz val="11"/>
            <color theme="1"/>
            <rFont val="Calibri"/>
            <family val="2"/>
            <scheme val="minor"/>
          </rPr>
          <t>Introduzca un número con dos decimales como máximo</t>
        </r>
      </text>
    </comment>
    <comment ref="F295" authorId="1" shapeId="0">
      <text>
        <r>
          <rPr>
            <sz val="11"/>
            <color theme="1"/>
            <rFont val="Calibri"/>
            <family val="2"/>
            <scheme val="minor"/>
          </rPr>
          <t>Monto calculado automáticamente por el sistema</t>
        </r>
      </text>
    </comment>
    <comment ref="A331" authorId="1" shapeId="0">
      <text>
        <r>
          <rPr>
            <sz val="11"/>
            <color theme="1"/>
            <rFont val="Calibri"/>
            <family val="2"/>
            <scheme val="minor"/>
          </rPr>
          <t>Introducir un texto con el nombre o referencia de la contratación</t>
        </r>
      </text>
    </comment>
    <comment ref="B331" authorId="1" shapeId="0">
      <text>
        <r>
          <rPr>
            <sz val="11"/>
            <color theme="1"/>
            <rFont val="Calibri"/>
            <family val="2"/>
            <scheme val="minor"/>
          </rPr>
          <t>Introduzca un texto con la finalidad de la contratación</t>
        </r>
      </text>
    </comment>
    <comment ref="C331" authorId="1" shapeId="0">
      <text>
        <r>
          <rPr>
            <sz val="11"/>
            <color theme="1"/>
            <rFont val="Calibri"/>
            <family val="2"/>
            <scheme val="minor"/>
          </rPr>
          <t>Seleccionar un valor del listado</t>
        </r>
      </text>
    </comment>
    <comment ref="D331" authorId="1" shapeId="0">
      <text>
        <r>
          <rPr>
            <sz val="11"/>
            <color theme="1"/>
            <rFont val="Calibri"/>
            <family val="2"/>
            <scheme val="minor"/>
          </rPr>
          <t>Seleccione el tipo de procedimiento</t>
        </r>
      </text>
    </comment>
    <comment ref="E331" authorId="1" shapeId="0">
      <text>
        <r>
          <rPr>
            <sz val="11"/>
            <color theme="1"/>
            <rFont val="Calibri"/>
            <family val="2"/>
            <scheme val="minor"/>
          </rPr>
          <t>Seleccione un valor de la lista</t>
        </r>
      </text>
    </comment>
    <comment ref="F331" authorId="1" shapeId="0">
      <text>
        <r>
          <rPr>
            <sz val="11"/>
            <color theme="1"/>
            <rFont val="Calibri"/>
            <family val="2"/>
            <scheme val="minor"/>
          </rPr>
          <t>Introduzca el código SNIP</t>
        </r>
      </text>
    </comment>
    <comment ref="C332" authorId="1" shapeId="0">
      <text>
        <r>
          <rPr>
            <sz val="11"/>
            <color theme="1"/>
            <rFont val="Calibri"/>
            <family val="2"/>
            <scheme val="minor"/>
          </rPr>
          <t>Introduzca la fecha de inicio del proceso, en formato dd-mm-aaaa</t>
        </r>
      </text>
    </comment>
    <comment ref="F3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text/>
    </comment>
    <comment ref="C334" authorId="1" shapeId="0">
      <text>
        <r>
          <rPr>
            <sz val="11"/>
            <color theme="1"/>
            <rFont val="Calibri"/>
            <family val="2"/>
            <scheme val="minor"/>
          </rPr>
          <t>Introduzca la fecha prevista de adjudicación, en formato dd-mm-aaaa</t>
        </r>
      </text>
    </comment>
    <comment ref="F334" authorId="1" shapeId="0">
      <text/>
    </comment>
    <comment ref="F335" authorId="1" shapeId="0">
      <text/>
    </comment>
    <comment ref="A337" authorId="1" shapeId="0">
      <text>
        <r>
          <rPr>
            <sz val="11"/>
            <color theme="1"/>
            <rFont val="Calibri"/>
            <family val="2"/>
            <scheme val="minor"/>
          </rPr>
          <t>Introduzca un codigo UNSPSC</t>
        </r>
      </text>
    </comment>
    <comment ref="B337" authorId="1" shapeId="0">
      <text>
        <r>
          <rPr>
            <sz val="11"/>
            <color theme="1"/>
            <rFont val="Calibri"/>
            <family val="2"/>
            <scheme val="minor"/>
          </rPr>
          <t>Descripción calculada automáticamente a partir de código del artículo</t>
        </r>
      </text>
    </comment>
    <comment ref="C337" authorId="1" shapeId="0">
      <text>
        <r>
          <rPr>
            <sz val="11"/>
            <color theme="1"/>
            <rFont val="Calibri"/>
            <family val="2"/>
            <scheme val="minor"/>
          </rPr>
          <t>Seleccione un valor de la lista</t>
        </r>
      </text>
    </comment>
    <comment ref="D337" authorId="1" shapeId="0">
      <text>
        <r>
          <rPr>
            <sz val="11"/>
            <color theme="1"/>
            <rFont val="Calibri"/>
            <family val="2"/>
            <scheme val="minor"/>
          </rPr>
          <t>Introduzca un número con dos decimales como máximo. Debe ser igual o mayor a la "Cantidad Real Consumida"</t>
        </r>
      </text>
    </comment>
    <comment ref="E337" authorId="1" shapeId="0">
      <text>
        <r>
          <rPr>
            <sz val="11"/>
            <color theme="1"/>
            <rFont val="Calibri"/>
            <family val="2"/>
            <scheme val="minor"/>
          </rPr>
          <t>Introduzca un número con dos decimales como máximo</t>
        </r>
      </text>
    </comment>
    <comment ref="F337" authorId="1" shapeId="0">
      <text>
        <r>
          <rPr>
            <sz val="11"/>
            <color theme="1"/>
            <rFont val="Calibri"/>
            <family val="2"/>
            <scheme val="minor"/>
          </rPr>
          <t>Monto calculado automáticamente por el sistema</t>
        </r>
      </text>
    </comment>
    <comment ref="A373" authorId="1" shapeId="0">
      <text>
        <r>
          <rPr>
            <sz val="11"/>
            <color theme="1"/>
            <rFont val="Calibri"/>
            <family val="2"/>
            <scheme val="minor"/>
          </rPr>
          <t>Introducir un texto con el nombre o referencia de la contratación</t>
        </r>
      </text>
    </comment>
    <comment ref="B373" authorId="1" shapeId="0">
      <text>
        <r>
          <rPr>
            <sz val="11"/>
            <color theme="1"/>
            <rFont val="Calibri"/>
            <family val="2"/>
            <scheme val="minor"/>
          </rPr>
          <t>Introduzca un texto con la finalidad de la contratación</t>
        </r>
      </text>
    </comment>
    <comment ref="C373" authorId="1" shapeId="0">
      <text>
        <r>
          <rPr>
            <sz val="11"/>
            <color theme="1"/>
            <rFont val="Calibri"/>
            <family val="2"/>
            <scheme val="minor"/>
          </rPr>
          <t>Seleccionar un valor del listado</t>
        </r>
      </text>
    </comment>
    <comment ref="D373" authorId="1" shapeId="0">
      <text>
        <r>
          <rPr>
            <sz val="11"/>
            <color theme="1"/>
            <rFont val="Calibri"/>
            <family val="2"/>
            <scheme val="minor"/>
          </rPr>
          <t>Seleccione el tipo de procedimiento</t>
        </r>
      </text>
    </comment>
    <comment ref="E373" authorId="1" shapeId="0">
      <text>
        <r>
          <rPr>
            <sz val="11"/>
            <color theme="1"/>
            <rFont val="Calibri"/>
            <family val="2"/>
            <scheme val="minor"/>
          </rPr>
          <t>Seleccione un valor de la lista</t>
        </r>
      </text>
    </comment>
    <comment ref="F373" authorId="1" shapeId="0">
      <text>
        <r>
          <rPr>
            <sz val="11"/>
            <color theme="1"/>
            <rFont val="Calibri"/>
            <family val="2"/>
            <scheme val="minor"/>
          </rPr>
          <t>Introduzca el código SNIP</t>
        </r>
      </text>
    </comment>
    <comment ref="C374" authorId="1" shapeId="0">
      <text>
        <r>
          <rPr>
            <sz val="11"/>
            <color theme="1"/>
            <rFont val="Calibri"/>
            <family val="2"/>
            <scheme val="minor"/>
          </rPr>
          <t>Introduzca la fecha de inicio del proceso, en formato dd-mm-aaaa</t>
        </r>
      </text>
    </comment>
    <comment ref="F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text/>
    </comment>
    <comment ref="C376" authorId="1" shapeId="0">
      <text>
        <r>
          <rPr>
            <sz val="11"/>
            <color theme="1"/>
            <rFont val="Calibri"/>
            <family val="2"/>
            <scheme val="minor"/>
          </rPr>
          <t>Introduzca la fecha prevista de adjudicación, en formato dd-mm-aaaa</t>
        </r>
      </text>
    </comment>
    <comment ref="F376" authorId="1" shapeId="0">
      <text/>
    </comment>
    <comment ref="F377" authorId="1" shapeId="0">
      <text/>
    </comment>
    <comment ref="A379" authorId="1" shapeId="0">
      <text>
        <r>
          <rPr>
            <sz val="11"/>
            <color theme="1"/>
            <rFont val="Calibri"/>
            <family val="2"/>
            <scheme val="minor"/>
          </rPr>
          <t>Introduzca un codigo UNSPSC</t>
        </r>
      </text>
    </comment>
    <comment ref="B379" authorId="1" shapeId="0">
      <text>
        <r>
          <rPr>
            <sz val="11"/>
            <color theme="1"/>
            <rFont val="Calibri"/>
            <family val="2"/>
            <scheme val="minor"/>
          </rPr>
          <t>Descripción calculada automáticamente a partir de código del artículo</t>
        </r>
      </text>
    </comment>
    <comment ref="C379" authorId="1" shapeId="0">
      <text>
        <r>
          <rPr>
            <sz val="11"/>
            <color theme="1"/>
            <rFont val="Calibri"/>
            <family val="2"/>
            <scheme val="minor"/>
          </rPr>
          <t>Seleccione un valor de la lista</t>
        </r>
      </text>
    </comment>
    <comment ref="D379" authorId="1" shapeId="0">
      <text>
        <r>
          <rPr>
            <sz val="11"/>
            <color theme="1"/>
            <rFont val="Calibri"/>
            <family val="2"/>
            <scheme val="minor"/>
          </rPr>
          <t>Introduzca un número con dos decimales como máximo. Debe ser igual o mayor a la "Cantidad Real Consumida"</t>
        </r>
      </text>
    </comment>
    <comment ref="E379" authorId="1" shapeId="0">
      <text>
        <r>
          <rPr>
            <sz val="11"/>
            <color theme="1"/>
            <rFont val="Calibri"/>
            <family val="2"/>
            <scheme val="minor"/>
          </rPr>
          <t>Introduzca un número con dos decimales como máximo</t>
        </r>
      </text>
    </comment>
    <comment ref="F379" authorId="1" shapeId="0">
      <text>
        <r>
          <rPr>
            <sz val="11"/>
            <color theme="1"/>
            <rFont val="Calibri"/>
            <family val="2"/>
            <scheme val="minor"/>
          </rPr>
          <t>Monto calculado automáticamente por el sistema</t>
        </r>
      </text>
    </comment>
    <comment ref="A402" authorId="1" shapeId="0">
      <text>
        <r>
          <rPr>
            <sz val="11"/>
            <color theme="1"/>
            <rFont val="Calibri"/>
            <family val="2"/>
            <scheme val="minor"/>
          </rPr>
          <t>Introducir un texto con el nombre o referencia de la contratación</t>
        </r>
      </text>
    </comment>
    <comment ref="B402" authorId="1" shapeId="0">
      <text>
        <r>
          <rPr>
            <sz val="11"/>
            <color theme="1"/>
            <rFont val="Calibri"/>
            <family val="2"/>
            <scheme val="minor"/>
          </rPr>
          <t>Introduzca un texto con la finalidad de la contratación</t>
        </r>
      </text>
    </comment>
    <comment ref="C402" authorId="1" shapeId="0">
      <text>
        <r>
          <rPr>
            <sz val="11"/>
            <color theme="1"/>
            <rFont val="Calibri"/>
            <family val="2"/>
            <scheme val="minor"/>
          </rPr>
          <t>Seleccionar un valor del listado</t>
        </r>
      </text>
    </comment>
    <comment ref="D402" authorId="1" shapeId="0">
      <text>
        <r>
          <rPr>
            <sz val="11"/>
            <color theme="1"/>
            <rFont val="Calibri"/>
            <family val="2"/>
            <scheme val="minor"/>
          </rPr>
          <t>Seleccione el tipo de procedimiento</t>
        </r>
      </text>
    </comment>
    <comment ref="E402" authorId="1" shapeId="0">
      <text>
        <r>
          <rPr>
            <sz val="11"/>
            <color theme="1"/>
            <rFont val="Calibri"/>
            <family val="2"/>
            <scheme val="minor"/>
          </rPr>
          <t>Seleccione un valor de la lista</t>
        </r>
      </text>
    </comment>
    <comment ref="F402" authorId="1" shapeId="0">
      <text>
        <r>
          <rPr>
            <sz val="11"/>
            <color theme="1"/>
            <rFont val="Calibri"/>
            <family val="2"/>
            <scheme val="minor"/>
          </rPr>
          <t>Introduzca el código SNIP</t>
        </r>
      </text>
    </comment>
    <comment ref="C403" authorId="1" shapeId="0">
      <text>
        <r>
          <rPr>
            <sz val="11"/>
            <color theme="1"/>
            <rFont val="Calibri"/>
            <family val="2"/>
            <scheme val="minor"/>
          </rPr>
          <t>Introduzca la fecha de inicio del proceso, en formato dd-mm-aaaa</t>
        </r>
      </text>
    </comment>
    <comment ref="F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theme="1"/>
            <rFont val="Calibri"/>
            <family val="2"/>
            <scheme val="minor"/>
          </rPr>
          <t>Introduzca la fecha prevista de adjudicación, en formato dd-mm-aaaa</t>
        </r>
      </text>
    </comment>
    <comment ref="F405" authorId="1" shapeId="0">
      <text/>
    </comment>
    <comment ref="F406" authorId="1" shapeId="0">
      <text/>
    </comment>
    <comment ref="A408" authorId="1" shapeId="0">
      <text>
        <r>
          <rPr>
            <sz val="11"/>
            <color theme="1"/>
            <rFont val="Calibri"/>
            <family val="2"/>
            <scheme val="minor"/>
          </rPr>
          <t>Introduzca un codigo UNSPSC</t>
        </r>
      </text>
    </comment>
    <comment ref="B408" authorId="1" shapeId="0">
      <text>
        <r>
          <rPr>
            <sz val="11"/>
            <color theme="1"/>
            <rFont val="Calibri"/>
            <family val="2"/>
            <scheme val="minor"/>
          </rPr>
          <t>Descripción calculada automáticamente a partir de código del artículo</t>
        </r>
      </text>
    </comment>
    <comment ref="C408" authorId="1" shapeId="0">
      <text>
        <r>
          <rPr>
            <sz val="11"/>
            <color theme="1"/>
            <rFont val="Calibri"/>
            <family val="2"/>
            <scheme val="minor"/>
          </rPr>
          <t>Seleccione un valor de la lista</t>
        </r>
      </text>
    </comment>
    <comment ref="D408" authorId="1" shapeId="0">
      <text>
        <r>
          <rPr>
            <sz val="11"/>
            <color theme="1"/>
            <rFont val="Calibri"/>
            <family val="2"/>
            <scheme val="minor"/>
          </rPr>
          <t>Introduzca un número con dos decimales como máximo. Debe ser igual o mayor a la "Cantidad Real Consumida"</t>
        </r>
      </text>
    </comment>
    <comment ref="E408" authorId="1" shapeId="0">
      <text>
        <r>
          <rPr>
            <sz val="11"/>
            <color theme="1"/>
            <rFont val="Calibri"/>
            <family val="2"/>
            <scheme val="minor"/>
          </rPr>
          <t>Introduzca un número con dos decimales como máximo</t>
        </r>
      </text>
    </comment>
    <comment ref="F408" authorId="1" shapeId="0">
      <text>
        <r>
          <rPr>
            <sz val="11"/>
            <color theme="1"/>
            <rFont val="Calibri"/>
            <family val="2"/>
            <scheme val="minor"/>
          </rPr>
          <t>Monto calculado automáticamente por el sistema</t>
        </r>
      </text>
    </comment>
    <comment ref="A431" authorId="1" shapeId="0">
      <text>
        <r>
          <rPr>
            <sz val="11"/>
            <color theme="1"/>
            <rFont val="Calibri"/>
            <family val="2"/>
            <scheme val="minor"/>
          </rPr>
          <t>Introducir un texto con el nombre o referencia de la contratación</t>
        </r>
      </text>
    </comment>
    <comment ref="B431" authorId="1" shapeId="0">
      <text>
        <r>
          <rPr>
            <sz val="11"/>
            <color theme="1"/>
            <rFont val="Calibri"/>
            <family val="2"/>
            <scheme val="minor"/>
          </rPr>
          <t>Introduzca un texto con la finalidad de la contratación</t>
        </r>
      </text>
    </comment>
    <comment ref="C431" authorId="1" shapeId="0">
      <text>
        <r>
          <rPr>
            <sz val="11"/>
            <color theme="1"/>
            <rFont val="Calibri"/>
            <family val="2"/>
            <scheme val="minor"/>
          </rPr>
          <t>Seleccionar un valor del listado</t>
        </r>
      </text>
    </comment>
    <comment ref="D431" authorId="1" shapeId="0">
      <text>
        <r>
          <rPr>
            <sz val="11"/>
            <color theme="1"/>
            <rFont val="Calibri"/>
            <family val="2"/>
            <scheme val="minor"/>
          </rPr>
          <t>Seleccione el tipo de procedimiento</t>
        </r>
      </text>
    </comment>
    <comment ref="E431" authorId="1" shapeId="0">
      <text>
        <r>
          <rPr>
            <sz val="11"/>
            <color theme="1"/>
            <rFont val="Calibri"/>
            <family val="2"/>
            <scheme val="minor"/>
          </rPr>
          <t>Seleccione un valor de la lista</t>
        </r>
      </text>
    </comment>
    <comment ref="F431" authorId="1" shapeId="0">
      <text>
        <r>
          <rPr>
            <sz val="11"/>
            <color theme="1"/>
            <rFont val="Calibri"/>
            <family val="2"/>
            <scheme val="minor"/>
          </rPr>
          <t>Introduzca el código SNIP</t>
        </r>
      </text>
    </comment>
    <comment ref="C432" authorId="1" shapeId="0">
      <text>
        <r>
          <rPr>
            <sz val="11"/>
            <color theme="1"/>
            <rFont val="Calibri"/>
            <family val="2"/>
            <scheme val="minor"/>
          </rPr>
          <t>Introduzca la fecha de inicio del proceso, en formato dd-mm-aaaa</t>
        </r>
      </text>
    </comment>
    <comment ref="F4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text/>
    </comment>
    <comment ref="C434" authorId="1" shapeId="0">
      <text>
        <r>
          <rPr>
            <sz val="11"/>
            <color theme="1"/>
            <rFont val="Calibri"/>
            <family val="2"/>
            <scheme val="minor"/>
          </rPr>
          <t>Introduzca la fecha prevista de adjudicación, en formato dd-mm-aaaa</t>
        </r>
      </text>
    </comment>
    <comment ref="F434" authorId="1" shapeId="0">
      <text/>
    </comment>
    <comment ref="F435" authorId="1" shapeId="0">
      <text/>
    </comment>
    <comment ref="A437" authorId="1" shapeId="0">
      <text>
        <r>
          <rPr>
            <sz val="11"/>
            <color theme="1"/>
            <rFont val="Calibri"/>
            <family val="2"/>
            <scheme val="minor"/>
          </rPr>
          <t>Introduzca un codigo UNSPSC</t>
        </r>
      </text>
    </comment>
    <comment ref="B437" authorId="1" shapeId="0">
      <text>
        <r>
          <rPr>
            <sz val="11"/>
            <color theme="1"/>
            <rFont val="Calibri"/>
            <family val="2"/>
            <scheme val="minor"/>
          </rPr>
          <t>Descripción calculada automáticamente a partir de código del artículo</t>
        </r>
      </text>
    </comment>
    <comment ref="C437" authorId="1" shapeId="0">
      <text>
        <r>
          <rPr>
            <sz val="11"/>
            <color theme="1"/>
            <rFont val="Calibri"/>
            <family val="2"/>
            <scheme val="minor"/>
          </rPr>
          <t>Seleccione un valor de la lista</t>
        </r>
      </text>
    </comment>
    <comment ref="D437" authorId="1" shapeId="0">
      <text>
        <r>
          <rPr>
            <sz val="11"/>
            <color theme="1"/>
            <rFont val="Calibri"/>
            <family val="2"/>
            <scheme val="minor"/>
          </rPr>
          <t>Introduzca un número con dos decimales como máximo. Debe ser igual o mayor a la "Cantidad Real Consumida"</t>
        </r>
      </text>
    </comment>
    <comment ref="E437" authorId="1" shapeId="0">
      <text>
        <r>
          <rPr>
            <sz val="11"/>
            <color theme="1"/>
            <rFont val="Calibri"/>
            <family val="2"/>
            <scheme val="minor"/>
          </rPr>
          <t>Introduzca un número con dos decimales como máximo</t>
        </r>
      </text>
    </comment>
    <comment ref="F437" authorId="1" shapeId="0">
      <text>
        <r>
          <rPr>
            <sz val="11"/>
            <color theme="1"/>
            <rFont val="Calibri"/>
            <family val="2"/>
            <scheme val="minor"/>
          </rPr>
          <t>Monto calculado automáticamente por el sistema</t>
        </r>
      </text>
    </comment>
    <comment ref="A460" authorId="1" shapeId="0">
      <text>
        <r>
          <rPr>
            <sz val="11"/>
            <color theme="1"/>
            <rFont val="Calibri"/>
            <family val="2"/>
            <scheme val="minor"/>
          </rPr>
          <t>Introducir un texto con el nombre o referencia de la contratación</t>
        </r>
      </text>
    </comment>
    <comment ref="B460" authorId="1" shapeId="0">
      <text>
        <r>
          <rPr>
            <sz val="11"/>
            <color theme="1"/>
            <rFont val="Calibri"/>
            <family val="2"/>
            <scheme val="minor"/>
          </rPr>
          <t>Introduzca un texto con la finalidad de la contratación</t>
        </r>
      </text>
    </comment>
    <comment ref="C460" authorId="1" shapeId="0">
      <text>
        <r>
          <rPr>
            <sz val="11"/>
            <color theme="1"/>
            <rFont val="Calibri"/>
            <family val="2"/>
            <scheme val="minor"/>
          </rPr>
          <t>Seleccionar un valor del listado</t>
        </r>
      </text>
    </comment>
    <comment ref="D460" authorId="1" shapeId="0">
      <text>
        <r>
          <rPr>
            <sz val="11"/>
            <color theme="1"/>
            <rFont val="Calibri"/>
            <family val="2"/>
            <scheme val="minor"/>
          </rPr>
          <t>Seleccione el tipo de procedimiento</t>
        </r>
      </text>
    </comment>
    <comment ref="E460" authorId="1" shapeId="0">
      <text>
        <r>
          <rPr>
            <sz val="11"/>
            <color theme="1"/>
            <rFont val="Calibri"/>
            <family val="2"/>
            <scheme val="minor"/>
          </rPr>
          <t>Seleccione un valor de la lista</t>
        </r>
      </text>
    </comment>
    <comment ref="F460" authorId="1" shapeId="0">
      <text>
        <r>
          <rPr>
            <sz val="11"/>
            <color theme="1"/>
            <rFont val="Calibri"/>
            <family val="2"/>
            <scheme val="minor"/>
          </rPr>
          <t>Introduzca el código SNIP</t>
        </r>
      </text>
    </comment>
    <comment ref="C461" authorId="1" shapeId="0">
      <text>
        <r>
          <rPr>
            <sz val="11"/>
            <color theme="1"/>
            <rFont val="Calibri"/>
            <family val="2"/>
            <scheme val="minor"/>
          </rPr>
          <t>Introduzca la fecha de inicio del proceso, en formato dd-mm-aaaa</t>
        </r>
      </text>
    </comment>
    <comment ref="F4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text/>
    </comment>
    <comment ref="C463" authorId="1" shapeId="0">
      <text>
        <r>
          <rPr>
            <sz val="11"/>
            <color theme="1"/>
            <rFont val="Calibri"/>
            <family val="2"/>
            <scheme val="minor"/>
          </rPr>
          <t>Introduzca la fecha prevista de adjudicación, en formato dd-mm-aaaa</t>
        </r>
      </text>
    </comment>
    <comment ref="F463" authorId="1" shapeId="0">
      <text/>
    </comment>
    <comment ref="F464" authorId="1" shapeId="0">
      <text/>
    </comment>
    <comment ref="A466" authorId="1" shapeId="0">
      <text>
        <r>
          <rPr>
            <sz val="11"/>
            <color theme="1"/>
            <rFont val="Calibri"/>
            <family val="2"/>
            <scheme val="minor"/>
          </rPr>
          <t>Introduzca un codigo UNSPSC</t>
        </r>
      </text>
    </comment>
    <comment ref="B466" authorId="1" shapeId="0">
      <text>
        <r>
          <rPr>
            <sz val="11"/>
            <color theme="1"/>
            <rFont val="Calibri"/>
            <family val="2"/>
            <scheme val="minor"/>
          </rPr>
          <t>Descripción calculada automáticamente a partir de código del artículo</t>
        </r>
      </text>
    </comment>
    <comment ref="C466" authorId="1" shapeId="0">
      <text>
        <r>
          <rPr>
            <sz val="11"/>
            <color theme="1"/>
            <rFont val="Calibri"/>
            <family val="2"/>
            <scheme val="minor"/>
          </rPr>
          <t>Seleccione un valor de la lista</t>
        </r>
      </text>
    </comment>
    <comment ref="D466" authorId="1" shapeId="0">
      <text>
        <r>
          <rPr>
            <sz val="11"/>
            <color theme="1"/>
            <rFont val="Calibri"/>
            <family val="2"/>
            <scheme val="minor"/>
          </rPr>
          <t>Introduzca un número con dos decimales como máximo. Debe ser igual o mayor a la "Cantidad Real Consumida"</t>
        </r>
      </text>
    </comment>
    <comment ref="E466" authorId="1" shapeId="0">
      <text>
        <r>
          <rPr>
            <sz val="11"/>
            <color theme="1"/>
            <rFont val="Calibri"/>
            <family val="2"/>
            <scheme val="minor"/>
          </rPr>
          <t>Introduzca un número con dos decimales como máximo</t>
        </r>
      </text>
    </comment>
    <comment ref="F466" authorId="1" shapeId="0">
      <text>
        <r>
          <rPr>
            <sz val="11"/>
            <color theme="1"/>
            <rFont val="Calibri"/>
            <family val="2"/>
            <scheme val="minor"/>
          </rPr>
          <t>Monto calculado automáticamente por el sistema</t>
        </r>
      </text>
    </comment>
    <comment ref="A488" authorId="1" shapeId="0">
      <text>
        <r>
          <rPr>
            <sz val="11"/>
            <color theme="1"/>
            <rFont val="Calibri"/>
            <family val="2"/>
            <scheme val="minor"/>
          </rPr>
          <t>Introducir un texto con el nombre o referencia de la contratación</t>
        </r>
      </text>
    </comment>
    <comment ref="B488" authorId="1" shapeId="0">
      <text>
        <r>
          <rPr>
            <sz val="11"/>
            <color theme="1"/>
            <rFont val="Calibri"/>
            <family val="2"/>
            <scheme val="minor"/>
          </rPr>
          <t>Introduzca un texto con la finalidad de la contratación</t>
        </r>
      </text>
    </comment>
    <comment ref="C488" authorId="1" shapeId="0">
      <text>
        <r>
          <rPr>
            <sz val="11"/>
            <color theme="1"/>
            <rFont val="Calibri"/>
            <family val="2"/>
            <scheme val="minor"/>
          </rPr>
          <t>Seleccionar un valor del listado</t>
        </r>
      </text>
    </comment>
    <comment ref="D488" authorId="1" shapeId="0">
      <text>
        <r>
          <rPr>
            <sz val="11"/>
            <color theme="1"/>
            <rFont val="Calibri"/>
            <family val="2"/>
            <scheme val="minor"/>
          </rPr>
          <t>Seleccione el tipo de procedimiento</t>
        </r>
      </text>
    </comment>
    <comment ref="E488" authorId="1" shapeId="0">
      <text>
        <r>
          <rPr>
            <sz val="11"/>
            <color theme="1"/>
            <rFont val="Calibri"/>
            <family val="2"/>
            <scheme val="minor"/>
          </rPr>
          <t>Seleccione un valor de la lista</t>
        </r>
      </text>
    </comment>
    <comment ref="F488" authorId="1" shapeId="0">
      <text>
        <r>
          <rPr>
            <sz val="11"/>
            <color theme="1"/>
            <rFont val="Calibri"/>
            <family val="2"/>
            <scheme val="minor"/>
          </rPr>
          <t>Introduzca el código SNIP</t>
        </r>
      </text>
    </comment>
    <comment ref="C489" authorId="1" shapeId="0">
      <text>
        <r>
          <rPr>
            <sz val="11"/>
            <color theme="1"/>
            <rFont val="Calibri"/>
            <family val="2"/>
            <scheme val="minor"/>
          </rPr>
          <t>Introduzca la fecha de inicio del proceso, en formato dd-mm-aaaa</t>
        </r>
      </text>
    </comment>
    <comment ref="F4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text/>
    </comment>
    <comment ref="C491" authorId="1" shapeId="0">
      <text>
        <r>
          <rPr>
            <sz val="11"/>
            <color theme="1"/>
            <rFont val="Calibri"/>
            <family val="2"/>
            <scheme val="minor"/>
          </rPr>
          <t>Introduzca la fecha prevista de adjudicación, en formato dd-mm-aaaa</t>
        </r>
      </text>
    </comment>
    <comment ref="F491" authorId="1" shapeId="0">
      <text/>
    </comment>
    <comment ref="F492" authorId="1" shapeId="0">
      <text/>
    </comment>
    <comment ref="A494" authorId="1" shapeId="0">
      <text>
        <r>
          <rPr>
            <sz val="11"/>
            <color theme="1"/>
            <rFont val="Calibri"/>
            <family val="2"/>
            <scheme val="minor"/>
          </rPr>
          <t>Introduzca un codigo UNSPSC</t>
        </r>
      </text>
    </comment>
    <comment ref="B494" authorId="1" shapeId="0">
      <text>
        <r>
          <rPr>
            <sz val="11"/>
            <color theme="1"/>
            <rFont val="Calibri"/>
            <family val="2"/>
            <scheme val="minor"/>
          </rPr>
          <t>Descripción calculada automáticamente a partir de código del artículo</t>
        </r>
      </text>
    </comment>
    <comment ref="C494" authorId="1" shapeId="0">
      <text>
        <r>
          <rPr>
            <sz val="11"/>
            <color theme="1"/>
            <rFont val="Calibri"/>
            <family val="2"/>
            <scheme val="minor"/>
          </rPr>
          <t>Seleccione un valor de la lista</t>
        </r>
      </text>
    </comment>
    <comment ref="D494" authorId="1" shapeId="0">
      <text>
        <r>
          <rPr>
            <sz val="11"/>
            <color theme="1"/>
            <rFont val="Calibri"/>
            <family val="2"/>
            <scheme val="minor"/>
          </rPr>
          <t>Introduzca un número con dos decimales como máximo. Debe ser igual o mayor a la "Cantidad Real Consumida"</t>
        </r>
      </text>
    </comment>
    <comment ref="E494" authorId="1" shapeId="0">
      <text>
        <r>
          <rPr>
            <sz val="11"/>
            <color theme="1"/>
            <rFont val="Calibri"/>
            <family val="2"/>
            <scheme val="minor"/>
          </rPr>
          <t>Introduzca un número con dos decimales como máximo</t>
        </r>
      </text>
    </comment>
    <comment ref="F494" authorId="1" shapeId="0">
      <text>
        <r>
          <rPr>
            <sz val="11"/>
            <color theme="1"/>
            <rFont val="Calibri"/>
            <family val="2"/>
            <scheme val="minor"/>
          </rPr>
          <t>Monto calculado automáticamente por el sistema</t>
        </r>
      </text>
    </comment>
    <comment ref="A516" authorId="1" shapeId="0">
      <text>
        <r>
          <rPr>
            <sz val="11"/>
            <color theme="1"/>
            <rFont val="Calibri"/>
            <family val="2"/>
            <scheme val="minor"/>
          </rPr>
          <t>Introducir un texto con el nombre o referencia de la contratación</t>
        </r>
      </text>
    </comment>
    <comment ref="B516" authorId="1" shapeId="0">
      <text>
        <r>
          <rPr>
            <sz val="11"/>
            <color theme="1"/>
            <rFont val="Calibri"/>
            <family val="2"/>
            <scheme val="minor"/>
          </rPr>
          <t>Introduzca un texto con la finalidad de la contratación</t>
        </r>
      </text>
    </comment>
    <comment ref="C516" authorId="1" shapeId="0">
      <text>
        <r>
          <rPr>
            <sz val="11"/>
            <color theme="1"/>
            <rFont val="Calibri"/>
            <family val="2"/>
            <scheme val="minor"/>
          </rPr>
          <t>Seleccionar un valor del listado</t>
        </r>
      </text>
    </comment>
    <comment ref="D516" authorId="1" shapeId="0">
      <text>
        <r>
          <rPr>
            <sz val="11"/>
            <color theme="1"/>
            <rFont val="Calibri"/>
            <family val="2"/>
            <scheme val="minor"/>
          </rPr>
          <t>Seleccione el tipo de procedimiento</t>
        </r>
      </text>
    </comment>
    <comment ref="E516" authorId="1" shapeId="0">
      <text>
        <r>
          <rPr>
            <sz val="11"/>
            <color theme="1"/>
            <rFont val="Calibri"/>
            <family val="2"/>
            <scheme val="minor"/>
          </rPr>
          <t>Seleccione un valor de la lista</t>
        </r>
      </text>
    </comment>
    <comment ref="F516" authorId="1" shapeId="0">
      <text>
        <r>
          <rPr>
            <sz val="11"/>
            <color theme="1"/>
            <rFont val="Calibri"/>
            <family val="2"/>
            <scheme val="minor"/>
          </rPr>
          <t>Introduzca el código SNIP</t>
        </r>
      </text>
    </comment>
    <comment ref="C517" authorId="1" shapeId="0">
      <text>
        <r>
          <rPr>
            <sz val="11"/>
            <color theme="1"/>
            <rFont val="Calibri"/>
            <family val="2"/>
            <scheme val="minor"/>
          </rPr>
          <t>Introduzca la fecha de inicio del proceso, en formato dd-mm-aaaa</t>
        </r>
      </text>
    </comment>
    <comment ref="F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text/>
    </comment>
    <comment ref="C519" authorId="1" shapeId="0">
      <text>
        <r>
          <rPr>
            <sz val="11"/>
            <color theme="1"/>
            <rFont val="Calibri"/>
            <family val="2"/>
            <scheme val="minor"/>
          </rPr>
          <t>Introduzca la fecha prevista de adjudicación, en formato dd-mm-aaaa</t>
        </r>
      </text>
    </comment>
    <comment ref="F519" authorId="1" shapeId="0">
      <text/>
    </comment>
    <comment ref="F520" authorId="1" shapeId="0">
      <text/>
    </comment>
    <comment ref="A522" authorId="1" shapeId="0">
      <text>
        <r>
          <rPr>
            <sz val="11"/>
            <color theme="1"/>
            <rFont val="Calibri"/>
            <family val="2"/>
            <scheme val="minor"/>
          </rPr>
          <t>Introduzca un codigo UNSPSC</t>
        </r>
      </text>
    </comment>
    <comment ref="B522" authorId="1" shapeId="0">
      <text>
        <r>
          <rPr>
            <sz val="11"/>
            <color theme="1"/>
            <rFont val="Calibri"/>
            <family val="2"/>
            <scheme val="minor"/>
          </rPr>
          <t>Descripción calculada automáticamente a partir de código del artículo</t>
        </r>
      </text>
    </comment>
    <comment ref="C522" authorId="1" shapeId="0">
      <text>
        <r>
          <rPr>
            <sz val="11"/>
            <color theme="1"/>
            <rFont val="Calibri"/>
            <family val="2"/>
            <scheme val="minor"/>
          </rPr>
          <t>Seleccione un valor de la lista</t>
        </r>
      </text>
    </comment>
    <comment ref="D522" authorId="1" shapeId="0">
      <text>
        <r>
          <rPr>
            <sz val="11"/>
            <color theme="1"/>
            <rFont val="Calibri"/>
            <family val="2"/>
            <scheme val="minor"/>
          </rPr>
          <t>Introduzca un número con dos decimales como máximo. Debe ser igual o mayor a la "Cantidad Real Consumida"</t>
        </r>
      </text>
    </comment>
    <comment ref="E522" authorId="1" shapeId="0">
      <text>
        <r>
          <rPr>
            <sz val="11"/>
            <color theme="1"/>
            <rFont val="Calibri"/>
            <family val="2"/>
            <scheme val="minor"/>
          </rPr>
          <t>Introduzca un número con dos decimales como máximo</t>
        </r>
      </text>
    </comment>
    <comment ref="F522" authorId="1" shapeId="0">
      <text>
        <r>
          <rPr>
            <sz val="11"/>
            <color theme="1"/>
            <rFont val="Calibri"/>
            <family val="2"/>
            <scheme val="minor"/>
          </rPr>
          <t>Monto calculado automáticamente por el sistema</t>
        </r>
      </text>
    </comment>
    <comment ref="A546" authorId="1" shapeId="0">
      <text>
        <r>
          <rPr>
            <sz val="11"/>
            <color theme="1"/>
            <rFont val="Calibri"/>
            <family val="2"/>
            <scheme val="minor"/>
          </rPr>
          <t>Introducir un texto con el nombre o referencia de la contratación</t>
        </r>
      </text>
    </comment>
    <comment ref="B546" authorId="1" shapeId="0">
      <text>
        <r>
          <rPr>
            <sz val="11"/>
            <color theme="1"/>
            <rFont val="Calibri"/>
            <family val="2"/>
            <scheme val="minor"/>
          </rPr>
          <t>Introduzca un texto con la finalidad de la contratación</t>
        </r>
      </text>
    </comment>
    <comment ref="C546" authorId="1" shapeId="0">
      <text>
        <r>
          <rPr>
            <sz val="11"/>
            <color theme="1"/>
            <rFont val="Calibri"/>
            <family val="2"/>
            <scheme val="minor"/>
          </rPr>
          <t>Seleccionar un valor del listado</t>
        </r>
      </text>
    </comment>
    <comment ref="D546" authorId="1" shapeId="0">
      <text>
        <r>
          <rPr>
            <sz val="11"/>
            <color theme="1"/>
            <rFont val="Calibri"/>
            <family val="2"/>
            <scheme val="minor"/>
          </rPr>
          <t>Seleccione el tipo de procedimiento</t>
        </r>
      </text>
    </comment>
    <comment ref="E546" authorId="1" shapeId="0">
      <text>
        <r>
          <rPr>
            <sz val="11"/>
            <color theme="1"/>
            <rFont val="Calibri"/>
            <family val="2"/>
            <scheme val="minor"/>
          </rPr>
          <t>Seleccione un valor de la lista</t>
        </r>
      </text>
    </comment>
    <comment ref="F546" authorId="1" shapeId="0">
      <text>
        <r>
          <rPr>
            <sz val="11"/>
            <color theme="1"/>
            <rFont val="Calibri"/>
            <family val="2"/>
            <scheme val="minor"/>
          </rPr>
          <t>Introduzca el código SNIP</t>
        </r>
      </text>
    </comment>
    <comment ref="C547" authorId="1" shapeId="0">
      <text>
        <r>
          <rPr>
            <sz val="11"/>
            <color theme="1"/>
            <rFont val="Calibri"/>
            <family val="2"/>
            <scheme val="minor"/>
          </rPr>
          <t>Introduzca la fecha de inicio del proceso, en formato dd-mm-aaaa</t>
        </r>
      </text>
    </comment>
    <comment ref="F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text/>
    </comment>
    <comment ref="C549" authorId="1" shapeId="0">
      <text>
        <r>
          <rPr>
            <sz val="11"/>
            <color theme="1"/>
            <rFont val="Calibri"/>
            <family val="2"/>
            <scheme val="minor"/>
          </rPr>
          <t>Introduzca la fecha prevista de adjudicación, en formato dd-mm-aaaa</t>
        </r>
      </text>
    </comment>
    <comment ref="F549" authorId="1" shapeId="0">
      <text/>
    </comment>
    <comment ref="F550" authorId="1" shapeId="0">
      <text/>
    </comment>
    <comment ref="A552" authorId="1" shapeId="0">
      <text>
        <r>
          <rPr>
            <sz val="11"/>
            <color theme="1"/>
            <rFont val="Calibri"/>
            <family val="2"/>
            <scheme val="minor"/>
          </rPr>
          <t>Introduzca un codigo UNSPSC</t>
        </r>
      </text>
    </comment>
    <comment ref="B552" authorId="1" shapeId="0">
      <text>
        <r>
          <rPr>
            <sz val="11"/>
            <color theme="1"/>
            <rFont val="Calibri"/>
            <family val="2"/>
            <scheme val="minor"/>
          </rPr>
          <t>Descripción calculada automáticamente a partir de código del artículo</t>
        </r>
      </text>
    </comment>
    <comment ref="C552" authorId="1" shapeId="0">
      <text>
        <r>
          <rPr>
            <sz val="11"/>
            <color theme="1"/>
            <rFont val="Calibri"/>
            <family val="2"/>
            <scheme val="minor"/>
          </rPr>
          <t>Seleccione un valor de la lista</t>
        </r>
      </text>
    </comment>
    <comment ref="D552" authorId="1" shapeId="0">
      <text>
        <r>
          <rPr>
            <sz val="11"/>
            <color theme="1"/>
            <rFont val="Calibri"/>
            <family val="2"/>
            <scheme val="minor"/>
          </rPr>
          <t>Introduzca un número con dos decimales como máximo. Debe ser igual o mayor a la "Cantidad Real Consumida"</t>
        </r>
      </text>
    </comment>
    <comment ref="E552" authorId="1" shapeId="0">
      <text>
        <r>
          <rPr>
            <sz val="11"/>
            <color theme="1"/>
            <rFont val="Calibri"/>
            <family val="2"/>
            <scheme val="minor"/>
          </rPr>
          <t>Introduzca un número con dos decimales como máximo</t>
        </r>
      </text>
    </comment>
    <comment ref="F552" authorId="1" shapeId="0">
      <text>
        <r>
          <rPr>
            <sz val="11"/>
            <color theme="1"/>
            <rFont val="Calibri"/>
            <family val="2"/>
            <scheme val="minor"/>
          </rPr>
          <t>Monto calculado automáticamente por el sistema</t>
        </r>
      </text>
    </comment>
    <comment ref="A560" authorId="1" shapeId="0">
      <text>
        <r>
          <rPr>
            <sz val="11"/>
            <color theme="1"/>
            <rFont val="Calibri"/>
            <family val="2"/>
            <scheme val="minor"/>
          </rPr>
          <t>Introducir un texto con el nombre o referencia de la contratación</t>
        </r>
      </text>
    </comment>
    <comment ref="B560" authorId="1" shapeId="0">
      <text>
        <r>
          <rPr>
            <sz val="11"/>
            <color theme="1"/>
            <rFont val="Calibri"/>
            <family val="2"/>
            <scheme val="minor"/>
          </rPr>
          <t>Introduzca un texto con la finalidad de la contratación</t>
        </r>
      </text>
    </comment>
    <comment ref="C560" authorId="1" shapeId="0">
      <text>
        <r>
          <rPr>
            <sz val="11"/>
            <color theme="1"/>
            <rFont val="Calibri"/>
            <family val="2"/>
            <scheme val="minor"/>
          </rPr>
          <t>Seleccionar un valor del listado</t>
        </r>
      </text>
    </comment>
    <comment ref="D560" authorId="1" shapeId="0">
      <text>
        <r>
          <rPr>
            <sz val="11"/>
            <color theme="1"/>
            <rFont val="Calibri"/>
            <family val="2"/>
            <scheme val="minor"/>
          </rPr>
          <t>Seleccione el tipo de procedimiento</t>
        </r>
      </text>
    </comment>
    <comment ref="E560" authorId="1" shapeId="0">
      <text>
        <r>
          <rPr>
            <sz val="11"/>
            <color theme="1"/>
            <rFont val="Calibri"/>
            <family val="2"/>
            <scheme val="minor"/>
          </rPr>
          <t>Seleccione un valor de la lista</t>
        </r>
      </text>
    </comment>
    <comment ref="F560" authorId="1" shapeId="0">
      <text>
        <r>
          <rPr>
            <sz val="11"/>
            <color theme="1"/>
            <rFont val="Calibri"/>
            <family val="2"/>
            <scheme val="minor"/>
          </rPr>
          <t>Introduzca el código SNIP</t>
        </r>
      </text>
    </comment>
    <comment ref="C561" authorId="1" shapeId="0">
      <text>
        <r>
          <rPr>
            <sz val="11"/>
            <color theme="1"/>
            <rFont val="Calibri"/>
            <family val="2"/>
            <scheme val="minor"/>
          </rPr>
          <t>Introduzca la fecha de inicio del proceso, en formato dd-mm-aaaa</t>
        </r>
      </text>
    </comment>
    <comment ref="F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text/>
    </comment>
    <comment ref="C563" authorId="1" shapeId="0">
      <text>
        <r>
          <rPr>
            <sz val="11"/>
            <color theme="1"/>
            <rFont val="Calibri"/>
            <family val="2"/>
            <scheme val="minor"/>
          </rPr>
          <t>Introduzca la fecha prevista de adjudicación, en formato dd-mm-aaaa</t>
        </r>
      </text>
    </comment>
    <comment ref="F563" authorId="1" shapeId="0">
      <text/>
    </comment>
    <comment ref="F564" authorId="1" shapeId="0">
      <text/>
    </comment>
    <comment ref="A566" authorId="1" shapeId="0">
      <text>
        <r>
          <rPr>
            <sz val="11"/>
            <color theme="1"/>
            <rFont val="Calibri"/>
            <family val="2"/>
            <scheme val="minor"/>
          </rPr>
          <t>Introduzca un codigo UNSPSC</t>
        </r>
      </text>
    </comment>
    <comment ref="B566" authorId="1" shapeId="0">
      <text>
        <r>
          <rPr>
            <sz val="11"/>
            <color theme="1"/>
            <rFont val="Calibri"/>
            <family val="2"/>
            <scheme val="minor"/>
          </rPr>
          <t>Descripción calculada automáticamente a partir de código del artículo</t>
        </r>
      </text>
    </comment>
    <comment ref="C566" authorId="1" shapeId="0">
      <text>
        <r>
          <rPr>
            <sz val="11"/>
            <color theme="1"/>
            <rFont val="Calibri"/>
            <family val="2"/>
            <scheme val="minor"/>
          </rPr>
          <t>Seleccione un valor de la lista</t>
        </r>
      </text>
    </comment>
    <comment ref="D566" authorId="1" shapeId="0">
      <text>
        <r>
          <rPr>
            <sz val="11"/>
            <color theme="1"/>
            <rFont val="Calibri"/>
            <family val="2"/>
            <scheme val="minor"/>
          </rPr>
          <t>Introduzca un número con dos decimales como máximo. Debe ser igual o mayor a la "Cantidad Real Consumida"</t>
        </r>
      </text>
    </comment>
    <comment ref="E566" authorId="1" shapeId="0">
      <text>
        <r>
          <rPr>
            <sz val="11"/>
            <color theme="1"/>
            <rFont val="Calibri"/>
            <family val="2"/>
            <scheme val="minor"/>
          </rPr>
          <t>Introduzca un número con dos decimales como máximo</t>
        </r>
      </text>
    </comment>
    <comment ref="F566" authorId="1" shapeId="0">
      <text>
        <r>
          <rPr>
            <sz val="11"/>
            <color theme="1"/>
            <rFont val="Calibri"/>
            <family val="2"/>
            <scheme val="minor"/>
          </rPr>
          <t>Monto calculado automáticamente por el sistema</t>
        </r>
      </text>
    </comment>
    <comment ref="A574" authorId="1" shapeId="0">
      <text>
        <r>
          <rPr>
            <sz val="11"/>
            <color theme="1"/>
            <rFont val="Calibri"/>
            <family val="2"/>
            <scheme val="minor"/>
          </rPr>
          <t>Introducir un texto con el nombre o referencia de la contratación</t>
        </r>
      </text>
    </comment>
    <comment ref="B574" authorId="1" shapeId="0">
      <text>
        <r>
          <rPr>
            <sz val="11"/>
            <color theme="1"/>
            <rFont val="Calibri"/>
            <family val="2"/>
            <scheme val="minor"/>
          </rPr>
          <t>Introduzca un texto con la finalidad de la contratación</t>
        </r>
      </text>
    </comment>
    <comment ref="C574" authorId="1" shapeId="0">
      <text>
        <r>
          <rPr>
            <sz val="11"/>
            <color theme="1"/>
            <rFont val="Calibri"/>
            <family val="2"/>
            <scheme val="minor"/>
          </rPr>
          <t>Seleccionar un valor del listado</t>
        </r>
      </text>
    </comment>
    <comment ref="D574" authorId="1" shapeId="0">
      <text>
        <r>
          <rPr>
            <sz val="11"/>
            <color theme="1"/>
            <rFont val="Calibri"/>
            <family val="2"/>
            <scheme val="minor"/>
          </rPr>
          <t>Seleccione el tipo de procedimiento</t>
        </r>
      </text>
    </comment>
    <comment ref="E574" authorId="1" shapeId="0">
      <text>
        <r>
          <rPr>
            <sz val="11"/>
            <color theme="1"/>
            <rFont val="Calibri"/>
            <family val="2"/>
            <scheme val="minor"/>
          </rPr>
          <t>Seleccione un valor de la lista</t>
        </r>
      </text>
    </comment>
    <comment ref="F574" authorId="1" shapeId="0">
      <text>
        <r>
          <rPr>
            <sz val="11"/>
            <color theme="1"/>
            <rFont val="Calibri"/>
            <family val="2"/>
            <scheme val="minor"/>
          </rPr>
          <t>Introduzca el código SNIP</t>
        </r>
      </text>
    </comment>
    <comment ref="C575" authorId="1" shapeId="0">
      <text>
        <r>
          <rPr>
            <sz val="11"/>
            <color theme="1"/>
            <rFont val="Calibri"/>
            <family val="2"/>
            <scheme val="minor"/>
          </rPr>
          <t>Introduzca la fecha de inicio del proceso, en formato dd-mm-aaaa</t>
        </r>
      </text>
    </comment>
    <comment ref="F5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text/>
    </comment>
    <comment ref="C577" authorId="1" shapeId="0">
      <text>
        <r>
          <rPr>
            <sz val="11"/>
            <color theme="1"/>
            <rFont val="Calibri"/>
            <family val="2"/>
            <scheme val="minor"/>
          </rPr>
          <t>Introduzca la fecha prevista de adjudicación, en formato dd-mm-aaaa</t>
        </r>
      </text>
    </comment>
    <comment ref="F577" authorId="1" shapeId="0">
      <text/>
    </comment>
    <comment ref="F578" authorId="1" shapeId="0">
      <text/>
    </comment>
    <comment ref="A580" authorId="1" shapeId="0">
      <text>
        <r>
          <rPr>
            <sz val="11"/>
            <color theme="1"/>
            <rFont val="Calibri"/>
            <family val="2"/>
            <scheme val="minor"/>
          </rPr>
          <t>Introduzca un codigo UNSPSC</t>
        </r>
      </text>
    </comment>
    <comment ref="B580" authorId="1" shapeId="0">
      <text>
        <r>
          <rPr>
            <sz val="11"/>
            <color theme="1"/>
            <rFont val="Calibri"/>
            <family val="2"/>
            <scheme val="minor"/>
          </rPr>
          <t>Descripción calculada automáticamente a partir de código del artículo</t>
        </r>
      </text>
    </comment>
    <comment ref="C580" authorId="1" shapeId="0">
      <text>
        <r>
          <rPr>
            <sz val="11"/>
            <color theme="1"/>
            <rFont val="Calibri"/>
            <family val="2"/>
            <scheme val="minor"/>
          </rPr>
          <t>Seleccione un valor de la lista</t>
        </r>
      </text>
    </comment>
    <comment ref="D580" authorId="1" shapeId="0">
      <text>
        <r>
          <rPr>
            <sz val="11"/>
            <color theme="1"/>
            <rFont val="Calibri"/>
            <family val="2"/>
            <scheme val="minor"/>
          </rPr>
          <t>Introduzca un número con dos decimales como máximo. Debe ser igual o mayor a la "Cantidad Real Consumida"</t>
        </r>
      </text>
    </comment>
    <comment ref="E580" authorId="1" shapeId="0">
      <text>
        <r>
          <rPr>
            <sz val="11"/>
            <color theme="1"/>
            <rFont val="Calibri"/>
            <family val="2"/>
            <scheme val="minor"/>
          </rPr>
          <t>Introduzca un número con dos decimales como máximo</t>
        </r>
      </text>
    </comment>
    <comment ref="F580" authorId="1" shapeId="0">
      <text>
        <r>
          <rPr>
            <sz val="11"/>
            <color theme="1"/>
            <rFont val="Calibri"/>
            <family val="2"/>
            <scheme val="minor"/>
          </rPr>
          <t>Monto calculado automáticamente por el sistema</t>
        </r>
      </text>
    </comment>
    <comment ref="A588" authorId="1" shapeId="0">
      <text>
        <r>
          <rPr>
            <sz val="11"/>
            <color theme="1"/>
            <rFont val="Calibri"/>
            <family val="2"/>
            <scheme val="minor"/>
          </rPr>
          <t>Introducir un texto con el nombre o referencia de la contratación</t>
        </r>
      </text>
    </comment>
    <comment ref="B588" authorId="1" shapeId="0">
      <text>
        <r>
          <rPr>
            <sz val="11"/>
            <color theme="1"/>
            <rFont val="Calibri"/>
            <family val="2"/>
            <scheme val="minor"/>
          </rPr>
          <t>Introduzca un texto con la finalidad de la contratación</t>
        </r>
      </text>
    </comment>
    <comment ref="C588" authorId="1" shapeId="0">
      <text>
        <r>
          <rPr>
            <sz val="11"/>
            <color theme="1"/>
            <rFont val="Calibri"/>
            <family val="2"/>
            <scheme val="minor"/>
          </rPr>
          <t>Seleccionar un valor del listado</t>
        </r>
      </text>
    </comment>
    <comment ref="D588" authorId="1" shapeId="0">
      <text>
        <r>
          <rPr>
            <sz val="11"/>
            <color theme="1"/>
            <rFont val="Calibri"/>
            <family val="2"/>
            <scheme val="minor"/>
          </rPr>
          <t>Seleccione el tipo de procedimiento</t>
        </r>
      </text>
    </comment>
    <comment ref="E588" authorId="1" shapeId="0">
      <text>
        <r>
          <rPr>
            <sz val="11"/>
            <color theme="1"/>
            <rFont val="Calibri"/>
            <family val="2"/>
            <scheme val="minor"/>
          </rPr>
          <t>Seleccione un valor de la lista</t>
        </r>
      </text>
    </comment>
    <comment ref="F588" authorId="1" shapeId="0">
      <text>
        <r>
          <rPr>
            <sz val="11"/>
            <color theme="1"/>
            <rFont val="Calibri"/>
            <family val="2"/>
            <scheme val="minor"/>
          </rPr>
          <t>Introduzca el código SNIP</t>
        </r>
      </text>
    </comment>
    <comment ref="C589" authorId="1" shapeId="0">
      <text>
        <r>
          <rPr>
            <sz val="11"/>
            <color theme="1"/>
            <rFont val="Calibri"/>
            <family val="2"/>
            <scheme val="minor"/>
          </rPr>
          <t>Introduzca la fecha de inicio del proceso, en formato dd-mm-aaaa</t>
        </r>
      </text>
    </comment>
    <comment ref="F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text/>
    </comment>
    <comment ref="C591" authorId="1" shapeId="0">
      <text>
        <r>
          <rPr>
            <sz val="11"/>
            <color theme="1"/>
            <rFont val="Calibri"/>
            <family val="2"/>
            <scheme val="minor"/>
          </rPr>
          <t>Introduzca la fecha prevista de adjudicación, en formato dd-mm-aaaa</t>
        </r>
      </text>
    </comment>
    <comment ref="F591" authorId="1" shapeId="0">
      <text/>
    </comment>
    <comment ref="F592" authorId="1" shapeId="0">
      <text/>
    </comment>
    <comment ref="A594" authorId="1" shapeId="0">
      <text>
        <r>
          <rPr>
            <sz val="11"/>
            <color theme="1"/>
            <rFont val="Calibri"/>
            <family val="2"/>
            <scheme val="minor"/>
          </rPr>
          <t>Introduzca un codigo UNSPSC</t>
        </r>
      </text>
    </comment>
    <comment ref="B594" authorId="1" shapeId="0">
      <text>
        <r>
          <rPr>
            <sz val="11"/>
            <color theme="1"/>
            <rFont val="Calibri"/>
            <family val="2"/>
            <scheme val="minor"/>
          </rPr>
          <t>Descripción calculada automáticamente a partir de código del artículo</t>
        </r>
      </text>
    </comment>
    <comment ref="C594" authorId="1" shapeId="0">
      <text>
        <r>
          <rPr>
            <sz val="11"/>
            <color theme="1"/>
            <rFont val="Calibri"/>
            <family val="2"/>
            <scheme val="minor"/>
          </rPr>
          <t>Seleccione un valor de la lista</t>
        </r>
      </text>
    </comment>
    <comment ref="D594" authorId="1" shapeId="0">
      <text>
        <r>
          <rPr>
            <sz val="11"/>
            <color theme="1"/>
            <rFont val="Calibri"/>
            <family val="2"/>
            <scheme val="minor"/>
          </rPr>
          <t>Introduzca un número con dos decimales como máximo. Debe ser igual o mayor a la "Cantidad Real Consumida"</t>
        </r>
      </text>
    </comment>
    <comment ref="E594" authorId="1" shapeId="0">
      <text>
        <r>
          <rPr>
            <sz val="11"/>
            <color theme="1"/>
            <rFont val="Calibri"/>
            <family val="2"/>
            <scheme val="minor"/>
          </rPr>
          <t>Introduzca un número con dos decimales como máximo</t>
        </r>
      </text>
    </comment>
    <comment ref="F594" authorId="1" shapeId="0">
      <text>
        <r>
          <rPr>
            <sz val="11"/>
            <color theme="1"/>
            <rFont val="Calibri"/>
            <family val="2"/>
            <scheme val="minor"/>
          </rPr>
          <t>Monto calculado automáticamente por el sistema</t>
        </r>
      </text>
    </comment>
    <comment ref="A603" authorId="1" shapeId="0">
      <text>
        <r>
          <rPr>
            <sz val="11"/>
            <color theme="1"/>
            <rFont val="Calibri"/>
            <family val="2"/>
            <scheme val="minor"/>
          </rPr>
          <t>Introducir un texto con el nombre o referencia de la contratación</t>
        </r>
      </text>
    </comment>
    <comment ref="B603" authorId="1" shapeId="0">
      <text>
        <r>
          <rPr>
            <sz val="11"/>
            <color theme="1"/>
            <rFont val="Calibri"/>
            <family val="2"/>
            <scheme val="minor"/>
          </rPr>
          <t>Introduzca un texto con la finalidad de la contratación</t>
        </r>
      </text>
    </comment>
    <comment ref="C603" authorId="1" shapeId="0">
      <text>
        <r>
          <rPr>
            <sz val="11"/>
            <color theme="1"/>
            <rFont val="Calibri"/>
            <family val="2"/>
            <scheme val="minor"/>
          </rPr>
          <t>Seleccionar un valor del listado</t>
        </r>
      </text>
    </comment>
    <comment ref="D603" authorId="1" shapeId="0">
      <text>
        <r>
          <rPr>
            <sz val="11"/>
            <color theme="1"/>
            <rFont val="Calibri"/>
            <family val="2"/>
            <scheme val="minor"/>
          </rPr>
          <t>Seleccione el tipo de procedimiento</t>
        </r>
      </text>
    </comment>
    <comment ref="E603" authorId="1" shapeId="0">
      <text>
        <r>
          <rPr>
            <sz val="11"/>
            <color theme="1"/>
            <rFont val="Calibri"/>
            <family val="2"/>
            <scheme val="minor"/>
          </rPr>
          <t>Seleccione un valor de la lista</t>
        </r>
      </text>
    </comment>
    <comment ref="F603" authorId="1" shapeId="0">
      <text>
        <r>
          <rPr>
            <sz val="11"/>
            <color theme="1"/>
            <rFont val="Calibri"/>
            <family val="2"/>
            <scheme val="minor"/>
          </rPr>
          <t>Introduzca el código SNIP</t>
        </r>
      </text>
    </comment>
    <comment ref="C604" authorId="1" shapeId="0">
      <text>
        <r>
          <rPr>
            <sz val="11"/>
            <color theme="1"/>
            <rFont val="Calibri"/>
            <family val="2"/>
            <scheme val="minor"/>
          </rPr>
          <t>Introduzca la fecha de inicio del proceso, en formato dd-mm-aaaa</t>
        </r>
      </text>
    </comment>
    <comment ref="F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text/>
    </comment>
    <comment ref="C606" authorId="1" shapeId="0">
      <text>
        <r>
          <rPr>
            <sz val="11"/>
            <color theme="1"/>
            <rFont val="Calibri"/>
            <family val="2"/>
            <scheme val="minor"/>
          </rPr>
          <t>Introduzca la fecha prevista de adjudicación, en formato dd-mm-aaaa</t>
        </r>
      </text>
    </comment>
    <comment ref="F606" authorId="1" shapeId="0">
      <text/>
    </comment>
    <comment ref="F607" authorId="1" shapeId="0">
      <text/>
    </comment>
    <comment ref="A609" authorId="1" shapeId="0">
      <text>
        <r>
          <rPr>
            <sz val="11"/>
            <color theme="1"/>
            <rFont val="Calibri"/>
            <family val="2"/>
            <scheme val="minor"/>
          </rPr>
          <t>Introduzca un codigo UNSPSC</t>
        </r>
      </text>
    </comment>
    <comment ref="B609" authorId="1" shapeId="0">
      <text>
        <r>
          <rPr>
            <sz val="11"/>
            <color theme="1"/>
            <rFont val="Calibri"/>
            <family val="2"/>
            <scheme val="minor"/>
          </rPr>
          <t>Descripción calculada automáticamente a partir de código del artículo</t>
        </r>
      </text>
    </comment>
    <comment ref="C609" authorId="1" shapeId="0">
      <text>
        <r>
          <rPr>
            <sz val="11"/>
            <color theme="1"/>
            <rFont val="Calibri"/>
            <family val="2"/>
            <scheme val="minor"/>
          </rPr>
          <t>Seleccione un valor de la lista</t>
        </r>
      </text>
    </comment>
    <comment ref="D609" authorId="1" shapeId="0">
      <text>
        <r>
          <rPr>
            <sz val="11"/>
            <color theme="1"/>
            <rFont val="Calibri"/>
            <family val="2"/>
            <scheme val="minor"/>
          </rPr>
          <t>Introduzca un número con dos decimales como máximo. Debe ser igual o mayor a la "Cantidad Real Consumida"</t>
        </r>
      </text>
    </comment>
    <comment ref="E609" authorId="1" shapeId="0">
      <text>
        <r>
          <rPr>
            <sz val="11"/>
            <color theme="1"/>
            <rFont val="Calibri"/>
            <family val="2"/>
            <scheme val="minor"/>
          </rPr>
          <t>Introduzca un número con dos decimales como máximo</t>
        </r>
      </text>
    </comment>
    <comment ref="F609" authorId="1" shapeId="0">
      <text>
        <r>
          <rPr>
            <sz val="11"/>
            <color theme="1"/>
            <rFont val="Calibri"/>
            <family val="2"/>
            <scheme val="minor"/>
          </rPr>
          <t>Monto calculado automáticamente por el sistema</t>
        </r>
      </text>
    </comment>
    <comment ref="A618" authorId="1" shapeId="0">
      <text>
        <r>
          <rPr>
            <sz val="11"/>
            <color theme="1"/>
            <rFont val="Calibri"/>
            <family val="2"/>
            <scheme val="minor"/>
          </rPr>
          <t>Introducir un texto con el nombre o referencia de la contratación</t>
        </r>
      </text>
    </comment>
    <comment ref="B618" authorId="1" shapeId="0">
      <text>
        <r>
          <rPr>
            <sz val="11"/>
            <color theme="1"/>
            <rFont val="Calibri"/>
            <family val="2"/>
            <scheme val="minor"/>
          </rPr>
          <t>Introduzca un texto con la finalidad de la contratación</t>
        </r>
      </text>
    </comment>
    <comment ref="C618" authorId="1" shapeId="0">
      <text>
        <r>
          <rPr>
            <sz val="11"/>
            <color theme="1"/>
            <rFont val="Calibri"/>
            <family val="2"/>
            <scheme val="minor"/>
          </rPr>
          <t>Seleccionar un valor del listado</t>
        </r>
      </text>
    </comment>
    <comment ref="D618" authorId="1" shapeId="0">
      <text>
        <r>
          <rPr>
            <sz val="11"/>
            <color theme="1"/>
            <rFont val="Calibri"/>
            <family val="2"/>
            <scheme val="minor"/>
          </rPr>
          <t>Seleccione el tipo de procedimiento</t>
        </r>
      </text>
    </comment>
    <comment ref="E618" authorId="1" shapeId="0">
      <text>
        <r>
          <rPr>
            <sz val="11"/>
            <color theme="1"/>
            <rFont val="Calibri"/>
            <family val="2"/>
            <scheme val="minor"/>
          </rPr>
          <t>Seleccione un valor de la lista</t>
        </r>
      </text>
    </comment>
    <comment ref="F618" authorId="1" shapeId="0">
      <text>
        <r>
          <rPr>
            <sz val="11"/>
            <color theme="1"/>
            <rFont val="Calibri"/>
            <family val="2"/>
            <scheme val="minor"/>
          </rPr>
          <t>Introduzca el código SNIP</t>
        </r>
      </text>
    </comment>
    <comment ref="C619" authorId="1" shapeId="0">
      <text>
        <r>
          <rPr>
            <sz val="11"/>
            <color theme="1"/>
            <rFont val="Calibri"/>
            <family val="2"/>
            <scheme val="minor"/>
          </rPr>
          <t>Introduzca la fecha de inicio del proceso, en formato dd-mm-aaaa</t>
        </r>
      </text>
    </comment>
    <comment ref="F6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text/>
    </comment>
    <comment ref="C621" authorId="1" shapeId="0">
      <text>
        <r>
          <rPr>
            <sz val="11"/>
            <color theme="1"/>
            <rFont val="Calibri"/>
            <family val="2"/>
            <scheme val="minor"/>
          </rPr>
          <t>Introduzca la fecha prevista de adjudicación, en formato dd-mm-aaaa</t>
        </r>
      </text>
    </comment>
    <comment ref="F621" authorId="1" shapeId="0">
      <text/>
    </comment>
    <comment ref="F622" authorId="1" shapeId="0">
      <text/>
    </comment>
    <comment ref="A624" authorId="1" shapeId="0">
      <text>
        <r>
          <rPr>
            <sz val="11"/>
            <color theme="1"/>
            <rFont val="Calibri"/>
            <family val="2"/>
            <scheme val="minor"/>
          </rPr>
          <t>Introduzca un codigo UNSPSC</t>
        </r>
      </text>
    </comment>
    <comment ref="B624" authorId="1" shapeId="0">
      <text>
        <r>
          <rPr>
            <sz val="11"/>
            <color theme="1"/>
            <rFont val="Calibri"/>
            <family val="2"/>
            <scheme val="minor"/>
          </rPr>
          <t>Descripción calculada automáticamente a partir de código del artículo</t>
        </r>
      </text>
    </comment>
    <comment ref="C624" authorId="1" shapeId="0">
      <text>
        <r>
          <rPr>
            <sz val="11"/>
            <color theme="1"/>
            <rFont val="Calibri"/>
            <family val="2"/>
            <scheme val="minor"/>
          </rPr>
          <t>Seleccione un valor de la lista</t>
        </r>
      </text>
    </comment>
    <comment ref="D624" authorId="1" shapeId="0">
      <text>
        <r>
          <rPr>
            <sz val="11"/>
            <color theme="1"/>
            <rFont val="Calibri"/>
            <family val="2"/>
            <scheme val="minor"/>
          </rPr>
          <t>Introduzca un número con dos decimales como máximo. Debe ser igual o mayor a la "Cantidad Real Consumida"</t>
        </r>
      </text>
    </comment>
    <comment ref="E624" authorId="1" shapeId="0">
      <text>
        <r>
          <rPr>
            <sz val="11"/>
            <color theme="1"/>
            <rFont val="Calibri"/>
            <family val="2"/>
            <scheme val="minor"/>
          </rPr>
          <t>Introduzca un número con dos decimales como máximo</t>
        </r>
      </text>
    </comment>
    <comment ref="F624" authorId="1" shapeId="0">
      <text>
        <r>
          <rPr>
            <sz val="11"/>
            <color theme="1"/>
            <rFont val="Calibri"/>
            <family val="2"/>
            <scheme val="minor"/>
          </rPr>
          <t>Monto calculado automáticamente por el sistema</t>
        </r>
      </text>
    </comment>
    <comment ref="A633" authorId="1" shapeId="0">
      <text>
        <r>
          <rPr>
            <sz val="11"/>
            <color theme="1"/>
            <rFont val="Calibri"/>
            <family val="2"/>
            <scheme val="minor"/>
          </rPr>
          <t>Introducir un texto con el nombre o referencia de la contratación</t>
        </r>
      </text>
    </comment>
    <comment ref="B633" authorId="1" shapeId="0">
      <text>
        <r>
          <rPr>
            <sz val="11"/>
            <color theme="1"/>
            <rFont val="Calibri"/>
            <family val="2"/>
            <scheme val="minor"/>
          </rPr>
          <t>Introduzca un texto con la finalidad de la contratación</t>
        </r>
      </text>
    </comment>
    <comment ref="C633" authorId="1" shapeId="0">
      <text>
        <r>
          <rPr>
            <sz val="11"/>
            <color theme="1"/>
            <rFont val="Calibri"/>
            <family val="2"/>
            <scheme val="minor"/>
          </rPr>
          <t>Seleccionar un valor del listado</t>
        </r>
      </text>
    </comment>
    <comment ref="D633" authorId="1" shapeId="0">
      <text>
        <r>
          <rPr>
            <sz val="11"/>
            <color theme="1"/>
            <rFont val="Calibri"/>
            <family val="2"/>
            <scheme val="minor"/>
          </rPr>
          <t>Seleccione el tipo de procedimiento</t>
        </r>
      </text>
    </comment>
    <comment ref="E633" authorId="1" shapeId="0">
      <text>
        <r>
          <rPr>
            <sz val="11"/>
            <color theme="1"/>
            <rFont val="Calibri"/>
            <family val="2"/>
            <scheme val="minor"/>
          </rPr>
          <t>Seleccione un valor de la lista</t>
        </r>
      </text>
    </comment>
    <comment ref="F633" authorId="1" shapeId="0">
      <text>
        <r>
          <rPr>
            <sz val="11"/>
            <color theme="1"/>
            <rFont val="Calibri"/>
            <family val="2"/>
            <scheme val="minor"/>
          </rPr>
          <t>Introduzca el código SNIP</t>
        </r>
      </text>
    </comment>
    <comment ref="C634" authorId="1" shapeId="0">
      <text>
        <r>
          <rPr>
            <sz val="11"/>
            <color theme="1"/>
            <rFont val="Calibri"/>
            <family val="2"/>
            <scheme val="minor"/>
          </rPr>
          <t>Introduzca la fecha de inicio del proceso, en formato dd-mm-aaaa</t>
        </r>
      </text>
    </comment>
    <comment ref="F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text/>
    </comment>
    <comment ref="C636" authorId="1" shapeId="0">
      <text>
        <r>
          <rPr>
            <sz val="11"/>
            <color theme="1"/>
            <rFont val="Calibri"/>
            <family val="2"/>
            <scheme val="minor"/>
          </rPr>
          <t>Introduzca la fecha prevista de adjudicación, en formato dd-mm-aaaa</t>
        </r>
      </text>
    </comment>
    <comment ref="F636" authorId="1" shapeId="0">
      <text/>
    </comment>
    <comment ref="F637" authorId="1" shapeId="0">
      <text/>
    </comment>
    <comment ref="A639" authorId="1" shapeId="0">
      <text>
        <r>
          <rPr>
            <sz val="11"/>
            <color theme="1"/>
            <rFont val="Calibri"/>
            <family val="2"/>
            <scheme val="minor"/>
          </rPr>
          <t>Introduzca un codigo UNSPSC</t>
        </r>
      </text>
    </comment>
    <comment ref="B639" authorId="1" shapeId="0">
      <text>
        <r>
          <rPr>
            <sz val="11"/>
            <color theme="1"/>
            <rFont val="Calibri"/>
            <family val="2"/>
            <scheme val="minor"/>
          </rPr>
          <t>Descripción calculada automáticamente a partir de código del artículo</t>
        </r>
      </text>
    </comment>
    <comment ref="C639" authorId="1" shapeId="0">
      <text>
        <r>
          <rPr>
            <sz val="11"/>
            <color theme="1"/>
            <rFont val="Calibri"/>
            <family val="2"/>
            <scheme val="minor"/>
          </rPr>
          <t>Seleccione un valor de la lista</t>
        </r>
      </text>
    </comment>
    <comment ref="D639" authorId="1" shapeId="0">
      <text>
        <r>
          <rPr>
            <sz val="11"/>
            <color theme="1"/>
            <rFont val="Calibri"/>
            <family val="2"/>
            <scheme val="minor"/>
          </rPr>
          <t>Introduzca un número con dos decimales como máximo. Debe ser igual o mayor a la "Cantidad Real Consumida"</t>
        </r>
      </text>
    </comment>
    <comment ref="E639" authorId="1" shapeId="0">
      <text>
        <r>
          <rPr>
            <sz val="11"/>
            <color theme="1"/>
            <rFont val="Calibri"/>
            <family val="2"/>
            <scheme val="minor"/>
          </rPr>
          <t>Introduzca un número con dos decimales como máximo</t>
        </r>
      </text>
    </comment>
    <comment ref="F639" authorId="1" shapeId="0">
      <text>
        <r>
          <rPr>
            <sz val="11"/>
            <color theme="1"/>
            <rFont val="Calibri"/>
            <family val="2"/>
            <scheme val="minor"/>
          </rPr>
          <t>Monto calculado automáticamente por el sistema</t>
        </r>
      </text>
    </comment>
    <comment ref="A654" authorId="1" shapeId="0">
      <text>
        <r>
          <rPr>
            <sz val="11"/>
            <color theme="1"/>
            <rFont val="Calibri"/>
            <family val="2"/>
            <scheme val="minor"/>
          </rPr>
          <t>Introducir un texto con el nombre o referencia de la contratación</t>
        </r>
      </text>
    </comment>
    <comment ref="B654" authorId="1" shapeId="0">
      <text>
        <r>
          <rPr>
            <sz val="11"/>
            <color theme="1"/>
            <rFont val="Calibri"/>
            <family val="2"/>
            <scheme val="minor"/>
          </rPr>
          <t>Introduzca un texto con la finalidad de la contratación</t>
        </r>
      </text>
    </comment>
    <comment ref="C654" authorId="1" shapeId="0">
      <text>
        <r>
          <rPr>
            <sz val="11"/>
            <color theme="1"/>
            <rFont val="Calibri"/>
            <family val="2"/>
            <scheme val="minor"/>
          </rPr>
          <t>Seleccionar un valor del listado</t>
        </r>
      </text>
    </comment>
    <comment ref="D654" authorId="1" shapeId="0">
      <text>
        <r>
          <rPr>
            <sz val="11"/>
            <color theme="1"/>
            <rFont val="Calibri"/>
            <family val="2"/>
            <scheme val="minor"/>
          </rPr>
          <t>Seleccione el tipo de procedimiento</t>
        </r>
      </text>
    </comment>
    <comment ref="E654" authorId="1" shapeId="0">
      <text>
        <r>
          <rPr>
            <sz val="11"/>
            <color theme="1"/>
            <rFont val="Calibri"/>
            <family val="2"/>
            <scheme val="minor"/>
          </rPr>
          <t>Seleccione un valor de la lista</t>
        </r>
      </text>
    </comment>
    <comment ref="F654" authorId="1" shapeId="0">
      <text>
        <r>
          <rPr>
            <sz val="11"/>
            <color theme="1"/>
            <rFont val="Calibri"/>
            <family val="2"/>
            <scheme val="minor"/>
          </rPr>
          <t>Introduzca el código SNIP</t>
        </r>
      </text>
    </comment>
    <comment ref="C655" authorId="1" shapeId="0">
      <text>
        <r>
          <rPr>
            <sz val="11"/>
            <color theme="1"/>
            <rFont val="Calibri"/>
            <family val="2"/>
            <scheme val="minor"/>
          </rPr>
          <t>Introduzca la fecha de inicio del proceso, en formato dd-mm-aaaa</t>
        </r>
      </text>
    </comment>
    <comment ref="F6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text/>
    </comment>
    <comment ref="C657" authorId="1" shapeId="0">
      <text>
        <r>
          <rPr>
            <sz val="11"/>
            <color theme="1"/>
            <rFont val="Calibri"/>
            <family val="2"/>
            <scheme val="minor"/>
          </rPr>
          <t>Introduzca la fecha prevista de adjudicación, en formato dd-mm-aaaa</t>
        </r>
      </text>
    </comment>
    <comment ref="F657" authorId="1" shapeId="0">
      <text/>
    </comment>
    <comment ref="F658" authorId="1" shapeId="0">
      <text/>
    </comment>
    <comment ref="A660" authorId="1" shapeId="0">
      <text>
        <r>
          <rPr>
            <sz val="11"/>
            <color theme="1"/>
            <rFont val="Calibri"/>
            <family val="2"/>
            <scheme val="minor"/>
          </rPr>
          <t>Introduzca un codigo UNSPSC</t>
        </r>
      </text>
    </comment>
    <comment ref="B660" authorId="1" shapeId="0">
      <text>
        <r>
          <rPr>
            <sz val="11"/>
            <color theme="1"/>
            <rFont val="Calibri"/>
            <family val="2"/>
            <scheme val="minor"/>
          </rPr>
          <t>Descripción calculada automáticamente a partir de código del artículo</t>
        </r>
      </text>
    </comment>
    <comment ref="C660" authorId="1" shapeId="0">
      <text>
        <r>
          <rPr>
            <sz val="11"/>
            <color theme="1"/>
            <rFont val="Calibri"/>
            <family val="2"/>
            <scheme val="minor"/>
          </rPr>
          <t>Seleccione un valor de la lista</t>
        </r>
      </text>
    </comment>
    <comment ref="D660" authorId="1" shapeId="0">
      <text>
        <r>
          <rPr>
            <sz val="11"/>
            <color theme="1"/>
            <rFont val="Calibri"/>
            <family val="2"/>
            <scheme val="minor"/>
          </rPr>
          <t>Introduzca un número con dos decimales como máximo. Debe ser igual o mayor a la "Cantidad Real Consumida"</t>
        </r>
      </text>
    </comment>
    <comment ref="E660" authorId="1" shapeId="0">
      <text>
        <r>
          <rPr>
            <sz val="11"/>
            <color theme="1"/>
            <rFont val="Calibri"/>
            <family val="2"/>
            <scheme val="minor"/>
          </rPr>
          <t>Introduzca un número con dos decimales como máximo</t>
        </r>
      </text>
    </comment>
    <comment ref="F660" authorId="1" shapeId="0">
      <text>
        <r>
          <rPr>
            <sz val="11"/>
            <color theme="1"/>
            <rFont val="Calibri"/>
            <family val="2"/>
            <scheme val="minor"/>
          </rPr>
          <t>Monto calculado automáticamente por el sistema</t>
        </r>
      </text>
    </comment>
    <comment ref="A669" authorId="1" shapeId="0">
      <text>
        <r>
          <rPr>
            <sz val="11"/>
            <color theme="1"/>
            <rFont val="Calibri"/>
            <family val="2"/>
            <scheme val="minor"/>
          </rPr>
          <t>Introducir un texto con el nombre o referencia de la contratación</t>
        </r>
      </text>
    </comment>
    <comment ref="B669" authorId="1" shapeId="0">
      <text>
        <r>
          <rPr>
            <sz val="11"/>
            <color theme="1"/>
            <rFont val="Calibri"/>
            <family val="2"/>
            <scheme val="minor"/>
          </rPr>
          <t>Introduzca un texto con la finalidad de la contratación</t>
        </r>
      </text>
    </comment>
    <comment ref="C669" authorId="1" shapeId="0">
      <text>
        <r>
          <rPr>
            <sz val="11"/>
            <color theme="1"/>
            <rFont val="Calibri"/>
            <family val="2"/>
            <scheme val="minor"/>
          </rPr>
          <t>Seleccionar un valor del listado</t>
        </r>
      </text>
    </comment>
    <comment ref="D669" authorId="1" shapeId="0">
      <text>
        <r>
          <rPr>
            <sz val="11"/>
            <color theme="1"/>
            <rFont val="Calibri"/>
            <family val="2"/>
            <scheme val="minor"/>
          </rPr>
          <t>Seleccione el tipo de procedimiento</t>
        </r>
      </text>
    </comment>
    <comment ref="E669" authorId="1" shapeId="0">
      <text>
        <r>
          <rPr>
            <sz val="11"/>
            <color theme="1"/>
            <rFont val="Calibri"/>
            <family val="2"/>
            <scheme val="minor"/>
          </rPr>
          <t>Seleccione un valor de la lista</t>
        </r>
      </text>
    </comment>
    <comment ref="F669" authorId="1" shapeId="0">
      <text>
        <r>
          <rPr>
            <sz val="11"/>
            <color theme="1"/>
            <rFont val="Calibri"/>
            <family val="2"/>
            <scheme val="minor"/>
          </rPr>
          <t>Introduzca el código SNIP</t>
        </r>
      </text>
    </comment>
    <comment ref="C670" authorId="1" shapeId="0">
      <text>
        <r>
          <rPr>
            <sz val="11"/>
            <color theme="1"/>
            <rFont val="Calibri"/>
            <family val="2"/>
            <scheme val="minor"/>
          </rPr>
          <t>Introduzca la fecha de inicio del proceso, en formato dd-mm-aaaa</t>
        </r>
      </text>
    </comment>
    <comment ref="F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text/>
    </comment>
    <comment ref="C672" authorId="1" shapeId="0">
      <text>
        <r>
          <rPr>
            <sz val="11"/>
            <color theme="1"/>
            <rFont val="Calibri"/>
            <family val="2"/>
            <scheme val="minor"/>
          </rPr>
          <t>Introduzca la fecha prevista de adjudicación, en formato dd-mm-aaaa</t>
        </r>
      </text>
    </comment>
    <comment ref="F672" authorId="1" shapeId="0">
      <text/>
    </comment>
    <comment ref="F673" authorId="1" shapeId="0">
      <text/>
    </comment>
    <comment ref="A675" authorId="1" shapeId="0">
      <text>
        <r>
          <rPr>
            <sz val="11"/>
            <color theme="1"/>
            <rFont val="Calibri"/>
            <family val="2"/>
            <scheme val="minor"/>
          </rPr>
          <t>Introduzca un codigo UNSPSC</t>
        </r>
      </text>
    </comment>
    <comment ref="B675" authorId="1" shapeId="0">
      <text>
        <r>
          <rPr>
            <sz val="11"/>
            <color theme="1"/>
            <rFont val="Calibri"/>
            <family val="2"/>
            <scheme val="minor"/>
          </rPr>
          <t>Descripción calculada automáticamente a partir de código del artículo</t>
        </r>
      </text>
    </comment>
    <comment ref="C675" authorId="1" shapeId="0">
      <text>
        <r>
          <rPr>
            <sz val="11"/>
            <color theme="1"/>
            <rFont val="Calibri"/>
            <family val="2"/>
            <scheme val="minor"/>
          </rPr>
          <t>Seleccione un valor de la lista</t>
        </r>
      </text>
    </comment>
    <comment ref="D675" authorId="1" shapeId="0">
      <text>
        <r>
          <rPr>
            <sz val="11"/>
            <color theme="1"/>
            <rFont val="Calibri"/>
            <family val="2"/>
            <scheme val="minor"/>
          </rPr>
          <t>Introduzca un número con dos decimales como máximo. Debe ser igual o mayor a la "Cantidad Real Consumida"</t>
        </r>
      </text>
    </comment>
    <comment ref="E675" authorId="1" shapeId="0">
      <text>
        <r>
          <rPr>
            <sz val="11"/>
            <color theme="1"/>
            <rFont val="Calibri"/>
            <family val="2"/>
            <scheme val="minor"/>
          </rPr>
          <t>Introduzca un número con dos decimales como máximo</t>
        </r>
      </text>
    </comment>
    <comment ref="F675" authorId="1" shapeId="0">
      <text>
        <r>
          <rPr>
            <sz val="11"/>
            <color theme="1"/>
            <rFont val="Calibri"/>
            <family val="2"/>
            <scheme val="minor"/>
          </rPr>
          <t>Monto calculado automáticamente por el sistema</t>
        </r>
      </text>
    </comment>
    <comment ref="A690" authorId="1" shapeId="0">
      <text>
        <r>
          <rPr>
            <sz val="11"/>
            <color theme="1"/>
            <rFont val="Calibri"/>
            <family val="2"/>
            <scheme val="minor"/>
          </rPr>
          <t>Introducir un texto con el nombre o referencia de la contratación</t>
        </r>
      </text>
    </comment>
    <comment ref="B690" authorId="1" shapeId="0">
      <text>
        <r>
          <rPr>
            <sz val="11"/>
            <color theme="1"/>
            <rFont val="Calibri"/>
            <family val="2"/>
            <scheme val="minor"/>
          </rPr>
          <t>Introduzca un texto con la finalidad de la contratación</t>
        </r>
      </text>
    </comment>
    <comment ref="C690" authorId="1" shapeId="0">
      <text>
        <r>
          <rPr>
            <sz val="11"/>
            <color theme="1"/>
            <rFont val="Calibri"/>
            <family val="2"/>
            <scheme val="minor"/>
          </rPr>
          <t>Seleccionar un valor del listado</t>
        </r>
      </text>
    </comment>
    <comment ref="D690" authorId="1" shapeId="0">
      <text>
        <r>
          <rPr>
            <sz val="11"/>
            <color theme="1"/>
            <rFont val="Calibri"/>
            <family val="2"/>
            <scheme val="minor"/>
          </rPr>
          <t>Seleccione el tipo de procedimiento</t>
        </r>
      </text>
    </comment>
    <comment ref="E690" authorId="1" shapeId="0">
      <text>
        <r>
          <rPr>
            <sz val="11"/>
            <color theme="1"/>
            <rFont val="Calibri"/>
            <family val="2"/>
            <scheme val="minor"/>
          </rPr>
          <t>Seleccione un valor de la lista</t>
        </r>
      </text>
    </comment>
    <comment ref="F690" authorId="1" shapeId="0">
      <text>
        <r>
          <rPr>
            <sz val="11"/>
            <color theme="1"/>
            <rFont val="Calibri"/>
            <family val="2"/>
            <scheme val="minor"/>
          </rPr>
          <t>Introduzca el código SNIP</t>
        </r>
      </text>
    </comment>
    <comment ref="C691" authorId="1" shapeId="0">
      <text>
        <r>
          <rPr>
            <sz val="11"/>
            <color theme="1"/>
            <rFont val="Calibri"/>
            <family val="2"/>
            <scheme val="minor"/>
          </rPr>
          <t>Introduzca la fecha de inicio del proceso, en formato dd-mm-aaaa</t>
        </r>
      </text>
    </comment>
    <comment ref="F6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text/>
    </comment>
    <comment ref="C693" authorId="1" shapeId="0">
      <text>
        <r>
          <rPr>
            <sz val="11"/>
            <color theme="1"/>
            <rFont val="Calibri"/>
            <family val="2"/>
            <scheme val="minor"/>
          </rPr>
          <t>Introduzca la fecha prevista de adjudicación, en formato dd-mm-aaaa</t>
        </r>
      </text>
    </comment>
    <comment ref="F693" authorId="1" shapeId="0">
      <text/>
    </comment>
    <comment ref="F694" authorId="1" shapeId="0">
      <text/>
    </comment>
    <comment ref="A696" authorId="1" shapeId="0">
      <text>
        <r>
          <rPr>
            <sz val="11"/>
            <color theme="1"/>
            <rFont val="Calibri"/>
            <family val="2"/>
            <scheme val="minor"/>
          </rPr>
          <t>Introduzca un codigo UNSPSC</t>
        </r>
      </text>
    </comment>
    <comment ref="B696" authorId="1" shapeId="0">
      <text>
        <r>
          <rPr>
            <sz val="11"/>
            <color theme="1"/>
            <rFont val="Calibri"/>
            <family val="2"/>
            <scheme val="minor"/>
          </rPr>
          <t>Descripción calculada automáticamente a partir de código del artículo</t>
        </r>
      </text>
    </comment>
    <comment ref="C696" authorId="1" shapeId="0">
      <text>
        <r>
          <rPr>
            <sz val="11"/>
            <color theme="1"/>
            <rFont val="Calibri"/>
            <family val="2"/>
            <scheme val="minor"/>
          </rPr>
          <t>Seleccione un valor de la lista</t>
        </r>
      </text>
    </comment>
    <comment ref="D696" authorId="1" shapeId="0">
      <text>
        <r>
          <rPr>
            <sz val="11"/>
            <color theme="1"/>
            <rFont val="Calibri"/>
            <family val="2"/>
            <scheme val="minor"/>
          </rPr>
          <t>Introduzca un número con dos decimales como máximo. Debe ser igual o mayor a la "Cantidad Real Consumida"</t>
        </r>
      </text>
    </comment>
    <comment ref="E696" authorId="1" shapeId="0">
      <text>
        <r>
          <rPr>
            <sz val="11"/>
            <color theme="1"/>
            <rFont val="Calibri"/>
            <family val="2"/>
            <scheme val="minor"/>
          </rPr>
          <t>Introduzca un número con dos decimales como máximo</t>
        </r>
      </text>
    </comment>
    <comment ref="F696" authorId="1" shapeId="0">
      <text>
        <r>
          <rPr>
            <sz val="11"/>
            <color theme="1"/>
            <rFont val="Calibri"/>
            <family val="2"/>
            <scheme val="minor"/>
          </rPr>
          <t>Monto calculado automáticamente por el sistema</t>
        </r>
      </text>
    </comment>
    <comment ref="A711" authorId="1" shapeId="0">
      <text>
        <r>
          <rPr>
            <sz val="11"/>
            <color theme="1"/>
            <rFont val="Calibri"/>
            <family val="2"/>
            <scheme val="minor"/>
          </rPr>
          <t>Introducir un texto con el nombre o referencia de la contratación</t>
        </r>
      </text>
    </comment>
    <comment ref="B711" authorId="1" shapeId="0">
      <text>
        <r>
          <rPr>
            <sz val="11"/>
            <color theme="1"/>
            <rFont val="Calibri"/>
            <family val="2"/>
            <scheme val="minor"/>
          </rPr>
          <t>Introduzca un texto con la finalidad de la contratación</t>
        </r>
      </text>
    </comment>
    <comment ref="C711" authorId="1" shapeId="0">
      <text>
        <r>
          <rPr>
            <sz val="11"/>
            <color theme="1"/>
            <rFont val="Calibri"/>
            <family val="2"/>
            <scheme val="minor"/>
          </rPr>
          <t>Seleccionar un valor del listado</t>
        </r>
      </text>
    </comment>
    <comment ref="D711" authorId="1" shapeId="0">
      <text>
        <r>
          <rPr>
            <sz val="11"/>
            <color theme="1"/>
            <rFont val="Calibri"/>
            <family val="2"/>
            <scheme val="minor"/>
          </rPr>
          <t>Seleccione el tipo de procedimiento</t>
        </r>
      </text>
    </comment>
    <comment ref="E711" authorId="1" shapeId="0">
      <text>
        <r>
          <rPr>
            <sz val="11"/>
            <color theme="1"/>
            <rFont val="Calibri"/>
            <family val="2"/>
            <scheme val="minor"/>
          </rPr>
          <t>Seleccione un valor de la lista</t>
        </r>
      </text>
    </comment>
    <comment ref="F711" authorId="1" shapeId="0">
      <text>
        <r>
          <rPr>
            <sz val="11"/>
            <color theme="1"/>
            <rFont val="Calibri"/>
            <family val="2"/>
            <scheme val="minor"/>
          </rPr>
          <t>Introduzca el código SNIP</t>
        </r>
      </text>
    </comment>
    <comment ref="C712" authorId="1" shapeId="0">
      <text>
        <r>
          <rPr>
            <sz val="11"/>
            <color theme="1"/>
            <rFont val="Calibri"/>
            <family val="2"/>
            <scheme val="minor"/>
          </rPr>
          <t>Introduzca la fecha de inicio del proceso, en formato dd-mm-aaaa</t>
        </r>
      </text>
    </comment>
    <comment ref="F7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text/>
    </comment>
    <comment ref="C714" authorId="1" shapeId="0">
      <text>
        <r>
          <rPr>
            <sz val="11"/>
            <color theme="1"/>
            <rFont val="Calibri"/>
            <family val="2"/>
            <scheme val="minor"/>
          </rPr>
          <t>Introduzca la fecha prevista de adjudicación, en formato dd-mm-aaaa</t>
        </r>
      </text>
    </comment>
    <comment ref="F714" authorId="1" shapeId="0">
      <text/>
    </comment>
    <comment ref="F715" authorId="1" shapeId="0">
      <text/>
    </comment>
    <comment ref="A717" authorId="1" shapeId="0">
      <text>
        <r>
          <rPr>
            <sz val="11"/>
            <color theme="1"/>
            <rFont val="Calibri"/>
            <family val="2"/>
            <scheme val="minor"/>
          </rPr>
          <t>Introduzca un codigo UNSPSC</t>
        </r>
      </text>
    </comment>
    <comment ref="B717" authorId="1" shapeId="0">
      <text>
        <r>
          <rPr>
            <sz val="11"/>
            <color theme="1"/>
            <rFont val="Calibri"/>
            <family val="2"/>
            <scheme val="minor"/>
          </rPr>
          <t>Descripción calculada automáticamente a partir de código del artículo</t>
        </r>
      </text>
    </comment>
    <comment ref="C717" authorId="1" shapeId="0">
      <text>
        <r>
          <rPr>
            <sz val="11"/>
            <color theme="1"/>
            <rFont val="Calibri"/>
            <family val="2"/>
            <scheme val="minor"/>
          </rPr>
          <t>Seleccione un valor de la lista</t>
        </r>
      </text>
    </comment>
    <comment ref="D717" authorId="1" shapeId="0">
      <text>
        <r>
          <rPr>
            <sz val="11"/>
            <color theme="1"/>
            <rFont val="Calibri"/>
            <family val="2"/>
            <scheme val="minor"/>
          </rPr>
          <t>Introduzca un número con dos decimales como máximo. Debe ser igual o mayor a la "Cantidad Real Consumida"</t>
        </r>
      </text>
    </comment>
    <comment ref="E717" authorId="1" shapeId="0">
      <text>
        <r>
          <rPr>
            <sz val="11"/>
            <color theme="1"/>
            <rFont val="Calibri"/>
            <family val="2"/>
            <scheme val="minor"/>
          </rPr>
          <t>Introduzca un número con dos decimales como máximo</t>
        </r>
      </text>
    </comment>
    <comment ref="F717" authorId="1" shapeId="0">
      <text>
        <r>
          <rPr>
            <sz val="11"/>
            <color theme="1"/>
            <rFont val="Calibri"/>
            <family val="2"/>
            <scheme val="minor"/>
          </rPr>
          <t>Monto calculado automáticamente por el sistema</t>
        </r>
      </text>
    </comment>
    <comment ref="A732" authorId="1" shapeId="0">
      <text>
        <r>
          <rPr>
            <sz val="11"/>
            <color theme="1"/>
            <rFont val="Calibri"/>
            <family val="2"/>
            <scheme val="minor"/>
          </rPr>
          <t>Introducir un texto con el nombre o referencia de la contratación</t>
        </r>
      </text>
    </comment>
    <comment ref="B732" authorId="1" shapeId="0">
      <text>
        <r>
          <rPr>
            <sz val="11"/>
            <color theme="1"/>
            <rFont val="Calibri"/>
            <family val="2"/>
            <scheme val="minor"/>
          </rPr>
          <t>Introduzca un texto con la finalidad de la contratación</t>
        </r>
      </text>
    </comment>
    <comment ref="C732" authorId="1" shapeId="0">
      <text>
        <r>
          <rPr>
            <sz val="11"/>
            <color theme="1"/>
            <rFont val="Calibri"/>
            <family val="2"/>
            <scheme val="minor"/>
          </rPr>
          <t>Seleccionar un valor del listado</t>
        </r>
      </text>
    </comment>
    <comment ref="D732" authorId="1" shapeId="0">
      <text>
        <r>
          <rPr>
            <sz val="11"/>
            <color theme="1"/>
            <rFont val="Calibri"/>
            <family val="2"/>
            <scheme val="minor"/>
          </rPr>
          <t>Seleccione el tipo de procedimiento</t>
        </r>
      </text>
    </comment>
    <comment ref="E732" authorId="1" shapeId="0">
      <text>
        <r>
          <rPr>
            <sz val="11"/>
            <color theme="1"/>
            <rFont val="Calibri"/>
            <family val="2"/>
            <scheme val="minor"/>
          </rPr>
          <t>Seleccione un valor de la lista</t>
        </r>
      </text>
    </comment>
    <comment ref="F732" authorId="1" shapeId="0">
      <text>
        <r>
          <rPr>
            <sz val="11"/>
            <color theme="1"/>
            <rFont val="Calibri"/>
            <family val="2"/>
            <scheme val="minor"/>
          </rPr>
          <t>Introduzca el código SNIP</t>
        </r>
      </text>
    </comment>
    <comment ref="C733" authorId="1" shapeId="0">
      <text>
        <r>
          <rPr>
            <sz val="11"/>
            <color theme="1"/>
            <rFont val="Calibri"/>
            <family val="2"/>
            <scheme val="minor"/>
          </rPr>
          <t>Introduzca la fecha de inicio del proceso, en formato dd-mm-aaaa</t>
        </r>
      </text>
    </comment>
    <comment ref="F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text/>
    </comment>
    <comment ref="C735" authorId="1" shapeId="0">
      <text>
        <r>
          <rPr>
            <sz val="11"/>
            <color theme="1"/>
            <rFont val="Calibri"/>
            <family val="2"/>
            <scheme val="minor"/>
          </rPr>
          <t>Introduzca la fecha prevista de adjudicación, en formato dd-mm-aaaa</t>
        </r>
      </text>
    </comment>
    <comment ref="F735" authorId="1" shapeId="0">
      <text/>
    </comment>
    <comment ref="F736" authorId="1" shapeId="0">
      <text/>
    </comment>
    <comment ref="A738" authorId="1" shapeId="0">
      <text>
        <r>
          <rPr>
            <sz val="11"/>
            <color theme="1"/>
            <rFont val="Calibri"/>
            <family val="2"/>
            <scheme val="minor"/>
          </rPr>
          <t>Introduzca un codigo UNSPSC</t>
        </r>
      </text>
    </comment>
    <comment ref="B738" authorId="1" shapeId="0">
      <text>
        <r>
          <rPr>
            <sz val="11"/>
            <color theme="1"/>
            <rFont val="Calibri"/>
            <family val="2"/>
            <scheme val="minor"/>
          </rPr>
          <t>Descripción calculada automáticamente a partir de código del artículo</t>
        </r>
      </text>
    </comment>
    <comment ref="C738" authorId="1" shapeId="0">
      <text>
        <r>
          <rPr>
            <sz val="11"/>
            <color theme="1"/>
            <rFont val="Calibri"/>
            <family val="2"/>
            <scheme val="minor"/>
          </rPr>
          <t>Seleccione un valor de la lista</t>
        </r>
      </text>
    </comment>
    <comment ref="D738" authorId="1" shapeId="0">
      <text>
        <r>
          <rPr>
            <sz val="11"/>
            <color theme="1"/>
            <rFont val="Calibri"/>
            <family val="2"/>
            <scheme val="minor"/>
          </rPr>
          <t>Introduzca un número con dos decimales como máximo. Debe ser igual o mayor a la "Cantidad Real Consumida"</t>
        </r>
      </text>
    </comment>
    <comment ref="E738" authorId="1" shapeId="0">
      <text>
        <r>
          <rPr>
            <sz val="11"/>
            <color theme="1"/>
            <rFont val="Calibri"/>
            <family val="2"/>
            <scheme val="minor"/>
          </rPr>
          <t>Introduzca un número con dos decimales como máximo</t>
        </r>
      </text>
    </comment>
    <comment ref="F738" authorId="1" shapeId="0">
      <text>
        <r>
          <rPr>
            <sz val="11"/>
            <color theme="1"/>
            <rFont val="Calibri"/>
            <family val="2"/>
            <scheme val="minor"/>
          </rPr>
          <t>Monto calculado automáticamente por el sistema</t>
        </r>
      </text>
    </comment>
    <comment ref="A753" authorId="1" shapeId="0">
      <text>
        <r>
          <rPr>
            <sz val="11"/>
            <color theme="1"/>
            <rFont val="Calibri"/>
            <family val="2"/>
            <scheme val="minor"/>
          </rPr>
          <t>Introducir un texto con el nombre o referencia de la contratación</t>
        </r>
      </text>
    </comment>
    <comment ref="B753" authorId="1" shapeId="0">
      <text>
        <r>
          <rPr>
            <sz val="11"/>
            <color theme="1"/>
            <rFont val="Calibri"/>
            <family val="2"/>
            <scheme val="minor"/>
          </rPr>
          <t>Introduzca un texto con la finalidad de la contratación</t>
        </r>
      </text>
    </comment>
    <comment ref="C753" authorId="1" shapeId="0">
      <text>
        <r>
          <rPr>
            <sz val="11"/>
            <color theme="1"/>
            <rFont val="Calibri"/>
            <family val="2"/>
            <scheme val="minor"/>
          </rPr>
          <t>Seleccionar un valor del listado</t>
        </r>
      </text>
    </comment>
    <comment ref="D753" authorId="1" shapeId="0">
      <text>
        <r>
          <rPr>
            <sz val="11"/>
            <color theme="1"/>
            <rFont val="Calibri"/>
            <family val="2"/>
            <scheme val="minor"/>
          </rPr>
          <t>Seleccione el tipo de procedimiento</t>
        </r>
      </text>
    </comment>
    <comment ref="E753" authorId="1" shapeId="0">
      <text>
        <r>
          <rPr>
            <sz val="11"/>
            <color theme="1"/>
            <rFont val="Calibri"/>
            <family val="2"/>
            <scheme val="minor"/>
          </rPr>
          <t>Seleccione un valor de la lista</t>
        </r>
      </text>
    </comment>
    <comment ref="F753" authorId="1" shapeId="0">
      <text>
        <r>
          <rPr>
            <sz val="11"/>
            <color theme="1"/>
            <rFont val="Calibri"/>
            <family val="2"/>
            <scheme val="minor"/>
          </rPr>
          <t>Introduzca el código SNIP</t>
        </r>
      </text>
    </comment>
    <comment ref="C754" authorId="1" shapeId="0">
      <text>
        <r>
          <rPr>
            <sz val="11"/>
            <color theme="1"/>
            <rFont val="Calibri"/>
            <family val="2"/>
            <scheme val="minor"/>
          </rPr>
          <t>Introduzca la fecha de inicio del proceso, en formato dd-mm-aaaa</t>
        </r>
      </text>
    </comment>
    <comment ref="F7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text/>
    </comment>
    <comment ref="C756" authorId="1" shapeId="0">
      <text>
        <r>
          <rPr>
            <sz val="11"/>
            <color theme="1"/>
            <rFont val="Calibri"/>
            <family val="2"/>
            <scheme val="minor"/>
          </rPr>
          <t>Introduzca la fecha prevista de adjudicación, en formato dd-mm-aaaa</t>
        </r>
      </text>
    </comment>
    <comment ref="F756" authorId="1" shapeId="0">
      <text/>
    </comment>
    <comment ref="F757" authorId="1" shapeId="0">
      <text/>
    </comment>
    <comment ref="A759" authorId="1" shapeId="0">
      <text>
        <r>
          <rPr>
            <sz val="11"/>
            <color theme="1"/>
            <rFont val="Calibri"/>
            <family val="2"/>
            <scheme val="minor"/>
          </rPr>
          <t>Introduzca un codigo UNSPSC</t>
        </r>
      </text>
    </comment>
    <comment ref="B759" authorId="1" shapeId="0">
      <text>
        <r>
          <rPr>
            <sz val="11"/>
            <color theme="1"/>
            <rFont val="Calibri"/>
            <family val="2"/>
            <scheme val="minor"/>
          </rPr>
          <t>Descripción calculada automáticamente a partir de código del artículo</t>
        </r>
      </text>
    </comment>
    <comment ref="C759" authorId="1" shapeId="0">
      <text>
        <r>
          <rPr>
            <sz val="11"/>
            <color theme="1"/>
            <rFont val="Calibri"/>
            <family val="2"/>
            <scheme val="minor"/>
          </rPr>
          <t>Seleccione un valor de la lista</t>
        </r>
      </text>
    </comment>
    <comment ref="D759" authorId="1" shapeId="0">
      <text>
        <r>
          <rPr>
            <sz val="11"/>
            <color theme="1"/>
            <rFont val="Calibri"/>
            <family val="2"/>
            <scheme val="minor"/>
          </rPr>
          <t>Introduzca un número con dos decimales como máximo. Debe ser igual o mayor a la "Cantidad Real Consumida"</t>
        </r>
      </text>
    </comment>
    <comment ref="E759" authorId="1" shapeId="0">
      <text>
        <r>
          <rPr>
            <sz val="11"/>
            <color theme="1"/>
            <rFont val="Calibri"/>
            <family val="2"/>
            <scheme val="minor"/>
          </rPr>
          <t>Introduzca un número con dos decimales como máximo</t>
        </r>
      </text>
    </comment>
    <comment ref="F759" authorId="1" shapeId="0">
      <text>
        <r>
          <rPr>
            <sz val="11"/>
            <color theme="1"/>
            <rFont val="Calibri"/>
            <family val="2"/>
            <scheme val="minor"/>
          </rPr>
          <t>Monto calculado automáticamente por el sistema</t>
        </r>
      </text>
    </comment>
    <comment ref="A765" authorId="1" shapeId="0">
      <text>
        <r>
          <rPr>
            <sz val="11"/>
            <color theme="1"/>
            <rFont val="Calibri"/>
            <family val="2"/>
            <scheme val="minor"/>
          </rPr>
          <t>Introducir un texto con el nombre o referencia de la contratación</t>
        </r>
      </text>
    </comment>
    <comment ref="B765" authorId="1" shapeId="0">
      <text>
        <r>
          <rPr>
            <sz val="11"/>
            <color theme="1"/>
            <rFont val="Calibri"/>
            <family val="2"/>
            <scheme val="minor"/>
          </rPr>
          <t>Introduzca un texto con la finalidad de la contratación</t>
        </r>
      </text>
    </comment>
    <comment ref="C765" authorId="1" shapeId="0">
      <text>
        <r>
          <rPr>
            <sz val="11"/>
            <color theme="1"/>
            <rFont val="Calibri"/>
            <family val="2"/>
            <scheme val="minor"/>
          </rPr>
          <t>Seleccionar un valor del listado</t>
        </r>
      </text>
    </comment>
    <comment ref="D765" authorId="1" shapeId="0">
      <text>
        <r>
          <rPr>
            <sz val="11"/>
            <color theme="1"/>
            <rFont val="Calibri"/>
            <family val="2"/>
            <scheme val="minor"/>
          </rPr>
          <t>Seleccione el tipo de procedimiento</t>
        </r>
      </text>
    </comment>
    <comment ref="E765" authorId="1" shapeId="0">
      <text>
        <r>
          <rPr>
            <sz val="11"/>
            <color theme="1"/>
            <rFont val="Calibri"/>
            <family val="2"/>
            <scheme val="minor"/>
          </rPr>
          <t>Seleccione un valor de la lista</t>
        </r>
      </text>
    </comment>
    <comment ref="F765" authorId="1" shapeId="0">
      <text>
        <r>
          <rPr>
            <sz val="11"/>
            <color theme="1"/>
            <rFont val="Calibri"/>
            <family val="2"/>
            <scheme val="minor"/>
          </rPr>
          <t>Introduzca el código SNIP</t>
        </r>
      </text>
    </comment>
    <comment ref="C766" authorId="1" shapeId="0">
      <text>
        <r>
          <rPr>
            <sz val="11"/>
            <color theme="1"/>
            <rFont val="Calibri"/>
            <family val="2"/>
            <scheme val="minor"/>
          </rPr>
          <t>Introduzca la fecha de inicio del proceso, en formato dd-mm-aaaa</t>
        </r>
      </text>
    </comment>
    <comment ref="F7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text/>
    </comment>
    <comment ref="C768" authorId="1" shapeId="0">
      <text>
        <r>
          <rPr>
            <sz val="11"/>
            <color theme="1"/>
            <rFont val="Calibri"/>
            <family val="2"/>
            <scheme val="minor"/>
          </rPr>
          <t>Introduzca la fecha prevista de adjudicación, en formato dd-mm-aaaa</t>
        </r>
      </text>
    </comment>
    <comment ref="F768" authorId="1" shapeId="0">
      <text/>
    </comment>
    <comment ref="F769" authorId="1" shapeId="0">
      <text/>
    </comment>
    <comment ref="A771" authorId="1" shapeId="0">
      <text>
        <r>
          <rPr>
            <sz val="11"/>
            <color theme="1"/>
            <rFont val="Calibri"/>
            <family val="2"/>
            <scheme val="minor"/>
          </rPr>
          <t>Introduzca un codigo UNSPSC</t>
        </r>
      </text>
    </comment>
    <comment ref="B771" authorId="1" shapeId="0">
      <text>
        <r>
          <rPr>
            <sz val="11"/>
            <color theme="1"/>
            <rFont val="Calibri"/>
            <family val="2"/>
            <scheme val="minor"/>
          </rPr>
          <t>Descripción calculada automáticamente a partir de código del artículo</t>
        </r>
      </text>
    </comment>
    <comment ref="C771" authorId="1" shapeId="0">
      <text>
        <r>
          <rPr>
            <sz val="11"/>
            <color theme="1"/>
            <rFont val="Calibri"/>
            <family val="2"/>
            <scheme val="minor"/>
          </rPr>
          <t>Seleccione un valor de la lista</t>
        </r>
      </text>
    </comment>
    <comment ref="D771" authorId="1" shapeId="0">
      <text>
        <r>
          <rPr>
            <sz val="11"/>
            <color theme="1"/>
            <rFont val="Calibri"/>
            <family val="2"/>
            <scheme val="minor"/>
          </rPr>
          <t>Introduzca un número con dos decimales como máximo. Debe ser igual o mayor a la "Cantidad Real Consumida"</t>
        </r>
      </text>
    </comment>
    <comment ref="E771" authorId="1" shapeId="0">
      <text>
        <r>
          <rPr>
            <sz val="11"/>
            <color theme="1"/>
            <rFont val="Calibri"/>
            <family val="2"/>
            <scheme val="minor"/>
          </rPr>
          <t>Introduzca un número con dos decimales como máximo</t>
        </r>
      </text>
    </comment>
    <comment ref="F771" authorId="1" shapeId="0">
      <text>
        <r>
          <rPr>
            <sz val="11"/>
            <color theme="1"/>
            <rFont val="Calibri"/>
            <family val="2"/>
            <scheme val="minor"/>
          </rPr>
          <t>Monto calculado automáticamente por el sistema</t>
        </r>
      </text>
    </comment>
    <comment ref="A776" authorId="1" shapeId="0">
      <text>
        <r>
          <rPr>
            <sz val="11"/>
            <color theme="1"/>
            <rFont val="Calibri"/>
            <family val="2"/>
            <scheme val="minor"/>
          </rPr>
          <t>Introducir un texto con el nombre o referencia de la contratación</t>
        </r>
      </text>
    </comment>
    <comment ref="B776" authorId="1" shapeId="0">
      <text>
        <r>
          <rPr>
            <sz val="11"/>
            <color theme="1"/>
            <rFont val="Calibri"/>
            <family val="2"/>
            <scheme val="minor"/>
          </rPr>
          <t>Introduzca un texto con la finalidad de la contratación</t>
        </r>
      </text>
    </comment>
    <comment ref="C776" authorId="1" shapeId="0">
      <text>
        <r>
          <rPr>
            <sz val="11"/>
            <color theme="1"/>
            <rFont val="Calibri"/>
            <family val="2"/>
            <scheme val="minor"/>
          </rPr>
          <t>Seleccionar un valor del listado</t>
        </r>
      </text>
    </comment>
    <comment ref="D776" authorId="1" shapeId="0">
      <text>
        <r>
          <rPr>
            <sz val="11"/>
            <color theme="1"/>
            <rFont val="Calibri"/>
            <family val="2"/>
            <scheme val="minor"/>
          </rPr>
          <t>Seleccione el tipo de procedimiento</t>
        </r>
      </text>
    </comment>
    <comment ref="E776" authorId="1" shapeId="0">
      <text>
        <r>
          <rPr>
            <sz val="11"/>
            <color theme="1"/>
            <rFont val="Calibri"/>
            <family val="2"/>
            <scheme val="minor"/>
          </rPr>
          <t>Seleccione un valor de la lista</t>
        </r>
      </text>
    </comment>
    <comment ref="F776" authorId="1" shapeId="0">
      <text>
        <r>
          <rPr>
            <sz val="11"/>
            <color theme="1"/>
            <rFont val="Calibri"/>
            <family val="2"/>
            <scheme val="minor"/>
          </rPr>
          <t>Introduzca el código SNIP</t>
        </r>
      </text>
    </comment>
    <comment ref="C777" authorId="1" shapeId="0">
      <text>
        <r>
          <rPr>
            <sz val="11"/>
            <color theme="1"/>
            <rFont val="Calibri"/>
            <family val="2"/>
            <scheme val="minor"/>
          </rPr>
          <t>Introduzca la fecha de inicio del proceso, en formato dd-mm-aaaa</t>
        </r>
      </text>
    </comment>
    <comment ref="F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text/>
    </comment>
    <comment ref="C779" authorId="1" shapeId="0">
      <text>
        <r>
          <rPr>
            <sz val="11"/>
            <color theme="1"/>
            <rFont val="Calibri"/>
            <family val="2"/>
            <scheme val="minor"/>
          </rPr>
          <t>Introduzca la fecha prevista de adjudicación, en formato dd-mm-aaaa</t>
        </r>
      </text>
    </comment>
    <comment ref="F779" authorId="1" shapeId="0">
      <text/>
    </comment>
    <comment ref="F780" authorId="1" shapeId="0">
      <text/>
    </comment>
    <comment ref="A782" authorId="1" shapeId="0">
      <text>
        <r>
          <rPr>
            <sz val="11"/>
            <color theme="1"/>
            <rFont val="Calibri"/>
            <family val="2"/>
            <scheme val="minor"/>
          </rPr>
          <t>Introduzca un codigo UNSPSC</t>
        </r>
      </text>
    </comment>
    <comment ref="B782" authorId="1" shapeId="0">
      <text>
        <r>
          <rPr>
            <sz val="11"/>
            <color theme="1"/>
            <rFont val="Calibri"/>
            <family val="2"/>
            <scheme val="minor"/>
          </rPr>
          <t>Descripción calculada automáticamente a partir de código del artículo</t>
        </r>
      </text>
    </comment>
    <comment ref="C782" authorId="1" shapeId="0">
      <text>
        <r>
          <rPr>
            <sz val="11"/>
            <color theme="1"/>
            <rFont val="Calibri"/>
            <family val="2"/>
            <scheme val="minor"/>
          </rPr>
          <t>Seleccione un valor de la lista</t>
        </r>
      </text>
    </comment>
    <comment ref="D782" authorId="1" shapeId="0">
      <text>
        <r>
          <rPr>
            <sz val="11"/>
            <color theme="1"/>
            <rFont val="Calibri"/>
            <family val="2"/>
            <scheme val="minor"/>
          </rPr>
          <t>Introduzca un número con dos decimales como máximo. Debe ser igual o mayor a la "Cantidad Real Consumida"</t>
        </r>
      </text>
    </comment>
    <comment ref="E782" authorId="1" shapeId="0">
      <text>
        <r>
          <rPr>
            <sz val="11"/>
            <color theme="1"/>
            <rFont val="Calibri"/>
            <family val="2"/>
            <scheme val="minor"/>
          </rPr>
          <t>Introduzca un número con dos decimales como máximo</t>
        </r>
      </text>
    </comment>
    <comment ref="F782" authorId="1" shapeId="0">
      <text>
        <r>
          <rPr>
            <sz val="11"/>
            <color theme="1"/>
            <rFont val="Calibri"/>
            <family val="2"/>
            <scheme val="minor"/>
          </rPr>
          <t>Monto calculado automáticamente por el sistema</t>
        </r>
      </text>
    </comment>
    <comment ref="A787" authorId="1" shapeId="0">
      <text>
        <r>
          <rPr>
            <sz val="11"/>
            <color theme="1"/>
            <rFont val="Calibri"/>
            <family val="2"/>
            <scheme val="minor"/>
          </rPr>
          <t>Introducir un texto con el nombre o referencia de la contratación</t>
        </r>
      </text>
    </comment>
    <comment ref="B787" authorId="1" shapeId="0">
      <text>
        <r>
          <rPr>
            <sz val="11"/>
            <color theme="1"/>
            <rFont val="Calibri"/>
            <family val="2"/>
            <scheme val="minor"/>
          </rPr>
          <t>Introduzca un texto con la finalidad de la contratación</t>
        </r>
      </text>
    </comment>
    <comment ref="C787" authorId="1" shapeId="0">
      <text>
        <r>
          <rPr>
            <sz val="11"/>
            <color theme="1"/>
            <rFont val="Calibri"/>
            <family val="2"/>
            <scheme val="minor"/>
          </rPr>
          <t>Seleccionar un valor del listado</t>
        </r>
      </text>
    </comment>
    <comment ref="D787" authorId="1" shapeId="0">
      <text>
        <r>
          <rPr>
            <sz val="11"/>
            <color theme="1"/>
            <rFont val="Calibri"/>
            <family val="2"/>
            <scheme val="minor"/>
          </rPr>
          <t>Seleccione el tipo de procedimiento</t>
        </r>
      </text>
    </comment>
    <comment ref="E787" authorId="1" shapeId="0">
      <text>
        <r>
          <rPr>
            <sz val="11"/>
            <color theme="1"/>
            <rFont val="Calibri"/>
            <family val="2"/>
            <scheme val="minor"/>
          </rPr>
          <t>Seleccione un valor de la lista</t>
        </r>
      </text>
    </comment>
    <comment ref="F787" authorId="1" shapeId="0">
      <text>
        <r>
          <rPr>
            <sz val="11"/>
            <color theme="1"/>
            <rFont val="Calibri"/>
            <family val="2"/>
            <scheme val="minor"/>
          </rPr>
          <t>Introduzca el código SNIP</t>
        </r>
      </text>
    </comment>
    <comment ref="C788" authorId="1" shapeId="0">
      <text>
        <r>
          <rPr>
            <sz val="11"/>
            <color theme="1"/>
            <rFont val="Calibri"/>
            <family val="2"/>
            <scheme val="minor"/>
          </rPr>
          <t>Introduzca la fecha de inicio del proceso, en formato dd-mm-aaaa</t>
        </r>
      </text>
    </comment>
    <comment ref="F7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text/>
    </comment>
    <comment ref="C790" authorId="1" shapeId="0">
      <text>
        <r>
          <rPr>
            <sz val="11"/>
            <color theme="1"/>
            <rFont val="Calibri"/>
            <family val="2"/>
            <scheme val="minor"/>
          </rPr>
          <t>Introduzca la fecha prevista de adjudicación, en formato dd-mm-aaaa</t>
        </r>
      </text>
    </comment>
    <comment ref="F790" authorId="1" shapeId="0">
      <text/>
    </comment>
    <comment ref="F791" authorId="1" shapeId="0">
      <text/>
    </comment>
    <comment ref="A793" authorId="1" shapeId="0">
      <text>
        <r>
          <rPr>
            <sz val="11"/>
            <color theme="1"/>
            <rFont val="Calibri"/>
            <family val="2"/>
            <scheme val="minor"/>
          </rPr>
          <t>Introduzca un codigo UNSPSC</t>
        </r>
      </text>
    </comment>
    <comment ref="B793" authorId="1" shapeId="0">
      <text>
        <r>
          <rPr>
            <sz val="11"/>
            <color theme="1"/>
            <rFont val="Calibri"/>
            <family val="2"/>
            <scheme val="minor"/>
          </rPr>
          <t>Descripción calculada automáticamente a partir de código del artículo</t>
        </r>
      </text>
    </comment>
    <comment ref="C793" authorId="1" shapeId="0">
      <text>
        <r>
          <rPr>
            <sz val="11"/>
            <color theme="1"/>
            <rFont val="Calibri"/>
            <family val="2"/>
            <scheme val="minor"/>
          </rPr>
          <t>Seleccione un valor de la lista</t>
        </r>
      </text>
    </comment>
    <comment ref="D793" authorId="1" shapeId="0">
      <text>
        <r>
          <rPr>
            <sz val="11"/>
            <color theme="1"/>
            <rFont val="Calibri"/>
            <family val="2"/>
            <scheme val="minor"/>
          </rPr>
          <t>Introduzca un número con dos decimales como máximo. Debe ser igual o mayor a la "Cantidad Real Consumida"</t>
        </r>
      </text>
    </comment>
    <comment ref="E793" authorId="1" shapeId="0">
      <text>
        <r>
          <rPr>
            <sz val="11"/>
            <color theme="1"/>
            <rFont val="Calibri"/>
            <family val="2"/>
            <scheme val="minor"/>
          </rPr>
          <t>Introduzca un número con dos decimales como máximo</t>
        </r>
      </text>
    </comment>
    <comment ref="F793" authorId="1" shapeId="0">
      <text>
        <r>
          <rPr>
            <sz val="11"/>
            <color theme="1"/>
            <rFont val="Calibri"/>
            <family val="2"/>
            <scheme val="minor"/>
          </rPr>
          <t>Monto calculado automáticamente por el sistema</t>
        </r>
      </text>
    </comment>
    <comment ref="A798" authorId="1" shapeId="0">
      <text>
        <r>
          <rPr>
            <sz val="11"/>
            <color theme="1"/>
            <rFont val="Calibri"/>
            <family val="2"/>
            <scheme val="minor"/>
          </rPr>
          <t>Introducir un texto con el nombre o referencia de la contratación</t>
        </r>
      </text>
    </comment>
    <comment ref="B798" authorId="1" shapeId="0">
      <text>
        <r>
          <rPr>
            <sz val="11"/>
            <color theme="1"/>
            <rFont val="Calibri"/>
            <family val="2"/>
            <scheme val="minor"/>
          </rPr>
          <t>Introduzca un texto con la finalidad de la contratación</t>
        </r>
      </text>
    </comment>
    <comment ref="C798" authorId="1" shapeId="0">
      <text>
        <r>
          <rPr>
            <sz val="11"/>
            <color theme="1"/>
            <rFont val="Calibri"/>
            <family val="2"/>
            <scheme val="minor"/>
          </rPr>
          <t>Seleccionar un valor del listado</t>
        </r>
      </text>
    </comment>
    <comment ref="D798" authorId="1" shapeId="0">
      <text>
        <r>
          <rPr>
            <sz val="11"/>
            <color theme="1"/>
            <rFont val="Calibri"/>
            <family val="2"/>
            <scheme val="minor"/>
          </rPr>
          <t>Seleccione el tipo de procedimiento</t>
        </r>
      </text>
    </comment>
    <comment ref="E798" authorId="1" shapeId="0">
      <text>
        <r>
          <rPr>
            <sz val="11"/>
            <color theme="1"/>
            <rFont val="Calibri"/>
            <family val="2"/>
            <scheme val="minor"/>
          </rPr>
          <t>Seleccione un valor de la lista</t>
        </r>
      </text>
    </comment>
    <comment ref="F798" authorId="1" shapeId="0">
      <text>
        <r>
          <rPr>
            <sz val="11"/>
            <color theme="1"/>
            <rFont val="Calibri"/>
            <family val="2"/>
            <scheme val="minor"/>
          </rPr>
          <t>Introduzca el código SNIP</t>
        </r>
      </text>
    </comment>
    <comment ref="C799" authorId="1" shapeId="0">
      <text>
        <r>
          <rPr>
            <sz val="11"/>
            <color theme="1"/>
            <rFont val="Calibri"/>
            <family val="2"/>
            <scheme val="minor"/>
          </rPr>
          <t>Introduzca la fecha de inicio del proceso, en formato dd-mm-aaaa</t>
        </r>
      </text>
    </comment>
    <comment ref="F7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text/>
    </comment>
    <comment ref="C801" authorId="1" shapeId="0">
      <text>
        <r>
          <rPr>
            <sz val="11"/>
            <color theme="1"/>
            <rFont val="Calibri"/>
            <family val="2"/>
            <scheme val="minor"/>
          </rPr>
          <t>Introduzca la fecha prevista de adjudicación, en formato dd-mm-aaaa</t>
        </r>
      </text>
    </comment>
    <comment ref="F801" authorId="1" shapeId="0">
      <text/>
    </comment>
    <comment ref="F802" authorId="1" shapeId="0">
      <text/>
    </comment>
    <comment ref="A804" authorId="1" shapeId="0">
      <text>
        <r>
          <rPr>
            <sz val="11"/>
            <color theme="1"/>
            <rFont val="Calibri"/>
            <family val="2"/>
            <scheme val="minor"/>
          </rPr>
          <t>Introduzca un codigo UNSPSC</t>
        </r>
      </text>
    </comment>
    <comment ref="B804" authorId="1" shapeId="0">
      <text>
        <r>
          <rPr>
            <sz val="11"/>
            <color theme="1"/>
            <rFont val="Calibri"/>
            <family val="2"/>
            <scheme val="minor"/>
          </rPr>
          <t>Descripción calculada automáticamente a partir de código del artículo</t>
        </r>
      </text>
    </comment>
    <comment ref="C804" authorId="1" shapeId="0">
      <text>
        <r>
          <rPr>
            <sz val="11"/>
            <color theme="1"/>
            <rFont val="Calibri"/>
            <family val="2"/>
            <scheme val="minor"/>
          </rPr>
          <t>Seleccione un valor de la lista</t>
        </r>
      </text>
    </comment>
    <comment ref="D804" authorId="1" shapeId="0">
      <text>
        <r>
          <rPr>
            <sz val="11"/>
            <color theme="1"/>
            <rFont val="Calibri"/>
            <family val="2"/>
            <scheme val="minor"/>
          </rPr>
          <t>Introduzca un número con dos decimales como máximo. Debe ser igual o mayor a la "Cantidad Real Consumida"</t>
        </r>
      </text>
    </comment>
    <comment ref="E804" authorId="1" shapeId="0">
      <text>
        <r>
          <rPr>
            <sz val="11"/>
            <color theme="1"/>
            <rFont val="Calibri"/>
            <family val="2"/>
            <scheme val="minor"/>
          </rPr>
          <t>Introduzca un número con dos decimales como máximo</t>
        </r>
      </text>
    </comment>
    <comment ref="F804" authorId="1" shapeId="0">
      <text>
        <r>
          <rPr>
            <sz val="11"/>
            <color theme="1"/>
            <rFont val="Calibri"/>
            <family val="2"/>
            <scheme val="minor"/>
          </rPr>
          <t>Monto calculado automáticamente por el sistema</t>
        </r>
      </text>
    </comment>
    <comment ref="A809" authorId="1" shapeId="0">
      <text>
        <r>
          <rPr>
            <sz val="11"/>
            <color theme="1"/>
            <rFont val="Calibri"/>
            <family val="2"/>
            <scheme val="minor"/>
          </rPr>
          <t>Introducir un texto con el nombre o referencia de la contratación</t>
        </r>
      </text>
    </comment>
    <comment ref="B809" authorId="1" shapeId="0">
      <text>
        <r>
          <rPr>
            <sz val="11"/>
            <color theme="1"/>
            <rFont val="Calibri"/>
            <family val="2"/>
            <scheme val="minor"/>
          </rPr>
          <t>Introduzca un texto con la finalidad de la contratación</t>
        </r>
      </text>
    </comment>
    <comment ref="C809" authorId="1" shapeId="0">
      <text>
        <r>
          <rPr>
            <sz val="11"/>
            <color theme="1"/>
            <rFont val="Calibri"/>
            <family val="2"/>
            <scheme val="minor"/>
          </rPr>
          <t>Seleccionar un valor del listado</t>
        </r>
      </text>
    </comment>
    <comment ref="D809" authorId="1" shapeId="0">
      <text>
        <r>
          <rPr>
            <sz val="11"/>
            <color theme="1"/>
            <rFont val="Calibri"/>
            <family val="2"/>
            <scheme val="minor"/>
          </rPr>
          <t>Seleccione el tipo de procedimiento</t>
        </r>
      </text>
    </comment>
    <comment ref="E809" authorId="1" shapeId="0">
      <text>
        <r>
          <rPr>
            <sz val="11"/>
            <color theme="1"/>
            <rFont val="Calibri"/>
            <family val="2"/>
            <scheme val="minor"/>
          </rPr>
          <t>Seleccione un valor de la lista</t>
        </r>
      </text>
    </comment>
    <comment ref="F809" authorId="1" shapeId="0">
      <text>
        <r>
          <rPr>
            <sz val="11"/>
            <color theme="1"/>
            <rFont val="Calibri"/>
            <family val="2"/>
            <scheme val="minor"/>
          </rPr>
          <t>Introduzca el código SNIP</t>
        </r>
      </text>
    </comment>
    <comment ref="C810" authorId="1" shapeId="0">
      <text>
        <r>
          <rPr>
            <sz val="11"/>
            <color theme="1"/>
            <rFont val="Calibri"/>
            <family val="2"/>
            <scheme val="minor"/>
          </rPr>
          <t>Introduzca la fecha de inicio del proceso, en formato dd-mm-aaaa</t>
        </r>
      </text>
    </comment>
    <comment ref="F8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text/>
    </comment>
    <comment ref="C812" authorId="1" shapeId="0">
      <text>
        <r>
          <rPr>
            <sz val="11"/>
            <color theme="1"/>
            <rFont val="Calibri"/>
            <family val="2"/>
            <scheme val="minor"/>
          </rPr>
          <t>Introduzca la fecha prevista de adjudicación, en formato dd-mm-aaaa</t>
        </r>
      </text>
    </comment>
    <comment ref="F812" authorId="1" shapeId="0">
      <text/>
    </comment>
    <comment ref="F813" authorId="1" shapeId="0">
      <text/>
    </comment>
    <comment ref="A815" authorId="1" shapeId="0">
      <text>
        <r>
          <rPr>
            <sz val="11"/>
            <color theme="1"/>
            <rFont val="Calibri"/>
            <family val="2"/>
            <scheme val="minor"/>
          </rPr>
          <t>Introduzca un codigo UNSPSC</t>
        </r>
      </text>
    </comment>
    <comment ref="B815" authorId="1" shapeId="0">
      <text>
        <r>
          <rPr>
            <sz val="11"/>
            <color theme="1"/>
            <rFont val="Calibri"/>
            <family val="2"/>
            <scheme val="minor"/>
          </rPr>
          <t>Descripción calculada automáticamente a partir de código del artículo</t>
        </r>
      </text>
    </comment>
    <comment ref="C815" authorId="1" shapeId="0">
      <text>
        <r>
          <rPr>
            <sz val="11"/>
            <color theme="1"/>
            <rFont val="Calibri"/>
            <family val="2"/>
            <scheme val="minor"/>
          </rPr>
          <t>Seleccione un valor de la lista</t>
        </r>
      </text>
    </comment>
    <comment ref="D815" authorId="1" shapeId="0">
      <text>
        <r>
          <rPr>
            <sz val="11"/>
            <color theme="1"/>
            <rFont val="Calibri"/>
            <family val="2"/>
            <scheme val="minor"/>
          </rPr>
          <t>Introduzca un número con dos decimales como máximo. Debe ser igual o mayor a la "Cantidad Real Consumida"</t>
        </r>
      </text>
    </comment>
    <comment ref="E815" authorId="1" shapeId="0">
      <text>
        <r>
          <rPr>
            <sz val="11"/>
            <color theme="1"/>
            <rFont val="Calibri"/>
            <family val="2"/>
            <scheme val="minor"/>
          </rPr>
          <t>Introduzca un número con dos decimales como máximo</t>
        </r>
      </text>
    </comment>
    <comment ref="F815" authorId="1" shapeId="0">
      <text>
        <r>
          <rPr>
            <sz val="11"/>
            <color theme="1"/>
            <rFont val="Calibri"/>
            <family val="2"/>
            <scheme val="minor"/>
          </rPr>
          <t>Monto calculado automáticamente por el sistema</t>
        </r>
      </text>
    </comment>
    <comment ref="A820" authorId="1" shapeId="0">
      <text>
        <r>
          <rPr>
            <sz val="11"/>
            <color theme="1"/>
            <rFont val="Calibri"/>
            <family val="2"/>
            <scheme val="minor"/>
          </rPr>
          <t>Introducir un texto con el nombre o referencia de la contratación</t>
        </r>
      </text>
    </comment>
    <comment ref="B820" authorId="1" shapeId="0">
      <text>
        <r>
          <rPr>
            <sz val="11"/>
            <color theme="1"/>
            <rFont val="Calibri"/>
            <family val="2"/>
            <scheme val="minor"/>
          </rPr>
          <t>Introduzca un texto con la finalidad de la contratación</t>
        </r>
      </text>
    </comment>
    <comment ref="C820" authorId="1" shapeId="0">
      <text>
        <r>
          <rPr>
            <sz val="11"/>
            <color theme="1"/>
            <rFont val="Calibri"/>
            <family val="2"/>
            <scheme val="minor"/>
          </rPr>
          <t>Seleccionar un valor del listado</t>
        </r>
      </text>
    </comment>
    <comment ref="D820" authorId="1" shapeId="0">
      <text>
        <r>
          <rPr>
            <sz val="11"/>
            <color theme="1"/>
            <rFont val="Calibri"/>
            <family val="2"/>
            <scheme val="minor"/>
          </rPr>
          <t>Seleccione el tipo de procedimiento</t>
        </r>
      </text>
    </comment>
    <comment ref="E820" authorId="1" shapeId="0">
      <text>
        <r>
          <rPr>
            <sz val="11"/>
            <color theme="1"/>
            <rFont val="Calibri"/>
            <family val="2"/>
            <scheme val="minor"/>
          </rPr>
          <t>Seleccione un valor de la lista</t>
        </r>
      </text>
    </comment>
    <comment ref="F820" authorId="1" shapeId="0">
      <text>
        <r>
          <rPr>
            <sz val="11"/>
            <color theme="1"/>
            <rFont val="Calibri"/>
            <family val="2"/>
            <scheme val="minor"/>
          </rPr>
          <t>Introduzca el código SNIP</t>
        </r>
      </text>
    </comment>
    <comment ref="C821" authorId="1" shapeId="0">
      <text>
        <r>
          <rPr>
            <sz val="11"/>
            <color theme="1"/>
            <rFont val="Calibri"/>
            <family val="2"/>
            <scheme val="minor"/>
          </rPr>
          <t>Introduzca la fecha de inicio del proceso, en formato dd-mm-aaaa</t>
        </r>
      </text>
    </comment>
    <comment ref="F8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text/>
    </comment>
    <comment ref="C823" authorId="1" shapeId="0">
      <text>
        <r>
          <rPr>
            <sz val="11"/>
            <color theme="1"/>
            <rFont val="Calibri"/>
            <family val="2"/>
            <scheme val="minor"/>
          </rPr>
          <t>Introduzca la fecha prevista de adjudicación, en formato dd-mm-aaaa</t>
        </r>
      </text>
    </comment>
    <comment ref="F823" authorId="1" shapeId="0">
      <text/>
    </comment>
    <comment ref="F824" authorId="1" shapeId="0">
      <text/>
    </comment>
    <comment ref="A826" authorId="1" shapeId="0">
      <text>
        <r>
          <rPr>
            <sz val="11"/>
            <color theme="1"/>
            <rFont val="Calibri"/>
            <family val="2"/>
            <scheme val="minor"/>
          </rPr>
          <t>Introduzca un codigo UNSPSC</t>
        </r>
      </text>
    </comment>
    <comment ref="B826" authorId="1" shapeId="0">
      <text>
        <r>
          <rPr>
            <sz val="11"/>
            <color theme="1"/>
            <rFont val="Calibri"/>
            <family val="2"/>
            <scheme val="minor"/>
          </rPr>
          <t>Descripción calculada automáticamente a partir de código del artículo</t>
        </r>
      </text>
    </comment>
    <comment ref="C826" authorId="1" shapeId="0">
      <text>
        <r>
          <rPr>
            <sz val="11"/>
            <color theme="1"/>
            <rFont val="Calibri"/>
            <family val="2"/>
            <scheme val="minor"/>
          </rPr>
          <t>Seleccione un valor de la lista</t>
        </r>
      </text>
    </comment>
    <comment ref="D826" authorId="1" shapeId="0">
      <text>
        <r>
          <rPr>
            <sz val="11"/>
            <color theme="1"/>
            <rFont val="Calibri"/>
            <family val="2"/>
            <scheme val="minor"/>
          </rPr>
          <t>Introduzca un número con dos decimales como máximo. Debe ser igual o mayor a la "Cantidad Real Consumida"</t>
        </r>
      </text>
    </comment>
    <comment ref="E826" authorId="1" shapeId="0">
      <text>
        <r>
          <rPr>
            <sz val="11"/>
            <color theme="1"/>
            <rFont val="Calibri"/>
            <family val="2"/>
            <scheme val="minor"/>
          </rPr>
          <t>Introduzca un número con dos decimales como máximo</t>
        </r>
      </text>
    </comment>
    <comment ref="F826" authorId="1" shapeId="0">
      <text>
        <r>
          <rPr>
            <sz val="11"/>
            <color theme="1"/>
            <rFont val="Calibri"/>
            <family val="2"/>
            <scheme val="minor"/>
          </rPr>
          <t>Monto calculado automáticamente por el sistema</t>
        </r>
      </text>
    </comment>
    <comment ref="A832" authorId="1" shapeId="0">
      <text>
        <r>
          <rPr>
            <sz val="11"/>
            <color theme="1"/>
            <rFont val="Calibri"/>
            <family val="2"/>
            <scheme val="minor"/>
          </rPr>
          <t>Introducir un texto con el nombre o referencia de la contratación</t>
        </r>
      </text>
    </comment>
    <comment ref="B832" authorId="1" shapeId="0">
      <text>
        <r>
          <rPr>
            <sz val="11"/>
            <color theme="1"/>
            <rFont val="Calibri"/>
            <family val="2"/>
            <scheme val="minor"/>
          </rPr>
          <t>Introduzca un texto con la finalidad de la contratación</t>
        </r>
      </text>
    </comment>
    <comment ref="C832" authorId="1" shapeId="0">
      <text>
        <r>
          <rPr>
            <sz val="11"/>
            <color theme="1"/>
            <rFont val="Calibri"/>
            <family val="2"/>
            <scheme val="minor"/>
          </rPr>
          <t>Seleccionar un valor del listado</t>
        </r>
      </text>
    </comment>
    <comment ref="D832" authorId="1" shapeId="0">
      <text>
        <r>
          <rPr>
            <sz val="11"/>
            <color theme="1"/>
            <rFont val="Calibri"/>
            <family val="2"/>
            <scheme val="minor"/>
          </rPr>
          <t>Seleccione el tipo de procedimiento</t>
        </r>
      </text>
    </comment>
    <comment ref="E832" authorId="1" shapeId="0">
      <text>
        <r>
          <rPr>
            <sz val="11"/>
            <color theme="1"/>
            <rFont val="Calibri"/>
            <family val="2"/>
            <scheme val="minor"/>
          </rPr>
          <t>Seleccione un valor de la lista</t>
        </r>
      </text>
    </comment>
    <comment ref="F832" authorId="1" shapeId="0">
      <text>
        <r>
          <rPr>
            <sz val="11"/>
            <color theme="1"/>
            <rFont val="Calibri"/>
            <family val="2"/>
            <scheme val="minor"/>
          </rPr>
          <t>Introduzca el código SNIP</t>
        </r>
      </text>
    </comment>
    <comment ref="C833" authorId="1" shapeId="0">
      <text>
        <r>
          <rPr>
            <sz val="11"/>
            <color theme="1"/>
            <rFont val="Calibri"/>
            <family val="2"/>
            <scheme val="minor"/>
          </rPr>
          <t>Introduzca la fecha de inicio del proceso, en formato dd-mm-aaaa</t>
        </r>
      </text>
    </comment>
    <comment ref="F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text/>
    </comment>
    <comment ref="C835" authorId="1" shapeId="0">
      <text>
        <r>
          <rPr>
            <sz val="11"/>
            <color theme="1"/>
            <rFont val="Calibri"/>
            <family val="2"/>
            <scheme val="minor"/>
          </rPr>
          <t>Introduzca la fecha prevista de adjudicación, en formato dd-mm-aaaa</t>
        </r>
      </text>
    </comment>
    <comment ref="F835" authorId="1" shapeId="0">
      <text/>
    </comment>
    <comment ref="F836" authorId="1" shapeId="0">
      <text/>
    </comment>
    <comment ref="A838" authorId="1" shapeId="0">
      <text>
        <r>
          <rPr>
            <sz val="11"/>
            <color theme="1"/>
            <rFont val="Calibri"/>
            <family val="2"/>
            <scheme val="minor"/>
          </rPr>
          <t>Introduzca un codigo UNSPSC</t>
        </r>
      </text>
    </comment>
    <comment ref="B838" authorId="1" shapeId="0">
      <text>
        <r>
          <rPr>
            <sz val="11"/>
            <color theme="1"/>
            <rFont val="Calibri"/>
            <family val="2"/>
            <scheme val="minor"/>
          </rPr>
          <t>Descripción calculada automáticamente a partir de código del artículo</t>
        </r>
      </text>
    </comment>
    <comment ref="C838" authorId="1" shapeId="0">
      <text>
        <r>
          <rPr>
            <sz val="11"/>
            <color theme="1"/>
            <rFont val="Calibri"/>
            <family val="2"/>
            <scheme val="minor"/>
          </rPr>
          <t>Seleccione un valor de la lista</t>
        </r>
      </text>
    </comment>
    <comment ref="D838" authorId="1" shapeId="0">
      <text>
        <r>
          <rPr>
            <sz val="11"/>
            <color theme="1"/>
            <rFont val="Calibri"/>
            <family val="2"/>
            <scheme val="minor"/>
          </rPr>
          <t>Introduzca un número con dos decimales como máximo. Debe ser igual o mayor a la "Cantidad Real Consumida"</t>
        </r>
      </text>
    </comment>
    <comment ref="E838" authorId="1" shapeId="0">
      <text>
        <r>
          <rPr>
            <sz val="11"/>
            <color theme="1"/>
            <rFont val="Calibri"/>
            <family val="2"/>
            <scheme val="minor"/>
          </rPr>
          <t>Introduzca un número con dos decimales como máximo</t>
        </r>
      </text>
    </comment>
    <comment ref="F838" authorId="1" shapeId="0">
      <text>
        <r>
          <rPr>
            <sz val="11"/>
            <color theme="1"/>
            <rFont val="Calibri"/>
            <family val="2"/>
            <scheme val="minor"/>
          </rPr>
          <t>Monto calculado automáticamente por el sistema</t>
        </r>
      </text>
    </comment>
    <comment ref="A845" authorId="1" shapeId="0">
      <text>
        <r>
          <rPr>
            <sz val="11"/>
            <color theme="1"/>
            <rFont val="Calibri"/>
            <family val="2"/>
            <scheme val="minor"/>
          </rPr>
          <t>Introducir un texto con el nombre o referencia de la contratación</t>
        </r>
      </text>
    </comment>
    <comment ref="B845" authorId="1" shapeId="0">
      <text>
        <r>
          <rPr>
            <sz val="11"/>
            <color theme="1"/>
            <rFont val="Calibri"/>
            <family val="2"/>
            <scheme val="minor"/>
          </rPr>
          <t>Introduzca un texto con la finalidad de la contratación</t>
        </r>
      </text>
    </comment>
    <comment ref="C845" authorId="1" shapeId="0">
      <text>
        <r>
          <rPr>
            <sz val="11"/>
            <color theme="1"/>
            <rFont val="Calibri"/>
            <family val="2"/>
            <scheme val="minor"/>
          </rPr>
          <t>Seleccionar un valor del listado</t>
        </r>
      </text>
    </comment>
    <comment ref="D845" authorId="1" shapeId="0">
      <text>
        <r>
          <rPr>
            <sz val="11"/>
            <color theme="1"/>
            <rFont val="Calibri"/>
            <family val="2"/>
            <scheme val="minor"/>
          </rPr>
          <t>Seleccione el tipo de procedimiento</t>
        </r>
      </text>
    </comment>
    <comment ref="E845" authorId="1" shapeId="0">
      <text>
        <r>
          <rPr>
            <sz val="11"/>
            <color theme="1"/>
            <rFont val="Calibri"/>
            <family val="2"/>
            <scheme val="minor"/>
          </rPr>
          <t>Seleccione un valor de la lista</t>
        </r>
      </text>
    </comment>
    <comment ref="F845" authorId="1" shapeId="0">
      <text>
        <r>
          <rPr>
            <sz val="11"/>
            <color theme="1"/>
            <rFont val="Calibri"/>
            <family val="2"/>
            <scheme val="minor"/>
          </rPr>
          <t>Introduzca el código SNIP</t>
        </r>
      </text>
    </comment>
    <comment ref="C846" authorId="1" shapeId="0">
      <text>
        <r>
          <rPr>
            <sz val="11"/>
            <color theme="1"/>
            <rFont val="Calibri"/>
            <family val="2"/>
            <scheme val="minor"/>
          </rPr>
          <t>Introduzca la fecha de inicio del proceso, en formato dd-mm-aaaa</t>
        </r>
      </text>
    </comment>
    <comment ref="F8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text/>
    </comment>
    <comment ref="C848" authorId="1" shapeId="0">
      <text>
        <r>
          <rPr>
            <sz val="11"/>
            <color theme="1"/>
            <rFont val="Calibri"/>
            <family val="2"/>
            <scheme val="minor"/>
          </rPr>
          <t>Introduzca la fecha prevista de adjudicación, en formato dd-mm-aaaa</t>
        </r>
      </text>
    </comment>
    <comment ref="F848" authorId="1" shapeId="0">
      <text/>
    </comment>
    <comment ref="F849" authorId="1" shapeId="0">
      <text/>
    </comment>
    <comment ref="A851" authorId="1" shapeId="0">
      <text>
        <r>
          <rPr>
            <sz val="11"/>
            <color theme="1"/>
            <rFont val="Calibri"/>
            <family val="2"/>
            <scheme val="minor"/>
          </rPr>
          <t>Introduzca un codigo UNSPSC</t>
        </r>
      </text>
    </comment>
    <comment ref="B851" authorId="1" shapeId="0">
      <text>
        <r>
          <rPr>
            <sz val="11"/>
            <color theme="1"/>
            <rFont val="Calibri"/>
            <family val="2"/>
            <scheme val="minor"/>
          </rPr>
          <t>Descripción calculada automáticamente a partir de código del artículo</t>
        </r>
      </text>
    </comment>
    <comment ref="C851" authorId="1" shapeId="0">
      <text>
        <r>
          <rPr>
            <sz val="11"/>
            <color theme="1"/>
            <rFont val="Calibri"/>
            <family val="2"/>
            <scheme val="minor"/>
          </rPr>
          <t>Seleccione un valor de la lista</t>
        </r>
      </text>
    </comment>
    <comment ref="D851" authorId="1" shapeId="0">
      <text>
        <r>
          <rPr>
            <sz val="11"/>
            <color theme="1"/>
            <rFont val="Calibri"/>
            <family val="2"/>
            <scheme val="minor"/>
          </rPr>
          <t>Introduzca un número con dos decimales como máximo. Debe ser igual o mayor a la "Cantidad Real Consumida"</t>
        </r>
      </text>
    </comment>
    <comment ref="E851" authorId="1" shapeId="0">
      <text>
        <r>
          <rPr>
            <sz val="11"/>
            <color theme="1"/>
            <rFont val="Calibri"/>
            <family val="2"/>
            <scheme val="minor"/>
          </rPr>
          <t>Introduzca un número con dos decimales como máximo</t>
        </r>
      </text>
    </comment>
    <comment ref="F851" authorId="1" shapeId="0">
      <text>
        <r>
          <rPr>
            <sz val="11"/>
            <color theme="1"/>
            <rFont val="Calibri"/>
            <family val="2"/>
            <scheme val="minor"/>
          </rPr>
          <t>Monto calculado automáticamente por el sistema</t>
        </r>
      </text>
    </comment>
    <comment ref="A858" authorId="1" shapeId="0">
      <text>
        <r>
          <rPr>
            <sz val="11"/>
            <color theme="1"/>
            <rFont val="Calibri"/>
            <family val="2"/>
            <scheme val="minor"/>
          </rPr>
          <t>Introducir un texto con el nombre o referencia de la contratación</t>
        </r>
      </text>
    </comment>
    <comment ref="B858" authorId="1" shapeId="0">
      <text>
        <r>
          <rPr>
            <sz val="11"/>
            <color theme="1"/>
            <rFont val="Calibri"/>
            <family val="2"/>
            <scheme val="minor"/>
          </rPr>
          <t>Introduzca un texto con la finalidad de la contratación</t>
        </r>
      </text>
    </comment>
    <comment ref="C858" authorId="1" shapeId="0">
      <text>
        <r>
          <rPr>
            <sz val="11"/>
            <color theme="1"/>
            <rFont val="Calibri"/>
            <family val="2"/>
            <scheme val="minor"/>
          </rPr>
          <t>Seleccionar un valor del listado</t>
        </r>
      </text>
    </comment>
    <comment ref="D858" authorId="1" shapeId="0">
      <text>
        <r>
          <rPr>
            <sz val="11"/>
            <color theme="1"/>
            <rFont val="Calibri"/>
            <family val="2"/>
            <scheme val="minor"/>
          </rPr>
          <t>Seleccione el tipo de procedimiento</t>
        </r>
      </text>
    </comment>
    <comment ref="E858" authorId="1" shapeId="0">
      <text>
        <r>
          <rPr>
            <sz val="11"/>
            <color theme="1"/>
            <rFont val="Calibri"/>
            <family val="2"/>
            <scheme val="minor"/>
          </rPr>
          <t>Seleccione un valor de la lista</t>
        </r>
      </text>
    </comment>
    <comment ref="F858" authorId="1" shapeId="0">
      <text>
        <r>
          <rPr>
            <sz val="11"/>
            <color theme="1"/>
            <rFont val="Calibri"/>
            <family val="2"/>
            <scheme val="minor"/>
          </rPr>
          <t>Introduzca el código SNIP</t>
        </r>
      </text>
    </comment>
    <comment ref="C859" authorId="1" shapeId="0">
      <text>
        <r>
          <rPr>
            <sz val="11"/>
            <color theme="1"/>
            <rFont val="Calibri"/>
            <family val="2"/>
            <scheme val="minor"/>
          </rPr>
          <t>Introduzca la fecha de inicio del proceso, en formato dd-mm-aaaa</t>
        </r>
      </text>
    </comment>
    <comment ref="F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text/>
    </comment>
    <comment ref="C861" authorId="1" shapeId="0">
      <text>
        <r>
          <rPr>
            <sz val="11"/>
            <color theme="1"/>
            <rFont val="Calibri"/>
            <family val="2"/>
            <scheme val="minor"/>
          </rPr>
          <t>Introduzca la fecha prevista de adjudicación, en formato dd-mm-aaaa</t>
        </r>
      </text>
    </comment>
    <comment ref="F861" authorId="1" shapeId="0">
      <text/>
    </comment>
    <comment ref="F862" authorId="1" shapeId="0">
      <text/>
    </comment>
    <comment ref="A864" authorId="1" shapeId="0">
      <text>
        <r>
          <rPr>
            <sz val="11"/>
            <color theme="1"/>
            <rFont val="Calibri"/>
            <family val="2"/>
            <scheme val="minor"/>
          </rPr>
          <t>Introduzca un codigo UNSPSC</t>
        </r>
      </text>
    </comment>
    <comment ref="B864" authorId="1" shapeId="0">
      <text>
        <r>
          <rPr>
            <sz val="11"/>
            <color theme="1"/>
            <rFont val="Calibri"/>
            <family val="2"/>
            <scheme val="minor"/>
          </rPr>
          <t>Descripción calculada automáticamente a partir de código del artículo</t>
        </r>
      </text>
    </comment>
    <comment ref="C864" authorId="1" shapeId="0">
      <text>
        <r>
          <rPr>
            <sz val="11"/>
            <color theme="1"/>
            <rFont val="Calibri"/>
            <family val="2"/>
            <scheme val="minor"/>
          </rPr>
          <t>Seleccione un valor de la lista</t>
        </r>
      </text>
    </comment>
    <comment ref="D864" authorId="1" shapeId="0">
      <text>
        <r>
          <rPr>
            <sz val="11"/>
            <color theme="1"/>
            <rFont val="Calibri"/>
            <family val="2"/>
            <scheme val="minor"/>
          </rPr>
          <t>Introduzca un número con dos decimales como máximo. Debe ser igual o mayor a la "Cantidad Real Consumida"</t>
        </r>
      </text>
    </comment>
    <comment ref="E864" authorId="1" shapeId="0">
      <text>
        <r>
          <rPr>
            <sz val="11"/>
            <color theme="1"/>
            <rFont val="Calibri"/>
            <family val="2"/>
            <scheme val="minor"/>
          </rPr>
          <t>Introduzca un número con dos decimales como máximo</t>
        </r>
      </text>
    </comment>
    <comment ref="F864" authorId="1" shapeId="0">
      <text>
        <r>
          <rPr>
            <sz val="11"/>
            <color theme="1"/>
            <rFont val="Calibri"/>
            <family val="2"/>
            <scheme val="minor"/>
          </rPr>
          <t>Monto calculado automáticamente por el sistema</t>
        </r>
      </text>
    </comment>
    <comment ref="A878" authorId="1" shapeId="0">
      <text>
        <r>
          <rPr>
            <sz val="11"/>
            <color theme="1"/>
            <rFont val="Calibri"/>
            <family val="2"/>
            <scheme val="minor"/>
          </rPr>
          <t>Introducir un texto con el nombre o referencia de la contratación</t>
        </r>
      </text>
    </comment>
    <comment ref="B878" authorId="1" shapeId="0">
      <text>
        <r>
          <rPr>
            <sz val="11"/>
            <color theme="1"/>
            <rFont val="Calibri"/>
            <family val="2"/>
            <scheme val="minor"/>
          </rPr>
          <t>Introduzca un texto con la finalidad de la contratación</t>
        </r>
      </text>
    </comment>
    <comment ref="C878" authorId="1" shapeId="0">
      <text>
        <r>
          <rPr>
            <sz val="11"/>
            <color theme="1"/>
            <rFont val="Calibri"/>
            <family val="2"/>
            <scheme val="minor"/>
          </rPr>
          <t>Seleccionar un valor del listado</t>
        </r>
      </text>
    </comment>
    <comment ref="D878" authorId="1" shapeId="0">
      <text>
        <r>
          <rPr>
            <sz val="11"/>
            <color theme="1"/>
            <rFont val="Calibri"/>
            <family val="2"/>
            <scheme val="minor"/>
          </rPr>
          <t>Seleccione el tipo de procedimiento</t>
        </r>
      </text>
    </comment>
    <comment ref="E878" authorId="1" shapeId="0">
      <text>
        <r>
          <rPr>
            <sz val="11"/>
            <color theme="1"/>
            <rFont val="Calibri"/>
            <family val="2"/>
            <scheme val="minor"/>
          </rPr>
          <t>Seleccione un valor de la lista</t>
        </r>
      </text>
    </comment>
    <comment ref="F878" authorId="1" shapeId="0">
      <text>
        <r>
          <rPr>
            <sz val="11"/>
            <color theme="1"/>
            <rFont val="Calibri"/>
            <family val="2"/>
            <scheme val="minor"/>
          </rPr>
          <t>Introduzca el código SNIP</t>
        </r>
      </text>
    </comment>
    <comment ref="C879" authorId="1" shapeId="0">
      <text>
        <r>
          <rPr>
            <sz val="11"/>
            <color theme="1"/>
            <rFont val="Calibri"/>
            <family val="2"/>
            <scheme val="minor"/>
          </rPr>
          <t>Introduzca la fecha de inicio del proceso, en formato dd-mm-aaaa</t>
        </r>
      </text>
    </comment>
    <comment ref="F8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text/>
    </comment>
    <comment ref="C881" authorId="1" shapeId="0">
      <text>
        <r>
          <rPr>
            <sz val="11"/>
            <color theme="1"/>
            <rFont val="Calibri"/>
            <family val="2"/>
            <scheme val="minor"/>
          </rPr>
          <t>Introduzca la fecha prevista de adjudicación, en formato dd-mm-aaaa</t>
        </r>
      </text>
    </comment>
    <comment ref="F881" authorId="1" shapeId="0">
      <text/>
    </comment>
    <comment ref="F882" authorId="1" shapeId="0">
      <text/>
    </comment>
    <comment ref="A884" authorId="1" shapeId="0">
      <text>
        <r>
          <rPr>
            <sz val="11"/>
            <color theme="1"/>
            <rFont val="Calibri"/>
            <family val="2"/>
            <scheme val="minor"/>
          </rPr>
          <t>Introduzca un codigo UNSPSC</t>
        </r>
      </text>
    </comment>
    <comment ref="B884" authorId="1" shapeId="0">
      <text>
        <r>
          <rPr>
            <sz val="11"/>
            <color theme="1"/>
            <rFont val="Calibri"/>
            <family val="2"/>
            <scheme val="minor"/>
          </rPr>
          <t>Descripción calculada automáticamente a partir de código del artículo</t>
        </r>
      </text>
    </comment>
    <comment ref="C884" authorId="1" shapeId="0">
      <text>
        <r>
          <rPr>
            <sz val="11"/>
            <color theme="1"/>
            <rFont val="Calibri"/>
            <family val="2"/>
            <scheme val="minor"/>
          </rPr>
          <t>Seleccione un valor de la lista</t>
        </r>
      </text>
    </comment>
    <comment ref="D884" authorId="1" shapeId="0">
      <text>
        <r>
          <rPr>
            <sz val="11"/>
            <color theme="1"/>
            <rFont val="Calibri"/>
            <family val="2"/>
            <scheme val="minor"/>
          </rPr>
          <t>Introduzca un número con dos decimales como máximo. Debe ser igual o mayor a la "Cantidad Real Consumida"</t>
        </r>
      </text>
    </comment>
    <comment ref="E884" authorId="1" shapeId="0">
      <text>
        <r>
          <rPr>
            <sz val="11"/>
            <color theme="1"/>
            <rFont val="Calibri"/>
            <family val="2"/>
            <scheme val="minor"/>
          </rPr>
          <t>Introduzca un número con dos decimales como máximo</t>
        </r>
      </text>
    </comment>
    <comment ref="F884" authorId="1" shapeId="0">
      <text>
        <r>
          <rPr>
            <sz val="11"/>
            <color theme="1"/>
            <rFont val="Calibri"/>
            <family val="2"/>
            <scheme val="minor"/>
          </rPr>
          <t>Monto calculado automáticamente por el sistema</t>
        </r>
      </text>
    </comment>
    <comment ref="A898" authorId="1" shapeId="0">
      <text>
        <r>
          <rPr>
            <sz val="11"/>
            <color theme="1"/>
            <rFont val="Calibri"/>
            <family val="2"/>
            <scheme val="minor"/>
          </rPr>
          <t>Introducir un texto con el nombre o referencia de la contratación</t>
        </r>
      </text>
    </comment>
    <comment ref="B898" authorId="1" shapeId="0">
      <text>
        <r>
          <rPr>
            <sz val="11"/>
            <color theme="1"/>
            <rFont val="Calibri"/>
            <family val="2"/>
            <scheme val="minor"/>
          </rPr>
          <t>Introduzca un texto con la finalidad de la contratación</t>
        </r>
      </text>
    </comment>
    <comment ref="C898" authorId="1" shapeId="0">
      <text>
        <r>
          <rPr>
            <sz val="11"/>
            <color theme="1"/>
            <rFont val="Calibri"/>
            <family val="2"/>
            <scheme val="minor"/>
          </rPr>
          <t>Seleccionar un valor del listado</t>
        </r>
      </text>
    </comment>
    <comment ref="D898" authorId="1" shapeId="0">
      <text>
        <r>
          <rPr>
            <sz val="11"/>
            <color theme="1"/>
            <rFont val="Calibri"/>
            <family val="2"/>
            <scheme val="minor"/>
          </rPr>
          <t>Seleccione el tipo de procedimiento</t>
        </r>
      </text>
    </comment>
    <comment ref="E898" authorId="1" shapeId="0">
      <text>
        <r>
          <rPr>
            <sz val="11"/>
            <color theme="1"/>
            <rFont val="Calibri"/>
            <family val="2"/>
            <scheme val="minor"/>
          </rPr>
          <t>Seleccione un valor de la lista</t>
        </r>
      </text>
    </comment>
    <comment ref="F898" authorId="1" shapeId="0">
      <text>
        <r>
          <rPr>
            <sz val="11"/>
            <color theme="1"/>
            <rFont val="Calibri"/>
            <family val="2"/>
            <scheme val="minor"/>
          </rPr>
          <t>Introduzca el código SNIP</t>
        </r>
      </text>
    </comment>
    <comment ref="C899" authorId="1" shapeId="0">
      <text>
        <r>
          <rPr>
            <sz val="11"/>
            <color theme="1"/>
            <rFont val="Calibri"/>
            <family val="2"/>
            <scheme val="minor"/>
          </rPr>
          <t>Introduzca la fecha de inicio del proceso, en formato dd-mm-aaaa</t>
        </r>
      </text>
    </comment>
    <comment ref="F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text/>
    </comment>
    <comment ref="C901" authorId="1" shapeId="0">
      <text>
        <r>
          <rPr>
            <sz val="11"/>
            <color theme="1"/>
            <rFont val="Calibri"/>
            <family val="2"/>
            <scheme val="minor"/>
          </rPr>
          <t>Introduzca la fecha prevista de adjudicación, en formato dd-mm-aaaa</t>
        </r>
      </text>
    </comment>
    <comment ref="F901" authorId="1" shapeId="0">
      <text/>
    </comment>
    <comment ref="F902" authorId="1" shapeId="0">
      <text/>
    </comment>
    <comment ref="A904" authorId="1" shapeId="0">
      <text>
        <r>
          <rPr>
            <sz val="11"/>
            <color theme="1"/>
            <rFont val="Calibri"/>
            <family val="2"/>
            <scheme val="minor"/>
          </rPr>
          <t>Introduzca un codigo UNSPSC</t>
        </r>
      </text>
    </comment>
    <comment ref="B904" authorId="1" shapeId="0">
      <text>
        <r>
          <rPr>
            <sz val="11"/>
            <color theme="1"/>
            <rFont val="Calibri"/>
            <family val="2"/>
            <scheme val="minor"/>
          </rPr>
          <t>Descripción calculada automáticamente a partir de código del artículo</t>
        </r>
      </text>
    </comment>
    <comment ref="C904" authorId="1" shapeId="0">
      <text>
        <r>
          <rPr>
            <sz val="11"/>
            <color theme="1"/>
            <rFont val="Calibri"/>
            <family val="2"/>
            <scheme val="minor"/>
          </rPr>
          <t>Seleccione un valor de la lista</t>
        </r>
      </text>
    </comment>
    <comment ref="D904" authorId="1" shapeId="0">
      <text>
        <r>
          <rPr>
            <sz val="11"/>
            <color theme="1"/>
            <rFont val="Calibri"/>
            <family val="2"/>
            <scheme val="minor"/>
          </rPr>
          <t>Introduzca un número con dos decimales como máximo. Debe ser igual o mayor a la "Cantidad Real Consumida"</t>
        </r>
      </text>
    </comment>
    <comment ref="E904" authorId="1" shapeId="0">
      <text>
        <r>
          <rPr>
            <sz val="11"/>
            <color theme="1"/>
            <rFont val="Calibri"/>
            <family val="2"/>
            <scheme val="minor"/>
          </rPr>
          <t>Introduzca un número con dos decimales como máximo</t>
        </r>
      </text>
    </comment>
    <comment ref="F904" authorId="1" shapeId="0">
      <text>
        <r>
          <rPr>
            <sz val="11"/>
            <color theme="1"/>
            <rFont val="Calibri"/>
            <family val="2"/>
            <scheme val="minor"/>
          </rPr>
          <t>Monto calculado automáticamente por el sistema</t>
        </r>
      </text>
    </comment>
    <comment ref="A918" authorId="1" shapeId="0">
      <text>
        <r>
          <rPr>
            <sz val="11"/>
            <color theme="1"/>
            <rFont val="Calibri"/>
            <family val="2"/>
            <scheme val="minor"/>
          </rPr>
          <t>Introducir un texto con el nombre o referencia de la contratación</t>
        </r>
      </text>
    </comment>
    <comment ref="B918" authorId="1" shapeId="0">
      <text>
        <r>
          <rPr>
            <sz val="11"/>
            <color theme="1"/>
            <rFont val="Calibri"/>
            <family val="2"/>
            <scheme val="minor"/>
          </rPr>
          <t>Introduzca un texto con la finalidad de la contratación</t>
        </r>
      </text>
    </comment>
    <comment ref="C918" authorId="1" shapeId="0">
      <text>
        <r>
          <rPr>
            <sz val="11"/>
            <color theme="1"/>
            <rFont val="Calibri"/>
            <family val="2"/>
            <scheme val="minor"/>
          </rPr>
          <t>Seleccionar un valor del listado</t>
        </r>
      </text>
    </comment>
    <comment ref="D918" authorId="1" shapeId="0">
      <text>
        <r>
          <rPr>
            <sz val="11"/>
            <color theme="1"/>
            <rFont val="Calibri"/>
            <family val="2"/>
            <scheme val="minor"/>
          </rPr>
          <t>Seleccione el tipo de procedimiento</t>
        </r>
      </text>
    </comment>
    <comment ref="E918" authorId="1" shapeId="0">
      <text>
        <r>
          <rPr>
            <sz val="11"/>
            <color theme="1"/>
            <rFont val="Calibri"/>
            <family val="2"/>
            <scheme val="minor"/>
          </rPr>
          <t>Seleccione un valor de la lista</t>
        </r>
      </text>
    </comment>
    <comment ref="F918" authorId="1" shapeId="0">
      <text>
        <r>
          <rPr>
            <sz val="11"/>
            <color theme="1"/>
            <rFont val="Calibri"/>
            <family val="2"/>
            <scheme val="minor"/>
          </rPr>
          <t>Introduzca el código SNIP</t>
        </r>
      </text>
    </comment>
    <comment ref="C919" authorId="1" shapeId="0">
      <text>
        <r>
          <rPr>
            <sz val="11"/>
            <color theme="1"/>
            <rFont val="Calibri"/>
            <family val="2"/>
            <scheme val="minor"/>
          </rPr>
          <t>Introduzca la fecha de inicio del proceso, en formato dd-mm-aaaa</t>
        </r>
      </text>
    </comment>
    <comment ref="F9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text/>
    </comment>
    <comment ref="C921" authorId="1" shapeId="0">
      <text>
        <r>
          <rPr>
            <sz val="11"/>
            <color theme="1"/>
            <rFont val="Calibri"/>
            <family val="2"/>
            <scheme val="minor"/>
          </rPr>
          <t>Introduzca la fecha prevista de adjudicación, en formato dd-mm-aaaa</t>
        </r>
      </text>
    </comment>
    <comment ref="F921" authorId="1" shapeId="0">
      <text/>
    </comment>
    <comment ref="F922" authorId="1" shapeId="0">
      <text/>
    </comment>
    <comment ref="A924" authorId="1" shapeId="0">
      <text>
        <r>
          <rPr>
            <sz val="11"/>
            <color theme="1"/>
            <rFont val="Calibri"/>
            <family val="2"/>
            <scheme val="minor"/>
          </rPr>
          <t>Introduzca un codigo UNSPSC</t>
        </r>
      </text>
    </comment>
    <comment ref="B924" authorId="1" shapeId="0">
      <text>
        <r>
          <rPr>
            <sz val="11"/>
            <color theme="1"/>
            <rFont val="Calibri"/>
            <family val="2"/>
            <scheme val="minor"/>
          </rPr>
          <t>Descripción calculada automáticamente a partir de código del artículo</t>
        </r>
      </text>
    </comment>
    <comment ref="C924" authorId="1" shapeId="0">
      <text>
        <r>
          <rPr>
            <sz val="11"/>
            <color theme="1"/>
            <rFont val="Calibri"/>
            <family val="2"/>
            <scheme val="minor"/>
          </rPr>
          <t>Seleccione un valor de la lista</t>
        </r>
      </text>
    </comment>
    <comment ref="D924" authorId="1" shapeId="0">
      <text>
        <r>
          <rPr>
            <sz val="11"/>
            <color theme="1"/>
            <rFont val="Calibri"/>
            <family val="2"/>
            <scheme val="minor"/>
          </rPr>
          <t>Introduzca un número con dos decimales como máximo. Debe ser igual o mayor a la "Cantidad Real Consumida"</t>
        </r>
      </text>
    </comment>
    <comment ref="E924" authorId="1" shapeId="0">
      <text>
        <r>
          <rPr>
            <sz val="11"/>
            <color theme="1"/>
            <rFont val="Calibri"/>
            <family val="2"/>
            <scheme val="minor"/>
          </rPr>
          <t>Introduzca un número con dos decimales como máximo</t>
        </r>
      </text>
    </comment>
    <comment ref="F924" authorId="1" shapeId="0">
      <text>
        <r>
          <rPr>
            <sz val="11"/>
            <color theme="1"/>
            <rFont val="Calibri"/>
            <family val="2"/>
            <scheme val="minor"/>
          </rPr>
          <t>Monto calculado automáticamente por el sistema</t>
        </r>
      </text>
    </comment>
    <comment ref="A929" authorId="1" shapeId="0">
      <text>
        <r>
          <rPr>
            <sz val="11"/>
            <color theme="1"/>
            <rFont val="Calibri"/>
            <family val="2"/>
            <scheme val="minor"/>
          </rPr>
          <t>Introducir un texto con el nombre o referencia de la contratación</t>
        </r>
      </text>
    </comment>
    <comment ref="B929" authorId="1" shapeId="0">
      <text>
        <r>
          <rPr>
            <sz val="11"/>
            <color theme="1"/>
            <rFont val="Calibri"/>
            <family val="2"/>
            <scheme val="minor"/>
          </rPr>
          <t>Introduzca un texto con la finalidad de la contratación</t>
        </r>
      </text>
    </comment>
    <comment ref="C929" authorId="1" shapeId="0">
      <text>
        <r>
          <rPr>
            <sz val="11"/>
            <color theme="1"/>
            <rFont val="Calibri"/>
            <family val="2"/>
            <scheme val="minor"/>
          </rPr>
          <t>Seleccionar un valor del listado</t>
        </r>
      </text>
    </comment>
    <comment ref="D929" authorId="1" shapeId="0">
      <text>
        <r>
          <rPr>
            <sz val="11"/>
            <color theme="1"/>
            <rFont val="Calibri"/>
            <family val="2"/>
            <scheme val="minor"/>
          </rPr>
          <t>Seleccione el tipo de procedimiento</t>
        </r>
      </text>
    </comment>
    <comment ref="E929" authorId="1" shapeId="0">
      <text>
        <r>
          <rPr>
            <sz val="11"/>
            <color theme="1"/>
            <rFont val="Calibri"/>
            <family val="2"/>
            <scheme val="minor"/>
          </rPr>
          <t>Seleccione un valor de la lista</t>
        </r>
      </text>
    </comment>
    <comment ref="F929" authorId="1" shapeId="0">
      <text>
        <r>
          <rPr>
            <sz val="11"/>
            <color theme="1"/>
            <rFont val="Calibri"/>
            <family val="2"/>
            <scheme val="minor"/>
          </rPr>
          <t>Introduzca el código SNIP</t>
        </r>
      </text>
    </comment>
    <comment ref="C930" authorId="1" shapeId="0">
      <text>
        <r>
          <rPr>
            <sz val="11"/>
            <color theme="1"/>
            <rFont val="Calibri"/>
            <family val="2"/>
            <scheme val="minor"/>
          </rPr>
          <t>Introduzca la fecha de inicio del proceso, en formato dd-mm-aaaa</t>
        </r>
      </text>
    </comment>
    <comment ref="F9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text/>
    </comment>
    <comment ref="C932" authorId="1" shapeId="0">
      <text>
        <r>
          <rPr>
            <sz val="11"/>
            <color theme="1"/>
            <rFont val="Calibri"/>
            <family val="2"/>
            <scheme val="minor"/>
          </rPr>
          <t>Introduzca la fecha prevista de adjudicación, en formato dd-mm-aaaa</t>
        </r>
      </text>
    </comment>
    <comment ref="F932" authorId="1" shapeId="0">
      <text/>
    </comment>
    <comment ref="F933" authorId="1" shapeId="0">
      <text/>
    </comment>
    <comment ref="A935" authorId="1" shapeId="0">
      <text>
        <r>
          <rPr>
            <sz val="11"/>
            <color theme="1"/>
            <rFont val="Calibri"/>
            <family val="2"/>
            <scheme val="minor"/>
          </rPr>
          <t>Introduzca un codigo UNSPSC</t>
        </r>
      </text>
    </comment>
    <comment ref="B935" authorId="1" shapeId="0">
      <text>
        <r>
          <rPr>
            <sz val="11"/>
            <color theme="1"/>
            <rFont val="Calibri"/>
            <family val="2"/>
            <scheme val="minor"/>
          </rPr>
          <t>Descripción calculada automáticamente a partir de código del artículo</t>
        </r>
      </text>
    </comment>
    <comment ref="C935" authorId="1" shapeId="0">
      <text>
        <r>
          <rPr>
            <sz val="11"/>
            <color theme="1"/>
            <rFont val="Calibri"/>
            <family val="2"/>
            <scheme val="minor"/>
          </rPr>
          <t>Seleccione un valor de la lista</t>
        </r>
      </text>
    </comment>
    <comment ref="D935" authorId="1" shapeId="0">
      <text>
        <r>
          <rPr>
            <sz val="11"/>
            <color theme="1"/>
            <rFont val="Calibri"/>
            <family val="2"/>
            <scheme val="minor"/>
          </rPr>
          <t>Introduzca un número con dos decimales como máximo. Debe ser igual o mayor a la "Cantidad Real Consumida"</t>
        </r>
      </text>
    </comment>
    <comment ref="E935" authorId="1" shapeId="0">
      <text>
        <r>
          <rPr>
            <sz val="11"/>
            <color theme="1"/>
            <rFont val="Calibri"/>
            <family val="2"/>
            <scheme val="minor"/>
          </rPr>
          <t>Introduzca un número con dos decimales como máximo</t>
        </r>
      </text>
    </comment>
    <comment ref="F935" authorId="1" shapeId="0">
      <text>
        <r>
          <rPr>
            <sz val="11"/>
            <color theme="1"/>
            <rFont val="Calibri"/>
            <family val="2"/>
            <scheme val="minor"/>
          </rPr>
          <t>Monto calculado automáticamente por el sistema</t>
        </r>
      </text>
    </comment>
    <comment ref="A940" authorId="1" shapeId="0">
      <text>
        <r>
          <rPr>
            <sz val="11"/>
            <color theme="1"/>
            <rFont val="Calibri"/>
            <family val="2"/>
            <scheme val="minor"/>
          </rPr>
          <t>Introducir un texto con el nombre o referencia de la contratación</t>
        </r>
      </text>
    </comment>
    <comment ref="B940" authorId="1" shapeId="0">
      <text>
        <r>
          <rPr>
            <sz val="11"/>
            <color theme="1"/>
            <rFont val="Calibri"/>
            <family val="2"/>
            <scheme val="minor"/>
          </rPr>
          <t>Introduzca un texto con la finalidad de la contratación</t>
        </r>
      </text>
    </comment>
    <comment ref="C940" authorId="1" shapeId="0">
      <text>
        <r>
          <rPr>
            <sz val="11"/>
            <color theme="1"/>
            <rFont val="Calibri"/>
            <family val="2"/>
            <scheme val="minor"/>
          </rPr>
          <t>Seleccionar un valor del listado</t>
        </r>
      </text>
    </comment>
    <comment ref="D940" authorId="1" shapeId="0">
      <text>
        <r>
          <rPr>
            <sz val="11"/>
            <color theme="1"/>
            <rFont val="Calibri"/>
            <family val="2"/>
            <scheme val="minor"/>
          </rPr>
          <t>Seleccione el tipo de procedimiento</t>
        </r>
      </text>
    </comment>
    <comment ref="E940" authorId="1" shapeId="0">
      <text>
        <r>
          <rPr>
            <sz val="11"/>
            <color theme="1"/>
            <rFont val="Calibri"/>
            <family val="2"/>
            <scheme val="minor"/>
          </rPr>
          <t>Seleccione un valor de la lista</t>
        </r>
      </text>
    </comment>
    <comment ref="F940" authorId="1" shapeId="0">
      <text>
        <r>
          <rPr>
            <sz val="11"/>
            <color theme="1"/>
            <rFont val="Calibri"/>
            <family val="2"/>
            <scheme val="minor"/>
          </rPr>
          <t>Introduzca el código SNIP</t>
        </r>
      </text>
    </comment>
    <comment ref="C941" authorId="1" shapeId="0">
      <text>
        <r>
          <rPr>
            <sz val="11"/>
            <color theme="1"/>
            <rFont val="Calibri"/>
            <family val="2"/>
            <scheme val="minor"/>
          </rPr>
          <t>Introduzca la fecha de inicio del proceso, en formato dd-mm-aaaa</t>
        </r>
      </text>
    </comment>
    <comment ref="F9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text/>
    </comment>
    <comment ref="C943" authorId="1" shapeId="0">
      <text>
        <r>
          <rPr>
            <sz val="11"/>
            <color theme="1"/>
            <rFont val="Calibri"/>
            <family val="2"/>
            <scheme val="minor"/>
          </rPr>
          <t>Introduzca la fecha prevista de adjudicación, en formato dd-mm-aaaa</t>
        </r>
      </text>
    </comment>
    <comment ref="F943" authorId="1" shapeId="0">
      <text/>
    </comment>
    <comment ref="F944" authorId="1" shapeId="0">
      <text/>
    </comment>
    <comment ref="A946" authorId="1" shapeId="0">
      <text>
        <r>
          <rPr>
            <sz val="11"/>
            <color theme="1"/>
            <rFont val="Calibri"/>
            <family val="2"/>
            <scheme val="minor"/>
          </rPr>
          <t>Introduzca un codigo UNSPSC</t>
        </r>
      </text>
    </comment>
    <comment ref="B946" authorId="1" shapeId="0">
      <text>
        <r>
          <rPr>
            <sz val="11"/>
            <color theme="1"/>
            <rFont val="Calibri"/>
            <family val="2"/>
            <scheme val="minor"/>
          </rPr>
          <t>Descripción calculada automáticamente a partir de código del artículo</t>
        </r>
      </text>
    </comment>
    <comment ref="C946" authorId="1" shapeId="0">
      <text>
        <r>
          <rPr>
            <sz val="11"/>
            <color theme="1"/>
            <rFont val="Calibri"/>
            <family val="2"/>
            <scheme val="minor"/>
          </rPr>
          <t>Seleccione un valor de la lista</t>
        </r>
      </text>
    </comment>
    <comment ref="D946" authorId="1" shapeId="0">
      <text>
        <r>
          <rPr>
            <sz val="11"/>
            <color theme="1"/>
            <rFont val="Calibri"/>
            <family val="2"/>
            <scheme val="minor"/>
          </rPr>
          <t>Introduzca un número con dos decimales como máximo. Debe ser igual o mayor a la "Cantidad Real Consumida"</t>
        </r>
      </text>
    </comment>
    <comment ref="E946" authorId="1" shapeId="0">
      <text>
        <r>
          <rPr>
            <sz val="11"/>
            <color theme="1"/>
            <rFont val="Calibri"/>
            <family val="2"/>
            <scheme val="minor"/>
          </rPr>
          <t>Introduzca un número con dos decimales como máximo</t>
        </r>
      </text>
    </comment>
    <comment ref="F946"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77" authorId="1" shapeId="0">
      <text>
        <r>
          <rPr>
            <sz val="11"/>
            <color theme="1"/>
            <rFont val="Calibri"/>
            <family val="2"/>
            <scheme val="minor"/>
          </rPr>
          <t>Introducir un texto con el nombre o referencia de la contratación</t>
        </r>
      </text>
    </comment>
    <comment ref="B977" authorId="1" shapeId="0">
      <text>
        <r>
          <rPr>
            <sz val="11"/>
            <color theme="1"/>
            <rFont val="Calibri"/>
            <family val="2"/>
            <scheme val="minor"/>
          </rPr>
          <t>Introduzca un texto con la finalidad de la contratación</t>
        </r>
      </text>
    </comment>
    <comment ref="C977" authorId="1" shapeId="0">
      <text>
        <r>
          <rPr>
            <sz val="11"/>
            <color theme="1"/>
            <rFont val="Calibri"/>
            <family val="2"/>
            <scheme val="minor"/>
          </rPr>
          <t>Seleccionar un valor del listado</t>
        </r>
      </text>
    </comment>
    <comment ref="D977" authorId="1" shapeId="0">
      <text>
        <r>
          <rPr>
            <sz val="11"/>
            <color theme="1"/>
            <rFont val="Calibri"/>
            <family val="2"/>
            <scheme val="minor"/>
          </rPr>
          <t>Seleccione el tipo de procedimiento</t>
        </r>
      </text>
    </comment>
    <comment ref="E977" authorId="1" shapeId="0">
      <text>
        <r>
          <rPr>
            <sz val="11"/>
            <color theme="1"/>
            <rFont val="Calibri"/>
            <family val="2"/>
            <scheme val="minor"/>
          </rPr>
          <t>Seleccione un valor de la lista</t>
        </r>
      </text>
    </comment>
    <comment ref="F977" authorId="1" shapeId="0">
      <text>
        <r>
          <rPr>
            <sz val="11"/>
            <color theme="1"/>
            <rFont val="Calibri"/>
            <family val="2"/>
            <scheme val="minor"/>
          </rPr>
          <t>Introduzca el código SNIP</t>
        </r>
      </text>
    </comment>
    <comment ref="C978" authorId="1" shapeId="0">
      <text>
        <r>
          <rPr>
            <sz val="11"/>
            <color theme="1"/>
            <rFont val="Calibri"/>
            <family val="2"/>
            <scheme val="minor"/>
          </rPr>
          <t>Introduzca la fecha de inicio del proceso, en formato dd-mm-aaaa</t>
        </r>
      </text>
    </comment>
    <comment ref="F9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text/>
    </comment>
    <comment ref="C980" authorId="1" shapeId="0">
      <text>
        <r>
          <rPr>
            <sz val="11"/>
            <color theme="1"/>
            <rFont val="Calibri"/>
            <family val="2"/>
            <scheme val="minor"/>
          </rPr>
          <t>Introduzca la fecha prevista de adjudicación, en formato dd-mm-aaaa</t>
        </r>
      </text>
    </comment>
    <comment ref="F980" authorId="1" shapeId="0">
      <text/>
    </comment>
    <comment ref="F981" authorId="1" shapeId="0">
      <text/>
    </comment>
    <comment ref="A983" authorId="1" shapeId="0">
      <text>
        <r>
          <rPr>
            <sz val="11"/>
            <color theme="1"/>
            <rFont val="Calibri"/>
            <family val="2"/>
            <scheme val="minor"/>
          </rPr>
          <t>Introduzca un codigo UNSPSC</t>
        </r>
      </text>
    </comment>
    <comment ref="B983" authorId="1" shapeId="0">
      <text>
        <r>
          <rPr>
            <sz val="11"/>
            <color theme="1"/>
            <rFont val="Calibri"/>
            <family val="2"/>
            <scheme val="minor"/>
          </rPr>
          <t>Descripción calculada automáticamente a partir de código del artículo</t>
        </r>
      </text>
    </comment>
    <comment ref="C983" authorId="1" shapeId="0">
      <text>
        <r>
          <rPr>
            <sz val="11"/>
            <color theme="1"/>
            <rFont val="Calibri"/>
            <family val="2"/>
            <scheme val="minor"/>
          </rPr>
          <t>Seleccione un valor de la lista</t>
        </r>
      </text>
    </comment>
    <comment ref="D983" authorId="1" shapeId="0">
      <text>
        <r>
          <rPr>
            <sz val="11"/>
            <color theme="1"/>
            <rFont val="Calibri"/>
            <family val="2"/>
            <scheme val="minor"/>
          </rPr>
          <t>Introduzca un número con dos decimales como máximo. Debe ser igual o mayor a la "Cantidad Real Consumida"</t>
        </r>
      </text>
    </comment>
    <comment ref="E983" authorId="1" shapeId="0">
      <text>
        <r>
          <rPr>
            <sz val="11"/>
            <color theme="1"/>
            <rFont val="Calibri"/>
            <family val="2"/>
            <scheme val="minor"/>
          </rPr>
          <t>Introduzca un número con dos decimales como máximo</t>
        </r>
      </text>
    </comment>
    <comment ref="F983" authorId="1" shapeId="0">
      <text>
        <r>
          <rPr>
            <sz val="11"/>
            <color theme="1"/>
            <rFont val="Calibri"/>
            <family val="2"/>
            <scheme val="minor"/>
          </rPr>
          <t>Monto calculado automáticamente por el sistema</t>
        </r>
      </text>
    </comment>
    <comment ref="A1002" authorId="1" shapeId="0">
      <text>
        <r>
          <rPr>
            <sz val="11"/>
            <color theme="1"/>
            <rFont val="Calibri"/>
            <family val="2"/>
            <scheme val="minor"/>
          </rPr>
          <t>Introducir un texto con el nombre o referencia de la contratación</t>
        </r>
      </text>
    </comment>
    <comment ref="B1002" authorId="1" shapeId="0">
      <text>
        <r>
          <rPr>
            <sz val="11"/>
            <color theme="1"/>
            <rFont val="Calibri"/>
            <family val="2"/>
            <scheme val="minor"/>
          </rPr>
          <t>Introduzca un texto con la finalidad de la contratación</t>
        </r>
      </text>
    </comment>
    <comment ref="C1002" authorId="1" shapeId="0">
      <text>
        <r>
          <rPr>
            <sz val="11"/>
            <color theme="1"/>
            <rFont val="Calibri"/>
            <family val="2"/>
            <scheme val="minor"/>
          </rPr>
          <t>Seleccionar un valor del listado</t>
        </r>
      </text>
    </comment>
    <comment ref="D1002" authorId="1" shapeId="0">
      <text>
        <r>
          <rPr>
            <sz val="11"/>
            <color theme="1"/>
            <rFont val="Calibri"/>
            <family val="2"/>
            <scheme val="minor"/>
          </rPr>
          <t>Seleccione el tipo de procedimiento</t>
        </r>
      </text>
    </comment>
    <comment ref="E1002" authorId="1" shapeId="0">
      <text>
        <r>
          <rPr>
            <sz val="11"/>
            <color theme="1"/>
            <rFont val="Calibri"/>
            <family val="2"/>
            <scheme val="minor"/>
          </rPr>
          <t>Seleccione un valor de la lista</t>
        </r>
      </text>
    </comment>
    <comment ref="F1002" authorId="1" shapeId="0">
      <text>
        <r>
          <rPr>
            <sz val="11"/>
            <color theme="1"/>
            <rFont val="Calibri"/>
            <family val="2"/>
            <scheme val="minor"/>
          </rPr>
          <t>Introduzca el código SNIP</t>
        </r>
      </text>
    </comment>
    <comment ref="C1003" authorId="1" shapeId="0">
      <text>
        <r>
          <rPr>
            <sz val="11"/>
            <color theme="1"/>
            <rFont val="Calibri"/>
            <family val="2"/>
            <scheme val="minor"/>
          </rPr>
          <t>Introduzca la fecha de inicio del proceso, en formato dd-mm-aaaa</t>
        </r>
      </text>
    </comment>
    <comment ref="F10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text/>
    </comment>
    <comment ref="C1005" authorId="1" shapeId="0">
      <text>
        <r>
          <rPr>
            <sz val="11"/>
            <color theme="1"/>
            <rFont val="Calibri"/>
            <family val="2"/>
            <scheme val="minor"/>
          </rPr>
          <t>Introduzca la fecha prevista de adjudicación, en formato dd-mm-aaaa</t>
        </r>
      </text>
    </comment>
    <comment ref="F1005" authorId="1" shapeId="0">
      <text/>
    </comment>
    <comment ref="F1006" authorId="1" shapeId="0">
      <text/>
    </comment>
    <comment ref="A1008" authorId="1" shapeId="0">
      <text>
        <r>
          <rPr>
            <sz val="11"/>
            <color theme="1"/>
            <rFont val="Calibri"/>
            <family val="2"/>
            <scheme val="minor"/>
          </rPr>
          <t>Introduzca un codigo UNSPSC</t>
        </r>
      </text>
    </comment>
    <comment ref="B1008" authorId="1" shapeId="0">
      <text>
        <r>
          <rPr>
            <sz val="11"/>
            <color theme="1"/>
            <rFont val="Calibri"/>
            <family val="2"/>
            <scheme val="minor"/>
          </rPr>
          <t>Descripción calculada automáticamente a partir de código del artículo</t>
        </r>
      </text>
    </comment>
    <comment ref="C1008" authorId="1" shapeId="0">
      <text>
        <r>
          <rPr>
            <sz val="11"/>
            <color theme="1"/>
            <rFont val="Calibri"/>
            <family val="2"/>
            <scheme val="minor"/>
          </rPr>
          <t>Seleccione un valor de la lista</t>
        </r>
      </text>
    </comment>
    <comment ref="D1008" authorId="1" shapeId="0">
      <text>
        <r>
          <rPr>
            <sz val="11"/>
            <color theme="1"/>
            <rFont val="Calibri"/>
            <family val="2"/>
            <scheme val="minor"/>
          </rPr>
          <t>Introduzca un número con dos decimales como máximo. Debe ser igual o mayor a la "Cantidad Real Consumida"</t>
        </r>
      </text>
    </comment>
    <comment ref="E1008" authorId="1" shapeId="0">
      <text>
        <r>
          <rPr>
            <sz val="11"/>
            <color theme="1"/>
            <rFont val="Calibri"/>
            <family val="2"/>
            <scheme val="minor"/>
          </rPr>
          <t>Introduzca un número con dos decimales como máximo</t>
        </r>
      </text>
    </comment>
    <comment ref="F1008" authorId="1" shapeId="0">
      <text>
        <r>
          <rPr>
            <sz val="11"/>
            <color theme="1"/>
            <rFont val="Calibri"/>
            <family val="2"/>
            <scheme val="minor"/>
          </rPr>
          <t>Monto calculado automáticamente por el sistema</t>
        </r>
      </text>
    </comment>
    <comment ref="A1028" authorId="1" shapeId="0">
      <text>
        <r>
          <rPr>
            <sz val="11"/>
            <color theme="1"/>
            <rFont val="Calibri"/>
            <family val="2"/>
            <scheme val="minor"/>
          </rPr>
          <t>Introducir un texto con el nombre o referencia de la contratación</t>
        </r>
      </text>
    </comment>
    <comment ref="B1028" authorId="1" shapeId="0">
      <text>
        <r>
          <rPr>
            <sz val="11"/>
            <color theme="1"/>
            <rFont val="Calibri"/>
            <family val="2"/>
            <scheme val="minor"/>
          </rPr>
          <t>Introduzca un texto con la finalidad de la contratación</t>
        </r>
      </text>
    </comment>
    <comment ref="C1028" authorId="1" shapeId="0">
      <text>
        <r>
          <rPr>
            <sz val="11"/>
            <color theme="1"/>
            <rFont val="Calibri"/>
            <family val="2"/>
            <scheme val="minor"/>
          </rPr>
          <t>Seleccionar un valor del listado</t>
        </r>
      </text>
    </comment>
    <comment ref="D1028" authorId="1" shapeId="0">
      <text>
        <r>
          <rPr>
            <sz val="11"/>
            <color theme="1"/>
            <rFont val="Calibri"/>
            <family val="2"/>
            <scheme val="minor"/>
          </rPr>
          <t>Seleccione el tipo de procedimiento</t>
        </r>
      </text>
    </comment>
    <comment ref="E1028" authorId="1" shapeId="0">
      <text>
        <r>
          <rPr>
            <sz val="11"/>
            <color theme="1"/>
            <rFont val="Calibri"/>
            <family val="2"/>
            <scheme val="minor"/>
          </rPr>
          <t>Seleccione un valor de la lista</t>
        </r>
      </text>
    </comment>
    <comment ref="F1028" authorId="1" shapeId="0">
      <text>
        <r>
          <rPr>
            <sz val="11"/>
            <color theme="1"/>
            <rFont val="Calibri"/>
            <family val="2"/>
            <scheme val="minor"/>
          </rPr>
          <t>Introduzca el código SNIP</t>
        </r>
      </text>
    </comment>
    <comment ref="C1029" authorId="1" shapeId="0">
      <text>
        <r>
          <rPr>
            <sz val="11"/>
            <color theme="1"/>
            <rFont val="Calibri"/>
            <family val="2"/>
            <scheme val="minor"/>
          </rPr>
          <t>Introduzca la fecha de inicio del proceso, en formato dd-mm-aaaa</t>
        </r>
      </text>
    </comment>
    <comment ref="F10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text/>
    </comment>
    <comment ref="C1031" authorId="1" shapeId="0">
      <text>
        <r>
          <rPr>
            <sz val="11"/>
            <color theme="1"/>
            <rFont val="Calibri"/>
            <family val="2"/>
            <scheme val="minor"/>
          </rPr>
          <t>Introduzca la fecha prevista de adjudicación, en formato dd-mm-aaaa</t>
        </r>
      </text>
    </comment>
    <comment ref="F1031" authorId="1" shapeId="0">
      <text/>
    </comment>
    <comment ref="F1032" authorId="1" shapeId="0">
      <text/>
    </comment>
    <comment ref="A1034" authorId="1" shapeId="0">
      <text>
        <r>
          <rPr>
            <sz val="11"/>
            <color theme="1"/>
            <rFont val="Calibri"/>
            <family val="2"/>
            <scheme val="minor"/>
          </rPr>
          <t>Introduzca un codigo UNSPSC</t>
        </r>
      </text>
    </comment>
    <comment ref="B1034" authorId="1" shapeId="0">
      <text>
        <r>
          <rPr>
            <sz val="11"/>
            <color theme="1"/>
            <rFont val="Calibri"/>
            <family val="2"/>
            <scheme val="minor"/>
          </rPr>
          <t>Descripción calculada automáticamente a partir de código del artículo</t>
        </r>
      </text>
    </comment>
    <comment ref="C1034" authorId="1" shapeId="0">
      <text>
        <r>
          <rPr>
            <sz val="11"/>
            <color theme="1"/>
            <rFont val="Calibri"/>
            <family val="2"/>
            <scheme val="minor"/>
          </rPr>
          <t>Seleccione un valor de la lista</t>
        </r>
      </text>
    </comment>
    <comment ref="D1034" authorId="1" shapeId="0">
      <text>
        <r>
          <rPr>
            <sz val="11"/>
            <color theme="1"/>
            <rFont val="Calibri"/>
            <family val="2"/>
            <scheme val="minor"/>
          </rPr>
          <t>Introduzca un número con dos decimales como máximo. Debe ser igual o mayor a la "Cantidad Real Consumida"</t>
        </r>
      </text>
    </comment>
    <comment ref="E1034" authorId="1" shapeId="0">
      <text>
        <r>
          <rPr>
            <sz val="11"/>
            <color theme="1"/>
            <rFont val="Calibri"/>
            <family val="2"/>
            <scheme val="minor"/>
          </rPr>
          <t>Introduzca un número con dos decimales como máximo</t>
        </r>
      </text>
    </comment>
    <comment ref="F1034" authorId="1" shapeId="0">
      <text>
        <r>
          <rPr>
            <sz val="11"/>
            <color theme="1"/>
            <rFont val="Calibri"/>
            <family val="2"/>
            <scheme val="minor"/>
          </rPr>
          <t>Monto calculado automáticamente por el sistema</t>
        </r>
      </text>
    </comment>
    <comment ref="A1053" authorId="1" shapeId="0">
      <text>
        <r>
          <rPr>
            <sz val="11"/>
            <color theme="1"/>
            <rFont val="Calibri"/>
            <family val="2"/>
            <scheme val="minor"/>
          </rPr>
          <t>Introducir un texto con el nombre o referencia de la contratación</t>
        </r>
      </text>
    </comment>
    <comment ref="B1053" authorId="1" shapeId="0">
      <text>
        <r>
          <rPr>
            <sz val="11"/>
            <color theme="1"/>
            <rFont val="Calibri"/>
            <family val="2"/>
            <scheme val="minor"/>
          </rPr>
          <t>Introduzca un texto con la finalidad de la contratación</t>
        </r>
      </text>
    </comment>
    <comment ref="C1053" authorId="1" shapeId="0">
      <text>
        <r>
          <rPr>
            <sz val="11"/>
            <color theme="1"/>
            <rFont val="Calibri"/>
            <family val="2"/>
            <scheme val="minor"/>
          </rPr>
          <t>Seleccionar un valor del listado</t>
        </r>
      </text>
    </comment>
    <comment ref="D1053" authorId="1" shapeId="0">
      <text>
        <r>
          <rPr>
            <sz val="11"/>
            <color theme="1"/>
            <rFont val="Calibri"/>
            <family val="2"/>
            <scheme val="minor"/>
          </rPr>
          <t>Seleccione el tipo de procedimiento</t>
        </r>
      </text>
    </comment>
    <comment ref="E1053" authorId="1" shapeId="0">
      <text>
        <r>
          <rPr>
            <sz val="11"/>
            <color theme="1"/>
            <rFont val="Calibri"/>
            <family val="2"/>
            <scheme val="minor"/>
          </rPr>
          <t>Seleccione un valor de la lista</t>
        </r>
      </text>
    </comment>
    <comment ref="F1053" authorId="1" shapeId="0">
      <text>
        <r>
          <rPr>
            <sz val="11"/>
            <color theme="1"/>
            <rFont val="Calibri"/>
            <family val="2"/>
            <scheme val="minor"/>
          </rPr>
          <t>Introduzca el código SNIP</t>
        </r>
      </text>
    </comment>
    <comment ref="C1054" authorId="1" shapeId="0">
      <text>
        <r>
          <rPr>
            <sz val="11"/>
            <color theme="1"/>
            <rFont val="Calibri"/>
            <family val="2"/>
            <scheme val="minor"/>
          </rPr>
          <t>Introduzca la fecha de inicio del proceso, en formato dd-mm-aaaa</t>
        </r>
      </text>
    </comment>
    <comment ref="F10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text/>
    </comment>
    <comment ref="C1056" authorId="1" shapeId="0">
      <text>
        <r>
          <rPr>
            <sz val="11"/>
            <color theme="1"/>
            <rFont val="Calibri"/>
            <family val="2"/>
            <scheme val="minor"/>
          </rPr>
          <t>Introduzca la fecha prevista de adjudicación, en formato dd-mm-aaaa</t>
        </r>
      </text>
    </comment>
    <comment ref="F1056" authorId="1" shapeId="0">
      <text/>
    </comment>
    <comment ref="F1057" authorId="1" shapeId="0">
      <text/>
    </comment>
    <comment ref="A1059" authorId="1" shapeId="0">
      <text>
        <r>
          <rPr>
            <sz val="11"/>
            <color theme="1"/>
            <rFont val="Calibri"/>
            <family val="2"/>
            <scheme val="minor"/>
          </rPr>
          <t>Introduzca un codigo UNSPSC</t>
        </r>
      </text>
    </comment>
    <comment ref="B1059" authorId="1" shapeId="0">
      <text>
        <r>
          <rPr>
            <sz val="11"/>
            <color theme="1"/>
            <rFont val="Calibri"/>
            <family val="2"/>
            <scheme val="minor"/>
          </rPr>
          <t>Descripción calculada automáticamente a partir de código del artículo</t>
        </r>
      </text>
    </comment>
    <comment ref="C1059" authorId="1" shapeId="0">
      <text>
        <r>
          <rPr>
            <sz val="11"/>
            <color theme="1"/>
            <rFont val="Calibri"/>
            <family val="2"/>
            <scheme val="minor"/>
          </rPr>
          <t>Seleccione un valor de la lista</t>
        </r>
      </text>
    </comment>
    <comment ref="D1059" authorId="1" shapeId="0">
      <text>
        <r>
          <rPr>
            <sz val="11"/>
            <color theme="1"/>
            <rFont val="Calibri"/>
            <family val="2"/>
            <scheme val="minor"/>
          </rPr>
          <t>Introduzca un número con dos decimales como máximo. Debe ser igual o mayor a la "Cantidad Real Consumida"</t>
        </r>
      </text>
    </comment>
    <comment ref="E1059" authorId="1" shapeId="0">
      <text>
        <r>
          <rPr>
            <sz val="11"/>
            <color theme="1"/>
            <rFont val="Calibri"/>
            <family val="2"/>
            <scheme val="minor"/>
          </rPr>
          <t>Introduzca un número con dos decimales como máximo</t>
        </r>
      </text>
    </comment>
    <comment ref="F1059" authorId="1" shapeId="0">
      <text>
        <r>
          <rPr>
            <sz val="11"/>
            <color theme="1"/>
            <rFont val="Calibri"/>
            <family val="2"/>
            <scheme val="minor"/>
          </rPr>
          <t>Monto calculado automáticamente por el sistema</t>
        </r>
      </text>
    </comment>
    <comment ref="A1078" authorId="1" shapeId="0">
      <text>
        <r>
          <rPr>
            <sz val="11"/>
            <color theme="1"/>
            <rFont val="Calibri"/>
            <family val="2"/>
            <scheme val="minor"/>
          </rPr>
          <t>Introducir un texto con el nombre o referencia de la contratación</t>
        </r>
      </text>
    </comment>
    <comment ref="B1078" authorId="1" shapeId="0">
      <text>
        <r>
          <rPr>
            <sz val="11"/>
            <color theme="1"/>
            <rFont val="Calibri"/>
            <family val="2"/>
            <scheme val="minor"/>
          </rPr>
          <t>Introduzca un texto con la finalidad de la contratación</t>
        </r>
      </text>
    </comment>
    <comment ref="C1078" authorId="1" shapeId="0">
      <text>
        <r>
          <rPr>
            <sz val="11"/>
            <color theme="1"/>
            <rFont val="Calibri"/>
            <family val="2"/>
            <scheme val="minor"/>
          </rPr>
          <t>Seleccionar un valor del listado</t>
        </r>
      </text>
    </comment>
    <comment ref="D1078" authorId="1" shapeId="0">
      <text>
        <r>
          <rPr>
            <sz val="11"/>
            <color theme="1"/>
            <rFont val="Calibri"/>
            <family val="2"/>
            <scheme val="minor"/>
          </rPr>
          <t>Seleccione el tipo de procedimiento</t>
        </r>
      </text>
    </comment>
    <comment ref="E1078" authorId="1" shapeId="0">
      <text>
        <r>
          <rPr>
            <sz val="11"/>
            <color theme="1"/>
            <rFont val="Calibri"/>
            <family val="2"/>
            <scheme val="minor"/>
          </rPr>
          <t>Seleccione un valor de la lista</t>
        </r>
      </text>
    </comment>
    <comment ref="F1078" authorId="1" shapeId="0">
      <text>
        <r>
          <rPr>
            <sz val="11"/>
            <color theme="1"/>
            <rFont val="Calibri"/>
            <family val="2"/>
            <scheme val="minor"/>
          </rPr>
          <t>Introduzca el código SNIP</t>
        </r>
      </text>
    </comment>
    <comment ref="C1079" authorId="1" shapeId="0">
      <text>
        <r>
          <rPr>
            <sz val="11"/>
            <color theme="1"/>
            <rFont val="Calibri"/>
            <family val="2"/>
            <scheme val="minor"/>
          </rPr>
          <t>Introduzca la fecha de inicio del proceso, en formato dd-mm-aaaa</t>
        </r>
      </text>
    </comment>
    <comment ref="F10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text/>
    </comment>
    <comment ref="C1081" authorId="1" shapeId="0">
      <text>
        <r>
          <rPr>
            <sz val="11"/>
            <color theme="1"/>
            <rFont val="Calibri"/>
            <family val="2"/>
            <scheme val="minor"/>
          </rPr>
          <t>Introduzca la fecha prevista de adjudicación, en formato dd-mm-aaaa</t>
        </r>
      </text>
    </comment>
    <comment ref="F1081" authorId="1" shapeId="0">
      <text/>
    </comment>
    <comment ref="F1082" authorId="1" shapeId="0">
      <text/>
    </comment>
    <comment ref="A1084" authorId="1" shapeId="0">
      <text>
        <r>
          <rPr>
            <sz val="11"/>
            <color theme="1"/>
            <rFont val="Calibri"/>
            <family val="2"/>
            <scheme val="minor"/>
          </rPr>
          <t>Introduzca un codigo UNSPSC</t>
        </r>
      </text>
    </comment>
    <comment ref="B1084" authorId="1" shapeId="0">
      <text>
        <r>
          <rPr>
            <sz val="11"/>
            <color theme="1"/>
            <rFont val="Calibri"/>
            <family val="2"/>
            <scheme val="minor"/>
          </rPr>
          <t>Descripción calculada automáticamente a partir de código del artículo</t>
        </r>
      </text>
    </comment>
    <comment ref="C1084" authorId="1" shapeId="0">
      <text>
        <r>
          <rPr>
            <sz val="11"/>
            <color theme="1"/>
            <rFont val="Calibri"/>
            <family val="2"/>
            <scheme val="minor"/>
          </rPr>
          <t>Seleccione un valor de la lista</t>
        </r>
      </text>
    </comment>
    <comment ref="D1084" authorId="1" shapeId="0">
      <text>
        <r>
          <rPr>
            <sz val="11"/>
            <color theme="1"/>
            <rFont val="Calibri"/>
            <family val="2"/>
            <scheme val="minor"/>
          </rPr>
          <t>Introduzca un número con dos decimales como máximo. Debe ser igual o mayor a la "Cantidad Real Consumida"</t>
        </r>
      </text>
    </comment>
    <comment ref="E1084" authorId="1" shapeId="0">
      <text>
        <r>
          <rPr>
            <sz val="11"/>
            <color theme="1"/>
            <rFont val="Calibri"/>
            <family val="2"/>
            <scheme val="minor"/>
          </rPr>
          <t>Introduzca un número con dos decimales como máximo</t>
        </r>
      </text>
    </comment>
    <comment ref="F1084" authorId="1"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1" shapeId="0">
      <text>
        <r>
          <rPr>
            <sz val="11"/>
            <color theme="1"/>
            <rFont val="Calibri"/>
            <family val="2"/>
            <scheme val="minor"/>
          </rPr>
          <t>Introduzca el código SNIP</t>
        </r>
      </text>
    </comment>
    <comment ref="C1104" authorId="1" shapeId="0">
      <text>
        <r>
          <rPr>
            <sz val="11"/>
            <color theme="1"/>
            <rFont val="Calibri"/>
            <family val="2"/>
            <scheme val="minor"/>
          </rPr>
          <t>Introduzca la fecha de inicio del proceso, en formato dd-mm-aaaa</t>
        </r>
      </text>
    </comment>
    <comment ref="F1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text/>
    </comment>
    <comment ref="C1106" authorId="1" shapeId="0">
      <text>
        <r>
          <rPr>
            <sz val="11"/>
            <color theme="1"/>
            <rFont val="Calibri"/>
            <family val="2"/>
            <scheme val="minor"/>
          </rPr>
          <t>Introduzca la fecha prevista de adjudicación, en formato dd-mm-aaaa</t>
        </r>
      </text>
    </comment>
    <comment ref="F1106" authorId="1" shapeId="0">
      <text/>
    </comment>
    <comment ref="F1107" authorId="1" shapeId="0">
      <text/>
    </comment>
    <comment ref="A1109" authorId="1" shapeId="0">
      <text>
        <r>
          <rPr>
            <sz val="11"/>
            <color theme="1"/>
            <rFont val="Calibri"/>
            <family val="2"/>
            <scheme val="minor"/>
          </rPr>
          <t>Introduzca un codigo UNSPSC</t>
        </r>
      </text>
    </comment>
    <comment ref="B1109" authorId="1" shapeId="0">
      <text>
        <r>
          <rPr>
            <sz val="11"/>
            <color theme="1"/>
            <rFont val="Calibri"/>
            <family val="2"/>
            <scheme val="minor"/>
          </rPr>
          <t>Descripción calculada automáticamente a partir de código del artículo</t>
        </r>
      </text>
    </comment>
    <comment ref="C1109" authorId="1" shapeId="0">
      <text>
        <r>
          <rPr>
            <sz val="11"/>
            <color theme="1"/>
            <rFont val="Calibri"/>
            <family val="2"/>
            <scheme val="minor"/>
          </rPr>
          <t>Seleccione un valor de la lista</t>
        </r>
      </text>
    </comment>
    <comment ref="D1109" authorId="1" shapeId="0">
      <text>
        <r>
          <rPr>
            <sz val="11"/>
            <color theme="1"/>
            <rFont val="Calibri"/>
            <family val="2"/>
            <scheme val="minor"/>
          </rPr>
          <t>Introduzca un número con dos decimales como máximo. Debe ser igual o mayor a la "Cantidad Real Consumida"</t>
        </r>
      </text>
    </comment>
    <comment ref="E1109" authorId="1" shapeId="0">
      <text>
        <r>
          <rPr>
            <sz val="11"/>
            <color theme="1"/>
            <rFont val="Calibri"/>
            <family val="2"/>
            <scheme val="minor"/>
          </rPr>
          <t>Introduzca un número con dos decimales como máximo</t>
        </r>
      </text>
    </comment>
    <comment ref="F1109" authorId="1" shapeId="0">
      <text>
        <r>
          <rPr>
            <sz val="11"/>
            <color theme="1"/>
            <rFont val="Calibri"/>
            <family val="2"/>
            <scheme val="minor"/>
          </rPr>
          <t>Monto calculado automáticamente por el sistema</t>
        </r>
      </text>
    </comment>
    <comment ref="A1114" authorId="1" shapeId="0">
      <text>
        <r>
          <rPr>
            <sz val="11"/>
            <color theme="1"/>
            <rFont val="Calibri"/>
            <family val="2"/>
            <scheme val="minor"/>
          </rPr>
          <t>Introducir un texto con el nombre o referencia de la contratación</t>
        </r>
      </text>
    </comment>
    <comment ref="B1114" authorId="1" shapeId="0">
      <text>
        <r>
          <rPr>
            <sz val="11"/>
            <color theme="1"/>
            <rFont val="Calibri"/>
            <family val="2"/>
            <scheme val="minor"/>
          </rPr>
          <t>Introduzca un texto con la finalidad de la contratación</t>
        </r>
      </text>
    </comment>
    <comment ref="C1114" authorId="1" shapeId="0">
      <text>
        <r>
          <rPr>
            <sz val="11"/>
            <color theme="1"/>
            <rFont val="Calibri"/>
            <family val="2"/>
            <scheme val="minor"/>
          </rPr>
          <t>Seleccionar un valor del listado</t>
        </r>
      </text>
    </comment>
    <comment ref="D1114" authorId="1" shapeId="0">
      <text>
        <r>
          <rPr>
            <sz val="11"/>
            <color theme="1"/>
            <rFont val="Calibri"/>
            <family val="2"/>
            <scheme val="minor"/>
          </rPr>
          <t>Seleccione el tipo de procedimiento</t>
        </r>
      </text>
    </comment>
    <comment ref="E1114" authorId="1" shapeId="0">
      <text>
        <r>
          <rPr>
            <sz val="11"/>
            <color theme="1"/>
            <rFont val="Calibri"/>
            <family val="2"/>
            <scheme val="minor"/>
          </rPr>
          <t>Seleccione un valor de la lista</t>
        </r>
      </text>
    </comment>
    <comment ref="F1114" authorId="1" shapeId="0">
      <text>
        <r>
          <rPr>
            <sz val="11"/>
            <color theme="1"/>
            <rFont val="Calibri"/>
            <family val="2"/>
            <scheme val="minor"/>
          </rPr>
          <t>Introduzca el código SNIP</t>
        </r>
      </text>
    </comment>
    <comment ref="C1115" authorId="1" shapeId="0">
      <text>
        <r>
          <rPr>
            <sz val="11"/>
            <color theme="1"/>
            <rFont val="Calibri"/>
            <family val="2"/>
            <scheme val="minor"/>
          </rPr>
          <t>Introduzca la fecha de inicio del proceso, en formato dd-mm-aaaa</t>
        </r>
      </text>
    </comment>
    <comment ref="F1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text/>
    </comment>
    <comment ref="C1117" authorId="1" shapeId="0">
      <text>
        <r>
          <rPr>
            <sz val="11"/>
            <color theme="1"/>
            <rFont val="Calibri"/>
            <family val="2"/>
            <scheme val="minor"/>
          </rPr>
          <t>Introduzca la fecha prevista de adjudicación, en formato dd-mm-aaaa</t>
        </r>
      </text>
    </comment>
    <comment ref="F1117" authorId="1" shapeId="0">
      <text/>
    </comment>
    <comment ref="F1118" authorId="1" shapeId="0">
      <text/>
    </comment>
    <comment ref="A1120" authorId="1" shapeId="0">
      <text>
        <r>
          <rPr>
            <sz val="11"/>
            <color theme="1"/>
            <rFont val="Calibri"/>
            <family val="2"/>
            <scheme val="minor"/>
          </rPr>
          <t>Introduzca un codigo UNSPSC</t>
        </r>
      </text>
    </comment>
    <comment ref="B1120" authorId="1" shapeId="0">
      <text>
        <r>
          <rPr>
            <sz val="11"/>
            <color theme="1"/>
            <rFont val="Calibri"/>
            <family val="2"/>
            <scheme val="minor"/>
          </rPr>
          <t>Descripción calculada automáticamente a partir de código del artículo</t>
        </r>
      </text>
    </comment>
    <comment ref="C1120" authorId="1" shapeId="0">
      <text>
        <r>
          <rPr>
            <sz val="11"/>
            <color theme="1"/>
            <rFont val="Calibri"/>
            <family val="2"/>
            <scheme val="minor"/>
          </rPr>
          <t>Seleccione un valor de la lista</t>
        </r>
      </text>
    </comment>
    <comment ref="D1120" authorId="1" shapeId="0">
      <text>
        <r>
          <rPr>
            <sz val="11"/>
            <color theme="1"/>
            <rFont val="Calibri"/>
            <family val="2"/>
            <scheme val="minor"/>
          </rPr>
          <t>Introduzca un número con dos decimales como máximo. Debe ser igual o mayor a la "Cantidad Real Consumida"</t>
        </r>
      </text>
    </comment>
    <comment ref="E1120" authorId="1" shapeId="0">
      <text>
        <r>
          <rPr>
            <sz val="11"/>
            <color theme="1"/>
            <rFont val="Calibri"/>
            <family val="2"/>
            <scheme val="minor"/>
          </rPr>
          <t>Introduzca un número con dos decimales como máximo</t>
        </r>
      </text>
    </comment>
    <comment ref="F1120"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48" authorId="1" shapeId="0">
      <text>
        <r>
          <rPr>
            <sz val="11"/>
            <color theme="1"/>
            <rFont val="Calibri"/>
            <family val="2"/>
            <scheme val="minor"/>
          </rPr>
          <t>Introducir un texto con el nombre o referencia de la contratación</t>
        </r>
      </text>
    </comment>
    <comment ref="B1148" authorId="1" shapeId="0">
      <text>
        <r>
          <rPr>
            <sz val="11"/>
            <color theme="1"/>
            <rFont val="Calibri"/>
            <family val="2"/>
            <scheme val="minor"/>
          </rPr>
          <t>Introduzca un texto con la finalidad de la contratación</t>
        </r>
      </text>
    </comment>
    <comment ref="C1148" authorId="1" shapeId="0">
      <text>
        <r>
          <rPr>
            <sz val="11"/>
            <color theme="1"/>
            <rFont val="Calibri"/>
            <family val="2"/>
            <scheme val="minor"/>
          </rPr>
          <t>Seleccionar un valor del listado</t>
        </r>
      </text>
    </comment>
    <comment ref="D1148" authorId="1" shapeId="0">
      <text>
        <r>
          <rPr>
            <sz val="11"/>
            <color theme="1"/>
            <rFont val="Calibri"/>
            <family val="2"/>
            <scheme val="minor"/>
          </rPr>
          <t>Seleccione el tipo de procedimiento</t>
        </r>
      </text>
    </comment>
    <comment ref="E1148" authorId="1" shapeId="0">
      <text>
        <r>
          <rPr>
            <sz val="11"/>
            <color theme="1"/>
            <rFont val="Calibri"/>
            <family val="2"/>
            <scheme val="minor"/>
          </rPr>
          <t>Seleccione un valor de la lista</t>
        </r>
      </text>
    </comment>
    <comment ref="F1148" authorId="1" shapeId="0">
      <text>
        <r>
          <rPr>
            <sz val="11"/>
            <color theme="1"/>
            <rFont val="Calibri"/>
            <family val="2"/>
            <scheme val="minor"/>
          </rPr>
          <t>Introduzca el código SNIP</t>
        </r>
      </text>
    </comment>
    <comment ref="C1149" authorId="1" shapeId="0">
      <text>
        <r>
          <rPr>
            <sz val="11"/>
            <color theme="1"/>
            <rFont val="Calibri"/>
            <family val="2"/>
            <scheme val="minor"/>
          </rPr>
          <t>Introduzca la fecha de inicio del proceso, en formato dd-mm-aaaa</t>
        </r>
      </text>
    </comment>
    <comment ref="F1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text/>
    </comment>
    <comment ref="C1151" authorId="1" shapeId="0">
      <text>
        <r>
          <rPr>
            <sz val="11"/>
            <color theme="1"/>
            <rFont val="Calibri"/>
            <family val="2"/>
            <scheme val="minor"/>
          </rPr>
          <t>Introduzca la fecha prevista de adjudicación, en formato dd-mm-aaaa</t>
        </r>
      </text>
    </comment>
    <comment ref="F1151" authorId="1" shapeId="0">
      <text/>
    </comment>
    <comment ref="F1152" authorId="1" shapeId="0">
      <text/>
    </comment>
    <comment ref="A1154" authorId="1" shapeId="0">
      <text>
        <r>
          <rPr>
            <sz val="11"/>
            <color theme="1"/>
            <rFont val="Calibri"/>
            <family val="2"/>
            <scheme val="minor"/>
          </rPr>
          <t>Introduzca un codigo UNSPSC</t>
        </r>
      </text>
    </comment>
    <comment ref="B1154" authorId="1" shapeId="0">
      <text>
        <r>
          <rPr>
            <sz val="11"/>
            <color theme="1"/>
            <rFont val="Calibri"/>
            <family val="2"/>
            <scheme val="minor"/>
          </rPr>
          <t>Descripción calculada automáticamente a partir de código del artículo</t>
        </r>
      </text>
    </comment>
    <comment ref="C1154" authorId="1" shapeId="0">
      <text>
        <r>
          <rPr>
            <sz val="11"/>
            <color theme="1"/>
            <rFont val="Calibri"/>
            <family val="2"/>
            <scheme val="minor"/>
          </rPr>
          <t>Seleccione un valor de la lista</t>
        </r>
      </text>
    </comment>
    <comment ref="D1154" authorId="1" shapeId="0">
      <text>
        <r>
          <rPr>
            <sz val="11"/>
            <color theme="1"/>
            <rFont val="Calibri"/>
            <family val="2"/>
            <scheme val="minor"/>
          </rPr>
          <t>Introduzca un número con dos decimales como máximo. Debe ser igual o mayor a la "Cantidad Real Consumida"</t>
        </r>
      </text>
    </comment>
    <comment ref="E1154" authorId="1" shapeId="0">
      <text>
        <r>
          <rPr>
            <sz val="11"/>
            <color theme="1"/>
            <rFont val="Calibri"/>
            <family val="2"/>
            <scheme val="minor"/>
          </rPr>
          <t>Introduzca un número con dos decimales como máximo</t>
        </r>
      </text>
    </comment>
    <comment ref="F1154"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2" authorId="1" shapeId="0">
      <text>
        <r>
          <rPr>
            <sz val="11"/>
            <color theme="1"/>
            <rFont val="Calibri"/>
            <family val="2"/>
            <scheme val="minor"/>
          </rPr>
          <t>Introducir un texto con el nombre o referencia de la contratación</t>
        </r>
      </text>
    </comment>
    <comment ref="B1172" authorId="1" shapeId="0">
      <text>
        <r>
          <rPr>
            <sz val="11"/>
            <color theme="1"/>
            <rFont val="Calibri"/>
            <family val="2"/>
            <scheme val="minor"/>
          </rPr>
          <t>Introduzca un texto con la finalidad de la contratación</t>
        </r>
      </text>
    </comment>
    <comment ref="C1172" authorId="1" shapeId="0">
      <text>
        <r>
          <rPr>
            <sz val="11"/>
            <color theme="1"/>
            <rFont val="Calibri"/>
            <family val="2"/>
            <scheme val="minor"/>
          </rPr>
          <t>Seleccionar un valor del listado</t>
        </r>
      </text>
    </comment>
    <comment ref="D1172" authorId="1" shapeId="0">
      <text>
        <r>
          <rPr>
            <sz val="11"/>
            <color theme="1"/>
            <rFont val="Calibri"/>
            <family val="2"/>
            <scheme val="minor"/>
          </rPr>
          <t>Seleccione el tipo de procedimiento</t>
        </r>
      </text>
    </comment>
    <comment ref="E1172" authorId="1" shapeId="0">
      <text>
        <r>
          <rPr>
            <sz val="11"/>
            <color theme="1"/>
            <rFont val="Calibri"/>
            <family val="2"/>
            <scheme val="minor"/>
          </rPr>
          <t>Seleccione un valor de la lista</t>
        </r>
      </text>
    </comment>
    <comment ref="F1172" authorId="1" shapeId="0">
      <text>
        <r>
          <rPr>
            <sz val="11"/>
            <color theme="1"/>
            <rFont val="Calibri"/>
            <family val="2"/>
            <scheme val="minor"/>
          </rPr>
          <t>Introduzca el código SNIP</t>
        </r>
      </text>
    </comment>
    <comment ref="C1173" authorId="1" shapeId="0">
      <text>
        <r>
          <rPr>
            <sz val="11"/>
            <color theme="1"/>
            <rFont val="Calibri"/>
            <family val="2"/>
            <scheme val="minor"/>
          </rPr>
          <t>Introduzca la fecha de inicio del proceso, en formato dd-mm-aaaa</t>
        </r>
      </text>
    </comment>
    <comment ref="F11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text/>
    </comment>
    <comment ref="C1175" authorId="1" shapeId="0">
      <text>
        <r>
          <rPr>
            <sz val="11"/>
            <color theme="1"/>
            <rFont val="Calibri"/>
            <family val="2"/>
            <scheme val="minor"/>
          </rPr>
          <t>Introduzca la fecha prevista de adjudicación, en formato dd-mm-aaaa</t>
        </r>
      </text>
    </comment>
    <comment ref="F1175" authorId="1" shapeId="0">
      <text/>
    </comment>
    <comment ref="F1176" authorId="1" shapeId="0">
      <text/>
    </comment>
    <comment ref="A1178" authorId="1" shapeId="0">
      <text>
        <r>
          <rPr>
            <sz val="11"/>
            <color theme="1"/>
            <rFont val="Calibri"/>
            <family val="2"/>
            <scheme val="minor"/>
          </rPr>
          <t>Introduzca un codigo UNSPSC</t>
        </r>
      </text>
    </comment>
    <comment ref="B1178" authorId="1" shapeId="0">
      <text>
        <r>
          <rPr>
            <sz val="11"/>
            <color theme="1"/>
            <rFont val="Calibri"/>
            <family val="2"/>
            <scheme val="minor"/>
          </rPr>
          <t>Descripción calculada automáticamente a partir de código del artículo</t>
        </r>
      </text>
    </comment>
    <comment ref="C1178" authorId="1" shapeId="0">
      <text>
        <r>
          <rPr>
            <sz val="11"/>
            <color theme="1"/>
            <rFont val="Calibri"/>
            <family val="2"/>
            <scheme val="minor"/>
          </rPr>
          <t>Seleccione un valor de la lista</t>
        </r>
      </text>
    </comment>
    <comment ref="D1178" authorId="1" shapeId="0">
      <text>
        <r>
          <rPr>
            <sz val="11"/>
            <color theme="1"/>
            <rFont val="Calibri"/>
            <family val="2"/>
            <scheme val="minor"/>
          </rPr>
          <t>Introduzca un número con dos decimales como máximo. Debe ser igual o mayor a la "Cantidad Real Consumida"</t>
        </r>
      </text>
    </comment>
    <comment ref="E1178" authorId="1" shapeId="0">
      <text>
        <r>
          <rPr>
            <sz val="11"/>
            <color theme="1"/>
            <rFont val="Calibri"/>
            <family val="2"/>
            <scheme val="minor"/>
          </rPr>
          <t>Introduzca un número con dos decimales como máximo</t>
        </r>
      </text>
    </comment>
    <comment ref="F1178" authorId="1" shapeId="0">
      <text>
        <r>
          <rPr>
            <sz val="11"/>
            <color theme="1"/>
            <rFont val="Calibri"/>
            <family val="2"/>
            <scheme val="minor"/>
          </rPr>
          <t>Monto calculado automáticamente por el sistema</t>
        </r>
      </text>
    </comment>
    <comment ref="A1184" authorId="1" shapeId="0">
      <text>
        <r>
          <rPr>
            <sz val="11"/>
            <color theme="1"/>
            <rFont val="Calibri"/>
            <family val="2"/>
            <scheme val="minor"/>
          </rPr>
          <t>Introducir un texto con el nombre o referencia de la contratación</t>
        </r>
      </text>
    </comment>
    <comment ref="B1184" authorId="1" shapeId="0">
      <text>
        <r>
          <rPr>
            <sz val="11"/>
            <color theme="1"/>
            <rFont val="Calibri"/>
            <family val="2"/>
            <scheme val="minor"/>
          </rPr>
          <t>Introduzca un texto con la finalidad de la contratación</t>
        </r>
      </text>
    </comment>
    <comment ref="C1184" authorId="1" shapeId="0">
      <text>
        <r>
          <rPr>
            <sz val="11"/>
            <color theme="1"/>
            <rFont val="Calibri"/>
            <family val="2"/>
            <scheme val="minor"/>
          </rPr>
          <t>Seleccionar un valor del listado</t>
        </r>
      </text>
    </comment>
    <comment ref="D1184" authorId="1" shapeId="0">
      <text>
        <r>
          <rPr>
            <sz val="11"/>
            <color theme="1"/>
            <rFont val="Calibri"/>
            <family val="2"/>
            <scheme val="minor"/>
          </rPr>
          <t>Seleccione el tipo de procedimiento</t>
        </r>
      </text>
    </comment>
    <comment ref="E1184" authorId="1" shapeId="0">
      <text>
        <r>
          <rPr>
            <sz val="11"/>
            <color theme="1"/>
            <rFont val="Calibri"/>
            <family val="2"/>
            <scheme val="minor"/>
          </rPr>
          <t>Seleccione un valor de la lista</t>
        </r>
      </text>
    </comment>
    <comment ref="F1184" authorId="1" shapeId="0">
      <text>
        <r>
          <rPr>
            <sz val="11"/>
            <color theme="1"/>
            <rFont val="Calibri"/>
            <family val="2"/>
            <scheme val="minor"/>
          </rPr>
          <t>Introduzca el código SNIP</t>
        </r>
      </text>
    </comment>
    <comment ref="C1185" authorId="1" shapeId="0">
      <text>
        <r>
          <rPr>
            <sz val="11"/>
            <color theme="1"/>
            <rFont val="Calibri"/>
            <family val="2"/>
            <scheme val="minor"/>
          </rPr>
          <t>Introduzca la fecha de inicio del proceso, en formato dd-mm-aaaa</t>
        </r>
      </text>
    </comment>
    <comment ref="F1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text/>
    </comment>
    <comment ref="C1187" authorId="1" shapeId="0">
      <text>
        <r>
          <rPr>
            <sz val="11"/>
            <color theme="1"/>
            <rFont val="Calibri"/>
            <family val="2"/>
            <scheme val="minor"/>
          </rPr>
          <t>Introduzca la fecha prevista de adjudicación, en formato dd-mm-aaaa</t>
        </r>
      </text>
    </comment>
    <comment ref="F1187" authorId="1" shapeId="0">
      <text/>
    </comment>
    <comment ref="F1188" authorId="1" shapeId="0">
      <text/>
    </comment>
    <comment ref="A1190" authorId="1" shapeId="0">
      <text>
        <r>
          <rPr>
            <sz val="11"/>
            <color theme="1"/>
            <rFont val="Calibri"/>
            <family val="2"/>
            <scheme val="minor"/>
          </rPr>
          <t>Introduzca un codigo UNSPSC</t>
        </r>
      </text>
    </comment>
    <comment ref="B1190" authorId="1" shapeId="0">
      <text>
        <r>
          <rPr>
            <sz val="11"/>
            <color theme="1"/>
            <rFont val="Calibri"/>
            <family val="2"/>
            <scheme val="minor"/>
          </rPr>
          <t>Descripción calculada automáticamente a partir de código del artículo</t>
        </r>
      </text>
    </comment>
    <comment ref="C1190" authorId="1" shapeId="0">
      <text>
        <r>
          <rPr>
            <sz val="11"/>
            <color theme="1"/>
            <rFont val="Calibri"/>
            <family val="2"/>
            <scheme val="minor"/>
          </rPr>
          <t>Seleccione un valor de la lista</t>
        </r>
      </text>
    </comment>
    <comment ref="D1190" authorId="1" shapeId="0">
      <text>
        <r>
          <rPr>
            <sz val="11"/>
            <color theme="1"/>
            <rFont val="Calibri"/>
            <family val="2"/>
            <scheme val="minor"/>
          </rPr>
          <t>Introduzca un número con dos decimales como máximo. Debe ser igual o mayor a la "Cantidad Real Consumida"</t>
        </r>
      </text>
    </comment>
    <comment ref="E1190" authorId="1" shapeId="0">
      <text>
        <r>
          <rPr>
            <sz val="11"/>
            <color theme="1"/>
            <rFont val="Calibri"/>
            <family val="2"/>
            <scheme val="minor"/>
          </rPr>
          <t>Introduzca un número con dos decimales como máximo</t>
        </r>
      </text>
    </comment>
    <comment ref="F1190" authorId="1" shapeId="0">
      <text>
        <r>
          <rPr>
            <sz val="11"/>
            <color theme="1"/>
            <rFont val="Calibri"/>
            <family val="2"/>
            <scheme val="minor"/>
          </rPr>
          <t>Monto calculado automáticamente por el sistema</t>
        </r>
      </text>
    </comment>
    <comment ref="A1196" authorId="1" shapeId="0">
      <text>
        <r>
          <rPr>
            <sz val="11"/>
            <color theme="1"/>
            <rFont val="Calibri"/>
            <family val="2"/>
            <scheme val="minor"/>
          </rPr>
          <t>Introducir un texto con el nombre o referencia de la contratación</t>
        </r>
      </text>
    </comment>
    <comment ref="B1196" authorId="1" shapeId="0">
      <text>
        <r>
          <rPr>
            <sz val="11"/>
            <color theme="1"/>
            <rFont val="Calibri"/>
            <family val="2"/>
            <scheme val="minor"/>
          </rPr>
          <t>Introduzca un texto con la finalidad de la contratación</t>
        </r>
      </text>
    </comment>
    <comment ref="C1196" authorId="1" shapeId="0">
      <text>
        <r>
          <rPr>
            <sz val="11"/>
            <color theme="1"/>
            <rFont val="Calibri"/>
            <family val="2"/>
            <scheme val="minor"/>
          </rPr>
          <t>Seleccionar un valor del listado</t>
        </r>
      </text>
    </comment>
    <comment ref="D1196" authorId="1" shapeId="0">
      <text>
        <r>
          <rPr>
            <sz val="11"/>
            <color theme="1"/>
            <rFont val="Calibri"/>
            <family val="2"/>
            <scheme val="minor"/>
          </rPr>
          <t>Seleccione el tipo de procedimiento</t>
        </r>
      </text>
    </comment>
    <comment ref="E1196" authorId="1" shapeId="0">
      <text>
        <r>
          <rPr>
            <sz val="11"/>
            <color theme="1"/>
            <rFont val="Calibri"/>
            <family val="2"/>
            <scheme val="minor"/>
          </rPr>
          <t>Seleccione un valor de la lista</t>
        </r>
      </text>
    </comment>
    <comment ref="F1196" authorId="1" shapeId="0">
      <text>
        <r>
          <rPr>
            <sz val="11"/>
            <color theme="1"/>
            <rFont val="Calibri"/>
            <family val="2"/>
            <scheme val="minor"/>
          </rPr>
          <t>Introduzca el código SNIP</t>
        </r>
      </text>
    </comment>
    <comment ref="C1197" authorId="1" shapeId="0">
      <text>
        <r>
          <rPr>
            <sz val="11"/>
            <color theme="1"/>
            <rFont val="Calibri"/>
            <family val="2"/>
            <scheme val="minor"/>
          </rPr>
          <t>Introduzca la fecha de inicio del proceso, en formato dd-mm-aaaa</t>
        </r>
      </text>
    </comment>
    <comment ref="F11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text/>
    </comment>
    <comment ref="C1199" authorId="1" shapeId="0">
      <text>
        <r>
          <rPr>
            <sz val="11"/>
            <color theme="1"/>
            <rFont val="Calibri"/>
            <family val="2"/>
            <scheme val="minor"/>
          </rPr>
          <t>Introduzca la fecha prevista de adjudicación, en formato dd-mm-aaaa</t>
        </r>
      </text>
    </comment>
    <comment ref="F1199" authorId="1" shapeId="0">
      <text/>
    </comment>
    <comment ref="F1200" authorId="1" shapeId="0">
      <text/>
    </comment>
    <comment ref="A1202" authorId="1" shapeId="0">
      <text>
        <r>
          <rPr>
            <sz val="11"/>
            <color theme="1"/>
            <rFont val="Calibri"/>
            <family val="2"/>
            <scheme val="minor"/>
          </rPr>
          <t>Introduzca un codigo UNSPSC</t>
        </r>
      </text>
    </comment>
    <comment ref="B1202" authorId="1" shapeId="0">
      <text>
        <r>
          <rPr>
            <sz val="11"/>
            <color theme="1"/>
            <rFont val="Calibri"/>
            <family val="2"/>
            <scheme val="minor"/>
          </rPr>
          <t>Descripción calculada automáticamente a partir de código del artículo</t>
        </r>
      </text>
    </comment>
    <comment ref="C1202" authorId="1" shapeId="0">
      <text>
        <r>
          <rPr>
            <sz val="11"/>
            <color theme="1"/>
            <rFont val="Calibri"/>
            <family val="2"/>
            <scheme val="minor"/>
          </rPr>
          <t>Seleccione un valor de la lista</t>
        </r>
      </text>
    </comment>
    <comment ref="D1202" authorId="1" shapeId="0">
      <text>
        <r>
          <rPr>
            <sz val="11"/>
            <color theme="1"/>
            <rFont val="Calibri"/>
            <family val="2"/>
            <scheme val="minor"/>
          </rPr>
          <t>Introduzca un número con dos decimales como máximo. Debe ser igual o mayor a la "Cantidad Real Consumida"</t>
        </r>
      </text>
    </comment>
    <comment ref="E1202" authorId="1" shapeId="0">
      <text>
        <r>
          <rPr>
            <sz val="11"/>
            <color theme="1"/>
            <rFont val="Calibri"/>
            <family val="2"/>
            <scheme val="minor"/>
          </rPr>
          <t>Introduzca un número con dos decimales como máximo</t>
        </r>
      </text>
    </comment>
    <comment ref="F1202" authorId="1" shapeId="0">
      <text>
        <r>
          <rPr>
            <sz val="11"/>
            <color theme="1"/>
            <rFont val="Calibri"/>
            <family val="2"/>
            <scheme val="minor"/>
          </rPr>
          <t>Monto calculado automáticamente por el sistema</t>
        </r>
      </text>
    </comment>
    <comment ref="A1208" authorId="1" shapeId="0">
      <text>
        <r>
          <rPr>
            <sz val="11"/>
            <color theme="1"/>
            <rFont val="Calibri"/>
            <family val="2"/>
            <scheme val="minor"/>
          </rPr>
          <t>Introducir un texto con el nombre o referencia de la contratación</t>
        </r>
      </text>
    </comment>
    <comment ref="B1208" authorId="1" shapeId="0">
      <text>
        <r>
          <rPr>
            <sz val="11"/>
            <color theme="1"/>
            <rFont val="Calibri"/>
            <family val="2"/>
            <scheme val="minor"/>
          </rPr>
          <t>Introduzca un texto con la finalidad de la contratación</t>
        </r>
      </text>
    </comment>
    <comment ref="C1208" authorId="1" shapeId="0">
      <text>
        <r>
          <rPr>
            <sz val="11"/>
            <color theme="1"/>
            <rFont val="Calibri"/>
            <family val="2"/>
            <scheme val="minor"/>
          </rPr>
          <t>Seleccionar un valor del listado</t>
        </r>
      </text>
    </comment>
    <comment ref="D1208" authorId="1" shapeId="0">
      <text>
        <r>
          <rPr>
            <sz val="11"/>
            <color theme="1"/>
            <rFont val="Calibri"/>
            <family val="2"/>
            <scheme val="minor"/>
          </rPr>
          <t>Seleccione el tipo de procedimiento</t>
        </r>
      </text>
    </comment>
    <comment ref="E1208" authorId="1" shapeId="0">
      <text>
        <r>
          <rPr>
            <sz val="11"/>
            <color theme="1"/>
            <rFont val="Calibri"/>
            <family val="2"/>
            <scheme val="minor"/>
          </rPr>
          <t>Seleccione un valor de la lista</t>
        </r>
      </text>
    </comment>
    <comment ref="F1208" authorId="1" shapeId="0">
      <text>
        <r>
          <rPr>
            <sz val="11"/>
            <color theme="1"/>
            <rFont val="Calibri"/>
            <family val="2"/>
            <scheme val="minor"/>
          </rPr>
          <t>Introduzca el código SNIP</t>
        </r>
      </text>
    </comment>
    <comment ref="C1209" authorId="1" shapeId="0">
      <text>
        <r>
          <rPr>
            <sz val="11"/>
            <color theme="1"/>
            <rFont val="Calibri"/>
            <family val="2"/>
            <scheme val="minor"/>
          </rPr>
          <t>Introduzca la fecha de inicio del proceso, en formato dd-mm-aaaa</t>
        </r>
      </text>
    </comment>
    <comment ref="F1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text/>
    </comment>
    <comment ref="C1211" authorId="1" shapeId="0">
      <text>
        <r>
          <rPr>
            <sz val="11"/>
            <color theme="1"/>
            <rFont val="Calibri"/>
            <family val="2"/>
            <scheme val="minor"/>
          </rPr>
          <t>Introduzca la fecha prevista de adjudicación, en formato dd-mm-aaaa</t>
        </r>
      </text>
    </comment>
    <comment ref="F1211" authorId="1" shapeId="0">
      <text/>
    </comment>
    <comment ref="F1212" authorId="1" shapeId="0">
      <text/>
    </comment>
    <comment ref="A1214" authorId="1" shapeId="0">
      <text>
        <r>
          <rPr>
            <sz val="11"/>
            <color theme="1"/>
            <rFont val="Calibri"/>
            <family val="2"/>
            <scheme val="minor"/>
          </rPr>
          <t>Introduzca un codigo UNSPSC</t>
        </r>
      </text>
    </comment>
    <comment ref="B1214" authorId="1" shapeId="0">
      <text>
        <r>
          <rPr>
            <sz val="11"/>
            <color theme="1"/>
            <rFont val="Calibri"/>
            <family val="2"/>
            <scheme val="minor"/>
          </rPr>
          <t>Descripción calculada automáticamente a partir de código del artículo</t>
        </r>
      </text>
    </comment>
    <comment ref="C1214" authorId="1" shapeId="0">
      <text>
        <r>
          <rPr>
            <sz val="11"/>
            <color theme="1"/>
            <rFont val="Calibri"/>
            <family val="2"/>
            <scheme val="minor"/>
          </rPr>
          <t>Seleccione un valor de la lista</t>
        </r>
      </text>
    </comment>
    <comment ref="D1214" authorId="1" shapeId="0">
      <text>
        <r>
          <rPr>
            <sz val="11"/>
            <color theme="1"/>
            <rFont val="Calibri"/>
            <family val="2"/>
            <scheme val="minor"/>
          </rPr>
          <t>Introduzca un número con dos decimales como máximo. Debe ser igual o mayor a la "Cantidad Real Consumida"</t>
        </r>
      </text>
    </comment>
    <comment ref="E1214" authorId="1" shapeId="0">
      <text>
        <r>
          <rPr>
            <sz val="11"/>
            <color theme="1"/>
            <rFont val="Calibri"/>
            <family val="2"/>
            <scheme val="minor"/>
          </rPr>
          <t>Introduzca un número con dos decimales como máximo</t>
        </r>
      </text>
    </comment>
    <comment ref="F1214" authorId="1" shapeId="0">
      <text>
        <r>
          <rPr>
            <sz val="11"/>
            <color theme="1"/>
            <rFont val="Calibri"/>
            <family val="2"/>
            <scheme val="minor"/>
          </rPr>
          <t>Monto calculado automáticamente por el sistema</t>
        </r>
      </text>
    </comment>
    <comment ref="A1222" authorId="1" shapeId="0">
      <text>
        <r>
          <rPr>
            <sz val="11"/>
            <color theme="1"/>
            <rFont val="Calibri"/>
            <family val="2"/>
            <scheme val="minor"/>
          </rPr>
          <t>Introducir un texto con el nombre o referencia de la contratación</t>
        </r>
      </text>
    </comment>
    <comment ref="B1222" authorId="1" shapeId="0">
      <text>
        <r>
          <rPr>
            <sz val="11"/>
            <color theme="1"/>
            <rFont val="Calibri"/>
            <family val="2"/>
            <scheme val="minor"/>
          </rPr>
          <t>Introduzca un texto con la finalidad de la contratación</t>
        </r>
      </text>
    </comment>
    <comment ref="C1222" authorId="1" shapeId="0">
      <text>
        <r>
          <rPr>
            <sz val="11"/>
            <color theme="1"/>
            <rFont val="Calibri"/>
            <family val="2"/>
            <scheme val="minor"/>
          </rPr>
          <t>Seleccionar un valor del listado</t>
        </r>
      </text>
    </comment>
    <comment ref="D1222" authorId="1" shapeId="0">
      <text>
        <r>
          <rPr>
            <sz val="11"/>
            <color theme="1"/>
            <rFont val="Calibri"/>
            <family val="2"/>
            <scheme val="minor"/>
          </rPr>
          <t>Seleccione el tipo de procedimiento</t>
        </r>
      </text>
    </comment>
    <comment ref="E1222" authorId="1" shapeId="0">
      <text>
        <r>
          <rPr>
            <sz val="11"/>
            <color theme="1"/>
            <rFont val="Calibri"/>
            <family val="2"/>
            <scheme val="minor"/>
          </rPr>
          <t>Seleccione un valor de la lista</t>
        </r>
      </text>
    </comment>
    <comment ref="F1222" authorId="1" shapeId="0">
      <text>
        <r>
          <rPr>
            <sz val="11"/>
            <color theme="1"/>
            <rFont val="Calibri"/>
            <family val="2"/>
            <scheme val="minor"/>
          </rPr>
          <t>Introduzca el código SNIP</t>
        </r>
      </text>
    </comment>
    <comment ref="C1223" authorId="1" shapeId="0">
      <text>
        <r>
          <rPr>
            <sz val="11"/>
            <color theme="1"/>
            <rFont val="Calibri"/>
            <family val="2"/>
            <scheme val="minor"/>
          </rPr>
          <t>Introduzca la fecha de inicio del proceso, en formato dd-mm-aaaa</t>
        </r>
      </text>
    </comment>
    <comment ref="F1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text/>
    </comment>
    <comment ref="C1225" authorId="1" shapeId="0">
      <text>
        <r>
          <rPr>
            <sz val="11"/>
            <color theme="1"/>
            <rFont val="Calibri"/>
            <family val="2"/>
            <scheme val="minor"/>
          </rPr>
          <t>Introduzca la fecha prevista de adjudicación, en formato dd-mm-aaaa</t>
        </r>
      </text>
    </comment>
    <comment ref="F1225" authorId="1" shapeId="0">
      <text/>
    </comment>
    <comment ref="F1226" authorId="1" shapeId="0">
      <text/>
    </comment>
    <comment ref="A1228" authorId="1" shapeId="0">
      <text>
        <r>
          <rPr>
            <sz val="11"/>
            <color theme="1"/>
            <rFont val="Calibri"/>
            <family val="2"/>
            <scheme val="minor"/>
          </rPr>
          <t>Introduzca un codigo UNSPSC</t>
        </r>
      </text>
    </comment>
    <comment ref="B1228" authorId="1" shapeId="0">
      <text>
        <r>
          <rPr>
            <sz val="11"/>
            <color theme="1"/>
            <rFont val="Calibri"/>
            <family val="2"/>
            <scheme val="minor"/>
          </rPr>
          <t>Descripción calculada automáticamente a partir de código del artículo</t>
        </r>
      </text>
    </comment>
    <comment ref="C1228" authorId="1" shapeId="0">
      <text>
        <r>
          <rPr>
            <sz val="11"/>
            <color theme="1"/>
            <rFont val="Calibri"/>
            <family val="2"/>
            <scheme val="minor"/>
          </rPr>
          <t>Seleccione un valor de la lista</t>
        </r>
      </text>
    </comment>
    <comment ref="D1228" authorId="1" shapeId="0">
      <text>
        <r>
          <rPr>
            <sz val="11"/>
            <color theme="1"/>
            <rFont val="Calibri"/>
            <family val="2"/>
            <scheme val="minor"/>
          </rPr>
          <t>Introduzca un número con dos decimales como máximo. Debe ser igual o mayor a la "Cantidad Real Consumida"</t>
        </r>
      </text>
    </comment>
    <comment ref="E1228" authorId="1" shapeId="0">
      <text>
        <r>
          <rPr>
            <sz val="11"/>
            <color theme="1"/>
            <rFont val="Calibri"/>
            <family val="2"/>
            <scheme val="minor"/>
          </rPr>
          <t>Introduzca un número con dos decimales como máximo</t>
        </r>
      </text>
    </comment>
    <comment ref="F1228" authorId="1" shapeId="0">
      <text>
        <r>
          <rPr>
            <sz val="11"/>
            <color theme="1"/>
            <rFont val="Calibri"/>
            <family val="2"/>
            <scheme val="minor"/>
          </rPr>
          <t>Monto calculado automáticamente por el sistema</t>
        </r>
      </text>
    </comment>
    <comment ref="A1236" authorId="1" shapeId="0">
      <text>
        <r>
          <rPr>
            <sz val="11"/>
            <color theme="1"/>
            <rFont val="Calibri"/>
            <family val="2"/>
            <scheme val="minor"/>
          </rPr>
          <t>Introducir un texto con el nombre o referencia de la contratación</t>
        </r>
      </text>
    </comment>
    <comment ref="B1236" authorId="1" shapeId="0">
      <text>
        <r>
          <rPr>
            <sz val="11"/>
            <color theme="1"/>
            <rFont val="Calibri"/>
            <family val="2"/>
            <scheme val="minor"/>
          </rPr>
          <t>Introduzca un texto con la finalidad de la contratación</t>
        </r>
      </text>
    </comment>
    <comment ref="C1236" authorId="1" shapeId="0">
      <text>
        <r>
          <rPr>
            <sz val="11"/>
            <color theme="1"/>
            <rFont val="Calibri"/>
            <family val="2"/>
            <scheme val="minor"/>
          </rPr>
          <t>Seleccionar un valor del listado</t>
        </r>
      </text>
    </comment>
    <comment ref="D1236" authorId="1" shapeId="0">
      <text>
        <r>
          <rPr>
            <sz val="11"/>
            <color theme="1"/>
            <rFont val="Calibri"/>
            <family val="2"/>
            <scheme val="minor"/>
          </rPr>
          <t>Seleccione el tipo de procedimiento</t>
        </r>
      </text>
    </comment>
    <comment ref="E1236" authorId="1" shapeId="0">
      <text>
        <r>
          <rPr>
            <sz val="11"/>
            <color theme="1"/>
            <rFont val="Calibri"/>
            <family val="2"/>
            <scheme val="minor"/>
          </rPr>
          <t>Seleccione un valor de la lista</t>
        </r>
      </text>
    </comment>
    <comment ref="F1236" authorId="1" shapeId="0">
      <text>
        <r>
          <rPr>
            <sz val="11"/>
            <color theme="1"/>
            <rFont val="Calibri"/>
            <family val="2"/>
            <scheme val="minor"/>
          </rPr>
          <t>Introduzca el código SNIP</t>
        </r>
      </text>
    </comment>
    <comment ref="C1237" authorId="1" shapeId="0">
      <text>
        <r>
          <rPr>
            <sz val="11"/>
            <color theme="1"/>
            <rFont val="Calibri"/>
            <family val="2"/>
            <scheme val="minor"/>
          </rPr>
          <t>Introduzca la fecha de inicio del proceso, en formato dd-mm-aaaa</t>
        </r>
      </text>
    </comment>
    <comment ref="F1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text/>
    </comment>
    <comment ref="C1239" authorId="1" shapeId="0">
      <text>
        <r>
          <rPr>
            <sz val="11"/>
            <color theme="1"/>
            <rFont val="Calibri"/>
            <family val="2"/>
            <scheme val="minor"/>
          </rPr>
          <t>Introduzca la fecha prevista de adjudicación, en formato dd-mm-aaaa</t>
        </r>
      </text>
    </comment>
    <comment ref="F1239" authorId="1" shapeId="0">
      <text/>
    </comment>
    <comment ref="F1240" authorId="1" shapeId="0">
      <text/>
    </comment>
    <comment ref="A1242" authorId="1" shapeId="0">
      <text>
        <r>
          <rPr>
            <sz val="11"/>
            <color theme="1"/>
            <rFont val="Calibri"/>
            <family val="2"/>
            <scheme val="minor"/>
          </rPr>
          <t>Introduzca un codigo UNSPSC</t>
        </r>
      </text>
    </comment>
    <comment ref="B1242" authorId="1" shapeId="0">
      <text>
        <r>
          <rPr>
            <sz val="11"/>
            <color theme="1"/>
            <rFont val="Calibri"/>
            <family val="2"/>
            <scheme val="minor"/>
          </rPr>
          <t>Descripción calculada automáticamente a partir de código del artículo</t>
        </r>
      </text>
    </comment>
    <comment ref="C1242" authorId="1" shapeId="0">
      <text>
        <r>
          <rPr>
            <sz val="11"/>
            <color theme="1"/>
            <rFont val="Calibri"/>
            <family val="2"/>
            <scheme val="minor"/>
          </rPr>
          <t>Seleccione un valor de la lista</t>
        </r>
      </text>
    </comment>
    <comment ref="D1242" authorId="1" shapeId="0">
      <text>
        <r>
          <rPr>
            <sz val="11"/>
            <color theme="1"/>
            <rFont val="Calibri"/>
            <family val="2"/>
            <scheme val="minor"/>
          </rPr>
          <t>Introduzca un número con dos decimales como máximo. Debe ser igual o mayor a la "Cantidad Real Consumida"</t>
        </r>
      </text>
    </comment>
    <comment ref="E1242" authorId="1" shapeId="0">
      <text>
        <r>
          <rPr>
            <sz val="11"/>
            <color theme="1"/>
            <rFont val="Calibri"/>
            <family val="2"/>
            <scheme val="minor"/>
          </rPr>
          <t>Introduzca un número con dos decimales como máximo</t>
        </r>
      </text>
    </comment>
    <comment ref="F1242" authorId="1" shapeId="0">
      <text>
        <r>
          <rPr>
            <sz val="11"/>
            <color theme="1"/>
            <rFont val="Calibri"/>
            <family val="2"/>
            <scheme val="minor"/>
          </rPr>
          <t>Monto calculado automáticamente por el sistema</t>
        </r>
      </text>
    </comment>
    <comment ref="A1255" authorId="1" shapeId="0">
      <text>
        <r>
          <rPr>
            <sz val="11"/>
            <color theme="1"/>
            <rFont val="Calibri"/>
            <family val="2"/>
            <scheme val="minor"/>
          </rPr>
          <t>Introducir un texto con el nombre o referencia de la contratación</t>
        </r>
      </text>
    </comment>
    <comment ref="B1255" authorId="1" shapeId="0">
      <text>
        <r>
          <rPr>
            <sz val="11"/>
            <color theme="1"/>
            <rFont val="Calibri"/>
            <family val="2"/>
            <scheme val="minor"/>
          </rPr>
          <t>Introduzca un texto con la finalidad de la contratación</t>
        </r>
      </text>
    </comment>
    <comment ref="C1255" authorId="1" shapeId="0">
      <text>
        <r>
          <rPr>
            <sz val="11"/>
            <color theme="1"/>
            <rFont val="Calibri"/>
            <family val="2"/>
            <scheme val="minor"/>
          </rPr>
          <t>Seleccionar un valor del listado</t>
        </r>
      </text>
    </comment>
    <comment ref="D1255" authorId="1" shapeId="0">
      <text>
        <r>
          <rPr>
            <sz val="11"/>
            <color theme="1"/>
            <rFont val="Calibri"/>
            <family val="2"/>
            <scheme val="minor"/>
          </rPr>
          <t>Seleccione el tipo de procedimiento</t>
        </r>
      </text>
    </comment>
    <comment ref="E1255" authorId="1" shapeId="0">
      <text>
        <r>
          <rPr>
            <sz val="11"/>
            <color theme="1"/>
            <rFont val="Calibri"/>
            <family val="2"/>
            <scheme val="minor"/>
          </rPr>
          <t>Seleccione un valor de la lista</t>
        </r>
      </text>
    </comment>
    <comment ref="F1255" authorId="1" shapeId="0">
      <text>
        <r>
          <rPr>
            <sz val="11"/>
            <color theme="1"/>
            <rFont val="Calibri"/>
            <family val="2"/>
            <scheme val="minor"/>
          </rPr>
          <t>Introduzca el código SNIP</t>
        </r>
      </text>
    </comment>
    <comment ref="C1256" authorId="1" shapeId="0">
      <text>
        <r>
          <rPr>
            <sz val="11"/>
            <color theme="1"/>
            <rFont val="Calibri"/>
            <family val="2"/>
            <scheme val="minor"/>
          </rPr>
          <t>Introduzca la fecha de inicio del proceso, en formato dd-mm-aaaa</t>
        </r>
      </text>
    </comment>
    <comment ref="F12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text/>
    </comment>
    <comment ref="C1258" authorId="1" shapeId="0">
      <text>
        <r>
          <rPr>
            <sz val="11"/>
            <color theme="1"/>
            <rFont val="Calibri"/>
            <family val="2"/>
            <scheme val="minor"/>
          </rPr>
          <t>Introduzca la fecha prevista de adjudicación, en formato dd-mm-aaaa</t>
        </r>
      </text>
    </comment>
    <comment ref="F1258" authorId="1" shapeId="0">
      <text/>
    </comment>
    <comment ref="F1259" authorId="1" shapeId="0">
      <text/>
    </comment>
    <comment ref="A1261" authorId="1" shapeId="0">
      <text>
        <r>
          <rPr>
            <sz val="11"/>
            <color theme="1"/>
            <rFont val="Calibri"/>
            <family val="2"/>
            <scheme val="minor"/>
          </rPr>
          <t>Introduzca un codigo UNSPSC</t>
        </r>
      </text>
    </comment>
    <comment ref="B1261" authorId="1" shapeId="0">
      <text>
        <r>
          <rPr>
            <sz val="11"/>
            <color theme="1"/>
            <rFont val="Calibri"/>
            <family val="2"/>
            <scheme val="minor"/>
          </rPr>
          <t>Descripción calculada automáticamente a partir de código del artículo</t>
        </r>
      </text>
    </comment>
    <comment ref="C1261" authorId="1" shapeId="0">
      <text>
        <r>
          <rPr>
            <sz val="11"/>
            <color theme="1"/>
            <rFont val="Calibri"/>
            <family val="2"/>
            <scheme val="minor"/>
          </rPr>
          <t>Seleccione un valor de la lista</t>
        </r>
      </text>
    </comment>
    <comment ref="D1261" authorId="1" shapeId="0">
      <text>
        <r>
          <rPr>
            <sz val="11"/>
            <color theme="1"/>
            <rFont val="Calibri"/>
            <family val="2"/>
            <scheme val="minor"/>
          </rPr>
          <t>Introduzca un número con dos decimales como máximo. Debe ser igual o mayor a la "Cantidad Real Consumida"</t>
        </r>
      </text>
    </comment>
    <comment ref="E1261" authorId="1" shapeId="0">
      <text>
        <r>
          <rPr>
            <sz val="11"/>
            <color theme="1"/>
            <rFont val="Calibri"/>
            <family val="2"/>
            <scheme val="minor"/>
          </rPr>
          <t>Introduzca un número con dos decimales como máximo</t>
        </r>
      </text>
    </comment>
    <comment ref="F1261"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291" authorId="1" shapeId="0">
      <text>
        <r>
          <rPr>
            <sz val="11"/>
            <color theme="1"/>
            <rFont val="Calibri"/>
            <family val="2"/>
            <scheme val="minor"/>
          </rPr>
          <t>Introducir un texto con el nombre o referencia de la contratación</t>
        </r>
      </text>
    </comment>
    <comment ref="B1291" authorId="1" shapeId="0">
      <text>
        <r>
          <rPr>
            <sz val="11"/>
            <color theme="1"/>
            <rFont val="Calibri"/>
            <family val="2"/>
            <scheme val="minor"/>
          </rPr>
          <t>Introduzca un texto con la finalidad de la contratación</t>
        </r>
      </text>
    </comment>
    <comment ref="C1291" authorId="1" shapeId="0">
      <text>
        <r>
          <rPr>
            <sz val="11"/>
            <color theme="1"/>
            <rFont val="Calibri"/>
            <family val="2"/>
            <scheme val="minor"/>
          </rPr>
          <t>Seleccionar un valor del listado</t>
        </r>
      </text>
    </comment>
    <comment ref="D1291" authorId="1" shapeId="0">
      <text>
        <r>
          <rPr>
            <sz val="11"/>
            <color theme="1"/>
            <rFont val="Calibri"/>
            <family val="2"/>
            <scheme val="minor"/>
          </rPr>
          <t>Seleccione el tipo de procedimiento</t>
        </r>
      </text>
    </comment>
    <comment ref="E1291" authorId="1" shapeId="0">
      <text>
        <r>
          <rPr>
            <sz val="11"/>
            <color theme="1"/>
            <rFont val="Calibri"/>
            <family val="2"/>
            <scheme val="minor"/>
          </rPr>
          <t>Seleccione un valor de la lista</t>
        </r>
      </text>
    </comment>
    <comment ref="F1291" authorId="1" shapeId="0">
      <text>
        <r>
          <rPr>
            <sz val="11"/>
            <color theme="1"/>
            <rFont val="Calibri"/>
            <family val="2"/>
            <scheme val="minor"/>
          </rPr>
          <t>Introduzca el código SNIP</t>
        </r>
      </text>
    </comment>
    <comment ref="C1292" authorId="1" shapeId="0">
      <text>
        <r>
          <rPr>
            <sz val="11"/>
            <color theme="1"/>
            <rFont val="Calibri"/>
            <family val="2"/>
            <scheme val="minor"/>
          </rPr>
          <t>Introduzca la fecha de inicio del proceso, en formato dd-mm-aaaa</t>
        </r>
      </text>
    </comment>
    <comment ref="F12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text/>
    </comment>
    <comment ref="C1294" authorId="1" shapeId="0">
      <text>
        <r>
          <rPr>
            <sz val="11"/>
            <color theme="1"/>
            <rFont val="Calibri"/>
            <family val="2"/>
            <scheme val="minor"/>
          </rPr>
          <t>Introduzca la fecha prevista de adjudicación, en formato dd-mm-aaaa</t>
        </r>
      </text>
    </comment>
    <comment ref="F1294" authorId="1" shapeId="0">
      <text/>
    </comment>
    <comment ref="F1295" authorId="1" shapeId="0">
      <text/>
    </comment>
    <comment ref="A1297" authorId="1" shapeId="0">
      <text>
        <r>
          <rPr>
            <sz val="11"/>
            <color theme="1"/>
            <rFont val="Calibri"/>
            <family val="2"/>
            <scheme val="minor"/>
          </rPr>
          <t>Introduzca un codigo UNSPSC</t>
        </r>
      </text>
    </comment>
    <comment ref="B1297" authorId="1" shapeId="0">
      <text>
        <r>
          <rPr>
            <sz val="11"/>
            <color theme="1"/>
            <rFont val="Calibri"/>
            <family val="2"/>
            <scheme val="minor"/>
          </rPr>
          <t>Descripción calculada automáticamente a partir de código del artículo</t>
        </r>
      </text>
    </comment>
    <comment ref="C1297" authorId="1" shapeId="0">
      <text>
        <r>
          <rPr>
            <sz val="11"/>
            <color theme="1"/>
            <rFont val="Calibri"/>
            <family val="2"/>
            <scheme val="minor"/>
          </rPr>
          <t>Seleccione un valor de la lista</t>
        </r>
      </text>
    </comment>
    <comment ref="D1297" authorId="1" shapeId="0">
      <text>
        <r>
          <rPr>
            <sz val="11"/>
            <color theme="1"/>
            <rFont val="Calibri"/>
            <family val="2"/>
            <scheme val="minor"/>
          </rPr>
          <t>Introduzca un número con dos decimales como máximo. Debe ser igual o mayor a la "Cantidad Real Consumida"</t>
        </r>
      </text>
    </comment>
    <comment ref="E1297" authorId="1" shapeId="0">
      <text>
        <r>
          <rPr>
            <sz val="11"/>
            <color theme="1"/>
            <rFont val="Calibri"/>
            <family val="2"/>
            <scheme val="minor"/>
          </rPr>
          <t>Introduzca un número con dos decimales como máximo</t>
        </r>
      </text>
    </comment>
    <comment ref="F1297" authorId="1" shapeId="0">
      <text>
        <r>
          <rPr>
            <sz val="11"/>
            <color theme="1"/>
            <rFont val="Calibri"/>
            <family val="2"/>
            <scheme val="minor"/>
          </rPr>
          <t>Monto calculado automáticamente por el sistema</t>
        </r>
      </text>
    </comment>
    <comment ref="A1310" authorId="1" shapeId="0">
      <text>
        <r>
          <rPr>
            <sz val="11"/>
            <color theme="1"/>
            <rFont val="Calibri"/>
            <family val="2"/>
            <scheme val="minor"/>
          </rPr>
          <t>Introducir un texto con el nombre o referencia de la contratación</t>
        </r>
      </text>
    </comment>
    <comment ref="B1310" authorId="1" shapeId="0">
      <text>
        <r>
          <rPr>
            <sz val="11"/>
            <color theme="1"/>
            <rFont val="Calibri"/>
            <family val="2"/>
            <scheme val="minor"/>
          </rPr>
          <t>Introduzca un texto con la finalidad de la contratación</t>
        </r>
      </text>
    </comment>
    <comment ref="C1310" authorId="1" shapeId="0">
      <text>
        <r>
          <rPr>
            <sz val="11"/>
            <color theme="1"/>
            <rFont val="Calibri"/>
            <family val="2"/>
            <scheme val="minor"/>
          </rPr>
          <t>Seleccionar un valor del listado</t>
        </r>
      </text>
    </comment>
    <comment ref="D1310" authorId="1" shapeId="0">
      <text>
        <r>
          <rPr>
            <sz val="11"/>
            <color theme="1"/>
            <rFont val="Calibri"/>
            <family val="2"/>
            <scheme val="minor"/>
          </rPr>
          <t>Seleccione el tipo de procedimiento</t>
        </r>
      </text>
    </comment>
    <comment ref="E1310" authorId="1" shapeId="0">
      <text>
        <r>
          <rPr>
            <sz val="11"/>
            <color theme="1"/>
            <rFont val="Calibri"/>
            <family val="2"/>
            <scheme val="minor"/>
          </rPr>
          <t>Seleccione un valor de la lista</t>
        </r>
      </text>
    </comment>
    <comment ref="F1310" authorId="1" shapeId="0">
      <text>
        <r>
          <rPr>
            <sz val="11"/>
            <color theme="1"/>
            <rFont val="Calibri"/>
            <family val="2"/>
            <scheme val="minor"/>
          </rPr>
          <t>Introduzca el código SNIP</t>
        </r>
      </text>
    </comment>
    <comment ref="C1311" authorId="1" shapeId="0">
      <text>
        <r>
          <rPr>
            <sz val="11"/>
            <color theme="1"/>
            <rFont val="Calibri"/>
            <family val="2"/>
            <scheme val="minor"/>
          </rPr>
          <t>Introduzca la fecha de inicio del proceso, en formato dd-mm-aaaa</t>
        </r>
      </text>
    </comment>
    <comment ref="F1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text/>
    </comment>
    <comment ref="C1313" authorId="1" shapeId="0">
      <text>
        <r>
          <rPr>
            <sz val="11"/>
            <color theme="1"/>
            <rFont val="Calibri"/>
            <family val="2"/>
            <scheme val="minor"/>
          </rPr>
          <t>Introduzca la fecha prevista de adjudicación, en formato dd-mm-aaaa</t>
        </r>
      </text>
    </comment>
    <comment ref="F1313" authorId="1" shapeId="0">
      <text/>
    </comment>
    <comment ref="F1314" authorId="1" shapeId="0">
      <text/>
    </comment>
    <comment ref="A1316" authorId="1" shapeId="0">
      <text>
        <r>
          <rPr>
            <sz val="11"/>
            <color theme="1"/>
            <rFont val="Calibri"/>
            <family val="2"/>
            <scheme val="minor"/>
          </rPr>
          <t>Introduzca un codigo UNSPSC</t>
        </r>
      </text>
    </comment>
    <comment ref="B1316" authorId="1" shapeId="0">
      <text>
        <r>
          <rPr>
            <sz val="11"/>
            <color theme="1"/>
            <rFont val="Calibri"/>
            <family val="2"/>
            <scheme val="minor"/>
          </rPr>
          <t>Descripción calculada automáticamente a partir de código del artículo</t>
        </r>
      </text>
    </comment>
    <comment ref="C1316" authorId="1" shapeId="0">
      <text>
        <r>
          <rPr>
            <sz val="11"/>
            <color theme="1"/>
            <rFont val="Calibri"/>
            <family val="2"/>
            <scheme val="minor"/>
          </rPr>
          <t>Seleccione un valor de la lista</t>
        </r>
      </text>
    </comment>
    <comment ref="D1316" authorId="1" shapeId="0">
      <text>
        <r>
          <rPr>
            <sz val="11"/>
            <color theme="1"/>
            <rFont val="Calibri"/>
            <family val="2"/>
            <scheme val="minor"/>
          </rPr>
          <t>Introduzca un número con dos decimales como máximo. Debe ser igual o mayor a la "Cantidad Real Consumida"</t>
        </r>
      </text>
    </comment>
    <comment ref="E1316" authorId="1" shapeId="0">
      <text>
        <r>
          <rPr>
            <sz val="11"/>
            <color theme="1"/>
            <rFont val="Calibri"/>
            <family val="2"/>
            <scheme val="minor"/>
          </rPr>
          <t>Introduzca un número con dos decimales como máximo</t>
        </r>
      </text>
    </comment>
    <comment ref="F1316" authorId="1" shapeId="0">
      <text>
        <r>
          <rPr>
            <sz val="11"/>
            <color theme="1"/>
            <rFont val="Calibri"/>
            <family val="2"/>
            <scheme val="minor"/>
          </rPr>
          <t>Monto calculado automáticamente por el sistema</t>
        </r>
      </text>
    </comment>
    <comment ref="A1322" authorId="1" shapeId="0">
      <text>
        <r>
          <rPr>
            <sz val="11"/>
            <color theme="1"/>
            <rFont val="Calibri"/>
            <family val="2"/>
            <scheme val="minor"/>
          </rPr>
          <t>Introducir un texto con el nombre o referencia de la contratación</t>
        </r>
      </text>
    </comment>
    <comment ref="B1322" authorId="1" shapeId="0">
      <text>
        <r>
          <rPr>
            <sz val="11"/>
            <color theme="1"/>
            <rFont val="Calibri"/>
            <family val="2"/>
            <scheme val="minor"/>
          </rPr>
          <t>Introduzca un texto con la finalidad de la contratación</t>
        </r>
      </text>
    </comment>
    <comment ref="C1322" authorId="1" shapeId="0">
      <text>
        <r>
          <rPr>
            <sz val="11"/>
            <color theme="1"/>
            <rFont val="Calibri"/>
            <family val="2"/>
            <scheme val="minor"/>
          </rPr>
          <t>Seleccionar un valor del listado</t>
        </r>
      </text>
    </comment>
    <comment ref="D1322" authorId="1" shapeId="0">
      <text>
        <r>
          <rPr>
            <sz val="11"/>
            <color theme="1"/>
            <rFont val="Calibri"/>
            <family val="2"/>
            <scheme val="minor"/>
          </rPr>
          <t>Seleccione el tipo de procedimiento</t>
        </r>
      </text>
    </comment>
    <comment ref="E1322" authorId="1" shapeId="0">
      <text>
        <r>
          <rPr>
            <sz val="11"/>
            <color theme="1"/>
            <rFont val="Calibri"/>
            <family val="2"/>
            <scheme val="minor"/>
          </rPr>
          <t>Seleccione un valor de la lista</t>
        </r>
      </text>
    </comment>
    <comment ref="F1322" authorId="1" shapeId="0">
      <text>
        <r>
          <rPr>
            <sz val="11"/>
            <color theme="1"/>
            <rFont val="Calibri"/>
            <family val="2"/>
            <scheme val="minor"/>
          </rPr>
          <t>Introduzca el código SNIP</t>
        </r>
      </text>
    </comment>
    <comment ref="C1323" authorId="1" shapeId="0">
      <text>
        <r>
          <rPr>
            <sz val="11"/>
            <color theme="1"/>
            <rFont val="Calibri"/>
            <family val="2"/>
            <scheme val="minor"/>
          </rPr>
          <t>Introduzca la fecha de inicio del proceso, en formato dd-mm-aaaa</t>
        </r>
      </text>
    </comment>
    <comment ref="F13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text/>
    </comment>
    <comment ref="C1325" authorId="1" shapeId="0">
      <text>
        <r>
          <rPr>
            <sz val="11"/>
            <color theme="1"/>
            <rFont val="Calibri"/>
            <family val="2"/>
            <scheme val="minor"/>
          </rPr>
          <t>Introduzca la fecha prevista de adjudicación, en formato dd-mm-aaaa</t>
        </r>
      </text>
    </comment>
    <comment ref="F1325" authorId="1" shapeId="0">
      <text/>
    </comment>
    <comment ref="F1326" authorId="1" shapeId="0">
      <text/>
    </comment>
    <comment ref="A1328" authorId="1" shapeId="0">
      <text>
        <r>
          <rPr>
            <sz val="11"/>
            <color theme="1"/>
            <rFont val="Calibri"/>
            <family val="2"/>
            <scheme val="minor"/>
          </rPr>
          <t>Introduzca un codigo UNSPSC</t>
        </r>
      </text>
    </comment>
    <comment ref="B1328" authorId="1" shapeId="0">
      <text>
        <r>
          <rPr>
            <sz val="11"/>
            <color theme="1"/>
            <rFont val="Calibri"/>
            <family val="2"/>
            <scheme val="minor"/>
          </rPr>
          <t>Descripción calculada automáticamente a partir de código del artículo</t>
        </r>
      </text>
    </comment>
    <comment ref="C1328" authorId="1" shapeId="0">
      <text>
        <r>
          <rPr>
            <sz val="11"/>
            <color theme="1"/>
            <rFont val="Calibri"/>
            <family val="2"/>
            <scheme val="minor"/>
          </rPr>
          <t>Seleccione un valor de la lista</t>
        </r>
      </text>
    </comment>
    <comment ref="D1328" authorId="1" shapeId="0">
      <text>
        <r>
          <rPr>
            <sz val="11"/>
            <color theme="1"/>
            <rFont val="Calibri"/>
            <family val="2"/>
            <scheme val="minor"/>
          </rPr>
          <t>Introduzca un número con dos decimales como máximo. Debe ser igual o mayor a la "Cantidad Real Consumida"</t>
        </r>
      </text>
    </comment>
    <comment ref="E1328" authorId="1" shapeId="0">
      <text>
        <r>
          <rPr>
            <sz val="11"/>
            <color theme="1"/>
            <rFont val="Calibri"/>
            <family val="2"/>
            <scheme val="minor"/>
          </rPr>
          <t>Introduzca un número con dos decimales como máximo</t>
        </r>
      </text>
    </comment>
    <comment ref="F1328" authorId="1" shapeId="0">
      <text>
        <r>
          <rPr>
            <sz val="11"/>
            <color theme="1"/>
            <rFont val="Calibri"/>
            <family val="2"/>
            <scheme val="minor"/>
          </rPr>
          <t>Monto calculado automáticamente por el sistema</t>
        </r>
      </text>
    </comment>
    <comment ref="A1341" authorId="1" shapeId="0">
      <text>
        <r>
          <rPr>
            <sz val="11"/>
            <color theme="1"/>
            <rFont val="Calibri"/>
            <family val="2"/>
            <scheme val="minor"/>
          </rPr>
          <t>Introducir un texto con el nombre o referencia de la contratación</t>
        </r>
      </text>
    </comment>
    <comment ref="B1341" authorId="1" shapeId="0">
      <text>
        <r>
          <rPr>
            <sz val="11"/>
            <color theme="1"/>
            <rFont val="Calibri"/>
            <family val="2"/>
            <scheme val="minor"/>
          </rPr>
          <t>Introduzca un texto con la finalidad de la contratación</t>
        </r>
      </text>
    </comment>
    <comment ref="C1341" authorId="1" shapeId="0">
      <text>
        <r>
          <rPr>
            <sz val="11"/>
            <color theme="1"/>
            <rFont val="Calibri"/>
            <family val="2"/>
            <scheme val="minor"/>
          </rPr>
          <t>Seleccionar un valor del listado</t>
        </r>
      </text>
    </comment>
    <comment ref="D1341" authorId="1" shapeId="0">
      <text>
        <r>
          <rPr>
            <sz val="11"/>
            <color theme="1"/>
            <rFont val="Calibri"/>
            <family val="2"/>
            <scheme val="minor"/>
          </rPr>
          <t>Seleccione el tipo de procedimiento</t>
        </r>
      </text>
    </comment>
    <comment ref="E1341" authorId="1" shapeId="0">
      <text>
        <r>
          <rPr>
            <sz val="11"/>
            <color theme="1"/>
            <rFont val="Calibri"/>
            <family val="2"/>
            <scheme val="minor"/>
          </rPr>
          <t>Seleccione un valor de la lista</t>
        </r>
      </text>
    </comment>
    <comment ref="F1341" authorId="1" shapeId="0">
      <text>
        <r>
          <rPr>
            <sz val="11"/>
            <color theme="1"/>
            <rFont val="Calibri"/>
            <family val="2"/>
            <scheme val="minor"/>
          </rPr>
          <t>Introduzca el código SNIP</t>
        </r>
      </text>
    </comment>
    <comment ref="C1342" authorId="1" shapeId="0">
      <text>
        <r>
          <rPr>
            <sz val="11"/>
            <color theme="1"/>
            <rFont val="Calibri"/>
            <family val="2"/>
            <scheme val="minor"/>
          </rPr>
          <t>Introduzca la fecha de inicio del proceso, en formato dd-mm-aaaa</t>
        </r>
      </text>
    </comment>
    <comment ref="F13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text/>
    </comment>
    <comment ref="C1344" authorId="1" shapeId="0">
      <text>
        <r>
          <rPr>
            <sz val="11"/>
            <color theme="1"/>
            <rFont val="Calibri"/>
            <family val="2"/>
            <scheme val="minor"/>
          </rPr>
          <t>Introduzca la fecha prevista de adjudicación, en formato dd-mm-aaaa</t>
        </r>
      </text>
    </comment>
    <comment ref="F1344" authorId="1" shapeId="0">
      <text/>
    </comment>
    <comment ref="F1345" authorId="1" shapeId="0">
      <text/>
    </comment>
    <comment ref="A1347" authorId="1" shapeId="0">
      <text>
        <r>
          <rPr>
            <sz val="11"/>
            <color theme="1"/>
            <rFont val="Calibri"/>
            <family val="2"/>
            <scheme val="minor"/>
          </rPr>
          <t>Introduzca un codigo UNSPSC</t>
        </r>
      </text>
    </comment>
    <comment ref="B1347" authorId="1" shapeId="0">
      <text>
        <r>
          <rPr>
            <sz val="11"/>
            <color theme="1"/>
            <rFont val="Calibri"/>
            <family val="2"/>
            <scheme val="minor"/>
          </rPr>
          <t>Descripción calculada automáticamente a partir de código del artículo</t>
        </r>
      </text>
    </comment>
    <comment ref="C1347" authorId="1" shapeId="0">
      <text>
        <r>
          <rPr>
            <sz val="11"/>
            <color theme="1"/>
            <rFont val="Calibri"/>
            <family val="2"/>
            <scheme val="minor"/>
          </rPr>
          <t>Seleccione un valor de la lista</t>
        </r>
      </text>
    </comment>
    <comment ref="D1347" authorId="1" shapeId="0">
      <text>
        <r>
          <rPr>
            <sz val="11"/>
            <color theme="1"/>
            <rFont val="Calibri"/>
            <family val="2"/>
            <scheme val="minor"/>
          </rPr>
          <t>Introduzca un número con dos decimales como máximo. Debe ser igual o mayor a la "Cantidad Real Consumida"</t>
        </r>
      </text>
    </comment>
    <comment ref="E1347" authorId="1" shapeId="0">
      <text>
        <r>
          <rPr>
            <sz val="11"/>
            <color theme="1"/>
            <rFont val="Calibri"/>
            <family val="2"/>
            <scheme val="minor"/>
          </rPr>
          <t>Introduzca un número con dos decimales como máximo</t>
        </r>
      </text>
    </comment>
    <comment ref="F1347" authorId="1" shapeId="0">
      <text>
        <r>
          <rPr>
            <sz val="11"/>
            <color theme="1"/>
            <rFont val="Calibri"/>
            <family val="2"/>
            <scheme val="minor"/>
          </rPr>
          <t>Monto calculado automáticamente por el sistema</t>
        </r>
      </text>
    </comment>
    <comment ref="A1360" authorId="1" shapeId="0">
      <text>
        <r>
          <rPr>
            <sz val="11"/>
            <color theme="1"/>
            <rFont val="Calibri"/>
            <family val="2"/>
            <scheme val="minor"/>
          </rPr>
          <t>Introducir un texto con el nombre o referencia de la contratación</t>
        </r>
      </text>
    </comment>
    <comment ref="B1360" authorId="1" shapeId="0">
      <text>
        <r>
          <rPr>
            <sz val="11"/>
            <color theme="1"/>
            <rFont val="Calibri"/>
            <family val="2"/>
            <scheme val="minor"/>
          </rPr>
          <t>Introduzca un texto con la finalidad de la contratación</t>
        </r>
      </text>
    </comment>
    <comment ref="C1360" authorId="1" shapeId="0">
      <text>
        <r>
          <rPr>
            <sz val="11"/>
            <color theme="1"/>
            <rFont val="Calibri"/>
            <family val="2"/>
            <scheme val="minor"/>
          </rPr>
          <t>Seleccionar un valor del listado</t>
        </r>
      </text>
    </comment>
    <comment ref="D1360" authorId="1" shapeId="0">
      <text>
        <r>
          <rPr>
            <sz val="11"/>
            <color theme="1"/>
            <rFont val="Calibri"/>
            <family val="2"/>
            <scheme val="minor"/>
          </rPr>
          <t>Seleccione el tipo de procedimiento</t>
        </r>
      </text>
    </comment>
    <comment ref="E1360" authorId="1" shapeId="0">
      <text>
        <r>
          <rPr>
            <sz val="11"/>
            <color theme="1"/>
            <rFont val="Calibri"/>
            <family val="2"/>
            <scheme val="minor"/>
          </rPr>
          <t>Seleccione un valor de la lista</t>
        </r>
      </text>
    </comment>
    <comment ref="F1360" authorId="1" shapeId="0">
      <text>
        <r>
          <rPr>
            <sz val="11"/>
            <color theme="1"/>
            <rFont val="Calibri"/>
            <family val="2"/>
            <scheme val="minor"/>
          </rPr>
          <t>Introduzca el código SNIP</t>
        </r>
      </text>
    </comment>
    <comment ref="C1361" authorId="1" shapeId="0">
      <text>
        <r>
          <rPr>
            <sz val="11"/>
            <color theme="1"/>
            <rFont val="Calibri"/>
            <family val="2"/>
            <scheme val="minor"/>
          </rPr>
          <t>Introduzca la fecha de inicio del proceso, en formato dd-mm-aaaa</t>
        </r>
      </text>
    </comment>
    <comment ref="F13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text/>
    </comment>
    <comment ref="C1363" authorId="1" shapeId="0">
      <text>
        <r>
          <rPr>
            <sz val="11"/>
            <color theme="1"/>
            <rFont val="Calibri"/>
            <family val="2"/>
            <scheme val="minor"/>
          </rPr>
          <t>Introduzca la fecha prevista de adjudicación, en formato dd-mm-aaaa</t>
        </r>
      </text>
    </comment>
    <comment ref="F1363" authorId="1" shapeId="0">
      <text/>
    </comment>
    <comment ref="F1364" authorId="1" shapeId="0">
      <text/>
    </comment>
    <comment ref="A1366" authorId="1" shapeId="0">
      <text>
        <r>
          <rPr>
            <sz val="11"/>
            <color theme="1"/>
            <rFont val="Calibri"/>
            <family val="2"/>
            <scheme val="minor"/>
          </rPr>
          <t>Introduzca un codigo UNSPSC</t>
        </r>
      </text>
    </comment>
    <comment ref="B1366" authorId="1" shapeId="0">
      <text>
        <r>
          <rPr>
            <sz val="11"/>
            <color theme="1"/>
            <rFont val="Calibri"/>
            <family val="2"/>
            <scheme val="minor"/>
          </rPr>
          <t>Descripción calculada automáticamente a partir de código del artículo</t>
        </r>
      </text>
    </comment>
    <comment ref="C1366" authorId="1" shapeId="0">
      <text>
        <r>
          <rPr>
            <sz val="11"/>
            <color theme="1"/>
            <rFont val="Calibri"/>
            <family val="2"/>
            <scheme val="minor"/>
          </rPr>
          <t>Seleccione un valor de la lista</t>
        </r>
      </text>
    </comment>
    <comment ref="D1366" authorId="1" shapeId="0">
      <text>
        <r>
          <rPr>
            <sz val="11"/>
            <color theme="1"/>
            <rFont val="Calibri"/>
            <family val="2"/>
            <scheme val="minor"/>
          </rPr>
          <t>Introduzca un número con dos decimales como máximo. Debe ser igual o mayor a la "Cantidad Real Consumida"</t>
        </r>
      </text>
    </comment>
    <comment ref="E1366" authorId="1" shapeId="0">
      <text>
        <r>
          <rPr>
            <sz val="11"/>
            <color theme="1"/>
            <rFont val="Calibri"/>
            <family val="2"/>
            <scheme val="minor"/>
          </rPr>
          <t>Introduzca un número con dos decimales como máximo</t>
        </r>
      </text>
    </comment>
    <comment ref="F1366" authorId="1" shapeId="0">
      <text>
        <r>
          <rPr>
            <sz val="11"/>
            <color theme="1"/>
            <rFont val="Calibri"/>
            <family val="2"/>
            <scheme val="minor"/>
          </rPr>
          <t>Monto calculado automáticamente por el sistema</t>
        </r>
      </text>
    </comment>
    <comment ref="A1374" authorId="1" shapeId="0">
      <text>
        <r>
          <rPr>
            <sz val="11"/>
            <color theme="1"/>
            <rFont val="Calibri"/>
            <family val="2"/>
            <scheme val="minor"/>
          </rPr>
          <t>Introducir un texto con el nombre o referencia de la contratación</t>
        </r>
      </text>
    </comment>
    <comment ref="B1374" authorId="1" shapeId="0">
      <text>
        <r>
          <rPr>
            <sz val="11"/>
            <color theme="1"/>
            <rFont val="Calibri"/>
            <family val="2"/>
            <scheme val="minor"/>
          </rPr>
          <t>Introduzca un texto con la finalidad de la contratación</t>
        </r>
      </text>
    </comment>
    <comment ref="C1374" authorId="1" shapeId="0">
      <text>
        <r>
          <rPr>
            <sz val="11"/>
            <color theme="1"/>
            <rFont val="Calibri"/>
            <family val="2"/>
            <scheme val="minor"/>
          </rPr>
          <t>Seleccionar un valor del listado</t>
        </r>
      </text>
    </comment>
    <comment ref="D1374" authorId="1" shapeId="0">
      <text>
        <r>
          <rPr>
            <sz val="11"/>
            <color theme="1"/>
            <rFont val="Calibri"/>
            <family val="2"/>
            <scheme val="minor"/>
          </rPr>
          <t>Seleccione el tipo de procedimiento</t>
        </r>
      </text>
    </comment>
    <comment ref="E1374" authorId="1" shapeId="0">
      <text>
        <r>
          <rPr>
            <sz val="11"/>
            <color theme="1"/>
            <rFont val="Calibri"/>
            <family val="2"/>
            <scheme val="minor"/>
          </rPr>
          <t>Seleccione un valor de la lista</t>
        </r>
      </text>
    </comment>
    <comment ref="F1374" authorId="1" shapeId="0">
      <text>
        <r>
          <rPr>
            <sz val="11"/>
            <color theme="1"/>
            <rFont val="Calibri"/>
            <family val="2"/>
            <scheme val="minor"/>
          </rPr>
          <t>Introduzca el código SNIP</t>
        </r>
      </text>
    </comment>
    <comment ref="C1375" authorId="1" shapeId="0">
      <text>
        <r>
          <rPr>
            <sz val="11"/>
            <color theme="1"/>
            <rFont val="Calibri"/>
            <family val="2"/>
            <scheme val="minor"/>
          </rPr>
          <t>Introduzca la fecha de inicio del proceso, en formato dd-mm-aaaa</t>
        </r>
      </text>
    </comment>
    <comment ref="F13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text/>
    </comment>
    <comment ref="C1377" authorId="1" shapeId="0">
      <text>
        <r>
          <rPr>
            <sz val="11"/>
            <color theme="1"/>
            <rFont val="Calibri"/>
            <family val="2"/>
            <scheme val="minor"/>
          </rPr>
          <t>Introduzca la fecha prevista de adjudicación, en formato dd-mm-aaaa</t>
        </r>
      </text>
    </comment>
    <comment ref="F1377" authorId="1" shapeId="0">
      <text/>
    </comment>
    <comment ref="F1378" authorId="1" shapeId="0">
      <text/>
    </comment>
    <comment ref="A1380" authorId="1" shapeId="0">
      <text>
        <r>
          <rPr>
            <sz val="11"/>
            <color theme="1"/>
            <rFont val="Calibri"/>
            <family val="2"/>
            <scheme val="minor"/>
          </rPr>
          <t>Introduzca un codigo UNSPSC</t>
        </r>
      </text>
    </comment>
    <comment ref="B1380" authorId="1" shapeId="0">
      <text>
        <r>
          <rPr>
            <sz val="11"/>
            <color theme="1"/>
            <rFont val="Calibri"/>
            <family val="2"/>
            <scheme val="minor"/>
          </rPr>
          <t>Descripción calculada automáticamente a partir de código del artículo</t>
        </r>
      </text>
    </comment>
    <comment ref="C1380" authorId="1" shapeId="0">
      <text>
        <r>
          <rPr>
            <sz val="11"/>
            <color theme="1"/>
            <rFont val="Calibri"/>
            <family val="2"/>
            <scheme val="minor"/>
          </rPr>
          <t>Seleccione un valor de la lista</t>
        </r>
      </text>
    </comment>
    <comment ref="D1380" authorId="1" shapeId="0">
      <text>
        <r>
          <rPr>
            <sz val="11"/>
            <color theme="1"/>
            <rFont val="Calibri"/>
            <family val="2"/>
            <scheme val="minor"/>
          </rPr>
          <t>Introduzca un número con dos decimales como máximo. Debe ser igual o mayor a la "Cantidad Real Consumida"</t>
        </r>
      </text>
    </comment>
    <comment ref="E1380" authorId="1" shapeId="0">
      <text>
        <r>
          <rPr>
            <sz val="11"/>
            <color theme="1"/>
            <rFont val="Calibri"/>
            <family val="2"/>
            <scheme val="minor"/>
          </rPr>
          <t>Introduzca un número con dos decimales como máximo</t>
        </r>
      </text>
    </comment>
    <comment ref="F1380" authorId="1" shapeId="0">
      <text>
        <r>
          <rPr>
            <sz val="11"/>
            <color theme="1"/>
            <rFont val="Calibri"/>
            <family val="2"/>
            <scheme val="minor"/>
          </rPr>
          <t>Monto calculado automáticamente por el sistema</t>
        </r>
      </text>
    </comment>
    <comment ref="A1401" authorId="1" shapeId="0">
      <text>
        <r>
          <rPr>
            <sz val="11"/>
            <color theme="1"/>
            <rFont val="Calibri"/>
            <family val="2"/>
            <scheme val="minor"/>
          </rPr>
          <t>Introducir un texto con el nombre o referencia de la contratación</t>
        </r>
      </text>
    </comment>
    <comment ref="B1401" authorId="1" shapeId="0">
      <text>
        <r>
          <rPr>
            <sz val="11"/>
            <color theme="1"/>
            <rFont val="Calibri"/>
            <family val="2"/>
            <scheme val="minor"/>
          </rPr>
          <t>Introduzca un texto con la finalidad de la contratación</t>
        </r>
      </text>
    </comment>
    <comment ref="C1401" authorId="1" shapeId="0">
      <text>
        <r>
          <rPr>
            <sz val="11"/>
            <color theme="1"/>
            <rFont val="Calibri"/>
            <family val="2"/>
            <scheme val="minor"/>
          </rPr>
          <t>Seleccionar un valor del listado</t>
        </r>
      </text>
    </comment>
    <comment ref="D1401" authorId="1" shapeId="0">
      <text>
        <r>
          <rPr>
            <sz val="11"/>
            <color theme="1"/>
            <rFont val="Calibri"/>
            <family val="2"/>
            <scheme val="minor"/>
          </rPr>
          <t>Seleccione el tipo de procedimiento</t>
        </r>
      </text>
    </comment>
    <comment ref="E1401" authorId="1" shapeId="0">
      <text>
        <r>
          <rPr>
            <sz val="11"/>
            <color theme="1"/>
            <rFont val="Calibri"/>
            <family val="2"/>
            <scheme val="minor"/>
          </rPr>
          <t>Seleccione un valor de la lista</t>
        </r>
      </text>
    </comment>
    <comment ref="F1401" authorId="1" shapeId="0">
      <text>
        <r>
          <rPr>
            <sz val="11"/>
            <color theme="1"/>
            <rFont val="Calibri"/>
            <family val="2"/>
            <scheme val="minor"/>
          </rPr>
          <t>Introduzca el código SNIP</t>
        </r>
      </text>
    </comment>
    <comment ref="C1402" authorId="1" shapeId="0">
      <text>
        <r>
          <rPr>
            <sz val="11"/>
            <color theme="1"/>
            <rFont val="Calibri"/>
            <family val="2"/>
            <scheme val="minor"/>
          </rPr>
          <t>Introduzca la fecha de inicio del proceso, en formato dd-mm-aaaa</t>
        </r>
      </text>
    </comment>
    <comment ref="F1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text/>
    </comment>
    <comment ref="C1404" authorId="1" shapeId="0">
      <text>
        <r>
          <rPr>
            <sz val="11"/>
            <color theme="1"/>
            <rFont val="Calibri"/>
            <family val="2"/>
            <scheme val="minor"/>
          </rPr>
          <t>Introduzca la fecha prevista de adjudicación, en formato dd-mm-aaaa</t>
        </r>
      </text>
    </comment>
    <comment ref="F1404" authorId="1" shapeId="0">
      <text/>
    </comment>
    <comment ref="F1405" authorId="1" shapeId="0">
      <text/>
    </comment>
    <comment ref="A1407" authorId="1" shapeId="0">
      <text>
        <r>
          <rPr>
            <sz val="11"/>
            <color theme="1"/>
            <rFont val="Calibri"/>
            <family val="2"/>
            <scheme val="minor"/>
          </rPr>
          <t>Introduzca un codigo UNSPSC</t>
        </r>
      </text>
    </comment>
    <comment ref="B1407" authorId="1" shapeId="0">
      <text>
        <r>
          <rPr>
            <sz val="11"/>
            <color theme="1"/>
            <rFont val="Calibri"/>
            <family val="2"/>
            <scheme val="minor"/>
          </rPr>
          <t>Descripción calculada automáticamente a partir de código del artículo</t>
        </r>
      </text>
    </comment>
    <comment ref="C1407" authorId="1" shapeId="0">
      <text>
        <r>
          <rPr>
            <sz val="11"/>
            <color theme="1"/>
            <rFont val="Calibri"/>
            <family val="2"/>
            <scheme val="minor"/>
          </rPr>
          <t>Seleccione un valor de la lista</t>
        </r>
      </text>
    </comment>
    <comment ref="D1407" authorId="1" shapeId="0">
      <text>
        <r>
          <rPr>
            <sz val="11"/>
            <color theme="1"/>
            <rFont val="Calibri"/>
            <family val="2"/>
            <scheme val="minor"/>
          </rPr>
          <t>Introduzca un número con dos decimales como máximo. Debe ser igual o mayor a la "Cantidad Real Consumida"</t>
        </r>
      </text>
    </comment>
    <comment ref="E1407" authorId="1" shapeId="0">
      <text>
        <r>
          <rPr>
            <sz val="11"/>
            <color theme="1"/>
            <rFont val="Calibri"/>
            <family val="2"/>
            <scheme val="minor"/>
          </rPr>
          <t>Introduzca un número con dos decimales como máximo</t>
        </r>
      </text>
    </comment>
    <comment ref="F1407" authorId="1" shapeId="0">
      <text>
        <r>
          <rPr>
            <sz val="11"/>
            <color theme="1"/>
            <rFont val="Calibri"/>
            <family val="2"/>
            <scheme val="minor"/>
          </rPr>
          <t>Monto calculado automáticamente por el sistema</t>
        </r>
      </text>
    </comment>
    <comment ref="A1428" authorId="1" shapeId="0">
      <text>
        <r>
          <rPr>
            <sz val="11"/>
            <color theme="1"/>
            <rFont val="Calibri"/>
            <family val="2"/>
            <scheme val="minor"/>
          </rPr>
          <t>Introducir un texto con el nombre o referencia de la contratación</t>
        </r>
      </text>
    </comment>
    <comment ref="B1428" authorId="1" shapeId="0">
      <text>
        <r>
          <rPr>
            <sz val="11"/>
            <color theme="1"/>
            <rFont val="Calibri"/>
            <family val="2"/>
            <scheme val="minor"/>
          </rPr>
          <t>Introduzca un texto con la finalidad de la contratación</t>
        </r>
      </text>
    </comment>
    <comment ref="C1428" authorId="1" shapeId="0">
      <text>
        <r>
          <rPr>
            <sz val="11"/>
            <color theme="1"/>
            <rFont val="Calibri"/>
            <family val="2"/>
            <scheme val="minor"/>
          </rPr>
          <t>Seleccionar un valor del listado</t>
        </r>
      </text>
    </comment>
    <comment ref="D1428" authorId="1" shapeId="0">
      <text>
        <r>
          <rPr>
            <sz val="11"/>
            <color theme="1"/>
            <rFont val="Calibri"/>
            <family val="2"/>
            <scheme val="minor"/>
          </rPr>
          <t>Seleccione el tipo de procedimiento</t>
        </r>
      </text>
    </comment>
    <comment ref="E1428" authorId="1" shapeId="0">
      <text>
        <r>
          <rPr>
            <sz val="11"/>
            <color theme="1"/>
            <rFont val="Calibri"/>
            <family val="2"/>
            <scheme val="minor"/>
          </rPr>
          <t>Seleccione un valor de la lista</t>
        </r>
      </text>
    </comment>
    <comment ref="F1428" authorId="1" shapeId="0">
      <text>
        <r>
          <rPr>
            <sz val="11"/>
            <color theme="1"/>
            <rFont val="Calibri"/>
            <family val="2"/>
            <scheme val="minor"/>
          </rPr>
          <t>Introduzca el código SNIP</t>
        </r>
      </text>
    </comment>
    <comment ref="C1429" authorId="1" shapeId="0">
      <text>
        <r>
          <rPr>
            <sz val="11"/>
            <color theme="1"/>
            <rFont val="Calibri"/>
            <family val="2"/>
            <scheme val="minor"/>
          </rPr>
          <t>Introduzca la fecha de inicio del proceso, en formato dd-mm-aaaa</t>
        </r>
      </text>
    </comment>
    <comment ref="F14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text/>
    </comment>
    <comment ref="C1431" authorId="1" shapeId="0">
      <text>
        <r>
          <rPr>
            <sz val="11"/>
            <color theme="1"/>
            <rFont val="Calibri"/>
            <family val="2"/>
            <scheme val="minor"/>
          </rPr>
          <t>Introduzca la fecha prevista de adjudicación, en formato dd-mm-aaaa</t>
        </r>
      </text>
    </comment>
    <comment ref="F1431" authorId="1" shapeId="0">
      <text/>
    </comment>
    <comment ref="F1432" authorId="1" shapeId="0">
      <text/>
    </comment>
    <comment ref="A1434" authorId="1" shapeId="0">
      <text>
        <r>
          <rPr>
            <sz val="11"/>
            <color theme="1"/>
            <rFont val="Calibri"/>
            <family val="2"/>
            <scheme val="minor"/>
          </rPr>
          <t>Introduzca un codigo UNSPSC</t>
        </r>
      </text>
    </comment>
    <comment ref="B1434" authorId="1" shapeId="0">
      <text>
        <r>
          <rPr>
            <sz val="11"/>
            <color theme="1"/>
            <rFont val="Calibri"/>
            <family val="2"/>
            <scheme val="minor"/>
          </rPr>
          <t>Descripción calculada automáticamente a partir de código del artículo</t>
        </r>
      </text>
    </comment>
    <comment ref="C1434" authorId="1" shapeId="0">
      <text>
        <r>
          <rPr>
            <sz val="11"/>
            <color theme="1"/>
            <rFont val="Calibri"/>
            <family val="2"/>
            <scheme val="minor"/>
          </rPr>
          <t>Seleccione un valor de la lista</t>
        </r>
      </text>
    </comment>
    <comment ref="D1434" authorId="1" shapeId="0">
      <text>
        <r>
          <rPr>
            <sz val="11"/>
            <color theme="1"/>
            <rFont val="Calibri"/>
            <family val="2"/>
            <scheme val="minor"/>
          </rPr>
          <t>Introduzca un número con dos decimales como máximo. Debe ser igual o mayor a la "Cantidad Real Consumida"</t>
        </r>
      </text>
    </comment>
    <comment ref="E1434" authorId="1" shapeId="0">
      <text>
        <r>
          <rPr>
            <sz val="11"/>
            <color theme="1"/>
            <rFont val="Calibri"/>
            <family val="2"/>
            <scheme val="minor"/>
          </rPr>
          <t>Introduzca un número con dos decimales como máximo</t>
        </r>
      </text>
    </comment>
    <comment ref="F1434" authorId="1" shapeId="0">
      <text>
        <r>
          <rPr>
            <sz val="11"/>
            <color theme="1"/>
            <rFont val="Calibri"/>
            <family val="2"/>
            <scheme val="minor"/>
          </rPr>
          <t>Monto calculado automáticamente por el sistema</t>
        </r>
      </text>
    </comment>
    <comment ref="A1454" authorId="1" shapeId="0">
      <text>
        <r>
          <rPr>
            <sz val="11"/>
            <color theme="1"/>
            <rFont val="Calibri"/>
            <family val="2"/>
            <scheme val="minor"/>
          </rPr>
          <t>Introducir un texto con el nombre o referencia de la contratación</t>
        </r>
      </text>
    </comment>
    <comment ref="B1454" authorId="1" shapeId="0">
      <text>
        <r>
          <rPr>
            <sz val="11"/>
            <color theme="1"/>
            <rFont val="Calibri"/>
            <family val="2"/>
            <scheme val="minor"/>
          </rPr>
          <t>Introduzca un texto con la finalidad de la contratación</t>
        </r>
      </text>
    </comment>
    <comment ref="C1454" authorId="1" shapeId="0">
      <text>
        <r>
          <rPr>
            <sz val="11"/>
            <color theme="1"/>
            <rFont val="Calibri"/>
            <family val="2"/>
            <scheme val="minor"/>
          </rPr>
          <t>Seleccionar un valor del listado</t>
        </r>
      </text>
    </comment>
    <comment ref="D1454" authorId="1" shapeId="0">
      <text>
        <r>
          <rPr>
            <sz val="11"/>
            <color theme="1"/>
            <rFont val="Calibri"/>
            <family val="2"/>
            <scheme val="minor"/>
          </rPr>
          <t>Seleccione el tipo de procedimiento</t>
        </r>
      </text>
    </comment>
    <comment ref="E1454" authorId="1" shapeId="0">
      <text>
        <r>
          <rPr>
            <sz val="11"/>
            <color theme="1"/>
            <rFont val="Calibri"/>
            <family val="2"/>
            <scheme val="minor"/>
          </rPr>
          <t>Seleccione un valor de la lista</t>
        </r>
      </text>
    </comment>
    <comment ref="F1454" authorId="1" shapeId="0">
      <text>
        <r>
          <rPr>
            <sz val="11"/>
            <color theme="1"/>
            <rFont val="Calibri"/>
            <family val="2"/>
            <scheme val="minor"/>
          </rPr>
          <t>Introduzca el código SNIP</t>
        </r>
      </text>
    </comment>
    <comment ref="C1455" authorId="1" shapeId="0">
      <text>
        <r>
          <rPr>
            <sz val="11"/>
            <color theme="1"/>
            <rFont val="Calibri"/>
            <family val="2"/>
            <scheme val="minor"/>
          </rPr>
          <t>Introduzca la fecha de inicio del proceso, en formato dd-mm-aaaa</t>
        </r>
      </text>
    </comment>
    <comment ref="F14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text/>
    </comment>
    <comment ref="C1457" authorId="1" shapeId="0">
      <text>
        <r>
          <rPr>
            <sz val="11"/>
            <color theme="1"/>
            <rFont val="Calibri"/>
            <family val="2"/>
            <scheme val="minor"/>
          </rPr>
          <t>Introduzca la fecha prevista de adjudicación, en formato dd-mm-aaaa</t>
        </r>
      </text>
    </comment>
    <comment ref="F1457" authorId="1" shapeId="0">
      <text/>
    </comment>
    <comment ref="F1458" authorId="1" shapeId="0">
      <text/>
    </comment>
    <comment ref="A1460" authorId="1" shapeId="0">
      <text>
        <r>
          <rPr>
            <sz val="11"/>
            <color theme="1"/>
            <rFont val="Calibri"/>
            <family val="2"/>
            <scheme val="minor"/>
          </rPr>
          <t>Introduzca un codigo UNSPSC</t>
        </r>
      </text>
    </comment>
    <comment ref="B1460" authorId="1" shapeId="0">
      <text>
        <r>
          <rPr>
            <sz val="11"/>
            <color theme="1"/>
            <rFont val="Calibri"/>
            <family val="2"/>
            <scheme val="minor"/>
          </rPr>
          <t>Descripción calculada automáticamente a partir de código del artículo</t>
        </r>
      </text>
    </comment>
    <comment ref="C1460" authorId="1" shapeId="0">
      <text>
        <r>
          <rPr>
            <sz val="11"/>
            <color theme="1"/>
            <rFont val="Calibri"/>
            <family val="2"/>
            <scheme val="minor"/>
          </rPr>
          <t>Seleccione un valor de la lista</t>
        </r>
      </text>
    </comment>
    <comment ref="D1460" authorId="1" shapeId="0">
      <text>
        <r>
          <rPr>
            <sz val="11"/>
            <color theme="1"/>
            <rFont val="Calibri"/>
            <family val="2"/>
            <scheme val="minor"/>
          </rPr>
          <t>Introduzca un número con dos decimales como máximo. Debe ser igual o mayor a la "Cantidad Real Consumida"</t>
        </r>
      </text>
    </comment>
    <comment ref="E1460" authorId="1" shapeId="0">
      <text>
        <r>
          <rPr>
            <sz val="11"/>
            <color theme="1"/>
            <rFont val="Calibri"/>
            <family val="2"/>
            <scheme val="minor"/>
          </rPr>
          <t>Introduzca un número con dos decimales como máximo</t>
        </r>
      </text>
    </comment>
    <comment ref="F1460" authorId="1" shapeId="0">
      <text>
        <r>
          <rPr>
            <sz val="11"/>
            <color theme="1"/>
            <rFont val="Calibri"/>
            <family val="2"/>
            <scheme val="minor"/>
          </rPr>
          <t>Monto calculado automáticamente por el sistema</t>
        </r>
      </text>
    </comment>
    <comment ref="A1477" authorId="1" shapeId="0">
      <text>
        <r>
          <rPr>
            <sz val="11"/>
            <color theme="1"/>
            <rFont val="Calibri"/>
            <family val="2"/>
            <scheme val="minor"/>
          </rPr>
          <t>Introducir un texto con el nombre o referencia de la contratación</t>
        </r>
      </text>
    </comment>
    <comment ref="B1477" authorId="1" shapeId="0">
      <text>
        <r>
          <rPr>
            <sz val="11"/>
            <color theme="1"/>
            <rFont val="Calibri"/>
            <family val="2"/>
            <scheme val="minor"/>
          </rPr>
          <t>Introduzca un texto con la finalidad de la contratación</t>
        </r>
      </text>
    </comment>
    <comment ref="C1477" authorId="1" shapeId="0">
      <text>
        <r>
          <rPr>
            <sz val="11"/>
            <color theme="1"/>
            <rFont val="Calibri"/>
            <family val="2"/>
            <scheme val="minor"/>
          </rPr>
          <t>Seleccionar un valor del listado</t>
        </r>
      </text>
    </comment>
    <comment ref="D1477" authorId="1" shapeId="0">
      <text>
        <r>
          <rPr>
            <sz val="11"/>
            <color theme="1"/>
            <rFont val="Calibri"/>
            <family val="2"/>
            <scheme val="minor"/>
          </rPr>
          <t>Seleccione el tipo de procedimiento</t>
        </r>
      </text>
    </comment>
    <comment ref="E1477" authorId="1" shapeId="0">
      <text>
        <r>
          <rPr>
            <sz val="11"/>
            <color theme="1"/>
            <rFont val="Calibri"/>
            <family val="2"/>
            <scheme val="minor"/>
          </rPr>
          <t>Seleccione un valor de la lista</t>
        </r>
      </text>
    </comment>
    <comment ref="F1477" authorId="1" shapeId="0">
      <text>
        <r>
          <rPr>
            <sz val="11"/>
            <color theme="1"/>
            <rFont val="Calibri"/>
            <family val="2"/>
            <scheme val="minor"/>
          </rPr>
          <t>Introduzca el código SNIP</t>
        </r>
      </text>
    </comment>
    <comment ref="C1478" authorId="1" shapeId="0">
      <text>
        <r>
          <rPr>
            <sz val="11"/>
            <color theme="1"/>
            <rFont val="Calibri"/>
            <family val="2"/>
            <scheme val="minor"/>
          </rPr>
          <t>Introduzca la fecha de inicio del proceso, en formato dd-mm-aaaa</t>
        </r>
      </text>
    </comment>
    <comment ref="F1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text/>
    </comment>
    <comment ref="C1480" authorId="1" shapeId="0">
      <text>
        <r>
          <rPr>
            <sz val="11"/>
            <color theme="1"/>
            <rFont val="Calibri"/>
            <family val="2"/>
            <scheme val="minor"/>
          </rPr>
          <t>Introduzca la fecha prevista de adjudicación, en formato dd-mm-aaaa</t>
        </r>
      </text>
    </comment>
    <comment ref="F1480" authorId="1" shapeId="0">
      <text/>
    </comment>
    <comment ref="F1481" authorId="1" shapeId="0">
      <text/>
    </comment>
    <comment ref="A1483" authorId="1" shapeId="0">
      <text>
        <r>
          <rPr>
            <sz val="11"/>
            <color theme="1"/>
            <rFont val="Calibri"/>
            <family val="2"/>
            <scheme val="minor"/>
          </rPr>
          <t>Introduzca un codigo UNSPSC</t>
        </r>
      </text>
    </comment>
    <comment ref="B1483" authorId="1" shapeId="0">
      <text>
        <r>
          <rPr>
            <sz val="11"/>
            <color theme="1"/>
            <rFont val="Calibri"/>
            <family val="2"/>
            <scheme val="minor"/>
          </rPr>
          <t>Descripción calculada automáticamente a partir de código del artículo</t>
        </r>
      </text>
    </comment>
    <comment ref="C1483" authorId="1" shapeId="0">
      <text>
        <r>
          <rPr>
            <sz val="11"/>
            <color theme="1"/>
            <rFont val="Calibri"/>
            <family val="2"/>
            <scheme val="minor"/>
          </rPr>
          <t>Seleccione un valor de la lista</t>
        </r>
      </text>
    </comment>
    <comment ref="D1483" authorId="1" shapeId="0">
      <text>
        <r>
          <rPr>
            <sz val="11"/>
            <color theme="1"/>
            <rFont val="Calibri"/>
            <family val="2"/>
            <scheme val="minor"/>
          </rPr>
          <t>Introduzca un número con dos decimales como máximo. Debe ser igual o mayor a la "Cantidad Real Consumida"</t>
        </r>
      </text>
    </comment>
    <comment ref="E1483" authorId="1" shapeId="0">
      <text>
        <r>
          <rPr>
            <sz val="11"/>
            <color theme="1"/>
            <rFont val="Calibri"/>
            <family val="2"/>
            <scheme val="minor"/>
          </rPr>
          <t>Introduzca un número con dos decimales como máximo</t>
        </r>
      </text>
    </comment>
    <comment ref="F1483" authorId="1" shapeId="0">
      <text>
        <r>
          <rPr>
            <sz val="11"/>
            <color theme="1"/>
            <rFont val="Calibri"/>
            <family val="2"/>
            <scheme val="minor"/>
          </rPr>
          <t>Monto calculado automáticamente por el sistema</t>
        </r>
      </text>
    </comment>
    <comment ref="A1500" authorId="1" shapeId="0">
      <text>
        <r>
          <rPr>
            <sz val="11"/>
            <color theme="1"/>
            <rFont val="Calibri"/>
            <family val="2"/>
            <scheme val="minor"/>
          </rPr>
          <t>Introducir un texto con el nombre o referencia de la contratación</t>
        </r>
      </text>
    </comment>
    <comment ref="B1500" authorId="1" shapeId="0">
      <text>
        <r>
          <rPr>
            <sz val="11"/>
            <color theme="1"/>
            <rFont val="Calibri"/>
            <family val="2"/>
            <scheme val="minor"/>
          </rPr>
          <t>Introduzca un texto con la finalidad de la contratación</t>
        </r>
      </text>
    </comment>
    <comment ref="C1500" authorId="1" shapeId="0">
      <text>
        <r>
          <rPr>
            <sz val="11"/>
            <color theme="1"/>
            <rFont val="Calibri"/>
            <family val="2"/>
            <scheme val="minor"/>
          </rPr>
          <t>Seleccionar un valor del listado</t>
        </r>
      </text>
    </comment>
    <comment ref="D1500" authorId="1" shapeId="0">
      <text>
        <r>
          <rPr>
            <sz val="11"/>
            <color theme="1"/>
            <rFont val="Calibri"/>
            <family val="2"/>
            <scheme val="minor"/>
          </rPr>
          <t>Seleccione el tipo de procedimiento</t>
        </r>
      </text>
    </comment>
    <comment ref="E1500" authorId="1" shapeId="0">
      <text>
        <r>
          <rPr>
            <sz val="11"/>
            <color theme="1"/>
            <rFont val="Calibri"/>
            <family val="2"/>
            <scheme val="minor"/>
          </rPr>
          <t>Seleccione un valor de la lista</t>
        </r>
      </text>
    </comment>
    <comment ref="F1500" authorId="1" shapeId="0">
      <text>
        <r>
          <rPr>
            <sz val="11"/>
            <color theme="1"/>
            <rFont val="Calibri"/>
            <family val="2"/>
            <scheme val="minor"/>
          </rPr>
          <t>Introduzca el código SNIP</t>
        </r>
      </text>
    </comment>
    <comment ref="C1501" authorId="1" shapeId="0">
      <text>
        <r>
          <rPr>
            <sz val="11"/>
            <color theme="1"/>
            <rFont val="Calibri"/>
            <family val="2"/>
            <scheme val="minor"/>
          </rPr>
          <t>Introduzca la fecha de inicio del proceso, en formato dd-mm-aaaa</t>
        </r>
      </text>
    </comment>
    <comment ref="F15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1" shapeId="0">
      <text/>
    </comment>
    <comment ref="C1503" authorId="1" shapeId="0">
      <text>
        <r>
          <rPr>
            <sz val="11"/>
            <color theme="1"/>
            <rFont val="Calibri"/>
            <family val="2"/>
            <scheme val="minor"/>
          </rPr>
          <t>Introduzca la fecha prevista de adjudicación, en formato dd-mm-aaaa</t>
        </r>
      </text>
    </comment>
    <comment ref="F1503" authorId="1" shapeId="0">
      <text/>
    </comment>
    <comment ref="F1504" authorId="1" shapeId="0">
      <text/>
    </comment>
    <comment ref="A1506" authorId="1" shapeId="0">
      <text>
        <r>
          <rPr>
            <sz val="11"/>
            <color theme="1"/>
            <rFont val="Calibri"/>
            <family val="2"/>
            <scheme val="minor"/>
          </rPr>
          <t>Introduzca un codigo UNSPSC</t>
        </r>
      </text>
    </comment>
    <comment ref="B1506" authorId="1" shapeId="0">
      <text>
        <r>
          <rPr>
            <sz val="11"/>
            <color theme="1"/>
            <rFont val="Calibri"/>
            <family val="2"/>
            <scheme val="minor"/>
          </rPr>
          <t>Descripción calculada automáticamente a partir de código del artículo</t>
        </r>
      </text>
    </comment>
    <comment ref="C1506" authorId="1" shapeId="0">
      <text>
        <r>
          <rPr>
            <sz val="11"/>
            <color theme="1"/>
            <rFont val="Calibri"/>
            <family val="2"/>
            <scheme val="minor"/>
          </rPr>
          <t>Seleccione un valor de la lista</t>
        </r>
      </text>
    </comment>
    <comment ref="D1506" authorId="1" shapeId="0">
      <text>
        <r>
          <rPr>
            <sz val="11"/>
            <color theme="1"/>
            <rFont val="Calibri"/>
            <family val="2"/>
            <scheme val="minor"/>
          </rPr>
          <t>Introduzca un número con dos decimales como máximo. Debe ser igual o mayor a la "Cantidad Real Consumida"</t>
        </r>
      </text>
    </comment>
    <comment ref="E1506" authorId="1" shapeId="0">
      <text>
        <r>
          <rPr>
            <sz val="11"/>
            <color theme="1"/>
            <rFont val="Calibri"/>
            <family val="2"/>
            <scheme val="minor"/>
          </rPr>
          <t>Introduzca un número con dos decimales como máximo</t>
        </r>
      </text>
    </comment>
    <comment ref="F1506" authorId="1" shapeId="0">
      <text>
        <r>
          <rPr>
            <sz val="11"/>
            <color theme="1"/>
            <rFont val="Calibri"/>
            <family val="2"/>
            <scheme val="minor"/>
          </rPr>
          <t>Monto calculado automáticamente por el sistema</t>
        </r>
      </text>
    </comment>
    <comment ref="A1517" authorId="1" shapeId="0">
      <text>
        <r>
          <rPr>
            <sz val="11"/>
            <color theme="1"/>
            <rFont val="Calibri"/>
            <family val="2"/>
            <scheme val="minor"/>
          </rPr>
          <t>Introducir un texto con el nombre o referencia de la contratación</t>
        </r>
      </text>
    </comment>
    <comment ref="B1517" authorId="1" shapeId="0">
      <text>
        <r>
          <rPr>
            <sz val="11"/>
            <color theme="1"/>
            <rFont val="Calibri"/>
            <family val="2"/>
            <scheme val="minor"/>
          </rPr>
          <t>Introduzca un texto con la finalidad de la contratación</t>
        </r>
      </text>
    </comment>
    <comment ref="C1517" authorId="1" shapeId="0">
      <text>
        <r>
          <rPr>
            <sz val="11"/>
            <color theme="1"/>
            <rFont val="Calibri"/>
            <family val="2"/>
            <scheme val="minor"/>
          </rPr>
          <t>Seleccionar un valor del listado</t>
        </r>
      </text>
    </comment>
    <comment ref="D1517" authorId="1" shapeId="0">
      <text>
        <r>
          <rPr>
            <sz val="11"/>
            <color theme="1"/>
            <rFont val="Calibri"/>
            <family val="2"/>
            <scheme val="minor"/>
          </rPr>
          <t>Seleccione el tipo de procedimiento</t>
        </r>
      </text>
    </comment>
    <comment ref="E1517" authorId="1" shapeId="0">
      <text>
        <r>
          <rPr>
            <sz val="11"/>
            <color theme="1"/>
            <rFont val="Calibri"/>
            <family val="2"/>
            <scheme val="minor"/>
          </rPr>
          <t>Seleccione un valor de la lista</t>
        </r>
      </text>
    </comment>
    <comment ref="F1517" authorId="1" shapeId="0">
      <text>
        <r>
          <rPr>
            <sz val="11"/>
            <color theme="1"/>
            <rFont val="Calibri"/>
            <family val="2"/>
            <scheme val="minor"/>
          </rPr>
          <t>Introduzca el código SNIP</t>
        </r>
      </text>
    </comment>
    <comment ref="C1518" authorId="1" shapeId="0">
      <text>
        <r>
          <rPr>
            <sz val="11"/>
            <color theme="1"/>
            <rFont val="Calibri"/>
            <family val="2"/>
            <scheme val="minor"/>
          </rPr>
          <t>Introduzca la fecha de inicio del proceso, en formato dd-mm-aaaa</t>
        </r>
      </text>
    </comment>
    <comment ref="F15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text/>
    </comment>
    <comment ref="C1520" authorId="1" shapeId="0">
      <text>
        <r>
          <rPr>
            <sz val="11"/>
            <color theme="1"/>
            <rFont val="Calibri"/>
            <family val="2"/>
            <scheme val="minor"/>
          </rPr>
          <t>Introduzca la fecha prevista de adjudicación, en formato dd-mm-aaaa</t>
        </r>
      </text>
    </comment>
    <comment ref="F1520" authorId="1" shapeId="0">
      <text/>
    </comment>
    <comment ref="F1521" authorId="1" shapeId="0">
      <text/>
    </comment>
    <comment ref="A1523" authorId="1" shapeId="0">
      <text>
        <r>
          <rPr>
            <sz val="11"/>
            <color theme="1"/>
            <rFont val="Calibri"/>
            <family val="2"/>
            <scheme val="minor"/>
          </rPr>
          <t>Introduzca un codigo UNSPSC</t>
        </r>
      </text>
    </comment>
    <comment ref="B1523" authorId="1" shapeId="0">
      <text>
        <r>
          <rPr>
            <sz val="11"/>
            <color theme="1"/>
            <rFont val="Calibri"/>
            <family val="2"/>
            <scheme val="minor"/>
          </rPr>
          <t>Descripción calculada automáticamente a partir de código del artículo</t>
        </r>
      </text>
    </comment>
    <comment ref="C1523" authorId="1" shapeId="0">
      <text>
        <r>
          <rPr>
            <sz val="11"/>
            <color theme="1"/>
            <rFont val="Calibri"/>
            <family val="2"/>
            <scheme val="minor"/>
          </rPr>
          <t>Seleccione un valor de la lista</t>
        </r>
      </text>
    </comment>
    <comment ref="D1523" authorId="1" shapeId="0">
      <text>
        <r>
          <rPr>
            <sz val="11"/>
            <color theme="1"/>
            <rFont val="Calibri"/>
            <family val="2"/>
            <scheme val="minor"/>
          </rPr>
          <t>Introduzca un número con dos decimales como máximo. Debe ser igual o mayor a la "Cantidad Real Consumida"</t>
        </r>
      </text>
    </comment>
    <comment ref="E1523" authorId="1" shapeId="0">
      <text>
        <r>
          <rPr>
            <sz val="11"/>
            <color theme="1"/>
            <rFont val="Calibri"/>
            <family val="2"/>
            <scheme val="minor"/>
          </rPr>
          <t>Introduzca un número con dos decimales como máximo</t>
        </r>
      </text>
    </comment>
    <comment ref="F1523" authorId="1" shapeId="0">
      <text>
        <r>
          <rPr>
            <sz val="11"/>
            <color theme="1"/>
            <rFont val="Calibri"/>
            <family val="2"/>
            <scheme val="minor"/>
          </rPr>
          <t>Monto calculado automáticamente por el sistema</t>
        </r>
      </text>
    </comment>
    <comment ref="A1534" authorId="1" shapeId="0">
      <text>
        <r>
          <rPr>
            <sz val="11"/>
            <color theme="1"/>
            <rFont val="Calibri"/>
            <family val="2"/>
            <scheme val="minor"/>
          </rPr>
          <t>Introducir un texto con el nombre o referencia de la contratación</t>
        </r>
      </text>
    </comment>
    <comment ref="B1534" authorId="1" shapeId="0">
      <text>
        <r>
          <rPr>
            <sz val="11"/>
            <color theme="1"/>
            <rFont val="Calibri"/>
            <family val="2"/>
            <scheme val="minor"/>
          </rPr>
          <t>Introduzca un texto con la finalidad de la contratación</t>
        </r>
      </text>
    </comment>
    <comment ref="C1534" authorId="1" shapeId="0">
      <text>
        <r>
          <rPr>
            <sz val="11"/>
            <color theme="1"/>
            <rFont val="Calibri"/>
            <family val="2"/>
            <scheme val="minor"/>
          </rPr>
          <t>Seleccionar un valor del listado</t>
        </r>
      </text>
    </comment>
    <comment ref="D1534" authorId="1" shapeId="0">
      <text>
        <r>
          <rPr>
            <sz val="11"/>
            <color theme="1"/>
            <rFont val="Calibri"/>
            <family val="2"/>
            <scheme val="minor"/>
          </rPr>
          <t>Seleccione el tipo de procedimiento</t>
        </r>
      </text>
    </comment>
    <comment ref="E1534" authorId="1" shapeId="0">
      <text>
        <r>
          <rPr>
            <sz val="11"/>
            <color theme="1"/>
            <rFont val="Calibri"/>
            <family val="2"/>
            <scheme val="minor"/>
          </rPr>
          <t>Seleccione un valor de la lista</t>
        </r>
      </text>
    </comment>
    <comment ref="F1534" authorId="1" shapeId="0">
      <text>
        <r>
          <rPr>
            <sz val="11"/>
            <color theme="1"/>
            <rFont val="Calibri"/>
            <family val="2"/>
            <scheme val="minor"/>
          </rPr>
          <t>Introduzca el código SNIP</t>
        </r>
      </text>
    </comment>
    <comment ref="C1535" authorId="1" shapeId="0">
      <text>
        <r>
          <rPr>
            <sz val="11"/>
            <color theme="1"/>
            <rFont val="Calibri"/>
            <family val="2"/>
            <scheme val="minor"/>
          </rPr>
          <t>Introduzca la fecha de inicio del proceso, en formato dd-mm-aaaa</t>
        </r>
      </text>
    </comment>
    <comment ref="F1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text/>
    </comment>
    <comment ref="C1537" authorId="1" shapeId="0">
      <text>
        <r>
          <rPr>
            <sz val="11"/>
            <color theme="1"/>
            <rFont val="Calibri"/>
            <family val="2"/>
            <scheme val="minor"/>
          </rPr>
          <t>Introduzca la fecha prevista de adjudicación, en formato dd-mm-aaaa</t>
        </r>
      </text>
    </comment>
    <comment ref="F1537" authorId="1" shapeId="0">
      <text/>
    </comment>
    <comment ref="F1538" authorId="1" shapeId="0">
      <text/>
    </comment>
    <comment ref="A1540" authorId="1" shapeId="0">
      <text>
        <r>
          <rPr>
            <sz val="11"/>
            <color theme="1"/>
            <rFont val="Calibri"/>
            <family val="2"/>
            <scheme val="minor"/>
          </rPr>
          <t>Introduzca un codigo UNSPSC</t>
        </r>
      </text>
    </comment>
    <comment ref="B1540" authorId="1" shapeId="0">
      <text>
        <r>
          <rPr>
            <sz val="11"/>
            <color theme="1"/>
            <rFont val="Calibri"/>
            <family val="2"/>
            <scheme val="minor"/>
          </rPr>
          <t>Descripción calculada automáticamente a partir de código del artículo</t>
        </r>
      </text>
    </comment>
    <comment ref="C1540" authorId="1" shapeId="0">
      <text>
        <r>
          <rPr>
            <sz val="11"/>
            <color theme="1"/>
            <rFont val="Calibri"/>
            <family val="2"/>
            <scheme val="minor"/>
          </rPr>
          <t>Seleccione un valor de la lista</t>
        </r>
      </text>
    </comment>
    <comment ref="D1540" authorId="1" shapeId="0">
      <text>
        <r>
          <rPr>
            <sz val="11"/>
            <color theme="1"/>
            <rFont val="Calibri"/>
            <family val="2"/>
            <scheme val="minor"/>
          </rPr>
          <t>Introduzca un número con dos decimales como máximo. Debe ser igual o mayor a la "Cantidad Real Consumida"</t>
        </r>
      </text>
    </comment>
    <comment ref="E1540" authorId="1" shapeId="0">
      <text>
        <r>
          <rPr>
            <sz val="11"/>
            <color theme="1"/>
            <rFont val="Calibri"/>
            <family val="2"/>
            <scheme val="minor"/>
          </rPr>
          <t>Introduzca un número con dos decimales como máximo</t>
        </r>
      </text>
    </comment>
    <comment ref="F1540" authorId="1" shapeId="0">
      <text>
        <r>
          <rPr>
            <sz val="11"/>
            <color theme="1"/>
            <rFont val="Calibri"/>
            <family val="2"/>
            <scheme val="minor"/>
          </rPr>
          <t>Monto calculado automáticamente por el sistema</t>
        </r>
      </text>
    </comment>
    <comment ref="A1551" authorId="1" shapeId="0">
      <text>
        <r>
          <rPr>
            <sz val="11"/>
            <color theme="1"/>
            <rFont val="Calibri"/>
            <family val="2"/>
            <scheme val="minor"/>
          </rPr>
          <t>Introducir un texto con el nombre o referencia de la contratación</t>
        </r>
      </text>
    </comment>
    <comment ref="B1551" authorId="1" shapeId="0">
      <text>
        <r>
          <rPr>
            <sz val="11"/>
            <color theme="1"/>
            <rFont val="Calibri"/>
            <family val="2"/>
            <scheme val="minor"/>
          </rPr>
          <t>Introduzca un texto con la finalidad de la contratación</t>
        </r>
      </text>
    </comment>
    <comment ref="C1551" authorId="1" shapeId="0">
      <text>
        <r>
          <rPr>
            <sz val="11"/>
            <color theme="1"/>
            <rFont val="Calibri"/>
            <family val="2"/>
            <scheme val="minor"/>
          </rPr>
          <t>Seleccionar un valor del listado</t>
        </r>
      </text>
    </comment>
    <comment ref="D1551" authorId="1" shapeId="0">
      <text>
        <r>
          <rPr>
            <sz val="11"/>
            <color theme="1"/>
            <rFont val="Calibri"/>
            <family val="2"/>
            <scheme val="minor"/>
          </rPr>
          <t>Seleccione el tipo de procedimiento</t>
        </r>
      </text>
    </comment>
    <comment ref="E1551" authorId="1" shapeId="0">
      <text>
        <r>
          <rPr>
            <sz val="11"/>
            <color theme="1"/>
            <rFont val="Calibri"/>
            <family val="2"/>
            <scheme val="minor"/>
          </rPr>
          <t>Seleccione un valor de la lista</t>
        </r>
      </text>
    </comment>
    <comment ref="F1551" authorId="1" shapeId="0">
      <text>
        <r>
          <rPr>
            <sz val="11"/>
            <color theme="1"/>
            <rFont val="Calibri"/>
            <family val="2"/>
            <scheme val="minor"/>
          </rPr>
          <t>Introduzca el código SNIP</t>
        </r>
      </text>
    </comment>
    <comment ref="C1552" authorId="1" shapeId="0">
      <text>
        <r>
          <rPr>
            <sz val="11"/>
            <color theme="1"/>
            <rFont val="Calibri"/>
            <family val="2"/>
            <scheme val="minor"/>
          </rPr>
          <t>Introduzca la fecha de inicio del proceso, en formato dd-mm-aaaa</t>
        </r>
      </text>
    </comment>
    <comment ref="F15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text/>
    </comment>
    <comment ref="C1554" authorId="1" shapeId="0">
      <text>
        <r>
          <rPr>
            <sz val="11"/>
            <color theme="1"/>
            <rFont val="Calibri"/>
            <family val="2"/>
            <scheme val="minor"/>
          </rPr>
          <t>Introduzca la fecha prevista de adjudicación, en formato dd-mm-aaaa</t>
        </r>
      </text>
    </comment>
    <comment ref="F1554" authorId="1" shapeId="0">
      <text/>
    </comment>
    <comment ref="F1555" authorId="1" shapeId="0">
      <text/>
    </comment>
    <comment ref="A1557" authorId="1" shapeId="0">
      <text>
        <r>
          <rPr>
            <sz val="11"/>
            <color theme="1"/>
            <rFont val="Calibri"/>
            <family val="2"/>
            <scheme val="minor"/>
          </rPr>
          <t>Introduzca un codigo UNSPSC</t>
        </r>
      </text>
    </comment>
    <comment ref="B1557" authorId="1" shapeId="0">
      <text>
        <r>
          <rPr>
            <sz val="11"/>
            <color theme="1"/>
            <rFont val="Calibri"/>
            <family val="2"/>
            <scheme val="minor"/>
          </rPr>
          <t>Descripción calculada automáticamente a partir de código del artículo</t>
        </r>
      </text>
    </comment>
    <comment ref="C1557" authorId="1" shapeId="0">
      <text>
        <r>
          <rPr>
            <sz val="11"/>
            <color theme="1"/>
            <rFont val="Calibri"/>
            <family val="2"/>
            <scheme val="minor"/>
          </rPr>
          <t>Seleccione un valor de la lista</t>
        </r>
      </text>
    </comment>
    <comment ref="D1557" authorId="1" shapeId="0">
      <text>
        <r>
          <rPr>
            <sz val="11"/>
            <color theme="1"/>
            <rFont val="Calibri"/>
            <family val="2"/>
            <scheme val="minor"/>
          </rPr>
          <t>Introduzca un número con dos decimales como máximo. Debe ser igual o mayor a la "Cantidad Real Consumida"</t>
        </r>
      </text>
    </comment>
    <comment ref="E1557" authorId="1" shapeId="0">
      <text>
        <r>
          <rPr>
            <sz val="11"/>
            <color theme="1"/>
            <rFont val="Calibri"/>
            <family val="2"/>
            <scheme val="minor"/>
          </rPr>
          <t>Introduzca un número con dos decimales como máximo</t>
        </r>
      </text>
    </comment>
    <comment ref="F1557" authorId="1" shapeId="0">
      <text>
        <r>
          <rPr>
            <sz val="11"/>
            <color theme="1"/>
            <rFont val="Calibri"/>
            <family val="2"/>
            <scheme val="minor"/>
          </rPr>
          <t>Monto calculado automáticamente por el sistema</t>
        </r>
      </text>
    </comment>
    <comment ref="A1562" authorId="1" shapeId="0">
      <text>
        <r>
          <rPr>
            <sz val="11"/>
            <color theme="1"/>
            <rFont val="Calibri"/>
            <family val="2"/>
            <scheme val="minor"/>
          </rPr>
          <t>Introducir un texto con el nombre o referencia de la contratación</t>
        </r>
      </text>
    </comment>
    <comment ref="B1562" authorId="1" shapeId="0">
      <text>
        <r>
          <rPr>
            <sz val="11"/>
            <color theme="1"/>
            <rFont val="Calibri"/>
            <family val="2"/>
            <scheme val="minor"/>
          </rPr>
          <t>Introduzca un texto con la finalidad de la contratación</t>
        </r>
      </text>
    </comment>
    <comment ref="C1562" authorId="1" shapeId="0">
      <text>
        <r>
          <rPr>
            <sz val="11"/>
            <color theme="1"/>
            <rFont val="Calibri"/>
            <family val="2"/>
            <scheme val="minor"/>
          </rPr>
          <t>Seleccionar un valor del listado</t>
        </r>
      </text>
    </comment>
    <comment ref="D1562" authorId="1" shapeId="0">
      <text>
        <r>
          <rPr>
            <sz val="11"/>
            <color theme="1"/>
            <rFont val="Calibri"/>
            <family val="2"/>
            <scheme val="minor"/>
          </rPr>
          <t>Seleccione el tipo de procedimiento</t>
        </r>
      </text>
    </comment>
    <comment ref="E1562" authorId="1" shapeId="0">
      <text>
        <r>
          <rPr>
            <sz val="11"/>
            <color theme="1"/>
            <rFont val="Calibri"/>
            <family val="2"/>
            <scheme val="minor"/>
          </rPr>
          <t>Seleccione un valor de la lista</t>
        </r>
      </text>
    </comment>
    <comment ref="F1562" authorId="1" shapeId="0">
      <text>
        <r>
          <rPr>
            <sz val="11"/>
            <color theme="1"/>
            <rFont val="Calibri"/>
            <family val="2"/>
            <scheme val="minor"/>
          </rPr>
          <t>Introduzca el código SNIP</t>
        </r>
      </text>
    </comment>
    <comment ref="C1563" authorId="1" shapeId="0">
      <text>
        <r>
          <rPr>
            <sz val="11"/>
            <color theme="1"/>
            <rFont val="Calibri"/>
            <family val="2"/>
            <scheme val="minor"/>
          </rPr>
          <t>Introduzca la fecha de inicio del proceso, en formato dd-mm-aaaa</t>
        </r>
      </text>
    </comment>
    <comment ref="F15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text/>
    </comment>
    <comment ref="C1565" authorId="1" shapeId="0">
      <text>
        <r>
          <rPr>
            <sz val="11"/>
            <color theme="1"/>
            <rFont val="Calibri"/>
            <family val="2"/>
            <scheme val="minor"/>
          </rPr>
          <t>Introduzca la fecha prevista de adjudicación, en formato dd-mm-aaaa</t>
        </r>
      </text>
    </comment>
    <comment ref="F1565" authorId="1" shapeId="0">
      <text/>
    </comment>
    <comment ref="F1566" authorId="1" shapeId="0">
      <text/>
    </comment>
    <comment ref="A1568" authorId="1" shapeId="0">
      <text>
        <r>
          <rPr>
            <sz val="11"/>
            <color theme="1"/>
            <rFont val="Calibri"/>
            <family val="2"/>
            <scheme val="minor"/>
          </rPr>
          <t>Introduzca un codigo UNSPSC</t>
        </r>
      </text>
    </comment>
    <comment ref="B1568" authorId="1" shapeId="0">
      <text>
        <r>
          <rPr>
            <sz val="11"/>
            <color theme="1"/>
            <rFont val="Calibri"/>
            <family val="2"/>
            <scheme val="minor"/>
          </rPr>
          <t>Descripción calculada automáticamente a partir de código del artículo</t>
        </r>
      </text>
    </comment>
    <comment ref="C1568" authorId="1" shapeId="0">
      <text>
        <r>
          <rPr>
            <sz val="11"/>
            <color theme="1"/>
            <rFont val="Calibri"/>
            <family val="2"/>
            <scheme val="minor"/>
          </rPr>
          <t>Seleccione un valor de la lista</t>
        </r>
      </text>
    </comment>
    <comment ref="D1568" authorId="1" shapeId="0">
      <text>
        <r>
          <rPr>
            <sz val="11"/>
            <color theme="1"/>
            <rFont val="Calibri"/>
            <family val="2"/>
            <scheme val="minor"/>
          </rPr>
          <t>Introduzca un número con dos decimales como máximo. Debe ser igual o mayor a la "Cantidad Real Consumida"</t>
        </r>
      </text>
    </comment>
    <comment ref="E1568" authorId="1" shapeId="0">
      <text>
        <r>
          <rPr>
            <sz val="11"/>
            <color theme="1"/>
            <rFont val="Calibri"/>
            <family val="2"/>
            <scheme val="minor"/>
          </rPr>
          <t>Introduzca un número con dos decimales como máximo</t>
        </r>
      </text>
    </comment>
    <comment ref="F1568" authorId="1" shapeId="0">
      <text>
        <r>
          <rPr>
            <sz val="11"/>
            <color theme="1"/>
            <rFont val="Calibri"/>
            <family val="2"/>
            <scheme val="minor"/>
          </rPr>
          <t>Monto calculado automáticamente por el sistema</t>
        </r>
      </text>
    </comment>
    <comment ref="A1573" authorId="1" shapeId="0">
      <text>
        <r>
          <rPr>
            <sz val="11"/>
            <color theme="1"/>
            <rFont val="Calibri"/>
            <family val="2"/>
            <scheme val="minor"/>
          </rPr>
          <t>Introducir un texto con el nombre o referencia de la contratación</t>
        </r>
      </text>
    </comment>
    <comment ref="B1573" authorId="1" shapeId="0">
      <text>
        <r>
          <rPr>
            <sz val="11"/>
            <color theme="1"/>
            <rFont val="Calibri"/>
            <family val="2"/>
            <scheme val="minor"/>
          </rPr>
          <t>Introduzca un texto con la finalidad de la contratación</t>
        </r>
      </text>
    </comment>
    <comment ref="C1573" authorId="1" shapeId="0">
      <text>
        <r>
          <rPr>
            <sz val="11"/>
            <color theme="1"/>
            <rFont val="Calibri"/>
            <family val="2"/>
            <scheme val="minor"/>
          </rPr>
          <t>Seleccionar un valor del listado</t>
        </r>
      </text>
    </comment>
    <comment ref="D1573" authorId="1" shapeId="0">
      <text>
        <r>
          <rPr>
            <sz val="11"/>
            <color theme="1"/>
            <rFont val="Calibri"/>
            <family val="2"/>
            <scheme val="minor"/>
          </rPr>
          <t>Seleccione el tipo de procedimiento</t>
        </r>
      </text>
    </comment>
    <comment ref="E1573" authorId="1" shapeId="0">
      <text>
        <r>
          <rPr>
            <sz val="11"/>
            <color theme="1"/>
            <rFont val="Calibri"/>
            <family val="2"/>
            <scheme val="minor"/>
          </rPr>
          <t>Seleccione un valor de la lista</t>
        </r>
      </text>
    </comment>
    <comment ref="F1573" authorId="1" shapeId="0">
      <text>
        <r>
          <rPr>
            <sz val="11"/>
            <color theme="1"/>
            <rFont val="Calibri"/>
            <family val="2"/>
            <scheme val="minor"/>
          </rPr>
          <t>Introduzca el código SNIP</t>
        </r>
      </text>
    </comment>
    <comment ref="C1574" authorId="1" shapeId="0">
      <text>
        <r>
          <rPr>
            <sz val="11"/>
            <color theme="1"/>
            <rFont val="Calibri"/>
            <family val="2"/>
            <scheme val="minor"/>
          </rPr>
          <t>Introduzca la fecha de inicio del proceso, en formato dd-mm-aaaa</t>
        </r>
      </text>
    </comment>
    <comment ref="F1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text/>
    </comment>
    <comment ref="C1576" authorId="1" shapeId="0">
      <text>
        <r>
          <rPr>
            <sz val="11"/>
            <color theme="1"/>
            <rFont val="Calibri"/>
            <family val="2"/>
            <scheme val="minor"/>
          </rPr>
          <t>Introduzca la fecha prevista de adjudicación, en formato dd-mm-aaaa</t>
        </r>
      </text>
    </comment>
    <comment ref="F1576" authorId="1" shapeId="0">
      <text/>
    </comment>
    <comment ref="F1577" authorId="1" shapeId="0">
      <text/>
    </comment>
    <comment ref="A1579" authorId="1" shapeId="0">
      <text>
        <r>
          <rPr>
            <sz val="11"/>
            <color theme="1"/>
            <rFont val="Calibri"/>
            <family val="2"/>
            <scheme val="minor"/>
          </rPr>
          <t>Introduzca un codigo UNSPSC</t>
        </r>
      </text>
    </comment>
    <comment ref="B1579" authorId="1" shapeId="0">
      <text>
        <r>
          <rPr>
            <sz val="11"/>
            <color theme="1"/>
            <rFont val="Calibri"/>
            <family val="2"/>
            <scheme val="minor"/>
          </rPr>
          <t>Descripción calculada automáticamente a partir de código del artículo</t>
        </r>
      </text>
    </comment>
    <comment ref="C1579" authorId="1" shapeId="0">
      <text>
        <r>
          <rPr>
            <sz val="11"/>
            <color theme="1"/>
            <rFont val="Calibri"/>
            <family val="2"/>
            <scheme val="minor"/>
          </rPr>
          <t>Seleccione un valor de la lista</t>
        </r>
      </text>
    </comment>
    <comment ref="D1579" authorId="1" shapeId="0">
      <text>
        <r>
          <rPr>
            <sz val="11"/>
            <color theme="1"/>
            <rFont val="Calibri"/>
            <family val="2"/>
            <scheme val="minor"/>
          </rPr>
          <t>Introduzca un número con dos decimales como máximo. Debe ser igual o mayor a la "Cantidad Real Consumida"</t>
        </r>
      </text>
    </comment>
    <comment ref="E1579" authorId="1" shapeId="0">
      <text>
        <r>
          <rPr>
            <sz val="11"/>
            <color theme="1"/>
            <rFont val="Calibri"/>
            <family val="2"/>
            <scheme val="minor"/>
          </rPr>
          <t>Introduzca un número con dos decimales como máximo</t>
        </r>
      </text>
    </comment>
    <comment ref="F1579" authorId="1" shapeId="0">
      <text>
        <r>
          <rPr>
            <sz val="11"/>
            <color theme="1"/>
            <rFont val="Calibri"/>
            <family val="2"/>
            <scheme val="minor"/>
          </rPr>
          <t>Monto calculado automáticamente por el sistema</t>
        </r>
      </text>
    </comment>
    <comment ref="A1587" authorId="1" shapeId="0">
      <text>
        <r>
          <rPr>
            <sz val="11"/>
            <color theme="1"/>
            <rFont val="Calibri"/>
            <family val="2"/>
            <scheme val="minor"/>
          </rPr>
          <t>Introducir un texto con el nombre o referencia de la contratación</t>
        </r>
      </text>
    </comment>
    <comment ref="B1587" authorId="1" shapeId="0">
      <text>
        <r>
          <rPr>
            <sz val="11"/>
            <color theme="1"/>
            <rFont val="Calibri"/>
            <family val="2"/>
            <scheme val="minor"/>
          </rPr>
          <t>Introduzca un texto con la finalidad de la contratación</t>
        </r>
      </text>
    </comment>
    <comment ref="C1587" authorId="1" shapeId="0">
      <text>
        <r>
          <rPr>
            <sz val="11"/>
            <color theme="1"/>
            <rFont val="Calibri"/>
            <family val="2"/>
            <scheme val="minor"/>
          </rPr>
          <t>Seleccionar un valor del listado</t>
        </r>
      </text>
    </comment>
    <comment ref="D1587" authorId="1" shapeId="0">
      <text>
        <r>
          <rPr>
            <sz val="11"/>
            <color theme="1"/>
            <rFont val="Calibri"/>
            <family val="2"/>
            <scheme val="minor"/>
          </rPr>
          <t>Seleccione el tipo de procedimiento</t>
        </r>
      </text>
    </comment>
    <comment ref="E1587" authorId="1" shapeId="0">
      <text>
        <r>
          <rPr>
            <sz val="11"/>
            <color theme="1"/>
            <rFont val="Calibri"/>
            <family val="2"/>
            <scheme val="minor"/>
          </rPr>
          <t>Seleccione un valor de la lista</t>
        </r>
      </text>
    </comment>
    <comment ref="F1587" authorId="1" shapeId="0">
      <text>
        <r>
          <rPr>
            <sz val="11"/>
            <color theme="1"/>
            <rFont val="Calibri"/>
            <family val="2"/>
            <scheme val="minor"/>
          </rPr>
          <t>Introduzca el código SNIP</t>
        </r>
      </text>
    </comment>
    <comment ref="C1588" authorId="1" shapeId="0">
      <text>
        <r>
          <rPr>
            <sz val="11"/>
            <color theme="1"/>
            <rFont val="Calibri"/>
            <family val="2"/>
            <scheme val="minor"/>
          </rPr>
          <t>Introduzca la fecha de inicio del proceso, en formato dd-mm-aaaa</t>
        </r>
      </text>
    </comment>
    <comment ref="F15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1" shapeId="0">
      <text/>
    </comment>
    <comment ref="C1590" authorId="1" shapeId="0">
      <text>
        <r>
          <rPr>
            <sz val="11"/>
            <color theme="1"/>
            <rFont val="Calibri"/>
            <family val="2"/>
            <scheme val="minor"/>
          </rPr>
          <t>Introduzca la fecha prevista de adjudicación, en formato dd-mm-aaaa</t>
        </r>
      </text>
    </comment>
    <comment ref="F1590" authorId="1" shapeId="0">
      <text/>
    </comment>
    <comment ref="F1591" authorId="1" shapeId="0">
      <text/>
    </comment>
    <comment ref="A1593" authorId="1" shapeId="0">
      <text>
        <r>
          <rPr>
            <sz val="11"/>
            <color theme="1"/>
            <rFont val="Calibri"/>
            <family val="2"/>
            <scheme val="minor"/>
          </rPr>
          <t>Introduzca un codigo UNSPSC</t>
        </r>
      </text>
    </comment>
    <comment ref="B1593" authorId="1" shapeId="0">
      <text>
        <r>
          <rPr>
            <sz val="11"/>
            <color theme="1"/>
            <rFont val="Calibri"/>
            <family val="2"/>
            <scheme val="minor"/>
          </rPr>
          <t>Descripción calculada automáticamente a partir de código del artículo</t>
        </r>
      </text>
    </comment>
    <comment ref="C1593" authorId="1" shapeId="0">
      <text>
        <r>
          <rPr>
            <sz val="11"/>
            <color theme="1"/>
            <rFont val="Calibri"/>
            <family val="2"/>
            <scheme val="minor"/>
          </rPr>
          <t>Seleccione un valor de la lista</t>
        </r>
      </text>
    </comment>
    <comment ref="D1593" authorId="1" shapeId="0">
      <text>
        <r>
          <rPr>
            <sz val="11"/>
            <color theme="1"/>
            <rFont val="Calibri"/>
            <family val="2"/>
            <scheme val="minor"/>
          </rPr>
          <t>Introduzca un número con dos decimales como máximo. Debe ser igual o mayor a la "Cantidad Real Consumida"</t>
        </r>
      </text>
    </comment>
    <comment ref="E1593" authorId="1" shapeId="0">
      <text>
        <r>
          <rPr>
            <sz val="11"/>
            <color theme="1"/>
            <rFont val="Calibri"/>
            <family val="2"/>
            <scheme val="minor"/>
          </rPr>
          <t>Introduzca un número con dos decimales como máximo</t>
        </r>
      </text>
    </comment>
    <comment ref="F1593" authorId="1" shapeId="0">
      <text>
        <r>
          <rPr>
            <sz val="11"/>
            <color theme="1"/>
            <rFont val="Calibri"/>
            <family val="2"/>
            <scheme val="minor"/>
          </rPr>
          <t>Monto calculado automáticamente por el sistema</t>
        </r>
      </text>
    </comment>
    <comment ref="A1601" authorId="1" shapeId="0">
      <text>
        <r>
          <rPr>
            <sz val="11"/>
            <color theme="1"/>
            <rFont val="Calibri"/>
            <family val="2"/>
            <scheme val="minor"/>
          </rPr>
          <t>Introducir un texto con el nombre o referencia de la contratación</t>
        </r>
      </text>
    </comment>
    <comment ref="B1601" authorId="1" shapeId="0">
      <text>
        <r>
          <rPr>
            <sz val="11"/>
            <color theme="1"/>
            <rFont val="Calibri"/>
            <family val="2"/>
            <scheme val="minor"/>
          </rPr>
          <t>Introduzca un texto con la finalidad de la contratación</t>
        </r>
      </text>
    </comment>
    <comment ref="C1601" authorId="1" shapeId="0">
      <text>
        <r>
          <rPr>
            <sz val="11"/>
            <color theme="1"/>
            <rFont val="Calibri"/>
            <family val="2"/>
            <scheme val="minor"/>
          </rPr>
          <t>Seleccionar un valor del listado</t>
        </r>
      </text>
    </comment>
    <comment ref="D1601" authorId="1" shapeId="0">
      <text>
        <r>
          <rPr>
            <sz val="11"/>
            <color theme="1"/>
            <rFont val="Calibri"/>
            <family val="2"/>
            <scheme val="minor"/>
          </rPr>
          <t>Seleccione el tipo de procedimiento</t>
        </r>
      </text>
    </comment>
    <comment ref="E1601" authorId="1" shapeId="0">
      <text>
        <r>
          <rPr>
            <sz val="11"/>
            <color theme="1"/>
            <rFont val="Calibri"/>
            <family val="2"/>
            <scheme val="minor"/>
          </rPr>
          <t>Seleccione un valor de la lista</t>
        </r>
      </text>
    </comment>
    <comment ref="F1601" authorId="1" shapeId="0">
      <text>
        <r>
          <rPr>
            <sz val="11"/>
            <color theme="1"/>
            <rFont val="Calibri"/>
            <family val="2"/>
            <scheme val="minor"/>
          </rPr>
          <t>Introduzca el código SNIP</t>
        </r>
      </text>
    </comment>
    <comment ref="C1602" authorId="1" shapeId="0">
      <text>
        <r>
          <rPr>
            <sz val="11"/>
            <color theme="1"/>
            <rFont val="Calibri"/>
            <family val="2"/>
            <scheme val="minor"/>
          </rPr>
          <t>Introduzca la fecha de inicio del proceso, en formato dd-mm-aaaa</t>
        </r>
      </text>
    </comment>
    <comment ref="F1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1" shapeId="0">
      <text/>
    </comment>
    <comment ref="C1604" authorId="1" shapeId="0">
      <text>
        <r>
          <rPr>
            <sz val="11"/>
            <color theme="1"/>
            <rFont val="Calibri"/>
            <family val="2"/>
            <scheme val="minor"/>
          </rPr>
          <t>Introduzca la fecha prevista de adjudicación, en formato dd-mm-aaaa</t>
        </r>
      </text>
    </comment>
    <comment ref="F1604" authorId="1" shapeId="0">
      <text/>
    </comment>
    <comment ref="F1605" authorId="1" shapeId="0">
      <text/>
    </comment>
    <comment ref="A1607" authorId="1" shapeId="0">
      <text>
        <r>
          <rPr>
            <sz val="11"/>
            <color theme="1"/>
            <rFont val="Calibri"/>
            <family val="2"/>
            <scheme val="minor"/>
          </rPr>
          <t>Introduzca un codigo UNSPSC</t>
        </r>
      </text>
    </comment>
    <comment ref="B1607" authorId="1" shapeId="0">
      <text>
        <r>
          <rPr>
            <sz val="11"/>
            <color theme="1"/>
            <rFont val="Calibri"/>
            <family val="2"/>
            <scheme val="minor"/>
          </rPr>
          <t>Descripción calculada automáticamente a partir de código del artículo</t>
        </r>
      </text>
    </comment>
    <comment ref="C1607" authorId="1" shapeId="0">
      <text>
        <r>
          <rPr>
            <sz val="11"/>
            <color theme="1"/>
            <rFont val="Calibri"/>
            <family val="2"/>
            <scheme val="minor"/>
          </rPr>
          <t>Seleccione un valor de la lista</t>
        </r>
      </text>
    </comment>
    <comment ref="D1607" authorId="1" shapeId="0">
      <text>
        <r>
          <rPr>
            <sz val="11"/>
            <color theme="1"/>
            <rFont val="Calibri"/>
            <family val="2"/>
            <scheme val="minor"/>
          </rPr>
          <t>Introduzca un número con dos decimales como máximo. Debe ser igual o mayor a la "Cantidad Real Consumida"</t>
        </r>
      </text>
    </comment>
    <comment ref="E1607" authorId="1" shapeId="0">
      <text>
        <r>
          <rPr>
            <sz val="11"/>
            <color theme="1"/>
            <rFont val="Calibri"/>
            <family val="2"/>
            <scheme val="minor"/>
          </rPr>
          <t>Introduzca un número con dos decimales como máximo</t>
        </r>
      </text>
    </comment>
    <comment ref="F1607" authorId="1" shapeId="0">
      <text>
        <r>
          <rPr>
            <sz val="11"/>
            <color theme="1"/>
            <rFont val="Calibri"/>
            <family val="2"/>
            <scheme val="minor"/>
          </rPr>
          <t>Monto calculado automáticamente por el sistema</t>
        </r>
      </text>
    </comment>
    <comment ref="A1627" authorId="1" shapeId="0">
      <text>
        <r>
          <rPr>
            <sz val="11"/>
            <color theme="1"/>
            <rFont val="Calibri"/>
            <family val="2"/>
            <scheme val="minor"/>
          </rPr>
          <t>Introducir un texto con el nombre o referencia de la contratación</t>
        </r>
      </text>
    </comment>
    <comment ref="B1627" authorId="1" shapeId="0">
      <text>
        <r>
          <rPr>
            <sz val="11"/>
            <color theme="1"/>
            <rFont val="Calibri"/>
            <family val="2"/>
            <scheme val="minor"/>
          </rPr>
          <t>Introduzca un texto con la finalidad de la contratación</t>
        </r>
      </text>
    </comment>
    <comment ref="C1627" authorId="1" shapeId="0">
      <text>
        <r>
          <rPr>
            <sz val="11"/>
            <color theme="1"/>
            <rFont val="Calibri"/>
            <family val="2"/>
            <scheme val="minor"/>
          </rPr>
          <t>Seleccionar un valor del listado</t>
        </r>
      </text>
    </comment>
    <comment ref="D1627" authorId="1" shapeId="0">
      <text>
        <r>
          <rPr>
            <sz val="11"/>
            <color theme="1"/>
            <rFont val="Calibri"/>
            <family val="2"/>
            <scheme val="minor"/>
          </rPr>
          <t>Seleccione el tipo de procedimiento</t>
        </r>
      </text>
    </comment>
    <comment ref="E1627" authorId="1" shapeId="0">
      <text>
        <r>
          <rPr>
            <sz val="11"/>
            <color theme="1"/>
            <rFont val="Calibri"/>
            <family val="2"/>
            <scheme val="minor"/>
          </rPr>
          <t>Seleccione un valor de la lista</t>
        </r>
      </text>
    </comment>
    <comment ref="F1627" authorId="1" shapeId="0">
      <text>
        <r>
          <rPr>
            <sz val="11"/>
            <color theme="1"/>
            <rFont val="Calibri"/>
            <family val="2"/>
            <scheme val="minor"/>
          </rPr>
          <t>Introduzca el código SNIP</t>
        </r>
      </text>
    </comment>
    <comment ref="C1628" authorId="1" shapeId="0">
      <text>
        <r>
          <rPr>
            <sz val="11"/>
            <color theme="1"/>
            <rFont val="Calibri"/>
            <family val="2"/>
            <scheme val="minor"/>
          </rPr>
          <t>Introduzca la fecha de inicio del proceso, en formato dd-mm-aaaa</t>
        </r>
      </text>
    </comment>
    <comment ref="F16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text/>
    </comment>
    <comment ref="C1630" authorId="1" shapeId="0">
      <text>
        <r>
          <rPr>
            <sz val="11"/>
            <color theme="1"/>
            <rFont val="Calibri"/>
            <family val="2"/>
            <scheme val="minor"/>
          </rPr>
          <t>Introduzca la fecha prevista de adjudicación, en formato dd-mm-aaaa</t>
        </r>
      </text>
    </comment>
    <comment ref="F1630" authorId="1" shapeId="0">
      <text/>
    </comment>
    <comment ref="F1631" authorId="1" shapeId="0">
      <text/>
    </comment>
    <comment ref="A1633" authorId="1" shapeId="0">
      <text>
        <r>
          <rPr>
            <sz val="11"/>
            <color theme="1"/>
            <rFont val="Calibri"/>
            <family val="2"/>
            <scheme val="minor"/>
          </rPr>
          <t>Introduzca un codigo UNSPSC</t>
        </r>
      </text>
    </comment>
    <comment ref="B1633" authorId="1" shapeId="0">
      <text>
        <r>
          <rPr>
            <sz val="11"/>
            <color theme="1"/>
            <rFont val="Calibri"/>
            <family val="2"/>
            <scheme val="minor"/>
          </rPr>
          <t>Descripción calculada automáticamente a partir de código del artículo</t>
        </r>
      </text>
    </comment>
    <comment ref="C1633" authorId="1" shapeId="0">
      <text>
        <r>
          <rPr>
            <sz val="11"/>
            <color theme="1"/>
            <rFont val="Calibri"/>
            <family val="2"/>
            <scheme val="minor"/>
          </rPr>
          <t>Seleccione un valor de la lista</t>
        </r>
      </text>
    </comment>
    <comment ref="D1633" authorId="1" shapeId="0">
      <text>
        <r>
          <rPr>
            <sz val="11"/>
            <color theme="1"/>
            <rFont val="Calibri"/>
            <family val="2"/>
            <scheme val="minor"/>
          </rPr>
          <t>Introduzca un número con dos decimales como máximo. Debe ser igual o mayor a la "Cantidad Real Consumida"</t>
        </r>
      </text>
    </comment>
    <comment ref="E1633" authorId="1" shapeId="0">
      <text>
        <r>
          <rPr>
            <sz val="11"/>
            <color theme="1"/>
            <rFont val="Calibri"/>
            <family val="2"/>
            <scheme val="minor"/>
          </rPr>
          <t>Introduzca un número con dos decimales como máximo</t>
        </r>
      </text>
    </comment>
    <comment ref="F1633" authorId="1" shapeId="0">
      <text>
        <r>
          <rPr>
            <sz val="11"/>
            <color theme="1"/>
            <rFont val="Calibri"/>
            <family val="2"/>
            <scheme val="minor"/>
          </rPr>
          <t>Monto calculado automáticamente por el sistema</t>
        </r>
      </text>
    </comment>
    <comment ref="A1653" authorId="1" shapeId="0">
      <text>
        <r>
          <rPr>
            <sz val="11"/>
            <color theme="1"/>
            <rFont val="Calibri"/>
            <family val="2"/>
            <scheme val="minor"/>
          </rPr>
          <t>Introducir un texto con el nombre o referencia de la contratación</t>
        </r>
      </text>
    </comment>
    <comment ref="B1653" authorId="1" shapeId="0">
      <text>
        <r>
          <rPr>
            <sz val="11"/>
            <color theme="1"/>
            <rFont val="Calibri"/>
            <family val="2"/>
            <scheme val="minor"/>
          </rPr>
          <t>Introduzca un texto con la finalidad de la contratación</t>
        </r>
      </text>
    </comment>
    <comment ref="C1653" authorId="1" shapeId="0">
      <text>
        <r>
          <rPr>
            <sz val="11"/>
            <color theme="1"/>
            <rFont val="Calibri"/>
            <family val="2"/>
            <scheme val="minor"/>
          </rPr>
          <t>Seleccionar un valor del listado</t>
        </r>
      </text>
    </comment>
    <comment ref="D1653" authorId="1" shapeId="0">
      <text>
        <r>
          <rPr>
            <sz val="11"/>
            <color theme="1"/>
            <rFont val="Calibri"/>
            <family val="2"/>
            <scheme val="minor"/>
          </rPr>
          <t>Seleccione el tipo de procedimiento</t>
        </r>
      </text>
    </comment>
    <comment ref="E1653" authorId="1" shapeId="0">
      <text>
        <r>
          <rPr>
            <sz val="11"/>
            <color theme="1"/>
            <rFont val="Calibri"/>
            <family val="2"/>
            <scheme val="minor"/>
          </rPr>
          <t>Seleccione un valor de la lista</t>
        </r>
      </text>
    </comment>
    <comment ref="F1653" authorId="1" shapeId="0">
      <text>
        <r>
          <rPr>
            <sz val="11"/>
            <color theme="1"/>
            <rFont val="Calibri"/>
            <family val="2"/>
            <scheme val="minor"/>
          </rPr>
          <t>Introduzca el código SNIP</t>
        </r>
      </text>
    </comment>
    <comment ref="C1654" authorId="1" shapeId="0">
      <text>
        <r>
          <rPr>
            <sz val="11"/>
            <color theme="1"/>
            <rFont val="Calibri"/>
            <family val="2"/>
            <scheme val="minor"/>
          </rPr>
          <t>Introduzca la fecha de inicio del proceso, en formato dd-mm-aaaa</t>
        </r>
      </text>
    </comment>
    <comment ref="F1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text/>
    </comment>
    <comment ref="C1656" authorId="1" shapeId="0">
      <text>
        <r>
          <rPr>
            <sz val="11"/>
            <color theme="1"/>
            <rFont val="Calibri"/>
            <family val="2"/>
            <scheme val="minor"/>
          </rPr>
          <t>Introduzca la fecha prevista de adjudicación, en formato dd-mm-aaaa</t>
        </r>
      </text>
    </comment>
    <comment ref="F1656" authorId="1" shapeId="0">
      <text/>
    </comment>
    <comment ref="F1657" authorId="1" shapeId="0">
      <text/>
    </comment>
    <comment ref="A1659" authorId="1" shapeId="0">
      <text>
        <r>
          <rPr>
            <sz val="11"/>
            <color theme="1"/>
            <rFont val="Calibri"/>
            <family val="2"/>
            <scheme val="minor"/>
          </rPr>
          <t>Introduzca un codigo UNSPSC</t>
        </r>
      </text>
    </comment>
    <comment ref="B1659" authorId="1" shapeId="0">
      <text>
        <r>
          <rPr>
            <sz val="11"/>
            <color theme="1"/>
            <rFont val="Calibri"/>
            <family val="2"/>
            <scheme val="minor"/>
          </rPr>
          <t>Descripción calculada automáticamente a partir de código del artículo</t>
        </r>
      </text>
    </comment>
    <comment ref="C1659" authorId="1" shapeId="0">
      <text>
        <r>
          <rPr>
            <sz val="11"/>
            <color theme="1"/>
            <rFont val="Calibri"/>
            <family val="2"/>
            <scheme val="minor"/>
          </rPr>
          <t>Seleccione un valor de la lista</t>
        </r>
      </text>
    </comment>
    <comment ref="D1659" authorId="1" shapeId="0">
      <text>
        <r>
          <rPr>
            <sz val="11"/>
            <color theme="1"/>
            <rFont val="Calibri"/>
            <family val="2"/>
            <scheme val="minor"/>
          </rPr>
          <t>Introduzca un número con dos decimales como máximo. Debe ser igual o mayor a la "Cantidad Real Consumida"</t>
        </r>
      </text>
    </comment>
    <comment ref="E1659" authorId="1" shapeId="0">
      <text>
        <r>
          <rPr>
            <sz val="11"/>
            <color theme="1"/>
            <rFont val="Calibri"/>
            <family val="2"/>
            <scheme val="minor"/>
          </rPr>
          <t>Introduzca un número con dos decimales como máximo</t>
        </r>
      </text>
    </comment>
    <comment ref="F1659" authorId="1" shapeId="0">
      <text>
        <r>
          <rPr>
            <sz val="11"/>
            <color theme="1"/>
            <rFont val="Calibri"/>
            <family val="2"/>
            <scheme val="minor"/>
          </rPr>
          <t>Monto calculado automáticamente por el sistema</t>
        </r>
      </text>
    </comment>
    <comment ref="A1678" authorId="1" shapeId="0">
      <text>
        <r>
          <rPr>
            <sz val="11"/>
            <color theme="1"/>
            <rFont val="Calibri"/>
            <family val="2"/>
            <scheme val="minor"/>
          </rPr>
          <t>Introducir un texto con el nombre o referencia de la contratación</t>
        </r>
      </text>
    </comment>
    <comment ref="B1678" authorId="1" shapeId="0">
      <text>
        <r>
          <rPr>
            <sz val="11"/>
            <color theme="1"/>
            <rFont val="Calibri"/>
            <family val="2"/>
            <scheme val="minor"/>
          </rPr>
          <t>Introduzca un texto con la finalidad de la contratación</t>
        </r>
      </text>
    </comment>
    <comment ref="C1678" authorId="1" shapeId="0">
      <text>
        <r>
          <rPr>
            <sz val="11"/>
            <color theme="1"/>
            <rFont val="Calibri"/>
            <family val="2"/>
            <scheme val="minor"/>
          </rPr>
          <t>Seleccionar un valor del listado</t>
        </r>
      </text>
    </comment>
    <comment ref="D1678" authorId="1" shapeId="0">
      <text>
        <r>
          <rPr>
            <sz val="11"/>
            <color theme="1"/>
            <rFont val="Calibri"/>
            <family val="2"/>
            <scheme val="minor"/>
          </rPr>
          <t>Seleccione el tipo de procedimiento</t>
        </r>
      </text>
    </comment>
    <comment ref="E1678" authorId="1" shapeId="0">
      <text>
        <r>
          <rPr>
            <sz val="11"/>
            <color theme="1"/>
            <rFont val="Calibri"/>
            <family val="2"/>
            <scheme val="minor"/>
          </rPr>
          <t>Seleccione un valor de la lista</t>
        </r>
      </text>
    </comment>
    <comment ref="F1678" authorId="1" shapeId="0">
      <text>
        <r>
          <rPr>
            <sz val="11"/>
            <color theme="1"/>
            <rFont val="Calibri"/>
            <family val="2"/>
            <scheme val="minor"/>
          </rPr>
          <t>Introduzca el código SNIP</t>
        </r>
      </text>
    </comment>
    <comment ref="C1679" authorId="1" shapeId="0">
      <text>
        <r>
          <rPr>
            <sz val="11"/>
            <color theme="1"/>
            <rFont val="Calibri"/>
            <family val="2"/>
            <scheme val="minor"/>
          </rPr>
          <t>Introduzca la fecha de inicio del proceso, en formato dd-mm-aaaa</t>
        </r>
      </text>
    </comment>
    <comment ref="F16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text/>
    </comment>
    <comment ref="C1681" authorId="1" shapeId="0">
      <text>
        <r>
          <rPr>
            <sz val="11"/>
            <color theme="1"/>
            <rFont val="Calibri"/>
            <family val="2"/>
            <scheme val="minor"/>
          </rPr>
          <t>Introduzca la fecha prevista de adjudicación, en formato dd-mm-aaaa</t>
        </r>
      </text>
    </comment>
    <comment ref="F1681" authorId="1" shapeId="0">
      <text/>
    </comment>
    <comment ref="F1682" authorId="1" shapeId="0">
      <text/>
    </comment>
    <comment ref="A1684" authorId="1" shapeId="0">
      <text>
        <r>
          <rPr>
            <sz val="11"/>
            <color theme="1"/>
            <rFont val="Calibri"/>
            <family val="2"/>
            <scheme val="minor"/>
          </rPr>
          <t>Introduzca un codigo UNSPSC</t>
        </r>
      </text>
    </comment>
    <comment ref="B1684" authorId="1" shapeId="0">
      <text>
        <r>
          <rPr>
            <sz val="11"/>
            <color theme="1"/>
            <rFont val="Calibri"/>
            <family val="2"/>
            <scheme val="minor"/>
          </rPr>
          <t>Descripción calculada automáticamente a partir de código del artículo</t>
        </r>
      </text>
    </comment>
    <comment ref="C1684" authorId="1" shapeId="0">
      <text>
        <r>
          <rPr>
            <sz val="11"/>
            <color theme="1"/>
            <rFont val="Calibri"/>
            <family val="2"/>
            <scheme val="minor"/>
          </rPr>
          <t>Seleccione un valor de la lista</t>
        </r>
      </text>
    </comment>
    <comment ref="D1684" authorId="1" shapeId="0">
      <text>
        <r>
          <rPr>
            <sz val="11"/>
            <color theme="1"/>
            <rFont val="Calibri"/>
            <family val="2"/>
            <scheme val="minor"/>
          </rPr>
          <t>Introduzca un número con dos decimales como máximo. Debe ser igual o mayor a la "Cantidad Real Consumida"</t>
        </r>
      </text>
    </comment>
    <comment ref="E1684" authorId="1" shapeId="0">
      <text>
        <r>
          <rPr>
            <sz val="11"/>
            <color theme="1"/>
            <rFont val="Calibri"/>
            <family val="2"/>
            <scheme val="minor"/>
          </rPr>
          <t>Introduzca un número con dos decimales como máximo</t>
        </r>
      </text>
    </comment>
    <comment ref="F1684" authorId="1" shapeId="0">
      <text>
        <r>
          <rPr>
            <sz val="11"/>
            <color theme="1"/>
            <rFont val="Calibri"/>
            <family val="2"/>
            <scheme val="minor"/>
          </rPr>
          <t>Monto calculado automáticamente por el sistema</t>
        </r>
      </text>
    </comment>
    <comment ref="A1689" authorId="1" shapeId="0">
      <text>
        <r>
          <rPr>
            <sz val="11"/>
            <color theme="1"/>
            <rFont val="Calibri"/>
            <family val="2"/>
            <scheme val="minor"/>
          </rPr>
          <t>Introducir un texto con el nombre o referencia de la contratación</t>
        </r>
      </text>
    </comment>
    <comment ref="B1689" authorId="1" shapeId="0">
      <text>
        <r>
          <rPr>
            <sz val="11"/>
            <color theme="1"/>
            <rFont val="Calibri"/>
            <family val="2"/>
            <scheme val="minor"/>
          </rPr>
          <t>Introduzca un texto con la finalidad de la contratación</t>
        </r>
      </text>
    </comment>
    <comment ref="C1689" authorId="1" shapeId="0">
      <text>
        <r>
          <rPr>
            <sz val="11"/>
            <color theme="1"/>
            <rFont val="Calibri"/>
            <family val="2"/>
            <scheme val="minor"/>
          </rPr>
          <t>Seleccionar un valor del listado</t>
        </r>
      </text>
    </comment>
    <comment ref="D1689" authorId="1" shapeId="0">
      <text>
        <r>
          <rPr>
            <sz val="11"/>
            <color theme="1"/>
            <rFont val="Calibri"/>
            <family val="2"/>
            <scheme val="minor"/>
          </rPr>
          <t>Seleccione el tipo de procedimiento</t>
        </r>
      </text>
    </comment>
    <comment ref="E1689" authorId="1" shapeId="0">
      <text>
        <r>
          <rPr>
            <sz val="11"/>
            <color theme="1"/>
            <rFont val="Calibri"/>
            <family val="2"/>
            <scheme val="minor"/>
          </rPr>
          <t>Seleccione un valor de la lista</t>
        </r>
      </text>
    </comment>
    <comment ref="F1689" authorId="1" shapeId="0">
      <text>
        <r>
          <rPr>
            <sz val="11"/>
            <color theme="1"/>
            <rFont val="Calibri"/>
            <family val="2"/>
            <scheme val="minor"/>
          </rPr>
          <t>Introduzca el código SNIP</t>
        </r>
      </text>
    </comment>
    <comment ref="C1690" authorId="1" shapeId="0">
      <text>
        <r>
          <rPr>
            <sz val="11"/>
            <color theme="1"/>
            <rFont val="Calibri"/>
            <family val="2"/>
            <scheme val="minor"/>
          </rPr>
          <t>Introduzca la fecha de inicio del proceso, en formato dd-mm-aaaa</t>
        </r>
      </text>
    </comment>
    <comment ref="F16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text/>
    </comment>
    <comment ref="C1692" authorId="1" shapeId="0">
      <text>
        <r>
          <rPr>
            <sz val="11"/>
            <color theme="1"/>
            <rFont val="Calibri"/>
            <family val="2"/>
            <scheme val="minor"/>
          </rPr>
          <t>Introduzca la fecha prevista de adjudicación, en formato dd-mm-aaaa</t>
        </r>
      </text>
    </comment>
    <comment ref="F1692" authorId="1" shapeId="0">
      <text/>
    </comment>
    <comment ref="F1693" authorId="1" shapeId="0">
      <text/>
    </comment>
    <comment ref="A1695" authorId="1" shapeId="0">
      <text>
        <r>
          <rPr>
            <sz val="11"/>
            <color theme="1"/>
            <rFont val="Calibri"/>
            <family val="2"/>
            <scheme val="minor"/>
          </rPr>
          <t>Introduzca un codigo UNSPSC</t>
        </r>
      </text>
    </comment>
    <comment ref="B1695" authorId="1" shapeId="0">
      <text>
        <r>
          <rPr>
            <sz val="11"/>
            <color theme="1"/>
            <rFont val="Calibri"/>
            <family val="2"/>
            <scheme val="minor"/>
          </rPr>
          <t>Descripción calculada automáticamente a partir de código del artículo</t>
        </r>
      </text>
    </comment>
    <comment ref="C1695" authorId="1" shapeId="0">
      <text>
        <r>
          <rPr>
            <sz val="11"/>
            <color theme="1"/>
            <rFont val="Calibri"/>
            <family val="2"/>
            <scheme val="minor"/>
          </rPr>
          <t>Seleccione un valor de la lista</t>
        </r>
      </text>
    </comment>
    <comment ref="D1695" authorId="1" shapeId="0">
      <text>
        <r>
          <rPr>
            <sz val="11"/>
            <color theme="1"/>
            <rFont val="Calibri"/>
            <family val="2"/>
            <scheme val="minor"/>
          </rPr>
          <t>Introduzca un número con dos decimales como máximo. Debe ser igual o mayor a la "Cantidad Real Consumida"</t>
        </r>
      </text>
    </comment>
    <comment ref="E1695" authorId="1" shapeId="0">
      <text>
        <r>
          <rPr>
            <sz val="11"/>
            <color theme="1"/>
            <rFont val="Calibri"/>
            <family val="2"/>
            <scheme val="minor"/>
          </rPr>
          <t>Introduzca un número con dos decimales como máximo</t>
        </r>
      </text>
    </comment>
    <comment ref="F1695" authorId="1" shapeId="0">
      <text>
        <r>
          <rPr>
            <sz val="11"/>
            <color theme="1"/>
            <rFont val="Calibri"/>
            <family val="2"/>
            <scheme val="minor"/>
          </rPr>
          <t>Monto calculado automáticamente por el sistema</t>
        </r>
      </text>
    </comment>
    <comment ref="A1701" authorId="1" shapeId="0">
      <text>
        <r>
          <rPr>
            <sz val="11"/>
            <color theme="1"/>
            <rFont val="Calibri"/>
            <family val="2"/>
            <scheme val="minor"/>
          </rPr>
          <t>Introducir un texto con el nombre o referencia de la contratación</t>
        </r>
      </text>
    </comment>
    <comment ref="B1701" authorId="1" shapeId="0">
      <text>
        <r>
          <rPr>
            <sz val="11"/>
            <color theme="1"/>
            <rFont val="Calibri"/>
            <family val="2"/>
            <scheme val="minor"/>
          </rPr>
          <t>Introduzca un texto con la finalidad de la contratación</t>
        </r>
      </text>
    </comment>
    <comment ref="C1701" authorId="1" shapeId="0">
      <text>
        <r>
          <rPr>
            <sz val="11"/>
            <color theme="1"/>
            <rFont val="Calibri"/>
            <family val="2"/>
            <scheme val="minor"/>
          </rPr>
          <t>Seleccionar un valor del listado</t>
        </r>
      </text>
    </comment>
    <comment ref="D1701" authorId="1" shapeId="0">
      <text>
        <r>
          <rPr>
            <sz val="11"/>
            <color theme="1"/>
            <rFont val="Calibri"/>
            <family val="2"/>
            <scheme val="minor"/>
          </rPr>
          <t>Seleccione el tipo de procedimiento</t>
        </r>
      </text>
    </comment>
    <comment ref="E1701" authorId="1" shapeId="0">
      <text>
        <r>
          <rPr>
            <sz val="11"/>
            <color theme="1"/>
            <rFont val="Calibri"/>
            <family val="2"/>
            <scheme val="minor"/>
          </rPr>
          <t>Seleccione un valor de la lista</t>
        </r>
      </text>
    </comment>
    <comment ref="F1701" authorId="1" shapeId="0">
      <text>
        <r>
          <rPr>
            <sz val="11"/>
            <color theme="1"/>
            <rFont val="Calibri"/>
            <family val="2"/>
            <scheme val="minor"/>
          </rPr>
          <t>Introduzca el código SNIP</t>
        </r>
      </text>
    </comment>
    <comment ref="C1702" authorId="1" shapeId="0">
      <text>
        <r>
          <rPr>
            <sz val="11"/>
            <color theme="1"/>
            <rFont val="Calibri"/>
            <family val="2"/>
            <scheme val="minor"/>
          </rPr>
          <t>Introduzca la fecha de inicio del proceso, en formato dd-mm-aaaa</t>
        </r>
      </text>
    </comment>
    <comment ref="F1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shapeId="0">
      <text/>
    </comment>
    <comment ref="C1704" authorId="1" shapeId="0">
      <text>
        <r>
          <rPr>
            <sz val="11"/>
            <color theme="1"/>
            <rFont val="Calibri"/>
            <family val="2"/>
            <scheme val="minor"/>
          </rPr>
          <t>Introduzca la fecha prevista de adjudicación, en formato dd-mm-aaaa</t>
        </r>
      </text>
    </comment>
    <comment ref="F1704" authorId="1" shapeId="0">
      <text/>
    </comment>
    <comment ref="F1705" authorId="1" shapeId="0">
      <text/>
    </comment>
    <comment ref="A1707" authorId="1" shapeId="0">
      <text>
        <r>
          <rPr>
            <sz val="11"/>
            <color theme="1"/>
            <rFont val="Calibri"/>
            <family val="2"/>
            <scheme val="minor"/>
          </rPr>
          <t>Introduzca un codigo UNSPSC</t>
        </r>
      </text>
    </comment>
    <comment ref="B1707" authorId="1" shapeId="0">
      <text>
        <r>
          <rPr>
            <sz val="11"/>
            <color theme="1"/>
            <rFont val="Calibri"/>
            <family val="2"/>
            <scheme val="minor"/>
          </rPr>
          <t>Descripción calculada automáticamente a partir de código del artículo</t>
        </r>
      </text>
    </comment>
    <comment ref="C1707" authorId="1" shapeId="0">
      <text>
        <r>
          <rPr>
            <sz val="11"/>
            <color theme="1"/>
            <rFont val="Calibri"/>
            <family val="2"/>
            <scheme val="minor"/>
          </rPr>
          <t>Seleccione un valor de la lista</t>
        </r>
      </text>
    </comment>
    <comment ref="D1707" authorId="1" shapeId="0">
      <text>
        <r>
          <rPr>
            <sz val="11"/>
            <color theme="1"/>
            <rFont val="Calibri"/>
            <family val="2"/>
            <scheme val="minor"/>
          </rPr>
          <t>Introduzca un número con dos decimales como máximo. Debe ser igual o mayor a la "Cantidad Real Consumida"</t>
        </r>
      </text>
    </comment>
    <comment ref="E1707" authorId="1" shapeId="0">
      <text>
        <r>
          <rPr>
            <sz val="11"/>
            <color theme="1"/>
            <rFont val="Calibri"/>
            <family val="2"/>
            <scheme val="minor"/>
          </rPr>
          <t>Introduzca un número con dos decimales como máximo</t>
        </r>
      </text>
    </comment>
    <comment ref="F1707" authorId="1" shapeId="0">
      <text>
        <r>
          <rPr>
            <sz val="11"/>
            <color theme="1"/>
            <rFont val="Calibri"/>
            <family val="2"/>
            <scheme val="minor"/>
          </rPr>
          <t>Monto calculado automáticamente por el sistema</t>
        </r>
      </text>
    </comment>
    <comment ref="A1713" authorId="2" shapeId="0">
      <text>
        <r>
          <rPr>
            <sz val="11"/>
            <color theme="1"/>
            <rFont val="Calibri"/>
            <family val="2"/>
            <scheme val="minor"/>
          </rPr>
          <t>Introducir un texto con el nombre o referencia de la contratación</t>
        </r>
      </text>
    </comment>
    <comment ref="B1713" authorId="2" shapeId="0">
      <text>
        <r>
          <rPr>
            <sz val="11"/>
            <color theme="1"/>
            <rFont val="Calibri"/>
            <family val="2"/>
            <scheme val="minor"/>
          </rPr>
          <t>Introduzca un texto con la finalidad de la contratación</t>
        </r>
      </text>
    </comment>
    <comment ref="C1713" authorId="1" shapeId="0">
      <text>
        <r>
          <rPr>
            <sz val="11"/>
            <color theme="1"/>
            <rFont val="Calibri"/>
            <family val="2"/>
            <scheme val="minor"/>
          </rPr>
          <t>Seleccionar un valor del listado</t>
        </r>
      </text>
    </comment>
    <comment ref="D1713" authorId="1" shapeId="0">
      <text>
        <r>
          <rPr>
            <sz val="11"/>
            <color theme="1"/>
            <rFont val="Calibri"/>
            <family val="2"/>
            <scheme val="minor"/>
          </rPr>
          <t>Seleccione el tipo de procedimiento</t>
        </r>
      </text>
    </comment>
    <comment ref="E1713" authorId="1" shapeId="0">
      <text>
        <r>
          <rPr>
            <sz val="11"/>
            <color theme="1"/>
            <rFont val="Calibri"/>
            <family val="2"/>
            <scheme val="minor"/>
          </rPr>
          <t>Seleccione un valor de la lista</t>
        </r>
      </text>
    </comment>
    <comment ref="F1713" authorId="2" shapeId="0">
      <text>
        <r>
          <rPr>
            <sz val="11"/>
            <color theme="1"/>
            <rFont val="Calibri"/>
            <family val="2"/>
            <scheme val="minor"/>
          </rPr>
          <t>Introduzca el código SNIP</t>
        </r>
      </text>
    </comment>
    <comment ref="C1714" authorId="2" shapeId="0">
      <text>
        <r>
          <rPr>
            <sz val="11"/>
            <color theme="1"/>
            <rFont val="Calibri"/>
            <family val="2"/>
            <scheme val="minor"/>
          </rPr>
          <t>Introduzca la fecha de inicio del proceso, en formato dd-mm-aaaa</t>
        </r>
      </text>
    </comment>
    <comment ref="F17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2" shapeId="0">
      <text/>
    </comment>
    <comment ref="C1716" authorId="2" shapeId="0">
      <text>
        <r>
          <rPr>
            <sz val="11"/>
            <color theme="1"/>
            <rFont val="Calibri"/>
            <family val="2"/>
            <scheme val="minor"/>
          </rPr>
          <t>Introduzca la fecha prevista de adjudicación, en formato dd-mm-aaaa</t>
        </r>
      </text>
    </comment>
    <comment ref="F1716" authorId="2" shapeId="0">
      <text/>
    </comment>
    <comment ref="F1717" authorId="2" shapeId="0">
      <text/>
    </comment>
    <comment ref="A1719" authorId="2" shapeId="0">
      <text>
        <r>
          <rPr>
            <sz val="11"/>
            <color theme="1"/>
            <rFont val="Calibri"/>
            <family val="2"/>
            <scheme val="minor"/>
          </rPr>
          <t>Introduzca un codigo UNSPSC</t>
        </r>
      </text>
    </comment>
    <comment ref="B1719" authorId="2" shapeId="0">
      <text>
        <r>
          <rPr>
            <sz val="11"/>
            <color theme="1"/>
            <rFont val="Calibri"/>
            <family val="2"/>
            <scheme val="minor"/>
          </rPr>
          <t>Descripción calculada automáticamente a partir de código del artículo</t>
        </r>
      </text>
    </comment>
    <comment ref="C1719" authorId="2" shapeId="0">
      <text>
        <r>
          <rPr>
            <sz val="11"/>
            <color theme="1"/>
            <rFont val="Calibri"/>
            <family val="2"/>
            <scheme val="minor"/>
          </rPr>
          <t>Seleccione un valor de la lista</t>
        </r>
      </text>
    </comment>
    <comment ref="D1719" authorId="2" shapeId="0">
      <text>
        <r>
          <rPr>
            <sz val="11"/>
            <color theme="1"/>
            <rFont val="Calibri"/>
            <family val="2"/>
            <scheme val="minor"/>
          </rPr>
          <t>Introduzca un número con dos decimales como máximo. Debe ser igual o mayor a la "Cantidad Real Consumida"</t>
        </r>
      </text>
    </comment>
    <comment ref="E1719" authorId="2" shapeId="0">
      <text>
        <r>
          <rPr>
            <sz val="11"/>
            <color theme="1"/>
            <rFont val="Calibri"/>
            <family val="2"/>
            <scheme val="minor"/>
          </rPr>
          <t>Introduzca un número con dos decimales como máximo</t>
        </r>
      </text>
    </comment>
    <comment ref="F1719" authorId="2" shapeId="0">
      <text>
        <r>
          <rPr>
            <sz val="11"/>
            <color theme="1"/>
            <rFont val="Calibri"/>
            <family val="2"/>
            <scheme val="minor"/>
          </rPr>
          <t>Monto calculado automáticamente por el sistema</t>
        </r>
      </text>
    </comment>
    <comment ref="A1723" authorId="2" shapeId="0">
      <text>
        <r>
          <rPr>
            <sz val="11"/>
            <color theme="1"/>
            <rFont val="Calibri"/>
            <family val="2"/>
            <scheme val="minor"/>
          </rPr>
          <t>Introducir un texto con el nombre o referencia de la contratación</t>
        </r>
      </text>
    </comment>
    <comment ref="B1723" authorId="2" shapeId="0">
      <text>
        <r>
          <rPr>
            <sz val="11"/>
            <color theme="1"/>
            <rFont val="Calibri"/>
            <family val="2"/>
            <scheme val="minor"/>
          </rPr>
          <t>Introduzca un texto con la finalidad de la contratación</t>
        </r>
      </text>
    </comment>
    <comment ref="C1723" authorId="1" shapeId="0">
      <text>
        <r>
          <rPr>
            <sz val="11"/>
            <color theme="1"/>
            <rFont val="Calibri"/>
            <family val="2"/>
            <scheme val="minor"/>
          </rPr>
          <t>Seleccionar un valor del listado</t>
        </r>
      </text>
    </comment>
    <comment ref="D1723" authorId="1" shapeId="0">
      <text>
        <r>
          <rPr>
            <sz val="11"/>
            <color theme="1"/>
            <rFont val="Calibri"/>
            <family val="2"/>
            <scheme val="minor"/>
          </rPr>
          <t>Seleccione el tipo de procedimiento</t>
        </r>
      </text>
    </comment>
    <comment ref="E1723" authorId="1" shapeId="0">
      <text>
        <r>
          <rPr>
            <sz val="11"/>
            <color theme="1"/>
            <rFont val="Calibri"/>
            <family val="2"/>
            <scheme val="minor"/>
          </rPr>
          <t>Seleccione un valor de la lista</t>
        </r>
      </text>
    </comment>
    <comment ref="F1723" authorId="2" shapeId="0">
      <text>
        <r>
          <rPr>
            <sz val="11"/>
            <color theme="1"/>
            <rFont val="Calibri"/>
            <family val="2"/>
            <scheme val="minor"/>
          </rPr>
          <t>Introduzca el código SNIP</t>
        </r>
      </text>
    </comment>
    <comment ref="C1724" authorId="2" shapeId="0">
      <text>
        <r>
          <rPr>
            <sz val="11"/>
            <color theme="1"/>
            <rFont val="Calibri"/>
            <family val="2"/>
            <scheme val="minor"/>
          </rPr>
          <t>Introduzca la fecha de inicio del proceso, en formato dd-mm-aaaa</t>
        </r>
      </text>
    </comment>
    <comment ref="F17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2" shapeId="0">
      <text/>
    </comment>
    <comment ref="C1726" authorId="2" shapeId="0">
      <text>
        <r>
          <rPr>
            <sz val="11"/>
            <color theme="1"/>
            <rFont val="Calibri"/>
            <family val="2"/>
            <scheme val="minor"/>
          </rPr>
          <t>Introduzca la fecha prevista de adjudicación, en formato dd-mm-aaaa</t>
        </r>
      </text>
    </comment>
    <comment ref="F1726" authorId="2" shapeId="0">
      <text/>
    </comment>
    <comment ref="F1727" authorId="2" shapeId="0">
      <text/>
    </comment>
    <comment ref="A1729" authorId="2" shapeId="0">
      <text>
        <r>
          <rPr>
            <sz val="11"/>
            <color theme="1"/>
            <rFont val="Calibri"/>
            <family val="2"/>
            <scheme val="minor"/>
          </rPr>
          <t>Introduzca un codigo UNSPSC</t>
        </r>
      </text>
    </comment>
    <comment ref="B1729" authorId="2" shapeId="0">
      <text>
        <r>
          <rPr>
            <sz val="11"/>
            <color theme="1"/>
            <rFont val="Calibri"/>
            <family val="2"/>
            <scheme val="minor"/>
          </rPr>
          <t>Descripción calculada automáticamente a partir de código del artículo</t>
        </r>
      </text>
    </comment>
    <comment ref="C1729" authorId="2" shapeId="0">
      <text>
        <r>
          <rPr>
            <sz val="11"/>
            <color theme="1"/>
            <rFont val="Calibri"/>
            <family val="2"/>
            <scheme val="minor"/>
          </rPr>
          <t>Seleccione un valor de la lista</t>
        </r>
      </text>
    </comment>
    <comment ref="D1729" authorId="2" shapeId="0">
      <text>
        <r>
          <rPr>
            <sz val="11"/>
            <color theme="1"/>
            <rFont val="Calibri"/>
            <family val="2"/>
            <scheme val="minor"/>
          </rPr>
          <t>Introduzca un número con dos decimales como máximo. Debe ser igual o mayor a la "Cantidad Real Consumida"</t>
        </r>
      </text>
    </comment>
    <comment ref="E1729" authorId="2" shapeId="0">
      <text>
        <r>
          <rPr>
            <sz val="11"/>
            <color theme="1"/>
            <rFont val="Calibri"/>
            <family val="2"/>
            <scheme val="minor"/>
          </rPr>
          <t>Introduzca un número con dos decimales como máximo</t>
        </r>
      </text>
    </comment>
    <comment ref="F1729" authorId="2" shapeId="0">
      <text>
        <r>
          <rPr>
            <sz val="11"/>
            <color theme="1"/>
            <rFont val="Calibri"/>
            <family val="2"/>
            <scheme val="minor"/>
          </rPr>
          <t>Monto calculado automáticamente por el sistema</t>
        </r>
      </text>
    </comment>
    <comment ref="A1735" authorId="2" shapeId="0">
      <text>
        <r>
          <rPr>
            <sz val="11"/>
            <color theme="1"/>
            <rFont val="Calibri"/>
            <family val="2"/>
            <scheme val="minor"/>
          </rPr>
          <t>Introducir un texto con el nombre o referencia de la contratación</t>
        </r>
      </text>
    </comment>
    <comment ref="B1735" authorId="2" shapeId="0">
      <text>
        <r>
          <rPr>
            <sz val="11"/>
            <color theme="1"/>
            <rFont val="Calibri"/>
            <family val="2"/>
            <scheme val="minor"/>
          </rPr>
          <t>Introduzca un texto con la finalidad de la contratación</t>
        </r>
      </text>
    </comment>
    <comment ref="C1735" authorId="1" shapeId="0">
      <text>
        <r>
          <rPr>
            <sz val="11"/>
            <color theme="1"/>
            <rFont val="Calibri"/>
            <family val="2"/>
            <scheme val="minor"/>
          </rPr>
          <t>Seleccionar un valor del listado</t>
        </r>
      </text>
    </comment>
    <comment ref="D1735" authorId="1" shapeId="0">
      <text>
        <r>
          <rPr>
            <sz val="11"/>
            <color theme="1"/>
            <rFont val="Calibri"/>
            <family val="2"/>
            <scheme val="minor"/>
          </rPr>
          <t>Seleccione el tipo de procedimiento</t>
        </r>
      </text>
    </comment>
    <comment ref="E1735" authorId="1" shapeId="0">
      <text>
        <r>
          <rPr>
            <sz val="11"/>
            <color theme="1"/>
            <rFont val="Calibri"/>
            <family val="2"/>
            <scheme val="minor"/>
          </rPr>
          <t>Seleccione un valor de la lista</t>
        </r>
      </text>
    </comment>
    <comment ref="F1735" authorId="2" shapeId="0">
      <text>
        <r>
          <rPr>
            <sz val="11"/>
            <color theme="1"/>
            <rFont val="Calibri"/>
            <family val="2"/>
            <scheme val="minor"/>
          </rPr>
          <t>Introduzca el código SNIP</t>
        </r>
      </text>
    </comment>
    <comment ref="C1736" authorId="2" shapeId="0">
      <text>
        <r>
          <rPr>
            <sz val="11"/>
            <color theme="1"/>
            <rFont val="Calibri"/>
            <family val="2"/>
            <scheme val="minor"/>
          </rPr>
          <t>Introduzca la fecha de inicio del proceso, en formato dd-mm-aaaa</t>
        </r>
      </text>
    </comment>
    <comment ref="F17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2" shapeId="0">
      <text/>
    </comment>
    <comment ref="C1738" authorId="2" shapeId="0">
      <text>
        <r>
          <rPr>
            <sz val="11"/>
            <color theme="1"/>
            <rFont val="Calibri"/>
            <family val="2"/>
            <scheme val="minor"/>
          </rPr>
          <t>Introduzca la fecha prevista de adjudicación, en formato dd-mm-aaaa</t>
        </r>
      </text>
    </comment>
    <comment ref="F1738" authorId="2" shapeId="0">
      <text/>
    </comment>
    <comment ref="F1739" authorId="2" shapeId="0">
      <text/>
    </comment>
    <comment ref="A1741" authorId="2" shapeId="0">
      <text>
        <r>
          <rPr>
            <sz val="11"/>
            <color theme="1"/>
            <rFont val="Calibri"/>
            <family val="2"/>
            <scheme val="minor"/>
          </rPr>
          <t>Introduzca un codigo UNSPSC</t>
        </r>
      </text>
    </comment>
    <comment ref="B1741" authorId="2" shapeId="0">
      <text>
        <r>
          <rPr>
            <sz val="11"/>
            <color theme="1"/>
            <rFont val="Calibri"/>
            <family val="2"/>
            <scheme val="minor"/>
          </rPr>
          <t>Descripción calculada automáticamente a partir de código del artículo</t>
        </r>
      </text>
    </comment>
    <comment ref="C1741" authorId="2" shapeId="0">
      <text>
        <r>
          <rPr>
            <sz val="11"/>
            <color theme="1"/>
            <rFont val="Calibri"/>
            <family val="2"/>
            <scheme val="minor"/>
          </rPr>
          <t>Seleccione un valor de la lista</t>
        </r>
      </text>
    </comment>
    <comment ref="D1741" authorId="2" shapeId="0">
      <text>
        <r>
          <rPr>
            <sz val="11"/>
            <color theme="1"/>
            <rFont val="Calibri"/>
            <family val="2"/>
            <scheme val="minor"/>
          </rPr>
          <t>Introduzca un número con dos decimales como máximo. Debe ser igual o mayor a la "Cantidad Real Consumida"</t>
        </r>
      </text>
    </comment>
    <comment ref="E1741" authorId="2" shapeId="0">
      <text>
        <r>
          <rPr>
            <sz val="11"/>
            <color theme="1"/>
            <rFont val="Calibri"/>
            <family val="2"/>
            <scheme val="minor"/>
          </rPr>
          <t>Introduzca un número con dos decimales como máximo</t>
        </r>
      </text>
    </comment>
    <comment ref="F1741" authorId="2" shapeId="0">
      <text>
        <r>
          <rPr>
            <sz val="11"/>
            <color theme="1"/>
            <rFont val="Calibri"/>
            <family val="2"/>
            <scheme val="minor"/>
          </rPr>
          <t>Monto calculado automáticamente por el sistema</t>
        </r>
      </text>
    </comment>
    <comment ref="A1747" authorId="2" shapeId="0">
      <text>
        <r>
          <rPr>
            <sz val="11"/>
            <color theme="1"/>
            <rFont val="Calibri"/>
            <family val="2"/>
            <scheme val="minor"/>
          </rPr>
          <t>Introducir un texto con el nombre o referencia de la contratación</t>
        </r>
      </text>
    </comment>
    <comment ref="B1747" authorId="2" shapeId="0">
      <text>
        <r>
          <rPr>
            <sz val="11"/>
            <color theme="1"/>
            <rFont val="Calibri"/>
            <family val="2"/>
            <scheme val="minor"/>
          </rPr>
          <t>Introduzca un texto con la finalidad de la contratación</t>
        </r>
      </text>
    </comment>
    <comment ref="C1747" authorId="1" shapeId="0">
      <text>
        <r>
          <rPr>
            <sz val="11"/>
            <color theme="1"/>
            <rFont val="Calibri"/>
            <family val="2"/>
            <scheme val="minor"/>
          </rPr>
          <t>Seleccionar un valor del listado</t>
        </r>
      </text>
    </comment>
    <comment ref="D1747" authorId="1" shapeId="0">
      <text>
        <r>
          <rPr>
            <sz val="11"/>
            <color theme="1"/>
            <rFont val="Calibri"/>
            <family val="2"/>
            <scheme val="minor"/>
          </rPr>
          <t>Seleccione el tipo de procedimiento</t>
        </r>
      </text>
    </comment>
    <comment ref="E1747" authorId="1" shapeId="0">
      <text>
        <r>
          <rPr>
            <sz val="11"/>
            <color theme="1"/>
            <rFont val="Calibri"/>
            <family val="2"/>
            <scheme val="minor"/>
          </rPr>
          <t>Seleccione un valor de la lista</t>
        </r>
      </text>
    </comment>
    <comment ref="F1747" authorId="2" shapeId="0">
      <text>
        <r>
          <rPr>
            <sz val="11"/>
            <color theme="1"/>
            <rFont val="Calibri"/>
            <family val="2"/>
            <scheme val="minor"/>
          </rPr>
          <t>Introduzca el código SNIP</t>
        </r>
      </text>
    </comment>
    <comment ref="C1748" authorId="2" shapeId="0">
      <text>
        <r>
          <rPr>
            <sz val="11"/>
            <color theme="1"/>
            <rFont val="Calibri"/>
            <family val="2"/>
            <scheme val="minor"/>
          </rPr>
          <t>Introduzca la fecha de inicio del proceso, en formato dd-mm-aaaa</t>
        </r>
      </text>
    </comment>
    <comment ref="F17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2" shapeId="0">
      <text/>
    </comment>
    <comment ref="C1750" authorId="2" shapeId="0">
      <text>
        <r>
          <rPr>
            <sz val="11"/>
            <color theme="1"/>
            <rFont val="Calibri"/>
            <family val="2"/>
            <scheme val="minor"/>
          </rPr>
          <t>Introduzca la fecha prevista de adjudicación, en formato dd-mm-aaaa</t>
        </r>
      </text>
    </comment>
    <comment ref="F1750" authorId="2" shapeId="0">
      <text/>
    </comment>
    <comment ref="F1751" authorId="2" shapeId="0">
      <text/>
    </comment>
    <comment ref="A1753" authorId="2" shapeId="0">
      <text>
        <r>
          <rPr>
            <sz val="11"/>
            <color theme="1"/>
            <rFont val="Calibri"/>
            <family val="2"/>
            <scheme val="minor"/>
          </rPr>
          <t>Introduzca un codigo UNSPSC</t>
        </r>
      </text>
    </comment>
    <comment ref="B1753" authorId="2" shapeId="0">
      <text>
        <r>
          <rPr>
            <sz val="11"/>
            <color theme="1"/>
            <rFont val="Calibri"/>
            <family val="2"/>
            <scheme val="minor"/>
          </rPr>
          <t>Descripción calculada automáticamente a partir de código del artículo</t>
        </r>
      </text>
    </comment>
    <comment ref="C1753" authorId="2" shapeId="0">
      <text>
        <r>
          <rPr>
            <sz val="11"/>
            <color theme="1"/>
            <rFont val="Calibri"/>
            <family val="2"/>
            <scheme val="minor"/>
          </rPr>
          <t>Seleccione un valor de la lista</t>
        </r>
      </text>
    </comment>
    <comment ref="D1753" authorId="2" shapeId="0">
      <text>
        <r>
          <rPr>
            <sz val="11"/>
            <color theme="1"/>
            <rFont val="Calibri"/>
            <family val="2"/>
            <scheme val="minor"/>
          </rPr>
          <t>Introduzca un número con dos decimales como máximo. Debe ser igual o mayor a la "Cantidad Real Consumida"</t>
        </r>
      </text>
    </comment>
    <comment ref="E1753" authorId="2" shapeId="0">
      <text>
        <r>
          <rPr>
            <sz val="11"/>
            <color theme="1"/>
            <rFont val="Calibri"/>
            <family val="2"/>
            <scheme val="minor"/>
          </rPr>
          <t>Introduzca un número con dos decimales como máximo</t>
        </r>
      </text>
    </comment>
    <comment ref="F1753" authorId="2" shapeId="0">
      <text>
        <r>
          <rPr>
            <sz val="11"/>
            <color theme="1"/>
            <rFont val="Calibri"/>
            <family val="2"/>
            <scheme val="minor"/>
          </rPr>
          <t>Monto calculado automáticamente por el sistema</t>
        </r>
      </text>
    </comment>
    <comment ref="A1777" authorId="2" shapeId="0">
      <text>
        <r>
          <rPr>
            <sz val="11"/>
            <color theme="1"/>
            <rFont val="Calibri"/>
            <family val="2"/>
            <scheme val="minor"/>
          </rPr>
          <t>Introducir un texto con el nombre o referencia de la contratación</t>
        </r>
      </text>
    </comment>
    <comment ref="B1777" authorId="2" shapeId="0">
      <text>
        <r>
          <rPr>
            <sz val="11"/>
            <color theme="1"/>
            <rFont val="Calibri"/>
            <family val="2"/>
            <scheme val="minor"/>
          </rPr>
          <t>Introduzca un texto con la finalidad de la contratación</t>
        </r>
      </text>
    </comment>
    <comment ref="C1777" authorId="1" shapeId="0">
      <text>
        <r>
          <rPr>
            <sz val="11"/>
            <color theme="1"/>
            <rFont val="Calibri"/>
            <family val="2"/>
            <scheme val="minor"/>
          </rPr>
          <t>Seleccionar un valor del listado</t>
        </r>
      </text>
    </comment>
    <comment ref="D1777" authorId="1" shapeId="0">
      <text>
        <r>
          <rPr>
            <sz val="11"/>
            <color theme="1"/>
            <rFont val="Calibri"/>
            <family val="2"/>
            <scheme val="minor"/>
          </rPr>
          <t>Seleccione el tipo de procedimiento</t>
        </r>
      </text>
    </comment>
    <comment ref="E1777" authorId="1" shapeId="0">
      <text>
        <r>
          <rPr>
            <sz val="11"/>
            <color theme="1"/>
            <rFont val="Calibri"/>
            <family val="2"/>
            <scheme val="minor"/>
          </rPr>
          <t>Seleccione un valor de la lista</t>
        </r>
      </text>
    </comment>
    <comment ref="F1777" authorId="2" shapeId="0">
      <text>
        <r>
          <rPr>
            <sz val="11"/>
            <color theme="1"/>
            <rFont val="Calibri"/>
            <family val="2"/>
            <scheme val="minor"/>
          </rPr>
          <t>Introduzca el código SNIP</t>
        </r>
      </text>
    </comment>
    <comment ref="C1778" authorId="2" shapeId="0">
      <text>
        <r>
          <rPr>
            <sz val="11"/>
            <color theme="1"/>
            <rFont val="Calibri"/>
            <family val="2"/>
            <scheme val="minor"/>
          </rPr>
          <t>Introduzca la fecha de inicio del proceso, en formato dd-mm-aaaa</t>
        </r>
      </text>
    </comment>
    <comment ref="F1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2" shapeId="0">
      <text/>
    </comment>
    <comment ref="C1780" authorId="2" shapeId="0">
      <text>
        <r>
          <rPr>
            <sz val="11"/>
            <color theme="1"/>
            <rFont val="Calibri"/>
            <family val="2"/>
            <scheme val="minor"/>
          </rPr>
          <t>Introduzca la fecha prevista de adjudicación, en formato dd-mm-aaaa</t>
        </r>
      </text>
    </comment>
    <comment ref="F1780" authorId="2" shapeId="0">
      <text/>
    </comment>
    <comment ref="F1781" authorId="2" shapeId="0">
      <text/>
    </comment>
    <comment ref="A1782" authorId="2" shapeId="0">
      <text>
        <r>
          <rPr>
            <sz val="11"/>
            <color theme="1"/>
            <rFont val="Calibri"/>
            <family val="2"/>
            <scheme val="minor"/>
          </rPr>
          <t>Introduzca un codigo UNSPSC</t>
        </r>
      </text>
    </comment>
    <comment ref="B1782" authorId="2" shapeId="0">
      <text>
        <r>
          <rPr>
            <sz val="11"/>
            <color theme="1"/>
            <rFont val="Calibri"/>
            <family val="2"/>
            <scheme val="minor"/>
          </rPr>
          <t>Descripción calculada automáticamente a partir de código del artículo</t>
        </r>
      </text>
    </comment>
    <comment ref="C1782" authorId="2" shapeId="0">
      <text>
        <r>
          <rPr>
            <sz val="11"/>
            <color theme="1"/>
            <rFont val="Calibri"/>
            <family val="2"/>
            <scheme val="minor"/>
          </rPr>
          <t>Seleccione un valor de la lista</t>
        </r>
      </text>
    </comment>
    <comment ref="D1782" authorId="2" shapeId="0">
      <text>
        <r>
          <rPr>
            <sz val="11"/>
            <color theme="1"/>
            <rFont val="Calibri"/>
            <family val="2"/>
            <scheme val="minor"/>
          </rPr>
          <t>Introduzca un número con dos decimales como máximo. Debe ser igual o mayor a la "Cantidad Real Consumida"</t>
        </r>
      </text>
    </comment>
    <comment ref="E1782" authorId="2" shapeId="0">
      <text>
        <r>
          <rPr>
            <sz val="11"/>
            <color theme="1"/>
            <rFont val="Calibri"/>
            <family val="2"/>
            <scheme val="minor"/>
          </rPr>
          <t>Introduzca un número con dos decimales como máximo</t>
        </r>
      </text>
    </comment>
    <comment ref="F1782" authorId="2" shapeId="0">
      <text>
        <r>
          <rPr>
            <sz val="11"/>
            <color theme="1"/>
            <rFont val="Calibri"/>
            <family val="2"/>
            <scheme val="minor"/>
          </rPr>
          <t>Monto calculado automáticamente por el sistema</t>
        </r>
      </text>
    </comment>
    <comment ref="A1821" authorId="2" shapeId="0">
      <text>
        <r>
          <rPr>
            <sz val="11"/>
            <color theme="1"/>
            <rFont val="Calibri"/>
            <family val="2"/>
            <scheme val="minor"/>
          </rPr>
          <t>Introducir un texto con el nombre o referencia de la contratación</t>
        </r>
      </text>
    </comment>
    <comment ref="B1821" authorId="2" shapeId="0">
      <text>
        <r>
          <rPr>
            <sz val="11"/>
            <color theme="1"/>
            <rFont val="Calibri"/>
            <family val="2"/>
            <scheme val="minor"/>
          </rPr>
          <t>Introduzca un texto con la finalidad de la contratación</t>
        </r>
      </text>
    </comment>
    <comment ref="C1821" authorId="1" shapeId="0">
      <text>
        <r>
          <rPr>
            <sz val="11"/>
            <color theme="1"/>
            <rFont val="Calibri"/>
            <family val="2"/>
            <scheme val="minor"/>
          </rPr>
          <t>Seleccionar un valor del listado</t>
        </r>
      </text>
    </comment>
    <comment ref="D1821" authorId="1" shapeId="0">
      <text>
        <r>
          <rPr>
            <sz val="11"/>
            <color theme="1"/>
            <rFont val="Calibri"/>
            <family val="2"/>
            <scheme val="minor"/>
          </rPr>
          <t>Seleccione el tipo de procedimiento</t>
        </r>
      </text>
    </comment>
    <comment ref="E1821" authorId="1" shapeId="0">
      <text>
        <r>
          <rPr>
            <sz val="11"/>
            <color theme="1"/>
            <rFont val="Calibri"/>
            <family val="2"/>
            <scheme val="minor"/>
          </rPr>
          <t>Seleccione un valor de la lista</t>
        </r>
      </text>
    </comment>
    <comment ref="F1821" authorId="2" shapeId="0">
      <text>
        <r>
          <rPr>
            <sz val="11"/>
            <color theme="1"/>
            <rFont val="Calibri"/>
            <family val="2"/>
            <scheme val="minor"/>
          </rPr>
          <t>Introduzca el código SNIP</t>
        </r>
      </text>
    </comment>
    <comment ref="C1822" authorId="2" shapeId="0">
      <text>
        <r>
          <rPr>
            <sz val="11"/>
            <color theme="1"/>
            <rFont val="Calibri"/>
            <family val="2"/>
            <scheme val="minor"/>
          </rPr>
          <t>Introduzca la fecha de inicio del proceso, en formato dd-mm-aaaa</t>
        </r>
      </text>
    </comment>
    <comment ref="F18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2" shapeId="0">
      <text/>
    </comment>
    <comment ref="C1824" authorId="2" shapeId="0">
      <text>
        <r>
          <rPr>
            <sz val="11"/>
            <color theme="1"/>
            <rFont val="Calibri"/>
            <family val="2"/>
            <scheme val="minor"/>
          </rPr>
          <t>Introduzca la fecha prevista de adjudicación, en formato dd-mm-aaaa</t>
        </r>
      </text>
    </comment>
    <comment ref="F1824" authorId="2" shapeId="0">
      <text/>
    </comment>
    <comment ref="F1825" authorId="2" shapeId="0">
      <text/>
    </comment>
    <comment ref="A1827" authorId="2" shapeId="0">
      <text>
        <r>
          <rPr>
            <sz val="11"/>
            <color theme="1"/>
            <rFont val="Calibri"/>
            <family val="2"/>
            <scheme val="minor"/>
          </rPr>
          <t>Introduzca un codigo UNSPSC</t>
        </r>
      </text>
    </comment>
    <comment ref="B1827" authorId="2" shapeId="0">
      <text>
        <r>
          <rPr>
            <sz val="11"/>
            <color theme="1"/>
            <rFont val="Calibri"/>
            <family val="2"/>
            <scheme val="minor"/>
          </rPr>
          <t>Descripción calculada automáticamente a partir de código del artículo</t>
        </r>
      </text>
    </comment>
    <comment ref="C1827" authorId="2" shapeId="0">
      <text>
        <r>
          <rPr>
            <sz val="11"/>
            <color theme="1"/>
            <rFont val="Calibri"/>
            <family val="2"/>
            <scheme val="minor"/>
          </rPr>
          <t>Seleccione un valor de la lista</t>
        </r>
      </text>
    </comment>
    <comment ref="D1827" authorId="2" shapeId="0">
      <text>
        <r>
          <rPr>
            <sz val="11"/>
            <color theme="1"/>
            <rFont val="Calibri"/>
            <family val="2"/>
            <scheme val="minor"/>
          </rPr>
          <t>Introduzca un número con dos decimales como máximo. Debe ser igual o mayor a la "Cantidad Real Consumida"</t>
        </r>
      </text>
    </comment>
    <comment ref="E1827" authorId="2" shapeId="0">
      <text>
        <r>
          <rPr>
            <sz val="11"/>
            <color theme="1"/>
            <rFont val="Calibri"/>
            <family val="2"/>
            <scheme val="minor"/>
          </rPr>
          <t>Introduzca un número con dos decimales como máximo</t>
        </r>
      </text>
    </comment>
    <comment ref="F1827" authorId="2" shapeId="0">
      <text>
        <r>
          <rPr>
            <sz val="11"/>
            <color theme="1"/>
            <rFont val="Calibri"/>
            <family val="2"/>
            <scheme val="minor"/>
          </rPr>
          <t>Monto calculado automáticamente por el sistema</t>
        </r>
      </text>
    </comment>
    <comment ref="A1866" authorId="2" shapeId="0">
      <text>
        <r>
          <rPr>
            <sz val="11"/>
            <color theme="1"/>
            <rFont val="Calibri"/>
            <family val="2"/>
            <scheme val="minor"/>
          </rPr>
          <t>Introducir un texto con el nombre o referencia de la contratación</t>
        </r>
      </text>
    </comment>
    <comment ref="B1866" authorId="2" shapeId="0">
      <text>
        <r>
          <rPr>
            <sz val="11"/>
            <color theme="1"/>
            <rFont val="Calibri"/>
            <family val="2"/>
            <scheme val="minor"/>
          </rPr>
          <t>Introduzca un texto con la finalidad de la contratación</t>
        </r>
      </text>
    </comment>
    <comment ref="C1866" authorId="1" shapeId="0">
      <text>
        <r>
          <rPr>
            <sz val="11"/>
            <color theme="1"/>
            <rFont val="Calibri"/>
            <family val="2"/>
            <scheme val="minor"/>
          </rPr>
          <t>Seleccionar un valor del listado</t>
        </r>
      </text>
    </comment>
    <comment ref="D1866" authorId="1" shapeId="0">
      <text>
        <r>
          <rPr>
            <sz val="11"/>
            <color theme="1"/>
            <rFont val="Calibri"/>
            <family val="2"/>
            <scheme val="minor"/>
          </rPr>
          <t>Seleccione el tipo de procedimiento</t>
        </r>
      </text>
    </comment>
    <comment ref="E1866" authorId="1" shapeId="0">
      <text>
        <r>
          <rPr>
            <sz val="11"/>
            <color theme="1"/>
            <rFont val="Calibri"/>
            <family val="2"/>
            <scheme val="minor"/>
          </rPr>
          <t>Seleccione un valor de la lista</t>
        </r>
      </text>
    </comment>
    <comment ref="F1866" authorId="2" shapeId="0">
      <text>
        <r>
          <rPr>
            <sz val="11"/>
            <color theme="1"/>
            <rFont val="Calibri"/>
            <family val="2"/>
            <scheme val="minor"/>
          </rPr>
          <t>Introduzca el código SNIP</t>
        </r>
      </text>
    </comment>
    <comment ref="C1867" authorId="2" shapeId="0">
      <text>
        <r>
          <rPr>
            <sz val="11"/>
            <color theme="1"/>
            <rFont val="Calibri"/>
            <family val="2"/>
            <scheme val="minor"/>
          </rPr>
          <t>Introduzca la fecha de inicio del proceso, en formato dd-mm-aaaa</t>
        </r>
      </text>
    </comment>
    <comment ref="F18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8" authorId="2" shapeId="0">
      <text/>
    </comment>
    <comment ref="C1869" authorId="2" shapeId="0">
      <text>
        <r>
          <rPr>
            <sz val="11"/>
            <color theme="1"/>
            <rFont val="Calibri"/>
            <family val="2"/>
            <scheme val="minor"/>
          </rPr>
          <t>Introduzca la fecha prevista de adjudicación, en formato dd-mm-aaaa</t>
        </r>
      </text>
    </comment>
    <comment ref="F1869" authorId="2" shapeId="0">
      <text/>
    </comment>
    <comment ref="F1870" authorId="2" shapeId="0">
      <text/>
    </comment>
    <comment ref="A1872" authorId="2" shapeId="0">
      <text>
        <r>
          <rPr>
            <sz val="11"/>
            <color theme="1"/>
            <rFont val="Calibri"/>
            <family val="2"/>
            <scheme val="minor"/>
          </rPr>
          <t>Introduzca un codigo UNSPSC</t>
        </r>
      </text>
    </comment>
    <comment ref="B1872" authorId="2" shapeId="0">
      <text>
        <r>
          <rPr>
            <sz val="11"/>
            <color theme="1"/>
            <rFont val="Calibri"/>
            <family val="2"/>
            <scheme val="minor"/>
          </rPr>
          <t>Descripción calculada automáticamente a partir de código del artículo</t>
        </r>
      </text>
    </comment>
    <comment ref="C1872" authorId="2" shapeId="0">
      <text>
        <r>
          <rPr>
            <sz val="11"/>
            <color theme="1"/>
            <rFont val="Calibri"/>
            <family val="2"/>
            <scheme val="minor"/>
          </rPr>
          <t>Seleccione un valor de la lista</t>
        </r>
      </text>
    </comment>
    <comment ref="D1872" authorId="2" shapeId="0">
      <text>
        <r>
          <rPr>
            <sz val="11"/>
            <color theme="1"/>
            <rFont val="Calibri"/>
            <family val="2"/>
            <scheme val="minor"/>
          </rPr>
          <t>Introduzca un número con dos decimales como máximo. Debe ser igual o mayor a la "Cantidad Real Consumida"</t>
        </r>
      </text>
    </comment>
    <comment ref="E1872" authorId="2" shapeId="0">
      <text>
        <r>
          <rPr>
            <sz val="11"/>
            <color theme="1"/>
            <rFont val="Calibri"/>
            <family val="2"/>
            <scheme val="minor"/>
          </rPr>
          <t>Introduzca un número con dos decimales como máximo</t>
        </r>
      </text>
    </comment>
    <comment ref="F1872" authorId="2" shapeId="0">
      <text>
        <r>
          <rPr>
            <sz val="11"/>
            <color theme="1"/>
            <rFont val="Calibri"/>
            <family val="2"/>
            <scheme val="minor"/>
          </rPr>
          <t>Monto calculado automáticamente por el sistema</t>
        </r>
      </text>
    </comment>
    <comment ref="A1910" authorId="2" shapeId="0">
      <text>
        <r>
          <rPr>
            <sz val="11"/>
            <color theme="1"/>
            <rFont val="Calibri"/>
            <family val="2"/>
            <scheme val="minor"/>
          </rPr>
          <t>Introducir un texto con el nombre o referencia de la contratación</t>
        </r>
      </text>
    </comment>
    <comment ref="B1910" authorId="2" shapeId="0">
      <text>
        <r>
          <rPr>
            <sz val="11"/>
            <color theme="1"/>
            <rFont val="Calibri"/>
            <family val="2"/>
            <scheme val="minor"/>
          </rPr>
          <t>Introduzca un texto con la finalidad de la contratación</t>
        </r>
      </text>
    </comment>
    <comment ref="C1910" authorId="1" shapeId="0">
      <text>
        <r>
          <rPr>
            <sz val="11"/>
            <color theme="1"/>
            <rFont val="Calibri"/>
            <family val="2"/>
            <scheme val="minor"/>
          </rPr>
          <t>Seleccionar un valor del listado</t>
        </r>
      </text>
    </comment>
    <comment ref="D1910" authorId="1" shapeId="0">
      <text>
        <r>
          <rPr>
            <sz val="11"/>
            <color theme="1"/>
            <rFont val="Calibri"/>
            <family val="2"/>
            <scheme val="minor"/>
          </rPr>
          <t>Seleccione el tipo de procedimiento</t>
        </r>
      </text>
    </comment>
    <comment ref="E1910" authorId="1" shapeId="0">
      <text>
        <r>
          <rPr>
            <sz val="11"/>
            <color theme="1"/>
            <rFont val="Calibri"/>
            <family val="2"/>
            <scheme val="minor"/>
          </rPr>
          <t>Seleccione un valor de la lista</t>
        </r>
      </text>
    </comment>
    <comment ref="F1910" authorId="2" shapeId="0">
      <text>
        <r>
          <rPr>
            <sz val="11"/>
            <color theme="1"/>
            <rFont val="Calibri"/>
            <family val="2"/>
            <scheme val="minor"/>
          </rPr>
          <t>Introduzca el código SNIP</t>
        </r>
      </text>
    </comment>
    <comment ref="C1911" authorId="2" shapeId="0">
      <text>
        <r>
          <rPr>
            <sz val="11"/>
            <color theme="1"/>
            <rFont val="Calibri"/>
            <family val="2"/>
            <scheme val="minor"/>
          </rPr>
          <t>Introduzca la fecha de inicio del proceso, en formato dd-mm-aaaa</t>
        </r>
      </text>
    </comment>
    <comment ref="F19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2" authorId="2" shapeId="0">
      <text/>
    </comment>
    <comment ref="C1913" authorId="2" shapeId="0">
      <text>
        <r>
          <rPr>
            <sz val="11"/>
            <color theme="1"/>
            <rFont val="Calibri"/>
            <family val="2"/>
            <scheme val="minor"/>
          </rPr>
          <t>Introduzca la fecha prevista de adjudicación, en formato dd-mm-aaaa</t>
        </r>
      </text>
    </comment>
    <comment ref="F1913" authorId="2" shapeId="0">
      <text/>
    </comment>
    <comment ref="F1914" authorId="2" shapeId="0">
      <text/>
    </comment>
    <comment ref="A1916" authorId="2" shapeId="0">
      <text>
        <r>
          <rPr>
            <sz val="11"/>
            <color theme="1"/>
            <rFont val="Calibri"/>
            <family val="2"/>
            <scheme val="minor"/>
          </rPr>
          <t>Introduzca un codigo UNSPSC</t>
        </r>
      </text>
    </comment>
    <comment ref="B1916" authorId="2" shapeId="0">
      <text>
        <r>
          <rPr>
            <sz val="11"/>
            <color theme="1"/>
            <rFont val="Calibri"/>
            <family val="2"/>
            <scheme val="minor"/>
          </rPr>
          <t>Descripción calculada automáticamente a partir de código del artículo</t>
        </r>
      </text>
    </comment>
    <comment ref="C1916" authorId="2" shapeId="0">
      <text>
        <r>
          <rPr>
            <sz val="11"/>
            <color theme="1"/>
            <rFont val="Calibri"/>
            <family val="2"/>
            <scheme val="minor"/>
          </rPr>
          <t>Seleccione un valor de la lista</t>
        </r>
      </text>
    </comment>
    <comment ref="D1916" authorId="2" shapeId="0">
      <text>
        <r>
          <rPr>
            <sz val="11"/>
            <color theme="1"/>
            <rFont val="Calibri"/>
            <family val="2"/>
            <scheme val="minor"/>
          </rPr>
          <t>Introduzca un número con dos decimales como máximo. Debe ser igual o mayor a la "Cantidad Real Consumida"</t>
        </r>
      </text>
    </comment>
    <comment ref="E1916" authorId="2" shapeId="0">
      <text>
        <r>
          <rPr>
            <sz val="11"/>
            <color theme="1"/>
            <rFont val="Calibri"/>
            <family val="2"/>
            <scheme val="minor"/>
          </rPr>
          <t>Introduzca un número con dos decimales como máximo</t>
        </r>
      </text>
    </comment>
    <comment ref="F1916" authorId="2" shapeId="0">
      <text>
        <r>
          <rPr>
            <sz val="11"/>
            <color theme="1"/>
            <rFont val="Calibri"/>
            <family val="2"/>
            <scheme val="minor"/>
          </rPr>
          <t>Monto calculado automáticamente por el sistema</t>
        </r>
      </text>
    </comment>
    <comment ref="A1954" authorId="2" shapeId="0">
      <text>
        <r>
          <rPr>
            <sz val="11"/>
            <color theme="1"/>
            <rFont val="Calibri"/>
            <family val="2"/>
            <scheme val="minor"/>
          </rPr>
          <t>Introducir un texto con el nombre o referencia de la contratación</t>
        </r>
      </text>
    </comment>
    <comment ref="B1954" authorId="2" shapeId="0">
      <text>
        <r>
          <rPr>
            <sz val="11"/>
            <color theme="1"/>
            <rFont val="Calibri"/>
            <family val="2"/>
            <scheme val="minor"/>
          </rPr>
          <t>Introduzca un texto con la finalidad de la contratación</t>
        </r>
      </text>
    </comment>
    <comment ref="C1954" authorId="1" shapeId="0">
      <text>
        <r>
          <rPr>
            <sz val="11"/>
            <color theme="1"/>
            <rFont val="Calibri"/>
            <family val="2"/>
            <scheme val="minor"/>
          </rPr>
          <t>Seleccionar un valor del listado</t>
        </r>
      </text>
    </comment>
    <comment ref="D1954" authorId="1" shapeId="0">
      <text>
        <r>
          <rPr>
            <sz val="11"/>
            <color theme="1"/>
            <rFont val="Calibri"/>
            <family val="2"/>
            <scheme val="minor"/>
          </rPr>
          <t>Seleccione el tipo de procedimiento</t>
        </r>
      </text>
    </comment>
    <comment ref="E1954" authorId="1" shapeId="0">
      <text>
        <r>
          <rPr>
            <sz val="11"/>
            <color theme="1"/>
            <rFont val="Calibri"/>
            <family val="2"/>
            <scheme val="minor"/>
          </rPr>
          <t>Seleccione un valor de la lista</t>
        </r>
      </text>
    </comment>
    <comment ref="F1954" authorId="2" shapeId="0">
      <text>
        <r>
          <rPr>
            <sz val="11"/>
            <color theme="1"/>
            <rFont val="Calibri"/>
            <family val="2"/>
            <scheme val="minor"/>
          </rPr>
          <t>Introduzca el código SNIP</t>
        </r>
      </text>
    </comment>
    <comment ref="C1955" authorId="2" shapeId="0">
      <text>
        <r>
          <rPr>
            <sz val="11"/>
            <color theme="1"/>
            <rFont val="Calibri"/>
            <family val="2"/>
            <scheme val="minor"/>
          </rPr>
          <t>Introduzca la fecha de inicio del proceso, en formato dd-mm-aaaa</t>
        </r>
      </text>
    </comment>
    <comment ref="F19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2" shapeId="0">
      <text/>
    </comment>
    <comment ref="C1957" authorId="2" shapeId="0">
      <text>
        <r>
          <rPr>
            <sz val="11"/>
            <color theme="1"/>
            <rFont val="Calibri"/>
            <family val="2"/>
            <scheme val="minor"/>
          </rPr>
          <t>Introduzca la fecha prevista de adjudicación, en formato dd-mm-aaaa</t>
        </r>
      </text>
    </comment>
    <comment ref="F1957" authorId="2" shapeId="0">
      <text/>
    </comment>
    <comment ref="F1958" authorId="2" shapeId="0">
      <text/>
    </comment>
    <comment ref="A1960" authorId="2" shapeId="0">
      <text>
        <r>
          <rPr>
            <sz val="11"/>
            <color theme="1"/>
            <rFont val="Calibri"/>
            <family val="2"/>
            <scheme val="minor"/>
          </rPr>
          <t>Introduzca un codigo UNSPSC</t>
        </r>
      </text>
    </comment>
    <comment ref="B1960" authorId="2" shapeId="0">
      <text>
        <r>
          <rPr>
            <sz val="11"/>
            <color theme="1"/>
            <rFont val="Calibri"/>
            <family val="2"/>
            <scheme val="minor"/>
          </rPr>
          <t>Descripción calculada automáticamente a partir de código del artículo</t>
        </r>
      </text>
    </comment>
    <comment ref="C1960" authorId="2" shapeId="0">
      <text>
        <r>
          <rPr>
            <sz val="11"/>
            <color theme="1"/>
            <rFont val="Calibri"/>
            <family val="2"/>
            <scheme val="minor"/>
          </rPr>
          <t>Seleccione un valor de la lista</t>
        </r>
      </text>
    </comment>
    <comment ref="D1960" authorId="2" shapeId="0">
      <text>
        <r>
          <rPr>
            <sz val="11"/>
            <color theme="1"/>
            <rFont val="Calibri"/>
            <family val="2"/>
            <scheme val="minor"/>
          </rPr>
          <t>Introduzca un número con dos decimales como máximo. Debe ser igual o mayor a la "Cantidad Real Consumida"</t>
        </r>
      </text>
    </comment>
    <comment ref="E1960" authorId="2" shapeId="0">
      <text>
        <r>
          <rPr>
            <sz val="11"/>
            <color theme="1"/>
            <rFont val="Calibri"/>
            <family val="2"/>
            <scheme val="minor"/>
          </rPr>
          <t>Introduzca un número con dos decimales como máximo</t>
        </r>
      </text>
    </comment>
    <comment ref="F1960" authorId="2" shapeId="0">
      <text>
        <r>
          <rPr>
            <sz val="11"/>
            <color theme="1"/>
            <rFont val="Calibri"/>
            <family val="2"/>
            <scheme val="minor"/>
          </rPr>
          <t>Monto calculado automáticamente por el sistema</t>
        </r>
      </text>
    </comment>
    <comment ref="A1966" authorId="2" shapeId="0">
      <text>
        <r>
          <rPr>
            <sz val="11"/>
            <color theme="1"/>
            <rFont val="Calibri"/>
            <family val="2"/>
            <scheme val="minor"/>
          </rPr>
          <t>Introducir un texto con el nombre o referencia de la contratación</t>
        </r>
      </text>
    </comment>
    <comment ref="B1966" authorId="2" shapeId="0">
      <text>
        <r>
          <rPr>
            <sz val="11"/>
            <color theme="1"/>
            <rFont val="Calibri"/>
            <family val="2"/>
            <scheme val="minor"/>
          </rPr>
          <t>Introduzca un texto con la finalidad de la contratación</t>
        </r>
      </text>
    </comment>
    <comment ref="C1966" authorId="1" shapeId="0">
      <text>
        <r>
          <rPr>
            <sz val="11"/>
            <color theme="1"/>
            <rFont val="Calibri"/>
            <family val="2"/>
            <scheme val="minor"/>
          </rPr>
          <t>Seleccionar un valor del listado</t>
        </r>
      </text>
    </comment>
    <comment ref="D1966" authorId="1" shapeId="0">
      <text>
        <r>
          <rPr>
            <sz val="11"/>
            <color theme="1"/>
            <rFont val="Calibri"/>
            <family val="2"/>
            <scheme val="minor"/>
          </rPr>
          <t>Seleccione el tipo de procedimiento</t>
        </r>
      </text>
    </comment>
    <comment ref="E1966" authorId="1" shapeId="0">
      <text>
        <r>
          <rPr>
            <sz val="11"/>
            <color theme="1"/>
            <rFont val="Calibri"/>
            <family val="2"/>
            <scheme val="minor"/>
          </rPr>
          <t>Seleccione un valor de la lista</t>
        </r>
      </text>
    </comment>
    <comment ref="F1966" authorId="2" shapeId="0">
      <text>
        <r>
          <rPr>
            <sz val="11"/>
            <color theme="1"/>
            <rFont val="Calibri"/>
            <family val="2"/>
            <scheme val="minor"/>
          </rPr>
          <t>Introduzca el código SNIP</t>
        </r>
      </text>
    </comment>
    <comment ref="C1967" authorId="2" shapeId="0">
      <text>
        <r>
          <rPr>
            <sz val="11"/>
            <color theme="1"/>
            <rFont val="Calibri"/>
            <family val="2"/>
            <scheme val="minor"/>
          </rPr>
          <t>Introduzca la fecha de inicio del proceso, en formato dd-mm-aaaa</t>
        </r>
      </text>
    </comment>
    <comment ref="F19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2" shapeId="0">
      <text/>
    </comment>
    <comment ref="C1969" authorId="2" shapeId="0">
      <text>
        <r>
          <rPr>
            <sz val="11"/>
            <color theme="1"/>
            <rFont val="Calibri"/>
            <family val="2"/>
            <scheme val="minor"/>
          </rPr>
          <t>Introduzca la fecha prevista de adjudicación, en formato dd-mm-aaaa</t>
        </r>
      </text>
    </comment>
    <comment ref="F1969" authorId="2" shapeId="0">
      <text/>
    </comment>
    <comment ref="F1970" authorId="2" shapeId="0">
      <text/>
    </comment>
    <comment ref="A1972" authorId="2" shapeId="0">
      <text>
        <r>
          <rPr>
            <sz val="11"/>
            <color theme="1"/>
            <rFont val="Calibri"/>
            <family val="2"/>
            <scheme val="minor"/>
          </rPr>
          <t>Introduzca un codigo UNSPSC</t>
        </r>
      </text>
    </comment>
    <comment ref="B1972" authorId="2" shapeId="0">
      <text>
        <r>
          <rPr>
            <sz val="11"/>
            <color theme="1"/>
            <rFont val="Calibri"/>
            <family val="2"/>
            <scheme val="minor"/>
          </rPr>
          <t>Descripción calculada automáticamente a partir de código del artículo</t>
        </r>
      </text>
    </comment>
    <comment ref="C1972" authorId="2" shapeId="0">
      <text>
        <r>
          <rPr>
            <sz val="11"/>
            <color theme="1"/>
            <rFont val="Calibri"/>
            <family val="2"/>
            <scheme val="minor"/>
          </rPr>
          <t>Seleccione un valor de la lista</t>
        </r>
      </text>
    </comment>
    <comment ref="D1972" authorId="2" shapeId="0">
      <text>
        <r>
          <rPr>
            <sz val="11"/>
            <color theme="1"/>
            <rFont val="Calibri"/>
            <family val="2"/>
            <scheme val="minor"/>
          </rPr>
          <t>Introduzca un número con dos decimales como máximo. Debe ser igual o mayor a la "Cantidad Real Consumida"</t>
        </r>
      </text>
    </comment>
    <comment ref="E1972" authorId="2" shapeId="0">
      <text>
        <r>
          <rPr>
            <sz val="11"/>
            <color theme="1"/>
            <rFont val="Calibri"/>
            <family val="2"/>
            <scheme val="minor"/>
          </rPr>
          <t>Introduzca un número con dos decimales como máximo</t>
        </r>
      </text>
    </comment>
    <comment ref="F1972" authorId="2" shapeId="0">
      <text>
        <r>
          <rPr>
            <sz val="11"/>
            <color theme="1"/>
            <rFont val="Calibri"/>
            <family val="2"/>
            <scheme val="minor"/>
          </rPr>
          <t>Monto calculado automáticamente por el sistema</t>
        </r>
      </text>
    </comment>
    <comment ref="A1981" authorId="2" shapeId="0">
      <text>
        <r>
          <rPr>
            <sz val="11"/>
            <color theme="1"/>
            <rFont val="Calibri"/>
            <family val="2"/>
            <scheme val="minor"/>
          </rPr>
          <t>Introducir un texto con el nombre o referencia de la contratación</t>
        </r>
      </text>
    </comment>
    <comment ref="B1981" authorId="2" shapeId="0">
      <text>
        <r>
          <rPr>
            <sz val="11"/>
            <color theme="1"/>
            <rFont val="Calibri"/>
            <family val="2"/>
            <scheme val="minor"/>
          </rPr>
          <t>Introduzca un texto con la finalidad de la contratación</t>
        </r>
      </text>
    </comment>
    <comment ref="C1981" authorId="1" shapeId="0">
      <text>
        <r>
          <rPr>
            <sz val="11"/>
            <color theme="1"/>
            <rFont val="Calibri"/>
            <family val="2"/>
            <scheme val="minor"/>
          </rPr>
          <t>Seleccionar un valor del listado</t>
        </r>
      </text>
    </comment>
    <comment ref="D1981" authorId="1" shapeId="0">
      <text>
        <r>
          <rPr>
            <sz val="11"/>
            <color theme="1"/>
            <rFont val="Calibri"/>
            <family val="2"/>
            <scheme val="minor"/>
          </rPr>
          <t>Seleccione el tipo de procedimiento</t>
        </r>
      </text>
    </comment>
    <comment ref="E1981" authorId="1" shapeId="0">
      <text>
        <r>
          <rPr>
            <sz val="11"/>
            <color theme="1"/>
            <rFont val="Calibri"/>
            <family val="2"/>
            <scheme val="minor"/>
          </rPr>
          <t>Seleccione un valor de la lista</t>
        </r>
      </text>
    </comment>
    <comment ref="F1981" authorId="2" shapeId="0">
      <text>
        <r>
          <rPr>
            <sz val="11"/>
            <color theme="1"/>
            <rFont val="Calibri"/>
            <family val="2"/>
            <scheme val="minor"/>
          </rPr>
          <t>Introduzca el código SNIP</t>
        </r>
      </text>
    </comment>
    <comment ref="C1982" authorId="2" shapeId="0">
      <text>
        <r>
          <rPr>
            <sz val="11"/>
            <color theme="1"/>
            <rFont val="Calibri"/>
            <family val="2"/>
            <scheme val="minor"/>
          </rPr>
          <t>Introduzca la fecha de inicio del proceso, en formato dd-mm-aaaa</t>
        </r>
      </text>
    </comment>
    <comment ref="F19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2" shapeId="0">
      <text/>
    </comment>
    <comment ref="C1984" authorId="2" shapeId="0">
      <text>
        <r>
          <rPr>
            <sz val="11"/>
            <color theme="1"/>
            <rFont val="Calibri"/>
            <family val="2"/>
            <scheme val="minor"/>
          </rPr>
          <t>Introduzca la fecha prevista de adjudicación, en formato dd-mm-aaaa</t>
        </r>
      </text>
    </comment>
    <comment ref="F1984" authorId="2" shapeId="0">
      <text/>
    </comment>
    <comment ref="F1985" authorId="2" shapeId="0">
      <text/>
    </comment>
    <comment ref="A1987" authorId="2" shapeId="0">
      <text>
        <r>
          <rPr>
            <sz val="11"/>
            <color theme="1"/>
            <rFont val="Calibri"/>
            <family val="2"/>
            <scheme val="minor"/>
          </rPr>
          <t>Introduzca un codigo UNSPSC</t>
        </r>
      </text>
    </comment>
    <comment ref="B1987" authorId="2" shapeId="0">
      <text>
        <r>
          <rPr>
            <sz val="11"/>
            <color theme="1"/>
            <rFont val="Calibri"/>
            <family val="2"/>
            <scheme val="minor"/>
          </rPr>
          <t>Descripción calculada automáticamente a partir de código del artículo</t>
        </r>
      </text>
    </comment>
    <comment ref="C1987" authorId="2" shapeId="0">
      <text>
        <r>
          <rPr>
            <sz val="11"/>
            <color theme="1"/>
            <rFont val="Calibri"/>
            <family val="2"/>
            <scheme val="minor"/>
          </rPr>
          <t>Seleccione un valor de la lista</t>
        </r>
      </text>
    </comment>
    <comment ref="D1987" authorId="2" shapeId="0">
      <text>
        <r>
          <rPr>
            <sz val="11"/>
            <color theme="1"/>
            <rFont val="Calibri"/>
            <family val="2"/>
            <scheme val="minor"/>
          </rPr>
          <t>Introduzca un número con dos decimales como máximo. Debe ser igual o mayor a la "Cantidad Real Consumida"</t>
        </r>
      </text>
    </comment>
    <comment ref="E1987" authorId="2" shapeId="0">
      <text>
        <r>
          <rPr>
            <sz val="11"/>
            <color theme="1"/>
            <rFont val="Calibri"/>
            <family val="2"/>
            <scheme val="minor"/>
          </rPr>
          <t>Introduzca un número con dos decimales como máximo</t>
        </r>
      </text>
    </comment>
    <comment ref="F1987" authorId="2" shapeId="0">
      <text>
        <r>
          <rPr>
            <sz val="11"/>
            <color theme="1"/>
            <rFont val="Calibri"/>
            <family val="2"/>
            <scheme val="minor"/>
          </rPr>
          <t>Monto calculado automáticamente por el sistema</t>
        </r>
      </text>
    </comment>
    <comment ref="A1996" authorId="2" shapeId="0">
      <text>
        <r>
          <rPr>
            <sz val="11"/>
            <color theme="1"/>
            <rFont val="Calibri"/>
            <family val="2"/>
            <scheme val="minor"/>
          </rPr>
          <t>Introducir un texto con el nombre o referencia de la contratación</t>
        </r>
      </text>
    </comment>
    <comment ref="B1996" authorId="2" shapeId="0">
      <text>
        <r>
          <rPr>
            <sz val="11"/>
            <color theme="1"/>
            <rFont val="Calibri"/>
            <family val="2"/>
            <scheme val="minor"/>
          </rPr>
          <t>Introduzca un texto con la finalidad de la contratación</t>
        </r>
      </text>
    </comment>
    <comment ref="C1996" authorId="1" shapeId="0">
      <text>
        <r>
          <rPr>
            <sz val="11"/>
            <color theme="1"/>
            <rFont val="Calibri"/>
            <family val="2"/>
            <scheme val="minor"/>
          </rPr>
          <t>Seleccionar un valor del listado</t>
        </r>
      </text>
    </comment>
    <comment ref="D1996" authorId="1" shapeId="0">
      <text>
        <r>
          <rPr>
            <sz val="11"/>
            <color theme="1"/>
            <rFont val="Calibri"/>
            <family val="2"/>
            <scheme val="minor"/>
          </rPr>
          <t>Seleccione el tipo de procedimiento</t>
        </r>
      </text>
    </comment>
    <comment ref="E1996" authorId="1" shapeId="0">
      <text>
        <r>
          <rPr>
            <sz val="11"/>
            <color theme="1"/>
            <rFont val="Calibri"/>
            <family val="2"/>
            <scheme val="minor"/>
          </rPr>
          <t>Seleccione un valor de la lista</t>
        </r>
      </text>
    </comment>
    <comment ref="F1996" authorId="2" shapeId="0">
      <text>
        <r>
          <rPr>
            <sz val="11"/>
            <color theme="1"/>
            <rFont val="Calibri"/>
            <family val="2"/>
            <scheme val="minor"/>
          </rPr>
          <t>Introduzca el código SNIP</t>
        </r>
      </text>
    </comment>
    <comment ref="C1997" authorId="2" shapeId="0">
      <text>
        <r>
          <rPr>
            <sz val="11"/>
            <color theme="1"/>
            <rFont val="Calibri"/>
            <family val="2"/>
            <scheme val="minor"/>
          </rPr>
          <t>Introduzca la fecha de inicio del proceso, en formato dd-mm-aaaa</t>
        </r>
      </text>
    </comment>
    <comment ref="F19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2" shapeId="0">
      <text/>
    </comment>
    <comment ref="C1999" authorId="2" shapeId="0">
      <text>
        <r>
          <rPr>
            <sz val="11"/>
            <color theme="1"/>
            <rFont val="Calibri"/>
            <family val="2"/>
            <scheme val="minor"/>
          </rPr>
          <t>Introduzca la fecha prevista de adjudicación, en formato dd-mm-aaaa</t>
        </r>
      </text>
    </comment>
    <comment ref="F1999" authorId="2" shapeId="0">
      <text/>
    </comment>
    <comment ref="F2000" authorId="2" shapeId="0">
      <text/>
    </comment>
    <comment ref="A2002" authorId="2" shapeId="0">
      <text>
        <r>
          <rPr>
            <sz val="11"/>
            <color theme="1"/>
            <rFont val="Calibri"/>
            <family val="2"/>
            <scheme val="minor"/>
          </rPr>
          <t>Introduzca un codigo UNSPSC</t>
        </r>
      </text>
    </comment>
    <comment ref="B2002" authorId="2" shapeId="0">
      <text>
        <r>
          <rPr>
            <sz val="11"/>
            <color theme="1"/>
            <rFont val="Calibri"/>
            <family val="2"/>
            <scheme val="minor"/>
          </rPr>
          <t>Descripción calculada automáticamente a partir de código del artículo</t>
        </r>
      </text>
    </comment>
    <comment ref="C2002" authorId="2" shapeId="0">
      <text>
        <r>
          <rPr>
            <sz val="11"/>
            <color theme="1"/>
            <rFont val="Calibri"/>
            <family val="2"/>
            <scheme val="minor"/>
          </rPr>
          <t>Seleccione un valor de la lista</t>
        </r>
      </text>
    </comment>
    <comment ref="D2002" authorId="2" shapeId="0">
      <text>
        <r>
          <rPr>
            <sz val="11"/>
            <color theme="1"/>
            <rFont val="Calibri"/>
            <family val="2"/>
            <scheme val="minor"/>
          </rPr>
          <t>Introduzca un número con dos decimales como máximo. Debe ser igual o mayor a la "Cantidad Real Consumida"</t>
        </r>
      </text>
    </comment>
    <comment ref="E2002" authorId="2" shapeId="0">
      <text>
        <r>
          <rPr>
            <sz val="11"/>
            <color theme="1"/>
            <rFont val="Calibri"/>
            <family val="2"/>
            <scheme val="minor"/>
          </rPr>
          <t>Introduzca un número con dos decimales como máximo</t>
        </r>
      </text>
    </comment>
    <comment ref="F2002" authorId="2" shapeId="0">
      <text>
        <r>
          <rPr>
            <sz val="11"/>
            <color theme="1"/>
            <rFont val="Calibri"/>
            <family val="2"/>
            <scheme val="minor"/>
          </rPr>
          <t>Monto calculado automáticamente por el sistema</t>
        </r>
      </text>
    </comment>
    <comment ref="A2009" authorId="2" shapeId="0">
      <text>
        <r>
          <rPr>
            <sz val="11"/>
            <color theme="1"/>
            <rFont val="Calibri"/>
            <family val="2"/>
            <scheme val="minor"/>
          </rPr>
          <t>Introducir un texto con el nombre o referencia de la contratación</t>
        </r>
      </text>
    </comment>
    <comment ref="B2009" authorId="2" shapeId="0">
      <text>
        <r>
          <rPr>
            <sz val="11"/>
            <color theme="1"/>
            <rFont val="Calibri"/>
            <family val="2"/>
            <scheme val="minor"/>
          </rPr>
          <t>Introduzca un texto con la finalidad de la contratación</t>
        </r>
      </text>
    </comment>
    <comment ref="C2009" authorId="1" shapeId="0">
      <text>
        <r>
          <rPr>
            <sz val="11"/>
            <color theme="1"/>
            <rFont val="Calibri"/>
            <family val="2"/>
            <scheme val="minor"/>
          </rPr>
          <t>Seleccionar un valor del listado</t>
        </r>
      </text>
    </comment>
    <comment ref="D2009" authorId="1" shapeId="0">
      <text>
        <r>
          <rPr>
            <sz val="11"/>
            <color theme="1"/>
            <rFont val="Calibri"/>
            <family val="2"/>
            <scheme val="minor"/>
          </rPr>
          <t>Seleccione el tipo de procedimiento</t>
        </r>
      </text>
    </comment>
    <comment ref="E2009" authorId="1" shapeId="0">
      <text>
        <r>
          <rPr>
            <sz val="11"/>
            <color theme="1"/>
            <rFont val="Calibri"/>
            <family val="2"/>
            <scheme val="minor"/>
          </rPr>
          <t>Seleccione un valor de la lista</t>
        </r>
      </text>
    </comment>
    <comment ref="F2009" authorId="2" shapeId="0">
      <text>
        <r>
          <rPr>
            <sz val="11"/>
            <color theme="1"/>
            <rFont val="Calibri"/>
            <family val="2"/>
            <scheme val="minor"/>
          </rPr>
          <t>Introduzca el código SNIP</t>
        </r>
      </text>
    </comment>
    <comment ref="C2010" authorId="2" shapeId="0">
      <text>
        <r>
          <rPr>
            <sz val="11"/>
            <color theme="1"/>
            <rFont val="Calibri"/>
            <family val="2"/>
            <scheme val="minor"/>
          </rPr>
          <t>Introduzca la fecha de inicio del proceso, en formato dd-mm-aaaa</t>
        </r>
      </text>
    </comment>
    <comment ref="F20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2" shapeId="0">
      <text/>
    </comment>
    <comment ref="C2012" authorId="2" shapeId="0">
      <text>
        <r>
          <rPr>
            <sz val="11"/>
            <color theme="1"/>
            <rFont val="Calibri"/>
            <family val="2"/>
            <scheme val="minor"/>
          </rPr>
          <t>Introduzca la fecha prevista de adjudicación, en formato dd-mm-aaaa</t>
        </r>
      </text>
    </comment>
    <comment ref="F2012" authorId="2" shapeId="0">
      <text/>
    </comment>
    <comment ref="F2013" authorId="2" shapeId="0">
      <text/>
    </comment>
    <comment ref="A2015" authorId="2" shapeId="0">
      <text>
        <r>
          <rPr>
            <sz val="11"/>
            <color theme="1"/>
            <rFont val="Calibri"/>
            <family val="2"/>
            <scheme val="minor"/>
          </rPr>
          <t>Introduzca un codigo UNSPSC</t>
        </r>
      </text>
    </comment>
    <comment ref="B2015" authorId="2" shapeId="0">
      <text>
        <r>
          <rPr>
            <sz val="11"/>
            <color theme="1"/>
            <rFont val="Calibri"/>
            <family val="2"/>
            <scheme val="minor"/>
          </rPr>
          <t>Descripción calculada automáticamente a partir de código del artículo</t>
        </r>
      </text>
    </comment>
    <comment ref="C2015" authorId="2" shapeId="0">
      <text>
        <r>
          <rPr>
            <sz val="11"/>
            <color theme="1"/>
            <rFont val="Calibri"/>
            <family val="2"/>
            <scheme val="minor"/>
          </rPr>
          <t>Seleccione un valor de la lista</t>
        </r>
      </text>
    </comment>
    <comment ref="D2015" authorId="2" shapeId="0">
      <text>
        <r>
          <rPr>
            <sz val="11"/>
            <color theme="1"/>
            <rFont val="Calibri"/>
            <family val="2"/>
            <scheme val="minor"/>
          </rPr>
          <t>Introduzca un número con dos decimales como máximo. Debe ser igual o mayor a la "Cantidad Real Consumida"</t>
        </r>
      </text>
    </comment>
    <comment ref="E2015" authorId="2" shapeId="0">
      <text>
        <r>
          <rPr>
            <sz val="11"/>
            <color theme="1"/>
            <rFont val="Calibri"/>
            <family val="2"/>
            <scheme val="minor"/>
          </rPr>
          <t>Introduzca un número con dos decimales como máximo</t>
        </r>
      </text>
    </comment>
    <comment ref="F2015" authorId="2" shapeId="0">
      <text>
        <r>
          <rPr>
            <sz val="11"/>
            <color theme="1"/>
            <rFont val="Calibri"/>
            <family val="2"/>
            <scheme val="minor"/>
          </rPr>
          <t>Monto calculado automáticamente por el sistema</t>
        </r>
      </text>
    </comment>
    <comment ref="A2022" authorId="2" shapeId="0">
      <text>
        <r>
          <rPr>
            <sz val="11"/>
            <color theme="1"/>
            <rFont val="Calibri"/>
            <family val="2"/>
            <scheme val="minor"/>
          </rPr>
          <t>Introducir un texto con el nombre o referencia de la contratación</t>
        </r>
      </text>
    </comment>
    <comment ref="B2022" authorId="2" shapeId="0">
      <text>
        <r>
          <rPr>
            <sz val="11"/>
            <color theme="1"/>
            <rFont val="Calibri"/>
            <family val="2"/>
            <scheme val="minor"/>
          </rPr>
          <t>Introduzca un texto con la finalidad de la contratación</t>
        </r>
      </text>
    </comment>
    <comment ref="C2022" authorId="1" shapeId="0">
      <text>
        <r>
          <rPr>
            <sz val="11"/>
            <color theme="1"/>
            <rFont val="Calibri"/>
            <family val="2"/>
            <scheme val="minor"/>
          </rPr>
          <t>Seleccionar un valor del listado</t>
        </r>
      </text>
    </comment>
    <comment ref="D2022" authorId="1" shapeId="0">
      <text>
        <r>
          <rPr>
            <sz val="11"/>
            <color theme="1"/>
            <rFont val="Calibri"/>
            <family val="2"/>
            <scheme val="minor"/>
          </rPr>
          <t>Seleccione el tipo de procedimiento</t>
        </r>
      </text>
    </comment>
    <comment ref="E2022" authorId="1" shapeId="0">
      <text>
        <r>
          <rPr>
            <sz val="11"/>
            <color theme="1"/>
            <rFont val="Calibri"/>
            <family val="2"/>
            <scheme val="minor"/>
          </rPr>
          <t>Seleccione un valor de la lista</t>
        </r>
      </text>
    </comment>
    <comment ref="F2022" authorId="2" shapeId="0">
      <text>
        <r>
          <rPr>
            <sz val="11"/>
            <color theme="1"/>
            <rFont val="Calibri"/>
            <family val="2"/>
            <scheme val="minor"/>
          </rPr>
          <t>Introduzca el código SNIP</t>
        </r>
      </text>
    </comment>
    <comment ref="C2023" authorId="2" shapeId="0">
      <text>
        <r>
          <rPr>
            <sz val="11"/>
            <color theme="1"/>
            <rFont val="Calibri"/>
            <family val="2"/>
            <scheme val="minor"/>
          </rPr>
          <t>Introduzca la fecha de inicio del proceso, en formato dd-mm-aaaa</t>
        </r>
      </text>
    </comment>
    <comment ref="F20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2" shapeId="0">
      <text/>
    </comment>
    <comment ref="C2025" authorId="2" shapeId="0">
      <text>
        <r>
          <rPr>
            <sz val="11"/>
            <color theme="1"/>
            <rFont val="Calibri"/>
            <family val="2"/>
            <scheme val="minor"/>
          </rPr>
          <t>Introduzca la fecha prevista de adjudicación, en formato dd-mm-aaaa</t>
        </r>
      </text>
    </comment>
    <comment ref="F2025" authorId="2" shapeId="0">
      <text/>
    </comment>
    <comment ref="F2026" authorId="2" shapeId="0">
      <text/>
    </comment>
    <comment ref="A2028" authorId="2" shapeId="0">
      <text>
        <r>
          <rPr>
            <sz val="11"/>
            <color theme="1"/>
            <rFont val="Calibri"/>
            <family val="2"/>
            <scheme val="minor"/>
          </rPr>
          <t>Introduzca un codigo UNSPSC</t>
        </r>
      </text>
    </comment>
    <comment ref="B2028" authorId="2" shapeId="0">
      <text>
        <r>
          <rPr>
            <sz val="11"/>
            <color theme="1"/>
            <rFont val="Calibri"/>
            <family val="2"/>
            <scheme val="minor"/>
          </rPr>
          <t>Descripción calculada automáticamente a partir de código del artículo</t>
        </r>
      </text>
    </comment>
    <comment ref="C2028" authorId="2" shapeId="0">
      <text>
        <r>
          <rPr>
            <sz val="11"/>
            <color theme="1"/>
            <rFont val="Calibri"/>
            <family val="2"/>
            <scheme val="minor"/>
          </rPr>
          <t>Seleccione un valor de la lista</t>
        </r>
      </text>
    </comment>
    <comment ref="D2028" authorId="2" shapeId="0">
      <text>
        <r>
          <rPr>
            <sz val="11"/>
            <color theme="1"/>
            <rFont val="Calibri"/>
            <family val="2"/>
            <scheme val="minor"/>
          </rPr>
          <t>Introduzca un número con dos decimales como máximo. Debe ser igual o mayor a la "Cantidad Real Consumida"</t>
        </r>
      </text>
    </comment>
    <comment ref="E2028" authorId="2" shapeId="0">
      <text>
        <r>
          <rPr>
            <sz val="11"/>
            <color theme="1"/>
            <rFont val="Calibri"/>
            <family val="2"/>
            <scheme val="minor"/>
          </rPr>
          <t>Introduzca un número con dos decimales como máximo</t>
        </r>
      </text>
    </comment>
    <comment ref="F2028" authorId="2" shapeId="0">
      <text>
        <r>
          <rPr>
            <sz val="11"/>
            <color theme="1"/>
            <rFont val="Calibri"/>
            <family val="2"/>
            <scheme val="minor"/>
          </rPr>
          <t>Monto calculado automáticamente por el sistema</t>
        </r>
      </text>
    </comment>
    <comment ref="A2035" authorId="2" shapeId="0">
      <text>
        <r>
          <rPr>
            <sz val="11"/>
            <color theme="1"/>
            <rFont val="Calibri"/>
            <family val="2"/>
            <scheme val="minor"/>
          </rPr>
          <t>Introducir un texto con el nombre o referencia de la contratación</t>
        </r>
      </text>
    </comment>
    <comment ref="B2035" authorId="2" shapeId="0">
      <text>
        <r>
          <rPr>
            <sz val="11"/>
            <color theme="1"/>
            <rFont val="Calibri"/>
            <family val="2"/>
            <scheme val="minor"/>
          </rPr>
          <t>Introduzca un texto con la finalidad de la contratación</t>
        </r>
      </text>
    </comment>
    <comment ref="C2035" authorId="1" shapeId="0">
      <text>
        <r>
          <rPr>
            <sz val="11"/>
            <color theme="1"/>
            <rFont val="Calibri"/>
            <family val="2"/>
            <scheme val="minor"/>
          </rPr>
          <t>Seleccionar un valor del listado</t>
        </r>
      </text>
    </comment>
    <comment ref="D2035" authorId="1" shapeId="0">
      <text>
        <r>
          <rPr>
            <sz val="11"/>
            <color theme="1"/>
            <rFont val="Calibri"/>
            <family val="2"/>
            <scheme val="minor"/>
          </rPr>
          <t>Seleccione el tipo de procedimiento</t>
        </r>
      </text>
    </comment>
    <comment ref="E2035" authorId="1" shapeId="0">
      <text>
        <r>
          <rPr>
            <sz val="11"/>
            <color theme="1"/>
            <rFont val="Calibri"/>
            <family val="2"/>
            <scheme val="minor"/>
          </rPr>
          <t>Seleccione un valor de la lista</t>
        </r>
      </text>
    </comment>
    <comment ref="F2035" authorId="2" shapeId="0">
      <text>
        <r>
          <rPr>
            <sz val="11"/>
            <color theme="1"/>
            <rFont val="Calibri"/>
            <family val="2"/>
            <scheme val="minor"/>
          </rPr>
          <t>Introduzca el código SNIP</t>
        </r>
      </text>
    </comment>
    <comment ref="C2036" authorId="2" shapeId="0">
      <text>
        <r>
          <rPr>
            <sz val="11"/>
            <color theme="1"/>
            <rFont val="Calibri"/>
            <family val="2"/>
            <scheme val="minor"/>
          </rPr>
          <t>Introduzca la fecha de inicio del proceso, en formato dd-mm-aaaa</t>
        </r>
      </text>
    </comment>
    <comment ref="F20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2" shapeId="0">
      <text/>
    </comment>
    <comment ref="C2038" authorId="2" shapeId="0">
      <text>
        <r>
          <rPr>
            <sz val="11"/>
            <color theme="1"/>
            <rFont val="Calibri"/>
            <family val="2"/>
            <scheme val="minor"/>
          </rPr>
          <t>Introduzca la fecha prevista de adjudicación, en formato dd-mm-aaaa</t>
        </r>
      </text>
    </comment>
    <comment ref="F2038" authorId="2" shapeId="0">
      <text/>
    </comment>
    <comment ref="F2039" authorId="2" shapeId="0">
      <text/>
    </comment>
    <comment ref="A2041" authorId="2" shapeId="0">
      <text>
        <r>
          <rPr>
            <sz val="11"/>
            <color theme="1"/>
            <rFont val="Calibri"/>
            <family val="2"/>
            <scheme val="minor"/>
          </rPr>
          <t>Introduzca un codigo UNSPSC</t>
        </r>
      </text>
    </comment>
    <comment ref="B2041" authorId="2" shapeId="0">
      <text>
        <r>
          <rPr>
            <sz val="11"/>
            <color theme="1"/>
            <rFont val="Calibri"/>
            <family val="2"/>
            <scheme val="minor"/>
          </rPr>
          <t>Descripción calculada automáticamente a partir de código del artículo</t>
        </r>
      </text>
    </comment>
    <comment ref="C2041" authorId="2" shapeId="0">
      <text>
        <r>
          <rPr>
            <sz val="11"/>
            <color theme="1"/>
            <rFont val="Calibri"/>
            <family val="2"/>
            <scheme val="minor"/>
          </rPr>
          <t>Seleccione un valor de la lista</t>
        </r>
      </text>
    </comment>
    <comment ref="D2041" authorId="2" shapeId="0">
      <text>
        <r>
          <rPr>
            <sz val="11"/>
            <color theme="1"/>
            <rFont val="Calibri"/>
            <family val="2"/>
            <scheme val="minor"/>
          </rPr>
          <t>Introduzca un número con dos decimales como máximo. Debe ser igual o mayor a la "Cantidad Real Consumida"</t>
        </r>
      </text>
    </comment>
    <comment ref="E2041" authorId="2" shapeId="0">
      <text>
        <r>
          <rPr>
            <sz val="11"/>
            <color theme="1"/>
            <rFont val="Calibri"/>
            <family val="2"/>
            <scheme val="minor"/>
          </rPr>
          <t>Introduzca un número con dos decimales como máximo</t>
        </r>
      </text>
    </comment>
    <comment ref="F2041" authorId="2" shapeId="0">
      <text>
        <r>
          <rPr>
            <sz val="11"/>
            <color theme="1"/>
            <rFont val="Calibri"/>
            <family val="2"/>
            <scheme val="minor"/>
          </rPr>
          <t>Monto calculado automáticamente por el sistema</t>
        </r>
      </text>
    </comment>
    <comment ref="A2048" authorId="2" shapeId="0">
      <text>
        <r>
          <rPr>
            <sz val="11"/>
            <color theme="1"/>
            <rFont val="Calibri"/>
            <family val="2"/>
            <scheme val="minor"/>
          </rPr>
          <t>Introducir un texto con el nombre o referencia de la contratación</t>
        </r>
      </text>
    </comment>
    <comment ref="B2048" authorId="2" shapeId="0">
      <text>
        <r>
          <rPr>
            <sz val="11"/>
            <color theme="1"/>
            <rFont val="Calibri"/>
            <family val="2"/>
            <scheme val="minor"/>
          </rPr>
          <t>Introduzca un texto con la finalidad de la contratación</t>
        </r>
      </text>
    </comment>
    <comment ref="C2048" authorId="2" shapeId="0">
      <text>
        <r>
          <rPr>
            <sz val="11"/>
            <color theme="1"/>
            <rFont val="Calibri"/>
            <family val="2"/>
            <scheme val="minor"/>
          </rPr>
          <t>Seleccionar un valor del listado</t>
        </r>
      </text>
    </comment>
    <comment ref="D2048" authorId="1" shapeId="0">
      <text>
        <r>
          <rPr>
            <sz val="11"/>
            <color theme="1"/>
            <rFont val="Calibri"/>
            <family val="2"/>
            <scheme val="minor"/>
          </rPr>
          <t>Seleccione el tipo de procedimiento</t>
        </r>
      </text>
    </comment>
    <comment ref="E2048" authorId="1" shapeId="0">
      <text>
        <r>
          <rPr>
            <sz val="11"/>
            <color theme="1"/>
            <rFont val="Calibri"/>
            <family val="2"/>
            <scheme val="minor"/>
          </rPr>
          <t>Seleccione un valor de la lista</t>
        </r>
      </text>
    </comment>
    <comment ref="F2048" authorId="2" shapeId="0">
      <text>
        <r>
          <rPr>
            <sz val="11"/>
            <color theme="1"/>
            <rFont val="Calibri"/>
            <family val="2"/>
            <scheme val="minor"/>
          </rPr>
          <t>Introduzca el código SNIP</t>
        </r>
      </text>
    </comment>
    <comment ref="C2049" authorId="2" shapeId="0">
      <text>
        <r>
          <rPr>
            <sz val="11"/>
            <color theme="1"/>
            <rFont val="Calibri"/>
            <family val="2"/>
            <scheme val="minor"/>
          </rPr>
          <t>Introduzca la fecha de inicio del proceso, en formato dd-mm-aaaa</t>
        </r>
      </text>
    </comment>
    <comment ref="F20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2" shapeId="0">
      <text/>
    </comment>
    <comment ref="C2051" authorId="2" shapeId="0">
      <text>
        <r>
          <rPr>
            <sz val="11"/>
            <color theme="1"/>
            <rFont val="Calibri"/>
            <family val="2"/>
            <scheme val="minor"/>
          </rPr>
          <t>Introduzca la fecha prevista de adjudicación, en formato dd-mm-aaaa</t>
        </r>
      </text>
    </comment>
    <comment ref="F2051" authorId="2" shapeId="0">
      <text/>
    </comment>
    <comment ref="F2052" authorId="2" shapeId="0">
      <text/>
    </comment>
    <comment ref="A2054" authorId="2" shapeId="0">
      <text>
        <r>
          <rPr>
            <sz val="11"/>
            <color theme="1"/>
            <rFont val="Calibri"/>
            <family val="2"/>
            <scheme val="minor"/>
          </rPr>
          <t>Introduzca un codigo UNSPSC</t>
        </r>
      </text>
    </comment>
    <comment ref="B2054" authorId="2" shapeId="0">
      <text>
        <r>
          <rPr>
            <sz val="11"/>
            <color theme="1"/>
            <rFont val="Calibri"/>
            <family val="2"/>
            <scheme val="minor"/>
          </rPr>
          <t>Descripción calculada automáticamente a partir de código del artículo</t>
        </r>
      </text>
    </comment>
    <comment ref="C2054" authorId="2" shapeId="0">
      <text>
        <r>
          <rPr>
            <sz val="11"/>
            <color theme="1"/>
            <rFont val="Calibri"/>
            <family val="2"/>
            <scheme val="minor"/>
          </rPr>
          <t>Seleccione un valor de la lista</t>
        </r>
      </text>
    </comment>
    <comment ref="D2054" authorId="2" shapeId="0">
      <text>
        <r>
          <rPr>
            <sz val="11"/>
            <color theme="1"/>
            <rFont val="Calibri"/>
            <family val="2"/>
            <scheme val="minor"/>
          </rPr>
          <t>Introduzca un número con dos decimales como máximo. Debe ser igual o mayor a la "Cantidad Real Consumida"</t>
        </r>
      </text>
    </comment>
    <comment ref="E2054" authorId="2" shapeId="0">
      <text>
        <r>
          <rPr>
            <sz val="11"/>
            <color theme="1"/>
            <rFont val="Calibri"/>
            <family val="2"/>
            <scheme val="minor"/>
          </rPr>
          <t>Introduzca un número con dos decimales como máximo</t>
        </r>
      </text>
    </comment>
    <comment ref="F2054" authorId="2" shapeId="0">
      <text>
        <r>
          <rPr>
            <sz val="11"/>
            <color theme="1"/>
            <rFont val="Calibri"/>
            <family val="2"/>
            <scheme val="minor"/>
          </rPr>
          <t>Monto calculado automáticamente por el sistema</t>
        </r>
      </text>
    </comment>
    <comment ref="A2059" authorId="2" shapeId="0">
      <text>
        <r>
          <rPr>
            <sz val="11"/>
            <color theme="1"/>
            <rFont val="Calibri"/>
            <family val="2"/>
            <scheme val="minor"/>
          </rPr>
          <t>Introducir un texto con el nombre o referencia de la contratación</t>
        </r>
      </text>
    </comment>
    <comment ref="B2059" authorId="2" shapeId="0">
      <text>
        <r>
          <rPr>
            <sz val="11"/>
            <color theme="1"/>
            <rFont val="Calibri"/>
            <family val="2"/>
            <scheme val="minor"/>
          </rPr>
          <t>Introduzca un texto con la finalidad de la contratación</t>
        </r>
      </text>
    </comment>
    <comment ref="C2059" authorId="1" shapeId="0">
      <text>
        <r>
          <rPr>
            <sz val="11"/>
            <color theme="1"/>
            <rFont val="Calibri"/>
            <family val="2"/>
            <scheme val="minor"/>
          </rPr>
          <t>Seleccionar un valor del listado</t>
        </r>
      </text>
    </comment>
    <comment ref="D2059" authorId="1" shapeId="0">
      <text>
        <r>
          <rPr>
            <sz val="11"/>
            <color theme="1"/>
            <rFont val="Calibri"/>
            <family val="2"/>
            <scheme val="minor"/>
          </rPr>
          <t>Seleccione el tipo de procedimiento</t>
        </r>
      </text>
    </comment>
    <comment ref="E2059" authorId="1" shapeId="0">
      <text>
        <r>
          <rPr>
            <sz val="11"/>
            <color theme="1"/>
            <rFont val="Calibri"/>
            <family val="2"/>
            <scheme val="minor"/>
          </rPr>
          <t>Seleccione un valor de la lista</t>
        </r>
      </text>
    </comment>
    <comment ref="F2059" authorId="2" shapeId="0">
      <text>
        <r>
          <rPr>
            <sz val="11"/>
            <color theme="1"/>
            <rFont val="Calibri"/>
            <family val="2"/>
            <scheme val="minor"/>
          </rPr>
          <t>Introduzca el código SNIP</t>
        </r>
      </text>
    </comment>
    <comment ref="C2060" authorId="2" shapeId="0">
      <text>
        <r>
          <rPr>
            <sz val="11"/>
            <color theme="1"/>
            <rFont val="Calibri"/>
            <family val="2"/>
            <scheme val="minor"/>
          </rPr>
          <t>Introduzca la fecha de inicio del proceso, en formato dd-mm-aaaa</t>
        </r>
      </text>
    </comment>
    <comment ref="F20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1" authorId="2" shapeId="0">
      <text/>
    </comment>
    <comment ref="C2062" authorId="2" shapeId="0">
      <text>
        <r>
          <rPr>
            <sz val="11"/>
            <color theme="1"/>
            <rFont val="Calibri"/>
            <family val="2"/>
            <scheme val="minor"/>
          </rPr>
          <t>Introduzca la fecha prevista de adjudicación, en formato dd-mm-aaaa</t>
        </r>
      </text>
    </comment>
    <comment ref="F2062" authorId="2" shapeId="0">
      <text/>
    </comment>
    <comment ref="F2063" authorId="2" shapeId="0">
      <text/>
    </comment>
    <comment ref="A2065" authorId="2" shapeId="0">
      <text>
        <r>
          <rPr>
            <sz val="11"/>
            <color theme="1"/>
            <rFont val="Calibri"/>
            <family val="2"/>
            <scheme val="minor"/>
          </rPr>
          <t>Introduzca un codigo UNSPSC</t>
        </r>
      </text>
    </comment>
    <comment ref="B2065" authorId="2" shapeId="0">
      <text>
        <r>
          <rPr>
            <sz val="11"/>
            <color theme="1"/>
            <rFont val="Calibri"/>
            <family val="2"/>
            <scheme val="minor"/>
          </rPr>
          <t>Descripción calculada automáticamente a partir de código del artículo</t>
        </r>
      </text>
    </comment>
    <comment ref="C2065" authorId="2" shapeId="0">
      <text>
        <r>
          <rPr>
            <sz val="11"/>
            <color theme="1"/>
            <rFont val="Calibri"/>
            <family val="2"/>
            <scheme val="minor"/>
          </rPr>
          <t>Seleccione un valor de la lista</t>
        </r>
      </text>
    </comment>
    <comment ref="D2065" authorId="2" shapeId="0">
      <text>
        <r>
          <rPr>
            <sz val="11"/>
            <color theme="1"/>
            <rFont val="Calibri"/>
            <family val="2"/>
            <scheme val="minor"/>
          </rPr>
          <t>Introduzca un número con dos decimales como máximo. Debe ser igual o mayor a la "Cantidad Real Consumida"</t>
        </r>
      </text>
    </comment>
    <comment ref="E2065" authorId="2" shapeId="0">
      <text>
        <r>
          <rPr>
            <sz val="11"/>
            <color theme="1"/>
            <rFont val="Calibri"/>
            <family val="2"/>
            <scheme val="minor"/>
          </rPr>
          <t>Introduzca un número con dos decimales como máximo</t>
        </r>
      </text>
    </comment>
    <comment ref="F2065" authorId="2" shapeId="0">
      <text>
        <r>
          <rPr>
            <sz val="11"/>
            <color theme="1"/>
            <rFont val="Calibri"/>
            <family val="2"/>
            <scheme val="minor"/>
          </rPr>
          <t>Monto calculado automáticamente por el sistema</t>
        </r>
      </text>
    </comment>
    <comment ref="A2070" authorId="2" shapeId="0">
      <text>
        <r>
          <rPr>
            <sz val="11"/>
            <color theme="1"/>
            <rFont val="Calibri"/>
            <family val="2"/>
            <scheme val="minor"/>
          </rPr>
          <t>Introduzca un texto con la finalidad de la contratación</t>
        </r>
      </text>
    </comment>
    <comment ref="B2070" authorId="2" shapeId="0">
      <text>
        <r>
          <rPr>
            <sz val="11"/>
            <color theme="1"/>
            <rFont val="Calibri"/>
            <family val="2"/>
            <scheme val="minor"/>
          </rPr>
          <t>Introduzca un texto con la finalidad de la contratación</t>
        </r>
      </text>
    </comment>
    <comment ref="C2070" authorId="1" shapeId="0">
      <text>
        <r>
          <rPr>
            <sz val="11"/>
            <color theme="1"/>
            <rFont val="Calibri"/>
            <family val="2"/>
            <scheme val="minor"/>
          </rPr>
          <t>Seleccionar un valor del listado</t>
        </r>
      </text>
    </comment>
    <comment ref="D2070" authorId="1" shapeId="0">
      <text>
        <r>
          <rPr>
            <sz val="11"/>
            <color theme="1"/>
            <rFont val="Calibri"/>
            <family val="2"/>
            <scheme val="minor"/>
          </rPr>
          <t>Seleccione el tipo de procedimiento</t>
        </r>
      </text>
    </comment>
    <comment ref="E2070" authorId="1" shapeId="0">
      <text>
        <r>
          <rPr>
            <sz val="11"/>
            <color theme="1"/>
            <rFont val="Calibri"/>
            <family val="2"/>
            <scheme val="minor"/>
          </rPr>
          <t>Seleccione un valor de la lista</t>
        </r>
      </text>
    </comment>
    <comment ref="F2070" authorId="2" shapeId="0">
      <text>
        <r>
          <rPr>
            <sz val="11"/>
            <color theme="1"/>
            <rFont val="Calibri"/>
            <family val="2"/>
            <scheme val="minor"/>
          </rPr>
          <t>Introduzca el código SNIP</t>
        </r>
      </text>
    </comment>
    <comment ref="C2071" authorId="2" shapeId="0">
      <text>
        <r>
          <rPr>
            <sz val="11"/>
            <color theme="1"/>
            <rFont val="Calibri"/>
            <family val="2"/>
            <scheme val="minor"/>
          </rPr>
          <t>Introduzca la fecha de inicio del proceso, en formato dd-mm-aaaa</t>
        </r>
      </text>
    </comment>
    <comment ref="F20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2" shapeId="0">
      <text/>
    </comment>
    <comment ref="C2073" authorId="2" shapeId="0">
      <text>
        <r>
          <rPr>
            <sz val="11"/>
            <color theme="1"/>
            <rFont val="Calibri"/>
            <family val="2"/>
            <scheme val="minor"/>
          </rPr>
          <t>Introduzca la fecha prevista de adjudicación, en formato dd-mm-aaaa</t>
        </r>
      </text>
    </comment>
    <comment ref="F2073" authorId="2" shapeId="0">
      <text/>
    </comment>
    <comment ref="F2074" authorId="2" shapeId="0">
      <text/>
    </comment>
    <comment ref="A2076" authorId="2" shapeId="0">
      <text>
        <r>
          <rPr>
            <sz val="11"/>
            <color theme="1"/>
            <rFont val="Calibri"/>
            <family val="2"/>
            <scheme val="minor"/>
          </rPr>
          <t>Introduzca un codigo UNSPSC</t>
        </r>
      </text>
    </comment>
    <comment ref="B2076" authorId="2" shapeId="0">
      <text>
        <r>
          <rPr>
            <sz val="11"/>
            <color theme="1"/>
            <rFont val="Calibri"/>
            <family val="2"/>
            <scheme val="minor"/>
          </rPr>
          <t>Descripción calculada automáticamente a partir de código del artículo</t>
        </r>
      </text>
    </comment>
    <comment ref="C2076" authorId="2" shapeId="0">
      <text>
        <r>
          <rPr>
            <sz val="11"/>
            <color theme="1"/>
            <rFont val="Calibri"/>
            <family val="2"/>
            <scheme val="minor"/>
          </rPr>
          <t>Seleccione un valor de la lista</t>
        </r>
      </text>
    </comment>
    <comment ref="D2076" authorId="2" shapeId="0">
      <text>
        <r>
          <rPr>
            <sz val="11"/>
            <color theme="1"/>
            <rFont val="Calibri"/>
            <family val="2"/>
            <scheme val="minor"/>
          </rPr>
          <t>Introduzca un número con dos decimales como máximo. Debe ser igual o mayor a la "Cantidad Real Consumida"</t>
        </r>
      </text>
    </comment>
    <comment ref="E2076" authorId="2" shapeId="0">
      <text>
        <r>
          <rPr>
            <sz val="11"/>
            <color theme="1"/>
            <rFont val="Calibri"/>
            <family val="2"/>
            <scheme val="minor"/>
          </rPr>
          <t>Introduzca un número con dos decimales como máximo</t>
        </r>
      </text>
    </comment>
    <comment ref="F2076" authorId="2" shapeId="0">
      <text>
        <r>
          <rPr>
            <sz val="11"/>
            <color theme="1"/>
            <rFont val="Calibri"/>
            <family val="2"/>
            <scheme val="minor"/>
          </rPr>
          <t>Monto calculado automáticamente por el sistema</t>
        </r>
      </text>
    </comment>
    <comment ref="A2081" authorId="2" shapeId="0">
      <text>
        <r>
          <rPr>
            <sz val="11"/>
            <color theme="1"/>
            <rFont val="Calibri"/>
            <family val="2"/>
            <scheme val="minor"/>
          </rPr>
          <t>Introducir un texto con el nombre o referencia de la contratación</t>
        </r>
      </text>
    </comment>
    <comment ref="B2081" authorId="2"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2" shapeId="0">
      <text>
        <r>
          <rPr>
            <sz val="11"/>
            <color theme="1"/>
            <rFont val="Calibri"/>
            <family val="2"/>
            <scheme val="minor"/>
          </rPr>
          <t>Introduzca el código SNIP</t>
        </r>
      </text>
    </comment>
    <comment ref="C2082" authorId="2" shapeId="0">
      <text>
        <r>
          <rPr>
            <sz val="11"/>
            <color theme="1"/>
            <rFont val="Calibri"/>
            <family val="2"/>
            <scheme val="minor"/>
          </rPr>
          <t>Introduzca la fecha de inicio del proceso, en formato dd-mm-aaaa</t>
        </r>
      </text>
    </comment>
    <comment ref="F20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2" shapeId="0">
      <text/>
    </comment>
    <comment ref="C2084" authorId="2" shapeId="0">
      <text>
        <r>
          <rPr>
            <sz val="11"/>
            <color theme="1"/>
            <rFont val="Calibri"/>
            <family val="2"/>
            <scheme val="minor"/>
          </rPr>
          <t>Introduzca la fecha prevista de adjudicación, en formato dd-mm-aaaa</t>
        </r>
      </text>
    </comment>
    <comment ref="F2084" authorId="2" shapeId="0">
      <text/>
    </comment>
    <comment ref="F2085" authorId="2" shapeId="0">
      <text/>
    </comment>
    <comment ref="A2087" authorId="2" shapeId="0">
      <text>
        <r>
          <rPr>
            <sz val="11"/>
            <color theme="1"/>
            <rFont val="Calibri"/>
            <family val="2"/>
            <scheme val="minor"/>
          </rPr>
          <t>Introduzca un codigo UNSPSC</t>
        </r>
      </text>
    </comment>
    <comment ref="B2087" authorId="2" shapeId="0">
      <text>
        <r>
          <rPr>
            <sz val="11"/>
            <color theme="1"/>
            <rFont val="Calibri"/>
            <family val="2"/>
            <scheme val="minor"/>
          </rPr>
          <t>Descripción calculada automáticamente a partir de código del artículo</t>
        </r>
      </text>
    </comment>
    <comment ref="C2087" authorId="2" shapeId="0">
      <text>
        <r>
          <rPr>
            <sz val="11"/>
            <color theme="1"/>
            <rFont val="Calibri"/>
            <family val="2"/>
            <scheme val="minor"/>
          </rPr>
          <t>Seleccione un valor de la lista</t>
        </r>
      </text>
    </comment>
    <comment ref="D2087" authorId="2" shapeId="0">
      <text>
        <r>
          <rPr>
            <sz val="11"/>
            <color theme="1"/>
            <rFont val="Calibri"/>
            <family val="2"/>
            <scheme val="minor"/>
          </rPr>
          <t>Introduzca un número con dos decimales como máximo. Debe ser igual o mayor a la "Cantidad Real Consumida"</t>
        </r>
      </text>
    </comment>
    <comment ref="E2087" authorId="2" shapeId="0">
      <text>
        <r>
          <rPr>
            <sz val="11"/>
            <color theme="1"/>
            <rFont val="Calibri"/>
            <family val="2"/>
            <scheme val="minor"/>
          </rPr>
          <t>Introduzca un número con dos decimales como máximo</t>
        </r>
      </text>
    </comment>
    <comment ref="F2087" authorId="2" shapeId="0">
      <text>
        <r>
          <rPr>
            <sz val="11"/>
            <color theme="1"/>
            <rFont val="Calibri"/>
            <family val="2"/>
            <scheme val="minor"/>
          </rPr>
          <t>Monto calculado automáticamente por el sistema</t>
        </r>
      </text>
    </comment>
    <comment ref="A2092" authorId="2" shapeId="0">
      <text>
        <r>
          <rPr>
            <sz val="11"/>
            <color theme="1"/>
            <rFont val="Calibri"/>
            <family val="2"/>
            <scheme val="minor"/>
          </rPr>
          <t>Introducir un texto con el nombre o referencia de la contratación</t>
        </r>
      </text>
    </comment>
    <comment ref="B2092" authorId="2" shapeId="0">
      <text>
        <r>
          <rPr>
            <sz val="11"/>
            <color theme="1"/>
            <rFont val="Calibri"/>
            <family val="2"/>
            <scheme val="minor"/>
          </rPr>
          <t>Introduzca un texto con la finalidad de la contratación</t>
        </r>
      </text>
    </comment>
    <comment ref="C2092" authorId="1" shapeId="0">
      <text>
        <r>
          <rPr>
            <sz val="11"/>
            <color theme="1"/>
            <rFont val="Calibri"/>
            <family val="2"/>
            <scheme val="minor"/>
          </rPr>
          <t>Seleccionar un valor del listado</t>
        </r>
      </text>
    </comment>
    <comment ref="D2092" authorId="1" shapeId="0">
      <text>
        <r>
          <rPr>
            <sz val="11"/>
            <color theme="1"/>
            <rFont val="Calibri"/>
            <family val="2"/>
            <scheme val="minor"/>
          </rPr>
          <t>Seleccione el tipo de procedimiento</t>
        </r>
      </text>
    </comment>
    <comment ref="E2092" authorId="1" shapeId="0">
      <text>
        <r>
          <rPr>
            <sz val="11"/>
            <color theme="1"/>
            <rFont val="Calibri"/>
            <family val="2"/>
            <scheme val="minor"/>
          </rPr>
          <t>Seleccione un valor de la lista</t>
        </r>
      </text>
    </comment>
    <comment ref="F2092" authorId="2" shapeId="0">
      <text>
        <r>
          <rPr>
            <sz val="11"/>
            <color theme="1"/>
            <rFont val="Calibri"/>
            <family val="2"/>
            <scheme val="minor"/>
          </rPr>
          <t>Introduzca el código SNIP</t>
        </r>
      </text>
    </comment>
    <comment ref="C2093" authorId="2" shapeId="0">
      <text>
        <r>
          <rPr>
            <sz val="11"/>
            <color theme="1"/>
            <rFont val="Calibri"/>
            <family val="2"/>
            <scheme val="minor"/>
          </rPr>
          <t>Introduzca la fecha de inicio del proceso, en formato dd-mm-aaaa</t>
        </r>
      </text>
    </comment>
    <comment ref="F20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2" shapeId="0">
      <text/>
    </comment>
    <comment ref="C2095" authorId="2" shapeId="0">
      <text>
        <r>
          <rPr>
            <sz val="11"/>
            <color theme="1"/>
            <rFont val="Calibri"/>
            <family val="2"/>
            <scheme val="minor"/>
          </rPr>
          <t>Introduzca la fecha prevista de adjudicación, en formato dd-mm-aaaa</t>
        </r>
      </text>
    </comment>
    <comment ref="F2095" authorId="2" shapeId="0">
      <text/>
    </comment>
    <comment ref="F2096" authorId="2" shapeId="0">
      <text/>
    </comment>
    <comment ref="A2098" authorId="2" shapeId="0">
      <text>
        <r>
          <rPr>
            <sz val="11"/>
            <color theme="1"/>
            <rFont val="Calibri"/>
            <family val="2"/>
            <scheme val="minor"/>
          </rPr>
          <t>Introduzca un codigo UNSPSC</t>
        </r>
      </text>
    </comment>
    <comment ref="B2098" authorId="2" shapeId="0">
      <text>
        <r>
          <rPr>
            <sz val="11"/>
            <color theme="1"/>
            <rFont val="Calibri"/>
            <family val="2"/>
            <scheme val="minor"/>
          </rPr>
          <t>Descripción calculada automáticamente a partir de código del artículo</t>
        </r>
      </text>
    </comment>
    <comment ref="C2098" authorId="2" shapeId="0">
      <text>
        <r>
          <rPr>
            <sz val="11"/>
            <color theme="1"/>
            <rFont val="Calibri"/>
            <family val="2"/>
            <scheme val="minor"/>
          </rPr>
          <t>Seleccione un valor de la lista</t>
        </r>
      </text>
    </comment>
    <comment ref="D2098" authorId="2" shapeId="0">
      <text>
        <r>
          <rPr>
            <sz val="11"/>
            <color theme="1"/>
            <rFont val="Calibri"/>
            <family val="2"/>
            <scheme val="minor"/>
          </rPr>
          <t>Introduzca un número con dos decimales como máximo. Debe ser igual o mayor a la "Cantidad Real Consumida"</t>
        </r>
      </text>
    </comment>
    <comment ref="E2098" authorId="2" shapeId="0">
      <text>
        <r>
          <rPr>
            <sz val="11"/>
            <color theme="1"/>
            <rFont val="Calibri"/>
            <family val="2"/>
            <scheme val="minor"/>
          </rPr>
          <t>Introduzca un número con dos decimales como máximo</t>
        </r>
      </text>
    </comment>
    <comment ref="F2098" authorId="2" shapeId="0">
      <text>
        <r>
          <rPr>
            <sz val="11"/>
            <color theme="1"/>
            <rFont val="Calibri"/>
            <family val="2"/>
            <scheme val="minor"/>
          </rPr>
          <t>Monto calculado automáticamente por el sistema</t>
        </r>
      </text>
    </comment>
    <comment ref="A2104" authorId="2" shapeId="0">
      <text>
        <r>
          <rPr>
            <sz val="11"/>
            <color theme="1"/>
            <rFont val="Calibri"/>
            <family val="2"/>
            <scheme val="minor"/>
          </rPr>
          <t>Introducir un texto con el nombre o referencia de la contratación</t>
        </r>
      </text>
    </comment>
    <comment ref="B2104" authorId="2" shapeId="0">
      <text>
        <r>
          <rPr>
            <sz val="11"/>
            <color theme="1"/>
            <rFont val="Calibri"/>
            <family val="2"/>
            <scheme val="minor"/>
          </rPr>
          <t>Introduzca un texto con la finalidad de la contratación</t>
        </r>
      </text>
    </comment>
    <comment ref="C2104" authorId="1" shapeId="0">
      <text>
        <r>
          <rPr>
            <sz val="11"/>
            <color theme="1"/>
            <rFont val="Calibri"/>
            <family val="2"/>
            <scheme val="minor"/>
          </rPr>
          <t>Seleccionar un valor del listado</t>
        </r>
      </text>
    </comment>
    <comment ref="D2104" authorId="1" shapeId="0">
      <text>
        <r>
          <rPr>
            <sz val="11"/>
            <color theme="1"/>
            <rFont val="Calibri"/>
            <family val="2"/>
            <scheme val="minor"/>
          </rPr>
          <t>Seleccione el tipo de procedimiento</t>
        </r>
      </text>
    </comment>
    <comment ref="E2104" authorId="1" shapeId="0">
      <text>
        <r>
          <rPr>
            <sz val="11"/>
            <color theme="1"/>
            <rFont val="Calibri"/>
            <family val="2"/>
            <scheme val="minor"/>
          </rPr>
          <t>Seleccione un valor de la lista</t>
        </r>
      </text>
    </comment>
    <comment ref="F2104" authorId="2" shapeId="0">
      <text>
        <r>
          <rPr>
            <sz val="11"/>
            <color theme="1"/>
            <rFont val="Calibri"/>
            <family val="2"/>
            <scheme val="minor"/>
          </rPr>
          <t>Introduzca el código SNIP</t>
        </r>
      </text>
    </comment>
    <comment ref="C2105" authorId="2" shapeId="0">
      <text>
        <r>
          <rPr>
            <sz val="11"/>
            <color theme="1"/>
            <rFont val="Calibri"/>
            <family val="2"/>
            <scheme val="minor"/>
          </rPr>
          <t>Introduzca la fecha de inicio del proceso, en formato dd-mm-aaaa</t>
        </r>
      </text>
    </comment>
    <comment ref="F21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2" shapeId="0">
      <text/>
    </comment>
    <comment ref="C2107" authorId="2" shapeId="0">
      <text>
        <r>
          <rPr>
            <sz val="11"/>
            <color theme="1"/>
            <rFont val="Calibri"/>
            <family val="2"/>
            <scheme val="minor"/>
          </rPr>
          <t>Introduzca la fecha prevista de adjudicación, en formato dd-mm-aaaa</t>
        </r>
      </text>
    </comment>
    <comment ref="F2107" authorId="2" shapeId="0">
      <text/>
    </comment>
    <comment ref="F2108" authorId="2" shapeId="0">
      <text/>
    </comment>
    <comment ref="A2110" authorId="2" shapeId="0">
      <text>
        <r>
          <rPr>
            <sz val="11"/>
            <color theme="1"/>
            <rFont val="Calibri"/>
            <family val="2"/>
            <scheme val="minor"/>
          </rPr>
          <t>Introduzca un codigo UNSPSC</t>
        </r>
      </text>
    </comment>
    <comment ref="B2110" authorId="2" shapeId="0">
      <text>
        <r>
          <rPr>
            <sz val="11"/>
            <color theme="1"/>
            <rFont val="Calibri"/>
            <family val="2"/>
            <scheme val="minor"/>
          </rPr>
          <t>Descripción calculada automáticamente a partir de código del artículo</t>
        </r>
      </text>
    </comment>
    <comment ref="C2110" authorId="2" shapeId="0">
      <text>
        <r>
          <rPr>
            <sz val="11"/>
            <color theme="1"/>
            <rFont val="Calibri"/>
            <family val="2"/>
            <scheme val="minor"/>
          </rPr>
          <t>Seleccione un valor de la lista</t>
        </r>
      </text>
    </comment>
    <comment ref="D2110" authorId="2" shapeId="0">
      <text>
        <r>
          <rPr>
            <sz val="11"/>
            <color theme="1"/>
            <rFont val="Calibri"/>
            <family val="2"/>
            <scheme val="minor"/>
          </rPr>
          <t>Introduzca un número con dos decimales como máximo. Debe ser igual o mayor a la "Cantidad Real Consumida"</t>
        </r>
      </text>
    </comment>
    <comment ref="E2110" authorId="2" shapeId="0">
      <text>
        <r>
          <rPr>
            <sz val="11"/>
            <color theme="1"/>
            <rFont val="Calibri"/>
            <family val="2"/>
            <scheme val="minor"/>
          </rPr>
          <t>Introduzca un número con dos decimales como máximo</t>
        </r>
      </text>
    </comment>
    <comment ref="F2110" authorId="2" shapeId="0">
      <text>
        <r>
          <rPr>
            <sz val="11"/>
            <color theme="1"/>
            <rFont val="Calibri"/>
            <family val="2"/>
            <scheme val="minor"/>
          </rPr>
          <t>Monto calculado automáticamente por el sistema</t>
        </r>
      </text>
    </comment>
    <comment ref="A2116" authorId="2" shapeId="0">
      <text>
        <r>
          <rPr>
            <sz val="11"/>
            <color theme="1"/>
            <rFont val="Calibri"/>
            <family val="2"/>
            <scheme val="minor"/>
          </rPr>
          <t>Introducir un texto con el nombre o referencia de la contratación</t>
        </r>
      </text>
    </comment>
    <comment ref="B2116" authorId="2" shapeId="0">
      <text>
        <r>
          <rPr>
            <sz val="11"/>
            <color theme="1"/>
            <rFont val="Calibri"/>
            <family val="2"/>
            <scheme val="minor"/>
          </rPr>
          <t>Introduzca un texto con la finalidad de la contratación</t>
        </r>
      </text>
    </comment>
    <comment ref="C2116" authorId="2" shapeId="0">
      <text>
        <r>
          <rPr>
            <sz val="11"/>
            <color theme="1"/>
            <rFont val="Calibri"/>
            <family val="2"/>
            <scheme val="minor"/>
          </rPr>
          <t>Seleccionar un valor del listado</t>
        </r>
      </text>
    </comment>
    <comment ref="D2116" authorId="1" shapeId="0">
      <text>
        <r>
          <rPr>
            <sz val="11"/>
            <color theme="1"/>
            <rFont val="Calibri"/>
            <family val="2"/>
            <scheme val="minor"/>
          </rPr>
          <t>Seleccione el tipo de procedimiento</t>
        </r>
      </text>
    </comment>
    <comment ref="E2116" authorId="1" shapeId="0">
      <text>
        <r>
          <rPr>
            <sz val="11"/>
            <color theme="1"/>
            <rFont val="Calibri"/>
            <family val="2"/>
            <scheme val="minor"/>
          </rPr>
          <t>Seleccione un valor de la lista</t>
        </r>
      </text>
    </comment>
    <comment ref="F2116" authorId="2" shapeId="0">
      <text>
        <r>
          <rPr>
            <sz val="11"/>
            <color theme="1"/>
            <rFont val="Calibri"/>
            <family val="2"/>
            <scheme val="minor"/>
          </rPr>
          <t>Introduzca el código SNIP</t>
        </r>
      </text>
    </comment>
    <comment ref="C2117" authorId="2" shapeId="0">
      <text>
        <r>
          <rPr>
            <sz val="11"/>
            <color theme="1"/>
            <rFont val="Calibri"/>
            <family val="2"/>
            <scheme val="minor"/>
          </rPr>
          <t>Introduzca la fecha de inicio del proceso, en formato dd-mm-aaaa</t>
        </r>
      </text>
    </comment>
    <comment ref="F2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2" shapeId="0">
      <text/>
    </comment>
    <comment ref="C2119" authorId="2" shapeId="0">
      <text>
        <r>
          <rPr>
            <sz val="11"/>
            <color theme="1"/>
            <rFont val="Calibri"/>
            <family val="2"/>
            <scheme val="minor"/>
          </rPr>
          <t>Introduzca la fecha prevista de adjudicación, en formato dd-mm-aaaa</t>
        </r>
      </text>
    </comment>
    <comment ref="F2119" authorId="2" shapeId="0">
      <text/>
    </comment>
    <comment ref="F2120" authorId="2" shapeId="0">
      <text/>
    </comment>
    <comment ref="A2122" authorId="2" shapeId="0">
      <text>
        <r>
          <rPr>
            <sz val="11"/>
            <color theme="1"/>
            <rFont val="Calibri"/>
            <family val="2"/>
            <scheme val="minor"/>
          </rPr>
          <t>Introduzca un codigo UNSPSC</t>
        </r>
      </text>
    </comment>
    <comment ref="B2122" authorId="2" shapeId="0">
      <text>
        <r>
          <rPr>
            <sz val="11"/>
            <color theme="1"/>
            <rFont val="Calibri"/>
            <family val="2"/>
            <scheme val="minor"/>
          </rPr>
          <t>Descripción calculada automáticamente a partir de código del artículo</t>
        </r>
      </text>
    </comment>
    <comment ref="C2122" authorId="2" shapeId="0">
      <text>
        <r>
          <rPr>
            <sz val="11"/>
            <color theme="1"/>
            <rFont val="Calibri"/>
            <family val="2"/>
            <scheme val="minor"/>
          </rPr>
          <t>Seleccione un valor de la lista</t>
        </r>
      </text>
    </comment>
    <comment ref="D2122" authorId="2" shapeId="0">
      <text>
        <r>
          <rPr>
            <sz val="11"/>
            <color theme="1"/>
            <rFont val="Calibri"/>
            <family val="2"/>
            <scheme val="minor"/>
          </rPr>
          <t>Introduzca un número con dos decimales como máximo. Debe ser igual o mayor a la "Cantidad Real Consumida"</t>
        </r>
      </text>
    </comment>
    <comment ref="E2122" authorId="2" shapeId="0">
      <text>
        <r>
          <rPr>
            <sz val="11"/>
            <color theme="1"/>
            <rFont val="Calibri"/>
            <family val="2"/>
            <scheme val="minor"/>
          </rPr>
          <t>Introduzca un número con dos decimales como máximo</t>
        </r>
      </text>
    </comment>
    <comment ref="F2122" authorId="2" shapeId="0">
      <text>
        <r>
          <rPr>
            <sz val="11"/>
            <color theme="1"/>
            <rFont val="Calibri"/>
            <family val="2"/>
            <scheme val="minor"/>
          </rPr>
          <t>Monto calculado automáticamente por el sistema</t>
        </r>
      </text>
    </comment>
    <comment ref="A2128" authorId="2" shapeId="0">
      <text>
        <r>
          <rPr>
            <sz val="11"/>
            <color theme="1"/>
            <rFont val="Calibri"/>
            <family val="2"/>
            <scheme val="minor"/>
          </rPr>
          <t>Introducir un texto con el nombre o referencia de la contratación</t>
        </r>
      </text>
    </comment>
    <comment ref="B2128" authorId="2" shapeId="0">
      <text>
        <r>
          <rPr>
            <sz val="11"/>
            <color theme="1"/>
            <rFont val="Calibri"/>
            <family val="2"/>
            <scheme val="minor"/>
          </rPr>
          <t>Introduzca un texto con la finalidad de la contratación</t>
        </r>
      </text>
    </comment>
    <comment ref="C2128" authorId="1" shapeId="0">
      <text>
        <r>
          <rPr>
            <sz val="11"/>
            <color theme="1"/>
            <rFont val="Calibri"/>
            <family val="2"/>
            <scheme val="minor"/>
          </rPr>
          <t>Seleccionar un valor del listado</t>
        </r>
      </text>
    </comment>
    <comment ref="D2128" authorId="1" shapeId="0">
      <text>
        <r>
          <rPr>
            <sz val="11"/>
            <color theme="1"/>
            <rFont val="Calibri"/>
            <family val="2"/>
            <scheme val="minor"/>
          </rPr>
          <t>Seleccione el tipo de procedimiento</t>
        </r>
      </text>
    </comment>
    <comment ref="E2128" authorId="1" shapeId="0">
      <text>
        <r>
          <rPr>
            <sz val="11"/>
            <color theme="1"/>
            <rFont val="Calibri"/>
            <family val="2"/>
            <scheme val="minor"/>
          </rPr>
          <t>Seleccione un valor de la lista</t>
        </r>
      </text>
    </comment>
    <comment ref="F2128" authorId="2" shapeId="0">
      <text>
        <r>
          <rPr>
            <sz val="11"/>
            <color theme="1"/>
            <rFont val="Calibri"/>
            <family val="2"/>
            <scheme val="minor"/>
          </rPr>
          <t>Introduzca el código SNIP</t>
        </r>
      </text>
    </comment>
    <comment ref="C2129" authorId="2" shapeId="0">
      <text>
        <r>
          <rPr>
            <sz val="11"/>
            <color theme="1"/>
            <rFont val="Calibri"/>
            <family val="2"/>
            <scheme val="minor"/>
          </rPr>
          <t>Introduzca la fecha de inicio del proceso, en formato dd-mm-aaaa</t>
        </r>
      </text>
    </comment>
    <comment ref="F21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2" shapeId="0">
      <text/>
    </comment>
    <comment ref="C2131" authorId="2" shapeId="0">
      <text>
        <r>
          <rPr>
            <sz val="11"/>
            <color theme="1"/>
            <rFont val="Calibri"/>
            <family val="2"/>
            <scheme val="minor"/>
          </rPr>
          <t>Introduzca la fecha prevista de adjudicación, en formato dd-mm-aaaa</t>
        </r>
      </text>
    </comment>
    <comment ref="F2131" authorId="2" shapeId="0">
      <text/>
    </comment>
    <comment ref="F2132" authorId="2" shapeId="0">
      <text/>
    </comment>
    <comment ref="A2134" authorId="2" shapeId="0">
      <text>
        <r>
          <rPr>
            <sz val="11"/>
            <color theme="1"/>
            <rFont val="Calibri"/>
            <family val="2"/>
            <scheme val="minor"/>
          </rPr>
          <t>Introduzca un codigo UNSPSC</t>
        </r>
      </text>
    </comment>
    <comment ref="B2134" authorId="2" shapeId="0">
      <text>
        <r>
          <rPr>
            <sz val="11"/>
            <color theme="1"/>
            <rFont val="Calibri"/>
            <family val="2"/>
            <scheme val="minor"/>
          </rPr>
          <t>Descripción calculada automáticamente a partir de código del artículo</t>
        </r>
      </text>
    </comment>
    <comment ref="C2134" authorId="2" shapeId="0">
      <text>
        <r>
          <rPr>
            <sz val="11"/>
            <color theme="1"/>
            <rFont val="Calibri"/>
            <family val="2"/>
            <scheme val="minor"/>
          </rPr>
          <t>Seleccione un valor de la lista</t>
        </r>
      </text>
    </comment>
    <comment ref="D2134" authorId="2" shapeId="0">
      <text>
        <r>
          <rPr>
            <sz val="11"/>
            <color theme="1"/>
            <rFont val="Calibri"/>
            <family val="2"/>
            <scheme val="minor"/>
          </rPr>
          <t>Introduzca un número con dos decimales como máximo. Debe ser igual o mayor a la "Cantidad Real Consumida"</t>
        </r>
      </text>
    </comment>
    <comment ref="E2134" authorId="2" shapeId="0">
      <text>
        <r>
          <rPr>
            <sz val="11"/>
            <color theme="1"/>
            <rFont val="Calibri"/>
            <family val="2"/>
            <scheme val="minor"/>
          </rPr>
          <t>Introduzca un número con dos decimales como máximo</t>
        </r>
      </text>
    </comment>
    <comment ref="F2134" authorId="2" shapeId="0">
      <text>
        <r>
          <rPr>
            <sz val="11"/>
            <color theme="1"/>
            <rFont val="Calibri"/>
            <family val="2"/>
            <scheme val="minor"/>
          </rPr>
          <t>Monto calculado automáticamente por el sistema</t>
        </r>
      </text>
    </comment>
    <comment ref="A2139" authorId="2" shapeId="0">
      <text>
        <r>
          <rPr>
            <sz val="11"/>
            <color theme="1"/>
            <rFont val="Calibri"/>
            <family val="2"/>
            <scheme val="minor"/>
          </rPr>
          <t>Introducir un texto con el nombre o referencia de la contratación</t>
        </r>
      </text>
    </comment>
    <comment ref="B2139" authorId="2" shapeId="0">
      <text>
        <r>
          <rPr>
            <sz val="11"/>
            <color theme="1"/>
            <rFont val="Calibri"/>
            <family val="2"/>
            <scheme val="minor"/>
          </rPr>
          <t>Introduzca un texto con la finalidad de la contratación</t>
        </r>
      </text>
    </comment>
    <comment ref="C2139" authorId="1" shapeId="0">
      <text>
        <r>
          <rPr>
            <sz val="11"/>
            <color theme="1"/>
            <rFont val="Calibri"/>
            <family val="2"/>
            <scheme val="minor"/>
          </rPr>
          <t>Seleccionar un valor del listado</t>
        </r>
      </text>
    </comment>
    <comment ref="D2139" authorId="1" shapeId="0">
      <text>
        <r>
          <rPr>
            <sz val="11"/>
            <color theme="1"/>
            <rFont val="Calibri"/>
            <family val="2"/>
            <scheme val="minor"/>
          </rPr>
          <t>Seleccione el tipo de procedimiento</t>
        </r>
      </text>
    </comment>
    <comment ref="E2139" authorId="1" shapeId="0">
      <text>
        <r>
          <rPr>
            <sz val="11"/>
            <color theme="1"/>
            <rFont val="Calibri"/>
            <family val="2"/>
            <scheme val="minor"/>
          </rPr>
          <t>Seleccione un valor de la lista</t>
        </r>
      </text>
    </comment>
    <comment ref="F2139" authorId="2" shapeId="0">
      <text>
        <r>
          <rPr>
            <sz val="11"/>
            <color theme="1"/>
            <rFont val="Calibri"/>
            <family val="2"/>
            <scheme val="minor"/>
          </rPr>
          <t>Introduzca el código SNIP</t>
        </r>
      </text>
    </comment>
    <comment ref="C2140" authorId="2" shapeId="0">
      <text>
        <r>
          <rPr>
            <sz val="11"/>
            <color theme="1"/>
            <rFont val="Calibri"/>
            <family val="2"/>
            <scheme val="minor"/>
          </rPr>
          <t>Introduzca la fecha de inicio del proceso, en formato dd-mm-aaaa</t>
        </r>
      </text>
    </comment>
    <comment ref="F21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2" shapeId="0">
      <text/>
    </comment>
    <comment ref="C2142" authorId="2" shapeId="0">
      <text>
        <r>
          <rPr>
            <sz val="11"/>
            <color theme="1"/>
            <rFont val="Calibri"/>
            <family val="2"/>
            <scheme val="minor"/>
          </rPr>
          <t>Introduzca la fecha prevista de adjudicación, en formato dd-mm-aaaa</t>
        </r>
      </text>
    </comment>
    <comment ref="F2142" authorId="2" shapeId="0">
      <text/>
    </comment>
    <comment ref="F2143" authorId="2" shapeId="0">
      <text/>
    </comment>
    <comment ref="A2145" authorId="2" shapeId="0">
      <text>
        <r>
          <rPr>
            <sz val="11"/>
            <color theme="1"/>
            <rFont val="Calibri"/>
            <family val="2"/>
            <scheme val="minor"/>
          </rPr>
          <t>Introduzca un codigo UNSPSC</t>
        </r>
      </text>
    </comment>
    <comment ref="B2145" authorId="2" shapeId="0">
      <text>
        <r>
          <rPr>
            <sz val="11"/>
            <color theme="1"/>
            <rFont val="Calibri"/>
            <family val="2"/>
            <scheme val="minor"/>
          </rPr>
          <t>Descripción calculada automáticamente a partir de código del artículo</t>
        </r>
      </text>
    </comment>
    <comment ref="C2145" authorId="2" shapeId="0">
      <text>
        <r>
          <rPr>
            <sz val="11"/>
            <color theme="1"/>
            <rFont val="Calibri"/>
            <family val="2"/>
            <scheme val="minor"/>
          </rPr>
          <t>Seleccione un valor de la lista</t>
        </r>
      </text>
    </comment>
    <comment ref="D2145" authorId="2" shapeId="0">
      <text>
        <r>
          <rPr>
            <sz val="11"/>
            <color theme="1"/>
            <rFont val="Calibri"/>
            <family val="2"/>
            <scheme val="minor"/>
          </rPr>
          <t>Introduzca un número con dos decimales como máximo. Debe ser igual o mayor a la "Cantidad Real Consumida"</t>
        </r>
      </text>
    </comment>
    <comment ref="E2145" authorId="2" shapeId="0">
      <text>
        <r>
          <rPr>
            <sz val="11"/>
            <color theme="1"/>
            <rFont val="Calibri"/>
            <family val="2"/>
            <scheme val="minor"/>
          </rPr>
          <t>Introduzca un número con dos decimales como máximo</t>
        </r>
      </text>
    </comment>
    <comment ref="F2145" authorId="2" shapeId="0">
      <text>
        <r>
          <rPr>
            <sz val="11"/>
            <color theme="1"/>
            <rFont val="Calibri"/>
            <family val="2"/>
            <scheme val="minor"/>
          </rPr>
          <t>Monto calculado automáticamente por el sistema</t>
        </r>
      </text>
    </comment>
    <comment ref="A2150" authorId="2" shapeId="0">
      <text>
        <r>
          <rPr>
            <sz val="11"/>
            <color theme="1"/>
            <rFont val="Calibri"/>
            <family val="2"/>
            <scheme val="minor"/>
          </rPr>
          <t>Introducir un texto con el nombre o referencia de la contratación</t>
        </r>
      </text>
    </comment>
    <comment ref="B2150" authorId="2" shapeId="0">
      <text>
        <r>
          <rPr>
            <sz val="11"/>
            <color theme="1"/>
            <rFont val="Calibri"/>
            <family val="2"/>
            <scheme val="minor"/>
          </rPr>
          <t>Introduzca un texto con la finalidad de la contratación</t>
        </r>
      </text>
    </comment>
    <comment ref="C2150" authorId="1" shapeId="0">
      <text>
        <r>
          <rPr>
            <sz val="11"/>
            <color theme="1"/>
            <rFont val="Calibri"/>
            <family val="2"/>
            <scheme val="minor"/>
          </rPr>
          <t>Seleccionar un valor del listado</t>
        </r>
      </text>
    </comment>
    <comment ref="D2150" authorId="1" shapeId="0">
      <text>
        <r>
          <rPr>
            <sz val="11"/>
            <color theme="1"/>
            <rFont val="Calibri"/>
            <family val="2"/>
            <scheme val="minor"/>
          </rPr>
          <t>Seleccione el tipo de procedimiento</t>
        </r>
      </text>
    </comment>
    <comment ref="E2150" authorId="1" shapeId="0">
      <text>
        <r>
          <rPr>
            <sz val="11"/>
            <color theme="1"/>
            <rFont val="Calibri"/>
            <family val="2"/>
            <scheme val="minor"/>
          </rPr>
          <t>Seleccione un valor de la lista</t>
        </r>
      </text>
    </comment>
    <comment ref="F2150" authorId="2" shapeId="0">
      <text>
        <r>
          <rPr>
            <sz val="11"/>
            <color theme="1"/>
            <rFont val="Calibri"/>
            <family val="2"/>
            <scheme val="minor"/>
          </rPr>
          <t>Introduzca el código SNIP</t>
        </r>
      </text>
    </comment>
    <comment ref="C2151" authorId="2" shapeId="0">
      <text>
        <r>
          <rPr>
            <sz val="11"/>
            <color theme="1"/>
            <rFont val="Calibri"/>
            <family val="2"/>
            <scheme val="minor"/>
          </rPr>
          <t>Introduzca la fecha de inicio del proceso, en formato dd-mm-aaaa</t>
        </r>
      </text>
    </comment>
    <comment ref="F21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2" shapeId="0">
      <text/>
    </comment>
    <comment ref="C2153" authorId="2" shapeId="0">
      <text>
        <r>
          <rPr>
            <sz val="11"/>
            <color theme="1"/>
            <rFont val="Calibri"/>
            <family val="2"/>
            <scheme val="minor"/>
          </rPr>
          <t>Introduzca la fecha prevista de adjudicación, en formato dd-mm-aaaa</t>
        </r>
      </text>
    </comment>
    <comment ref="F2153" authorId="2" shapeId="0">
      <text/>
    </comment>
    <comment ref="F2154" authorId="2" shapeId="0">
      <text/>
    </comment>
    <comment ref="A2156" authorId="2" shapeId="0">
      <text>
        <r>
          <rPr>
            <sz val="11"/>
            <color theme="1"/>
            <rFont val="Calibri"/>
            <family val="2"/>
            <scheme val="minor"/>
          </rPr>
          <t>Introduzca un codigo UNSPSC</t>
        </r>
      </text>
    </comment>
    <comment ref="B2156" authorId="2" shapeId="0">
      <text>
        <r>
          <rPr>
            <sz val="11"/>
            <color theme="1"/>
            <rFont val="Calibri"/>
            <family val="2"/>
            <scheme val="minor"/>
          </rPr>
          <t>Descripción calculada automáticamente a partir de código del artículo</t>
        </r>
      </text>
    </comment>
    <comment ref="C2156" authorId="2" shapeId="0">
      <text>
        <r>
          <rPr>
            <sz val="11"/>
            <color theme="1"/>
            <rFont val="Calibri"/>
            <family val="2"/>
            <scheme val="minor"/>
          </rPr>
          <t>Seleccione un valor de la lista</t>
        </r>
      </text>
    </comment>
    <comment ref="D2156" authorId="2" shapeId="0">
      <text>
        <r>
          <rPr>
            <sz val="11"/>
            <color theme="1"/>
            <rFont val="Calibri"/>
            <family val="2"/>
            <scheme val="minor"/>
          </rPr>
          <t>Introduzca un número con dos decimales como máximo. Debe ser igual o mayor a la "Cantidad Real Consumida"</t>
        </r>
      </text>
    </comment>
    <comment ref="E2156" authorId="2" shapeId="0">
      <text>
        <r>
          <rPr>
            <sz val="11"/>
            <color theme="1"/>
            <rFont val="Calibri"/>
            <family val="2"/>
            <scheme val="minor"/>
          </rPr>
          <t>Introduzca un número con dos decimales como máximo</t>
        </r>
      </text>
    </comment>
    <comment ref="F2156" authorId="2" shapeId="0">
      <text>
        <r>
          <rPr>
            <sz val="11"/>
            <color theme="1"/>
            <rFont val="Calibri"/>
            <family val="2"/>
            <scheme val="minor"/>
          </rPr>
          <t>Monto calculado automáticamente por el sistema</t>
        </r>
      </text>
    </comment>
    <comment ref="A2161" authorId="2" shapeId="0">
      <text>
        <r>
          <rPr>
            <sz val="11"/>
            <color theme="1"/>
            <rFont val="Calibri"/>
            <family val="2"/>
            <scheme val="minor"/>
          </rPr>
          <t>Introducir un texto con el nombre o referencia de la contratación</t>
        </r>
      </text>
    </comment>
    <comment ref="B2161" authorId="2" shapeId="0">
      <text>
        <r>
          <rPr>
            <sz val="11"/>
            <color theme="1"/>
            <rFont val="Calibri"/>
            <family val="2"/>
            <scheme val="minor"/>
          </rPr>
          <t>Introduzca un texto con la finalidad de la contratación</t>
        </r>
      </text>
    </comment>
    <comment ref="C2161" authorId="1" shapeId="0">
      <text>
        <r>
          <rPr>
            <sz val="11"/>
            <color theme="1"/>
            <rFont val="Calibri"/>
            <family val="2"/>
            <scheme val="minor"/>
          </rPr>
          <t>Seleccionar un valor del listado</t>
        </r>
      </text>
    </comment>
    <comment ref="D2161" authorId="1" shapeId="0">
      <text>
        <r>
          <rPr>
            <sz val="11"/>
            <color theme="1"/>
            <rFont val="Calibri"/>
            <family val="2"/>
            <scheme val="minor"/>
          </rPr>
          <t>Seleccione el tipo de procedimiento</t>
        </r>
      </text>
    </comment>
    <comment ref="E2161" authorId="1" shapeId="0">
      <text>
        <r>
          <rPr>
            <sz val="11"/>
            <color theme="1"/>
            <rFont val="Calibri"/>
            <family val="2"/>
            <scheme val="minor"/>
          </rPr>
          <t>Seleccione un valor de la lista</t>
        </r>
      </text>
    </comment>
    <comment ref="F2161" authorId="2" shapeId="0">
      <text>
        <r>
          <rPr>
            <sz val="11"/>
            <color theme="1"/>
            <rFont val="Calibri"/>
            <family val="2"/>
            <scheme val="minor"/>
          </rPr>
          <t>Introduzca el código SNIP</t>
        </r>
      </text>
    </comment>
    <comment ref="C2162" authorId="2" shapeId="0">
      <text>
        <r>
          <rPr>
            <sz val="11"/>
            <color theme="1"/>
            <rFont val="Calibri"/>
            <family val="2"/>
            <scheme val="minor"/>
          </rPr>
          <t>Introduzca la fecha de inicio del proceso, en formato dd-mm-aaaa</t>
        </r>
      </text>
    </comment>
    <comment ref="F21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3" authorId="2" shapeId="0">
      <text/>
    </comment>
    <comment ref="C2164" authorId="2" shapeId="0">
      <text>
        <r>
          <rPr>
            <sz val="11"/>
            <color theme="1"/>
            <rFont val="Calibri"/>
            <family val="2"/>
            <scheme val="minor"/>
          </rPr>
          <t>Introduzca la fecha prevista de adjudicación, en formato dd-mm-aaaa</t>
        </r>
      </text>
    </comment>
    <comment ref="F2164" authorId="2" shapeId="0">
      <text/>
    </comment>
    <comment ref="F2165" authorId="2" shapeId="0">
      <text/>
    </comment>
    <comment ref="A2167" authorId="2" shapeId="0">
      <text>
        <r>
          <rPr>
            <sz val="11"/>
            <color theme="1"/>
            <rFont val="Calibri"/>
            <family val="2"/>
            <scheme val="minor"/>
          </rPr>
          <t>Introduzca un codigo UNSPSC</t>
        </r>
      </text>
    </comment>
    <comment ref="B2167" authorId="2" shapeId="0">
      <text>
        <r>
          <rPr>
            <sz val="11"/>
            <color theme="1"/>
            <rFont val="Calibri"/>
            <family val="2"/>
            <scheme val="minor"/>
          </rPr>
          <t>Descripción calculada automáticamente a partir de código del artículo</t>
        </r>
      </text>
    </comment>
    <comment ref="C2167" authorId="2" shapeId="0">
      <text>
        <r>
          <rPr>
            <sz val="11"/>
            <color theme="1"/>
            <rFont val="Calibri"/>
            <family val="2"/>
            <scheme val="minor"/>
          </rPr>
          <t>Seleccione un valor de la lista</t>
        </r>
      </text>
    </comment>
    <comment ref="D2167" authorId="2" shapeId="0">
      <text>
        <r>
          <rPr>
            <sz val="11"/>
            <color theme="1"/>
            <rFont val="Calibri"/>
            <family val="2"/>
            <scheme val="minor"/>
          </rPr>
          <t>Introduzca un número con dos decimales como máximo. Debe ser igual o mayor a la "Cantidad Real Consumida"</t>
        </r>
      </text>
    </comment>
    <comment ref="E2167" authorId="2" shapeId="0">
      <text>
        <r>
          <rPr>
            <sz val="11"/>
            <color theme="1"/>
            <rFont val="Calibri"/>
            <family val="2"/>
            <scheme val="minor"/>
          </rPr>
          <t>Introduzca un número con dos decimales como máximo</t>
        </r>
      </text>
    </comment>
    <comment ref="F2167" authorId="2" shapeId="0">
      <text>
        <r>
          <rPr>
            <sz val="11"/>
            <color theme="1"/>
            <rFont val="Calibri"/>
            <family val="2"/>
            <scheme val="minor"/>
          </rPr>
          <t>Monto calculado automáticamente por el sistema</t>
        </r>
      </text>
    </comment>
    <comment ref="A2172" authorId="2" shapeId="0">
      <text>
        <r>
          <rPr>
            <sz val="11"/>
            <color theme="1"/>
            <rFont val="Calibri"/>
            <family val="2"/>
            <scheme val="minor"/>
          </rPr>
          <t>Introducir un texto con el nombre o referencia de la contratación</t>
        </r>
      </text>
    </comment>
    <comment ref="B2172" authorId="2" shapeId="0">
      <text>
        <r>
          <rPr>
            <sz val="11"/>
            <color theme="1"/>
            <rFont val="Calibri"/>
            <family val="2"/>
            <scheme val="minor"/>
          </rPr>
          <t>Introduzca un texto con la finalidad de la contratación</t>
        </r>
      </text>
    </comment>
    <comment ref="C2172" authorId="1" shapeId="0">
      <text>
        <r>
          <rPr>
            <sz val="11"/>
            <color theme="1"/>
            <rFont val="Calibri"/>
            <family val="2"/>
            <scheme val="minor"/>
          </rPr>
          <t>Seleccionar un valor del listado</t>
        </r>
      </text>
    </comment>
    <comment ref="D2172" authorId="1" shapeId="0">
      <text>
        <r>
          <rPr>
            <sz val="11"/>
            <color theme="1"/>
            <rFont val="Calibri"/>
            <family val="2"/>
            <scheme val="minor"/>
          </rPr>
          <t>Seleccione el tipo de procedimiento</t>
        </r>
      </text>
    </comment>
    <comment ref="E2172" authorId="1" shapeId="0">
      <text>
        <r>
          <rPr>
            <sz val="11"/>
            <color theme="1"/>
            <rFont val="Calibri"/>
            <family val="2"/>
            <scheme val="minor"/>
          </rPr>
          <t>Seleccione un valor de la lista</t>
        </r>
      </text>
    </comment>
    <comment ref="F2172" authorId="2" shapeId="0">
      <text>
        <r>
          <rPr>
            <sz val="11"/>
            <color theme="1"/>
            <rFont val="Calibri"/>
            <family val="2"/>
            <scheme val="minor"/>
          </rPr>
          <t>Introduzca el código SNIP</t>
        </r>
      </text>
    </comment>
    <comment ref="C2173" authorId="2" shapeId="0">
      <text>
        <r>
          <rPr>
            <sz val="11"/>
            <color theme="1"/>
            <rFont val="Calibri"/>
            <family val="2"/>
            <scheme val="minor"/>
          </rPr>
          <t>Introduzca la fecha de inicio del proceso, en formato dd-mm-aaaa</t>
        </r>
      </text>
    </comment>
    <comment ref="F21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2" shapeId="0">
      <text/>
    </comment>
    <comment ref="C2175" authorId="2" shapeId="0">
      <text>
        <r>
          <rPr>
            <sz val="11"/>
            <color theme="1"/>
            <rFont val="Calibri"/>
            <family val="2"/>
            <scheme val="minor"/>
          </rPr>
          <t>Introduzca la fecha prevista de adjudicación, en formato dd-mm-aaaa</t>
        </r>
      </text>
    </comment>
    <comment ref="F2175" authorId="2" shapeId="0">
      <text/>
    </comment>
    <comment ref="F2176" authorId="2" shapeId="0">
      <text/>
    </comment>
    <comment ref="A2178" authorId="2" shapeId="0">
      <text>
        <r>
          <rPr>
            <sz val="11"/>
            <color theme="1"/>
            <rFont val="Calibri"/>
            <family val="2"/>
            <scheme val="minor"/>
          </rPr>
          <t>Introduzca un codigo UNSPSC</t>
        </r>
      </text>
    </comment>
    <comment ref="B2178" authorId="2" shapeId="0">
      <text>
        <r>
          <rPr>
            <sz val="11"/>
            <color theme="1"/>
            <rFont val="Calibri"/>
            <family val="2"/>
            <scheme val="minor"/>
          </rPr>
          <t>Descripción calculada automáticamente a partir de código del artículo</t>
        </r>
      </text>
    </comment>
    <comment ref="C2178" authorId="2" shapeId="0">
      <text>
        <r>
          <rPr>
            <sz val="11"/>
            <color theme="1"/>
            <rFont val="Calibri"/>
            <family val="2"/>
            <scheme val="minor"/>
          </rPr>
          <t>Seleccione un valor de la lista</t>
        </r>
      </text>
    </comment>
    <comment ref="D2178" authorId="2" shapeId="0">
      <text>
        <r>
          <rPr>
            <sz val="11"/>
            <color theme="1"/>
            <rFont val="Calibri"/>
            <family val="2"/>
            <scheme val="minor"/>
          </rPr>
          <t>Introduzca un número con dos decimales como máximo. Debe ser igual o mayor a la "Cantidad Real Consumida"</t>
        </r>
      </text>
    </comment>
    <comment ref="E2178" authorId="2" shapeId="0">
      <text>
        <r>
          <rPr>
            <sz val="11"/>
            <color theme="1"/>
            <rFont val="Calibri"/>
            <family val="2"/>
            <scheme val="minor"/>
          </rPr>
          <t>Introduzca un número con dos decimales como máximo</t>
        </r>
      </text>
    </comment>
    <comment ref="F2178" authorId="2" shapeId="0">
      <text>
        <r>
          <rPr>
            <sz val="11"/>
            <color theme="1"/>
            <rFont val="Calibri"/>
            <family val="2"/>
            <scheme val="minor"/>
          </rPr>
          <t>Monto calculado automáticamente por el sistema</t>
        </r>
      </text>
    </comment>
    <comment ref="A2183" authorId="2" shapeId="0">
      <text>
        <r>
          <rPr>
            <sz val="11"/>
            <color theme="1"/>
            <rFont val="Calibri"/>
            <family val="2"/>
            <scheme val="minor"/>
          </rPr>
          <t>Introducir un texto con el nombre o referencia de la contratación</t>
        </r>
      </text>
    </comment>
    <comment ref="B2183" authorId="2" shapeId="0">
      <text>
        <r>
          <rPr>
            <sz val="11"/>
            <color theme="1"/>
            <rFont val="Calibri"/>
            <family val="2"/>
            <scheme val="minor"/>
          </rPr>
          <t>Introduzca un texto con la finalidad de la contratación</t>
        </r>
      </text>
    </comment>
    <comment ref="C2183" authorId="1" shapeId="0">
      <text>
        <r>
          <rPr>
            <sz val="11"/>
            <color theme="1"/>
            <rFont val="Calibri"/>
            <family val="2"/>
            <scheme val="minor"/>
          </rPr>
          <t>Seleccionar un valor del listado</t>
        </r>
      </text>
    </comment>
    <comment ref="D2183" authorId="1" shapeId="0">
      <text>
        <r>
          <rPr>
            <sz val="11"/>
            <color theme="1"/>
            <rFont val="Calibri"/>
            <family val="2"/>
            <scheme val="minor"/>
          </rPr>
          <t>Seleccione el tipo de procedimiento</t>
        </r>
      </text>
    </comment>
    <comment ref="E2183" authorId="1" shapeId="0">
      <text>
        <r>
          <rPr>
            <sz val="11"/>
            <color theme="1"/>
            <rFont val="Calibri"/>
            <family val="2"/>
            <scheme val="minor"/>
          </rPr>
          <t>Seleccione un valor de la lista</t>
        </r>
      </text>
    </comment>
    <comment ref="F2183" authorId="2" shapeId="0">
      <text>
        <r>
          <rPr>
            <sz val="11"/>
            <color theme="1"/>
            <rFont val="Calibri"/>
            <family val="2"/>
            <scheme val="minor"/>
          </rPr>
          <t>Introduzca el código SNIP</t>
        </r>
      </text>
    </comment>
    <comment ref="C2184" authorId="2" shapeId="0">
      <text>
        <r>
          <rPr>
            <sz val="11"/>
            <color theme="1"/>
            <rFont val="Calibri"/>
            <family val="2"/>
            <scheme val="minor"/>
          </rPr>
          <t>Introduzca la fecha de inicio del proceso, en formato dd-mm-aaaa</t>
        </r>
      </text>
    </comment>
    <comment ref="F21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2" shapeId="0">
      <text/>
    </comment>
    <comment ref="C2186" authorId="2" shapeId="0">
      <text>
        <r>
          <rPr>
            <sz val="11"/>
            <color theme="1"/>
            <rFont val="Calibri"/>
            <family val="2"/>
            <scheme val="minor"/>
          </rPr>
          <t>Introduzca la fecha prevista de adjudicación, en formato dd-mm-aaaa</t>
        </r>
      </text>
    </comment>
    <comment ref="F2186" authorId="2" shapeId="0">
      <text/>
    </comment>
    <comment ref="F2187" authorId="2" shapeId="0">
      <text/>
    </comment>
    <comment ref="A2189" authorId="2" shapeId="0">
      <text>
        <r>
          <rPr>
            <sz val="11"/>
            <color theme="1"/>
            <rFont val="Calibri"/>
            <family val="2"/>
            <scheme val="minor"/>
          </rPr>
          <t>Introduzca un codigo UNSPSC</t>
        </r>
      </text>
    </comment>
    <comment ref="B2189" authorId="2" shapeId="0">
      <text>
        <r>
          <rPr>
            <sz val="11"/>
            <color theme="1"/>
            <rFont val="Calibri"/>
            <family val="2"/>
            <scheme val="minor"/>
          </rPr>
          <t>Descripción calculada automáticamente a partir de código del artículo</t>
        </r>
      </text>
    </comment>
    <comment ref="C2189" authorId="2" shapeId="0">
      <text>
        <r>
          <rPr>
            <sz val="11"/>
            <color theme="1"/>
            <rFont val="Calibri"/>
            <family val="2"/>
            <scheme val="minor"/>
          </rPr>
          <t>Seleccione un valor de la lista</t>
        </r>
      </text>
    </comment>
    <comment ref="D2189" authorId="2" shapeId="0">
      <text>
        <r>
          <rPr>
            <sz val="11"/>
            <color theme="1"/>
            <rFont val="Calibri"/>
            <family val="2"/>
            <scheme val="minor"/>
          </rPr>
          <t>Introduzca un número con dos decimales como máximo. Debe ser igual o mayor a la "Cantidad Real Consumida"</t>
        </r>
      </text>
    </comment>
    <comment ref="E2189" authorId="2" shapeId="0">
      <text>
        <r>
          <rPr>
            <sz val="11"/>
            <color theme="1"/>
            <rFont val="Calibri"/>
            <family val="2"/>
            <scheme val="minor"/>
          </rPr>
          <t>Introduzca un número con dos decimales como máximo</t>
        </r>
      </text>
    </comment>
    <comment ref="F2189" authorId="2" shapeId="0">
      <text>
        <r>
          <rPr>
            <sz val="11"/>
            <color theme="1"/>
            <rFont val="Calibri"/>
            <family val="2"/>
            <scheme val="minor"/>
          </rPr>
          <t>Monto calculado automáticamente por el sistema</t>
        </r>
      </text>
    </comment>
    <comment ref="A2194" authorId="2" shapeId="0">
      <text>
        <r>
          <rPr>
            <sz val="11"/>
            <color theme="1"/>
            <rFont val="Calibri"/>
            <family val="2"/>
            <scheme val="minor"/>
          </rPr>
          <t>Introducir un texto con el nombre o referencia de la contratación</t>
        </r>
      </text>
    </comment>
    <comment ref="B2194" authorId="2" shapeId="0">
      <text>
        <r>
          <rPr>
            <sz val="11"/>
            <color theme="1"/>
            <rFont val="Calibri"/>
            <family val="2"/>
            <scheme val="minor"/>
          </rPr>
          <t>Introduzca un texto con la finalidad de la contratación</t>
        </r>
      </text>
    </comment>
    <comment ref="C2194" authorId="1" shapeId="0">
      <text>
        <r>
          <rPr>
            <sz val="11"/>
            <color theme="1"/>
            <rFont val="Calibri"/>
            <family val="2"/>
            <scheme val="minor"/>
          </rPr>
          <t>Seleccionar un valor del listado</t>
        </r>
      </text>
    </comment>
    <comment ref="D2194" authorId="1" shapeId="0">
      <text>
        <r>
          <rPr>
            <sz val="11"/>
            <color theme="1"/>
            <rFont val="Calibri"/>
            <family val="2"/>
            <scheme val="minor"/>
          </rPr>
          <t>Seleccione el tipo de procedimiento</t>
        </r>
      </text>
    </comment>
    <comment ref="E2194" authorId="1" shapeId="0">
      <text>
        <r>
          <rPr>
            <sz val="11"/>
            <color theme="1"/>
            <rFont val="Calibri"/>
            <family val="2"/>
            <scheme val="minor"/>
          </rPr>
          <t>Seleccione un valor de la lista</t>
        </r>
      </text>
    </comment>
    <comment ref="F2194" authorId="2" shapeId="0">
      <text>
        <r>
          <rPr>
            <sz val="11"/>
            <color theme="1"/>
            <rFont val="Calibri"/>
            <family val="2"/>
            <scheme val="minor"/>
          </rPr>
          <t>Introduzca el código SNIP</t>
        </r>
      </text>
    </comment>
    <comment ref="C2195" authorId="2" shapeId="0">
      <text>
        <r>
          <rPr>
            <sz val="11"/>
            <color theme="1"/>
            <rFont val="Calibri"/>
            <family val="2"/>
            <scheme val="minor"/>
          </rPr>
          <t>Introduzca la fecha de inicio del proceso, en formato dd-mm-aaaa</t>
        </r>
      </text>
    </comment>
    <comment ref="F21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6" authorId="2" shapeId="0">
      <text/>
    </comment>
    <comment ref="C2197" authorId="2" shapeId="0">
      <text>
        <r>
          <rPr>
            <sz val="11"/>
            <color theme="1"/>
            <rFont val="Calibri"/>
            <family val="2"/>
            <scheme val="minor"/>
          </rPr>
          <t>Introduzca la fecha prevista de adjudicación, en formato dd-mm-aaaa</t>
        </r>
      </text>
    </comment>
    <comment ref="F2197" authorId="2" shapeId="0">
      <text/>
    </comment>
    <comment ref="F2198" authorId="2" shapeId="0">
      <text/>
    </comment>
    <comment ref="A2200" authorId="2" shapeId="0">
      <text>
        <r>
          <rPr>
            <sz val="11"/>
            <color theme="1"/>
            <rFont val="Calibri"/>
            <family val="2"/>
            <scheme val="minor"/>
          </rPr>
          <t>Introduzca un codigo UNSPSC</t>
        </r>
      </text>
    </comment>
    <comment ref="B2200" authorId="2" shapeId="0">
      <text>
        <r>
          <rPr>
            <sz val="11"/>
            <color theme="1"/>
            <rFont val="Calibri"/>
            <family val="2"/>
            <scheme val="minor"/>
          </rPr>
          <t>Descripción calculada automáticamente a partir de código del artículo</t>
        </r>
      </text>
    </comment>
    <comment ref="C2200" authorId="2" shapeId="0">
      <text>
        <r>
          <rPr>
            <sz val="11"/>
            <color theme="1"/>
            <rFont val="Calibri"/>
            <family val="2"/>
            <scheme val="minor"/>
          </rPr>
          <t>Seleccione un valor de la lista</t>
        </r>
      </text>
    </comment>
    <comment ref="D2200" authorId="2" shapeId="0">
      <text>
        <r>
          <rPr>
            <sz val="11"/>
            <color theme="1"/>
            <rFont val="Calibri"/>
            <family val="2"/>
            <scheme val="minor"/>
          </rPr>
          <t>Introduzca un número con dos decimales como máximo. Debe ser igual o mayor a la "Cantidad Real Consumida"</t>
        </r>
      </text>
    </comment>
    <comment ref="E2200" authorId="2" shapeId="0">
      <text>
        <r>
          <rPr>
            <sz val="11"/>
            <color theme="1"/>
            <rFont val="Calibri"/>
            <family val="2"/>
            <scheme val="minor"/>
          </rPr>
          <t>Introduzca un número con dos decimales como máximo</t>
        </r>
      </text>
    </comment>
    <comment ref="F2200" authorId="2" shapeId="0">
      <text>
        <r>
          <rPr>
            <sz val="11"/>
            <color theme="1"/>
            <rFont val="Calibri"/>
            <family val="2"/>
            <scheme val="minor"/>
          </rPr>
          <t>Monto calculado automáticamente por el sistema</t>
        </r>
      </text>
    </comment>
    <comment ref="A2205" authorId="2" shapeId="0">
      <text>
        <r>
          <rPr>
            <sz val="11"/>
            <color theme="1"/>
            <rFont val="Calibri"/>
            <family val="2"/>
            <scheme val="minor"/>
          </rPr>
          <t>Introducir un texto con el nombre o referencia de la contratación</t>
        </r>
      </text>
    </comment>
    <comment ref="B2205" authorId="2" shapeId="0">
      <text>
        <r>
          <rPr>
            <sz val="11"/>
            <color theme="1"/>
            <rFont val="Calibri"/>
            <family val="2"/>
            <scheme val="minor"/>
          </rPr>
          <t>Introduzca un texto con la finalidad de la contratación</t>
        </r>
      </text>
    </comment>
    <comment ref="C2205" authorId="1" shapeId="0">
      <text>
        <r>
          <rPr>
            <sz val="11"/>
            <color theme="1"/>
            <rFont val="Calibri"/>
            <family val="2"/>
            <scheme val="minor"/>
          </rPr>
          <t>Seleccionar un valor del listado</t>
        </r>
      </text>
    </comment>
    <comment ref="D2205" authorId="1" shapeId="0">
      <text>
        <r>
          <rPr>
            <sz val="11"/>
            <color theme="1"/>
            <rFont val="Calibri"/>
            <family val="2"/>
            <scheme val="minor"/>
          </rPr>
          <t>Seleccione el tipo de procedimiento</t>
        </r>
      </text>
    </comment>
    <comment ref="E2205" authorId="1" shapeId="0">
      <text>
        <r>
          <rPr>
            <sz val="11"/>
            <color theme="1"/>
            <rFont val="Calibri"/>
            <family val="2"/>
            <scheme val="minor"/>
          </rPr>
          <t>Seleccione un valor de la lista</t>
        </r>
      </text>
    </comment>
    <comment ref="F2205" authorId="2" shapeId="0">
      <text>
        <r>
          <rPr>
            <sz val="11"/>
            <color theme="1"/>
            <rFont val="Calibri"/>
            <family val="2"/>
            <scheme val="minor"/>
          </rPr>
          <t>Introduzca el código SNIP</t>
        </r>
      </text>
    </comment>
    <comment ref="C2206" authorId="2" shapeId="0">
      <text>
        <r>
          <rPr>
            <sz val="11"/>
            <color theme="1"/>
            <rFont val="Calibri"/>
            <family val="2"/>
            <scheme val="minor"/>
          </rPr>
          <t>Introduzca la fecha de inicio del proceso, en formato dd-mm-aaaa</t>
        </r>
      </text>
    </comment>
    <comment ref="F22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2" shapeId="0">
      <text/>
    </comment>
    <comment ref="C2208" authorId="2" shapeId="0">
      <text>
        <r>
          <rPr>
            <sz val="11"/>
            <color theme="1"/>
            <rFont val="Calibri"/>
            <family val="2"/>
            <scheme val="minor"/>
          </rPr>
          <t>Introduzca la fecha prevista de adjudicación, en formato dd-mm-aaaa</t>
        </r>
      </text>
    </comment>
    <comment ref="F2208" authorId="2" shapeId="0">
      <text/>
    </comment>
    <comment ref="F2209" authorId="2" shapeId="0">
      <text/>
    </comment>
    <comment ref="A2211" authorId="2" shapeId="0">
      <text>
        <r>
          <rPr>
            <sz val="11"/>
            <color theme="1"/>
            <rFont val="Calibri"/>
            <family val="2"/>
            <scheme val="minor"/>
          </rPr>
          <t>Introduzca un codigo UNSPSC</t>
        </r>
      </text>
    </comment>
    <comment ref="B2211" authorId="2" shapeId="0">
      <text>
        <r>
          <rPr>
            <sz val="11"/>
            <color theme="1"/>
            <rFont val="Calibri"/>
            <family val="2"/>
            <scheme val="minor"/>
          </rPr>
          <t>Descripción calculada automáticamente a partir de código del artículo</t>
        </r>
      </text>
    </comment>
    <comment ref="C2211" authorId="2" shapeId="0">
      <text>
        <r>
          <rPr>
            <sz val="11"/>
            <color theme="1"/>
            <rFont val="Calibri"/>
            <family val="2"/>
            <scheme val="minor"/>
          </rPr>
          <t>Seleccione un valor de la lista</t>
        </r>
      </text>
    </comment>
    <comment ref="D2211" authorId="2" shapeId="0">
      <text>
        <r>
          <rPr>
            <sz val="11"/>
            <color theme="1"/>
            <rFont val="Calibri"/>
            <family val="2"/>
            <scheme val="minor"/>
          </rPr>
          <t>Introduzca un número con dos decimales como máximo. Debe ser igual o mayor a la "Cantidad Real Consumida"</t>
        </r>
      </text>
    </comment>
    <comment ref="E2211" authorId="2" shapeId="0">
      <text>
        <r>
          <rPr>
            <sz val="11"/>
            <color theme="1"/>
            <rFont val="Calibri"/>
            <family val="2"/>
            <scheme val="minor"/>
          </rPr>
          <t>Introduzca un número con dos decimales como máximo</t>
        </r>
      </text>
    </comment>
    <comment ref="F2211" authorId="2" shapeId="0">
      <text>
        <r>
          <rPr>
            <sz val="11"/>
            <color theme="1"/>
            <rFont val="Calibri"/>
            <family val="2"/>
            <scheme val="minor"/>
          </rPr>
          <t>Monto calculado automáticamente por el sistema</t>
        </r>
      </text>
    </comment>
    <comment ref="A2216" authorId="2" shapeId="0">
      <text>
        <r>
          <rPr>
            <sz val="11"/>
            <color theme="1"/>
            <rFont val="Calibri"/>
            <family val="2"/>
            <scheme val="minor"/>
          </rPr>
          <t>Introducir un texto con el nombre o referencia de la contratación</t>
        </r>
      </text>
    </comment>
    <comment ref="B2216" authorId="2" shapeId="0">
      <text>
        <r>
          <rPr>
            <sz val="11"/>
            <color theme="1"/>
            <rFont val="Calibri"/>
            <family val="2"/>
            <scheme val="minor"/>
          </rPr>
          <t>Introduzca un texto con la finalidad de la contratación</t>
        </r>
      </text>
    </comment>
    <comment ref="C2216" authorId="1" shapeId="0">
      <text>
        <r>
          <rPr>
            <sz val="11"/>
            <color theme="1"/>
            <rFont val="Calibri"/>
            <family val="2"/>
            <scheme val="minor"/>
          </rPr>
          <t>Seleccionar un valor del listado</t>
        </r>
      </text>
    </comment>
    <comment ref="D2216" authorId="1" shapeId="0">
      <text>
        <r>
          <rPr>
            <sz val="11"/>
            <color theme="1"/>
            <rFont val="Calibri"/>
            <family val="2"/>
            <scheme val="minor"/>
          </rPr>
          <t>Seleccione el tipo de procedimiento</t>
        </r>
      </text>
    </comment>
    <comment ref="E2216" authorId="1" shapeId="0">
      <text>
        <r>
          <rPr>
            <sz val="11"/>
            <color theme="1"/>
            <rFont val="Calibri"/>
            <family val="2"/>
            <scheme val="minor"/>
          </rPr>
          <t>Seleccione un valor de la lista</t>
        </r>
      </text>
    </comment>
    <comment ref="F2216" authorId="2" shapeId="0">
      <text>
        <r>
          <rPr>
            <sz val="11"/>
            <color theme="1"/>
            <rFont val="Calibri"/>
            <family val="2"/>
            <scheme val="minor"/>
          </rPr>
          <t>Introduzca el código SNIP</t>
        </r>
      </text>
    </comment>
    <comment ref="C2217" authorId="2" shapeId="0">
      <text>
        <r>
          <rPr>
            <sz val="11"/>
            <color theme="1"/>
            <rFont val="Calibri"/>
            <family val="2"/>
            <scheme val="minor"/>
          </rPr>
          <t>Introduzca la fecha de inicio del proceso, en formato dd-mm-aaaa</t>
        </r>
      </text>
    </comment>
    <comment ref="F22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2" shapeId="0">
      <text/>
    </comment>
    <comment ref="C2219" authorId="2" shapeId="0">
      <text>
        <r>
          <rPr>
            <sz val="11"/>
            <color theme="1"/>
            <rFont val="Calibri"/>
            <family val="2"/>
            <scheme val="minor"/>
          </rPr>
          <t>Introduzca la fecha prevista de adjudicación, en formato dd-mm-aaaa</t>
        </r>
      </text>
    </comment>
    <comment ref="F2219" authorId="2" shapeId="0">
      <text/>
    </comment>
    <comment ref="F2220" authorId="2" shapeId="0">
      <text/>
    </comment>
    <comment ref="A2222" authorId="2" shapeId="0">
      <text>
        <r>
          <rPr>
            <sz val="11"/>
            <color theme="1"/>
            <rFont val="Calibri"/>
            <family val="2"/>
            <scheme val="minor"/>
          </rPr>
          <t>Introduzca un codigo UNSPSC</t>
        </r>
      </text>
    </comment>
    <comment ref="B2222" authorId="2" shapeId="0">
      <text>
        <r>
          <rPr>
            <sz val="11"/>
            <color theme="1"/>
            <rFont val="Calibri"/>
            <family val="2"/>
            <scheme val="minor"/>
          </rPr>
          <t>Descripción calculada automáticamente a partir de código del artículo</t>
        </r>
      </text>
    </comment>
    <comment ref="C2222" authorId="2" shapeId="0">
      <text>
        <r>
          <rPr>
            <sz val="11"/>
            <color theme="1"/>
            <rFont val="Calibri"/>
            <family val="2"/>
            <scheme val="minor"/>
          </rPr>
          <t>Seleccione un valor de la lista</t>
        </r>
      </text>
    </comment>
    <comment ref="D2222" authorId="2" shapeId="0">
      <text>
        <r>
          <rPr>
            <sz val="11"/>
            <color theme="1"/>
            <rFont val="Calibri"/>
            <family val="2"/>
            <scheme val="minor"/>
          </rPr>
          <t>Introduzca un número con dos decimales como máximo. Debe ser igual o mayor a la "Cantidad Real Consumida"</t>
        </r>
      </text>
    </comment>
    <comment ref="E2222" authorId="2" shapeId="0">
      <text>
        <r>
          <rPr>
            <sz val="11"/>
            <color theme="1"/>
            <rFont val="Calibri"/>
            <family val="2"/>
            <scheme val="minor"/>
          </rPr>
          <t>Introduzca un número con dos decimales como máximo</t>
        </r>
      </text>
    </comment>
    <comment ref="F2222" authorId="2" shapeId="0">
      <text>
        <r>
          <rPr>
            <sz val="11"/>
            <color theme="1"/>
            <rFont val="Calibri"/>
            <family val="2"/>
            <scheme val="minor"/>
          </rPr>
          <t>Monto calculado automáticamente por el sistema</t>
        </r>
      </text>
    </comment>
    <comment ref="A2244" authorId="2" shapeId="0">
      <text>
        <r>
          <rPr>
            <sz val="11"/>
            <color theme="1"/>
            <rFont val="Calibri"/>
            <family val="2"/>
            <scheme val="minor"/>
          </rPr>
          <t>Introducir un texto con el nombre o referencia de la contratación</t>
        </r>
      </text>
    </comment>
    <comment ref="B2244" authorId="2" shapeId="0">
      <text>
        <r>
          <rPr>
            <sz val="11"/>
            <color theme="1"/>
            <rFont val="Calibri"/>
            <family val="2"/>
            <scheme val="minor"/>
          </rPr>
          <t>Introduzca un texto con la finalidad de la contratación</t>
        </r>
      </text>
    </comment>
    <comment ref="C2244" authorId="1" shapeId="0">
      <text>
        <r>
          <rPr>
            <sz val="11"/>
            <color theme="1"/>
            <rFont val="Calibri"/>
            <family val="2"/>
            <scheme val="minor"/>
          </rPr>
          <t>Seleccionar un valor del listado</t>
        </r>
      </text>
    </comment>
    <comment ref="D2244" authorId="1" shapeId="0">
      <text>
        <r>
          <rPr>
            <sz val="11"/>
            <color theme="1"/>
            <rFont val="Calibri"/>
            <family val="2"/>
            <scheme val="minor"/>
          </rPr>
          <t>Seleccione el tipo de procedimiento</t>
        </r>
      </text>
    </comment>
    <comment ref="E2244" authorId="1" shapeId="0">
      <text>
        <r>
          <rPr>
            <sz val="11"/>
            <color theme="1"/>
            <rFont val="Calibri"/>
            <family val="2"/>
            <scheme val="minor"/>
          </rPr>
          <t>Seleccione un valor de la lista</t>
        </r>
      </text>
    </comment>
    <comment ref="F2244" authorId="2" shapeId="0">
      <text>
        <r>
          <rPr>
            <sz val="11"/>
            <color theme="1"/>
            <rFont val="Calibri"/>
            <family val="2"/>
            <scheme val="minor"/>
          </rPr>
          <t>Introduzca el código SNIP</t>
        </r>
      </text>
    </comment>
    <comment ref="C2245" authorId="2" shapeId="0">
      <text>
        <r>
          <rPr>
            <sz val="11"/>
            <color theme="1"/>
            <rFont val="Calibri"/>
            <family val="2"/>
            <scheme val="minor"/>
          </rPr>
          <t>Introduzca la fecha de inicio del proceso, en formato dd-mm-aaaa</t>
        </r>
      </text>
    </comment>
    <comment ref="F22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6" authorId="2" shapeId="0">
      <text/>
    </comment>
    <comment ref="C2247" authorId="2" shapeId="0">
      <text>
        <r>
          <rPr>
            <sz val="11"/>
            <color theme="1"/>
            <rFont val="Calibri"/>
            <family val="2"/>
            <scheme val="minor"/>
          </rPr>
          <t>Introduzca la fecha prevista de adjudicación, en formato dd-mm-aaaa</t>
        </r>
      </text>
    </comment>
    <comment ref="F2247" authorId="2" shapeId="0">
      <text/>
    </comment>
    <comment ref="F2248" authorId="2" shapeId="0">
      <text/>
    </comment>
    <comment ref="A2250" authorId="2" shapeId="0">
      <text>
        <r>
          <rPr>
            <sz val="11"/>
            <color theme="1"/>
            <rFont val="Calibri"/>
            <family val="2"/>
            <scheme val="minor"/>
          </rPr>
          <t>Introduzca un codigo UNSPSC</t>
        </r>
      </text>
    </comment>
    <comment ref="B2250" authorId="2" shapeId="0">
      <text>
        <r>
          <rPr>
            <sz val="11"/>
            <color theme="1"/>
            <rFont val="Calibri"/>
            <family val="2"/>
            <scheme val="minor"/>
          </rPr>
          <t>Descripción calculada automáticamente a partir de código del artículo</t>
        </r>
      </text>
    </comment>
    <comment ref="C2250" authorId="2" shapeId="0">
      <text>
        <r>
          <rPr>
            <sz val="11"/>
            <color theme="1"/>
            <rFont val="Calibri"/>
            <family val="2"/>
            <scheme val="minor"/>
          </rPr>
          <t>Seleccione un valor de la lista</t>
        </r>
      </text>
    </comment>
    <comment ref="D2250" authorId="2" shapeId="0">
      <text>
        <r>
          <rPr>
            <sz val="11"/>
            <color theme="1"/>
            <rFont val="Calibri"/>
            <family val="2"/>
            <scheme val="minor"/>
          </rPr>
          <t>Introduzca un número con dos decimales como máximo. Debe ser igual o mayor a la "Cantidad Real Consumida"</t>
        </r>
      </text>
    </comment>
    <comment ref="E2250" authorId="2" shapeId="0">
      <text>
        <r>
          <rPr>
            <sz val="11"/>
            <color theme="1"/>
            <rFont val="Calibri"/>
            <family val="2"/>
            <scheme val="minor"/>
          </rPr>
          <t>Introduzca un número con dos decimales como máximo</t>
        </r>
      </text>
    </comment>
    <comment ref="F2250" authorId="2" shapeId="0">
      <text>
        <r>
          <rPr>
            <sz val="11"/>
            <color theme="1"/>
            <rFont val="Calibri"/>
            <family val="2"/>
            <scheme val="minor"/>
          </rPr>
          <t>Monto calculado automáticamente por el sistema</t>
        </r>
      </text>
    </comment>
    <comment ref="A2261" authorId="2" shapeId="0">
      <text>
        <r>
          <rPr>
            <sz val="11"/>
            <color theme="1"/>
            <rFont val="Calibri"/>
            <family val="2"/>
            <scheme val="minor"/>
          </rPr>
          <t>Introducir un texto con el nombre o referencia de la contratación</t>
        </r>
      </text>
    </comment>
    <comment ref="B2261" authorId="2" shapeId="0">
      <text>
        <r>
          <rPr>
            <sz val="11"/>
            <color theme="1"/>
            <rFont val="Calibri"/>
            <family val="2"/>
            <scheme val="minor"/>
          </rPr>
          <t>Introduzca un texto con la finalidad de la contratación</t>
        </r>
      </text>
    </comment>
    <comment ref="C2261" authorId="1" shapeId="0">
      <text>
        <r>
          <rPr>
            <sz val="11"/>
            <color theme="1"/>
            <rFont val="Calibri"/>
            <family val="2"/>
            <scheme val="minor"/>
          </rPr>
          <t>Seleccionar un valor del listado</t>
        </r>
      </text>
    </comment>
    <comment ref="D2261" authorId="1" shapeId="0">
      <text>
        <r>
          <rPr>
            <sz val="11"/>
            <color theme="1"/>
            <rFont val="Calibri"/>
            <family val="2"/>
            <scheme val="minor"/>
          </rPr>
          <t>Seleccione el tipo de procedimiento</t>
        </r>
      </text>
    </comment>
    <comment ref="E2261" authorId="1" shapeId="0">
      <text>
        <r>
          <rPr>
            <sz val="11"/>
            <color theme="1"/>
            <rFont val="Calibri"/>
            <family val="2"/>
            <scheme val="minor"/>
          </rPr>
          <t>Seleccione un valor de la lista</t>
        </r>
      </text>
    </comment>
    <comment ref="F2261" authorId="2" shapeId="0">
      <text>
        <r>
          <rPr>
            <sz val="11"/>
            <color theme="1"/>
            <rFont val="Calibri"/>
            <family val="2"/>
            <scheme val="minor"/>
          </rPr>
          <t>Introduzca el código SNIP</t>
        </r>
      </text>
    </comment>
    <comment ref="C2262" authorId="2" shapeId="0">
      <text>
        <r>
          <rPr>
            <sz val="11"/>
            <color theme="1"/>
            <rFont val="Calibri"/>
            <family val="2"/>
            <scheme val="minor"/>
          </rPr>
          <t>Introduzca la fecha de inicio del proceso, en formato dd-mm-aaaa</t>
        </r>
      </text>
    </comment>
    <comment ref="F22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3" authorId="2" shapeId="0">
      <text/>
    </comment>
    <comment ref="C2264" authorId="2" shapeId="0">
      <text>
        <r>
          <rPr>
            <sz val="11"/>
            <color theme="1"/>
            <rFont val="Calibri"/>
            <family val="2"/>
            <scheme val="minor"/>
          </rPr>
          <t>Introduzca la fecha prevista de adjudicación, en formato dd-mm-aaaa</t>
        </r>
      </text>
    </comment>
    <comment ref="F2264" authorId="2" shapeId="0">
      <text/>
    </comment>
    <comment ref="F2265" authorId="2" shapeId="0">
      <text/>
    </comment>
    <comment ref="A2267" authorId="2" shapeId="0">
      <text>
        <r>
          <rPr>
            <sz val="11"/>
            <color theme="1"/>
            <rFont val="Calibri"/>
            <family val="2"/>
            <scheme val="minor"/>
          </rPr>
          <t>Introduzca un codigo UNSPSC</t>
        </r>
      </text>
    </comment>
    <comment ref="B2267" authorId="2" shapeId="0">
      <text>
        <r>
          <rPr>
            <sz val="11"/>
            <color theme="1"/>
            <rFont val="Calibri"/>
            <family val="2"/>
            <scheme val="minor"/>
          </rPr>
          <t>Descripción calculada automáticamente a partir de código del artículo</t>
        </r>
      </text>
    </comment>
    <comment ref="C2267" authorId="2" shapeId="0">
      <text>
        <r>
          <rPr>
            <sz val="11"/>
            <color theme="1"/>
            <rFont val="Calibri"/>
            <family val="2"/>
            <scheme val="minor"/>
          </rPr>
          <t>Seleccione un valor de la lista</t>
        </r>
      </text>
    </comment>
    <comment ref="D2267" authorId="2" shapeId="0">
      <text>
        <r>
          <rPr>
            <sz val="11"/>
            <color theme="1"/>
            <rFont val="Calibri"/>
            <family val="2"/>
            <scheme val="minor"/>
          </rPr>
          <t>Introduzca un número con dos decimales como máximo. Debe ser igual o mayor a la "Cantidad Real Consumida"</t>
        </r>
      </text>
    </comment>
    <comment ref="E2267" authorId="2" shapeId="0">
      <text>
        <r>
          <rPr>
            <sz val="11"/>
            <color theme="1"/>
            <rFont val="Calibri"/>
            <family val="2"/>
            <scheme val="minor"/>
          </rPr>
          <t>Introduzca un número con dos decimales como máximo</t>
        </r>
      </text>
    </comment>
    <comment ref="F2267" authorId="2" shapeId="0">
      <text>
        <r>
          <rPr>
            <sz val="11"/>
            <color theme="1"/>
            <rFont val="Calibri"/>
            <family val="2"/>
            <scheme val="minor"/>
          </rPr>
          <t>Monto calculado automáticamente por el sistema</t>
        </r>
      </text>
    </comment>
    <comment ref="A2272" authorId="2" shapeId="0">
      <text>
        <r>
          <rPr>
            <sz val="11"/>
            <color theme="1"/>
            <rFont val="Calibri"/>
            <family val="2"/>
            <scheme val="minor"/>
          </rPr>
          <t>Introducir un texto con el nombre o referencia de la contratación</t>
        </r>
      </text>
    </comment>
    <comment ref="B2272" authorId="2" shapeId="0">
      <text>
        <r>
          <rPr>
            <sz val="11"/>
            <color theme="1"/>
            <rFont val="Calibri"/>
            <family val="2"/>
            <scheme val="minor"/>
          </rPr>
          <t>Introduzca un texto con la finalidad de la contratación</t>
        </r>
      </text>
    </comment>
    <comment ref="C2272" authorId="1" shapeId="0">
      <text>
        <r>
          <rPr>
            <sz val="11"/>
            <color theme="1"/>
            <rFont val="Calibri"/>
            <family val="2"/>
            <scheme val="minor"/>
          </rPr>
          <t>Seleccionar un valor del listado</t>
        </r>
      </text>
    </comment>
    <comment ref="D2272" authorId="1" shapeId="0">
      <text>
        <r>
          <rPr>
            <sz val="11"/>
            <color theme="1"/>
            <rFont val="Calibri"/>
            <family val="2"/>
            <scheme val="minor"/>
          </rPr>
          <t>Seleccione el tipo de procedimiento</t>
        </r>
      </text>
    </comment>
    <comment ref="E2272" authorId="1" shapeId="0">
      <text>
        <r>
          <rPr>
            <sz val="11"/>
            <color theme="1"/>
            <rFont val="Calibri"/>
            <family val="2"/>
            <scheme val="minor"/>
          </rPr>
          <t>Seleccione un valor de la lista</t>
        </r>
      </text>
    </comment>
    <comment ref="F2272" authorId="2" shapeId="0">
      <text>
        <r>
          <rPr>
            <sz val="11"/>
            <color theme="1"/>
            <rFont val="Calibri"/>
            <family val="2"/>
            <scheme val="minor"/>
          </rPr>
          <t>Introduzca el código SNIP</t>
        </r>
      </text>
    </comment>
    <comment ref="C2273" authorId="2" shapeId="0">
      <text>
        <r>
          <rPr>
            <sz val="11"/>
            <color theme="1"/>
            <rFont val="Calibri"/>
            <family val="2"/>
            <scheme val="minor"/>
          </rPr>
          <t>Introduzca la fecha de inicio del proceso, en formato dd-mm-aaaa</t>
        </r>
      </text>
    </comment>
    <comment ref="F22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4" authorId="2" shapeId="0">
      <text/>
    </comment>
    <comment ref="C2275" authorId="2" shapeId="0">
      <text>
        <r>
          <rPr>
            <sz val="11"/>
            <color theme="1"/>
            <rFont val="Calibri"/>
            <family val="2"/>
            <scheme val="minor"/>
          </rPr>
          <t>Introduzca la fecha prevista de adjudicación, en formato dd-mm-aaaa</t>
        </r>
      </text>
    </comment>
    <comment ref="F2275" authorId="2" shapeId="0">
      <text/>
    </comment>
    <comment ref="F2276" authorId="2" shapeId="0">
      <text/>
    </comment>
    <comment ref="A2278" authorId="2" shapeId="0">
      <text>
        <r>
          <rPr>
            <sz val="11"/>
            <color theme="1"/>
            <rFont val="Calibri"/>
            <family val="2"/>
            <scheme val="minor"/>
          </rPr>
          <t>Introduzca un codigo UNSPSC</t>
        </r>
      </text>
    </comment>
    <comment ref="B2278" authorId="2" shapeId="0">
      <text>
        <r>
          <rPr>
            <sz val="11"/>
            <color theme="1"/>
            <rFont val="Calibri"/>
            <family val="2"/>
            <scheme val="minor"/>
          </rPr>
          <t>Descripción calculada automáticamente a partir de código del artículo</t>
        </r>
      </text>
    </comment>
    <comment ref="C2278" authorId="2" shapeId="0">
      <text>
        <r>
          <rPr>
            <sz val="11"/>
            <color theme="1"/>
            <rFont val="Calibri"/>
            <family val="2"/>
            <scheme val="minor"/>
          </rPr>
          <t>Seleccione un valor de la lista</t>
        </r>
      </text>
    </comment>
    <comment ref="D2278" authorId="2" shapeId="0">
      <text>
        <r>
          <rPr>
            <sz val="11"/>
            <color theme="1"/>
            <rFont val="Calibri"/>
            <family val="2"/>
            <scheme val="minor"/>
          </rPr>
          <t>Introduzca un número con dos decimales como máximo. Debe ser igual o mayor a la "Cantidad Real Consumida"</t>
        </r>
      </text>
    </comment>
    <comment ref="E2278" authorId="2" shapeId="0">
      <text>
        <r>
          <rPr>
            <sz val="11"/>
            <color theme="1"/>
            <rFont val="Calibri"/>
            <family val="2"/>
            <scheme val="minor"/>
          </rPr>
          <t>Introduzca un número con dos decimales como máximo</t>
        </r>
      </text>
    </comment>
    <comment ref="F2278" authorId="2" shapeId="0">
      <text>
        <r>
          <rPr>
            <sz val="11"/>
            <color theme="1"/>
            <rFont val="Calibri"/>
            <family val="2"/>
            <scheme val="minor"/>
          </rPr>
          <t>Monto calculado automáticamente por el sistema</t>
        </r>
      </text>
    </comment>
    <comment ref="A2285" authorId="2" shapeId="0">
      <text>
        <r>
          <rPr>
            <sz val="11"/>
            <color theme="1"/>
            <rFont val="Calibri"/>
            <family val="2"/>
            <scheme val="minor"/>
          </rPr>
          <t>Introducir un texto con el nombre o referencia de la contratación</t>
        </r>
      </text>
    </comment>
    <comment ref="B2285" authorId="2" shapeId="0">
      <text>
        <r>
          <rPr>
            <sz val="11"/>
            <color theme="1"/>
            <rFont val="Calibri"/>
            <family val="2"/>
            <scheme val="minor"/>
          </rPr>
          <t>Introduzca un texto con la finalidad de la contratación</t>
        </r>
      </text>
    </comment>
    <comment ref="C2285" authorId="1" shapeId="0">
      <text>
        <r>
          <rPr>
            <sz val="11"/>
            <color theme="1"/>
            <rFont val="Calibri"/>
            <family val="2"/>
            <scheme val="minor"/>
          </rPr>
          <t>Seleccionar un valor del listado</t>
        </r>
      </text>
    </comment>
    <comment ref="D2285" authorId="1" shapeId="0">
      <text>
        <r>
          <rPr>
            <sz val="11"/>
            <color theme="1"/>
            <rFont val="Calibri"/>
            <family val="2"/>
            <scheme val="minor"/>
          </rPr>
          <t>Seleccione el tipo de procedimiento</t>
        </r>
      </text>
    </comment>
    <comment ref="E2285" authorId="1" shapeId="0">
      <text>
        <r>
          <rPr>
            <sz val="11"/>
            <color theme="1"/>
            <rFont val="Calibri"/>
            <family val="2"/>
            <scheme val="minor"/>
          </rPr>
          <t>Seleccione un valor de la lista</t>
        </r>
      </text>
    </comment>
    <comment ref="F2285" authorId="2" shapeId="0">
      <text>
        <r>
          <rPr>
            <sz val="11"/>
            <color theme="1"/>
            <rFont val="Calibri"/>
            <family val="2"/>
            <scheme val="minor"/>
          </rPr>
          <t>Introduzca el código SNIP</t>
        </r>
      </text>
    </comment>
    <comment ref="C2286" authorId="2" shapeId="0">
      <text>
        <r>
          <rPr>
            <sz val="11"/>
            <color theme="1"/>
            <rFont val="Calibri"/>
            <family val="2"/>
            <scheme val="minor"/>
          </rPr>
          <t>Introduzca la fecha de inicio del proceso, en formato dd-mm-aaaa</t>
        </r>
      </text>
    </comment>
    <comment ref="F22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2" shapeId="0">
      <text/>
    </comment>
    <comment ref="C2288" authorId="2" shapeId="0">
      <text>
        <r>
          <rPr>
            <sz val="11"/>
            <color theme="1"/>
            <rFont val="Calibri"/>
            <family val="2"/>
            <scheme val="minor"/>
          </rPr>
          <t>Introduzca la fecha prevista de adjudicación, en formato dd-mm-aaaa</t>
        </r>
      </text>
    </comment>
    <comment ref="F2288" authorId="2" shapeId="0">
      <text/>
    </comment>
    <comment ref="F2289" authorId="2" shapeId="0">
      <text/>
    </comment>
    <comment ref="A2291" authorId="2" shapeId="0">
      <text>
        <r>
          <rPr>
            <sz val="11"/>
            <color theme="1"/>
            <rFont val="Calibri"/>
            <family val="2"/>
            <scheme val="minor"/>
          </rPr>
          <t>Introduzca un codigo UNSPSC</t>
        </r>
      </text>
    </comment>
    <comment ref="B2291" authorId="2" shapeId="0">
      <text>
        <r>
          <rPr>
            <sz val="11"/>
            <color theme="1"/>
            <rFont val="Calibri"/>
            <family val="2"/>
            <scheme val="minor"/>
          </rPr>
          <t>Descripción calculada automáticamente a partir de código del artículo</t>
        </r>
      </text>
    </comment>
    <comment ref="C2291" authorId="2" shapeId="0">
      <text>
        <r>
          <rPr>
            <sz val="11"/>
            <color theme="1"/>
            <rFont val="Calibri"/>
            <family val="2"/>
            <scheme val="minor"/>
          </rPr>
          <t>Seleccione un valor de la lista</t>
        </r>
      </text>
    </comment>
    <comment ref="D2291" authorId="2" shapeId="0">
      <text>
        <r>
          <rPr>
            <sz val="11"/>
            <color theme="1"/>
            <rFont val="Calibri"/>
            <family val="2"/>
            <scheme val="minor"/>
          </rPr>
          <t>Introduzca un número con dos decimales como máximo. Debe ser igual o mayor a la "Cantidad Real Consumida"</t>
        </r>
      </text>
    </comment>
    <comment ref="E2291" authorId="2" shapeId="0">
      <text>
        <r>
          <rPr>
            <sz val="11"/>
            <color theme="1"/>
            <rFont val="Calibri"/>
            <family val="2"/>
            <scheme val="minor"/>
          </rPr>
          <t>Introduzca un número con dos decimales como máximo</t>
        </r>
      </text>
    </comment>
    <comment ref="F2291" authorId="2" shapeId="0">
      <text>
        <r>
          <rPr>
            <sz val="11"/>
            <color theme="1"/>
            <rFont val="Calibri"/>
            <family val="2"/>
            <scheme val="minor"/>
          </rPr>
          <t>Monto calculado automáticamente por el sistema</t>
        </r>
      </text>
    </comment>
    <comment ref="A2296" authorId="2" shapeId="0">
      <text>
        <r>
          <rPr>
            <sz val="11"/>
            <color theme="1"/>
            <rFont val="Calibri"/>
            <family val="2"/>
            <scheme val="minor"/>
          </rPr>
          <t>Introducir un texto con el nombre o referencia de la contratación</t>
        </r>
      </text>
    </comment>
    <comment ref="B2296" authorId="2" shapeId="0">
      <text>
        <r>
          <rPr>
            <sz val="11"/>
            <color theme="1"/>
            <rFont val="Calibri"/>
            <family val="2"/>
            <scheme val="minor"/>
          </rPr>
          <t>Introduzca un texto con la finalidad de la contratación</t>
        </r>
      </text>
    </comment>
    <comment ref="C2296" authorId="1" shapeId="0">
      <text>
        <r>
          <rPr>
            <sz val="11"/>
            <color theme="1"/>
            <rFont val="Calibri"/>
            <family val="2"/>
            <scheme val="minor"/>
          </rPr>
          <t>Seleccionar un valor del listado</t>
        </r>
      </text>
    </comment>
    <comment ref="D2296" authorId="1" shapeId="0">
      <text>
        <r>
          <rPr>
            <sz val="11"/>
            <color theme="1"/>
            <rFont val="Calibri"/>
            <family val="2"/>
            <scheme val="minor"/>
          </rPr>
          <t>Seleccione el tipo de procedimiento</t>
        </r>
      </text>
    </comment>
    <comment ref="E2296" authorId="1" shapeId="0">
      <text>
        <r>
          <rPr>
            <sz val="11"/>
            <color theme="1"/>
            <rFont val="Calibri"/>
            <family val="2"/>
            <scheme val="minor"/>
          </rPr>
          <t>Seleccione un valor de la lista</t>
        </r>
      </text>
    </comment>
    <comment ref="F2296" authorId="2" shapeId="0">
      <text>
        <r>
          <rPr>
            <sz val="11"/>
            <color theme="1"/>
            <rFont val="Calibri"/>
            <family val="2"/>
            <scheme val="minor"/>
          </rPr>
          <t>Introduzca el código SNIP</t>
        </r>
      </text>
    </comment>
    <comment ref="C2297" authorId="2" shapeId="0">
      <text>
        <r>
          <rPr>
            <sz val="11"/>
            <color theme="1"/>
            <rFont val="Calibri"/>
            <family val="2"/>
            <scheme val="minor"/>
          </rPr>
          <t>Introduzca la fecha de inicio del proceso, en formato dd-mm-aaaa</t>
        </r>
      </text>
    </comment>
    <comment ref="F22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8" authorId="2" shapeId="0">
      <text/>
    </comment>
    <comment ref="C2299" authorId="2" shapeId="0">
      <text>
        <r>
          <rPr>
            <sz val="11"/>
            <color theme="1"/>
            <rFont val="Calibri"/>
            <family val="2"/>
            <scheme val="minor"/>
          </rPr>
          <t>Introduzca la fecha prevista de adjudicación, en formato dd-mm-aaaa</t>
        </r>
      </text>
    </comment>
    <comment ref="F2299" authorId="2" shapeId="0">
      <text/>
    </comment>
    <comment ref="F2300" authorId="2" shapeId="0">
      <text/>
    </comment>
    <comment ref="A2302" authorId="2" shapeId="0">
      <text>
        <r>
          <rPr>
            <sz val="11"/>
            <color theme="1"/>
            <rFont val="Calibri"/>
            <family val="2"/>
            <scheme val="minor"/>
          </rPr>
          <t>Introduzca un codigo UNSPSC</t>
        </r>
      </text>
    </comment>
    <comment ref="B2302" authorId="2" shapeId="0">
      <text>
        <r>
          <rPr>
            <sz val="11"/>
            <color theme="1"/>
            <rFont val="Calibri"/>
            <family val="2"/>
            <scheme val="minor"/>
          </rPr>
          <t>Descripción calculada automáticamente a partir de código del artículo</t>
        </r>
      </text>
    </comment>
    <comment ref="C2302" authorId="2" shapeId="0">
      <text>
        <r>
          <rPr>
            <sz val="11"/>
            <color theme="1"/>
            <rFont val="Calibri"/>
            <family val="2"/>
            <scheme val="minor"/>
          </rPr>
          <t>Seleccione un valor de la lista</t>
        </r>
      </text>
    </comment>
    <comment ref="D2302" authorId="2" shapeId="0">
      <text>
        <r>
          <rPr>
            <sz val="11"/>
            <color theme="1"/>
            <rFont val="Calibri"/>
            <family val="2"/>
            <scheme val="minor"/>
          </rPr>
          <t>Introduzca un número con dos decimales como máximo. Debe ser igual o mayor a la "Cantidad Real Consumida"</t>
        </r>
      </text>
    </comment>
    <comment ref="E2302" authorId="2" shapeId="0">
      <text>
        <r>
          <rPr>
            <sz val="11"/>
            <color theme="1"/>
            <rFont val="Calibri"/>
            <family val="2"/>
            <scheme val="minor"/>
          </rPr>
          <t>Introduzca un número con dos decimales como máximo</t>
        </r>
      </text>
    </comment>
    <comment ref="F2302" authorId="2" shapeId="0">
      <text>
        <r>
          <rPr>
            <sz val="11"/>
            <color theme="1"/>
            <rFont val="Calibri"/>
            <family val="2"/>
            <scheme val="minor"/>
          </rPr>
          <t>Monto calculado automáticamente por el sistema</t>
        </r>
      </text>
    </comment>
    <comment ref="A2307" authorId="2" shapeId="0">
      <text>
        <r>
          <rPr>
            <sz val="11"/>
            <color theme="1"/>
            <rFont val="Calibri"/>
            <family val="2"/>
            <scheme val="minor"/>
          </rPr>
          <t>Introducir un texto con el nombre o referencia de la contratación</t>
        </r>
      </text>
    </comment>
    <comment ref="B2307" authorId="2" shapeId="0">
      <text>
        <r>
          <rPr>
            <sz val="11"/>
            <color theme="1"/>
            <rFont val="Calibri"/>
            <family val="2"/>
            <scheme val="minor"/>
          </rPr>
          <t>Introduzca un texto con la finalidad de la contratación</t>
        </r>
      </text>
    </comment>
    <comment ref="C2307" authorId="1" shapeId="0">
      <text>
        <r>
          <rPr>
            <sz val="11"/>
            <color theme="1"/>
            <rFont val="Calibri"/>
            <family val="2"/>
            <scheme val="minor"/>
          </rPr>
          <t>Seleccionar un valor del listado</t>
        </r>
      </text>
    </comment>
    <comment ref="D2307" authorId="1" shapeId="0">
      <text>
        <r>
          <rPr>
            <sz val="11"/>
            <color theme="1"/>
            <rFont val="Calibri"/>
            <family val="2"/>
            <scheme val="minor"/>
          </rPr>
          <t>Seleccione el tipo de procedimiento</t>
        </r>
      </text>
    </comment>
    <comment ref="E2307" authorId="1" shapeId="0">
      <text>
        <r>
          <rPr>
            <sz val="11"/>
            <color theme="1"/>
            <rFont val="Calibri"/>
            <family val="2"/>
            <scheme val="minor"/>
          </rPr>
          <t>Seleccione un valor de la lista</t>
        </r>
      </text>
    </comment>
    <comment ref="F2307" authorId="2" shapeId="0">
      <text>
        <r>
          <rPr>
            <sz val="11"/>
            <color theme="1"/>
            <rFont val="Calibri"/>
            <family val="2"/>
            <scheme val="minor"/>
          </rPr>
          <t>Introduzca el código SNIP</t>
        </r>
      </text>
    </comment>
    <comment ref="C2308" authorId="2" shapeId="0">
      <text>
        <r>
          <rPr>
            <sz val="11"/>
            <color theme="1"/>
            <rFont val="Calibri"/>
            <family val="2"/>
            <scheme val="minor"/>
          </rPr>
          <t>Introduzca la fecha de inicio del proceso, en formato dd-mm-aaaa</t>
        </r>
      </text>
    </comment>
    <comment ref="F23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2" shapeId="0">
      <text/>
    </comment>
    <comment ref="C2310" authorId="2" shapeId="0">
      <text>
        <r>
          <rPr>
            <sz val="11"/>
            <color theme="1"/>
            <rFont val="Calibri"/>
            <family val="2"/>
            <scheme val="minor"/>
          </rPr>
          <t>Introduzca la fecha prevista de adjudicación, en formato dd-mm-aaaa</t>
        </r>
      </text>
    </comment>
    <comment ref="F2310" authorId="2" shapeId="0">
      <text/>
    </comment>
    <comment ref="F2311" authorId="2" shapeId="0">
      <text/>
    </comment>
    <comment ref="A2313" authorId="2" shapeId="0">
      <text>
        <r>
          <rPr>
            <sz val="11"/>
            <color theme="1"/>
            <rFont val="Calibri"/>
            <family val="2"/>
            <scheme val="minor"/>
          </rPr>
          <t>Introduzca un codigo UNSPSC</t>
        </r>
      </text>
    </comment>
    <comment ref="B2313" authorId="2" shapeId="0">
      <text>
        <r>
          <rPr>
            <sz val="11"/>
            <color theme="1"/>
            <rFont val="Calibri"/>
            <family val="2"/>
            <scheme val="minor"/>
          </rPr>
          <t>Descripción calculada automáticamente a partir de código del artículo</t>
        </r>
      </text>
    </comment>
    <comment ref="C2313" authorId="2" shapeId="0">
      <text>
        <r>
          <rPr>
            <sz val="11"/>
            <color theme="1"/>
            <rFont val="Calibri"/>
            <family val="2"/>
            <scheme val="minor"/>
          </rPr>
          <t>Seleccione un valor de la lista</t>
        </r>
      </text>
    </comment>
    <comment ref="D2313" authorId="2" shapeId="0">
      <text>
        <r>
          <rPr>
            <sz val="11"/>
            <color theme="1"/>
            <rFont val="Calibri"/>
            <family val="2"/>
            <scheme val="minor"/>
          </rPr>
          <t>Introduzca un número con dos decimales como máximo. Debe ser igual o mayor a la "Cantidad Real Consumida"</t>
        </r>
      </text>
    </comment>
    <comment ref="E2313" authorId="2" shapeId="0">
      <text>
        <r>
          <rPr>
            <sz val="11"/>
            <color theme="1"/>
            <rFont val="Calibri"/>
            <family val="2"/>
            <scheme val="minor"/>
          </rPr>
          <t>Introduzca un número con dos decimales como máximo</t>
        </r>
      </text>
    </comment>
    <comment ref="F2313" authorId="2" shapeId="0">
      <text>
        <r>
          <rPr>
            <sz val="11"/>
            <color theme="1"/>
            <rFont val="Calibri"/>
            <family val="2"/>
            <scheme val="minor"/>
          </rPr>
          <t>Monto calculado automáticamente por el sistema</t>
        </r>
      </text>
    </comment>
    <comment ref="A2318" authorId="2" shapeId="0">
      <text>
        <r>
          <rPr>
            <sz val="11"/>
            <color theme="1"/>
            <rFont val="Calibri"/>
            <family val="2"/>
            <scheme val="minor"/>
          </rPr>
          <t>Introducir un texto con el nombre o referencia de la contratación</t>
        </r>
      </text>
    </comment>
    <comment ref="B2318" authorId="2" shapeId="0">
      <text>
        <r>
          <rPr>
            <sz val="11"/>
            <color theme="1"/>
            <rFont val="Calibri"/>
            <family val="2"/>
            <scheme val="minor"/>
          </rPr>
          <t>Introduzca un texto con la finalidad de la contratación</t>
        </r>
      </text>
    </comment>
    <comment ref="C2318" authorId="1" shapeId="0">
      <text>
        <r>
          <rPr>
            <sz val="11"/>
            <color theme="1"/>
            <rFont val="Calibri"/>
            <family val="2"/>
            <scheme val="minor"/>
          </rPr>
          <t>Seleccionar un valor del listado</t>
        </r>
      </text>
    </comment>
    <comment ref="D2318" authorId="1" shapeId="0">
      <text>
        <r>
          <rPr>
            <sz val="11"/>
            <color theme="1"/>
            <rFont val="Calibri"/>
            <family val="2"/>
            <scheme val="minor"/>
          </rPr>
          <t>Seleccione el tipo de procedimiento</t>
        </r>
      </text>
    </comment>
    <comment ref="E2318" authorId="1" shapeId="0">
      <text>
        <r>
          <rPr>
            <sz val="11"/>
            <color theme="1"/>
            <rFont val="Calibri"/>
            <family val="2"/>
            <scheme val="minor"/>
          </rPr>
          <t>Seleccione un valor de la lista</t>
        </r>
      </text>
    </comment>
    <comment ref="F2318" authorId="2" shapeId="0">
      <text>
        <r>
          <rPr>
            <sz val="11"/>
            <color theme="1"/>
            <rFont val="Calibri"/>
            <family val="2"/>
            <scheme val="minor"/>
          </rPr>
          <t>Introduzca el código SNIP</t>
        </r>
      </text>
    </comment>
    <comment ref="C2319" authorId="2" shapeId="0">
      <text>
        <r>
          <rPr>
            <sz val="11"/>
            <color theme="1"/>
            <rFont val="Calibri"/>
            <family val="2"/>
            <scheme val="minor"/>
          </rPr>
          <t>Introduzca la fecha de inicio del proceso, en formato dd-mm-aaaa</t>
        </r>
      </text>
    </comment>
    <comment ref="F23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2" shapeId="0">
      <text/>
    </comment>
    <comment ref="C2321" authorId="2" shapeId="0">
      <text>
        <r>
          <rPr>
            <sz val="11"/>
            <color theme="1"/>
            <rFont val="Calibri"/>
            <family val="2"/>
            <scheme val="minor"/>
          </rPr>
          <t>Introduzca la fecha prevista de adjudicación, en formato dd-mm-aaaa</t>
        </r>
      </text>
    </comment>
    <comment ref="F2321" authorId="2" shapeId="0">
      <text/>
    </comment>
    <comment ref="F2322" authorId="2" shapeId="0">
      <text/>
    </comment>
    <comment ref="A2324" authorId="2" shapeId="0">
      <text>
        <r>
          <rPr>
            <sz val="11"/>
            <color theme="1"/>
            <rFont val="Calibri"/>
            <family val="2"/>
            <scheme val="minor"/>
          </rPr>
          <t>Introduzca un codigo UNSPSC</t>
        </r>
      </text>
    </comment>
    <comment ref="B2324" authorId="2" shapeId="0">
      <text>
        <r>
          <rPr>
            <sz val="11"/>
            <color theme="1"/>
            <rFont val="Calibri"/>
            <family val="2"/>
            <scheme val="minor"/>
          </rPr>
          <t>Descripción calculada automáticamente a partir de código del artículo</t>
        </r>
      </text>
    </comment>
    <comment ref="C2324" authorId="2" shapeId="0">
      <text>
        <r>
          <rPr>
            <sz val="11"/>
            <color theme="1"/>
            <rFont val="Calibri"/>
            <family val="2"/>
            <scheme val="minor"/>
          </rPr>
          <t>Seleccione un valor de la lista</t>
        </r>
      </text>
    </comment>
    <comment ref="D2324" authorId="2" shapeId="0">
      <text>
        <r>
          <rPr>
            <sz val="11"/>
            <color theme="1"/>
            <rFont val="Calibri"/>
            <family val="2"/>
            <scheme val="minor"/>
          </rPr>
          <t>Introduzca un número con dos decimales como máximo. Debe ser igual o mayor a la "Cantidad Real Consumida"</t>
        </r>
      </text>
    </comment>
    <comment ref="E2324" authorId="2" shapeId="0">
      <text>
        <r>
          <rPr>
            <sz val="11"/>
            <color theme="1"/>
            <rFont val="Calibri"/>
            <family val="2"/>
            <scheme val="minor"/>
          </rPr>
          <t>Introduzca un número con dos decimales como máximo</t>
        </r>
      </text>
    </comment>
    <comment ref="F2324" authorId="2" shapeId="0">
      <text>
        <r>
          <rPr>
            <sz val="11"/>
            <color theme="1"/>
            <rFont val="Calibri"/>
            <family val="2"/>
            <scheme val="minor"/>
          </rPr>
          <t>Monto calculado automáticamente por el sistema</t>
        </r>
      </text>
    </comment>
    <comment ref="A2338" authorId="2" shapeId="0">
      <text>
        <r>
          <rPr>
            <sz val="11"/>
            <color theme="1"/>
            <rFont val="Calibri"/>
            <family val="2"/>
            <scheme val="minor"/>
          </rPr>
          <t>Introducir un texto con el nombre o referencia de la contratación</t>
        </r>
      </text>
    </comment>
    <comment ref="B2338" authorId="2" shapeId="0">
      <text>
        <r>
          <rPr>
            <sz val="11"/>
            <color theme="1"/>
            <rFont val="Calibri"/>
            <family val="2"/>
            <scheme val="minor"/>
          </rPr>
          <t>Introduzca un texto con la finalidad de la contratación</t>
        </r>
      </text>
    </comment>
    <comment ref="C2338" authorId="1" shapeId="0">
      <text>
        <r>
          <rPr>
            <sz val="11"/>
            <color theme="1"/>
            <rFont val="Calibri"/>
            <family val="2"/>
            <scheme val="minor"/>
          </rPr>
          <t>Seleccionar un valor del listado</t>
        </r>
      </text>
    </comment>
    <comment ref="D2338" authorId="1" shapeId="0">
      <text>
        <r>
          <rPr>
            <sz val="11"/>
            <color theme="1"/>
            <rFont val="Calibri"/>
            <family val="2"/>
            <scheme val="minor"/>
          </rPr>
          <t>Seleccione el tipo de procedimiento</t>
        </r>
      </text>
    </comment>
    <comment ref="E2338" authorId="1" shapeId="0">
      <text>
        <r>
          <rPr>
            <sz val="11"/>
            <color theme="1"/>
            <rFont val="Calibri"/>
            <family val="2"/>
            <scheme val="minor"/>
          </rPr>
          <t>Seleccione un valor de la lista</t>
        </r>
      </text>
    </comment>
    <comment ref="F2338" authorId="2" shapeId="0">
      <text>
        <r>
          <rPr>
            <sz val="11"/>
            <color theme="1"/>
            <rFont val="Calibri"/>
            <family val="2"/>
            <scheme val="minor"/>
          </rPr>
          <t>Introduzca el código SNIP</t>
        </r>
      </text>
    </comment>
    <comment ref="C2339" authorId="2" shapeId="0">
      <text>
        <r>
          <rPr>
            <sz val="11"/>
            <color theme="1"/>
            <rFont val="Calibri"/>
            <family val="2"/>
            <scheme val="minor"/>
          </rPr>
          <t>Introduzca la fecha de inicio del proceso, en formato dd-mm-aaaa</t>
        </r>
      </text>
    </comment>
    <comment ref="F23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0" authorId="2" shapeId="0">
      <text/>
    </comment>
    <comment ref="C2341" authorId="2" shapeId="0">
      <text>
        <r>
          <rPr>
            <sz val="11"/>
            <color theme="1"/>
            <rFont val="Calibri"/>
            <family val="2"/>
            <scheme val="minor"/>
          </rPr>
          <t>Introduzca la fecha prevista de adjudicación, en formato dd-mm-aaaa</t>
        </r>
      </text>
    </comment>
    <comment ref="F2341" authorId="2" shapeId="0">
      <text/>
    </comment>
    <comment ref="F2342" authorId="2" shapeId="0">
      <text/>
    </comment>
    <comment ref="A2344" authorId="2" shapeId="0">
      <text>
        <r>
          <rPr>
            <sz val="11"/>
            <color theme="1"/>
            <rFont val="Calibri"/>
            <family val="2"/>
            <scheme val="minor"/>
          </rPr>
          <t>Introduzca un codigo UNSPSC</t>
        </r>
      </text>
    </comment>
    <comment ref="B2344" authorId="2" shapeId="0">
      <text>
        <r>
          <rPr>
            <sz val="11"/>
            <color theme="1"/>
            <rFont val="Calibri"/>
            <family val="2"/>
            <scheme val="minor"/>
          </rPr>
          <t>Descripción calculada automáticamente a partir de código del artículo</t>
        </r>
      </text>
    </comment>
    <comment ref="C2344" authorId="2" shapeId="0">
      <text>
        <r>
          <rPr>
            <sz val="11"/>
            <color theme="1"/>
            <rFont val="Calibri"/>
            <family val="2"/>
            <scheme val="minor"/>
          </rPr>
          <t>Seleccione un valor de la lista</t>
        </r>
      </text>
    </comment>
    <comment ref="D2344" authorId="2" shapeId="0">
      <text>
        <r>
          <rPr>
            <sz val="11"/>
            <color theme="1"/>
            <rFont val="Calibri"/>
            <family val="2"/>
            <scheme val="minor"/>
          </rPr>
          <t>Introduzca un número con dos decimales como máximo. Debe ser igual o mayor a la "Cantidad Real Consumida"</t>
        </r>
      </text>
    </comment>
    <comment ref="E2344" authorId="2" shapeId="0">
      <text>
        <r>
          <rPr>
            <sz val="11"/>
            <color theme="1"/>
            <rFont val="Calibri"/>
            <family val="2"/>
            <scheme val="minor"/>
          </rPr>
          <t>Introduzca un número con dos decimales como máximo</t>
        </r>
      </text>
    </comment>
    <comment ref="F2344" authorId="2" shapeId="0">
      <text>
        <r>
          <rPr>
            <sz val="11"/>
            <color theme="1"/>
            <rFont val="Calibri"/>
            <family val="2"/>
            <scheme val="minor"/>
          </rPr>
          <t>Monto calculado automáticamente por el sistema</t>
        </r>
      </text>
    </comment>
    <comment ref="A2356" authorId="2" shapeId="0">
      <text>
        <r>
          <rPr>
            <sz val="11"/>
            <color theme="1"/>
            <rFont val="Calibri"/>
            <family val="2"/>
            <scheme val="minor"/>
          </rPr>
          <t>Introducir un texto con el nombre o referencia de la contratación</t>
        </r>
      </text>
    </comment>
    <comment ref="B2356" authorId="2" shapeId="0">
      <text>
        <r>
          <rPr>
            <sz val="11"/>
            <color theme="1"/>
            <rFont val="Calibri"/>
            <family val="2"/>
            <scheme val="minor"/>
          </rPr>
          <t>Introduzca un texto con la finalidad de la contratación</t>
        </r>
      </text>
    </comment>
    <comment ref="C2356" authorId="1" shapeId="0">
      <text>
        <r>
          <rPr>
            <sz val="11"/>
            <color theme="1"/>
            <rFont val="Calibri"/>
            <family val="2"/>
            <scheme val="minor"/>
          </rPr>
          <t>Seleccionar un valor del listado</t>
        </r>
      </text>
    </comment>
    <comment ref="D2356" authorId="1" shapeId="0">
      <text>
        <r>
          <rPr>
            <sz val="11"/>
            <color theme="1"/>
            <rFont val="Calibri"/>
            <family val="2"/>
            <scheme val="minor"/>
          </rPr>
          <t>Seleccione el tipo de procedimiento</t>
        </r>
      </text>
    </comment>
    <comment ref="E2356" authorId="1" shapeId="0">
      <text>
        <r>
          <rPr>
            <sz val="11"/>
            <color theme="1"/>
            <rFont val="Calibri"/>
            <family val="2"/>
            <scheme val="minor"/>
          </rPr>
          <t>Seleccione un valor de la lista</t>
        </r>
      </text>
    </comment>
    <comment ref="F2356" authorId="2" shapeId="0">
      <text>
        <r>
          <rPr>
            <sz val="11"/>
            <color theme="1"/>
            <rFont val="Calibri"/>
            <family val="2"/>
            <scheme val="minor"/>
          </rPr>
          <t>Introduzca el código SNIP</t>
        </r>
      </text>
    </comment>
    <comment ref="C2357" authorId="2" shapeId="0">
      <text>
        <r>
          <rPr>
            <sz val="11"/>
            <color theme="1"/>
            <rFont val="Calibri"/>
            <family val="2"/>
            <scheme val="minor"/>
          </rPr>
          <t>Introduzca la fecha de inicio del proceso, en formato dd-mm-aaaa</t>
        </r>
      </text>
    </comment>
    <comment ref="F23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8" authorId="2" shapeId="0">
      <text/>
    </comment>
    <comment ref="C2359" authorId="2" shapeId="0">
      <text>
        <r>
          <rPr>
            <sz val="11"/>
            <color theme="1"/>
            <rFont val="Calibri"/>
            <family val="2"/>
            <scheme val="minor"/>
          </rPr>
          <t>Introduzca la fecha prevista de adjudicación, en formato dd-mm-aaaa</t>
        </r>
      </text>
    </comment>
    <comment ref="F2359" authorId="2" shapeId="0">
      <text/>
    </comment>
    <comment ref="F2360" authorId="2" shapeId="0">
      <text/>
    </comment>
    <comment ref="A2362" authorId="2" shapeId="0">
      <text>
        <r>
          <rPr>
            <sz val="11"/>
            <color theme="1"/>
            <rFont val="Calibri"/>
            <family val="2"/>
            <scheme val="minor"/>
          </rPr>
          <t>Introduzca un codigo UNSPSC</t>
        </r>
      </text>
    </comment>
    <comment ref="B2362" authorId="2" shapeId="0">
      <text>
        <r>
          <rPr>
            <sz val="11"/>
            <color theme="1"/>
            <rFont val="Calibri"/>
            <family val="2"/>
            <scheme val="minor"/>
          </rPr>
          <t>Descripción calculada automáticamente a partir de código del artículo</t>
        </r>
      </text>
    </comment>
    <comment ref="C2362" authorId="2" shapeId="0">
      <text>
        <r>
          <rPr>
            <sz val="11"/>
            <color theme="1"/>
            <rFont val="Calibri"/>
            <family val="2"/>
            <scheme val="minor"/>
          </rPr>
          <t>Seleccione un valor de la lista</t>
        </r>
      </text>
    </comment>
    <comment ref="D2362" authorId="2" shapeId="0">
      <text>
        <r>
          <rPr>
            <sz val="11"/>
            <color theme="1"/>
            <rFont val="Calibri"/>
            <family val="2"/>
            <scheme val="minor"/>
          </rPr>
          <t>Introduzca un número con dos decimales como máximo. Debe ser igual o mayor a la "Cantidad Real Consumida"</t>
        </r>
      </text>
    </comment>
    <comment ref="E2362" authorId="2" shapeId="0">
      <text>
        <r>
          <rPr>
            <sz val="11"/>
            <color theme="1"/>
            <rFont val="Calibri"/>
            <family val="2"/>
            <scheme val="minor"/>
          </rPr>
          <t>Introduzca un número con dos decimales como máximo</t>
        </r>
      </text>
    </comment>
    <comment ref="F2362" authorId="2" shapeId="0">
      <text>
        <r>
          <rPr>
            <sz val="11"/>
            <color theme="1"/>
            <rFont val="Calibri"/>
            <family val="2"/>
            <scheme val="minor"/>
          </rPr>
          <t>Monto calculado automáticamente por el sistema</t>
        </r>
      </text>
    </comment>
    <comment ref="A2370" authorId="2" shapeId="0">
      <text>
        <r>
          <rPr>
            <sz val="11"/>
            <color theme="1"/>
            <rFont val="Calibri"/>
            <family val="2"/>
            <scheme val="minor"/>
          </rPr>
          <t>Introducir un texto con el nombre o referencia de la contratación</t>
        </r>
      </text>
    </comment>
    <comment ref="B2370" authorId="2" shapeId="0">
      <text>
        <r>
          <rPr>
            <sz val="11"/>
            <color theme="1"/>
            <rFont val="Calibri"/>
            <family val="2"/>
            <scheme val="minor"/>
          </rPr>
          <t>Introduzca un texto con la finalidad de la contratación</t>
        </r>
      </text>
    </comment>
    <comment ref="C2370" authorId="1" shapeId="0">
      <text>
        <r>
          <rPr>
            <sz val="11"/>
            <color theme="1"/>
            <rFont val="Calibri"/>
            <family val="2"/>
            <scheme val="minor"/>
          </rPr>
          <t>Seleccionar un valor del listado</t>
        </r>
      </text>
    </comment>
    <comment ref="D2370" authorId="1" shapeId="0">
      <text>
        <r>
          <rPr>
            <sz val="11"/>
            <color theme="1"/>
            <rFont val="Calibri"/>
            <family val="2"/>
            <scheme val="minor"/>
          </rPr>
          <t>Seleccione el tipo de procedimiento</t>
        </r>
      </text>
    </comment>
    <comment ref="E2370" authorId="1" shapeId="0">
      <text>
        <r>
          <rPr>
            <sz val="11"/>
            <color theme="1"/>
            <rFont val="Calibri"/>
            <family val="2"/>
            <scheme val="minor"/>
          </rPr>
          <t>Seleccione un valor de la lista</t>
        </r>
      </text>
    </comment>
    <comment ref="F2370" authorId="2" shapeId="0">
      <text>
        <r>
          <rPr>
            <sz val="11"/>
            <color theme="1"/>
            <rFont val="Calibri"/>
            <family val="2"/>
            <scheme val="minor"/>
          </rPr>
          <t>Introduzca el código SNIP</t>
        </r>
      </text>
    </comment>
    <comment ref="C2371" authorId="2" shapeId="0">
      <text>
        <r>
          <rPr>
            <sz val="11"/>
            <color theme="1"/>
            <rFont val="Calibri"/>
            <family val="2"/>
            <scheme val="minor"/>
          </rPr>
          <t>Introduzca la fecha de inicio del proceso, en formato dd-mm-aaaa</t>
        </r>
      </text>
    </comment>
    <comment ref="F23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2" authorId="2" shapeId="0">
      <text/>
    </comment>
    <comment ref="C2373" authorId="2" shapeId="0">
      <text>
        <r>
          <rPr>
            <sz val="11"/>
            <color theme="1"/>
            <rFont val="Calibri"/>
            <family val="2"/>
            <scheme val="minor"/>
          </rPr>
          <t>Introduzca la fecha prevista de adjudicación, en formato dd-mm-aaaa</t>
        </r>
      </text>
    </comment>
    <comment ref="F2373" authorId="2" shapeId="0">
      <text/>
    </comment>
    <comment ref="F2374" authorId="2" shapeId="0">
      <text/>
    </comment>
    <comment ref="A2376" authorId="2" shapeId="0">
      <text>
        <r>
          <rPr>
            <sz val="11"/>
            <color theme="1"/>
            <rFont val="Calibri"/>
            <family val="2"/>
            <scheme val="minor"/>
          </rPr>
          <t>Introduzca un codigo UNSPSC</t>
        </r>
      </text>
    </comment>
    <comment ref="B2376" authorId="2" shapeId="0">
      <text>
        <r>
          <rPr>
            <sz val="11"/>
            <color theme="1"/>
            <rFont val="Calibri"/>
            <family val="2"/>
            <scheme val="minor"/>
          </rPr>
          <t>Descripción calculada automáticamente a partir de código del artículo</t>
        </r>
      </text>
    </comment>
    <comment ref="C2376" authorId="2" shapeId="0">
      <text>
        <r>
          <rPr>
            <sz val="11"/>
            <color theme="1"/>
            <rFont val="Calibri"/>
            <family val="2"/>
            <scheme val="minor"/>
          </rPr>
          <t>Seleccione un valor de la lista</t>
        </r>
      </text>
    </comment>
    <comment ref="D2376" authorId="2" shapeId="0">
      <text>
        <r>
          <rPr>
            <sz val="11"/>
            <color theme="1"/>
            <rFont val="Calibri"/>
            <family val="2"/>
            <scheme val="minor"/>
          </rPr>
          <t>Introduzca un número con dos decimales como máximo. Debe ser igual o mayor a la "Cantidad Real Consumida"</t>
        </r>
      </text>
    </comment>
    <comment ref="E2376" authorId="2" shapeId="0">
      <text>
        <r>
          <rPr>
            <sz val="11"/>
            <color theme="1"/>
            <rFont val="Calibri"/>
            <family val="2"/>
            <scheme val="minor"/>
          </rPr>
          <t>Introduzca un número con dos decimales como máximo</t>
        </r>
      </text>
    </comment>
    <comment ref="F2376" authorId="2" shapeId="0">
      <text>
        <r>
          <rPr>
            <sz val="11"/>
            <color theme="1"/>
            <rFont val="Calibri"/>
            <family val="2"/>
            <scheme val="minor"/>
          </rPr>
          <t>Monto calculado automáticamente por el sistema</t>
        </r>
      </text>
    </comment>
    <comment ref="A2385" authorId="2" shapeId="0">
      <text>
        <r>
          <rPr>
            <sz val="11"/>
            <color theme="1"/>
            <rFont val="Calibri"/>
            <family val="2"/>
            <scheme val="minor"/>
          </rPr>
          <t>Introducir un texto con el nombre o referencia de la contratación</t>
        </r>
      </text>
    </comment>
    <comment ref="B2385" authorId="2" shapeId="0">
      <text>
        <r>
          <rPr>
            <sz val="11"/>
            <color theme="1"/>
            <rFont val="Calibri"/>
            <family val="2"/>
            <scheme val="minor"/>
          </rPr>
          <t>Introduzca un texto con la finalidad de la contratación</t>
        </r>
      </text>
    </comment>
    <comment ref="C2385" authorId="1" shapeId="0">
      <text>
        <r>
          <rPr>
            <sz val="11"/>
            <color theme="1"/>
            <rFont val="Calibri"/>
            <family val="2"/>
            <scheme val="minor"/>
          </rPr>
          <t>Seleccionar un valor del listado</t>
        </r>
      </text>
    </comment>
    <comment ref="D2385" authorId="1" shapeId="0">
      <text>
        <r>
          <rPr>
            <sz val="11"/>
            <color theme="1"/>
            <rFont val="Calibri"/>
            <family val="2"/>
            <scheme val="minor"/>
          </rPr>
          <t>Seleccione el tipo de procedimiento</t>
        </r>
      </text>
    </comment>
    <comment ref="E2385" authorId="1" shapeId="0">
      <text>
        <r>
          <rPr>
            <sz val="11"/>
            <color theme="1"/>
            <rFont val="Calibri"/>
            <family val="2"/>
            <scheme val="minor"/>
          </rPr>
          <t>Seleccione un valor de la lista</t>
        </r>
      </text>
    </comment>
    <comment ref="F2385" authorId="2" shapeId="0">
      <text>
        <r>
          <rPr>
            <sz val="11"/>
            <color theme="1"/>
            <rFont val="Calibri"/>
            <family val="2"/>
            <scheme val="minor"/>
          </rPr>
          <t>Introduzca el código SNIP</t>
        </r>
      </text>
    </comment>
    <comment ref="C2386" authorId="2" shapeId="0">
      <text>
        <r>
          <rPr>
            <sz val="11"/>
            <color theme="1"/>
            <rFont val="Calibri"/>
            <family val="2"/>
            <scheme val="minor"/>
          </rPr>
          <t>Introduzca la fecha de inicio del proceso, en formato dd-mm-aaaa</t>
        </r>
      </text>
    </comment>
    <comment ref="F23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7" authorId="2" shapeId="0">
      <text/>
    </comment>
    <comment ref="C2388" authorId="2" shapeId="0">
      <text>
        <r>
          <rPr>
            <sz val="11"/>
            <color theme="1"/>
            <rFont val="Calibri"/>
            <family val="2"/>
            <scheme val="minor"/>
          </rPr>
          <t>Introduzca la fecha prevista de adjudicación, en formato dd-mm-aaaa</t>
        </r>
      </text>
    </comment>
    <comment ref="F2388" authorId="2" shapeId="0">
      <text/>
    </comment>
    <comment ref="F2389" authorId="2" shapeId="0">
      <text/>
    </comment>
    <comment ref="A2391" authorId="2" shapeId="0">
      <text>
        <r>
          <rPr>
            <sz val="11"/>
            <color theme="1"/>
            <rFont val="Calibri"/>
            <family val="2"/>
            <scheme val="minor"/>
          </rPr>
          <t>Introduzca un codigo UNSPSC</t>
        </r>
      </text>
    </comment>
    <comment ref="B2391" authorId="2" shapeId="0">
      <text>
        <r>
          <rPr>
            <sz val="11"/>
            <color theme="1"/>
            <rFont val="Calibri"/>
            <family val="2"/>
            <scheme val="minor"/>
          </rPr>
          <t>Descripción calculada automáticamente a partir de código del artículo</t>
        </r>
      </text>
    </comment>
    <comment ref="C2391" authorId="2" shapeId="0">
      <text>
        <r>
          <rPr>
            <sz val="11"/>
            <color theme="1"/>
            <rFont val="Calibri"/>
            <family val="2"/>
            <scheme val="minor"/>
          </rPr>
          <t>Seleccione un valor de la lista</t>
        </r>
      </text>
    </comment>
    <comment ref="D2391" authorId="2" shapeId="0">
      <text>
        <r>
          <rPr>
            <sz val="11"/>
            <color theme="1"/>
            <rFont val="Calibri"/>
            <family val="2"/>
            <scheme val="minor"/>
          </rPr>
          <t>Introduzca un número con dos decimales como máximo. Debe ser igual o mayor a la "Cantidad Real Consumida"</t>
        </r>
      </text>
    </comment>
    <comment ref="E2391" authorId="2" shapeId="0">
      <text>
        <r>
          <rPr>
            <sz val="11"/>
            <color theme="1"/>
            <rFont val="Calibri"/>
            <family val="2"/>
            <scheme val="minor"/>
          </rPr>
          <t>Introduzca un número con dos decimales como máximo</t>
        </r>
      </text>
    </comment>
    <comment ref="F2391" authorId="2" shapeId="0">
      <text>
        <r>
          <rPr>
            <sz val="11"/>
            <color theme="1"/>
            <rFont val="Calibri"/>
            <family val="2"/>
            <scheme val="minor"/>
          </rPr>
          <t>Monto calculado automáticamente por el sistema</t>
        </r>
      </text>
    </comment>
    <comment ref="A2400" authorId="1" shapeId="0">
      <text>
        <r>
          <rPr>
            <sz val="11"/>
            <color theme="1"/>
            <rFont val="Calibri"/>
            <family val="2"/>
            <scheme val="minor"/>
          </rPr>
          <t>Introducir un texto con el nombre o referencia de la contratación</t>
        </r>
      </text>
    </comment>
    <comment ref="B2400" authorId="2" shapeId="0">
      <text>
        <r>
          <rPr>
            <sz val="11"/>
            <color theme="1"/>
            <rFont val="Calibri"/>
            <family val="2"/>
            <scheme val="minor"/>
          </rPr>
          <t>Introduzca un texto con la finalidad de la contratación</t>
        </r>
      </text>
    </comment>
    <comment ref="C2400" authorId="1" shapeId="0">
      <text>
        <r>
          <rPr>
            <sz val="11"/>
            <color theme="1"/>
            <rFont val="Calibri"/>
            <family val="2"/>
            <scheme val="minor"/>
          </rPr>
          <t>Seleccionar un valor del listado</t>
        </r>
      </text>
    </comment>
    <comment ref="D2400" authorId="1" shapeId="0">
      <text>
        <r>
          <rPr>
            <sz val="11"/>
            <color theme="1"/>
            <rFont val="Calibri"/>
            <family val="2"/>
            <scheme val="minor"/>
          </rPr>
          <t>Seleccione el tipo de procedimiento</t>
        </r>
      </text>
    </comment>
    <comment ref="E2400" authorId="1" shapeId="0">
      <text>
        <r>
          <rPr>
            <sz val="11"/>
            <color theme="1"/>
            <rFont val="Calibri"/>
            <family val="2"/>
            <scheme val="minor"/>
          </rPr>
          <t>Seleccione un valor de la lista</t>
        </r>
      </text>
    </comment>
    <comment ref="F2400" authorId="2" shapeId="0">
      <text>
        <r>
          <rPr>
            <sz val="11"/>
            <color theme="1"/>
            <rFont val="Calibri"/>
            <family val="2"/>
            <scheme val="minor"/>
          </rPr>
          <t>Introduzca el código SNIP</t>
        </r>
      </text>
    </comment>
    <comment ref="C2401" authorId="2" shapeId="0">
      <text>
        <r>
          <rPr>
            <sz val="11"/>
            <color theme="1"/>
            <rFont val="Calibri"/>
            <family val="2"/>
            <scheme val="minor"/>
          </rPr>
          <t>Introduzca la fecha de inicio del proceso, en formato dd-mm-aaaa</t>
        </r>
      </text>
    </comment>
    <comment ref="F24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2" authorId="2" shapeId="0">
      <text/>
    </comment>
    <comment ref="C2403" authorId="2" shapeId="0">
      <text>
        <r>
          <rPr>
            <sz val="11"/>
            <color theme="1"/>
            <rFont val="Calibri"/>
            <family val="2"/>
            <scheme val="minor"/>
          </rPr>
          <t>Introduzca la fecha prevista de adjudicación, en formato dd-mm-aaaa</t>
        </r>
      </text>
    </comment>
    <comment ref="F2403" authorId="2" shapeId="0">
      <text/>
    </comment>
    <comment ref="F2404" authorId="2" shapeId="0">
      <text/>
    </comment>
    <comment ref="A2406" authorId="2" shapeId="0">
      <text>
        <r>
          <rPr>
            <sz val="11"/>
            <color theme="1"/>
            <rFont val="Calibri"/>
            <family val="2"/>
            <scheme val="minor"/>
          </rPr>
          <t>Introduzca un codigo UNSPSC</t>
        </r>
      </text>
    </comment>
    <comment ref="B2406" authorId="2" shapeId="0">
      <text>
        <r>
          <rPr>
            <sz val="11"/>
            <color theme="1"/>
            <rFont val="Calibri"/>
            <family val="2"/>
            <scheme val="minor"/>
          </rPr>
          <t>Descripción calculada automáticamente a partir de código del artículo</t>
        </r>
      </text>
    </comment>
    <comment ref="C2406" authorId="2" shapeId="0">
      <text>
        <r>
          <rPr>
            <sz val="11"/>
            <color theme="1"/>
            <rFont val="Calibri"/>
            <family val="2"/>
            <scheme val="minor"/>
          </rPr>
          <t>Seleccione un valor de la lista</t>
        </r>
      </text>
    </comment>
    <comment ref="D2406" authorId="2" shapeId="0">
      <text>
        <r>
          <rPr>
            <sz val="11"/>
            <color theme="1"/>
            <rFont val="Calibri"/>
            <family val="2"/>
            <scheme val="minor"/>
          </rPr>
          <t>Introduzca un número con dos decimales como máximo. Debe ser igual o mayor a la "Cantidad Real Consumida"</t>
        </r>
      </text>
    </comment>
    <comment ref="E2406" authorId="2" shapeId="0">
      <text>
        <r>
          <rPr>
            <sz val="11"/>
            <color theme="1"/>
            <rFont val="Calibri"/>
            <family val="2"/>
            <scheme val="minor"/>
          </rPr>
          <t>Introduzca un número con dos decimales como máximo</t>
        </r>
      </text>
    </comment>
    <comment ref="F240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<sst xmlns="http://schemas.openxmlformats.org/spreadsheetml/2006/main" count="26009" uniqueCount="19186">
  <si>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</si>
  <si>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</si>
  <si>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</si>
  <si>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</si>
  <si>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</si>
  <si>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</si>
  <si>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</si>
  <si>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</si>
  <si>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</si>
  <si>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</si>
  <si>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</si>
  <si>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</si>
  <si>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</si>
  <si>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</si>
  <si>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</si>
  <si>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</si>
  <si>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</si>
  <si>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</si>
  <si>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</si>
  <si>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</si>
  <si>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</si>
  <si>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</si>
  <si>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</si>
  <si>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</si>
  <si>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</si>
  <si>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</si>
  <si>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</si>
  <si>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</si>
  <si>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</si>
  <si>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</si>
  <si>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</si>
  <si>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</si>
  <si>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</si>
  <si>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</si>
  <si>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</si>
  <si>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</si>
  <si>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</si>
  <si>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</si>
  <si>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</si>
  <si>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</si>
  <si>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</si>
  <si>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</si>
  <si>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</si>
  <si>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</si>
  <si>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LIBROS</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</si>
  <si>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</si>
  <si>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</si>
  <si>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</si>
  <si>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</si>
  <si>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</si>
  <si>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</si>
  <si>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</si>
  <si>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</si>
  <si>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</si>
  <si>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</si>
  <si>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</si>
  <si>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</si>
  <si>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</si>
  <si>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</si>
  <si>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</si>
  <si>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</si>
  <si>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</si>
  <si>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</si>
  <si>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</si>
  <si>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</si>
  <si>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</si>
  <si>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</si>
  <si>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</si>
  <si>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</si>
  <si>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</si>
  <si>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</si>
  <si>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</si>
  <si>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SERVICIO DE ACTIVIDAD FERIA DEL LIBRO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</si>
  <si>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</si>
  <si>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</si>
  <si>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</si>
  <si>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</si>
  <si>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</si>
  <si>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</si>
  <si>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</si>
  <si>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</si>
  <si>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</si>
  <si>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</si>
  <si>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</si>
  <si>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</si>
  <si>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</si>
  <si>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</si>
  <si>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</si>
  <si>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</si>
  <si>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</si>
  <si>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</si>
  <si>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</si>
  <si>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</si>
  <si>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</si>
  <si>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</si>
  <si>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</si>
  <si>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</si>
  <si>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</si>
  <si>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</si>
  <si>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</si>
  <si>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</si>
  <si>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</si>
  <si>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</si>
  <si>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</si>
  <si>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</si>
  <si>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</si>
  <si>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</si>
  <si>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</si>
  <si>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</si>
  <si>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</si>
  <si>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</si>
  <si>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</si>
  <si>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60121305</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</si>
  <si>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</si>
  <si>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</si>
  <si>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</si>
  <si>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</si>
  <si>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</si>
  <si>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</si>
  <si>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</si>
  <si>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</si>
  <si>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</si>
  <si>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</si>
  <si>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</si>
  <si>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</si>
  <si>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</si>
  <si>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</si>
  <si>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</si>
  <si>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</si>
  <si>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</si>
  <si>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</si>
  <si>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</si>
  <si>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</si>
  <si>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</si>
  <si>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</si>
  <si>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</si>
  <si>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</si>
  <si>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</si>
  <si>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</si>
  <si>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</si>
  <si>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</si>
  <si>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</si>
  <si>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</si>
  <si>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</si>
  <si>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</si>
  <si>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</si>
  <si>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</si>
  <si>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</si>
  <si>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</si>
  <si>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</si>
  <si>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</si>
  <si>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</si>
  <si>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</si>
  <si>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</si>
  <si>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</si>
  <si>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</si>
  <si>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</si>
  <si>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</si>
  <si>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</si>
  <si>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</si>
  <si>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</si>
  <si>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</si>
  <si>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</si>
  <si>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</si>
  <si>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</si>
  <si>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</si>
  <si>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</si>
  <si>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</si>
  <si>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</si>
  <si>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</si>
  <si>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</si>
  <si>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</si>
  <si>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</si>
  <si>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</si>
  <si>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</si>
  <si>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</si>
  <si>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</si>
  <si>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</si>
  <si>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</si>
  <si>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</si>
  <si>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</si>
  <si>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</si>
  <si>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</si>
  <si>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</si>
  <si>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</si>
  <si>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</si>
  <si>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</si>
  <si>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</si>
  <si>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</si>
  <si>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</si>
  <si>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</si>
  <si>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</si>
  <si>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</si>
  <si>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</si>
  <si>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</si>
  <si>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</si>
  <si>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</si>
  <si>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</si>
  <si>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ARTICULOS ELECTRODOMESTICOS</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</si>
  <si>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</si>
  <si>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</si>
  <si>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</si>
  <si>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</si>
  <si>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</si>
  <si>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</si>
  <si>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</si>
  <si>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</si>
  <si>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</si>
  <si>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</si>
  <si>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</si>
  <si>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</si>
  <si>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</si>
  <si>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</si>
  <si>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</si>
  <si>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</si>
  <si>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</si>
  <si>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</si>
  <si>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</si>
  <si>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</si>
  <si>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</si>
  <si>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</si>
  <si>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</si>
  <si>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</si>
  <si>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</si>
  <si>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</si>
  <si>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</si>
  <si>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</si>
  <si>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</si>
  <si>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</si>
  <si>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</si>
  <si>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</si>
  <si>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</si>
  <si>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</si>
  <si>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</si>
  <si>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</si>
  <si>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</si>
  <si>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</si>
  <si>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</si>
  <si>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</si>
  <si>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</si>
  <si>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</si>
  <si>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</si>
  <si>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</si>
  <si>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</si>
  <si>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</si>
  <si>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</si>
  <si>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</si>
  <si>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</si>
  <si>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</si>
  <si>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</si>
  <si>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</si>
  <si>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</si>
  <si>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</si>
  <si>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</si>
  <si>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</si>
  <si>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</si>
  <si>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</si>
  <si>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</si>
  <si>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</si>
  <si>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</si>
  <si>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</si>
  <si>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</si>
  <si>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</si>
  <si>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</si>
  <si>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</si>
  <si>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</si>
  <si>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</si>
  <si>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</si>
  <si>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</si>
  <si>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</si>
  <si>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</si>
  <si>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</si>
  <si>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</si>
  <si>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</si>
  <si>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</si>
  <si>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</si>
  <si>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</si>
  <si>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</si>
  <si>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</si>
  <si>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</si>
  <si>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</si>
  <si>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</si>
  <si>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</si>
  <si>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</si>
  <si>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</si>
  <si>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</si>
  <si>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</si>
  <si>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</si>
  <si>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</si>
  <si>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</si>
  <si>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</si>
  <si>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</si>
  <si>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</si>
  <si>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</si>
  <si>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</si>
  <si>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</si>
  <si>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</si>
  <si>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</si>
  <si>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</si>
  <si>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</si>
  <si>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</si>
  <si>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</si>
  <si>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</si>
  <si>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</si>
  <si>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</si>
  <si>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</si>
  <si>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</si>
  <si>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</si>
  <si>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</si>
  <si>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</si>
  <si>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</si>
  <si>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</si>
  <si>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</si>
  <si>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</si>
  <si>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</si>
  <si>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</si>
  <si>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</si>
  <si>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</si>
  <si>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</si>
  <si>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</si>
  <si>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</si>
  <si>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</si>
  <si>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</si>
  <si>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</si>
  <si>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</si>
  <si>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</si>
  <si>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</si>
  <si>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</si>
  <si>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</si>
  <si>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</si>
  <si>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</si>
  <si>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</si>
  <si>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</si>
  <si>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</si>
  <si>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</si>
  <si>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11162003</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</si>
  <si>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</si>
  <si>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</si>
  <si>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</si>
  <si>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</si>
  <si>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</si>
  <si>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</si>
  <si>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</si>
  <si>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</si>
  <si>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</si>
  <si>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</si>
  <si>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</si>
  <si>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</si>
  <si>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</si>
  <si>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</si>
  <si>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</si>
  <si>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</si>
  <si>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</si>
  <si>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</si>
  <si>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</si>
  <si>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</si>
  <si>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</si>
  <si>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</si>
  <si>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</si>
  <si>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</si>
  <si>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</si>
  <si>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</si>
  <si>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</si>
  <si>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</si>
  <si>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</si>
  <si>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</si>
  <si>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</si>
  <si>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</si>
  <si>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</si>
  <si>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</si>
  <si>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</si>
  <si>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</si>
  <si>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</si>
  <si>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</si>
  <si>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</si>
  <si>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</si>
  <si>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</si>
  <si>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</si>
  <si>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</si>
  <si>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</si>
  <si>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</si>
  <si>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</si>
  <si>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</si>
  <si>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</si>
  <si>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</si>
  <si>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</si>
  <si>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</si>
  <si>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</si>
  <si>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</si>
  <si>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</si>
  <si>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</si>
  <si>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</si>
  <si>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</si>
  <si>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</si>
  <si>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</si>
  <si>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</si>
  <si>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</si>
  <si>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</si>
  <si>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</si>
  <si>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</si>
  <si>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</si>
  <si>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</si>
  <si>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</si>
  <si>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</si>
  <si>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</si>
  <si>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</si>
  <si>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</si>
  <si>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</si>
  <si>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</si>
  <si>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</si>
  <si>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</si>
  <si>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</si>
  <si>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</si>
  <si>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</si>
  <si>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</si>
  <si>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</si>
  <si>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</si>
  <si>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</si>
  <si>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</si>
  <si>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</si>
  <si>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</si>
  <si>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</si>
  <si>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</si>
  <si>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</si>
  <si>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</si>
  <si>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</si>
  <si>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</si>
  <si>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</si>
  <si>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</si>
  <si>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</si>
  <si>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</si>
  <si>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76111701</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</si>
  <si>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</si>
  <si>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</si>
  <si>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</si>
  <si>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</si>
  <si>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</si>
  <si>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</si>
  <si>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</si>
  <si>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</si>
  <si>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</si>
  <si>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</si>
  <si>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</si>
  <si>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</si>
  <si>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</si>
  <si>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</si>
  <si>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</si>
  <si>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</si>
  <si>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</si>
  <si>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</si>
  <si>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</si>
  <si>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</si>
  <si>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</si>
  <si>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</si>
  <si>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</si>
  <si>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</si>
  <si>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</si>
  <si>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</si>
  <si>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</si>
  <si>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</si>
  <si>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</si>
  <si>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</si>
  <si>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</si>
  <si>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</si>
  <si>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</si>
  <si>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</si>
  <si>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</si>
  <si>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</si>
  <si>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</si>
  <si>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</si>
  <si>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</si>
  <si>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</si>
  <si>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</si>
  <si>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</si>
  <si>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</si>
  <si>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</si>
  <si>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</si>
  <si>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</si>
  <si>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</si>
  <si>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</si>
  <si>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</si>
  <si>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</si>
  <si>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</si>
  <si>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</si>
  <si>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</si>
  <si>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HERRAMIENTAS PARA TALLERES</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</si>
  <si>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</si>
  <si>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</si>
  <si>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</si>
  <si>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</si>
  <si>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</si>
  <si>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</si>
  <si>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</si>
  <si>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</si>
  <si>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</si>
  <si>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</si>
  <si>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</si>
  <si>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</si>
  <si>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</si>
  <si>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</si>
  <si>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</si>
  <si>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</si>
  <si>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</si>
  <si>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</si>
  <si>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</si>
  <si>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</si>
  <si>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</si>
  <si>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</si>
  <si>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</si>
  <si>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</si>
  <si>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</si>
  <si>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</si>
  <si>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</si>
  <si>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</si>
  <si>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</si>
  <si>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</si>
  <si>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</si>
  <si>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</si>
  <si>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</si>
  <si>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</si>
  <si>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</si>
  <si>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</si>
  <si>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</si>
  <si>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</si>
  <si>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</si>
  <si>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</si>
  <si>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</si>
  <si>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</si>
  <si>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</si>
  <si>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</si>
  <si>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</si>
  <si>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</si>
  <si>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</si>
  <si>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</si>
  <si>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</si>
  <si>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</si>
  <si>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</si>
  <si>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</si>
  <si>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</si>
  <si>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</si>
  <si>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</si>
  <si>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</si>
  <si>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</si>
  <si>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</si>
  <si>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</si>
  <si>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</si>
  <si>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</si>
  <si>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</si>
  <si>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</si>
  <si>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</si>
  <si>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</si>
  <si>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</si>
  <si>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</si>
  <si>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</si>
  <si>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</si>
  <si>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</si>
  <si>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</si>
  <si>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</si>
  <si>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</si>
  <si>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</si>
  <si>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</si>
  <si>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</si>
  <si>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</si>
  <si>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</si>
  <si>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</si>
  <si>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</si>
  <si>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</si>
  <si>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</si>
  <si>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</si>
  <si>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</si>
  <si>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</si>
  <si>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</si>
  <si>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</si>
  <si>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</si>
  <si>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</si>
  <si>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</si>
  <si>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</si>
  <si>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</si>
  <si>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</si>
  <si>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</si>
  <si>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</si>
  <si>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</si>
  <si>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</si>
  <si>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</si>
  <si>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</si>
  <si>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</si>
  <si>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</si>
  <si>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</si>
  <si>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</si>
  <si>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</si>
  <si>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</si>
  <si>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</si>
  <si>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</si>
  <si>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</si>
  <si>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</si>
  <si>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</si>
  <si>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</si>
  <si>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</si>
  <si>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</si>
  <si>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</si>
  <si>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</si>
  <si>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</si>
  <si>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</si>
  <si>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</si>
  <si>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</si>
  <si>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</si>
  <si>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</si>
  <si>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</si>
  <si>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</si>
  <si>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</si>
  <si>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</si>
  <si>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</si>
  <si>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</si>
  <si>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</si>
  <si>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</si>
  <si>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</si>
  <si>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</si>
  <si>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</si>
  <si>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</si>
  <si>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</si>
  <si>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</si>
  <si>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</si>
  <si>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</si>
  <si>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</si>
  <si>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</si>
  <si>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</si>
  <si>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</si>
  <si>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</si>
  <si>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</si>
  <si>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</si>
  <si>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</si>
  <si>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</si>
  <si>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</si>
  <si>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</si>
  <si>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</si>
  <si>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</si>
  <si>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</si>
  <si>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</si>
  <si>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</si>
  <si>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</si>
  <si>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</si>
  <si>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</si>
  <si>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</si>
  <si>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</si>
  <si>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</si>
  <si>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</si>
  <si>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</si>
  <si>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</si>
  <si>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</si>
  <si>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</si>
  <si>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</si>
  <si>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</si>
  <si>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</si>
  <si>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</si>
  <si>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</si>
  <si>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</si>
  <si>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</si>
  <si>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</si>
  <si>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</si>
  <si>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</si>
  <si>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</si>
  <si>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</si>
  <si>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</si>
  <si>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</si>
  <si>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</si>
  <si>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</si>
  <si>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</si>
  <si>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</si>
  <si>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</si>
  <si>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</si>
  <si>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</si>
  <si>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</si>
  <si>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</si>
  <si>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</si>
  <si>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</si>
  <si>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</si>
  <si>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</si>
  <si>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</si>
  <si>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</si>
  <si>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</si>
  <si>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</si>
  <si>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</si>
  <si>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</si>
  <si>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</si>
  <si>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</si>
  <si>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</si>
  <si>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</si>
  <si>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</si>
  <si>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</si>
  <si>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</si>
  <si>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</si>
  <si>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</si>
  <si>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</si>
  <si>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</si>
  <si>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</si>
  <si>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</si>
  <si>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</si>
  <si>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</si>
  <si>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</si>
  <si>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</si>
  <si>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</si>
  <si>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</si>
  <si>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</si>
  <si>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</si>
  <si>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</si>
  <si>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</si>
  <si>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</si>
  <si>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</si>
  <si>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</si>
  <si>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</si>
  <si>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</si>
  <si>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</si>
  <si>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</si>
  <si>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</si>
  <si>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</si>
  <si>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</si>
  <si>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</si>
  <si>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</si>
  <si>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</si>
  <si>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</si>
  <si>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</si>
  <si>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</si>
  <si>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</si>
  <si>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</si>
  <si>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</si>
  <si>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</si>
  <si>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</si>
  <si>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</si>
  <si>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</si>
  <si>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</si>
  <si>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</si>
  <si>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</si>
  <si>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</si>
  <si>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</si>
  <si>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</si>
  <si>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</si>
  <si>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</si>
  <si>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</si>
  <si>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</si>
  <si>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</si>
  <si>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</si>
  <si>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</si>
  <si>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</si>
  <si>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</si>
  <si>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</si>
  <si>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</si>
  <si>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</si>
  <si>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</si>
  <si>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</si>
  <si>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</si>
  <si>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</si>
  <si>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</si>
  <si>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</si>
  <si>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</si>
  <si>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</si>
  <si>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</si>
  <si>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</si>
  <si>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</si>
  <si>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</si>
  <si>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</si>
  <si>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</si>
  <si>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</si>
  <si>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</si>
  <si>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</si>
  <si>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</si>
  <si>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</si>
  <si>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</si>
  <si>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</si>
  <si>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</si>
  <si>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</si>
  <si>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</si>
  <si>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</si>
  <si>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</si>
  <si>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</si>
  <si>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</si>
  <si>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</si>
  <si>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</si>
  <si>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</si>
  <si>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</si>
  <si>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</si>
  <si>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</si>
  <si>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</si>
  <si>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</si>
  <si>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</si>
  <si>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</si>
  <si>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</si>
  <si>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</si>
  <si>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</si>
  <si>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</si>
  <si>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</si>
  <si>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</si>
  <si>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</si>
  <si>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</si>
  <si>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</si>
  <si>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</si>
  <si>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</si>
  <si>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</si>
  <si>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</si>
  <si>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</si>
  <si>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</si>
  <si>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</si>
  <si>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</si>
  <si>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</si>
  <si>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</si>
  <si>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</si>
  <si>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</si>
  <si>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</si>
  <si>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</si>
  <si>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</si>
  <si>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</si>
  <si>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</si>
  <si>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</si>
  <si>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</si>
  <si>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</si>
  <si>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</si>
  <si>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</si>
  <si>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</si>
  <si>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</si>
  <si>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</si>
  <si>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</si>
  <si>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</si>
  <si>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</si>
  <si>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</si>
  <si>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</si>
  <si>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</si>
  <si>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</si>
  <si>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</si>
  <si>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</si>
  <si>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</si>
  <si>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</si>
  <si>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</si>
  <si>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</si>
  <si>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</si>
  <si>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</si>
  <si>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</si>
  <si>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</si>
  <si>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</si>
  <si>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</si>
  <si>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</si>
  <si>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</si>
  <si>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</si>
  <si>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</si>
  <si>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</si>
  <si>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</si>
  <si>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</si>
  <si>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</si>
  <si>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</si>
  <si>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</si>
  <si>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</si>
  <si>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</si>
  <si>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</si>
  <si>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</si>
  <si>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</si>
  <si>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</si>
  <si>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</si>
  <si>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</si>
  <si>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</si>
  <si>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</si>
  <si>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</si>
  <si>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</si>
  <si>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</si>
  <si>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</si>
  <si>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</si>
  <si>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</si>
  <si>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</si>
  <si>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</si>
  <si>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</si>
  <si>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</si>
  <si>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</si>
  <si>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</si>
  <si>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</si>
  <si>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</si>
  <si>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</si>
  <si>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</si>
  <si>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</si>
  <si>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</si>
  <si>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</si>
  <si>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</si>
  <si>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</si>
  <si>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</si>
  <si>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</si>
  <si>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</si>
  <si>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</si>
  <si>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</si>
  <si>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</si>
  <si>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</si>
  <si>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</si>
  <si>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</si>
  <si>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</si>
  <si>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</si>
  <si>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</si>
  <si>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</si>
  <si>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</si>
  <si>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</si>
  <si>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</si>
  <si>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</si>
  <si>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</si>
  <si>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</si>
  <si>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</si>
  <si>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</si>
  <si>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</si>
  <si>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</si>
  <si>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</si>
  <si>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</si>
  <si>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</si>
  <si>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</si>
  <si>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</si>
  <si>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</si>
  <si>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</si>
  <si>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</si>
  <si>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</si>
  <si>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</si>
  <si>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</si>
  <si>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</si>
  <si>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</si>
  <si>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</si>
  <si>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</si>
  <si>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</si>
  <si>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</si>
  <si>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</si>
  <si>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</si>
  <si>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</si>
  <si>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</si>
  <si>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</si>
  <si>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</si>
  <si>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</si>
  <si>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</si>
  <si>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</si>
  <si>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</si>
  <si>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</si>
  <si>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</si>
  <si>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</si>
  <si>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</si>
  <si>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</si>
  <si>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</si>
  <si>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</si>
  <si>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</si>
  <si>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</si>
  <si>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</si>
  <si>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</si>
  <si>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</si>
  <si>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</si>
  <si>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</si>
  <si>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</si>
  <si>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</si>
  <si>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</si>
  <si>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</si>
  <si>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</si>
  <si>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</si>
  <si>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</si>
  <si>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</si>
  <si>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</si>
  <si>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</si>
  <si>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</si>
  <si>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</si>
  <si>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</si>
  <si>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</si>
  <si>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</si>
  <si>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</si>
  <si>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</si>
  <si>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</si>
  <si>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</si>
  <si>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</si>
  <si>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</si>
  <si>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</si>
  <si>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</si>
  <si>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</si>
  <si>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</si>
  <si>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</si>
  <si>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</si>
  <si>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Dirección General de Escuelas Vocacionales de las FFAA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</si>
  <si>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</si>
  <si>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</si>
  <si>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</si>
  <si>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</si>
  <si>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</si>
  <si>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</si>
  <si>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</si>
  <si>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</si>
  <si>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</si>
  <si>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</si>
  <si>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</si>
  <si>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</si>
  <si>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</si>
  <si>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</si>
  <si>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</si>
  <si>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</si>
  <si>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</si>
  <si>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</si>
  <si>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</si>
  <si>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</si>
  <si>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</si>
  <si>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</si>
  <si>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</si>
  <si>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</si>
  <si>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</si>
  <si>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</si>
  <si>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</si>
  <si>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</si>
  <si>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</si>
  <si>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</si>
  <si>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</si>
  <si>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</si>
  <si>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</si>
  <si>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</si>
  <si>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</si>
  <si>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</si>
  <si>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</si>
  <si>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</si>
  <si>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</si>
  <si>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</si>
  <si>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</si>
  <si>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</si>
  <si>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</si>
  <si>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</si>
  <si>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</si>
  <si>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</si>
  <si>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</si>
  <si>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</si>
  <si>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</si>
  <si>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</si>
  <si>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</si>
  <si>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</si>
  <si>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</si>
  <si>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</si>
  <si>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</si>
  <si>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</si>
  <si>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</si>
  <si>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</si>
  <si>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</si>
  <si>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</si>
  <si>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</si>
  <si>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</si>
  <si>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</si>
  <si>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</si>
  <si>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</si>
  <si>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</si>
  <si>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</si>
  <si>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</si>
  <si>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</si>
  <si>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</si>
  <si>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</si>
  <si>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</si>
  <si>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</si>
  <si>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</si>
  <si>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</si>
  <si>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</si>
  <si>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</si>
  <si>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</si>
  <si>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</si>
  <si>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</si>
  <si>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</si>
  <si>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</si>
  <si>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</si>
  <si>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</si>
  <si>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</si>
  <si>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</si>
  <si>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</si>
  <si>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</si>
  <si>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</si>
  <si>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</si>
  <si>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</si>
  <si>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</si>
  <si>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</si>
  <si>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</si>
  <si>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</si>
  <si>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</si>
  <si>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</si>
  <si>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</si>
  <si>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</si>
  <si>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</si>
  <si>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</si>
  <si>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</si>
  <si>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</si>
  <si>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</si>
  <si>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</si>
  <si>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</si>
  <si>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</si>
  <si>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</si>
  <si>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</si>
  <si>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</si>
  <si>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</si>
  <si>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</si>
  <si>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</si>
  <si>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</si>
  <si>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</si>
  <si>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</si>
  <si>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</si>
  <si>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</si>
  <si>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</si>
  <si>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</si>
  <si>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</si>
  <si>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</si>
  <si>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</si>
  <si>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</si>
  <si>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</si>
  <si>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</si>
  <si>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</si>
  <si>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</si>
  <si>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</si>
  <si>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</si>
  <si>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</si>
  <si>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</si>
  <si>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</si>
  <si>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</si>
  <si>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</si>
  <si>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</si>
  <si>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</si>
  <si>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</si>
  <si>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</si>
  <si>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</si>
  <si>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</si>
  <si>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</si>
  <si>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</si>
  <si>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</si>
  <si>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</si>
  <si>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</si>
  <si>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</si>
  <si>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</si>
  <si>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</si>
  <si>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</si>
  <si>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</si>
  <si>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</si>
  <si>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</si>
  <si>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</si>
  <si>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</si>
  <si>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</si>
  <si>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</si>
  <si>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</si>
  <si>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</si>
  <si>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</si>
  <si>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</si>
  <si>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</si>
  <si>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</si>
  <si>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</si>
  <si>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</si>
  <si>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</si>
  <si>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</si>
  <si>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</si>
  <si>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</si>
  <si>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</si>
  <si>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</si>
  <si>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</si>
  <si>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</si>
  <si>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</si>
  <si>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</si>
  <si>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</si>
  <si>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</si>
  <si>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</si>
  <si>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</si>
  <si>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</si>
  <si>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</si>
  <si>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</si>
  <si>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</si>
  <si>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</si>
  <si>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</si>
  <si>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</si>
  <si>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</si>
  <si>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</si>
  <si>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</si>
  <si>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</si>
  <si>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</si>
  <si>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</si>
  <si>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</si>
  <si>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</si>
  <si>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</si>
  <si>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</si>
  <si>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</si>
  <si>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</si>
  <si>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</si>
  <si>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</si>
  <si>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</si>
  <si>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</si>
  <si>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</si>
  <si>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</si>
  <si>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</si>
  <si>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</si>
  <si>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</si>
  <si>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</si>
  <si>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</si>
  <si>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</si>
  <si>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</si>
  <si>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</si>
  <si>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</si>
  <si>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</si>
  <si>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</si>
  <si>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</si>
  <si>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</si>
  <si>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</si>
  <si>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</si>
  <si>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</si>
  <si>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</si>
  <si>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</si>
  <si>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</si>
  <si>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</si>
  <si>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</si>
  <si>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</si>
  <si>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</si>
  <si>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</si>
  <si>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</si>
  <si>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</si>
  <si>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</si>
  <si>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</si>
  <si>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</si>
  <si>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</si>
  <si>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</si>
  <si>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</si>
  <si>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</si>
  <si>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</si>
  <si>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</si>
  <si>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</si>
  <si>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</si>
  <si>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</si>
  <si>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</si>
  <si>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</si>
  <si>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</si>
  <si>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</si>
  <si>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</si>
  <si>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</si>
  <si>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</si>
  <si>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</si>
  <si>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</si>
  <si>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</si>
  <si>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</si>
  <si>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</si>
  <si>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</si>
  <si>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</si>
  <si>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</si>
  <si>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</si>
  <si>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</si>
  <si>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</si>
  <si>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</si>
  <si>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</si>
  <si>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</si>
  <si>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</si>
  <si>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</si>
  <si>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</si>
  <si>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</si>
  <si>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</si>
  <si>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MOBILIARIOS</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</si>
  <si>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</si>
  <si>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</si>
  <si>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</si>
  <si>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</si>
  <si>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</si>
  <si>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</si>
  <si>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</si>
  <si>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</si>
  <si>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</si>
  <si>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</si>
  <si>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</si>
  <si>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</si>
  <si>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</si>
  <si>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</si>
  <si>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</si>
  <si>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</si>
  <si>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</si>
  <si>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</si>
  <si>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</si>
  <si>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</si>
  <si>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</si>
  <si>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</si>
  <si>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</si>
  <si>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</si>
  <si>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</si>
  <si>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</si>
  <si>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</si>
  <si>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</si>
  <si>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</si>
  <si>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</si>
  <si>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</si>
  <si>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</si>
  <si>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</si>
  <si>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</si>
  <si>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</si>
  <si>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</si>
  <si>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</si>
  <si>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</si>
  <si>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</si>
  <si>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</si>
  <si>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</si>
  <si>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</si>
  <si>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</si>
  <si>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</si>
  <si>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</si>
  <si>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</si>
  <si>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</si>
  <si>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</si>
  <si>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</si>
  <si>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</si>
  <si>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</si>
  <si>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</si>
  <si>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</si>
  <si>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</si>
  <si>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</si>
  <si>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</si>
  <si>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</si>
  <si>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</si>
  <si>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</si>
  <si>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</si>
  <si>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</si>
  <si>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</si>
  <si>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</si>
  <si>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</si>
  <si>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</si>
  <si>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</si>
  <si>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</si>
  <si>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</si>
  <si>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</si>
  <si>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</si>
  <si>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</si>
  <si>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</si>
  <si>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</si>
  <si>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</si>
  <si>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</si>
  <si>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</si>
  <si>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</si>
  <si>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</si>
  <si>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</si>
  <si>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</si>
  <si>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</si>
  <si>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</si>
  <si>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</si>
  <si>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</si>
  <si>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</si>
  <si>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</si>
  <si>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</si>
  <si>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</si>
  <si>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</si>
  <si>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</si>
  <si>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</si>
  <si>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</si>
  <si>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</si>
  <si>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</si>
  <si>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</si>
  <si>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</si>
  <si>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</si>
  <si>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</si>
  <si>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</si>
  <si>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</si>
  <si>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</si>
  <si>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</si>
  <si>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</si>
  <si>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</si>
  <si>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</si>
  <si>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</si>
  <si>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</si>
  <si>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</si>
  <si>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</si>
  <si>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</si>
  <si>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</si>
  <si>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</si>
  <si>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</si>
  <si>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</si>
  <si>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</si>
  <si>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</si>
  <si>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</si>
  <si>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</si>
  <si>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</si>
  <si>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</si>
  <si>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</si>
  <si>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</si>
  <si>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</si>
  <si>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</si>
  <si>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</si>
  <si>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MAQUINARIAS</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</si>
  <si>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</si>
  <si>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</si>
  <si>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</si>
  <si>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</si>
  <si>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</si>
  <si>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</si>
  <si>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</si>
  <si>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</si>
  <si>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</si>
  <si>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</si>
  <si>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</si>
  <si>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</si>
  <si>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</si>
  <si>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</si>
  <si>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</si>
  <si>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</si>
  <si>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</si>
  <si>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</si>
  <si>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</si>
  <si>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</si>
  <si>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</si>
  <si>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</si>
  <si>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</si>
  <si>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</si>
  <si>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</si>
  <si>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</si>
  <si>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</si>
  <si>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</si>
  <si>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</si>
  <si>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</si>
  <si>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</si>
  <si>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</si>
  <si>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</si>
  <si>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</si>
  <si>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</si>
  <si>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</si>
  <si>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</si>
  <si>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</si>
  <si>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</si>
  <si>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</si>
  <si>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</si>
  <si>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</si>
  <si>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</si>
  <si>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</si>
  <si>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</si>
  <si>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</si>
  <si>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</si>
  <si>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</si>
  <si>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</si>
  <si>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</si>
  <si>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</si>
  <si>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</si>
  <si>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</si>
  <si>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</si>
  <si>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</si>
  <si>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</si>
  <si>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</si>
  <si>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</si>
  <si>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</si>
  <si>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</si>
  <si>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</si>
  <si>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</si>
  <si>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</si>
  <si>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</si>
  <si>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</si>
  <si>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</si>
  <si>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</si>
  <si>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</si>
  <si>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</si>
  <si>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</si>
  <si>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</si>
  <si>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</si>
  <si>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</si>
  <si>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</si>
  <si>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</si>
  <si>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</si>
  <si>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</si>
  <si>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</si>
  <si>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</si>
  <si>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</si>
  <si>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</si>
  <si>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</si>
  <si>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</si>
  <si>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</si>
  <si>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</si>
  <si>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</si>
  <si>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</si>
  <si>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</si>
  <si>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IMPRESIONES</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</si>
  <si>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</si>
  <si>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</si>
  <si>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</si>
  <si>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</si>
  <si>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</si>
  <si>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</si>
  <si>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</si>
  <si>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</si>
  <si>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</si>
  <si>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</si>
  <si>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</si>
  <si>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</si>
  <si>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</si>
  <si>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</si>
  <si>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</si>
  <si>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</si>
  <si>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</si>
  <si>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</si>
  <si>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</si>
  <si>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</si>
  <si>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</si>
  <si>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</si>
  <si>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</si>
  <si>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</si>
  <si>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</si>
  <si>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</si>
  <si>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</si>
  <si>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</si>
  <si>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</si>
  <si>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</si>
  <si>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</si>
  <si>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</si>
  <si>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</si>
  <si>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</si>
  <si>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</si>
  <si>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</si>
  <si>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</si>
  <si>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</si>
  <si>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</si>
  <si>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</si>
  <si>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</si>
  <si>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</si>
  <si>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</si>
  <si>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</si>
  <si>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</si>
  <si>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</si>
  <si>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</si>
  <si>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</si>
  <si>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</si>
  <si>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</si>
  <si>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</si>
  <si>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</si>
  <si>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</si>
  <si>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</si>
  <si>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</si>
  <si>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</si>
  <si>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</si>
  <si>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</si>
  <si>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</si>
  <si>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</si>
  <si>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</si>
  <si>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</si>
  <si>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</si>
  <si>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</si>
  <si>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</si>
  <si>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</si>
  <si>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</si>
  <si>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</si>
  <si>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</si>
  <si>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</si>
  <si>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</si>
  <si>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</si>
  <si>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</si>
  <si>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</si>
  <si>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</si>
  <si>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</si>
  <si>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</si>
  <si>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</si>
  <si>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</si>
  <si>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</si>
  <si>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</si>
  <si>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</si>
  <si>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</si>
  <si>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</si>
  <si>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</si>
  <si>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</si>
  <si>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</si>
  <si>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</si>
  <si>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</si>
  <si>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</si>
  <si>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</si>
  <si>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</si>
  <si>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</si>
  <si>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</si>
  <si>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</si>
  <si>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</si>
  <si>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</si>
  <si>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</si>
  <si>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</si>
  <si>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</si>
  <si>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</si>
  <si>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</si>
  <si>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</si>
  <si>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</si>
  <si>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</si>
  <si>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</si>
  <si>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</si>
  <si>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</si>
  <si>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</si>
  <si>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</si>
  <si>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</si>
  <si>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</si>
  <si>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</si>
  <si>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</si>
  <si>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</si>
  <si>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</si>
  <si>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</si>
  <si>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</si>
  <si>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</si>
  <si>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</si>
  <si>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</si>
  <si>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</si>
  <si>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</si>
  <si>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</si>
  <si>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</si>
  <si>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</si>
  <si>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</si>
  <si>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</si>
  <si>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</si>
  <si>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</si>
  <si>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</si>
  <si>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</si>
  <si>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</si>
  <si>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</si>
  <si>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</si>
  <si>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</si>
  <si>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</si>
  <si>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</si>
  <si>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</si>
  <si>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</si>
  <si>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</si>
  <si>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</si>
  <si>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</si>
  <si>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</si>
  <si>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</si>
  <si>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</si>
  <si>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</si>
  <si>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</si>
  <si>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</si>
  <si>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</si>
  <si>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</si>
  <si>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</si>
  <si>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</si>
  <si>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</si>
  <si>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</si>
  <si>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</si>
  <si>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</si>
  <si>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</si>
  <si>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</si>
  <si>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</si>
  <si>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</si>
  <si>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</si>
  <si>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</si>
  <si>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</si>
  <si>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</si>
  <si>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</si>
  <si>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</si>
  <si>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</si>
  <si>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</si>
  <si>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</si>
  <si>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</si>
  <si>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</si>
  <si>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</si>
  <si>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</si>
  <si>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</si>
  <si>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</si>
  <si>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</si>
  <si>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</si>
  <si>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</si>
  <si>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</si>
  <si>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</si>
  <si>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</si>
  <si>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</si>
  <si>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</si>
  <si>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</si>
  <si>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</si>
  <si>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</si>
  <si>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</si>
  <si>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</si>
  <si>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</si>
  <si>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</si>
  <si>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</si>
  <si>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</si>
  <si>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</si>
  <si>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</si>
  <si>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</si>
  <si>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</si>
  <si>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</si>
  <si>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</si>
  <si>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</si>
  <si>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</si>
  <si>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</si>
  <si>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</si>
  <si>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</si>
  <si>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</si>
  <si>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</si>
  <si>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</si>
  <si>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</si>
  <si>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</si>
  <si>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</si>
  <si>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</si>
  <si>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</si>
  <si>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</si>
  <si>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</si>
  <si>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</si>
  <si>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</si>
  <si>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</si>
  <si>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</si>
  <si>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</si>
  <si>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</si>
  <si>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</si>
  <si>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</si>
  <si>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</si>
  <si>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</si>
  <si>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</si>
  <si>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</si>
  <si>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</si>
  <si>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</si>
  <si>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</si>
  <si>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</si>
  <si>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</si>
  <si>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</si>
  <si>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</si>
  <si>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</si>
  <si>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</si>
  <si>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</si>
  <si>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</si>
  <si>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</si>
  <si>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</si>
  <si>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</si>
  <si>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</si>
  <si>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OFICINAS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</si>
  <si>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</si>
  <si>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</si>
  <si>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</si>
  <si>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</si>
  <si>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</si>
  <si>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</si>
  <si>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</si>
  <si>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</si>
  <si>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</si>
  <si>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</si>
  <si>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</si>
  <si>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</si>
  <si>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</si>
  <si>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</si>
  <si>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</si>
  <si>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</si>
  <si>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</si>
  <si>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</si>
  <si>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</si>
  <si>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</si>
  <si>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</si>
  <si>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</si>
  <si>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</si>
  <si>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</si>
  <si>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</si>
  <si>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</si>
  <si>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</si>
  <si>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</si>
  <si>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</si>
  <si>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</si>
  <si>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</si>
  <si>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</si>
  <si>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</si>
  <si>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</si>
  <si>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</si>
  <si>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</si>
  <si>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</si>
  <si>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</si>
  <si>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</si>
  <si>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</si>
  <si>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</si>
  <si>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</si>
  <si>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</si>
  <si>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</si>
  <si>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</si>
  <si>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</si>
  <si>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</si>
  <si>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</si>
  <si>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</si>
  <si>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</si>
  <si>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</si>
  <si>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</si>
  <si>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</si>
  <si>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</si>
  <si>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</si>
  <si>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</si>
  <si>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</si>
  <si>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</si>
  <si>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</si>
  <si>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</si>
  <si>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</si>
  <si>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</si>
  <si>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</si>
  <si>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</si>
  <si>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</si>
  <si>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</si>
  <si>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</si>
  <si>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</si>
  <si>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</si>
  <si>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</si>
  <si>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</si>
  <si>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</si>
  <si>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</si>
  <si>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</si>
  <si>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</si>
  <si>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</si>
  <si>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</si>
  <si>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</si>
  <si>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</si>
  <si>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</si>
  <si>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</si>
  <si>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</si>
  <si>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</si>
  <si>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</si>
  <si>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</si>
  <si>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</si>
  <si>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</si>
  <si>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</si>
  <si>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</si>
  <si>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</si>
  <si>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</si>
  <si>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</si>
  <si>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</si>
  <si>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</si>
  <si>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</si>
  <si>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</si>
  <si>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</si>
  <si>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</si>
  <si>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</si>
  <si>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</si>
  <si>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</si>
  <si>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</si>
  <si>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</si>
  <si>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</si>
  <si>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</si>
  <si>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</si>
  <si>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</si>
  <si>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</si>
  <si>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</si>
  <si>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</si>
  <si>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</si>
  <si>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</si>
  <si>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</si>
  <si>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</si>
  <si>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</si>
  <si>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</si>
  <si>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</si>
  <si>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</si>
  <si>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</si>
  <si>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</si>
  <si>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</si>
  <si>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</si>
  <si>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</si>
  <si>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</si>
  <si>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</si>
  <si>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</si>
  <si>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</si>
  <si>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</si>
  <si>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</si>
  <si>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</si>
  <si>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</si>
  <si>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</si>
  <si>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</si>
  <si>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</si>
  <si>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</si>
  <si>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</si>
  <si>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</si>
  <si>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</si>
  <si>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</si>
  <si>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</si>
  <si>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</si>
  <si>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</si>
  <si>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</si>
  <si>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</si>
  <si>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</si>
  <si>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</si>
  <si>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</si>
  <si>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</si>
  <si>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</si>
  <si>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</si>
  <si>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</si>
  <si>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</si>
  <si>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</si>
  <si>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</si>
  <si>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</si>
  <si>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</si>
  <si>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</si>
  <si>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</si>
  <si>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</si>
  <si>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</si>
  <si>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</si>
  <si>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</si>
  <si>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</si>
  <si>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</si>
  <si>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</si>
  <si>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</si>
  <si>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</si>
  <si>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</si>
  <si>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</si>
  <si>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</si>
  <si>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</si>
  <si>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</si>
  <si>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</si>
  <si>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</si>
  <si>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</si>
  <si>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</si>
  <si>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</si>
  <si>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</si>
  <si>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</si>
  <si>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</si>
  <si>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</si>
  <si>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</si>
  <si>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</si>
  <si>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</si>
  <si>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</si>
  <si>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</si>
  <si>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</si>
  <si>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</si>
  <si>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</si>
  <si>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</si>
  <si>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</si>
  <si>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</si>
  <si>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</si>
  <si>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</si>
  <si>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</si>
  <si>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</si>
  <si>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</si>
  <si>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</si>
  <si>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</si>
  <si>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</si>
  <si>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</si>
  <si>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</si>
  <si>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</si>
  <si>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</si>
  <si>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</si>
  <si>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</si>
  <si>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</si>
  <si>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</si>
  <si>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</si>
  <si>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</si>
  <si>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</si>
  <si>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</si>
  <si>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</si>
  <si>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</si>
  <si>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</si>
  <si>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</si>
  <si>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</si>
  <si>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</si>
  <si>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</si>
  <si>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</si>
  <si>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</si>
  <si>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</si>
  <si>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</si>
  <si>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</si>
  <si>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</si>
  <si>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</si>
  <si>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</si>
  <si>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</si>
  <si>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</si>
  <si>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</si>
  <si>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</si>
  <si>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</si>
  <si>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</si>
  <si>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</si>
  <si>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</si>
  <si>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</si>
  <si>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</si>
  <si>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</si>
  <si>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</si>
  <si>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</si>
  <si>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</si>
  <si>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</si>
  <si>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</si>
  <si>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</si>
  <si>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</si>
  <si>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</si>
  <si>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</si>
  <si>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</si>
  <si>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</si>
  <si>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</si>
  <si>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</si>
  <si>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</si>
  <si>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</si>
  <si>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</si>
  <si>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</si>
  <si>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</si>
  <si>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</si>
  <si>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</si>
  <si>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</si>
  <si>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</si>
  <si>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</si>
  <si>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</si>
  <si>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</si>
  <si>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</si>
  <si>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</si>
  <si>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</si>
  <si>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</si>
  <si>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</si>
  <si>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</si>
  <si>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</si>
  <si>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</si>
  <si>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</si>
  <si>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</si>
  <si>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</si>
  <si>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</si>
  <si>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</si>
  <si>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</si>
  <si>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</si>
  <si>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</si>
  <si>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</si>
  <si>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</si>
  <si>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</si>
  <si>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</si>
  <si>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</si>
  <si>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</si>
  <si>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</si>
  <si>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</si>
  <si>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</si>
  <si>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</si>
  <si>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</si>
  <si>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</si>
  <si>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</si>
  <si>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</si>
  <si>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</si>
  <si>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</si>
  <si>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48101529</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</si>
  <si>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</si>
  <si>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</si>
  <si>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</si>
  <si>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</si>
  <si>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</si>
  <si>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</si>
  <si>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</si>
  <si>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</si>
  <si>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</si>
  <si>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</si>
  <si>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</si>
  <si>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</si>
  <si>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FERRETEROS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</si>
  <si>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</si>
  <si>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</si>
  <si>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</si>
  <si>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</si>
  <si>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</si>
  <si>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</si>
  <si>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</si>
  <si>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</si>
  <si>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</si>
  <si>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</si>
  <si>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</si>
  <si>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</si>
  <si>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</si>
  <si>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</si>
  <si>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</si>
  <si>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</si>
  <si>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</si>
  <si>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</si>
  <si>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</si>
  <si>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</si>
  <si>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</si>
  <si>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</si>
  <si>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</si>
  <si>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</si>
  <si>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</si>
  <si>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</si>
  <si>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</si>
  <si>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</si>
  <si>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</si>
  <si>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</si>
  <si>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</si>
  <si>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</si>
  <si>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</si>
  <si>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</si>
  <si>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</si>
  <si>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</si>
  <si>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</si>
  <si>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</si>
  <si>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</si>
  <si>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</si>
  <si>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</si>
  <si>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</si>
  <si>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</si>
  <si>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</si>
  <si>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</si>
  <si>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</si>
  <si>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</si>
  <si>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</si>
  <si>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</si>
  <si>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</si>
  <si>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</si>
  <si>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</si>
  <si>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</si>
  <si>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</si>
  <si>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</si>
  <si>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</si>
  <si>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</si>
  <si>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</si>
  <si>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</si>
  <si>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</si>
  <si>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</si>
  <si>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</si>
  <si>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</si>
  <si>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</si>
  <si>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</si>
  <si>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</si>
  <si>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</si>
  <si>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</si>
  <si>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</si>
  <si>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</si>
  <si>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</si>
  <si>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</si>
  <si>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</si>
  <si>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</si>
  <si>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</si>
  <si>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</si>
  <si>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</si>
  <si>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</si>
  <si>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</si>
  <si>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</si>
  <si>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</si>
  <si>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</si>
  <si>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</si>
  <si>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</si>
  <si>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</si>
  <si>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</si>
  <si>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</si>
  <si>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</si>
  <si>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</si>
  <si>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</si>
  <si>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</si>
  <si>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</si>
  <si>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</si>
  <si>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</si>
  <si>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</si>
  <si>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</si>
  <si>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</si>
  <si>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</si>
  <si>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</si>
  <si>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</si>
  <si>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</si>
  <si>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</si>
  <si>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</si>
  <si>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</si>
  <si>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</si>
  <si>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</si>
  <si>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</si>
  <si>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</si>
  <si>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</si>
  <si>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</si>
  <si>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</si>
  <si>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</si>
  <si>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</si>
  <si>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</si>
  <si>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</si>
  <si>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</si>
  <si>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</si>
  <si>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</si>
  <si>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</si>
  <si>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</si>
  <si>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</si>
  <si>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</si>
  <si>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</si>
  <si>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</si>
  <si>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</si>
  <si>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</si>
  <si>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</si>
  <si>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</si>
  <si>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</si>
  <si>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</si>
  <si>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</si>
  <si>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</si>
  <si>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</si>
  <si>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</si>
  <si>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</si>
  <si>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</si>
  <si>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</si>
  <si>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</si>
  <si>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</si>
  <si>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</si>
  <si>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</si>
  <si>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</si>
  <si>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</si>
  <si>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</si>
  <si>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</si>
  <si>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</si>
  <si>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</si>
  <si>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</si>
  <si>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</si>
  <si>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</si>
  <si>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</si>
  <si>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</si>
  <si>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</si>
  <si>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</si>
  <si>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</si>
  <si>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</si>
  <si>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</si>
  <si>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</si>
  <si>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</si>
  <si>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</si>
  <si>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</si>
  <si>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</si>
  <si>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</si>
  <si>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</si>
  <si>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</si>
  <si>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</si>
  <si>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</si>
  <si>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</si>
  <si>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</si>
  <si>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</si>
  <si>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</si>
  <si>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</si>
  <si>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</si>
  <si>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</si>
  <si>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</si>
  <si>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</si>
  <si>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</si>
  <si>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</si>
  <si>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</si>
  <si>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</si>
  <si>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</si>
  <si>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</si>
  <si>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</si>
  <si>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</si>
  <si>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</si>
  <si>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</si>
  <si>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</si>
  <si>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</si>
  <si>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</si>
  <si>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</si>
  <si>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</si>
  <si>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</si>
  <si>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</si>
  <si>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</si>
  <si>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</si>
  <si>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</si>
  <si>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</si>
  <si>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</si>
  <si>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</si>
  <si>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</si>
  <si>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</si>
  <si>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</si>
  <si>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</si>
  <si>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</si>
  <si>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</si>
  <si>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</si>
  <si>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</si>
  <si>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</si>
  <si>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</si>
  <si>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</si>
  <si>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</si>
  <si>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</si>
  <si>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</si>
  <si>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</si>
  <si>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</si>
  <si>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</si>
  <si>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</si>
  <si>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</si>
  <si>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</si>
  <si>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</si>
  <si>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</si>
  <si>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</si>
  <si>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</si>
  <si>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</si>
  <si>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</si>
  <si>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</si>
  <si>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</si>
  <si>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</si>
  <si>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</si>
  <si>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</si>
  <si>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</si>
  <si>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</si>
  <si>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</si>
  <si>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</si>
  <si>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</si>
  <si>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</si>
  <si>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</si>
  <si>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</si>
  <si>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</si>
  <si>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</si>
  <si>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</si>
  <si>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</si>
  <si>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</si>
  <si>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</si>
  <si>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</si>
  <si>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</si>
  <si>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</si>
  <si>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</si>
  <si>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</si>
  <si>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</si>
  <si>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</si>
  <si>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</si>
  <si>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</si>
  <si>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</si>
  <si>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</si>
  <si>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</si>
  <si>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</si>
  <si>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</si>
  <si>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</si>
  <si>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</si>
  <si>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</si>
  <si>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</si>
  <si>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</si>
  <si>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</si>
  <si>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</si>
  <si>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</si>
  <si>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</si>
  <si>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</si>
  <si>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</si>
  <si>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</si>
  <si>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</si>
  <si>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</si>
  <si>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</si>
  <si>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</si>
  <si>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</si>
  <si>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</si>
  <si>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</si>
  <si>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</si>
  <si>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</si>
  <si>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</si>
  <si>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</si>
  <si>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</si>
  <si>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</si>
  <si>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</si>
  <si>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</si>
  <si>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</si>
  <si>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</si>
  <si>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</si>
  <si>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</si>
  <si>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</si>
  <si>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</si>
  <si>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</si>
  <si>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</si>
  <si>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</si>
  <si>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</si>
  <si>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</si>
  <si>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</si>
  <si>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</si>
  <si>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</si>
  <si>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</si>
  <si>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</si>
  <si>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</si>
  <si>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</si>
  <si>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</si>
  <si>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</si>
  <si>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</si>
  <si>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</si>
  <si>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</si>
  <si>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</si>
  <si>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</si>
  <si>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</si>
  <si>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</si>
  <si>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</si>
  <si>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</si>
  <si>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</si>
  <si>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</si>
  <si>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</si>
  <si>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</si>
  <si>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</si>
  <si>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</si>
  <si>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</si>
  <si>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</si>
  <si>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</si>
  <si>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</si>
  <si>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</si>
  <si>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</si>
  <si>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</si>
  <si>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</si>
  <si>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</si>
  <si>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</si>
  <si>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</si>
  <si>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</si>
  <si>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</si>
  <si>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</si>
  <si>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</si>
  <si>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</si>
  <si>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</si>
  <si>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</si>
  <si>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</si>
  <si>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</si>
  <si>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</si>
  <si>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</si>
  <si>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</si>
  <si>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</si>
  <si>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</si>
  <si>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</si>
  <si>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</si>
  <si>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</si>
  <si>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</si>
  <si>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</si>
  <si>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</si>
  <si>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</si>
  <si>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</si>
  <si>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</si>
  <si>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</si>
  <si>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</si>
  <si>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</si>
  <si>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</si>
  <si>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</si>
  <si>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</si>
  <si>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</si>
  <si>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</si>
  <si>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</si>
  <si>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</si>
  <si>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</si>
  <si>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</si>
  <si>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</si>
  <si>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</si>
  <si>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</si>
  <si>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</si>
  <si>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</si>
  <si>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</si>
  <si>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</si>
  <si>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</si>
  <si>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</si>
  <si>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</si>
  <si>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</si>
  <si>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</si>
  <si>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</si>
  <si>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</si>
  <si>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</si>
  <si>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</si>
  <si>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</si>
  <si>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</si>
  <si>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</si>
  <si>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</si>
  <si>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</si>
  <si>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</si>
  <si>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</si>
  <si>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</si>
  <si>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</si>
  <si>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</si>
  <si>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</si>
  <si>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</si>
  <si>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</si>
  <si>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</si>
  <si>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</si>
  <si>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</si>
  <si>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</si>
  <si>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</si>
  <si>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</si>
  <si>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</si>
  <si>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</si>
  <si>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</si>
  <si>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</si>
  <si>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</si>
  <si>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</si>
  <si>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</si>
  <si>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</si>
  <si>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</si>
  <si>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</si>
  <si>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</si>
  <si>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</si>
  <si>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</si>
  <si>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</si>
  <si>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</si>
  <si>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</si>
  <si>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</si>
  <si>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</si>
  <si>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</si>
  <si>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</si>
  <si>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</si>
  <si>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</si>
  <si>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</si>
  <si>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</si>
  <si>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</si>
  <si>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</si>
  <si>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</si>
  <si>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</si>
  <si>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</si>
  <si>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</si>
  <si>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</si>
  <si>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</si>
  <si>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</si>
  <si>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</si>
  <si>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</si>
  <si>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</si>
  <si>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</si>
  <si>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</si>
  <si>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</si>
  <si>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</si>
  <si>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</si>
  <si>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</si>
  <si>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</si>
  <si>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</si>
  <si>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</si>
  <si>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</si>
  <si>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</si>
  <si>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</si>
  <si>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</si>
  <si>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</si>
  <si>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</si>
  <si>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</si>
  <si>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</si>
  <si>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</si>
  <si>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</si>
  <si>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</si>
  <si>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</si>
  <si>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</si>
  <si>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</si>
  <si>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</si>
  <si>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</si>
  <si>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</si>
  <si>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</si>
  <si>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</si>
  <si>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</si>
  <si>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</si>
  <si>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</si>
  <si>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</si>
  <si>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</si>
  <si>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</si>
  <si>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</si>
  <si>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</si>
  <si>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</si>
  <si>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</si>
  <si>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</si>
  <si>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</si>
  <si>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</si>
  <si>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</si>
  <si>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</si>
  <si>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</si>
  <si>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</si>
  <si>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</si>
  <si>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</si>
  <si>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</si>
  <si>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</si>
  <si>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</si>
  <si>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</si>
  <si>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</si>
  <si>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</si>
  <si>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</si>
  <si>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</si>
  <si>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</si>
  <si>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11162301</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</si>
  <si>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</si>
  <si>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</si>
  <si>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</si>
  <si>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</si>
  <si>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</si>
  <si>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</si>
  <si>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</si>
  <si>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</si>
  <si>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</si>
  <si>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</si>
  <si>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</si>
  <si>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</si>
  <si>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</si>
  <si>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</si>
  <si>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</si>
  <si>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</si>
  <si>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</si>
  <si>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</si>
  <si>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</si>
  <si>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</si>
  <si>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</si>
  <si>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</si>
  <si>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</si>
  <si>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</si>
  <si>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</si>
  <si>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</si>
  <si>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</si>
  <si>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</si>
  <si>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</si>
  <si>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</si>
  <si>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</si>
  <si>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</si>
  <si>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</si>
  <si>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</si>
  <si>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</si>
  <si>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</si>
  <si>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</si>
  <si>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</si>
  <si>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</si>
  <si>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</si>
  <si>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</si>
  <si>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</si>
  <si>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</si>
  <si>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</si>
  <si>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</si>
  <si>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</si>
  <si>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</si>
  <si>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</si>
  <si>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</si>
  <si>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</si>
  <si>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</si>
  <si>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</si>
  <si>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</si>
  <si>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</si>
  <si>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</si>
  <si>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</si>
  <si>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</si>
  <si>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</si>
  <si>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</si>
  <si>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</si>
  <si>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</si>
  <si>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</si>
  <si>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</si>
  <si>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</si>
  <si>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</si>
  <si>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</si>
  <si>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</si>
  <si>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</si>
  <si>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</si>
  <si>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</si>
  <si>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</si>
  <si>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</si>
  <si>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</si>
  <si>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</si>
  <si>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</si>
  <si>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</si>
  <si>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</si>
  <si>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</si>
  <si>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</si>
  <si>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</si>
  <si>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</si>
  <si>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</si>
  <si>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</si>
  <si>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</si>
  <si>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</si>
  <si>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</si>
  <si>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</si>
  <si>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</si>
  <si>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</si>
  <si>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</si>
  <si>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</si>
  <si>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</si>
  <si>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</si>
  <si>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</si>
  <si>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</si>
  <si>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</si>
  <si>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</si>
  <si>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</si>
  <si>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</si>
  <si>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</si>
  <si>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</si>
  <si>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</si>
  <si>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</si>
  <si>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</si>
  <si>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</si>
  <si>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</si>
  <si>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</si>
  <si>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</si>
  <si>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</si>
  <si>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</si>
  <si>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</si>
  <si>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</si>
  <si>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</si>
  <si>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</si>
  <si>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</si>
  <si>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</si>
  <si>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</si>
  <si>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</si>
  <si>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</si>
  <si>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</si>
  <si>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</si>
  <si>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</si>
  <si>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</si>
  <si>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</si>
  <si>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</si>
  <si>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</si>
  <si>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</si>
  <si>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</si>
  <si>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</si>
  <si>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</si>
  <si>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</si>
  <si>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</si>
  <si>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</si>
  <si>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</si>
  <si>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</si>
  <si>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</si>
  <si>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</si>
  <si>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</si>
  <si>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</si>
  <si>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</si>
  <si>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</si>
  <si>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</si>
  <si>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</si>
  <si>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</si>
  <si>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</si>
  <si>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11162126</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</si>
  <si>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</si>
  <si>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</si>
  <si>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</si>
  <si>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</si>
  <si>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</si>
  <si>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</si>
  <si>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</si>
  <si>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</si>
  <si>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</si>
  <si>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</si>
  <si>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</si>
  <si>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</si>
  <si>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</si>
  <si>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</si>
  <si>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</si>
  <si>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</si>
  <si>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</si>
  <si>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</si>
  <si>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</si>
  <si>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</si>
  <si>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</si>
  <si>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</si>
  <si>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</si>
  <si>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</si>
  <si>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</si>
  <si>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</si>
  <si>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</si>
  <si>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</si>
  <si>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</si>
  <si>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</si>
  <si>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</si>
  <si>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</si>
  <si>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</si>
  <si>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</si>
  <si>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</si>
  <si>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</si>
  <si>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60121153</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</si>
  <si>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</si>
  <si>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</si>
  <si>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</si>
  <si>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</si>
  <si>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</si>
  <si>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</si>
  <si>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</si>
  <si>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</si>
  <si>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</si>
  <si>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</si>
  <si>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</si>
  <si>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</si>
  <si>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</si>
  <si>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</si>
  <si>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</si>
  <si>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</si>
  <si>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</si>
  <si>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</si>
  <si>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</si>
  <si>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</si>
  <si>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</si>
  <si>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</si>
  <si>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</si>
  <si>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</si>
  <si>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</si>
  <si>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</si>
  <si>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</si>
  <si>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</si>
  <si>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</si>
  <si>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</si>
  <si>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REPUESTOS DE VEHICULOS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</si>
  <si>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</si>
  <si>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</si>
  <si>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</si>
  <si>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</si>
  <si>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</si>
  <si>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</si>
  <si>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</si>
  <si>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</si>
  <si>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</si>
  <si>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</si>
  <si>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</si>
  <si>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</si>
  <si>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</si>
  <si>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</si>
  <si>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</si>
  <si>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</si>
  <si>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</si>
  <si>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</si>
  <si>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</si>
  <si>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</si>
  <si>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</si>
  <si>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</si>
  <si>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</si>
  <si>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</si>
  <si>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</si>
  <si>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</si>
  <si>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</si>
  <si>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</si>
  <si>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</si>
  <si>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</si>
  <si>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</si>
  <si>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</si>
  <si>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</si>
  <si>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</si>
  <si>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</si>
  <si>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</si>
  <si>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</si>
  <si>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</si>
  <si>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</si>
  <si>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</si>
  <si>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</si>
  <si>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</si>
  <si>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</si>
  <si>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</si>
  <si>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</si>
  <si>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</si>
  <si>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</si>
  <si>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</si>
  <si>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</si>
  <si>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</si>
  <si>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</si>
  <si>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</si>
  <si>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</si>
  <si>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</si>
  <si>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</si>
  <si>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</si>
  <si>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</si>
  <si>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</si>
  <si>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</si>
  <si>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</si>
  <si>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</si>
  <si>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</si>
  <si>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</si>
  <si>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</si>
  <si>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</si>
  <si>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</si>
  <si>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</si>
  <si>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</si>
  <si>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</si>
  <si>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</si>
  <si>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</si>
  <si>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</si>
  <si>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</si>
  <si>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</si>
  <si>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</si>
  <si>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</si>
  <si>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</si>
  <si>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</si>
  <si>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</si>
  <si>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</si>
  <si>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</si>
  <si>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</si>
  <si>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</si>
  <si>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</si>
  <si>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</si>
  <si>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</si>
  <si>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</si>
  <si>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</si>
  <si>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</si>
  <si>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</si>
  <si>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</si>
  <si>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</si>
  <si>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</si>
  <si>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</si>
  <si>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</si>
  <si>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</si>
  <si>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</si>
  <si>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</si>
  <si>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</si>
  <si>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</si>
  <si>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</si>
  <si>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</si>
  <si>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</si>
  <si>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</si>
  <si>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</si>
  <si>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</si>
  <si>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</si>
  <si>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</si>
  <si>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</si>
  <si>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</si>
  <si>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</si>
  <si>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</si>
  <si>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</si>
  <si>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</si>
  <si>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</si>
  <si>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</si>
  <si>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</si>
  <si>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</si>
  <si>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</si>
  <si>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</si>
  <si>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</si>
  <si>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</si>
  <si>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</si>
  <si>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</si>
  <si>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</si>
  <si>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</si>
  <si>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</si>
  <si>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</si>
  <si>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</si>
  <si>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</si>
  <si>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</si>
  <si>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</si>
  <si>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</si>
  <si>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</si>
  <si>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</si>
  <si>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</si>
  <si>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</si>
  <si>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</si>
  <si>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</si>
  <si>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</si>
  <si>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</si>
  <si>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</si>
  <si>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</si>
  <si>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</si>
  <si>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</si>
  <si>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</si>
  <si>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</si>
  <si>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</si>
  <si>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</si>
  <si>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</si>
  <si>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</si>
  <si>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</si>
  <si>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</si>
  <si>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</si>
  <si>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</si>
  <si>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</si>
  <si>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</si>
  <si>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</si>
  <si>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</si>
  <si>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</si>
  <si>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</si>
  <si>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</si>
  <si>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60101901</t>
  </si>
  <si>
    <t>Estantes para carpetas de información</t>
  </si>
  <si>
    <t>Ollas de vapor para uso comercial</t>
  </si>
  <si>
    <t>Bandas de impresión</t>
  </si>
  <si>
    <t>Servicios de investigación inmunológica</t>
  </si>
  <si>
    <t>Polarímetros</t>
  </si>
  <si>
    <t>Máquinas para arrugas de los libros</t>
  </si>
  <si>
    <t>53101704</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</si>
  <si>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</si>
  <si>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</si>
  <si>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</si>
  <si>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</si>
  <si>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</si>
  <si>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</si>
  <si>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</si>
  <si>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</si>
  <si>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</si>
  <si>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</si>
  <si>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</si>
  <si>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</si>
  <si>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</si>
  <si>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</si>
  <si>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</si>
  <si>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</si>
  <si>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</si>
  <si>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</si>
  <si>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</si>
  <si>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</si>
  <si>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</si>
  <si>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ADQUISICION DE  VESTIMENTA PARA PERSONAL</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</si>
  <si>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</si>
  <si>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</si>
  <si>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</si>
  <si>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</si>
  <si>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</si>
  <si>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</si>
  <si>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</si>
  <si>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</si>
  <si>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</si>
  <si>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</si>
  <si>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</si>
  <si>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</si>
  <si>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</si>
  <si>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</si>
  <si>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</si>
  <si>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</si>
  <si>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</si>
  <si>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</si>
  <si>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</si>
  <si>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</si>
  <si>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</si>
  <si>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</si>
  <si>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</si>
  <si>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</si>
  <si>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</si>
  <si>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</si>
  <si>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</si>
  <si>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</si>
  <si>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</si>
  <si>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</si>
  <si>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</si>
  <si>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</si>
  <si>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</si>
  <si>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</si>
  <si>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</si>
  <si>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</si>
  <si>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</si>
  <si>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</si>
  <si>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</si>
  <si>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</si>
  <si>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</si>
  <si>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</si>
  <si>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</si>
  <si>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</si>
  <si>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</si>
  <si>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</si>
  <si>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</si>
  <si>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</si>
  <si>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</si>
  <si>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</si>
  <si>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</si>
  <si>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</si>
  <si>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</si>
  <si>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</si>
  <si>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</si>
  <si>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</si>
  <si>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</si>
  <si>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</si>
  <si>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</si>
  <si>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</si>
  <si>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</si>
  <si>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</si>
  <si>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</si>
  <si>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</si>
  <si>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</si>
  <si>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</si>
  <si>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</si>
  <si>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</si>
  <si>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</si>
  <si>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</si>
  <si>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</si>
  <si>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</si>
  <si>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</si>
  <si>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</si>
  <si>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</si>
  <si>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</si>
  <si>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</si>
  <si>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</si>
  <si>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</si>
  <si>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</si>
  <si>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</si>
  <si>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</si>
  <si>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</si>
  <si>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</si>
  <si>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</si>
  <si>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</si>
  <si>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</si>
  <si>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</si>
  <si>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</si>
  <si>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</si>
  <si>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</si>
  <si>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</si>
  <si>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</si>
  <si>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</si>
  <si>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</si>
  <si>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</si>
  <si>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</si>
  <si>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</si>
  <si>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</si>
  <si>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</si>
  <si>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</si>
  <si>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</si>
  <si>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</si>
  <si>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</si>
  <si>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</si>
  <si>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</si>
  <si>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</si>
  <si>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</si>
  <si>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</si>
  <si>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</si>
  <si>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</si>
  <si>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</si>
  <si>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</si>
  <si>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</si>
  <si>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</si>
  <si>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</si>
  <si>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</si>
  <si>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</si>
  <si>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</si>
  <si>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</si>
  <si>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</si>
  <si>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</si>
  <si>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</si>
  <si>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</si>
  <si>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</si>
  <si>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</si>
  <si>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</si>
  <si>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</si>
  <si>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</si>
  <si>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</si>
  <si>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</si>
  <si>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</si>
  <si>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</si>
  <si>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</si>
  <si>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</si>
  <si>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</si>
  <si>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</si>
  <si>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</si>
  <si>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</si>
  <si>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</si>
  <si>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</si>
  <si>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</si>
  <si>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</si>
  <si>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</si>
  <si>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</si>
  <si>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</si>
  <si>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</si>
  <si>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</si>
  <si>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</si>
  <si>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</si>
  <si>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</si>
  <si>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</si>
  <si>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</si>
  <si>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</si>
  <si>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</si>
  <si>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</si>
  <si>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</si>
  <si>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</si>
  <si>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</si>
  <si>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</si>
  <si>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</si>
  <si>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</si>
  <si>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</si>
  <si>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</si>
  <si>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</si>
  <si>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</si>
  <si>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</si>
  <si>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</si>
  <si>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</si>
  <si>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</si>
  <si>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</si>
  <si>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</si>
  <si>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</si>
  <si>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</si>
  <si>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</si>
  <si>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</si>
  <si>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</si>
  <si>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</si>
  <si>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</si>
  <si>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</si>
  <si>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</si>
  <si>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</si>
  <si>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</si>
  <si>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</si>
  <si>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</si>
  <si>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</si>
  <si>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</si>
  <si>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</si>
  <si>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</si>
  <si>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</si>
  <si>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</si>
  <si>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</si>
  <si>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</si>
  <si>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</si>
  <si>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</si>
  <si>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</si>
  <si>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</si>
  <si>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</si>
  <si>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</si>
  <si>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</si>
  <si>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</si>
  <si>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</si>
  <si>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</si>
  <si>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</si>
  <si>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</si>
  <si>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</si>
  <si>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</si>
  <si>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</si>
  <si>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</si>
  <si>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</si>
  <si>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</si>
  <si>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</si>
  <si>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</si>
  <si>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</si>
  <si>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</si>
  <si>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</si>
  <si>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</si>
  <si>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</si>
  <si>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</si>
  <si>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</si>
  <si>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</si>
  <si>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</si>
  <si>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</si>
  <si>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</si>
  <si>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</si>
  <si>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</si>
  <si>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</si>
  <si>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</si>
  <si>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</si>
  <si>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</si>
  <si>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</si>
  <si>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</si>
  <si>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</si>
  <si>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</si>
  <si>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</si>
  <si>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</si>
  <si>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</si>
  <si>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</si>
  <si>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</si>
  <si>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</si>
  <si>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</si>
  <si>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</si>
  <si>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</si>
  <si>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</si>
  <si>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</si>
  <si>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</si>
  <si>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</si>
  <si>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</si>
  <si>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</si>
  <si>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</si>
  <si>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</si>
  <si>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</si>
  <si>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</si>
  <si>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</si>
  <si>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</si>
  <si>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</si>
  <si>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</si>
  <si>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</si>
  <si>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</si>
  <si>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</si>
  <si>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</si>
  <si>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</si>
  <si>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</si>
  <si>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</si>
  <si>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</si>
  <si>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</si>
  <si>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</si>
  <si>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</si>
  <si>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</si>
  <si>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</si>
  <si>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</si>
  <si>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</si>
  <si>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</si>
  <si>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SERVICIO ALQUILER DE CARPAS</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</si>
  <si>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</si>
  <si>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</si>
  <si>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</si>
  <si>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</si>
  <si>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</si>
  <si>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</si>
  <si>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</si>
  <si>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</si>
  <si>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</si>
  <si>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</si>
  <si>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</si>
  <si>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</si>
  <si>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COLCHONES</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</si>
  <si>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</si>
  <si>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</si>
  <si>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</si>
  <si>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</si>
  <si>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</si>
  <si>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</si>
  <si>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</si>
  <si>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</si>
  <si>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</si>
  <si>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</si>
  <si>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</si>
  <si>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</si>
  <si>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</si>
  <si>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</si>
  <si>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</si>
  <si>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</si>
  <si>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</si>
  <si>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</si>
  <si>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</si>
  <si>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</si>
  <si>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</si>
  <si>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</si>
  <si>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</si>
  <si>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</si>
  <si>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</si>
  <si>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</si>
  <si>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</si>
  <si>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</si>
  <si>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</si>
  <si>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</si>
  <si>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</si>
  <si>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</si>
  <si>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</si>
  <si>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</si>
  <si>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</si>
  <si>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</si>
  <si>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</si>
  <si>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</si>
  <si>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</si>
  <si>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</si>
  <si>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</si>
  <si>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</si>
  <si>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</si>
  <si>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</si>
  <si>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</si>
  <si>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</si>
  <si>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</si>
  <si>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</si>
  <si>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</si>
  <si>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</si>
  <si>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</si>
  <si>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</si>
  <si>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</si>
  <si>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</si>
  <si>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</si>
  <si>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</si>
  <si>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</si>
  <si>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</si>
  <si>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</si>
  <si>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</si>
  <si>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</si>
  <si>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</si>
  <si>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</si>
  <si>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</si>
  <si>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</si>
  <si>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</si>
  <si>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</si>
  <si>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</si>
  <si>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</si>
  <si>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</si>
  <si>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</si>
  <si>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</si>
  <si>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</si>
  <si>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</si>
  <si>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</si>
  <si>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</si>
  <si>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</si>
  <si>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</si>
  <si>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</si>
  <si>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</si>
  <si>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</si>
  <si>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</si>
  <si>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</si>
  <si>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</si>
  <si>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</si>
  <si>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</si>
  <si>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</si>
  <si>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</si>
  <si>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</si>
  <si>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</si>
  <si>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</si>
  <si>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</si>
  <si>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</si>
  <si>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</si>
  <si>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</si>
  <si>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</si>
  <si>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</si>
  <si>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</si>
  <si>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</si>
  <si>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</si>
  <si>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</si>
  <si>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</si>
  <si>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</si>
  <si>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</si>
  <si>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</si>
  <si>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</si>
  <si>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</si>
  <si>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</si>
  <si>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</si>
  <si>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</si>
  <si>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</si>
  <si>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</si>
  <si>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</si>
  <si>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</si>
  <si>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</si>
  <si>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</si>
  <si>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</si>
  <si>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</si>
  <si>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</si>
  <si>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</si>
  <si>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</si>
  <si>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</si>
  <si>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</si>
  <si>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</si>
  <si>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</si>
  <si>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</si>
  <si>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</si>
  <si>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</si>
  <si>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</si>
  <si>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</si>
  <si>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</si>
  <si>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</si>
  <si>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</si>
  <si>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</si>
  <si>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25174205</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</si>
  <si>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</si>
  <si>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</si>
  <si>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</si>
  <si>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</si>
  <si>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</si>
  <si>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</si>
  <si>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</si>
  <si>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</si>
  <si>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</si>
  <si>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</si>
  <si>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</si>
  <si>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</si>
  <si>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</si>
  <si>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</si>
  <si>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</si>
  <si>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</si>
  <si>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</si>
  <si>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</si>
  <si>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</si>
  <si>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</si>
  <si>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</si>
  <si>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</si>
  <si>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</si>
  <si>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</si>
  <si>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</si>
  <si>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</si>
  <si>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</si>
  <si>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</si>
  <si>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</si>
  <si>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</si>
  <si>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</si>
  <si>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</si>
  <si>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</si>
  <si>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</si>
  <si>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</si>
  <si>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</si>
  <si>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</si>
  <si>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</si>
  <si>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</si>
  <si>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</si>
  <si>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</si>
  <si>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</si>
  <si>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</si>
  <si>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</si>
  <si>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</si>
  <si>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</si>
  <si>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</si>
  <si>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</si>
  <si>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</si>
  <si>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</si>
  <si>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</si>
  <si>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</si>
  <si>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</si>
  <si>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</si>
  <si>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</si>
  <si>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</si>
  <si>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</si>
  <si>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</si>
  <si>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</si>
  <si>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</si>
  <si>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</si>
  <si>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</si>
  <si>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</si>
  <si>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</si>
  <si>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</si>
  <si>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</si>
  <si>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</si>
  <si>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</si>
  <si>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</si>
  <si>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</si>
  <si>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</si>
  <si>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</si>
  <si>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</si>
  <si>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</si>
  <si>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</si>
  <si>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</si>
  <si>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</si>
  <si>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</si>
  <si>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</si>
  <si>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</si>
  <si>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</si>
  <si>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</si>
  <si>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</si>
  <si>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</si>
  <si>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</si>
  <si>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</si>
  <si>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</si>
  <si>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</si>
  <si>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</si>
  <si>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</si>
  <si>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</si>
  <si>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</si>
  <si>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</si>
  <si>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</si>
  <si>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</si>
  <si>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</si>
  <si>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</si>
  <si>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</si>
  <si>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</si>
  <si>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</si>
  <si>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</si>
  <si>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</si>
  <si>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</si>
  <si>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</si>
  <si>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</si>
  <si>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</si>
  <si>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</si>
  <si>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</si>
  <si>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</si>
  <si>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</si>
  <si>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</si>
  <si>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BATERIAS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</si>
  <si>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</si>
  <si>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</si>
  <si>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</si>
  <si>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</si>
  <si>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</si>
  <si>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</si>
  <si>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</si>
  <si>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</si>
  <si>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</si>
  <si>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</si>
  <si>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</si>
  <si>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</si>
  <si>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</si>
  <si>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</si>
  <si>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</si>
  <si>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</si>
  <si>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</si>
  <si>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</si>
  <si>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</si>
  <si>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</si>
  <si>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</si>
  <si>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</si>
  <si>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</si>
  <si>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</si>
  <si>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</si>
  <si>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</si>
  <si>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</si>
  <si>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</si>
  <si>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</si>
  <si>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</si>
  <si>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</si>
  <si>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</si>
  <si>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</si>
  <si>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</si>
  <si>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</si>
  <si>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</si>
  <si>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</si>
  <si>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</si>
  <si>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</si>
  <si>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</si>
  <si>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</si>
  <si>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</si>
  <si>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</si>
  <si>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</si>
  <si>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</si>
  <si>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</si>
  <si>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</si>
  <si>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</si>
  <si>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</si>
  <si>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</si>
  <si>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</si>
  <si>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</si>
  <si>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</si>
  <si>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</si>
  <si>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</si>
  <si>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</si>
  <si>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</si>
  <si>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</si>
  <si>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</si>
  <si>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</si>
  <si>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</si>
  <si>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</si>
  <si>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</si>
  <si>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</si>
  <si>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</si>
  <si>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</si>
  <si>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</si>
  <si>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</si>
  <si>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</si>
  <si>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</si>
  <si>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</si>
  <si>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</si>
  <si>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</si>
  <si>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</si>
  <si>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</si>
  <si>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</si>
  <si>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</si>
  <si>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</si>
  <si>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</si>
  <si>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</si>
  <si>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</si>
  <si>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</si>
  <si>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</si>
  <si>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</si>
  <si>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</si>
  <si>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</si>
  <si>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</si>
  <si>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</si>
  <si>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</si>
  <si>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</si>
  <si>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</si>
  <si>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</si>
  <si>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</si>
  <si>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</si>
  <si>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</si>
  <si>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</si>
  <si>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</si>
  <si>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</si>
  <si>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</si>
  <si>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</si>
  <si>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</si>
  <si>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</si>
  <si>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</si>
  <si>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</si>
  <si>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</si>
  <si>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</si>
  <si>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</si>
  <si>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</si>
  <si>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</si>
  <si>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</si>
  <si>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</si>
  <si>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</si>
  <si>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</si>
  <si>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</si>
  <si>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</si>
  <si>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</si>
  <si>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</si>
  <si>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</si>
  <si>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</si>
  <si>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</si>
  <si>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</si>
  <si>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</si>
  <si>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</si>
  <si>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</si>
  <si>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</si>
  <si>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</si>
  <si>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</si>
  <si>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</si>
  <si>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</si>
  <si>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</si>
  <si>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</si>
  <si>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</si>
  <si>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</si>
  <si>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</si>
  <si>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</si>
  <si>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</si>
  <si>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</si>
  <si>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</si>
  <si>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</si>
  <si>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</si>
  <si>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</si>
  <si>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</si>
  <si>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</si>
  <si>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</si>
  <si>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</si>
  <si>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</si>
  <si>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</si>
  <si>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</si>
  <si>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</si>
  <si>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</si>
  <si>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</si>
  <si>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</si>
  <si>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</si>
  <si>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</si>
  <si>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</si>
  <si>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</si>
  <si>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</si>
  <si>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</si>
  <si>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</si>
  <si>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</si>
  <si>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</si>
  <si>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</si>
  <si>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</si>
  <si>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</si>
  <si>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</si>
  <si>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</si>
  <si>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</si>
  <si>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</si>
  <si>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</si>
  <si>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</si>
  <si>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</si>
  <si>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</si>
  <si>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</si>
  <si>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</si>
  <si>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</si>
  <si>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</si>
  <si>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</si>
  <si>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</si>
  <si>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</si>
  <si>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</si>
  <si>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</si>
  <si>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</si>
  <si>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</si>
  <si>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</si>
  <si>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</si>
  <si>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</si>
  <si>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</si>
  <si>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</si>
  <si>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</si>
  <si>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</si>
  <si>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</si>
  <si>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</si>
  <si>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</si>
  <si>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</si>
  <si>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</si>
  <si>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</si>
  <si>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</si>
  <si>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</si>
  <si>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</si>
  <si>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</si>
  <si>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</si>
  <si>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</si>
  <si>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</si>
  <si>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</si>
  <si>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</si>
  <si>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</si>
  <si>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</si>
  <si>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</si>
  <si>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</si>
  <si>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</si>
  <si>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</si>
  <si>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</si>
  <si>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</si>
  <si>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</si>
  <si>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</si>
  <si>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</si>
  <si>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</si>
  <si>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</si>
  <si>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</si>
  <si>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</si>
  <si>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</si>
  <si>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</si>
  <si>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</si>
  <si>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</si>
  <si>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</si>
  <si>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</si>
  <si>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</si>
  <si>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</si>
  <si>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</si>
  <si>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</si>
  <si>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</si>
  <si>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</si>
  <si>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</si>
  <si>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</si>
  <si>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</si>
  <si>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</si>
  <si>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</si>
  <si>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</si>
  <si>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</si>
  <si>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</si>
  <si>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</si>
  <si>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</si>
  <si>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53131635</t>
  </si>
  <si>
    <t>Servicios de organizaciones o movimientos juveniles</t>
  </si>
  <si>
    <t>Retractores traqueales</t>
  </si>
  <si>
    <t>Bloques sintéticos para impresión</t>
  </si>
  <si>
    <t>EQUIPOS</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</si>
  <si>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</si>
  <si>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</si>
  <si>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</si>
  <si>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</si>
  <si>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</si>
  <si>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</si>
  <si>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</si>
  <si>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</si>
  <si>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</si>
  <si>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</si>
  <si>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</si>
  <si>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</si>
  <si>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</si>
  <si>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</si>
  <si>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</si>
  <si>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</si>
  <si>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</si>
  <si>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</si>
  <si>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</si>
  <si>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</si>
  <si>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</si>
  <si>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</si>
  <si>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</si>
  <si>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</si>
  <si>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</si>
  <si>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</si>
  <si>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</si>
  <si>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</si>
  <si>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</si>
  <si>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</si>
  <si>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</si>
  <si>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</si>
  <si>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</si>
  <si>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</si>
  <si>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</si>
  <si>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</si>
  <si>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</si>
  <si>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</si>
  <si>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</si>
  <si>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</si>
  <si>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</si>
  <si>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</si>
  <si>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</si>
  <si>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</si>
  <si>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</si>
  <si>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</si>
  <si>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</si>
  <si>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</si>
  <si>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</si>
  <si>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</si>
  <si>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73121805</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</si>
  <si>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</si>
  <si>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</si>
  <si>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</si>
  <si>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</si>
  <si>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</si>
  <si>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</si>
  <si>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</si>
  <si>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</si>
  <si>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</si>
  <si>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</si>
  <si>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</si>
  <si>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</si>
  <si>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</si>
  <si>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</si>
  <si>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</si>
  <si>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</si>
  <si>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</si>
  <si>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</si>
  <si>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</si>
  <si>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</si>
  <si>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</si>
  <si>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</si>
  <si>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</si>
  <si>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</si>
  <si>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</si>
  <si>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</si>
  <si>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</si>
  <si>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</si>
  <si>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</si>
  <si>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</si>
  <si>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</si>
  <si>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</si>
  <si>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</si>
  <si>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</si>
  <si>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</si>
  <si>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</si>
  <si>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</si>
  <si>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</si>
  <si>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</si>
  <si>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</si>
  <si>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</si>
  <si>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</si>
  <si>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</si>
  <si>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</si>
  <si>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</si>
  <si>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</si>
  <si>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</si>
  <si>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</si>
  <si>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</si>
  <si>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</si>
  <si>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</si>
  <si>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</si>
  <si>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</si>
  <si>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</si>
  <si>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</si>
  <si>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</si>
  <si>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ALQUILER</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</si>
  <si>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</si>
  <si>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</si>
  <si>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</si>
  <si>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</si>
  <si>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</si>
  <si>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</si>
  <si>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</si>
  <si>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</si>
  <si>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</si>
  <si>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</si>
  <si>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</si>
  <si>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</si>
  <si>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</si>
  <si>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</si>
  <si>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</si>
  <si>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</si>
  <si>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</si>
  <si>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</si>
  <si>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</si>
  <si>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</si>
  <si>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</si>
  <si>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</si>
  <si>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</si>
  <si>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</si>
  <si>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</si>
  <si>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</si>
  <si>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</si>
  <si>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</si>
  <si>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</si>
  <si>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</si>
  <si>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</si>
  <si>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</si>
  <si>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</si>
  <si>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</si>
  <si>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</si>
  <si>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</si>
  <si>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</si>
  <si>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</si>
  <si>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</si>
  <si>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</si>
  <si>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</si>
  <si>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</si>
  <si>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</si>
  <si>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</si>
  <si>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</si>
  <si>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</si>
  <si>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</si>
  <si>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</si>
  <si>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</si>
  <si>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</si>
  <si>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</si>
  <si>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</si>
  <si>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</si>
  <si>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</si>
  <si>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</si>
  <si>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</si>
  <si>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</si>
  <si>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</si>
  <si>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</si>
  <si>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</si>
  <si>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</si>
  <si>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</si>
  <si>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</si>
  <si>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</si>
  <si>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</si>
  <si>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</si>
  <si>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</si>
  <si>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</si>
  <si>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</si>
  <si>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</si>
  <si>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</si>
  <si>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</si>
  <si>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</si>
  <si>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</si>
  <si>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</si>
  <si>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</si>
  <si>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</si>
  <si>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</si>
  <si>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</si>
  <si>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</si>
  <si>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</si>
  <si>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</si>
  <si>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</si>
  <si>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</si>
  <si>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</si>
  <si>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</si>
  <si>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</si>
  <si>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</si>
  <si>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</si>
  <si>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</si>
  <si>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</si>
  <si>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</si>
  <si>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</si>
  <si>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</si>
  <si>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</si>
  <si>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</si>
  <si>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</si>
  <si>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</si>
  <si>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</si>
  <si>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</si>
  <si>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</si>
  <si>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</si>
  <si>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</si>
  <si>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</si>
  <si>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</si>
  <si>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</si>
  <si>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</si>
  <si>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</si>
  <si>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</si>
  <si>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</si>
  <si>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</si>
  <si>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</si>
  <si>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</si>
  <si>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</si>
  <si>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</si>
  <si>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</si>
  <si>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</si>
  <si>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</si>
  <si>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</si>
  <si>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</si>
  <si>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</si>
  <si>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</si>
  <si>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</si>
  <si>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</si>
  <si>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</si>
  <si>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52141505</t>
  </si>
  <si>
    <t>Satélites de órbita cercana a la tierra</t>
  </si>
  <si>
    <t>Gasolina</t>
  </si>
  <si>
    <t>Sensores de corriente</t>
  </si>
  <si>
    <t>Collar del eje</t>
  </si>
  <si>
    <t>Ensambles de barras remachadas de aluminio</t>
  </si>
  <si>
    <t>Vigas de titanio</t>
  </si>
  <si>
    <t>Condensadores intercambiadores de calor para laboratorio</t>
  </si>
  <si>
    <t>73121613</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</si>
  <si>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</si>
  <si>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</si>
  <si>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</si>
  <si>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</si>
  <si>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</si>
  <si>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</si>
  <si>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</si>
  <si>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</si>
  <si>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</si>
  <si>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</si>
  <si>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</si>
  <si>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</si>
  <si>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</si>
  <si>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</si>
  <si>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</si>
  <si>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</si>
  <si>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</si>
  <si>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</si>
  <si>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</si>
  <si>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</si>
  <si>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</si>
  <si>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</si>
  <si>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</si>
  <si>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</si>
  <si>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</si>
  <si>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</si>
  <si>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</si>
  <si>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</si>
  <si>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</si>
  <si>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</si>
  <si>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</si>
  <si>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</si>
  <si>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</si>
  <si>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</si>
  <si>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</si>
  <si>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</si>
  <si>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</si>
  <si>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</si>
  <si>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</si>
  <si>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</si>
  <si>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</si>
  <si>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</si>
  <si>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</si>
  <si>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</si>
  <si>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</si>
  <si>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</si>
  <si>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</si>
  <si>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</si>
  <si>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</si>
  <si>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</si>
  <si>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</si>
  <si>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</si>
  <si>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</si>
  <si>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</si>
  <si>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</si>
  <si>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</si>
  <si>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</si>
  <si>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</si>
  <si>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</si>
  <si>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</si>
  <si>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</si>
  <si>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</si>
  <si>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</si>
  <si>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</si>
  <si>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</si>
  <si>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</si>
  <si>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</si>
  <si>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</si>
  <si>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</si>
  <si>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</si>
  <si>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</si>
  <si>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</si>
  <si>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</si>
  <si>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</si>
  <si>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</si>
  <si>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</si>
  <si>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</si>
  <si>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</si>
  <si>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</si>
  <si>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</si>
  <si>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</si>
  <si>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</si>
  <si>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</si>
  <si>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</si>
  <si>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</si>
  <si>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</si>
  <si>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</si>
  <si>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</si>
  <si>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</si>
  <si>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</si>
  <si>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</si>
  <si>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</si>
  <si>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</si>
  <si>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</si>
  <si>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</si>
  <si>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</si>
  <si>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</si>
  <si>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</si>
  <si>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</si>
  <si>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</si>
  <si>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</si>
  <si>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</si>
  <si>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</si>
  <si>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</si>
  <si>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</si>
  <si>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</si>
  <si>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</si>
  <si>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</si>
  <si>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</si>
  <si>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</si>
  <si>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</si>
  <si>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</si>
  <si>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</si>
  <si>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</si>
  <si>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</si>
  <si>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</si>
  <si>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</si>
  <si>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</si>
  <si>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</si>
  <si>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</si>
  <si>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</si>
  <si>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</si>
  <si>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</si>
  <si>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</si>
  <si>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</si>
  <si>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</si>
  <si>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</si>
  <si>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</si>
  <si>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</si>
  <si>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</si>
  <si>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</si>
  <si>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</si>
  <si>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</si>
  <si>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</si>
  <si>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</si>
  <si>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</si>
  <si>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</si>
  <si>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</si>
  <si>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</si>
  <si>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</si>
  <si>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TAPICERIA</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</si>
  <si>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</si>
  <si>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</si>
  <si>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</si>
  <si>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</si>
  <si>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</si>
  <si>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</si>
  <si>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</si>
  <si>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</si>
  <si>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</si>
  <si>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</si>
  <si>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</si>
  <si>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</si>
  <si>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</si>
  <si>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</si>
  <si>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</si>
  <si>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</si>
  <si>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</si>
  <si>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</si>
  <si>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</si>
  <si>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</si>
  <si>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</si>
  <si>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</si>
  <si>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</si>
  <si>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</si>
  <si>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</si>
  <si>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</si>
  <si>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</si>
  <si>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</si>
  <si>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</si>
  <si>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</si>
  <si>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</si>
  <si>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</si>
  <si>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</si>
  <si>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</si>
  <si>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</si>
  <si>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</si>
  <si>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</si>
  <si>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</si>
  <si>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</si>
  <si>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</si>
  <si>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</si>
  <si>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</si>
  <si>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</si>
  <si>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</si>
  <si>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</si>
  <si>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</si>
  <si>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</si>
  <si>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</si>
  <si>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</si>
  <si>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</si>
  <si>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</si>
  <si>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</si>
  <si>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</si>
  <si>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</si>
  <si>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</si>
  <si>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</si>
  <si>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</si>
  <si>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</si>
  <si>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</si>
  <si>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</si>
  <si>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</si>
  <si>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</si>
  <si>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</si>
  <si>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</si>
  <si>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</si>
  <si>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</si>
  <si>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</si>
  <si>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</si>
  <si>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</si>
  <si>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</si>
  <si>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</si>
  <si>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</si>
  <si>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</si>
  <si>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</si>
  <si>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</si>
  <si>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</si>
  <si>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</si>
  <si>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</si>
  <si>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</si>
  <si>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</si>
  <si>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</si>
  <si>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</si>
  <si>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</si>
  <si>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</si>
  <si>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</si>
  <si>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</si>
  <si>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</si>
  <si>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</si>
  <si>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</si>
  <si>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</si>
  <si>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</si>
  <si>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</si>
  <si>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</si>
  <si>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</si>
  <si>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</si>
  <si>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</si>
  <si>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</si>
  <si>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</si>
  <si>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</si>
  <si>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</si>
  <si>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</si>
  <si>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</si>
  <si>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</si>
  <si>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</si>
  <si>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</si>
  <si>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</si>
  <si>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</si>
  <si>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</si>
  <si>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</si>
  <si>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</si>
  <si>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</si>
  <si>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</si>
  <si>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</si>
  <si>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</si>
  <si>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</si>
  <si>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</si>
  <si>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</si>
  <si>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</si>
  <si>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</si>
  <si>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</si>
  <si>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</si>
  <si>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</si>
  <si>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</si>
  <si>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</si>
  <si>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</si>
  <si>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</si>
  <si>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</si>
  <si>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</si>
  <si>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</si>
  <si>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</si>
  <si>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</si>
  <si>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</si>
  <si>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</si>
  <si>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</si>
  <si>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</si>
  <si>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</si>
  <si>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</si>
  <si>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</si>
  <si>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</si>
  <si>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</si>
  <si>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</si>
  <si>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</si>
  <si>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</si>
  <si>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</si>
  <si>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</si>
  <si>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</si>
  <si>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</si>
  <si>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</si>
  <si>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</si>
  <si>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</si>
  <si>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</si>
  <si>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</si>
  <si>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</si>
  <si>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</si>
  <si>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</si>
  <si>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</si>
  <si>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</si>
  <si>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</si>
  <si>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</si>
  <si>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</si>
  <si>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</si>
  <si>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</si>
  <si>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</si>
  <si>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</si>
  <si>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</si>
  <si>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</si>
  <si>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</si>
  <si>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</si>
  <si>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</si>
  <si>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</si>
  <si>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</si>
  <si>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</si>
  <si>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</si>
  <si>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</si>
  <si>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</si>
  <si>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</si>
  <si>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</si>
  <si>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</si>
  <si>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</si>
  <si>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</si>
  <si>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</si>
  <si>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</si>
  <si>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</si>
  <si>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</si>
  <si>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</si>
  <si>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</si>
  <si>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</si>
  <si>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</si>
  <si>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</si>
  <si>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</si>
  <si>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</si>
  <si>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</si>
  <si>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</si>
  <si>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</si>
  <si>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</si>
  <si>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</si>
  <si>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</si>
  <si>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</si>
  <si>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</si>
  <si>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</si>
  <si>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</si>
  <si>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</si>
  <si>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</si>
  <si>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</si>
  <si>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</si>
  <si>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</si>
  <si>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</si>
  <si>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</si>
  <si>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</si>
  <si>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</si>
  <si>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</si>
  <si>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</si>
  <si>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</si>
  <si>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</si>
  <si>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</si>
  <si>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</si>
  <si>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</si>
  <si>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</si>
  <si>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</si>
  <si>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</si>
  <si>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</si>
  <si>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</si>
  <si>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</si>
  <si>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</si>
  <si>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</si>
  <si>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</si>
  <si>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</si>
  <si>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</si>
  <si>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</si>
  <si>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</si>
  <si>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</si>
  <si>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</si>
  <si>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</si>
  <si>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</si>
  <si>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</si>
  <si>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</si>
  <si>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</si>
  <si>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</si>
  <si>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</si>
  <si>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</si>
  <si>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</si>
  <si>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</si>
  <si>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</si>
  <si>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</si>
  <si>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</si>
  <si>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</si>
  <si>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</si>
  <si>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</si>
  <si>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</si>
  <si>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</si>
  <si>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</si>
  <si>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</si>
  <si>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</si>
  <si>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</si>
  <si>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</si>
  <si>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</si>
  <si>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</si>
  <si>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</si>
  <si>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</si>
  <si>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</si>
  <si>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</si>
  <si>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</si>
  <si>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</si>
  <si>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</si>
  <si>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</si>
  <si>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</si>
  <si>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</si>
  <si>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</si>
  <si>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</si>
  <si>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</si>
  <si>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</si>
  <si>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</si>
  <si>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</si>
  <si>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</si>
  <si>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</si>
  <si>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</si>
  <si>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</si>
  <si>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</si>
  <si>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</si>
  <si>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</si>
  <si>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</si>
  <si>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</si>
  <si>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</si>
  <si>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</si>
  <si>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</si>
  <si>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</si>
  <si>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</si>
  <si>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</si>
  <si>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</si>
  <si>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</si>
  <si>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</si>
  <si>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</si>
  <si>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</si>
  <si>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</si>
  <si>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</si>
  <si>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</si>
  <si>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</si>
  <si>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</si>
  <si>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</si>
  <si>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</si>
  <si>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</si>
  <si>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</si>
  <si>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</si>
  <si>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</si>
  <si>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</si>
  <si>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</si>
  <si>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</si>
  <si>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</si>
  <si>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</si>
  <si>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</si>
  <si>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</si>
  <si>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</si>
  <si>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</si>
  <si>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</si>
  <si>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</si>
  <si>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</si>
  <si>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</si>
  <si>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</si>
  <si>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</si>
  <si>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</si>
  <si>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</si>
  <si>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</si>
  <si>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</si>
  <si>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</si>
  <si>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</si>
  <si>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</si>
  <si>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</si>
  <si>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</si>
  <si>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</si>
  <si>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</si>
  <si>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</si>
  <si>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</si>
  <si>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</si>
  <si>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</si>
  <si>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</si>
  <si>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</si>
  <si>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</si>
  <si>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</si>
  <si>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</si>
  <si>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</si>
  <si>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</si>
  <si>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</si>
  <si>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</si>
  <si>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</si>
  <si>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</si>
  <si>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</si>
  <si>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</si>
  <si>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</si>
  <si>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</si>
  <si>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</si>
  <si>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</si>
  <si>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</si>
  <si>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</si>
  <si>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</si>
  <si>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</si>
  <si>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60121150</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</si>
  <si>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</si>
  <si>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</si>
  <si>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</si>
  <si>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</si>
  <si>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</si>
  <si>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</si>
  <si>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</si>
  <si>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</si>
  <si>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</si>
  <si>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</si>
  <si>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</si>
  <si>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</si>
  <si>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</si>
  <si>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</si>
  <si>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</si>
  <si>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</si>
  <si>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</si>
  <si>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</si>
  <si>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</si>
  <si>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</si>
  <si>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</si>
  <si>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</si>
  <si>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</si>
  <si>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</si>
  <si>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</si>
  <si>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</si>
  <si>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</si>
  <si>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</si>
  <si>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</si>
  <si>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</si>
  <si>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</si>
  <si>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</si>
  <si>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</si>
  <si>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</si>
  <si>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</si>
  <si>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</si>
  <si>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</si>
  <si>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</si>
  <si>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</si>
  <si>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</si>
  <si>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</si>
  <si>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</si>
  <si>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</si>
  <si>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</si>
  <si>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</si>
  <si>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</si>
  <si>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</si>
  <si>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</si>
  <si>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</si>
  <si>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</si>
  <si>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</si>
  <si>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</si>
  <si>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</si>
  <si>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</si>
  <si>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</si>
  <si>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</si>
  <si>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</si>
  <si>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</si>
  <si>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</si>
  <si>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</si>
  <si>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</si>
  <si>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</si>
  <si>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</si>
  <si>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</si>
  <si>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</si>
  <si>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</si>
  <si>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</si>
  <si>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</si>
  <si>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</si>
  <si>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</si>
  <si>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</si>
  <si>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</si>
  <si>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</si>
  <si>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</si>
  <si>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</si>
  <si>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</si>
  <si>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</si>
  <si>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</si>
  <si>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</si>
  <si>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</si>
  <si>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</si>
  <si>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</si>
  <si>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</si>
  <si>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</si>
  <si>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</si>
  <si>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</si>
  <si>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</si>
  <si>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</si>
  <si>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</si>
  <si>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</si>
  <si>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</si>
  <si>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</si>
  <si>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</si>
  <si>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</si>
  <si>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</si>
  <si>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</si>
  <si>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</si>
  <si>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</si>
  <si>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</si>
  <si>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</si>
  <si>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</si>
  <si>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</si>
  <si>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</si>
  <si>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</si>
  <si>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</si>
  <si>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</si>
  <si>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</si>
  <si>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</si>
  <si>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</si>
  <si>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</si>
  <si>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</si>
  <si>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</si>
  <si>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</si>
  <si>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</si>
  <si>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</si>
  <si>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</si>
  <si>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</si>
  <si>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</si>
  <si>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</si>
  <si>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</si>
  <si>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</si>
  <si>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</si>
  <si>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</si>
  <si>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</si>
  <si>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</si>
  <si>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</si>
  <si>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</si>
  <si>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</si>
  <si>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</si>
  <si>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</si>
  <si>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</si>
  <si>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</si>
  <si>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</si>
  <si>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</si>
  <si>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ADQUISICION DE COMBUSTIBLES</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</si>
  <si>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</si>
  <si>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</si>
  <si>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</si>
  <si>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</si>
  <si>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</si>
  <si>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</si>
  <si>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</si>
  <si>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</si>
  <si>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</si>
  <si>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</si>
  <si>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</si>
  <si>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</si>
  <si>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</si>
  <si>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</si>
  <si>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</si>
  <si>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</si>
  <si>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</si>
  <si>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</si>
  <si>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</si>
  <si>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</si>
  <si>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</si>
  <si>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</si>
  <si>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</si>
  <si>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</si>
  <si>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</si>
  <si>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</si>
  <si>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</si>
  <si>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</si>
  <si>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</si>
  <si>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</si>
  <si>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</si>
  <si>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</si>
  <si>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</si>
  <si>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</si>
  <si>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</si>
  <si>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</si>
  <si>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</si>
  <si>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</si>
  <si>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</si>
  <si>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</si>
  <si>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</si>
  <si>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</si>
  <si>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</si>
  <si>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</si>
  <si>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</si>
  <si>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</si>
  <si>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</si>
  <si>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</si>
  <si>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</si>
  <si>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</si>
  <si>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</si>
  <si>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</si>
  <si>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</si>
  <si>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</si>
  <si>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</si>
  <si>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</si>
  <si>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</si>
  <si>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</si>
  <si>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</si>
  <si>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</si>
  <si>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</si>
  <si>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</si>
  <si>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</si>
  <si>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</si>
  <si>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</si>
  <si>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</si>
  <si>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</si>
  <si>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</si>
  <si>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</si>
  <si>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</si>
  <si>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</si>
  <si>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</si>
  <si>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</si>
  <si>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</si>
  <si>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</si>
  <si>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</si>
  <si>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</si>
  <si>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</si>
  <si>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</si>
  <si>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</si>
  <si>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</si>
  <si>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</si>
  <si>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</si>
  <si>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</si>
  <si>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</si>
  <si>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</si>
  <si>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</si>
  <si>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</si>
  <si>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</si>
  <si>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</si>
  <si>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</si>
  <si>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</si>
  <si>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</si>
  <si>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</si>
  <si>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</si>
  <si>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</si>
  <si>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</si>
  <si>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</si>
  <si>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</si>
  <si>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</si>
  <si>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</si>
  <si>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</si>
  <si>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</si>
  <si>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</si>
  <si>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</si>
  <si>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</si>
  <si>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</si>
  <si>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</si>
  <si>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</si>
  <si>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</si>
  <si>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</si>
  <si>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</si>
  <si>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</si>
  <si>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</si>
  <si>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</si>
  <si>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</si>
  <si>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</si>
  <si>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</si>
  <si>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</si>
  <si>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</si>
  <si>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</si>
  <si>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</si>
  <si>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</si>
  <si>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</si>
  <si>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</si>
  <si>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</si>
  <si>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</si>
  <si>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</si>
  <si>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</si>
  <si>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</si>
  <si>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</si>
  <si>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</si>
  <si>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</si>
  <si>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</si>
  <si>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</si>
  <si>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</si>
  <si>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</si>
  <si>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</si>
  <si>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</si>
  <si>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</si>
  <si>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</si>
  <si>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</si>
  <si>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</si>
  <si>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</si>
  <si>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</si>
  <si>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</si>
  <si>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</si>
  <si>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</si>
  <si>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</si>
  <si>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</si>
  <si>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</si>
  <si>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</si>
  <si>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</si>
  <si>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</si>
  <si>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</si>
  <si>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</si>
  <si>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</si>
  <si>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</si>
  <si>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</si>
  <si>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</si>
  <si>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</si>
  <si>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</si>
  <si>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</si>
  <si>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</si>
  <si>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</si>
  <si>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</si>
  <si>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</si>
  <si>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</si>
  <si>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</si>
  <si>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</si>
  <si>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</si>
  <si>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</si>
  <si>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</si>
  <si>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</si>
  <si>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</si>
  <si>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</si>
  <si>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</si>
  <si>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</si>
  <si>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</si>
  <si>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</si>
  <si>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</si>
  <si>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</si>
  <si>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</si>
  <si>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</si>
  <si>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</si>
  <si>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</si>
  <si>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</si>
  <si>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</si>
  <si>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</si>
  <si>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</si>
  <si>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</si>
  <si>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</si>
  <si>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</si>
  <si>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</si>
  <si>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</si>
  <si>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</si>
  <si>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</si>
  <si>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</si>
  <si>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</si>
  <si>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</si>
  <si>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</si>
  <si>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</si>
  <si>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</si>
  <si>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</si>
  <si>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</si>
  <si>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</si>
  <si>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</si>
  <si>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</si>
  <si>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</si>
  <si>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</si>
  <si>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</si>
  <si>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</si>
  <si>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</si>
  <si>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</si>
  <si>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</si>
  <si>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</si>
  <si>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</si>
  <si>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</si>
  <si>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</si>
  <si>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</si>
  <si>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</si>
  <si>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</si>
  <si>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</si>
  <si>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</si>
  <si>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</si>
  <si>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</si>
  <si>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</si>
  <si>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</si>
  <si>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</si>
  <si>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</si>
  <si>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</si>
  <si>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</si>
  <si>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</si>
  <si>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</si>
  <si>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</si>
  <si>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</si>
  <si>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</si>
  <si>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</si>
  <si>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</si>
  <si>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</si>
  <si>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</si>
  <si>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</si>
  <si>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</si>
  <si>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</si>
  <si>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</si>
  <si>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</si>
  <si>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</si>
  <si>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</si>
  <si>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</si>
  <si>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</si>
  <si>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</si>
  <si>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</si>
  <si>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</si>
  <si>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</si>
  <si>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</si>
  <si>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</si>
  <si>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</si>
  <si>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</si>
  <si>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</si>
  <si>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INFORMATICOS</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</si>
  <si>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</si>
  <si>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</si>
  <si>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</si>
  <si>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</si>
  <si>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</si>
  <si>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</si>
  <si>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</si>
  <si>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</si>
  <si>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</si>
  <si>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</si>
  <si>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</si>
  <si>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</si>
  <si>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</si>
  <si>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</si>
  <si>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</si>
  <si>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</si>
  <si>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</si>
  <si>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</si>
  <si>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</si>
  <si>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</si>
  <si>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</si>
  <si>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</si>
  <si>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</si>
  <si>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</si>
  <si>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</si>
  <si>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</si>
  <si>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</si>
  <si>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</si>
  <si>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</si>
  <si>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</si>
  <si>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</si>
  <si>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</si>
  <si>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</si>
  <si>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</si>
  <si>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</si>
  <si>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</si>
  <si>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</si>
  <si>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</si>
  <si>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</si>
  <si>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</si>
  <si>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</si>
  <si>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</si>
  <si>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</si>
  <si>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</si>
  <si>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</si>
  <si>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</si>
  <si>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</si>
  <si>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</si>
  <si>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</si>
  <si>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</si>
  <si>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</si>
  <si>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</si>
  <si>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</si>
  <si>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</si>
  <si>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</si>
  <si>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</si>
  <si>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</si>
  <si>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</si>
  <si>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</si>
  <si>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</si>
  <si>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</si>
  <si>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</si>
  <si>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</si>
  <si>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</si>
  <si>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</si>
  <si>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</si>
  <si>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</si>
  <si>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</si>
  <si>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</si>
  <si>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</si>
  <si>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</si>
  <si>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</si>
  <si>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</si>
  <si>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</si>
  <si>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</si>
  <si>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</si>
  <si>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</si>
  <si>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</si>
  <si>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</si>
  <si>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</si>
  <si>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</si>
  <si>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</si>
  <si>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</si>
  <si>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</si>
  <si>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</si>
  <si>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</si>
  <si>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</si>
  <si>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</si>
  <si>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</si>
  <si>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</si>
  <si>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</si>
  <si>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</si>
  <si>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</si>
  <si>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</si>
  <si>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</si>
  <si>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</si>
  <si>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</si>
  <si>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</si>
  <si>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</si>
  <si>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</si>
  <si>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</si>
  <si>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</si>
  <si>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</si>
  <si>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</si>
  <si>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</si>
  <si>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</si>
  <si>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</si>
  <si>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</si>
  <si>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</si>
  <si>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</si>
  <si>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</si>
  <si>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</si>
  <si>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</si>
  <si>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</si>
  <si>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</si>
  <si>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</si>
  <si>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</si>
  <si>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</si>
  <si>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</si>
  <si>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</si>
  <si>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</si>
  <si>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</si>
  <si>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</si>
  <si>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</si>
  <si>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</si>
  <si>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</si>
  <si>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</si>
  <si>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</si>
  <si>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</si>
  <si>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</si>
  <si>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</si>
  <si>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</si>
  <si>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</si>
  <si>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</si>
  <si>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</si>
  <si>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</si>
  <si>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</si>
  <si>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</si>
  <si>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</si>
  <si>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</si>
  <si>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</si>
  <si>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</si>
  <si>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</si>
  <si>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</si>
  <si>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</si>
  <si>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</si>
  <si>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</si>
  <si>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</si>
  <si>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</si>
  <si>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</si>
  <si>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</si>
  <si>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</si>
  <si>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</si>
  <si>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</si>
  <si>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</si>
  <si>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</si>
  <si>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</si>
  <si>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</si>
  <si>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</si>
  <si>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</si>
  <si>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</si>
  <si>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</si>
  <si>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</si>
  <si>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</si>
  <si>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</si>
  <si>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</si>
  <si>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</si>
  <si>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</si>
  <si>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</si>
  <si>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</si>
  <si>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</si>
  <si>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</si>
  <si>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</si>
  <si>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</si>
  <si>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</si>
  <si>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</si>
  <si>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</si>
  <si>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</si>
  <si>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</si>
  <si>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</si>
  <si>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</si>
  <si>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</si>
  <si>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</si>
  <si>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</si>
  <si>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</si>
  <si>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</si>
  <si>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</si>
  <si>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</si>
  <si>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</si>
  <si>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</si>
  <si>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</si>
  <si>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</si>
  <si>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</si>
  <si>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</si>
  <si>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</si>
  <si>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</si>
  <si>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</si>
  <si>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</si>
  <si>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</si>
  <si>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</si>
  <si>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</si>
  <si>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</si>
  <si>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</si>
  <si>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</si>
  <si>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</si>
  <si>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</si>
  <si>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</si>
  <si>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</si>
  <si>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</si>
  <si>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</si>
  <si>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</si>
  <si>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</si>
  <si>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</si>
  <si>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</si>
  <si>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</si>
  <si>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</si>
  <si>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</si>
  <si>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</si>
  <si>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</si>
  <si>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</si>
  <si>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</si>
  <si>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</si>
  <si>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</si>
  <si>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</si>
  <si>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</si>
  <si>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</si>
  <si>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</si>
  <si>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</si>
  <si>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</si>
  <si>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</si>
  <si>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</si>
  <si>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</si>
  <si>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</si>
  <si>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</si>
  <si>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</si>
  <si>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</si>
  <si>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</si>
  <si>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</si>
  <si>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</si>
  <si>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</si>
  <si>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</si>
  <si>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</si>
  <si>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</si>
  <si>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</si>
  <si>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</si>
  <si>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</si>
  <si>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</si>
  <si>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</si>
  <si>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</si>
  <si>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</si>
  <si>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</si>
  <si>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</si>
  <si>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</si>
  <si>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</si>
  <si>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</si>
  <si>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</si>
  <si>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</si>
  <si>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</si>
  <si>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</si>
  <si>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</si>
  <si>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</si>
  <si>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</si>
  <si>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</si>
  <si>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</si>
  <si>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</si>
  <si>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</si>
  <si>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</si>
  <si>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</si>
  <si>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</si>
  <si>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</si>
  <si>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</si>
  <si>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</si>
  <si>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</si>
  <si>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</si>
  <si>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</si>
  <si>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</si>
  <si>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</si>
  <si>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</si>
  <si>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</si>
  <si>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</si>
  <si>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</si>
  <si>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</si>
  <si>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</si>
  <si>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</si>
  <si>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</si>
  <si>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</si>
  <si>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</si>
  <si>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</si>
  <si>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</si>
  <si>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</si>
  <si>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</si>
  <si>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</si>
  <si>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</si>
  <si>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</si>
  <si>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</si>
  <si>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</si>
  <si>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</si>
  <si>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</si>
  <si>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</si>
  <si>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</si>
  <si>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</si>
  <si>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</si>
  <si>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</si>
  <si>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</si>
  <si>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</si>
  <si>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</si>
  <si>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</si>
  <si>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</si>
  <si>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</si>
  <si>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</si>
  <si>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</si>
  <si>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</si>
  <si>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</si>
  <si>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</si>
  <si>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</si>
  <si>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</si>
  <si>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</si>
  <si>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</si>
  <si>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</si>
  <si>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</si>
  <si>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</si>
  <si>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</si>
  <si>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</si>
  <si>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</si>
  <si>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</si>
  <si>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</si>
  <si>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</si>
  <si>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</si>
  <si>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</si>
  <si>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</si>
  <si>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</si>
  <si>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ADQUISICION DE MAQUINAS</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</si>
  <si>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</si>
  <si>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</si>
  <si>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</si>
  <si>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</si>
  <si>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</si>
  <si>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</si>
  <si>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</si>
  <si>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</si>
  <si>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</si>
  <si>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</si>
  <si>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</si>
  <si>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</si>
  <si>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</si>
  <si>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</si>
  <si>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</si>
  <si>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</si>
  <si>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</si>
  <si>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</si>
  <si>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</si>
  <si>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</si>
  <si>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</si>
  <si>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</si>
  <si>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</si>
  <si>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</si>
  <si>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</si>
  <si>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</si>
  <si>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</si>
  <si>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</si>
  <si>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</si>
  <si>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</si>
  <si>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</si>
  <si>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</si>
  <si>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</si>
  <si>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</si>
  <si>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</si>
  <si>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</si>
  <si>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</si>
  <si>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</si>
  <si>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</si>
  <si>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</si>
  <si>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</si>
  <si>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</si>
  <si>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</si>
  <si>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</si>
  <si>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</si>
  <si>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</si>
  <si>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</si>
  <si>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</si>
  <si>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</si>
  <si>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</si>
  <si>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</si>
  <si>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</si>
  <si>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</si>
  <si>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</si>
  <si>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</si>
  <si>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</si>
  <si>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</si>
  <si>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</si>
  <si>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</si>
  <si>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</si>
  <si>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</si>
  <si>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</si>
  <si>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</si>
  <si>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</si>
  <si>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</si>
  <si>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</si>
  <si>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</si>
  <si>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</si>
  <si>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</si>
  <si>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</si>
  <si>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</si>
  <si>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</si>
  <si>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</si>
  <si>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</si>
  <si>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</si>
  <si>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</si>
  <si>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</si>
  <si>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</si>
  <si>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</si>
  <si>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</si>
  <si>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</si>
  <si>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</si>
  <si>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</si>
  <si>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</si>
  <si>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</si>
  <si>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</si>
  <si>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</si>
  <si>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</si>
  <si>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</si>
  <si>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</si>
  <si>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</si>
  <si>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</si>
  <si>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</si>
  <si>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</si>
  <si>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</si>
  <si>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</si>
  <si>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</si>
  <si>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</si>
  <si>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</si>
  <si>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</si>
  <si>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</si>
  <si>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</si>
  <si>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</si>
  <si>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</si>
  <si>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</si>
  <si>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</si>
  <si>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</si>
  <si>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</si>
  <si>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</si>
  <si>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</si>
  <si>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</si>
  <si>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</si>
  <si>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</si>
  <si>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</si>
  <si>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</si>
  <si>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</si>
  <si>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</si>
  <si>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</si>
  <si>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</si>
  <si>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</si>
  <si>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</si>
  <si>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</si>
  <si>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</si>
  <si>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</si>
  <si>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</si>
  <si>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</si>
  <si>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</si>
  <si>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</si>
  <si>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</si>
  <si>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</si>
  <si>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</si>
  <si>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15101502</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</si>
  <si>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</si>
  <si>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</si>
  <si>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</si>
  <si>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</si>
  <si>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</si>
  <si>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</si>
  <si>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</si>
  <si>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</si>
  <si>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</si>
  <si>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</si>
  <si>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</si>
  <si>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</si>
  <si>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</si>
  <si>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</si>
  <si>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</si>
  <si>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</si>
  <si>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</si>
  <si>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</si>
  <si>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</si>
  <si>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</si>
  <si>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</si>
  <si>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</si>
  <si>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</si>
  <si>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</si>
  <si>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</si>
  <si>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</si>
  <si>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</si>
  <si>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</si>
  <si>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</si>
  <si>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</si>
  <si>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</si>
  <si>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</si>
  <si>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</si>
  <si>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</si>
  <si>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</si>
  <si>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</si>
  <si>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</si>
  <si>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</si>
  <si>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</si>
  <si>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</si>
  <si>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</si>
  <si>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</si>
  <si>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</si>
  <si>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</si>
  <si>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</si>
  <si>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</si>
  <si>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</si>
  <si>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</si>
  <si>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</si>
  <si>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</si>
  <si>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</si>
  <si>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</si>
  <si>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</si>
  <si>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</si>
  <si>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</si>
  <si>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</si>
  <si>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</si>
  <si>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</si>
  <si>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</si>
  <si>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</si>
  <si>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</si>
  <si>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</si>
  <si>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25171707</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</si>
  <si>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</si>
  <si>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</si>
  <si>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</si>
  <si>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</si>
  <si>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</si>
  <si>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</si>
  <si>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</si>
  <si>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</si>
  <si>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</si>
  <si>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</si>
  <si>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</si>
  <si>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</si>
  <si>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</si>
  <si>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</si>
  <si>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</si>
  <si>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</si>
  <si>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</si>
  <si>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</si>
  <si>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</si>
  <si>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</si>
  <si>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</si>
  <si>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</si>
  <si>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</si>
  <si>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</si>
  <si>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</si>
  <si>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</si>
  <si>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</si>
  <si>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</si>
  <si>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</si>
  <si>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</si>
  <si>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</si>
  <si>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</si>
  <si>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</si>
  <si>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</si>
  <si>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</si>
  <si>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</si>
  <si>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</si>
  <si>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</si>
  <si>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</si>
  <si>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</si>
  <si>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</si>
  <si>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</si>
  <si>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</si>
  <si>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</si>
  <si>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</si>
  <si>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</si>
  <si>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</si>
  <si>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</si>
  <si>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</si>
  <si>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</si>
  <si>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</si>
  <si>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</si>
  <si>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</si>
  <si>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</si>
  <si>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</si>
  <si>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</si>
  <si>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</si>
  <si>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</si>
  <si>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</si>
  <si>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</si>
  <si>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</si>
  <si>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</si>
  <si>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</si>
  <si>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</si>
  <si>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</si>
  <si>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</si>
  <si>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</si>
  <si>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</si>
  <si>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</si>
  <si>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</si>
  <si>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</si>
  <si>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</si>
  <si>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</si>
  <si>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</si>
  <si>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</si>
  <si>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</si>
  <si>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</si>
  <si>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</si>
  <si>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</si>
  <si>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</si>
  <si>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</si>
  <si>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</si>
  <si>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</si>
  <si>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</si>
  <si>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</si>
  <si>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</si>
  <si>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</si>
  <si>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</si>
  <si>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</si>
  <si>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</si>
  <si>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</si>
  <si>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</si>
  <si>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</si>
  <si>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</si>
  <si>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</si>
  <si>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</si>
  <si>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</si>
  <si>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</si>
  <si>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</si>
  <si>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</si>
  <si>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</si>
  <si>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</si>
  <si>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</si>
  <si>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</si>
  <si>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</si>
  <si>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</si>
  <si>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 xml:space="preserve">ADQUISICION DE POLOSHIRT PARA </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</si>
  <si>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</si>
  <si>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</si>
  <si>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</si>
  <si>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</si>
  <si>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</si>
  <si>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</si>
  <si>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</si>
  <si>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</si>
  <si>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</si>
  <si>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</si>
  <si>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</si>
  <si>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</si>
  <si>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</si>
  <si>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</si>
  <si>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</si>
  <si>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</si>
  <si>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</si>
  <si>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</si>
  <si>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</si>
  <si>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</si>
  <si>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</si>
  <si>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</si>
  <si>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</si>
  <si>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</si>
  <si>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</si>
  <si>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</si>
  <si>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</si>
  <si>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</si>
  <si>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</si>
  <si>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</si>
  <si>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</si>
  <si>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</si>
  <si>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</si>
  <si>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</si>
  <si>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</si>
  <si>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</si>
  <si>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</si>
  <si>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</si>
  <si>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</si>
  <si>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</si>
  <si>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</si>
  <si>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</si>
  <si>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</si>
  <si>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</si>
  <si>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</si>
  <si>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</si>
  <si>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</si>
  <si>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</si>
  <si>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</si>
  <si>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</si>
  <si>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</si>
  <si>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</si>
  <si>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</si>
  <si>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</si>
  <si>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</si>
  <si>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</si>
  <si>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</si>
  <si>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</si>
  <si>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</si>
  <si>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</si>
  <si>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</si>
  <si>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</si>
  <si>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</si>
  <si>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</si>
  <si>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</si>
  <si>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</si>
  <si>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</si>
  <si>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</si>
  <si>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</si>
  <si>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</si>
  <si>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</si>
  <si>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</si>
  <si>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</si>
  <si>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</si>
  <si>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</si>
  <si>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</si>
  <si>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</si>
  <si>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</si>
  <si>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</si>
  <si>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</si>
  <si>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</si>
  <si>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</si>
  <si>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</si>
  <si>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</si>
  <si>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</si>
  <si>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</si>
  <si>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</si>
  <si>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</si>
  <si>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</si>
  <si>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</si>
  <si>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</si>
  <si>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</si>
  <si>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</si>
  <si>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</si>
  <si>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</si>
  <si>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</si>
  <si>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</si>
  <si>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</si>
  <si>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</si>
  <si>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</si>
  <si>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</si>
  <si>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</si>
  <si>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</si>
  <si>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</si>
  <si>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</si>
  <si>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</si>
  <si>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</si>
  <si>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</si>
  <si>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</si>
  <si>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</si>
  <si>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</si>
  <si>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</si>
  <si>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</si>
  <si>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</si>
  <si>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</si>
  <si>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</si>
  <si>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</si>
  <si>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</si>
  <si>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</si>
  <si>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</si>
  <si>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</si>
  <si>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</si>
  <si>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</si>
  <si>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</si>
  <si>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</si>
  <si>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</si>
  <si>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</si>
  <si>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</si>
  <si>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</si>
  <si>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</si>
  <si>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</si>
  <si>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</si>
  <si>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</si>
  <si>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</si>
  <si>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</si>
  <si>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</si>
  <si>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</si>
  <si>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</si>
  <si>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</si>
  <si>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</si>
  <si>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</si>
  <si>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</si>
  <si>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</si>
  <si>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</si>
  <si>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</si>
  <si>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</si>
  <si>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</si>
  <si>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</si>
  <si>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</si>
  <si>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</si>
  <si>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</si>
  <si>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</si>
  <si>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</si>
  <si>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</si>
  <si>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</si>
  <si>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</si>
  <si>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</si>
  <si>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</si>
  <si>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</si>
  <si>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</si>
  <si>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</si>
  <si>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</si>
  <si>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</si>
  <si>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</si>
  <si>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</si>
  <si>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</si>
  <si>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</si>
  <si>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</si>
  <si>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</si>
  <si>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</si>
  <si>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</si>
  <si>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</si>
  <si>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</si>
  <si>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</si>
  <si>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</si>
  <si>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</si>
  <si>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</si>
  <si>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</si>
  <si>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</si>
  <si>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</si>
  <si>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</si>
  <si>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</si>
  <si>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</si>
  <si>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</si>
  <si>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</si>
  <si>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</si>
  <si>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</si>
  <si>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</si>
  <si>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</si>
  <si>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</si>
  <si>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</si>
  <si>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</si>
  <si>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</si>
  <si>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</si>
  <si>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</si>
  <si>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</si>
  <si>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</si>
  <si>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</si>
  <si>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</si>
  <si>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</si>
  <si>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</si>
  <si>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</si>
  <si>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</si>
  <si>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</si>
  <si>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</si>
  <si>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</si>
  <si>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</si>
  <si>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</si>
  <si>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</si>
  <si>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</si>
  <si>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</si>
  <si>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</si>
  <si>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</si>
  <si>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</si>
  <si>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</si>
  <si>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</si>
  <si>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</si>
  <si>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</si>
  <si>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</si>
  <si>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</si>
  <si>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</si>
  <si>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</si>
  <si>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</si>
  <si>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</si>
  <si>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</si>
  <si>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</si>
  <si>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</si>
  <si>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</si>
  <si>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</si>
  <si>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</si>
  <si>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</si>
  <si>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</si>
  <si>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</si>
  <si>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</si>
  <si>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</si>
  <si>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</si>
  <si>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</si>
  <si>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</si>
  <si>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</si>
  <si>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</si>
  <si>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</si>
  <si>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</si>
  <si>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</si>
  <si>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</si>
  <si>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</si>
  <si>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</si>
  <si>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</si>
  <si>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</si>
  <si>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</si>
  <si>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</si>
  <si>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</si>
  <si>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</si>
  <si>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</si>
  <si>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</si>
  <si>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</si>
  <si>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</si>
  <si>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</si>
  <si>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</si>
  <si>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</si>
  <si>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</si>
  <si>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</si>
  <si>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</si>
  <si>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</si>
  <si>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</si>
  <si>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</si>
  <si>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</si>
  <si>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</si>
  <si>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</si>
  <si>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</si>
  <si>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</si>
  <si>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</si>
  <si>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</si>
  <si>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</si>
  <si>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</si>
  <si>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</si>
  <si>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</si>
  <si>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</si>
  <si>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53131630</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</si>
  <si>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</si>
  <si>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</si>
  <si>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</si>
  <si>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</si>
  <si>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</si>
  <si>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</si>
  <si>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</si>
  <si>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</si>
  <si>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</si>
  <si>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</si>
  <si>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</si>
  <si>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</si>
  <si>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</si>
  <si>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</si>
  <si>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</si>
  <si>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</si>
  <si>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</si>
  <si>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</si>
  <si>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</si>
  <si>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</si>
  <si>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</si>
  <si>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</si>
  <si>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</si>
  <si>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</si>
  <si>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</si>
  <si>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</si>
  <si>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</si>
  <si>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</si>
  <si>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</si>
  <si>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</si>
  <si>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</si>
  <si>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</si>
  <si>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50131611</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</si>
  <si>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</si>
  <si>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</si>
  <si>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</si>
  <si>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</si>
  <si>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</si>
  <si>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</si>
  <si>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</si>
  <si>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</si>
  <si>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</si>
  <si>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</si>
  <si>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</si>
  <si>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</si>
  <si>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</si>
  <si>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</si>
  <si>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</si>
  <si>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</si>
  <si>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</si>
  <si>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</si>
  <si>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</si>
  <si>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</si>
  <si>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</si>
  <si>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</si>
  <si>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</si>
  <si>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</si>
  <si>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</si>
  <si>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</si>
  <si>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</si>
  <si>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</si>
  <si>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</si>
  <si>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</si>
  <si>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</si>
  <si>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</si>
  <si>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</si>
  <si>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</si>
  <si>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</si>
  <si>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</si>
  <si>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</si>
  <si>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</si>
  <si>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</si>
  <si>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</si>
  <si>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</si>
  <si>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</si>
  <si>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</si>
  <si>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</si>
  <si>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</si>
  <si>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</si>
  <si>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</si>
  <si>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</si>
  <si>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</si>
  <si>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</si>
  <si>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</si>
  <si>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</si>
  <si>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</si>
  <si>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</si>
  <si>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</si>
  <si>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</si>
  <si>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</si>
  <si>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</si>
  <si>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</si>
  <si>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</si>
  <si>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</si>
  <si>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</si>
  <si>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</si>
  <si>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</si>
  <si>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</si>
  <si>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</si>
  <si>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</si>
  <si>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</si>
  <si>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</si>
  <si>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</si>
  <si>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</si>
  <si>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</si>
  <si>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</si>
  <si>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</si>
  <si>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</si>
  <si>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</si>
  <si>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</si>
  <si>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</si>
  <si>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</si>
  <si>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</si>
  <si>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</si>
  <si>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</si>
  <si>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</si>
  <si>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</si>
  <si>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</si>
  <si>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</si>
  <si>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</si>
  <si>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</si>
  <si>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</si>
  <si>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</si>
  <si>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</si>
  <si>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</si>
  <si>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</si>
  <si>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</si>
  <si>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</si>
  <si>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</si>
  <si>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</si>
  <si>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</si>
  <si>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</si>
  <si>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</si>
  <si>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</si>
  <si>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</si>
  <si>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</si>
  <si>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</si>
  <si>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</si>
  <si>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</si>
  <si>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</si>
  <si>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</si>
  <si>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</si>
  <si>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</si>
  <si>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</si>
  <si>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</si>
  <si>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</si>
  <si>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</si>
  <si>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</si>
  <si>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</si>
  <si>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</si>
  <si>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</si>
  <si>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</si>
  <si>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</si>
  <si>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</si>
  <si>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</si>
  <si>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</si>
  <si>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</si>
  <si>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</si>
  <si>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</si>
  <si>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</si>
  <si>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</si>
  <si>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</si>
  <si>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</si>
  <si>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</si>
  <si>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</si>
  <si>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</si>
  <si>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</si>
  <si>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</si>
  <si>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</si>
  <si>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</si>
  <si>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</si>
  <si>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</si>
  <si>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41103012</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</si>
  <si>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</si>
  <si>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</si>
  <si>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</si>
  <si>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</si>
  <si>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</si>
  <si>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</si>
  <si>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</si>
  <si>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</si>
  <si>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</si>
  <si>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</si>
  <si>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</si>
  <si>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</si>
  <si>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</si>
  <si>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</si>
  <si>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</si>
  <si>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</si>
  <si>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</si>
  <si>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</si>
  <si>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</si>
  <si>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</si>
  <si>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</si>
  <si>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</si>
  <si>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</si>
  <si>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</si>
  <si>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</si>
  <si>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</si>
  <si>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</si>
  <si>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</si>
  <si>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</si>
  <si>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</si>
  <si>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</si>
  <si>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</si>
  <si>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</si>
  <si>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</si>
  <si>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</si>
  <si>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</si>
  <si>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</si>
  <si>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</si>
  <si>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</si>
  <si>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</si>
  <si>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</si>
  <si>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</si>
  <si>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</si>
  <si>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</si>
  <si>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</si>
  <si>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</si>
  <si>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</si>
  <si>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</si>
  <si>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</si>
  <si>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MATERIALES</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</si>
  <si>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</si>
  <si>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</si>
  <si>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</si>
  <si>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</si>
  <si>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</si>
  <si>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</si>
  <si>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</si>
  <si>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</si>
  <si>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</si>
  <si>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</si>
  <si>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</si>
  <si>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</si>
  <si>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</si>
  <si>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</si>
  <si>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</si>
  <si>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</si>
  <si>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</si>
  <si>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</si>
  <si>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</si>
  <si>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</si>
  <si>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</si>
  <si>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</si>
  <si>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</si>
  <si>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</si>
  <si>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</si>
  <si>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</si>
  <si>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</si>
  <si>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</si>
  <si>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</si>
  <si>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</si>
  <si>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</si>
  <si>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</si>
  <si>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</si>
  <si>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</si>
  <si>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</si>
  <si>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</si>
  <si>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</si>
  <si>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</si>
  <si>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</si>
  <si>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</si>
  <si>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</si>
  <si>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</si>
  <si>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</si>
  <si>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</si>
  <si>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</si>
  <si>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</si>
  <si>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</si>
  <si>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</si>
  <si>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</si>
  <si>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</si>
  <si>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</si>
  <si>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</si>
  <si>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</si>
  <si>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</si>
  <si>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</si>
  <si>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</si>
  <si>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</si>
  <si>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</si>
  <si>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</si>
  <si>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</si>
  <si>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</si>
  <si>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</si>
  <si>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</si>
  <si>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</si>
  <si>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</si>
  <si>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</si>
  <si>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</si>
  <si>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</si>
  <si>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</si>
  <si>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</si>
  <si>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</si>
  <si>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</si>
  <si>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</si>
  <si>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</si>
  <si>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</si>
  <si>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</si>
  <si>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</si>
  <si>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</si>
  <si>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</si>
  <si>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</si>
  <si>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</si>
  <si>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</si>
  <si>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</si>
  <si>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</si>
  <si>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</si>
  <si>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</si>
  <si>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</si>
  <si>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</si>
  <si>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</si>
  <si>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</si>
  <si>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</si>
  <si>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</si>
  <si>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</si>
  <si>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</si>
  <si>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</si>
  <si>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</si>
  <si>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</si>
  <si>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</si>
  <si>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</si>
  <si>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</si>
  <si>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</si>
  <si>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</si>
  <si>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</si>
  <si>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</si>
  <si>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</si>
  <si>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</si>
  <si>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</si>
  <si>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</si>
  <si>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</si>
  <si>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</si>
  <si>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</si>
  <si>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</si>
  <si>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</si>
  <si>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</si>
  <si>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</si>
  <si>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</si>
  <si>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</si>
  <si>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</si>
  <si>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</si>
  <si>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</si>
  <si>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</si>
  <si>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</si>
  <si>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</si>
  <si>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</si>
  <si>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</si>
  <si>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</si>
  <si>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</si>
  <si>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</si>
  <si>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</si>
  <si>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</si>
  <si>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</si>
  <si>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</si>
  <si>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</si>
  <si>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</si>
  <si>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</si>
  <si>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</si>
  <si>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</si>
  <si>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</si>
  <si>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</si>
  <si>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</si>
  <si>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</si>
  <si>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</si>
  <si>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</si>
  <si>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</si>
  <si>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</si>
  <si>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</si>
  <si>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</si>
  <si>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</si>
  <si>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</si>
  <si>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</si>
  <si>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</si>
  <si>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</si>
  <si>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</si>
  <si>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</si>
  <si>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</si>
  <si>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</si>
  <si>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</si>
  <si>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</si>
  <si>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</si>
  <si>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</si>
  <si>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</si>
  <si>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</si>
  <si>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</si>
  <si>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</si>
  <si>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</si>
  <si>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</si>
  <si>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</si>
  <si>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</si>
  <si>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</si>
  <si>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</si>
  <si>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</si>
  <si>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</si>
  <si>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</si>
  <si>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</si>
  <si>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</si>
  <si>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</si>
  <si>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</si>
  <si>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</si>
  <si>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</si>
  <si>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</si>
  <si>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</si>
  <si>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</si>
  <si>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</si>
  <si>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</si>
  <si>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</si>
  <si>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</si>
  <si>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</si>
  <si>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</si>
  <si>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</si>
  <si>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</si>
  <si>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</si>
  <si>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</si>
  <si>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</si>
  <si>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</si>
  <si>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</si>
  <si>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</si>
  <si>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</si>
  <si>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</si>
  <si>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</si>
  <si>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</si>
  <si>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</si>
  <si>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</si>
  <si>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</si>
  <si>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</si>
  <si>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</si>
  <si>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</si>
  <si>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</si>
  <si>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</si>
  <si>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</si>
  <si>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</si>
  <si>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</si>
  <si>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</si>
  <si>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</si>
  <si>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</si>
  <si>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</si>
  <si>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</si>
  <si>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</si>
  <si>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</si>
  <si>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</si>
  <si>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</si>
  <si>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</si>
  <si>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</si>
  <si>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</si>
  <si>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</si>
  <si>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</si>
  <si>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</si>
  <si>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</si>
  <si>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</si>
  <si>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</si>
  <si>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</si>
  <si>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</si>
  <si>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</si>
  <si>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</si>
  <si>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</si>
  <si>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</si>
  <si>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</si>
  <si>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</si>
  <si>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</si>
  <si>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</si>
  <si>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</si>
  <si>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</si>
  <si>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</si>
  <si>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</si>
  <si>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</si>
  <si>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</si>
  <si>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</si>
  <si>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</si>
  <si>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</si>
  <si>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</si>
  <si>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</si>
  <si>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</si>
  <si>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</si>
  <si>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</si>
  <si>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</si>
  <si>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</si>
  <si>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</si>
  <si>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</si>
  <si>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</si>
  <si>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</si>
  <si>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</si>
  <si>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</si>
  <si>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</si>
  <si>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</si>
  <si>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</si>
  <si>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</si>
  <si>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</si>
  <si>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</si>
  <si>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</si>
  <si>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</si>
  <si>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</si>
  <si>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</si>
  <si>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</si>
  <si>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</si>
  <si>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</si>
  <si>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</si>
  <si>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</si>
  <si>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</si>
  <si>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</si>
  <si>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</si>
  <si>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</si>
  <si>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</si>
  <si>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</si>
  <si>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</si>
  <si>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</si>
  <si>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</si>
  <si>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</si>
  <si>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</si>
  <si>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</si>
  <si>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</si>
  <si>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</si>
  <si>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</si>
  <si>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</si>
  <si>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</si>
  <si>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</si>
  <si>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</si>
  <si>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</si>
  <si>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</si>
  <si>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</si>
  <si>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</si>
  <si>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</si>
  <si>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</si>
  <si>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</si>
  <si>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</si>
  <si>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</si>
  <si>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</si>
  <si>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</si>
  <si>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</si>
  <si>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</si>
  <si>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</si>
  <si>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</si>
  <si>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</si>
  <si>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</si>
  <si>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</si>
  <si>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</si>
  <si>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</si>
  <si>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</si>
  <si>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</si>
  <si>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</si>
  <si>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</si>
  <si>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</si>
  <si>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</si>
  <si>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</si>
  <si>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</si>
  <si>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</si>
  <si>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DE CALZADOS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</si>
  <si>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</si>
  <si>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</si>
  <si>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</si>
  <si>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</si>
  <si>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</si>
  <si>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</si>
  <si>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</si>
  <si>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</si>
  <si>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</si>
  <si>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</si>
  <si>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</si>
  <si>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</si>
  <si>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</si>
  <si>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</si>
  <si>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</si>
  <si>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</si>
  <si>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</si>
  <si>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</si>
  <si>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</si>
  <si>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</si>
  <si>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</si>
  <si>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</si>
  <si>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</si>
  <si>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</si>
  <si>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</si>
  <si>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</si>
  <si>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</si>
  <si>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</si>
  <si>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</si>
  <si>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</si>
  <si>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</si>
  <si>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41123302</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</si>
  <si>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</si>
  <si>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</si>
  <si>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</si>
  <si>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</si>
  <si>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</si>
  <si>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</si>
  <si>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</si>
  <si>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</si>
  <si>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</si>
  <si>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</si>
  <si>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</si>
  <si>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</si>
  <si>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</si>
  <si>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</si>
  <si>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</si>
  <si>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</si>
  <si>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</si>
  <si>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</si>
  <si>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</si>
  <si>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</si>
  <si>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</si>
  <si>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</si>
  <si>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</si>
  <si>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</si>
  <si>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</si>
  <si>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</si>
  <si>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LIMPIEZA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</si>
  <si>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</si>
  <si>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</si>
  <si>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</si>
  <si>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</si>
  <si>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</si>
  <si>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</si>
  <si>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</si>
  <si>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</si>
  <si>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</si>
  <si>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</si>
  <si>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</si>
  <si>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</si>
  <si>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</si>
  <si>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</si>
  <si>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</si>
  <si>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</si>
  <si>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</si>
  <si>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</si>
  <si>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</si>
  <si>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</si>
  <si>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</si>
  <si>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</si>
  <si>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</si>
  <si>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</si>
  <si>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</si>
  <si>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</si>
  <si>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</si>
  <si>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</si>
  <si>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</si>
  <si>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</si>
  <si>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</si>
  <si>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</si>
  <si>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</si>
  <si>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</si>
  <si>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</si>
  <si>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</si>
  <si>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</si>
  <si>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</si>
  <si>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</si>
  <si>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</si>
  <si>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</si>
  <si>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</si>
  <si>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</si>
  <si>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</si>
  <si>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</si>
  <si>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</si>
  <si>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</si>
  <si>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</si>
  <si>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</si>
  <si>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</si>
  <si>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</si>
  <si>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</si>
  <si>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</si>
  <si>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</si>
  <si>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</si>
  <si>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</si>
  <si>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</si>
  <si>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</si>
  <si>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</si>
  <si>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</si>
  <si>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</si>
  <si>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</si>
  <si>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</si>
  <si>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</si>
  <si>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</si>
  <si>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</si>
  <si>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</si>
  <si>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</si>
  <si>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</si>
  <si>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</si>
  <si>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</si>
  <si>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</si>
  <si>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</si>
  <si>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</si>
  <si>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</si>
  <si>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</si>
  <si>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</si>
  <si>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</si>
  <si>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</si>
  <si>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</si>
  <si>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</si>
  <si>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</si>
  <si>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</si>
  <si>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</si>
  <si>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</si>
  <si>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</si>
  <si>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</si>
  <si>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</si>
  <si>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</si>
  <si>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</si>
  <si>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</si>
  <si>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</si>
  <si>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</si>
  <si>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</si>
  <si>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</si>
  <si>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</si>
  <si>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</si>
  <si>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</si>
  <si>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</si>
  <si>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</si>
  <si>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</si>
  <si>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</si>
  <si>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</si>
  <si>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</si>
  <si>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</si>
  <si>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</si>
  <si>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</si>
  <si>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</si>
  <si>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</si>
  <si>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</si>
  <si>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</si>
  <si>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</si>
  <si>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</si>
  <si>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</si>
  <si>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</si>
  <si>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</si>
  <si>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</si>
  <si>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</si>
  <si>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</si>
  <si>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</si>
  <si>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</si>
  <si>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</si>
  <si>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</si>
  <si>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</si>
  <si>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</si>
  <si>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</si>
  <si>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</si>
  <si>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</si>
  <si>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</si>
  <si>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</si>
  <si>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</si>
  <si>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</si>
  <si>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</si>
  <si>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</si>
  <si>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</si>
  <si>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</si>
  <si>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</si>
  <si>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</si>
  <si>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</si>
  <si>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</si>
  <si>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</si>
  <si>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</si>
  <si>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</si>
  <si>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</si>
  <si>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</si>
  <si>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</si>
  <si>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</si>
  <si>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</si>
  <si>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</si>
  <si>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</si>
  <si>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</si>
  <si>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</si>
  <si>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</si>
  <si>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</si>
  <si>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</si>
  <si>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</si>
  <si>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</si>
  <si>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</si>
  <si>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</si>
  <si>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</si>
  <si>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</si>
  <si>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</si>
  <si>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</si>
  <si>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</si>
  <si>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</si>
  <si>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</si>
  <si>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</si>
  <si>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</si>
  <si>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</si>
  <si>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</si>
  <si>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</si>
  <si>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</si>
  <si>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</si>
  <si>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</si>
  <si>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</si>
  <si>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</si>
  <si>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</si>
  <si>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</si>
  <si>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</si>
  <si>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</si>
  <si>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</si>
  <si>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</si>
  <si>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</si>
  <si>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</si>
  <si>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</si>
  <si>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</si>
  <si>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</si>
  <si>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</si>
  <si>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</si>
  <si>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</si>
  <si>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</si>
  <si>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</si>
  <si>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</si>
  <si>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</si>
  <si>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</si>
  <si>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</si>
  <si>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</si>
  <si>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</si>
  <si>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</si>
  <si>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</si>
  <si>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</si>
  <si>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</si>
  <si>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</si>
  <si>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</si>
  <si>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</si>
  <si>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</si>
  <si>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</si>
  <si>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</si>
  <si>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</si>
  <si>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</si>
  <si>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</si>
  <si>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</si>
  <si>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</si>
  <si>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</si>
  <si>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</si>
  <si>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</si>
  <si>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</si>
  <si>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</si>
  <si>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</si>
  <si>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</si>
  <si>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</si>
  <si>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</si>
  <si>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</si>
  <si>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</si>
  <si>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</si>
  <si>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</si>
  <si>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</si>
  <si>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</si>
  <si>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</si>
  <si>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</si>
  <si>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</si>
  <si>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</si>
  <si>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</si>
  <si>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</si>
  <si>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</si>
  <si>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</si>
  <si>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</si>
  <si>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</si>
  <si>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</si>
  <si>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</si>
  <si>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</si>
  <si>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</si>
  <si>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</si>
  <si>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</si>
  <si>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</si>
  <si>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</si>
  <si>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</si>
  <si>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</si>
  <si>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</si>
  <si>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</si>
  <si>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</si>
  <si>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</si>
  <si>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</si>
  <si>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</si>
  <si>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</si>
  <si>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</si>
  <si>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</si>
  <si>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</si>
  <si>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</si>
  <si>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</si>
  <si>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</si>
  <si>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</si>
  <si>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</si>
  <si>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</si>
  <si>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</si>
  <si>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</si>
  <si>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</si>
  <si>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</si>
  <si>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</si>
  <si>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</si>
  <si>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</si>
  <si>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</si>
  <si>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</si>
  <si>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</si>
  <si>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</si>
  <si>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</si>
  <si>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</si>
  <si>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</si>
  <si>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</si>
  <si>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</si>
  <si>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</si>
  <si>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</si>
  <si>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</si>
  <si>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</si>
  <si>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</si>
  <si>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</si>
  <si>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</si>
  <si>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</si>
  <si>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</si>
  <si>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</si>
  <si>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</si>
  <si>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</si>
  <si>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</si>
  <si>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</si>
  <si>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</si>
  <si>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</si>
  <si>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</si>
  <si>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</si>
  <si>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</si>
  <si>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</si>
  <si>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</si>
  <si>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</si>
  <si>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</si>
  <si>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</si>
  <si>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</si>
  <si>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</si>
  <si>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</si>
  <si>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26111805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</si>
  <si>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</si>
  <si>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</si>
  <si>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</si>
  <si>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</si>
  <si>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</si>
  <si>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</si>
  <si>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</si>
  <si>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</si>
  <si>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</si>
  <si>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</si>
  <si>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</si>
  <si>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</si>
  <si>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</si>
  <si>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</si>
  <si>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</si>
  <si>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</si>
  <si>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</si>
  <si>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</si>
  <si>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</si>
  <si>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</si>
  <si>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</si>
  <si>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</si>
  <si>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</si>
  <si>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</si>
  <si>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</si>
  <si>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</si>
  <si>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</si>
  <si>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</si>
  <si>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</si>
  <si>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</si>
  <si>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</si>
  <si>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</si>
  <si>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</si>
  <si>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</si>
  <si>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</si>
  <si>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</si>
  <si>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</si>
  <si>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</si>
  <si>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</si>
  <si>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</si>
  <si>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</si>
  <si>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</si>
  <si>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</si>
  <si>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</si>
  <si>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</si>
  <si>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</si>
  <si>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</si>
  <si>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</si>
  <si>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</si>
  <si>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</si>
  <si>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</si>
  <si>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</si>
  <si>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</si>
  <si>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</si>
  <si>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</si>
  <si>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</si>
  <si>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</si>
  <si>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</si>
  <si>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</si>
  <si>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</si>
  <si>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</si>
  <si>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</si>
  <si>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</si>
  <si>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</si>
  <si>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</si>
  <si>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</si>
  <si>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</si>
  <si>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</si>
  <si>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</si>
  <si>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</si>
  <si>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</si>
  <si>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</si>
  <si>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</si>
  <si>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</si>
  <si>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</si>
  <si>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</si>
  <si>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</si>
  <si>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PRODUCTOS ALIMENTICIOS</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</si>
  <si>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</si>
  <si>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</si>
  <si>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</si>
  <si>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</si>
  <si>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</si>
  <si>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</si>
  <si>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</si>
  <si>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</si>
  <si>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</si>
  <si>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</si>
  <si>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</si>
  <si>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</si>
  <si>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</si>
  <si>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</si>
  <si>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</si>
  <si>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</si>
  <si>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</si>
  <si>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</si>
  <si>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</si>
  <si>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</si>
  <si>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</si>
  <si>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</si>
  <si>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</si>
  <si>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</si>
  <si>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</si>
  <si>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</si>
  <si>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</si>
  <si>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</si>
  <si>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</si>
  <si>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</si>
  <si>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</si>
  <si>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</si>
  <si>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</si>
  <si>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</si>
  <si>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</si>
  <si>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</si>
  <si>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</si>
  <si>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</si>
  <si>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</si>
  <si>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</si>
  <si>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</si>
  <si>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</si>
  <si>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</si>
  <si>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</si>
  <si>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</si>
  <si>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</si>
  <si>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</si>
  <si>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</si>
  <si>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</si>
  <si>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</si>
  <si>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</si>
  <si>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</si>
  <si>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</si>
  <si>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</si>
  <si>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</si>
  <si>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</si>
  <si>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</si>
  <si>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</si>
  <si>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</si>
  <si>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</si>
  <si>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</si>
  <si>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</si>
  <si>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</si>
  <si>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</si>
  <si>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</si>
  <si>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</si>
  <si>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</si>
  <si>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</si>
  <si>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</si>
  <si>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</si>
  <si>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</si>
  <si>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</si>
  <si>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</si>
  <si>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</si>
  <si>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</si>
  <si>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</si>
  <si>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</si>
  <si>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</si>
  <si>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</si>
  <si>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</si>
  <si>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</si>
  <si>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</si>
  <si>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</si>
  <si>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</si>
  <si>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</si>
  <si>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</si>
  <si>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</si>
  <si>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</si>
  <si>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</si>
  <si>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</si>
  <si>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</si>
  <si>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</si>
  <si>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</si>
  <si>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</si>
  <si>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</si>
  <si>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</si>
  <si>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</si>
  <si>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</si>
  <si>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</si>
  <si>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</si>
  <si>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</si>
  <si>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</si>
  <si>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</si>
  <si>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</si>
  <si>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</si>
  <si>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</si>
  <si>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</si>
  <si>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</si>
  <si>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</si>
  <si>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</si>
  <si>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</si>
  <si>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</si>
  <si>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</si>
  <si>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</si>
  <si>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</si>
  <si>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</si>
  <si>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</si>
  <si>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</si>
  <si>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</si>
  <si>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</si>
  <si>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</si>
  <si>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</si>
  <si>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</si>
  <si>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</si>
  <si>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</si>
  <si>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</si>
  <si>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</si>
  <si>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</si>
  <si>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</si>
  <si>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</si>
  <si>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</si>
  <si>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</si>
  <si>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</si>
  <si>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</si>
  <si>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</si>
  <si>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</si>
  <si>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</si>
  <si>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</si>
  <si>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</si>
  <si>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</si>
  <si>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</si>
  <si>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</si>
  <si>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</si>
  <si>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</si>
  <si>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</si>
  <si>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</si>
  <si>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</si>
  <si>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</si>
  <si>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</si>
  <si>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</si>
  <si>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</si>
  <si>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</si>
  <si>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</si>
  <si>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</si>
  <si>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</si>
  <si>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</si>
  <si>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</si>
  <si>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</si>
  <si>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</si>
  <si>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</si>
  <si>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</si>
  <si>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</si>
  <si>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</si>
  <si>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</si>
  <si>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</si>
  <si>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</si>
  <si>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</si>
  <si>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</si>
  <si>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</si>
  <si>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</si>
  <si>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</si>
  <si>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</si>
  <si>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</si>
  <si>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</si>
  <si>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</si>
  <si>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</si>
  <si>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</si>
  <si>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</si>
  <si>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</si>
  <si>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</si>
  <si>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</si>
  <si>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</si>
  <si>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</si>
  <si>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</si>
  <si>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</si>
  <si>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</si>
  <si>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</si>
  <si>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</si>
  <si>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</si>
  <si>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</si>
  <si>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</si>
  <si>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</si>
  <si>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</si>
  <si>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</si>
  <si>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</si>
  <si>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</si>
  <si>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</si>
  <si>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</si>
  <si>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</si>
  <si>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</si>
  <si>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</si>
  <si>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</si>
  <si>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</si>
  <si>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</si>
  <si>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</si>
  <si>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</si>
  <si>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</si>
  <si>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</si>
  <si>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</si>
  <si>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</si>
  <si>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</si>
  <si>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</si>
  <si>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</si>
  <si>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</si>
  <si>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</si>
  <si>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</si>
  <si>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</si>
  <si>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</si>
  <si>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</si>
  <si>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</si>
  <si>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</si>
  <si>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</si>
  <si>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</si>
  <si>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</si>
  <si>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</si>
  <si>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</si>
  <si>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</si>
  <si>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</si>
  <si>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</si>
  <si>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</si>
  <si>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</si>
  <si>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</si>
  <si>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</si>
  <si>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</si>
  <si>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</si>
  <si>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</si>
  <si>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</si>
  <si>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</si>
  <si>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</si>
  <si>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</si>
  <si>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</si>
  <si>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</si>
  <si>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</si>
  <si>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</si>
  <si>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</si>
  <si>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</si>
  <si>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</si>
  <si>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</si>
  <si>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</si>
  <si>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</si>
  <si>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</si>
  <si>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</si>
  <si>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</si>
  <si>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</si>
  <si>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</si>
  <si>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</si>
  <si>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</si>
  <si>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</si>
  <si>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</si>
  <si>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</si>
  <si>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</si>
  <si>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</si>
  <si>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</si>
  <si>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</si>
  <si>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</si>
  <si>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</si>
  <si>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</si>
  <si>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</si>
  <si>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</si>
  <si>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</si>
  <si>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</si>
  <si>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</si>
  <si>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</si>
  <si>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</si>
  <si>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</si>
  <si>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</si>
  <si>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</si>
  <si>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</si>
  <si>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</si>
  <si>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</si>
  <si>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</si>
  <si>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</si>
  <si>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</si>
  <si>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</si>
  <si>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</si>
  <si>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</si>
  <si>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</si>
  <si>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</si>
  <si>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</si>
  <si>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</si>
  <si>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</si>
  <si>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</si>
  <si>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</si>
  <si>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</si>
  <si>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</si>
  <si>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</si>
  <si>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</si>
  <si>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</si>
  <si>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</si>
  <si>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</si>
  <si>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</si>
  <si>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</si>
  <si>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</si>
  <si>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</si>
  <si>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</si>
  <si>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</si>
  <si>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</si>
  <si>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</si>
  <si>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</si>
  <si>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</si>
  <si>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</si>
  <si>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</si>
  <si>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</si>
  <si>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</si>
  <si>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</si>
  <si>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</si>
  <si>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</si>
  <si>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</si>
  <si>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</si>
  <si>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</si>
  <si>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</si>
  <si>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</si>
  <si>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</si>
  <si>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</si>
  <si>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</si>
  <si>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</si>
  <si>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</si>
  <si>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</si>
  <si>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</si>
  <si>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</si>
  <si>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</si>
  <si>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</si>
  <si>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</si>
  <si>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</si>
  <si>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</si>
  <si>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</si>
  <si>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</si>
  <si>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</si>
  <si>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</si>
  <si>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</si>
  <si>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</si>
  <si>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</si>
  <si>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</si>
  <si>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</si>
  <si>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</si>
  <si>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</si>
  <si>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</si>
  <si>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</si>
  <si>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</si>
  <si>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</si>
  <si>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</si>
  <si>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</si>
  <si>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</si>
  <si>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</si>
  <si>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</si>
  <si>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</si>
  <si>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</si>
  <si>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</si>
  <si>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</si>
  <si>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</si>
  <si>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</si>
  <si>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</si>
  <si>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</si>
  <si>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</si>
  <si>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</si>
  <si>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</si>
  <si>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</si>
  <si>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</si>
  <si>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</si>
  <si>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</si>
  <si>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</si>
  <si>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</si>
  <si>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</si>
  <si>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</si>
  <si>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</si>
  <si>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</si>
  <si>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</si>
  <si>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</si>
  <si>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</si>
  <si>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</si>
  <si>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</si>
  <si>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</si>
  <si>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</si>
  <si>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</si>
  <si>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</si>
  <si>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</si>
  <si>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</si>
  <si>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</si>
  <si>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</si>
  <si>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</si>
  <si>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</si>
  <si>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</si>
  <si>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</si>
  <si>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</si>
  <si>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</si>
  <si>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</si>
  <si>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</si>
  <si>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</si>
  <si>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</si>
  <si>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</si>
  <si>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</si>
  <si>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</si>
  <si>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</si>
  <si>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</si>
  <si>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</si>
  <si>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</si>
  <si>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</si>
  <si>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</si>
  <si>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</si>
  <si>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</si>
  <si>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</si>
  <si>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</si>
  <si>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</si>
  <si>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</si>
  <si>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</si>
  <si>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</si>
  <si>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</si>
  <si>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</si>
  <si>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</si>
  <si>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</si>
  <si>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</si>
  <si>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</si>
  <si>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</si>
  <si>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</si>
  <si>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</si>
  <si>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</si>
  <si>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</si>
  <si>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</si>
  <si>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</si>
  <si>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</si>
  <si>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</si>
  <si>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</si>
  <si>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</si>
  <si>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</si>
  <si>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</si>
  <si>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</si>
  <si>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</si>
  <si>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</si>
  <si>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</si>
  <si>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</si>
  <si>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</si>
  <si>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</si>
  <si>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</si>
  <si>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</si>
  <si>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</si>
  <si>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</si>
  <si>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</si>
  <si>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</si>
  <si>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</si>
  <si>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</si>
  <si>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</si>
  <si>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</si>
  <si>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</si>
  <si>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</si>
  <si>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</si>
  <si>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</si>
  <si>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</si>
  <si>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</si>
  <si>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</si>
  <si>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</si>
  <si>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</si>
  <si>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</si>
  <si>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</si>
  <si>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</si>
  <si>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</si>
  <si>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</si>
  <si>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</si>
  <si>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</si>
  <si>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</si>
  <si>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</si>
  <si>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</si>
  <si>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</si>
  <si>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</si>
  <si>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</si>
  <si>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</si>
  <si>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</si>
  <si>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</si>
  <si>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</si>
  <si>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</si>
  <si>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</si>
  <si>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</si>
  <si>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</si>
  <si>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</si>
  <si>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</si>
  <si>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</si>
  <si>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</si>
  <si>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</si>
  <si>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</si>
  <si>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</si>
  <si>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</si>
  <si>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</si>
  <si>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</si>
  <si>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</si>
  <si>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</si>
  <si>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</si>
  <si>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</si>
  <si>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</si>
  <si>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</si>
  <si>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</si>
  <si>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</si>
  <si>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</si>
  <si>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</si>
  <si>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</si>
  <si>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</si>
  <si>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</si>
  <si>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</si>
  <si>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</si>
  <si>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</si>
  <si>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</si>
  <si>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</si>
  <si>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</si>
  <si>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</si>
  <si>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</si>
  <si>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</si>
  <si>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</si>
  <si>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</si>
  <si>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</si>
  <si>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</si>
  <si>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</si>
  <si>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</si>
  <si>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</si>
  <si>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</si>
  <si>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</si>
  <si>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</si>
  <si>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</si>
  <si>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</si>
  <si>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</si>
  <si>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</si>
  <si>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</si>
  <si>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</si>
  <si>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</si>
  <si>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</si>
  <si>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</si>
  <si>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</si>
  <si>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</si>
  <si>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</si>
  <si>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</si>
  <si>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</si>
  <si>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</si>
  <si>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</si>
  <si>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</si>
  <si>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</si>
  <si>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</si>
  <si>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</si>
  <si>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</si>
  <si>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</si>
  <si>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</si>
  <si>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</si>
  <si>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</si>
  <si>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</si>
  <si>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</si>
  <si>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</si>
  <si>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</si>
  <si>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</si>
  <si>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</si>
  <si>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</si>
  <si>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</si>
  <si>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</si>
  <si>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</si>
  <si>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</si>
  <si>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</si>
  <si>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</si>
  <si>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</si>
  <si>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</si>
  <si>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</si>
  <si>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</si>
  <si>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</si>
  <si>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</si>
  <si>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</si>
  <si>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</si>
  <si>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</si>
  <si>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</si>
  <si>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</si>
  <si>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</si>
  <si>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</si>
  <si>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</si>
  <si>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</si>
  <si>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</si>
  <si>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</si>
  <si>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</si>
  <si>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</si>
  <si>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</si>
  <si>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</si>
  <si>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</si>
  <si>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</si>
  <si>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</si>
  <si>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</si>
  <si>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</si>
  <si>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</si>
  <si>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</si>
  <si>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</si>
  <si>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</si>
  <si>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</si>
  <si>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</si>
  <si>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</si>
  <si>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</si>
  <si>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</si>
  <si>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</si>
  <si>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</si>
  <si>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</si>
  <si>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</si>
  <si>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</si>
  <si>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</si>
  <si>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</si>
  <si>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</si>
  <si>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</si>
  <si>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</si>
  <si>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</si>
  <si>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</si>
  <si>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</si>
  <si>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</si>
  <si>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</si>
  <si>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</si>
  <si>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</si>
  <si>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</si>
  <si>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</si>
  <si>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</si>
  <si>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</si>
  <si>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</si>
  <si>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</si>
  <si>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</si>
  <si>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</si>
  <si>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</si>
  <si>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</si>
  <si>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</si>
  <si>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</si>
  <si>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</si>
  <si>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</si>
  <si>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</si>
  <si>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</si>
  <si>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</si>
  <si>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</si>
  <si>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</si>
  <si>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</si>
  <si>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</si>
  <si>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</si>
  <si>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</si>
  <si>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</si>
  <si>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</si>
  <si>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</si>
  <si>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</si>
  <si>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</si>
  <si>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</si>
  <si>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</si>
  <si>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</si>
  <si>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60105610</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</si>
  <si>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</si>
  <si>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</si>
  <si>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</si>
  <si>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</si>
  <si>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</si>
  <si>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</si>
  <si>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</si>
  <si>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</si>
  <si>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</si>
  <si>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</si>
  <si>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</si>
  <si>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</si>
  <si>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</si>
  <si>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</si>
  <si>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</si>
  <si>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</si>
  <si>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</si>
  <si>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</si>
  <si>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</si>
  <si>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</si>
  <si>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</si>
  <si>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</si>
  <si>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</si>
  <si>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</si>
  <si>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</si>
  <si>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</si>
  <si>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</si>
  <si>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</si>
  <si>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</si>
  <si>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</si>
  <si>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</si>
  <si>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</si>
  <si>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</si>
  <si>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</si>
  <si>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</si>
  <si>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</si>
  <si>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</si>
  <si>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</si>
  <si>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</si>
  <si>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</si>
  <si>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</si>
  <si>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</si>
  <si>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</si>
  <si>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</si>
  <si>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</si>
  <si>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</si>
  <si>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</si>
  <si>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</si>
  <si>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</si>
  <si>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</si>
  <si>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</si>
  <si>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</si>
  <si>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</si>
  <si>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</si>
  <si>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</si>
  <si>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</si>
  <si>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</si>
  <si>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</si>
  <si>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</si>
  <si>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</si>
  <si>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</si>
  <si>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</si>
  <si>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</si>
  <si>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</si>
  <si>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</si>
  <si>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</si>
  <si>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</si>
  <si>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</si>
  <si>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</si>
  <si>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</si>
  <si>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</si>
  <si>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</si>
  <si>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</si>
  <si>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</si>
  <si>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</si>
  <si>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</si>
  <si>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</si>
  <si>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</si>
  <si>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</si>
  <si>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</si>
  <si>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</si>
  <si>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</si>
  <si>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</si>
  <si>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</si>
  <si>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</si>
  <si>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</si>
  <si>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</si>
  <si>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</si>
  <si>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</si>
  <si>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</si>
  <si>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</si>
  <si>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</si>
  <si>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</si>
  <si>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</si>
  <si>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</si>
  <si>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</si>
  <si>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</si>
  <si>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</si>
  <si>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</si>
  <si>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</si>
  <si>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</si>
  <si>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</si>
  <si>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</si>
  <si>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</si>
  <si>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</si>
  <si>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</si>
  <si>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</si>
  <si>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</si>
  <si>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</si>
  <si>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</si>
  <si>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</si>
  <si>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</si>
  <si>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</si>
  <si>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</si>
  <si>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</si>
  <si>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</si>
  <si>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</si>
  <si>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</si>
  <si>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</si>
  <si>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</si>
  <si>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</si>
  <si>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</si>
  <si>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</si>
  <si>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</si>
  <si>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</si>
  <si>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</si>
  <si>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</si>
  <si>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</si>
  <si>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</si>
  <si>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</si>
  <si>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</si>
  <si>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</si>
  <si>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</si>
  <si>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</si>
  <si>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</si>
  <si>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</si>
  <si>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</si>
  <si>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</si>
  <si>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</si>
  <si>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</si>
  <si>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</si>
  <si>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</si>
  <si>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</si>
  <si>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</si>
  <si>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</si>
  <si>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</si>
  <si>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</si>
  <si>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</si>
  <si>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</si>
  <si>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</si>
  <si>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</si>
  <si>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</si>
  <si>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</si>
  <si>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</si>
  <si>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</si>
  <si>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</si>
  <si>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</si>
  <si>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</si>
  <si>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</si>
  <si>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</si>
  <si>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</si>
  <si>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</si>
  <si>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</si>
  <si>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</si>
  <si>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</si>
  <si>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</si>
  <si>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</si>
  <si>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</si>
  <si>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</si>
  <si>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</si>
  <si>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</si>
  <si>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</si>
  <si>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</si>
  <si>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</si>
  <si>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</si>
  <si>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</si>
  <si>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</si>
  <si>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</si>
  <si>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</si>
  <si>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</si>
  <si>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</si>
  <si>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</si>
  <si>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</si>
  <si>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</si>
  <si>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</si>
  <si>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</si>
  <si>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</si>
  <si>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</si>
  <si>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</si>
  <si>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</si>
  <si>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</si>
  <si>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</si>
  <si>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</si>
  <si>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</si>
  <si>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</si>
  <si>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</si>
  <si>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</si>
  <si>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</si>
  <si>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</si>
  <si>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</si>
  <si>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</si>
  <si>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</si>
  <si>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</si>
  <si>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</si>
  <si>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</si>
  <si>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</si>
  <si>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 xml:space="preserve">ADQUISICION DE PINTURAS Y ARTICULOS </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</si>
  <si>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</si>
  <si>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</si>
  <si>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</si>
  <si>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</si>
  <si>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</si>
  <si>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</si>
  <si>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</si>
  <si>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</si>
  <si>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</si>
  <si>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</si>
  <si>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</si>
  <si>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</si>
  <si>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</si>
  <si>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</si>
  <si>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</si>
  <si>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</si>
  <si>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</si>
  <si>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</si>
  <si>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</si>
  <si>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</si>
  <si>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</si>
  <si>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</si>
  <si>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</si>
  <si>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</si>
  <si>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</si>
  <si>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</si>
  <si>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</si>
  <si>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</si>
  <si>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</si>
  <si>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</si>
  <si>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</si>
  <si>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</si>
  <si>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</si>
  <si>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</si>
  <si>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</si>
  <si>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</si>
  <si>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</si>
  <si>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</si>
  <si>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</si>
  <si>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</si>
  <si>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</si>
  <si>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</si>
  <si>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</si>
  <si>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</si>
  <si>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</si>
  <si>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</si>
  <si>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</si>
  <si>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</si>
  <si>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60121111</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</si>
  <si>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</si>
  <si>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</si>
  <si>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</si>
  <si>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</si>
  <si>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</si>
  <si>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</si>
  <si>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</si>
  <si>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</si>
  <si>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</si>
  <si>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</si>
  <si>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</si>
  <si>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</si>
  <si>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</si>
  <si>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</si>
  <si>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</si>
  <si>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</si>
  <si>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</si>
  <si>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</si>
  <si>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</si>
  <si>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</si>
  <si>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</si>
  <si>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</si>
  <si>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</si>
  <si>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</si>
  <si>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</si>
  <si>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</si>
  <si>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</si>
  <si>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</si>
  <si>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</si>
  <si>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</si>
  <si>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</si>
  <si>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</si>
  <si>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</si>
  <si>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</si>
  <si>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</si>
  <si>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</si>
  <si>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</si>
  <si>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</si>
  <si>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</si>
  <si>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</si>
  <si>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</si>
  <si>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</si>
  <si>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</si>
  <si>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</si>
  <si>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</si>
  <si>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</si>
  <si>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</si>
  <si>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</si>
  <si>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</si>
  <si>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</si>
  <si>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</si>
  <si>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</si>
  <si>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</si>
  <si>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</si>
  <si>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</si>
  <si>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</si>
  <si>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</si>
  <si>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</si>
  <si>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</si>
  <si>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</si>
  <si>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</si>
  <si>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</si>
  <si>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</si>
  <si>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</si>
  <si>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</si>
  <si>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</si>
  <si>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</si>
  <si>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</si>
  <si>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</si>
  <si>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</si>
  <si>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</si>
  <si>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</si>
  <si>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</si>
  <si>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</si>
  <si>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</si>
  <si>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</si>
  <si>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</si>
  <si>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</si>
  <si>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</si>
  <si>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</si>
  <si>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</si>
  <si>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25171706</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</si>
  <si>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</si>
  <si>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</si>
  <si>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</si>
  <si>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</si>
  <si>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</si>
  <si>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</si>
  <si>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</si>
  <si>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</si>
  <si>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</si>
  <si>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</si>
  <si>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</si>
  <si>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</si>
  <si>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</si>
  <si>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</si>
  <si>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</si>
  <si>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</si>
  <si>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</si>
  <si>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</si>
  <si>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</si>
  <si>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</si>
  <si>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</si>
  <si>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</si>
  <si>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</si>
  <si>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</si>
  <si>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</si>
  <si>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</si>
  <si>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</si>
  <si>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</si>
  <si>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</si>
  <si>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</si>
  <si>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</si>
  <si>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</si>
  <si>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</si>
  <si>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</si>
  <si>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</si>
  <si>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</si>
  <si>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</si>
  <si>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</si>
  <si>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</si>
  <si>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</si>
  <si>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</si>
  <si>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</si>
  <si>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</si>
  <si>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</si>
  <si>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</si>
  <si>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</si>
  <si>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</si>
  <si>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</si>
  <si>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</si>
  <si>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</si>
  <si>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</si>
  <si>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</si>
  <si>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</si>
  <si>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</si>
  <si>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</si>
  <si>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</si>
  <si>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</si>
  <si>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</si>
  <si>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</si>
  <si>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</si>
  <si>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</si>
  <si>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</si>
  <si>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</si>
  <si>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</si>
  <si>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</si>
  <si>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</si>
  <si>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</si>
  <si>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</si>
  <si>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</si>
  <si>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</si>
  <si>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</si>
  <si>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</si>
  <si>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</si>
  <si>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</si>
  <si>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</si>
  <si>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</si>
  <si>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</si>
  <si>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</si>
  <si>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</si>
  <si>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</si>
  <si>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</si>
  <si>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</si>
  <si>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</si>
  <si>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</si>
  <si>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</si>
  <si>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</si>
  <si>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</si>
  <si>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</si>
  <si>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</si>
  <si>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</si>
  <si>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</si>
  <si>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</si>
  <si>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</si>
  <si>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</si>
  <si>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</si>
  <si>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</si>
  <si>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</si>
  <si>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</si>
  <si>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</si>
  <si>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</si>
  <si>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</si>
  <si>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</si>
  <si>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</si>
  <si>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</si>
  <si>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</si>
  <si>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</si>
  <si>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</si>
  <si>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</si>
  <si>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</si>
  <si>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</si>
  <si>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</si>
  <si>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</si>
  <si>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</si>
  <si>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</si>
  <si>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</si>
  <si>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</si>
  <si>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</si>
  <si>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</si>
  <si>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</si>
  <si>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</si>
  <si>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</si>
  <si>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</si>
  <si>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</si>
  <si>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</si>
  <si>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</si>
  <si>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</si>
  <si>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</si>
  <si>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</si>
  <si>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</si>
  <si>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</si>
  <si>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</si>
  <si>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</si>
  <si>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</si>
  <si>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</si>
  <si>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</si>
  <si>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</si>
  <si>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</si>
  <si>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</si>
  <si>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</si>
  <si>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</si>
  <si>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</si>
  <si>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</si>
  <si>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</si>
  <si>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</si>
  <si>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</si>
  <si>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</si>
  <si>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</si>
  <si>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</si>
  <si>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</si>
  <si>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</si>
  <si>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</si>
  <si>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</si>
  <si>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</si>
  <si>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</si>
  <si>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</si>
  <si>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</si>
  <si>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</si>
  <si>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</si>
  <si>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</si>
  <si>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</si>
  <si>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</si>
  <si>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</si>
  <si>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</si>
  <si>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</si>
  <si>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</si>
  <si>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</si>
  <si>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</si>
  <si>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</si>
  <si>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</si>
  <si>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</si>
  <si>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</si>
  <si>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</si>
  <si>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</si>
  <si>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</si>
  <si>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</si>
  <si>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</si>
  <si>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</si>
  <si>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</si>
  <si>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</si>
  <si>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</si>
  <si>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</si>
  <si>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</si>
  <si>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</si>
  <si>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</si>
  <si>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</si>
  <si>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</si>
  <si>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</si>
  <si>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</si>
  <si>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</si>
  <si>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</si>
  <si>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</si>
  <si>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</si>
  <si>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</si>
  <si>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</si>
  <si>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</si>
  <si>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</si>
  <si>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</si>
  <si>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</si>
  <si>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</si>
  <si>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</si>
  <si>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</si>
  <si>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</si>
  <si>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</si>
  <si>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</si>
  <si>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</si>
  <si>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</si>
  <si>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</si>
  <si>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</si>
  <si>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</si>
  <si>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</si>
  <si>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</si>
  <si>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</si>
  <si>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</si>
  <si>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</si>
  <si>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</si>
  <si>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</si>
  <si>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</si>
  <si>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</si>
  <si>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</si>
  <si>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</si>
  <si>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</si>
  <si>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</si>
  <si>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</si>
  <si>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</si>
  <si>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</si>
  <si>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</si>
  <si>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</si>
  <si>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</si>
  <si>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</si>
  <si>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</si>
  <si>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</si>
  <si>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</si>
  <si>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</si>
  <si>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</si>
  <si>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</si>
  <si>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</si>
  <si>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</si>
  <si>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</si>
  <si>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</si>
  <si>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</si>
  <si>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</si>
  <si>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</si>
  <si>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</si>
  <si>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</si>
  <si>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</si>
  <si>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</si>
  <si>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</si>
  <si>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</si>
  <si>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</si>
  <si>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</si>
  <si>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</si>
  <si>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</si>
  <si>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</si>
  <si>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</si>
  <si>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</si>
  <si>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</si>
  <si>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</si>
  <si>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</si>
  <si>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</si>
  <si>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</si>
  <si>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</si>
  <si>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</si>
  <si>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</si>
  <si>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</si>
  <si>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</si>
  <si>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</si>
  <si>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</si>
  <si>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</si>
  <si>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</si>
  <si>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</si>
  <si>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</si>
  <si>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</si>
  <si>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</si>
  <si>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</si>
  <si>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</si>
  <si>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</si>
  <si>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</si>
  <si>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</si>
  <si>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</si>
  <si>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</si>
  <si>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</si>
  <si>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</si>
  <si>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</si>
  <si>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</si>
  <si>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</si>
  <si>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</si>
  <si>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</si>
  <si>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</si>
  <si>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</si>
  <si>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</si>
  <si>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</si>
  <si>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</si>
  <si>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</si>
  <si>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</si>
  <si>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</si>
  <si>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</si>
  <si>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</si>
  <si>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</si>
  <si>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</si>
  <si>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</si>
  <si>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</si>
  <si>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</si>
  <si>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</si>
  <si>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</si>
  <si>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</si>
  <si>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</si>
  <si>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</si>
  <si>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</si>
  <si>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</si>
  <si>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</si>
  <si>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</si>
  <si>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</si>
  <si>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</si>
  <si>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</si>
  <si>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</si>
  <si>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</si>
  <si>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</si>
  <si>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</si>
  <si>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</si>
  <si>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</si>
  <si>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</si>
  <si>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</si>
  <si>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</si>
  <si>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</si>
  <si>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</si>
  <si>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</si>
  <si>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</si>
  <si>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</si>
  <si>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</si>
  <si>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</si>
  <si>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</si>
  <si>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</si>
  <si>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</si>
  <si>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</si>
  <si>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</si>
  <si>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</si>
  <si>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</si>
  <si>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</si>
  <si>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</si>
  <si>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</si>
  <si>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</si>
  <si>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</si>
  <si>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</si>
  <si>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</si>
  <si>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</si>
  <si>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</si>
  <si>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</si>
  <si>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</si>
  <si>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</si>
  <si>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</si>
  <si>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</si>
  <si>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</si>
  <si>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</si>
  <si>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</si>
  <si>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</si>
  <si>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</si>
  <si>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</si>
  <si>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</si>
  <si>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</si>
  <si>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</si>
  <si>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</si>
  <si>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</si>
  <si>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</si>
  <si>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</si>
  <si>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</si>
  <si>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</si>
  <si>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</si>
  <si>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</si>
  <si>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</si>
  <si>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</si>
  <si>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</si>
  <si>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</si>
  <si>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</si>
  <si>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</si>
  <si>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</si>
  <si>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</si>
  <si>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</si>
  <si>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</si>
  <si>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</si>
  <si>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</si>
  <si>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</si>
  <si>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</si>
  <si>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</si>
  <si>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</si>
  <si>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</si>
  <si>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</si>
  <si>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</si>
  <si>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</si>
  <si>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</si>
  <si>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</si>
  <si>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</si>
  <si>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</si>
  <si>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</si>
  <si>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</si>
  <si>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</si>
  <si>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</si>
  <si>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</si>
  <si>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</si>
  <si>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</si>
  <si>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</si>
  <si>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</si>
  <si>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</si>
  <si>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</si>
  <si>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</si>
  <si>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</si>
  <si>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</si>
  <si>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</si>
  <si>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</si>
  <si>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</si>
  <si>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</si>
  <si>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</si>
  <si>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</si>
  <si>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</si>
  <si>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</si>
  <si>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</si>
  <si>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</si>
  <si>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</si>
  <si>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</si>
  <si>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</si>
  <si>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</si>
  <si>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</si>
  <si>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</si>
  <si>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</si>
  <si>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</si>
  <si>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</si>
  <si>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</si>
  <si>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</si>
  <si>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</si>
  <si>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</si>
  <si>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</si>
  <si>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</si>
  <si>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</si>
  <si>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</si>
  <si>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</si>
  <si>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</si>
  <si>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</si>
  <si>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</si>
  <si>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</si>
  <si>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</si>
  <si>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</si>
  <si>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</si>
  <si>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</si>
  <si>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</si>
  <si>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</si>
  <si>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</si>
  <si>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</si>
  <si>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</si>
  <si>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</si>
  <si>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</si>
  <si>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</si>
  <si>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</si>
  <si>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</si>
  <si>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</si>
  <si>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</si>
  <si>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</si>
  <si>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</si>
  <si>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</si>
  <si>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</si>
  <si>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</si>
  <si>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</si>
  <si>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</si>
  <si>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</si>
  <si>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</si>
  <si>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</si>
  <si>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</si>
  <si>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</si>
  <si>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</si>
  <si>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</si>
  <si>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</si>
  <si>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</si>
  <si>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</si>
  <si>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</si>
  <si>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</si>
  <si>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</si>
  <si>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</si>
  <si>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</si>
  <si>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</si>
  <si>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</si>
  <si>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</si>
  <si>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</si>
  <si>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</si>
  <si>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</si>
  <si>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</si>
  <si>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</si>
  <si>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</si>
  <si>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</si>
  <si>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</si>
  <si>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</si>
  <si>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</si>
  <si>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</si>
  <si>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</si>
  <si>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</si>
  <si>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</si>
  <si>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</si>
  <si>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</si>
  <si>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</si>
  <si>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</si>
  <si>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</si>
  <si>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</si>
  <si>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</si>
  <si>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60121148</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</si>
  <si>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</si>
  <si>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</si>
  <si>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</si>
  <si>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</si>
  <si>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</si>
  <si>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</si>
  <si>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</si>
  <si>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</si>
  <si>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</si>
  <si>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</si>
  <si>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</si>
  <si>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</si>
  <si>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</si>
  <si>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</si>
  <si>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</si>
  <si>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</si>
  <si>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</si>
  <si>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</si>
  <si>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</si>
  <si>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</si>
  <si>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</si>
  <si>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</si>
  <si>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</si>
  <si>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</si>
  <si>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</si>
  <si>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</si>
  <si>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</si>
  <si>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</si>
  <si>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</si>
  <si>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</si>
  <si>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</si>
  <si>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</si>
  <si>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</si>
  <si>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</si>
  <si>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</si>
  <si>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</si>
  <si>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</si>
  <si>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</si>
  <si>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</si>
  <si>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</si>
  <si>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</si>
  <si>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</si>
  <si>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</si>
  <si>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</si>
  <si>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</si>
  <si>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</si>
  <si>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</si>
  <si>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</si>
  <si>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</si>
  <si>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</si>
  <si>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</si>
  <si>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</si>
  <si>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</si>
  <si>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</si>
  <si>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</si>
  <si>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</si>
  <si>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</si>
  <si>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</si>
  <si>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</si>
  <si>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</si>
  <si>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</si>
  <si>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</si>
  <si>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</si>
  <si>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</si>
  <si>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</si>
  <si>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</si>
  <si>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</si>
  <si>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</si>
  <si>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</si>
  <si>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</si>
  <si>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</si>
  <si>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</si>
  <si>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</si>
  <si>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</si>
  <si>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</si>
  <si>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</si>
  <si>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</si>
  <si>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</si>
  <si>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</si>
  <si>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</si>
  <si>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</si>
  <si>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</si>
  <si>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</si>
  <si>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</si>
  <si>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</si>
  <si>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</si>
  <si>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</si>
  <si>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</si>
  <si>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</si>
  <si>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</si>
  <si>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</si>
  <si>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</si>
  <si>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</si>
  <si>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</si>
  <si>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</si>
  <si>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</si>
  <si>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</si>
  <si>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</si>
  <si>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</si>
  <si>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</si>
  <si>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</si>
  <si>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</si>
  <si>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</si>
  <si>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</si>
  <si>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</si>
  <si>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</si>
  <si>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</si>
  <si>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</si>
  <si>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</si>
  <si>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</si>
  <si>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</si>
  <si>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</si>
  <si>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</si>
  <si>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</si>
  <si>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</si>
  <si>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</si>
  <si>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</si>
  <si>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</si>
  <si>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</si>
  <si>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</si>
  <si>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</si>
  <si>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</si>
  <si>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</si>
  <si>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</si>
  <si>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</si>
  <si>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</si>
  <si>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</si>
  <si>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</si>
  <si>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</si>
  <si>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</si>
  <si>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</si>
  <si>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</si>
  <si>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</si>
  <si>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</si>
  <si>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</si>
  <si>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</si>
  <si>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</si>
  <si>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</si>
  <si>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</si>
  <si>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</si>
  <si>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</si>
  <si>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</si>
  <si>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</si>
  <si>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</si>
  <si>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</si>
  <si>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</si>
  <si>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</si>
  <si>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</si>
  <si>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</si>
  <si>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</si>
  <si>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</si>
  <si>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</si>
  <si>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</si>
  <si>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</si>
  <si>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</si>
  <si>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</si>
  <si>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</si>
  <si>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</si>
  <si>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ADQUISICION DE PRODUCTOS DE REPOSTERIA</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</si>
  <si>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</si>
  <si>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</si>
  <si>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</si>
  <si>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</si>
  <si>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</si>
  <si>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</si>
  <si>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</si>
  <si>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</si>
  <si>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</si>
  <si>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</si>
  <si>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</si>
  <si>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</si>
  <si>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</si>
  <si>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</si>
  <si>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</si>
  <si>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</si>
  <si>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</si>
  <si>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</si>
  <si>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</si>
  <si>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</si>
  <si>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</si>
  <si>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</si>
  <si>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</si>
  <si>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</si>
  <si>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</si>
  <si>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</si>
  <si>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</si>
  <si>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</si>
  <si>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</si>
  <si>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</si>
  <si>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</si>
  <si>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</si>
  <si>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</si>
  <si>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</si>
  <si>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</si>
  <si>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</si>
  <si>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</si>
  <si>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</si>
  <si>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</si>
  <si>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</si>
  <si>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</si>
  <si>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</si>
  <si>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</si>
  <si>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</si>
  <si>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</si>
  <si>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</si>
  <si>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</si>
  <si>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</si>
  <si>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</si>
  <si>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</si>
  <si>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</si>
  <si>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</si>
  <si>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</si>
  <si>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</si>
  <si>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</si>
  <si>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</si>
  <si>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</si>
  <si>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</si>
  <si>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</si>
  <si>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</si>
  <si>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</si>
  <si>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</si>
  <si>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</si>
  <si>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</si>
  <si>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</si>
  <si>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</si>
  <si>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</si>
  <si>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</si>
  <si>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</si>
  <si>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</si>
  <si>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</si>
  <si>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</si>
  <si>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</si>
  <si>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</si>
  <si>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</si>
  <si>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</si>
  <si>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</si>
  <si>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</si>
  <si>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</si>
  <si>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</si>
  <si>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</si>
  <si>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</si>
  <si>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</si>
  <si>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</si>
  <si>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</si>
  <si>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</si>
  <si>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</si>
  <si>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</si>
  <si>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</si>
  <si>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</si>
  <si>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</si>
  <si>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</si>
  <si>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</si>
  <si>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</si>
  <si>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</si>
  <si>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</si>
  <si>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</si>
  <si>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</si>
  <si>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</si>
  <si>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</si>
  <si>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</si>
  <si>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</si>
  <si>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</si>
  <si>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</si>
  <si>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</si>
  <si>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</si>
  <si>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</si>
  <si>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</si>
  <si>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</si>
  <si>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</si>
  <si>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</si>
  <si>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</si>
  <si>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</si>
  <si>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</si>
  <si>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</si>
  <si>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</si>
  <si>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</si>
  <si>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</si>
  <si>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</si>
  <si>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</si>
  <si>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</si>
  <si>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</si>
  <si>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</si>
  <si>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</si>
  <si>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</si>
  <si>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</si>
  <si>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</si>
  <si>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</si>
  <si>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</si>
  <si>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</si>
  <si>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</si>
  <si>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</si>
  <si>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</si>
  <si>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</si>
  <si>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</si>
  <si>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</si>
  <si>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</si>
  <si>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</si>
  <si>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</si>
  <si>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</si>
  <si>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</si>
  <si>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</si>
  <si>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</si>
  <si>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</si>
  <si>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</si>
  <si>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</si>
  <si>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</si>
  <si>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</si>
  <si>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</si>
  <si>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</si>
  <si>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</si>
  <si>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</si>
  <si>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</si>
  <si>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</si>
  <si>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</si>
  <si>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</si>
  <si>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</si>
  <si>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</si>
  <si>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</si>
  <si>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</si>
  <si>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</si>
  <si>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</si>
  <si>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</si>
  <si>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</si>
  <si>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</si>
  <si>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</si>
  <si>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</si>
  <si>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</si>
  <si>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</si>
  <si>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</si>
  <si>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</si>
  <si>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</si>
  <si>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</si>
  <si>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</si>
  <si>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</si>
  <si>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</si>
  <si>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</si>
  <si>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</si>
  <si>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</si>
  <si>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</si>
  <si>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</si>
  <si>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</si>
  <si>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</si>
  <si>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</si>
  <si>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</si>
  <si>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</si>
  <si>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</si>
  <si>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</si>
  <si>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</si>
  <si>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</si>
  <si>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</si>
  <si>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</si>
  <si>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</si>
  <si>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</si>
  <si>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</si>
  <si>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</si>
  <si>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</si>
  <si>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</si>
  <si>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</si>
  <si>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</si>
  <si>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</si>
  <si>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</si>
  <si>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</si>
  <si>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</si>
  <si>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</si>
  <si>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</si>
  <si>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</si>
  <si>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</si>
  <si>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</si>
  <si>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</si>
  <si>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</si>
  <si>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</si>
  <si>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</si>
  <si>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</si>
  <si>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</si>
  <si>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</si>
  <si>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</si>
  <si>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</si>
  <si>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</si>
  <si>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</si>
  <si>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</si>
  <si>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</si>
  <si>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</si>
  <si>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</si>
  <si>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</si>
  <si>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</si>
  <si>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</si>
  <si>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</si>
  <si>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</si>
  <si>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</si>
  <si>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</si>
  <si>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</si>
  <si>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</si>
  <si>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</si>
  <si>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</si>
  <si>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</si>
  <si>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</si>
  <si>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</si>
  <si>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</si>
  <si>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</si>
  <si>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</si>
  <si>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</si>
  <si>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</si>
  <si>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</si>
  <si>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</si>
  <si>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</si>
  <si>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</si>
  <si>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</si>
  <si>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</si>
  <si>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</si>
  <si>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</si>
  <si>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</si>
  <si>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</si>
  <si>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</si>
  <si>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</si>
  <si>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</si>
  <si>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</si>
  <si>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</si>
  <si>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</si>
  <si>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</si>
  <si>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</si>
  <si>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</si>
  <si>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</si>
  <si>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</si>
  <si>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</si>
  <si>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</si>
  <si>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</si>
  <si>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</si>
  <si>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</si>
  <si>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</si>
  <si>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</si>
  <si>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</si>
  <si>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</si>
  <si>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</si>
  <si>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</si>
  <si>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</si>
  <si>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</si>
  <si>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</si>
  <si>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</si>
  <si>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</si>
  <si>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</si>
  <si>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</si>
  <si>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</si>
  <si>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</si>
  <si>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</si>
  <si>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</si>
  <si>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</si>
  <si>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</si>
  <si>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</si>
  <si>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</si>
  <si>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</si>
  <si>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</si>
  <si>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</si>
  <si>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</si>
  <si>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</si>
  <si>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</si>
  <si>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</si>
  <si>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</si>
  <si>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</si>
  <si>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</si>
  <si>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</si>
  <si>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</si>
  <si>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</si>
  <si>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</si>
  <si>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</si>
  <si>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</si>
  <si>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</si>
  <si>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</si>
  <si>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</si>
  <si>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</si>
  <si>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</si>
  <si>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</si>
  <si>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</si>
  <si>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</si>
  <si>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</si>
  <si>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</si>
  <si>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</si>
  <si>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</si>
  <si>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</si>
  <si>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</si>
  <si>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</si>
  <si>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</si>
  <si>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</si>
  <si>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</si>
  <si>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</si>
  <si>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</si>
  <si>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</si>
  <si>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</si>
  <si>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</si>
  <si>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</si>
  <si>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</si>
  <si>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</si>
  <si>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</si>
  <si>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</si>
  <si>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</si>
  <si>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</si>
  <si>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</si>
  <si>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</si>
  <si>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</si>
  <si>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</si>
  <si>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</si>
  <si>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</si>
  <si>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</si>
  <si>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</si>
  <si>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</si>
  <si>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</si>
  <si>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</si>
  <si>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</si>
  <si>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</si>
  <si>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</si>
  <si>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</si>
  <si>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</si>
  <si>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</si>
  <si>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</si>
  <si>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</si>
  <si>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</si>
  <si>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</si>
  <si>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</si>
  <si>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</si>
  <si>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</si>
  <si>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</si>
  <si>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</si>
  <si>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</si>
  <si>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</si>
  <si>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</si>
  <si>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</si>
  <si>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</si>
  <si>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</si>
  <si>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</si>
  <si>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</si>
  <si>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</si>
  <si>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</si>
  <si>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</si>
  <si>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</si>
  <si>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</si>
  <si>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</si>
  <si>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</si>
  <si>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000154</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</si>
  <si>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</si>
  <si>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</si>
  <si>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</si>
  <si>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</si>
  <si>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</si>
  <si>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</si>
  <si>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</si>
  <si>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</si>
  <si>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</si>
  <si>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</si>
  <si>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</si>
  <si>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</si>
  <si>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</si>
  <si>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</si>
  <si>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</si>
  <si>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</si>
  <si>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</si>
  <si>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</si>
  <si>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</si>
  <si>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</si>
  <si>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</si>
  <si>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</si>
  <si>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</si>
  <si>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</si>
  <si>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</si>
  <si>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</si>
  <si>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</si>
  <si>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</si>
  <si>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</si>
  <si>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</si>
  <si>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</si>
  <si>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</si>
  <si>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</si>
  <si>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</si>
  <si>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</si>
  <si>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</si>
  <si>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</si>
  <si>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</si>
  <si>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</si>
  <si>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</si>
  <si>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</si>
  <si>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</si>
  <si>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</si>
  <si>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</si>
  <si>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</si>
  <si>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</si>
  <si>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</si>
  <si>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</si>
  <si>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</si>
  <si>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</si>
  <si>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</si>
  <si>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</si>
  <si>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</si>
  <si>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</si>
  <si>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</si>
  <si>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</si>
  <si>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</si>
  <si>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</si>
  <si>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</si>
  <si>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</si>
  <si>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</si>
  <si>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</si>
  <si>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</si>
  <si>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</si>
  <si>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</si>
  <si>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</si>
  <si>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</si>
  <si>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</si>
  <si>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</si>
  <si>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</si>
  <si>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</si>
  <si>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</si>
  <si>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</si>
  <si>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</si>
  <si>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</si>
  <si>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</si>
  <si>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</si>
  <si>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</si>
  <si>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</si>
  <si>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</si>
  <si>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</si>
  <si>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</si>
  <si>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</si>
  <si>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</si>
  <si>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</si>
  <si>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</si>
  <si>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</si>
  <si>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</si>
  <si>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</si>
  <si>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</si>
  <si>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</si>
  <si>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</si>
  <si>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</si>
  <si>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</si>
  <si>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</si>
  <si>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</si>
  <si>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43201537</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</si>
  <si>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</si>
  <si>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</si>
  <si>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</si>
  <si>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</si>
  <si>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</si>
  <si>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</si>
  <si>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</si>
  <si>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</si>
  <si>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</si>
  <si>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</si>
  <si>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</si>
  <si>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</si>
  <si>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</si>
  <si>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</si>
  <si>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</si>
  <si>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</si>
  <si>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</si>
  <si>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</si>
  <si>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</si>
  <si>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</si>
  <si>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</si>
  <si>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</si>
  <si>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</si>
  <si>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</si>
  <si>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</si>
  <si>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</si>
  <si>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</si>
  <si>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</si>
  <si>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</si>
  <si>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</si>
  <si>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</si>
  <si>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</si>
  <si>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</si>
  <si>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</si>
  <si>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</si>
  <si>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</si>
  <si>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</si>
  <si>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</si>
  <si>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</si>
  <si>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</si>
  <si>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</si>
  <si>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</si>
  <si>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</si>
  <si>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</si>
  <si>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</si>
  <si>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</si>
  <si>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</si>
  <si>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</si>
  <si>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</si>
  <si>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</si>
  <si>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</si>
  <si>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</si>
  <si>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</si>
  <si>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</si>
  <si>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</si>
  <si>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</si>
  <si>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</si>
  <si>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</si>
  <si>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</si>
  <si>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</si>
  <si>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</si>
  <si>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</si>
  <si>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</si>
  <si>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</si>
  <si>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</si>
  <si>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</si>
  <si>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</si>
  <si>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</si>
  <si>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</si>
  <si>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</si>
  <si>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</si>
  <si>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</si>
  <si>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</si>
  <si>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</si>
  <si>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</si>
  <si>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</si>
  <si>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</si>
  <si>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</si>
  <si>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</si>
  <si>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</si>
  <si>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</si>
  <si>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</si>
  <si>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</si>
  <si>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</si>
  <si>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</si>
  <si>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SERVIVIO ALQUILER DE CARPAS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</si>
  <si>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</si>
  <si>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</si>
  <si>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</si>
  <si>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</si>
  <si>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</si>
  <si>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</si>
  <si>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</si>
  <si>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</si>
  <si>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</si>
  <si>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</si>
  <si>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</si>
  <si>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</si>
  <si>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</si>
  <si>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</si>
  <si>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</si>
  <si>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</si>
  <si>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</si>
  <si>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</si>
  <si>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</si>
  <si>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</si>
  <si>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</si>
  <si>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</si>
  <si>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</si>
  <si>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</si>
  <si>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</si>
  <si>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</si>
  <si>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</si>
  <si>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</si>
  <si>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</si>
  <si>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</si>
  <si>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</si>
  <si>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</si>
  <si>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</si>
  <si>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</si>
  <si>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</si>
  <si>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</si>
  <si>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</si>
  <si>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</si>
  <si>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</si>
  <si>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</si>
  <si>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</si>
  <si>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</si>
  <si>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</si>
  <si>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</si>
  <si>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</si>
  <si>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</si>
  <si>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</si>
  <si>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</si>
  <si>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</si>
  <si>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</si>
  <si>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</si>
  <si>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</si>
  <si>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</si>
  <si>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</si>
  <si>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</si>
  <si>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</si>
  <si>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</si>
  <si>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</si>
  <si>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</si>
  <si>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</si>
  <si>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</si>
  <si>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</si>
  <si>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SERVICIO DE CONSTRUCCION DE OBRA</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</si>
  <si>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</si>
  <si>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</si>
  <si>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</si>
  <si>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</si>
  <si>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</si>
  <si>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</si>
  <si>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</si>
  <si>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</si>
  <si>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</si>
  <si>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</si>
  <si>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</si>
  <si>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</si>
  <si>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</si>
  <si>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</si>
  <si>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</si>
  <si>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</si>
  <si>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</si>
  <si>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</si>
  <si>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</si>
  <si>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</si>
  <si>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</si>
  <si>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</si>
  <si>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</si>
  <si>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</si>
  <si>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</si>
  <si>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</si>
  <si>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</si>
  <si>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</si>
  <si>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</si>
  <si>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</si>
  <si>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</si>
  <si>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</si>
  <si>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</si>
  <si>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</si>
  <si>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</si>
  <si>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</si>
  <si>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</si>
  <si>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</si>
  <si>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</si>
  <si>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</si>
  <si>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</si>
  <si>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</si>
  <si>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</si>
  <si>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</si>
  <si>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</si>
  <si>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</si>
  <si>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</si>
  <si>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</si>
  <si>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</si>
  <si>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</si>
  <si>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</si>
  <si>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</si>
  <si>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</si>
  <si>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</si>
  <si>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</si>
  <si>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</si>
  <si>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</si>
  <si>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</si>
  <si>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</si>
  <si>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</si>
  <si>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</si>
  <si>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</si>
  <si>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</si>
  <si>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</si>
  <si>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</si>
  <si>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</si>
  <si>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</si>
  <si>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</si>
  <si>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</si>
  <si>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</si>
  <si>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</si>
  <si>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</si>
  <si>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</si>
  <si>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</si>
  <si>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</si>
  <si>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</si>
  <si>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</si>
  <si>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</si>
  <si>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</si>
  <si>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</si>
  <si>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</si>
  <si>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</si>
  <si>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</si>
  <si>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</si>
  <si>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</si>
  <si>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</si>
  <si>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</si>
  <si>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</si>
  <si>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</si>
  <si>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</si>
  <si>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</si>
  <si>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</si>
  <si>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</si>
  <si>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</si>
  <si>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</si>
  <si>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</si>
  <si>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</si>
  <si>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</si>
  <si>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</si>
  <si>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</si>
  <si>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</si>
  <si>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</si>
  <si>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</si>
  <si>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</si>
  <si>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</si>
  <si>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</si>
  <si>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</si>
  <si>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</si>
  <si>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</si>
  <si>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</si>
  <si>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</si>
  <si>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</si>
  <si>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</si>
  <si>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</si>
  <si>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</si>
  <si>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</si>
  <si>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</si>
  <si>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</si>
  <si>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</si>
  <si>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</si>
  <si>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</si>
  <si>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</si>
  <si>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</si>
  <si>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</si>
  <si>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</si>
  <si>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</si>
  <si>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</si>
  <si>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</si>
  <si>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</si>
  <si>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</si>
  <si>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</si>
  <si>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</si>
  <si>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</si>
  <si>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</si>
  <si>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</si>
  <si>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</si>
  <si>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</si>
  <si>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</si>
  <si>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</si>
  <si>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</si>
  <si>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</si>
  <si>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</si>
  <si>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</si>
  <si>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</si>
  <si>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</si>
  <si>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52141537</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</si>
  <si>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</si>
  <si>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</si>
  <si>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</si>
  <si>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</si>
  <si>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</si>
  <si>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</si>
  <si>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</si>
  <si>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</si>
  <si>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</si>
  <si>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</si>
  <si>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</si>
  <si>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</si>
  <si>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</si>
  <si>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</si>
  <si>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</si>
  <si>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</si>
  <si>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</si>
  <si>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</si>
  <si>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</si>
  <si>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</si>
  <si>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</si>
  <si>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</si>
  <si>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</si>
  <si>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</si>
  <si>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</si>
  <si>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</si>
  <si>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</si>
  <si>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</si>
  <si>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</si>
  <si>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</si>
  <si>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</si>
  <si>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</si>
  <si>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</si>
  <si>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</si>
  <si>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</si>
  <si>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</si>
  <si>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</si>
  <si>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</si>
  <si>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</si>
  <si>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</si>
  <si>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</si>
  <si>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</si>
  <si>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</si>
  <si>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</si>
  <si>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</si>
  <si>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</si>
  <si>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</si>
  <si>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</si>
  <si>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</si>
  <si>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</si>
  <si>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</si>
  <si>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</si>
  <si>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</si>
  <si>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</si>
  <si>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</si>
  <si>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</si>
  <si>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</si>
  <si>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</si>
  <si>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</si>
  <si>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</si>
  <si>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</si>
  <si>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</si>
  <si>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</si>
  <si>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</si>
  <si>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</si>
  <si>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</si>
  <si>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</si>
  <si>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</si>
  <si>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</si>
  <si>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</si>
  <si>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</si>
  <si>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</si>
  <si>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</si>
  <si>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</si>
  <si>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</si>
  <si>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</si>
  <si>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</si>
  <si>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</si>
  <si>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</si>
  <si>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</si>
  <si>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</si>
  <si>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</si>
  <si>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</si>
  <si>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</si>
  <si>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</si>
  <si>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</si>
  <si>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</si>
  <si>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</si>
  <si>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</si>
  <si>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</si>
  <si>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</si>
  <si>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</si>
  <si>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</si>
  <si>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</si>
  <si>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</si>
  <si>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</si>
  <si>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</si>
  <si>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</si>
  <si>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</si>
  <si>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</si>
  <si>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</si>
  <si>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</si>
  <si>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</si>
  <si>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</si>
  <si>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</si>
  <si>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</si>
  <si>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</si>
  <si>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</si>
  <si>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</si>
  <si>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</si>
  <si>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</si>
  <si>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</si>
  <si>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</si>
  <si>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</si>
  <si>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</si>
  <si>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</si>
  <si>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</si>
  <si>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</si>
  <si>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</si>
  <si>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</si>
  <si>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</si>
  <si>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</si>
  <si>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</si>
  <si>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</si>
  <si>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</si>
  <si>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</si>
  <si>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23151901</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</si>
  <si>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</si>
  <si>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</si>
  <si>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</si>
  <si>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</si>
  <si>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</si>
  <si>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</si>
  <si>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</si>
  <si>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</si>
  <si>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</si>
  <si>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</si>
  <si>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</si>
  <si>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</si>
  <si>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</si>
  <si>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</si>
  <si>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</si>
  <si>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</si>
  <si>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</si>
  <si>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</si>
  <si>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</si>
  <si>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</si>
  <si>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</si>
  <si>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</si>
  <si>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</si>
  <si>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</si>
  <si>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</si>
  <si>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</si>
  <si>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</si>
  <si>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</si>
  <si>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</si>
  <si>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</si>
  <si>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</si>
  <si>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</si>
  <si>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</si>
  <si>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</si>
  <si>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</si>
  <si>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</si>
  <si>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PRODUCTOS Y ARTICULOS FERRETEROS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</si>
  <si>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</si>
  <si>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</si>
  <si>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</si>
  <si>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</si>
  <si>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</si>
  <si>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</si>
  <si>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</si>
  <si>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</si>
  <si>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</si>
  <si>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</si>
  <si>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</si>
  <si>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</si>
  <si>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</si>
  <si>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</si>
  <si>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</si>
  <si>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</si>
  <si>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</si>
  <si>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</si>
  <si>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</si>
  <si>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</si>
  <si>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</si>
  <si>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</si>
  <si>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</si>
  <si>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</si>
  <si>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</si>
  <si>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</si>
  <si>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</si>
  <si>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</si>
  <si>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</si>
  <si>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</si>
  <si>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</si>
  <si>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</si>
  <si>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</si>
  <si>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</si>
  <si>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</si>
  <si>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</si>
  <si>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</si>
  <si>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</si>
  <si>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</si>
  <si>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</si>
  <si>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</si>
  <si>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</si>
  <si>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</si>
  <si>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</si>
  <si>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</si>
  <si>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</si>
  <si>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</si>
  <si>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</si>
  <si>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</si>
  <si>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</si>
  <si>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</si>
  <si>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</si>
  <si>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</si>
  <si>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</si>
  <si>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</si>
  <si>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</si>
  <si>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</si>
  <si>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</si>
  <si>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</si>
  <si>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</si>
  <si>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</si>
  <si>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</si>
  <si>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</si>
  <si>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</si>
  <si>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</si>
  <si>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</si>
  <si>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</si>
  <si>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</si>
  <si>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</si>
  <si>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</si>
  <si>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</si>
  <si>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</si>
  <si>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</si>
  <si>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</si>
  <si>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</si>
  <si>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</si>
  <si>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</si>
  <si>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</si>
  <si>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</si>
  <si>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</si>
  <si>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</si>
  <si>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</si>
  <si>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</si>
  <si>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</si>
  <si>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</si>
  <si>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</si>
  <si>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</si>
  <si>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</si>
  <si>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</si>
  <si>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</si>
  <si>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</si>
  <si>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</si>
  <si>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</si>
  <si>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</si>
  <si>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</si>
  <si>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</si>
  <si>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</si>
  <si>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</si>
  <si>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</si>
  <si>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</si>
  <si>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</si>
  <si>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</si>
  <si>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</si>
  <si>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</si>
  <si>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</si>
  <si>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</si>
  <si>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</si>
  <si>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</si>
  <si>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</si>
  <si>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</si>
  <si>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</si>
  <si>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</si>
  <si>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</si>
  <si>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</si>
  <si>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</si>
  <si>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</si>
  <si>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</si>
  <si>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</si>
  <si>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</si>
  <si>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</si>
  <si>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</si>
  <si>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</si>
  <si>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</si>
  <si>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</si>
  <si>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</si>
  <si>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</si>
  <si>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</si>
  <si>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11162127</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</si>
  <si>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</si>
  <si>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</si>
  <si>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</si>
  <si>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</si>
  <si>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</si>
  <si>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</si>
  <si>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</si>
  <si>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</si>
  <si>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</si>
  <si>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</si>
  <si>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</si>
  <si>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</si>
  <si>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</si>
  <si>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</si>
  <si>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</si>
  <si>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</si>
  <si>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</si>
  <si>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</si>
  <si>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</si>
  <si>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</si>
  <si>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</si>
  <si>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</si>
  <si>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</si>
  <si>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</si>
  <si>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</si>
  <si>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</si>
  <si>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</si>
  <si>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</si>
  <si>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</si>
  <si>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</si>
  <si>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</si>
  <si>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</si>
  <si>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</si>
  <si>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</si>
  <si>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</si>
  <si>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</si>
  <si>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</si>
  <si>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</si>
  <si>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</si>
  <si>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</si>
  <si>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</si>
  <si>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</si>
  <si>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</si>
  <si>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</si>
  <si>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</si>
  <si>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</si>
  <si>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</si>
  <si>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</si>
  <si>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</si>
  <si>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</si>
  <si>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</si>
  <si>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</si>
  <si>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</si>
  <si>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</si>
  <si>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</si>
  <si>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</si>
  <si>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</si>
  <si>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</si>
  <si>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</si>
  <si>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</si>
  <si>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</si>
  <si>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</si>
  <si>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</si>
  <si>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</si>
  <si>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</si>
  <si>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</si>
  <si>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</si>
  <si>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</si>
  <si>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</si>
  <si>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</si>
  <si>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</si>
  <si>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</si>
  <si>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</si>
  <si>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</si>
  <si>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</si>
  <si>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</si>
  <si>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</si>
  <si>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</si>
  <si>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</si>
  <si>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</si>
  <si>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</si>
  <si>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</si>
  <si>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</si>
  <si>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</si>
  <si>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</si>
  <si>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</si>
  <si>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</si>
  <si>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</si>
  <si>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</si>
  <si>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</si>
  <si>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</si>
  <si>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</si>
  <si>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</si>
  <si>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</si>
  <si>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</si>
  <si>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</si>
  <si>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</si>
  <si>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</si>
  <si>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</si>
  <si>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</si>
  <si>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</si>
  <si>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REPUESTOS</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</si>
  <si>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</si>
  <si>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</si>
  <si>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</si>
  <si>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</si>
  <si>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</si>
  <si>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</si>
  <si>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</si>
  <si>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</si>
  <si>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26111512</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</si>
  <si>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</si>
  <si>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</si>
  <si>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</si>
  <si>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</si>
  <si>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</si>
  <si>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</si>
  <si>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</si>
  <si>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</si>
  <si>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</si>
  <si>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</si>
  <si>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</si>
  <si>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</si>
  <si>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</si>
  <si>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</si>
  <si>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</si>
  <si>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</si>
  <si>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</si>
  <si>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</si>
  <si>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</si>
  <si>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</si>
  <si>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</si>
  <si>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</si>
  <si>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</si>
  <si>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</si>
  <si>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</si>
  <si>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</si>
  <si>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</si>
  <si>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</si>
  <si>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</si>
  <si>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</si>
  <si>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</si>
  <si>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</si>
  <si>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</si>
  <si>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</si>
  <si>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</si>
  <si>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</si>
  <si>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</si>
  <si>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</si>
  <si>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</si>
  <si>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</si>
  <si>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</si>
  <si>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</si>
  <si>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</si>
  <si>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</si>
  <si>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</si>
  <si>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</si>
  <si>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</si>
  <si>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</si>
  <si>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</si>
  <si>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</si>
  <si>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</si>
  <si>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</si>
  <si>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</si>
  <si>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</si>
  <si>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</si>
  <si>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</si>
  <si>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</si>
  <si>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</si>
  <si>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</si>
  <si>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</si>
  <si>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</si>
  <si>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</si>
  <si>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</si>
  <si>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</si>
  <si>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</si>
  <si>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</si>
  <si>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</si>
  <si>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</si>
  <si>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</si>
  <si>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</si>
  <si>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</si>
  <si>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</si>
  <si>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</si>
  <si>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</si>
  <si>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</si>
  <si>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</si>
  <si>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</si>
  <si>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</si>
  <si>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</si>
  <si>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</si>
  <si>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</si>
  <si>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</si>
  <si>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</si>
  <si>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</si>
  <si>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</si>
  <si>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</si>
  <si>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</si>
  <si>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</si>
  <si>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</si>
  <si>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</si>
  <si>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</si>
  <si>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</si>
  <si>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</si>
  <si>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</si>
  <si>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</si>
  <si>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</si>
  <si>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</si>
  <si>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</si>
  <si>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</si>
  <si>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</si>
  <si>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</si>
  <si>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</si>
  <si>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</si>
  <si>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</si>
  <si>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</si>
  <si>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</si>
  <si>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</si>
  <si>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</si>
  <si>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</si>
  <si>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</si>
  <si>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</si>
  <si>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</si>
  <si>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</si>
  <si>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</si>
  <si>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</si>
  <si>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</si>
  <si>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</si>
  <si>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</si>
  <si>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</si>
  <si>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</si>
  <si>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</si>
  <si>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</si>
  <si>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</si>
  <si>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</si>
  <si>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</si>
  <si>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</si>
  <si>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</si>
  <si>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</si>
  <si>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</si>
  <si>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</si>
  <si>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</si>
  <si>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</si>
  <si>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</si>
  <si>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</si>
  <si>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</si>
  <si>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</si>
  <si>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</si>
  <si>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</si>
  <si>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</si>
  <si>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</si>
  <si>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</si>
  <si>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</si>
  <si>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</si>
  <si>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</si>
  <si>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</si>
  <si>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</si>
  <si>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</si>
  <si>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</si>
  <si>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</si>
  <si>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</si>
  <si>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</si>
  <si>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</si>
  <si>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</si>
  <si>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</si>
  <si>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</si>
  <si>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</si>
  <si>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</si>
  <si>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</si>
  <si>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</si>
  <si>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</si>
  <si>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</si>
  <si>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</si>
  <si>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</si>
  <si>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</si>
  <si>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</si>
  <si>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</si>
  <si>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</si>
  <si>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</si>
  <si>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</si>
  <si>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</si>
  <si>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</si>
  <si>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</si>
  <si>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</si>
  <si>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</si>
  <si>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</si>
  <si>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</si>
  <si>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</si>
  <si>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</si>
  <si>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</si>
  <si>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</si>
  <si>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</si>
  <si>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</si>
  <si>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</si>
  <si>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</si>
  <si>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</si>
  <si>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</si>
  <si>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</si>
  <si>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</si>
  <si>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</si>
  <si>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</si>
  <si>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</si>
  <si>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</si>
  <si>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</si>
  <si>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</si>
  <si>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</si>
  <si>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</si>
  <si>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</si>
  <si>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</si>
  <si>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</si>
  <si>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</si>
  <si>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</si>
  <si>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</si>
  <si>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</si>
  <si>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</si>
  <si>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</si>
  <si>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</si>
  <si>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</si>
  <si>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</si>
  <si>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</si>
  <si>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</si>
  <si>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</si>
  <si>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</si>
  <si>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</si>
  <si>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</si>
  <si>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</si>
  <si>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</si>
  <si>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</si>
  <si>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</si>
  <si>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</si>
  <si>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</si>
  <si>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</si>
  <si>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</si>
  <si>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</si>
  <si>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</si>
  <si>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</si>
  <si>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</si>
  <si>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</si>
  <si>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</si>
  <si>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</si>
  <si>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</si>
  <si>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</si>
  <si>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</si>
  <si>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</si>
  <si>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</si>
  <si>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</si>
  <si>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</si>
  <si>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</si>
  <si>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</si>
  <si>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</si>
  <si>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</si>
  <si>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</si>
  <si>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</si>
  <si>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</si>
  <si>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</si>
  <si>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</si>
  <si>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</si>
  <si>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</si>
  <si>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</si>
  <si>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</si>
  <si>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</si>
  <si>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</si>
  <si>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</si>
  <si>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</si>
  <si>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</si>
  <si>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</si>
  <si>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</si>
  <si>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</si>
  <si>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</si>
  <si>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</si>
  <si>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</si>
  <si>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</si>
  <si>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</si>
  <si>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</si>
  <si>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</si>
  <si>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</si>
  <si>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</si>
  <si>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</si>
  <si>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</si>
  <si>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</si>
  <si>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</si>
  <si>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</si>
  <si>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</si>
  <si>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</si>
  <si>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</si>
  <si>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</si>
  <si>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</si>
  <si>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</si>
  <si>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</si>
  <si>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</si>
  <si>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</si>
  <si>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</si>
  <si>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</si>
  <si>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</si>
  <si>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</si>
  <si>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</si>
  <si>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</si>
  <si>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</si>
  <si>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</si>
  <si>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</si>
  <si>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</si>
  <si>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</si>
  <si>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</si>
  <si>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</si>
  <si>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</si>
  <si>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</si>
  <si>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</si>
  <si>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</si>
  <si>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</si>
  <si>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</si>
  <si>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</si>
  <si>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</si>
  <si>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</si>
  <si>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</si>
  <si>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</si>
  <si>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</si>
  <si>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</si>
  <si>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</si>
  <si>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</si>
  <si>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</si>
  <si>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</si>
  <si>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</si>
  <si>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</si>
  <si>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</si>
  <si>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</si>
  <si>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</si>
  <si>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</si>
  <si>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</si>
  <si>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</si>
  <si>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</si>
  <si>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</si>
  <si>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</si>
  <si>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</si>
  <si>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</si>
  <si>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</si>
  <si>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</si>
  <si>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</si>
  <si>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</si>
  <si>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</si>
  <si>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</si>
  <si>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</si>
  <si>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</si>
  <si>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</si>
  <si>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</si>
  <si>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</si>
  <si>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</si>
  <si>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</si>
  <si>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</si>
  <si>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</si>
  <si>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</si>
  <si>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</si>
  <si>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</si>
  <si>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</si>
  <si>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</si>
  <si>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</si>
  <si>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</si>
  <si>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</si>
  <si>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</si>
  <si>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</si>
  <si>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</si>
  <si>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</si>
  <si>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</si>
  <si>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</si>
  <si>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</si>
  <si>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</si>
  <si>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</si>
  <si>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</si>
  <si>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</si>
  <si>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</si>
  <si>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</si>
  <si>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</si>
  <si>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</si>
  <si>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</si>
  <si>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</si>
  <si>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</si>
  <si>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</si>
  <si>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</si>
  <si>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</si>
  <si>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</si>
  <si>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</si>
  <si>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</si>
  <si>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</si>
  <si>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</si>
  <si>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</si>
  <si>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</si>
  <si>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</si>
  <si>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</si>
  <si>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</si>
  <si>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</si>
  <si>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</si>
  <si>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</si>
  <si>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</si>
  <si>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</si>
  <si>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</si>
  <si>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</si>
  <si>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</si>
  <si>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</si>
  <si>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</si>
  <si>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</si>
  <si>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</si>
  <si>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</si>
  <si>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</si>
  <si>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</si>
  <si>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</si>
  <si>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</si>
  <si>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</si>
  <si>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</si>
  <si>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</si>
  <si>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</si>
  <si>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</si>
  <si>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</si>
  <si>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</si>
  <si>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</si>
  <si>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</si>
  <si>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</si>
  <si>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</si>
  <si>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</si>
  <si>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</si>
  <si>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</si>
  <si>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</si>
  <si>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</si>
  <si>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</si>
  <si>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</si>
  <si>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</si>
  <si>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</si>
  <si>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</si>
  <si>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</si>
  <si>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</si>
  <si>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</si>
  <si>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</si>
  <si>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</si>
  <si>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</si>
  <si>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</si>
  <si>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</si>
  <si>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</si>
  <si>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</si>
  <si>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</si>
  <si>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</si>
  <si>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</si>
  <si>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</si>
  <si>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</si>
  <si>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</si>
  <si>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</si>
  <si>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</si>
  <si>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</si>
  <si>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</si>
  <si>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</si>
  <si>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</si>
  <si>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</si>
  <si>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</si>
  <si>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</si>
  <si>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</si>
  <si>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</si>
  <si>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</si>
  <si>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</si>
  <si>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</si>
  <si>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</si>
  <si>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</si>
  <si>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</si>
  <si>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</si>
  <si>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</si>
  <si>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</si>
  <si>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</si>
  <si>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</si>
  <si>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</si>
  <si>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</si>
  <si>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</si>
  <si>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</si>
  <si>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</si>
  <si>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</si>
  <si>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</si>
  <si>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</si>
  <si>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</si>
  <si>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</si>
  <si>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</si>
  <si>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</si>
  <si>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</si>
  <si>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</si>
  <si>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</si>
  <si>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</si>
  <si>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</si>
  <si>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</si>
  <si>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</si>
  <si>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</si>
  <si>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</si>
  <si>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</si>
  <si>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</si>
  <si>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</si>
  <si>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</si>
  <si>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</si>
  <si>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</si>
  <si>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</si>
  <si>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</si>
  <si>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</si>
  <si>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</si>
  <si>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</si>
  <si>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</si>
  <si>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</si>
  <si>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</si>
  <si>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</si>
  <si>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</si>
  <si>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</si>
  <si>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</si>
  <si>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</si>
  <si>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</si>
  <si>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</si>
  <si>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</si>
  <si>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</si>
  <si>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</si>
  <si>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</si>
  <si>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</si>
  <si>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</si>
  <si>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</si>
  <si>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</si>
  <si>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</si>
  <si>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</si>
  <si>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</si>
  <si>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</si>
  <si>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</si>
  <si>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</si>
  <si>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</si>
  <si>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</si>
  <si>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</si>
  <si>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</si>
  <si>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</si>
  <si>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</si>
  <si>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</si>
  <si>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</si>
  <si>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</si>
  <si>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</si>
  <si>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</si>
  <si>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</si>
  <si>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</si>
  <si>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</si>
  <si>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</si>
  <si>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</si>
  <si>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</si>
  <si>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</si>
  <si>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</si>
  <si>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ADQUISICION MATERIALES DE LIMPIEZA</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</si>
  <si>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</si>
  <si>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</si>
  <si>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</si>
  <si>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</si>
  <si>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</si>
  <si>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</si>
  <si>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</si>
  <si>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</si>
  <si>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</si>
  <si>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</si>
  <si>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</si>
  <si>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</si>
  <si>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</si>
  <si>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</si>
  <si>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</si>
  <si>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</si>
  <si>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</si>
  <si>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</si>
  <si>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</si>
  <si>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</si>
  <si>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</si>
  <si>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</si>
  <si>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</si>
  <si>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</si>
  <si>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</si>
  <si>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</si>
  <si>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</si>
  <si>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</si>
  <si>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</si>
  <si>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</si>
  <si>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</si>
  <si>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</si>
  <si>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</si>
  <si>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</si>
  <si>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</si>
  <si>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</si>
  <si>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</si>
  <si>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</si>
  <si>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</si>
  <si>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</si>
  <si>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</si>
  <si>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</si>
  <si>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</si>
  <si>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</si>
  <si>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</si>
  <si>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</si>
  <si>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</si>
  <si>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</si>
  <si>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</si>
  <si>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</si>
  <si>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</si>
  <si>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</si>
  <si>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</si>
  <si>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</si>
  <si>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</si>
  <si>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</si>
  <si>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</si>
  <si>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</si>
  <si>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</si>
  <si>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</si>
  <si>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</si>
  <si>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</si>
  <si>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</si>
  <si>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</si>
  <si>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</si>
  <si>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</si>
  <si>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</si>
  <si>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</si>
  <si>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</si>
  <si>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</si>
  <si>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</si>
  <si>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</si>
  <si>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</si>
  <si>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</si>
  <si>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</si>
  <si>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</si>
  <si>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</si>
  <si>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</si>
  <si>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</si>
  <si>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</si>
  <si>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</si>
  <si>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</si>
  <si>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</si>
  <si>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</si>
  <si>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</si>
  <si>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</si>
  <si>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</si>
  <si>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</si>
  <si>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</si>
  <si>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</si>
  <si>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</si>
  <si>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</si>
  <si>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</si>
  <si>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</si>
  <si>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</si>
  <si>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</si>
  <si>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</si>
  <si>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</si>
  <si>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</si>
  <si>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60121101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</si>
  <si>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</si>
  <si>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</si>
  <si>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</si>
  <si>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</si>
  <si>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</si>
  <si>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</si>
  <si>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</si>
  <si>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</si>
  <si>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</si>
  <si>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</si>
  <si>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</si>
  <si>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</si>
  <si>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</si>
  <si>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</si>
  <si>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</si>
  <si>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</si>
  <si>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</si>
  <si>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</si>
  <si>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</si>
  <si>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</si>
  <si>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</si>
  <si>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</si>
  <si>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</si>
  <si>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</si>
  <si>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</si>
  <si>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</si>
  <si>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</si>
  <si>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</si>
  <si>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</si>
  <si>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</si>
  <si>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</si>
  <si>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</si>
  <si>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</si>
  <si>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</si>
  <si>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</si>
  <si>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</si>
  <si>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</si>
  <si>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</si>
  <si>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</si>
  <si>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</si>
  <si>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</si>
  <si>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</si>
  <si>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</si>
  <si>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</si>
  <si>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</si>
  <si>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</si>
  <si>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</si>
  <si>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</si>
  <si>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</si>
  <si>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</si>
  <si>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</si>
  <si>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</si>
  <si>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</si>
  <si>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</si>
  <si>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</si>
  <si>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</si>
  <si>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</si>
  <si>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</si>
  <si>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</si>
  <si>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</si>
  <si>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</si>
  <si>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</si>
  <si>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</si>
  <si>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</si>
  <si>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</si>
  <si>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</si>
  <si>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</si>
  <si>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</si>
  <si>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</si>
  <si>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</si>
  <si>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</si>
  <si>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</si>
  <si>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</si>
  <si>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</si>
  <si>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</si>
  <si>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</si>
  <si>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</si>
  <si>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</si>
  <si>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</si>
  <si>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</si>
  <si>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</si>
  <si>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</si>
  <si>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</si>
  <si>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</si>
  <si>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</si>
  <si>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60121137</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</si>
  <si>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</si>
  <si>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</si>
  <si>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</si>
  <si>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</si>
  <si>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</si>
  <si>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</si>
  <si>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</si>
  <si>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</si>
  <si>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</si>
  <si>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</si>
  <si>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</si>
  <si>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</si>
  <si>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</si>
  <si>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</si>
  <si>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</si>
  <si>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</si>
  <si>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</si>
  <si>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</si>
  <si>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</si>
  <si>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</si>
  <si>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</si>
  <si>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</si>
  <si>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</si>
  <si>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</si>
  <si>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</si>
  <si>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</si>
  <si>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</si>
  <si>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</si>
  <si>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</si>
  <si>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</si>
  <si>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</si>
  <si>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</si>
  <si>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</si>
  <si>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</si>
  <si>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</si>
  <si>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</si>
  <si>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</si>
  <si>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</si>
  <si>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</si>
  <si>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</si>
  <si>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</si>
  <si>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</si>
  <si>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</si>
  <si>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</si>
  <si>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</si>
  <si>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</si>
  <si>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</si>
  <si>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</si>
  <si>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</si>
  <si>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</si>
  <si>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</si>
  <si>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</si>
  <si>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</si>
  <si>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</si>
  <si>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</si>
  <si>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</si>
  <si>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</si>
  <si>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60121102</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</si>
  <si>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</si>
  <si>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</si>
  <si>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</si>
  <si>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</si>
  <si>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</si>
  <si>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</si>
  <si>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</si>
  <si>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</si>
  <si>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</si>
  <si>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</si>
  <si>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</si>
  <si>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</si>
  <si>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</si>
  <si>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</si>
  <si>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</si>
  <si>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</si>
  <si>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</si>
  <si>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</si>
  <si>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</si>
  <si>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</si>
  <si>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</si>
  <si>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</si>
  <si>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</si>
  <si>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</si>
  <si>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</si>
  <si>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</si>
  <si>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</si>
  <si>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</si>
  <si>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</si>
  <si>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</si>
  <si>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</si>
  <si>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</si>
  <si>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</si>
  <si>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</si>
  <si>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</si>
  <si>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</si>
  <si>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</si>
  <si>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</si>
  <si>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</si>
  <si>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</si>
  <si>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</si>
  <si>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</si>
  <si>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</si>
  <si>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</si>
  <si>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</si>
  <si>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</si>
  <si>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</si>
  <si>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</si>
  <si>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</si>
  <si>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</si>
  <si>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</si>
  <si>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</si>
  <si>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</si>
  <si>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</si>
  <si>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</si>
  <si>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</si>
  <si>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</si>
  <si>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</si>
  <si>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</si>
  <si>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</si>
  <si>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</si>
  <si>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</si>
  <si>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</si>
  <si>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</si>
  <si>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</si>
  <si>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</si>
  <si>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</si>
  <si>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</si>
  <si>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</si>
  <si>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</si>
  <si>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</si>
  <si>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</si>
  <si>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</si>
  <si>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</si>
  <si>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</si>
  <si>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</si>
  <si>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</si>
  <si>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</si>
  <si>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</si>
  <si>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</si>
  <si>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</si>
  <si>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</si>
  <si>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</si>
  <si>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</si>
  <si>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</si>
  <si>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</si>
  <si>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</si>
  <si>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</si>
  <si>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</si>
  <si>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</si>
  <si>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</si>
  <si>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</si>
  <si>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</si>
  <si>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</si>
  <si>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</si>
  <si>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</si>
  <si>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</si>
  <si>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</si>
  <si>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</si>
  <si>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</si>
  <si>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</si>
  <si>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</si>
  <si>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</si>
  <si>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</si>
  <si>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</si>
  <si>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</si>
  <si>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</si>
  <si>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</si>
  <si>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</si>
  <si>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</si>
  <si>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</si>
  <si>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</si>
  <si>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</si>
  <si>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</si>
  <si>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</si>
  <si>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</si>
  <si>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</si>
  <si>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</si>
  <si>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</si>
  <si>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</si>
  <si>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</si>
  <si>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</si>
  <si>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</si>
  <si>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</si>
  <si>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</si>
  <si>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</si>
  <si>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</si>
  <si>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</si>
  <si>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</si>
  <si>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</si>
  <si>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</si>
  <si>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</si>
  <si>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</si>
  <si>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</si>
  <si>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</si>
  <si>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</si>
  <si>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</si>
  <si>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</si>
  <si>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</si>
  <si>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</si>
  <si>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</si>
  <si>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</si>
  <si>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</si>
  <si>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</si>
  <si>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</si>
  <si>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</si>
  <si>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</si>
  <si>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</si>
  <si>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</si>
  <si>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</si>
  <si>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</si>
  <si>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</si>
  <si>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</si>
  <si>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</si>
  <si>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</si>
  <si>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</si>
  <si>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</si>
  <si>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</si>
  <si>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</si>
  <si>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</si>
  <si>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</si>
  <si>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</si>
  <si>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</si>
  <si>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</si>
  <si>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</si>
  <si>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</si>
  <si>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</si>
  <si>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</si>
  <si>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</si>
  <si>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</si>
  <si>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</si>
  <si>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</si>
  <si>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</si>
  <si>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</si>
  <si>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</si>
  <si>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</si>
  <si>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</si>
  <si>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</si>
  <si>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</si>
  <si>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</si>
  <si>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</si>
  <si>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</si>
  <si>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</si>
  <si>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</si>
  <si>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</si>
  <si>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</si>
  <si>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</si>
  <si>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</si>
  <si>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</si>
  <si>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</si>
  <si>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</si>
  <si>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</si>
  <si>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</si>
  <si>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</si>
  <si>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</si>
  <si>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</si>
  <si>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</si>
  <si>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</si>
  <si>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</si>
  <si>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</si>
  <si>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</si>
  <si>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</si>
  <si>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</si>
  <si>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</si>
  <si>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</si>
  <si>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</si>
  <si>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</si>
  <si>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</si>
  <si>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</si>
  <si>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</si>
  <si>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</si>
  <si>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</si>
  <si>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</si>
  <si>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</si>
  <si>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</si>
  <si>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</si>
  <si>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</si>
  <si>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</si>
  <si>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</si>
  <si>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</si>
  <si>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</si>
  <si>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</si>
  <si>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</si>
  <si>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MATERIAL DIDACTICO Y UTILES DIVERSOS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</si>
  <si>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</si>
  <si>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</si>
  <si>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</si>
  <si>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</si>
  <si>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</si>
  <si>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</si>
  <si>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</si>
  <si>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</si>
  <si>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</si>
  <si>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</si>
  <si>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</si>
  <si>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</si>
  <si>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</si>
  <si>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</si>
  <si>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</si>
  <si>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</si>
  <si>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</si>
  <si>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</si>
  <si>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</si>
  <si>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</si>
  <si>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</si>
  <si>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</si>
  <si>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</si>
  <si>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</si>
  <si>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</si>
  <si>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</si>
  <si>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</si>
  <si>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</si>
  <si>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</si>
  <si>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</si>
  <si>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</si>
  <si>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</si>
  <si>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</si>
  <si>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</si>
  <si>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</si>
  <si>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</si>
  <si>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</si>
  <si>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</si>
  <si>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</si>
  <si>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</si>
  <si>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</si>
  <si>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</si>
  <si>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</si>
  <si>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</si>
  <si>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</si>
  <si>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</si>
  <si>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</si>
  <si>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</si>
  <si>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</si>
  <si>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</si>
  <si>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</si>
  <si>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</si>
  <si>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</si>
  <si>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</si>
  <si>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</si>
  <si>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</si>
  <si>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</si>
  <si>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</si>
  <si>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</si>
  <si>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</si>
  <si>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</si>
  <si>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</si>
  <si>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</si>
  <si>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</si>
  <si>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</si>
  <si>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</si>
  <si>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</si>
  <si>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</si>
  <si>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</si>
  <si>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</si>
  <si>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</si>
  <si>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</si>
  <si>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</si>
  <si>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</si>
  <si>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</si>
  <si>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</si>
  <si>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</si>
  <si>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</si>
  <si>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</si>
  <si>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</si>
  <si>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</si>
  <si>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</si>
  <si>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</si>
  <si>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</si>
  <si>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</si>
  <si>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</si>
  <si>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</si>
  <si>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</si>
  <si>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</si>
  <si>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</si>
  <si>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</si>
  <si>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</si>
  <si>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</si>
  <si>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</si>
  <si>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</si>
  <si>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</si>
  <si>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</si>
  <si>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</si>
  <si>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</si>
  <si>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</si>
  <si>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</si>
  <si>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</si>
  <si>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</si>
  <si>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</si>
  <si>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</si>
  <si>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</si>
  <si>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</si>
  <si>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</si>
  <si>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</si>
  <si>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</si>
  <si>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</si>
  <si>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</si>
  <si>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SERVICIO DE OBRAS MENOR</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</si>
  <si>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</si>
  <si>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</si>
  <si>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</si>
  <si>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</si>
  <si>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</si>
  <si>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</si>
  <si>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</si>
  <si>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</si>
  <si>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</si>
  <si>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</si>
  <si>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</si>
  <si>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</si>
  <si>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</si>
  <si>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</si>
  <si>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</si>
  <si>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</si>
  <si>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</si>
  <si>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</si>
  <si>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</si>
  <si>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</si>
  <si>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</si>
  <si>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</si>
  <si>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</si>
  <si>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</si>
  <si>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</si>
  <si>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</si>
  <si>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</si>
  <si>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</si>
  <si>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</si>
  <si>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</si>
  <si>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</si>
  <si>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</si>
  <si>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</si>
  <si>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</si>
  <si>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</si>
  <si>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</si>
  <si>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</si>
  <si>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</si>
  <si>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</si>
  <si>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</si>
  <si>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</si>
  <si>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</si>
  <si>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</si>
  <si>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</si>
  <si>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</si>
  <si>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</si>
  <si>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</si>
  <si>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</si>
  <si>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</si>
  <si>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</si>
  <si>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</si>
  <si>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</si>
  <si>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</si>
  <si>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</si>
  <si>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</si>
  <si>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</si>
  <si>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</si>
  <si>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</si>
  <si>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</si>
  <si>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</si>
  <si>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</si>
  <si>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</si>
  <si>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</si>
  <si>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</si>
  <si>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</si>
  <si>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</si>
  <si>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</si>
  <si>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</si>
  <si>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</si>
  <si>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</si>
  <si>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</si>
  <si>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</si>
  <si>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</si>
  <si>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</si>
  <si>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</si>
  <si>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</si>
  <si>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</si>
  <si>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</si>
  <si>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</si>
  <si>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</si>
  <si>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</si>
  <si>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</si>
  <si>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</si>
  <si>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</si>
  <si>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</si>
  <si>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</si>
  <si>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</si>
  <si>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</si>
  <si>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</si>
  <si>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</si>
  <si>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</si>
  <si>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</si>
  <si>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</si>
  <si>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</si>
  <si>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</si>
  <si>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</si>
  <si>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</si>
  <si>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</si>
  <si>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</si>
  <si>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</si>
  <si>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</si>
  <si>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</si>
  <si>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</si>
  <si>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</si>
  <si>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</si>
  <si>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</si>
  <si>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</si>
  <si>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</si>
  <si>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</si>
  <si>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</si>
  <si>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</si>
  <si>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</si>
  <si>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</si>
  <si>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</si>
  <si>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</si>
  <si>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</si>
  <si>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</si>
  <si>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</si>
  <si>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</si>
  <si>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</si>
  <si>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</si>
  <si>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</si>
  <si>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</si>
  <si>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</si>
  <si>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</si>
  <si>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</si>
  <si>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</si>
  <si>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</si>
  <si>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</si>
  <si>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</si>
  <si>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</si>
  <si>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</si>
  <si>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</si>
  <si>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</si>
  <si>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</si>
  <si>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</si>
  <si>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</si>
  <si>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</si>
  <si>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</si>
  <si>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</si>
  <si>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</si>
  <si>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</si>
  <si>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</si>
  <si>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</si>
  <si>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</si>
  <si>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</si>
  <si>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</si>
  <si>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</si>
  <si>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</si>
  <si>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</si>
  <si>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</si>
  <si>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</si>
  <si>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</si>
  <si>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</si>
  <si>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</si>
  <si>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</si>
  <si>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</si>
  <si>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</si>
  <si>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</si>
  <si>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</si>
  <si>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</si>
  <si>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</si>
  <si>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</si>
  <si>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</si>
  <si>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</si>
  <si>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</si>
  <si>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</si>
  <si>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</si>
  <si>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</si>
  <si>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</si>
  <si>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</si>
  <si>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</si>
  <si>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</si>
  <si>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</si>
  <si>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</si>
  <si>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</si>
  <si>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</si>
  <si>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</si>
  <si>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</si>
  <si>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</si>
  <si>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</si>
  <si>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</si>
  <si>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</si>
  <si>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</si>
  <si>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</si>
  <si>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</si>
  <si>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</si>
  <si>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60121107</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</si>
  <si>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</si>
  <si>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</si>
  <si>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</si>
  <si>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</si>
  <si>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</si>
  <si>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</si>
  <si>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</si>
  <si>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</si>
  <si>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</si>
  <si>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</si>
  <si>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</si>
  <si>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</si>
  <si>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</si>
  <si>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</si>
  <si>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</si>
  <si>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</si>
  <si>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</si>
  <si>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</si>
  <si>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</si>
  <si>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</si>
  <si>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</si>
  <si>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</si>
  <si>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</si>
  <si>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</si>
  <si>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</si>
  <si>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</si>
  <si>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</si>
  <si>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</si>
  <si>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</si>
  <si>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</si>
  <si>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</si>
  <si>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</si>
  <si>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</si>
  <si>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</si>
  <si>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</si>
  <si>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</si>
  <si>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</si>
  <si>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</si>
  <si>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</si>
  <si>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</si>
  <si>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</si>
  <si>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</si>
  <si>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</si>
  <si>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</si>
  <si>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</si>
  <si>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</si>
  <si>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</si>
  <si>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</si>
  <si>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</si>
  <si>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</si>
  <si>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</si>
  <si>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</si>
  <si>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</si>
  <si>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</si>
  <si>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</si>
  <si>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</si>
  <si>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</si>
  <si>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</si>
  <si>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</si>
  <si>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</si>
  <si>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</si>
  <si>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</si>
  <si>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</si>
  <si>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</si>
  <si>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</si>
  <si>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</si>
  <si>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</si>
  <si>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</si>
  <si>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</si>
  <si>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</si>
  <si>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</si>
  <si>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</si>
  <si>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</si>
  <si>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</si>
  <si>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</si>
  <si>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</si>
  <si>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</si>
  <si>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</si>
  <si>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</si>
  <si>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</si>
  <si>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</si>
  <si>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</si>
  <si>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</si>
  <si>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</si>
  <si>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</si>
  <si>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</si>
  <si>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</si>
  <si>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</si>
  <si>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</si>
  <si>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</si>
  <si>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</si>
  <si>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</si>
  <si>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</si>
  <si>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</si>
  <si>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</si>
  <si>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</si>
  <si>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</si>
  <si>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</si>
  <si>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</si>
  <si>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</si>
  <si>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</si>
  <si>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</si>
  <si>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</si>
  <si>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</si>
  <si>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</si>
  <si>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</si>
  <si>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</si>
  <si>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</si>
  <si>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</si>
  <si>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</si>
  <si>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</si>
  <si>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</si>
  <si>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</si>
  <si>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</si>
  <si>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</si>
  <si>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</si>
  <si>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</si>
  <si>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</si>
  <si>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</si>
  <si>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</si>
  <si>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</si>
  <si>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</si>
  <si>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</si>
  <si>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</si>
  <si>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</si>
  <si>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</si>
  <si>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</si>
  <si>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</si>
  <si>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</si>
  <si>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</si>
  <si>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</si>
  <si>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</si>
  <si>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</si>
  <si>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</si>
  <si>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</si>
  <si>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</si>
  <si>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</si>
  <si>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</si>
  <si>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</si>
  <si>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</si>
  <si>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</si>
  <si>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</si>
  <si>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</si>
  <si>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</si>
  <si>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</si>
  <si>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</si>
  <si>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</si>
  <si>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</si>
  <si>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</si>
  <si>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</si>
  <si>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</si>
  <si>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</si>
  <si>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</si>
  <si>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</si>
  <si>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</si>
  <si>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</si>
  <si>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</si>
  <si>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</si>
  <si>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</si>
  <si>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</si>
  <si>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</si>
  <si>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</si>
  <si>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</si>
  <si>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</si>
  <si>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</si>
  <si>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</si>
  <si>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</si>
  <si>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</si>
  <si>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</si>
  <si>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</si>
  <si>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</si>
  <si>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</si>
  <si>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</si>
  <si>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</si>
  <si>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</si>
  <si>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</si>
  <si>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</si>
  <si>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</si>
  <si>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</si>
  <si>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</si>
  <si>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</si>
  <si>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</si>
  <si>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</si>
  <si>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</si>
  <si>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</si>
  <si>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</si>
  <si>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</si>
  <si>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</si>
  <si>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</si>
  <si>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</si>
  <si>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</si>
  <si>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</si>
  <si>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</si>
  <si>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</si>
  <si>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</si>
  <si>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</si>
  <si>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</si>
  <si>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</si>
  <si>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</si>
  <si>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</si>
  <si>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</si>
  <si>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</si>
  <si>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</si>
  <si>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</si>
  <si>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</si>
  <si>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</si>
  <si>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</si>
  <si>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</si>
  <si>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</si>
  <si>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</si>
  <si>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</si>
  <si>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</si>
  <si>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</si>
  <si>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</si>
  <si>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</si>
  <si>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</si>
  <si>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</si>
  <si>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</si>
  <si>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</si>
  <si>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</si>
  <si>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</si>
  <si>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</si>
  <si>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</si>
  <si>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</si>
  <si>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</si>
  <si>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</si>
  <si>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</si>
  <si>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</si>
  <si>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</si>
  <si>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</si>
  <si>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</si>
  <si>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</si>
  <si>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</si>
  <si>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</si>
  <si>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</si>
  <si>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</si>
  <si>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</si>
  <si>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</si>
  <si>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</si>
  <si>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</si>
  <si>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</si>
  <si>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</si>
  <si>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</si>
  <si>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SERVICIO ALQULER DE CARPAS</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</si>
  <si>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</si>
  <si>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</si>
  <si>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</si>
  <si>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</si>
  <si>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</si>
  <si>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</si>
  <si>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</si>
  <si>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</si>
  <si>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</si>
  <si>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</si>
  <si>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</si>
  <si>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</si>
  <si>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</si>
  <si>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</si>
  <si>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</si>
  <si>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</si>
  <si>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</si>
  <si>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</si>
  <si>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</si>
  <si>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</si>
  <si>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</si>
  <si>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</si>
  <si>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</si>
  <si>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</si>
  <si>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</si>
  <si>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</si>
  <si>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</si>
  <si>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</si>
  <si>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</si>
  <si>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</si>
  <si>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</si>
  <si>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</si>
  <si>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</si>
  <si>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</si>
  <si>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</si>
  <si>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</si>
  <si>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</si>
  <si>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</si>
  <si>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</si>
  <si>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</si>
  <si>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</si>
  <si>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</si>
  <si>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</si>
  <si>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</si>
  <si>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</si>
  <si>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</si>
  <si>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</si>
  <si>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</si>
  <si>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</si>
  <si>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</si>
  <si>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</si>
  <si>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</si>
  <si>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</si>
  <si>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</si>
  <si>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</si>
  <si>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</si>
  <si>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</si>
  <si>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</si>
  <si>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</si>
  <si>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</si>
  <si>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</si>
  <si>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</si>
  <si>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</si>
  <si>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</si>
  <si>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</si>
  <si>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</si>
  <si>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</si>
  <si>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</si>
  <si>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</si>
  <si>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</si>
  <si>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</si>
  <si>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</si>
  <si>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</si>
  <si>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</si>
  <si>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</si>
  <si>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</si>
  <si>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</si>
  <si>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</si>
  <si>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</si>
  <si>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</si>
  <si>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</si>
  <si>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</si>
  <si>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</si>
  <si>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</si>
  <si>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</si>
  <si>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</si>
  <si>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</si>
  <si>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</si>
  <si>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</si>
  <si>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</si>
  <si>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</si>
  <si>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</si>
  <si>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</si>
  <si>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</si>
  <si>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</si>
  <si>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</si>
  <si>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</si>
  <si>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</si>
  <si>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</si>
  <si>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</si>
  <si>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</si>
  <si>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</si>
  <si>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</si>
  <si>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</si>
  <si>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</si>
  <si>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</si>
  <si>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</si>
  <si>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</si>
  <si>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</si>
  <si>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</si>
  <si>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</si>
  <si>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</si>
  <si>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</si>
  <si>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</si>
  <si>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</si>
  <si>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</si>
  <si>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</si>
  <si>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</si>
  <si>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</si>
  <si>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</si>
  <si>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</si>
  <si>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</si>
  <si>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</si>
  <si>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</si>
  <si>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</si>
  <si>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</si>
  <si>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</si>
  <si>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</si>
  <si>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</si>
  <si>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</si>
  <si>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</si>
  <si>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</si>
  <si>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</si>
  <si>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</si>
  <si>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</si>
  <si>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</si>
  <si>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</si>
  <si>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</si>
  <si>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</si>
  <si>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</si>
  <si>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</si>
  <si>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</si>
  <si>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</si>
  <si>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</si>
  <si>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</si>
  <si>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</si>
  <si>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</si>
  <si>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</si>
  <si>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</si>
  <si>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</si>
  <si>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</si>
  <si>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</si>
  <si>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</si>
  <si>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</si>
  <si>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</si>
  <si>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</si>
  <si>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</si>
  <si>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</si>
  <si>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</si>
  <si>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</si>
  <si>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</si>
  <si>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</si>
  <si>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</si>
  <si>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</si>
  <si>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</si>
  <si>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</si>
  <si>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</si>
  <si>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</si>
  <si>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</si>
  <si>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</si>
  <si>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</si>
  <si>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53131621</t>
  </si>
  <si>
    <t>53131611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</si>
  <si>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</si>
  <si>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</si>
  <si>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</si>
  <si>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</si>
  <si>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</si>
  <si>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</si>
  <si>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</si>
  <si>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</si>
  <si>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</si>
  <si>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27111903</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</si>
  <si>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</si>
  <si>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</si>
  <si>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</si>
  <si>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</si>
  <si>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</si>
  <si>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</si>
  <si>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</si>
  <si>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</si>
  <si>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</si>
  <si>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</si>
  <si>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</si>
  <si>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</si>
  <si>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</si>
  <si>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</si>
  <si>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</si>
  <si>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</si>
  <si>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</si>
  <si>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</si>
  <si>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</si>
  <si>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</si>
  <si>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</si>
  <si>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</si>
  <si>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</si>
  <si>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</si>
  <si>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</si>
  <si>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</si>
  <si>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</si>
  <si>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</si>
  <si>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</si>
  <si>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</si>
  <si>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</si>
  <si>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</si>
  <si>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</si>
  <si>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</si>
  <si>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</si>
  <si>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</si>
  <si>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</si>
  <si>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</si>
  <si>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</si>
  <si>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</si>
  <si>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</si>
  <si>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</si>
  <si>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</si>
  <si>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</si>
  <si>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</si>
  <si>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</si>
  <si>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</si>
  <si>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</si>
  <si>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</si>
  <si>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ROPA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</si>
  <si>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</si>
  <si>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</si>
  <si>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</si>
  <si>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</si>
  <si>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</si>
  <si>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</si>
  <si>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</si>
  <si>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</si>
  <si>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</si>
  <si>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</si>
  <si>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</si>
  <si>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</si>
  <si>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</si>
  <si>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</si>
  <si>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</si>
  <si>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</si>
  <si>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</si>
  <si>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</si>
  <si>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</si>
  <si>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</si>
  <si>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</si>
  <si>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</si>
  <si>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</si>
  <si>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</si>
  <si>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</si>
  <si>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</si>
  <si>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</si>
  <si>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</si>
  <si>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</si>
  <si>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</si>
  <si>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</si>
  <si>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</si>
  <si>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</si>
  <si>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</si>
  <si>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</si>
  <si>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</si>
  <si>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</si>
  <si>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</si>
  <si>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</si>
  <si>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</si>
  <si>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</si>
  <si>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</si>
  <si>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</si>
  <si>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</si>
  <si>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</si>
  <si>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</si>
  <si>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</si>
  <si>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</si>
  <si>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</si>
  <si>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</si>
  <si>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</si>
  <si>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</si>
  <si>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</si>
  <si>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</si>
  <si>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</si>
  <si>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</si>
  <si>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</si>
  <si>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44121635</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</si>
  <si>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</si>
  <si>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</si>
  <si>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</si>
  <si>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</si>
  <si>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</si>
  <si>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</si>
  <si>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</si>
  <si>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</si>
  <si>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</si>
  <si>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</si>
  <si>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</si>
  <si>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</si>
  <si>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</si>
  <si>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</si>
  <si>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</si>
  <si>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</si>
  <si>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</si>
  <si>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</si>
  <si>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GAS A GRANEL</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</si>
  <si>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</si>
  <si>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</si>
  <si>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</si>
  <si>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</si>
  <si>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</si>
  <si>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</si>
  <si>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</si>
  <si>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</si>
  <si>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</si>
  <si>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</si>
  <si>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</si>
  <si>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</si>
  <si>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</si>
  <si>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</si>
  <si>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</si>
  <si>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</si>
  <si>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</si>
  <si>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</si>
  <si>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</si>
  <si>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</si>
  <si>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</si>
  <si>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</si>
  <si>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</si>
  <si>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</si>
  <si>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</si>
  <si>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</si>
  <si>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</si>
  <si>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</si>
  <si>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</si>
  <si>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</si>
  <si>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</si>
  <si>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</si>
  <si>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</si>
  <si>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</si>
  <si>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</si>
  <si>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</si>
  <si>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</si>
  <si>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</si>
  <si>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</si>
  <si>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</si>
  <si>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</si>
  <si>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</si>
  <si>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</si>
  <si>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</si>
  <si>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</si>
  <si>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</si>
  <si>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</si>
  <si>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</si>
  <si>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</si>
  <si>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</si>
  <si>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</si>
  <si>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</si>
  <si>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</si>
  <si>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</si>
  <si>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</si>
  <si>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</si>
  <si>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</si>
  <si>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</si>
  <si>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</si>
  <si>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</si>
  <si>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</si>
  <si>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</si>
  <si>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</si>
  <si>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60121139</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</si>
  <si>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</si>
  <si>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</si>
  <si>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</si>
  <si>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</si>
  <si>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</si>
  <si>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</si>
  <si>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</si>
  <si>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</si>
  <si>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</si>
  <si>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</si>
  <si>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</si>
  <si>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</si>
  <si>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</si>
  <si>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</si>
  <si>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</si>
  <si>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</si>
  <si>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</si>
  <si>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</si>
  <si>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</si>
  <si>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</si>
  <si>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</si>
  <si>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</si>
  <si>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</si>
  <si>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</si>
  <si>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</si>
  <si>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</si>
  <si>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</si>
  <si>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</si>
  <si>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</si>
  <si>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</si>
  <si>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</si>
  <si>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</si>
  <si>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</si>
  <si>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</si>
  <si>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</si>
  <si>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</si>
  <si>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</si>
  <si>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</si>
  <si>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</si>
  <si>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</si>
  <si>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</si>
  <si>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</si>
  <si>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</si>
  <si>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</si>
  <si>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</si>
  <si>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</si>
  <si>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</si>
  <si>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</si>
  <si>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</si>
  <si>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</si>
  <si>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</si>
  <si>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</si>
  <si>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</si>
  <si>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</si>
  <si>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</si>
  <si>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</si>
  <si>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</si>
  <si>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</si>
  <si>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</si>
  <si>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</si>
  <si>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</si>
  <si>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</si>
  <si>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</si>
  <si>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60105608</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</si>
  <si>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</si>
  <si>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</si>
  <si>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</si>
  <si>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</si>
  <si>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</si>
  <si>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</si>
  <si>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</si>
  <si>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</si>
  <si>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</si>
  <si>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</si>
  <si>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</si>
  <si>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</si>
  <si>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</si>
  <si>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</si>
  <si>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</si>
  <si>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73121608</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</si>
  <si>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</si>
  <si>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</si>
  <si>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</si>
  <si>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</si>
  <si>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</si>
  <si>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</si>
  <si>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</si>
  <si>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</si>
  <si>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</si>
  <si>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</si>
  <si>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</si>
  <si>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</si>
  <si>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</si>
  <si>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</si>
  <si>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</si>
  <si>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</si>
  <si>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</si>
  <si>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</si>
  <si>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</si>
  <si>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</si>
  <si>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</si>
  <si>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</si>
  <si>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</si>
  <si>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</si>
  <si>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</si>
  <si>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</si>
  <si>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</si>
  <si>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</si>
  <si>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</si>
  <si>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</si>
  <si>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</si>
  <si>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</si>
  <si>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</si>
  <si>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</si>
  <si>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</si>
  <si>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</si>
  <si>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</si>
  <si>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</si>
  <si>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</si>
  <si>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</si>
  <si>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</si>
  <si>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</si>
  <si>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</si>
  <si>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</si>
  <si>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</si>
  <si>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</si>
  <si>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</si>
  <si>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</si>
  <si>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</si>
  <si>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</si>
  <si>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</si>
  <si>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</si>
  <si>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</si>
  <si>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</si>
  <si>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</si>
  <si>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</si>
  <si>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</si>
  <si>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</si>
  <si>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</si>
  <si>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</si>
  <si>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</si>
  <si>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</si>
  <si>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</si>
  <si>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</si>
  <si>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</si>
  <si>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</si>
  <si>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</si>
  <si>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</si>
  <si>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</si>
  <si>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</si>
  <si>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</si>
  <si>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</si>
  <si>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</si>
  <si>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</si>
  <si>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</si>
  <si>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</si>
  <si>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</si>
  <si>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</si>
  <si>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</si>
  <si>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</si>
  <si>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</si>
  <si>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</si>
  <si>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</si>
  <si>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</si>
  <si>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</si>
  <si>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</si>
  <si>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</si>
  <si>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</si>
  <si>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</si>
  <si>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</si>
  <si>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</si>
  <si>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</si>
  <si>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</si>
  <si>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</si>
  <si>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</si>
  <si>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</si>
  <si>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</si>
  <si>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</si>
  <si>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</si>
  <si>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</si>
  <si>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</si>
  <si>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</si>
  <si>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</si>
  <si>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</si>
  <si>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</si>
  <si>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</si>
  <si>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</si>
  <si>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</si>
  <si>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</si>
  <si>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</si>
  <si>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</si>
  <si>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</si>
  <si>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</si>
  <si>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</si>
  <si>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</si>
  <si>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</si>
  <si>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</si>
  <si>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</si>
  <si>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</si>
  <si>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</si>
  <si>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</si>
  <si>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</si>
  <si>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</si>
  <si>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</si>
  <si>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</si>
  <si>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ADQUISICION DE MOBILIARIOS</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</si>
  <si>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</si>
  <si>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</si>
  <si>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</si>
  <si>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</si>
  <si>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</si>
  <si>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</si>
  <si>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</si>
  <si>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</si>
  <si>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</si>
  <si>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</si>
  <si>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</si>
  <si>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</si>
  <si>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</si>
  <si>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</si>
  <si>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</si>
  <si>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</si>
  <si>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</si>
  <si>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</si>
  <si>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</si>
  <si>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</si>
  <si>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</si>
  <si>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</si>
  <si>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</si>
  <si>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</si>
  <si>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</si>
  <si>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</si>
  <si>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</si>
  <si>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</si>
  <si>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</si>
  <si>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</si>
  <si>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</si>
  <si>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</si>
  <si>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</si>
  <si>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</si>
  <si>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</si>
  <si>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</si>
  <si>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</si>
  <si>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</si>
  <si>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</si>
  <si>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</si>
  <si>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</si>
  <si>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</si>
  <si>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</si>
  <si>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</si>
  <si>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</si>
  <si>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</si>
  <si>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</si>
  <si>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</si>
  <si>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</si>
  <si>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</si>
  <si>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</si>
  <si>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</si>
  <si>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</si>
  <si>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</si>
  <si>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</si>
  <si>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</si>
  <si>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</si>
  <si>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</si>
  <si>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</si>
  <si>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</si>
  <si>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</si>
  <si>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</si>
  <si>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</si>
  <si>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</si>
  <si>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</si>
  <si>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</si>
  <si>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</si>
  <si>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</si>
  <si>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</si>
  <si>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</si>
  <si>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</si>
  <si>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</si>
  <si>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</si>
  <si>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</si>
  <si>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</si>
  <si>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</si>
  <si>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</si>
  <si>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</si>
  <si>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</si>
  <si>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</si>
  <si>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</si>
  <si>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</si>
  <si>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</si>
  <si>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</si>
  <si>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</si>
  <si>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</si>
  <si>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</si>
  <si>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</si>
  <si>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</si>
  <si>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</si>
  <si>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</si>
  <si>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</si>
  <si>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</si>
  <si>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</si>
  <si>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</si>
  <si>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MATERIAL EDUCATIVO PARA MANUALIDADES Y ARTES</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</si>
  <si>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</si>
  <si>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</si>
  <si>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</si>
  <si>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</si>
  <si>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</si>
  <si>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</si>
  <si>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</si>
  <si>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</si>
  <si>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</si>
  <si>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</si>
  <si>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</si>
  <si>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</si>
  <si>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</si>
  <si>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</si>
  <si>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</si>
  <si>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</si>
  <si>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</si>
  <si>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</si>
  <si>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</si>
  <si>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</si>
  <si>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</si>
  <si>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</si>
  <si>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</si>
  <si>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</si>
  <si>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</si>
  <si>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</si>
  <si>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</si>
  <si>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</si>
  <si>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</si>
  <si>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</si>
  <si>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</si>
  <si>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</si>
  <si>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</si>
  <si>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</si>
  <si>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</si>
  <si>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</si>
  <si>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</si>
  <si>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</si>
  <si>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</si>
  <si>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</si>
  <si>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</si>
  <si>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</si>
  <si>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</si>
  <si>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</si>
  <si>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</si>
  <si>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</si>
  <si>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PINTURAS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</si>
  <si>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</si>
  <si>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</si>
  <si>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</si>
  <si>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</si>
  <si>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</si>
  <si>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</si>
  <si>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</si>
  <si>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</si>
  <si>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</si>
  <si>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</si>
  <si>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</si>
  <si>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</si>
  <si>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</si>
  <si>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</si>
  <si>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</si>
  <si>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</si>
  <si>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</si>
  <si>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</si>
  <si>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</si>
  <si>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</si>
  <si>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</si>
  <si>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</si>
  <si>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</si>
  <si>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</si>
  <si>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</si>
  <si>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</si>
  <si>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</si>
  <si>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</si>
  <si>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</si>
  <si>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</si>
  <si>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</si>
  <si>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</si>
  <si>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</si>
  <si>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</si>
  <si>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</si>
  <si>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</si>
  <si>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</si>
  <si>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</si>
  <si>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</si>
  <si>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</si>
  <si>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</si>
  <si>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</si>
  <si>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</si>
  <si>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</si>
  <si>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</si>
  <si>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</si>
  <si>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</si>
  <si>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</si>
  <si>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</si>
  <si>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</si>
  <si>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</si>
  <si>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</si>
  <si>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</si>
  <si>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</si>
  <si>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</si>
  <si>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</si>
  <si>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</si>
  <si>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</si>
  <si>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</si>
  <si>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</si>
  <si>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</si>
  <si>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</si>
  <si>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</si>
  <si>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</si>
  <si>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</si>
  <si>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</si>
  <si>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</si>
  <si>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</si>
  <si>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</si>
  <si>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</si>
  <si>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</si>
  <si>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</si>
  <si>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</si>
  <si>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</si>
  <si>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</si>
  <si>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</si>
  <si>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</si>
  <si>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</si>
  <si>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</si>
  <si>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</si>
  <si>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</si>
  <si>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</si>
  <si>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</si>
  <si>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</si>
  <si>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</si>
  <si>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</si>
  <si>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</si>
  <si>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</si>
  <si>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</si>
  <si>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</si>
  <si>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</si>
  <si>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</si>
  <si>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</si>
  <si>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</si>
  <si>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</si>
  <si>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</si>
  <si>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</si>
  <si>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</si>
  <si>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</si>
  <si>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</si>
  <si>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</si>
  <si>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</si>
  <si>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</si>
  <si>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</si>
  <si>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</si>
  <si>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</si>
  <si>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</si>
  <si>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</si>
  <si>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</si>
  <si>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</si>
  <si>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</si>
  <si>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</si>
  <si>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</si>
  <si>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</si>
  <si>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</si>
  <si>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</si>
  <si>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</si>
  <si>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</si>
  <si>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</si>
  <si>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</si>
  <si>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</si>
  <si>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</si>
  <si>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</si>
  <si>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</si>
  <si>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</si>
  <si>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</si>
  <si>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</si>
  <si>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</si>
  <si>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</si>
  <si>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</si>
  <si>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</si>
  <si>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</si>
  <si>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</si>
  <si>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</si>
  <si>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</si>
  <si>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</si>
  <si>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</si>
  <si>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</si>
  <si>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</si>
  <si>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</si>
  <si>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</si>
  <si>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</si>
  <si>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</si>
  <si>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</si>
  <si>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</si>
  <si>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</si>
  <si>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</si>
  <si>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</si>
  <si>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</si>
  <si>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</si>
  <si>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</si>
  <si>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</si>
  <si>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</si>
  <si>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</si>
  <si>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</si>
  <si>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</si>
  <si>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</si>
  <si>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</si>
  <si>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</si>
  <si>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</si>
  <si>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</si>
  <si>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</si>
  <si>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</si>
  <si>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</si>
  <si>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</si>
  <si>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</si>
  <si>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</si>
  <si>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</si>
  <si>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</si>
  <si>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</si>
  <si>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</si>
  <si>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</si>
  <si>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</si>
  <si>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</si>
  <si>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</si>
  <si>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</si>
  <si>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</si>
  <si>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</si>
  <si>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</si>
  <si>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</si>
  <si>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</si>
  <si>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</si>
  <si>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</si>
  <si>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</si>
  <si>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</si>
  <si>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</si>
  <si>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</si>
  <si>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</si>
  <si>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</si>
  <si>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</si>
  <si>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</si>
  <si>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</si>
  <si>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</si>
  <si>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</si>
  <si>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</si>
  <si>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</si>
  <si>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</si>
  <si>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</si>
  <si>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</si>
  <si>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</si>
  <si>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</si>
  <si>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</si>
  <si>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</si>
  <si>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</si>
  <si>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</si>
  <si>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</si>
  <si>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</si>
  <si>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</si>
  <si>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</si>
  <si>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</si>
  <si>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</si>
  <si>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</si>
  <si>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</si>
  <si>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</si>
  <si>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</si>
  <si>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</si>
  <si>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</si>
  <si>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</si>
  <si>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</si>
  <si>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</si>
  <si>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</si>
  <si>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</si>
  <si>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</si>
  <si>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</si>
  <si>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</si>
  <si>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</si>
  <si>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</si>
  <si>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</si>
  <si>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</si>
  <si>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</si>
  <si>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</si>
  <si>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</si>
  <si>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</si>
  <si>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</si>
  <si>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</si>
  <si>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</si>
  <si>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</si>
  <si>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</si>
  <si>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</si>
  <si>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</si>
  <si>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</si>
  <si>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</si>
  <si>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</si>
  <si>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</si>
  <si>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</si>
  <si>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</si>
  <si>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</si>
  <si>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</si>
  <si>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</si>
  <si>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</si>
  <si>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</si>
  <si>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</si>
  <si>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</si>
  <si>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</si>
  <si>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</si>
  <si>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</si>
  <si>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</si>
  <si>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</si>
  <si>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</si>
  <si>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</si>
  <si>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</si>
  <si>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</si>
  <si>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</si>
  <si>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</si>
  <si>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</si>
  <si>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</si>
  <si>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</si>
  <si>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</si>
  <si>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</si>
  <si>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</si>
  <si>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</si>
  <si>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</si>
  <si>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</si>
  <si>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</si>
  <si>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</si>
  <si>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</si>
  <si>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</si>
  <si>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</si>
  <si>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</si>
  <si>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</si>
  <si>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</si>
  <si>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</si>
  <si>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</si>
  <si>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</si>
  <si>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</si>
  <si>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</si>
  <si>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</si>
  <si>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</si>
  <si>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</si>
  <si>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</si>
  <si>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</si>
  <si>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</si>
  <si>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</si>
  <si>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</si>
  <si>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</si>
  <si>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</si>
  <si>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</si>
  <si>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</si>
  <si>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</si>
  <si>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</si>
  <si>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</si>
  <si>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</si>
  <si>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</si>
  <si>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</si>
  <si>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</si>
  <si>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</si>
  <si>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</si>
  <si>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</si>
  <si>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</si>
  <si>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</si>
  <si>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</si>
  <si>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</si>
  <si>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</si>
  <si>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</si>
  <si>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</si>
  <si>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</si>
  <si>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</si>
  <si>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</si>
  <si>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</si>
  <si>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</si>
  <si>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</si>
  <si>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</si>
  <si>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</si>
  <si>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</si>
  <si>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</si>
  <si>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</si>
  <si>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</si>
  <si>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</si>
  <si>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</si>
  <si>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</si>
  <si>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</si>
  <si>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</si>
  <si>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</si>
  <si>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</si>
  <si>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</si>
  <si>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</si>
  <si>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</si>
  <si>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</si>
  <si>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</si>
  <si>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</si>
  <si>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</si>
  <si>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</si>
  <si>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</si>
  <si>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</si>
  <si>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</si>
  <si>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</si>
  <si>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</si>
  <si>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</si>
  <si>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</si>
  <si>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</si>
  <si>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</si>
  <si>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</si>
  <si>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</si>
  <si>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</si>
  <si>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</si>
  <si>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</si>
  <si>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</si>
  <si>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</si>
  <si>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</si>
  <si>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</si>
  <si>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</si>
  <si>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</si>
  <si>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</si>
  <si>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</si>
  <si>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</si>
  <si>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</si>
  <si>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</si>
  <si>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</si>
  <si>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</si>
  <si>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</si>
  <si>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</si>
  <si>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</si>
  <si>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</si>
  <si>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</si>
  <si>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</si>
  <si>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</si>
  <si>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</si>
  <si>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</si>
  <si>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</si>
  <si>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</si>
  <si>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</si>
  <si>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</si>
  <si>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</si>
  <si>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</si>
  <si>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</si>
  <si>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</si>
  <si>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</si>
  <si>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</si>
  <si>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</si>
  <si>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</si>
  <si>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</si>
  <si>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</si>
  <si>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</si>
  <si>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</si>
  <si>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</si>
  <si>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</si>
  <si>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</si>
  <si>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</si>
  <si>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</si>
  <si>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</si>
  <si>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</si>
  <si>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</si>
  <si>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</si>
  <si>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</si>
  <si>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</si>
  <si>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</si>
  <si>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</si>
  <si>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</si>
  <si>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</si>
  <si>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</si>
  <si>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</si>
  <si>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</si>
  <si>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</si>
  <si>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</si>
  <si>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</si>
  <si>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</si>
  <si>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</si>
  <si>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</si>
  <si>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</si>
  <si>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</si>
  <si>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</si>
  <si>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</si>
  <si>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</si>
  <si>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</si>
  <si>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</si>
  <si>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</si>
  <si>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</si>
  <si>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</si>
  <si>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</si>
  <si>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</si>
  <si>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</si>
  <si>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</si>
  <si>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</si>
  <si>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</si>
  <si>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</si>
  <si>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</si>
  <si>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</si>
  <si>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</si>
  <si>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</si>
  <si>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</si>
  <si>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</si>
  <si>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</si>
  <si>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</si>
  <si>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</si>
  <si>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</si>
  <si>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</si>
  <si>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</si>
  <si>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</si>
  <si>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</si>
  <si>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</si>
  <si>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</si>
  <si>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</si>
  <si>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</si>
  <si>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</si>
  <si>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</si>
  <si>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</si>
  <si>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</si>
  <si>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</si>
  <si>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</si>
  <si>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</si>
  <si>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</si>
  <si>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</si>
  <si>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</si>
  <si>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</si>
  <si>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</si>
  <si>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</si>
  <si>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</si>
  <si>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</si>
  <si>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</si>
  <si>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</si>
  <si>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</si>
  <si>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</si>
  <si>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</si>
  <si>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</si>
  <si>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</si>
  <si>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</si>
  <si>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</si>
  <si>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</si>
  <si>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</si>
  <si>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</si>
  <si>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</si>
  <si>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</si>
  <si>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</si>
  <si>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</si>
  <si>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</si>
  <si>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</si>
  <si>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</si>
  <si>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</si>
  <si>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</si>
  <si>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</si>
  <si>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</si>
  <si>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</si>
  <si>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</si>
  <si>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</si>
  <si>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</si>
  <si>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</si>
  <si>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</si>
  <si>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</si>
  <si>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</si>
  <si>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</si>
  <si>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</si>
  <si>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</si>
  <si>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</si>
  <si>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</si>
  <si>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</si>
  <si>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</si>
  <si>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</si>
  <si>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</si>
  <si>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</si>
  <si>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</si>
  <si>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</si>
  <si>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</si>
  <si>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</si>
  <si>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</si>
  <si>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</si>
  <si>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</si>
  <si>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</si>
  <si>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</si>
  <si>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</si>
  <si>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</si>
  <si>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</si>
  <si>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</si>
  <si>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</si>
  <si>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</si>
  <si>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</si>
  <si>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</si>
  <si>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</si>
  <si>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</si>
  <si>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</si>
  <si>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</si>
  <si>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</si>
  <si>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</si>
  <si>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</si>
  <si>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</si>
  <si>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</si>
  <si>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</si>
  <si>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</si>
  <si>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</si>
  <si>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</si>
  <si>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</si>
  <si>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</si>
  <si>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</si>
  <si>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</si>
  <si>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</si>
  <si>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</si>
  <si>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</si>
  <si>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</si>
  <si>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</si>
  <si>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</si>
  <si>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</si>
  <si>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</si>
  <si>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</si>
  <si>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</si>
  <si>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</si>
  <si>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</si>
  <si>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</si>
  <si>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</si>
  <si>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</si>
  <si>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</si>
  <si>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</si>
  <si>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</si>
  <si>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</si>
  <si>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</si>
  <si>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</si>
  <si>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</si>
  <si>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</si>
  <si>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</si>
  <si>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</si>
  <si>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</si>
  <si>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</si>
  <si>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</si>
  <si>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</si>
  <si>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</si>
  <si>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</si>
  <si>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</si>
  <si>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</si>
  <si>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</si>
  <si>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</si>
  <si>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</si>
  <si>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</si>
  <si>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</si>
  <si>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</si>
  <si>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</si>
  <si>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</si>
  <si>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</si>
  <si>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</si>
  <si>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</si>
  <si>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</si>
  <si>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</si>
  <si>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</si>
  <si>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</si>
  <si>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</si>
  <si>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</si>
  <si>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</si>
  <si>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</si>
  <si>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</si>
  <si>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</si>
  <si>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</si>
  <si>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</si>
  <si>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</si>
  <si>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</si>
  <si>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</si>
  <si>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</si>
  <si>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</si>
  <si>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</si>
  <si>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</si>
  <si>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</si>
  <si>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</si>
  <si>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</si>
  <si>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</si>
  <si>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</si>
  <si>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</si>
  <si>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</si>
  <si>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</si>
  <si>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</si>
  <si>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</si>
  <si>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</si>
  <si>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</si>
  <si>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</si>
  <si>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</si>
  <si>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</si>
  <si>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</si>
  <si>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</si>
  <si>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</si>
  <si>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</si>
  <si>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</si>
  <si>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</si>
  <si>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</si>
  <si>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</si>
  <si>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</si>
  <si>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</si>
  <si>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</si>
  <si>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</si>
  <si>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</si>
  <si>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</si>
  <si>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</si>
  <si>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</si>
  <si>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</si>
  <si>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</si>
  <si>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</si>
  <si>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</si>
  <si>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</si>
  <si>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</si>
  <si>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</si>
  <si>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</si>
  <si>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</si>
  <si>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</si>
  <si>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</si>
  <si>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</si>
  <si>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</si>
  <si>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</si>
  <si>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</si>
  <si>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</si>
  <si>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</si>
  <si>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</si>
  <si>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</si>
  <si>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</si>
  <si>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</si>
  <si>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</si>
  <si>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</si>
  <si>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</si>
  <si>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</si>
  <si>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</si>
  <si>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</si>
  <si>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</si>
  <si>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</si>
  <si>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</si>
  <si>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</si>
  <si>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</si>
  <si>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</si>
  <si>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</si>
  <si>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</si>
  <si>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</si>
  <si>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</si>
  <si>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</si>
  <si>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</si>
  <si>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</si>
  <si>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</si>
  <si>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</si>
  <si>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</si>
  <si>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</si>
  <si>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</si>
  <si>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</si>
  <si>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</si>
  <si>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</si>
  <si>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</si>
  <si>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</si>
  <si>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</si>
  <si>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</si>
  <si>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</si>
  <si>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</si>
  <si>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</si>
  <si>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</si>
  <si>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</si>
  <si>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</si>
  <si>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53102102</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</si>
  <si>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</si>
  <si>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</si>
  <si>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</si>
  <si>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</si>
  <si>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</si>
  <si>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</si>
  <si>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</si>
  <si>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</si>
  <si>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</si>
  <si>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</si>
  <si>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</si>
  <si>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</si>
  <si>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</si>
  <si>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</si>
  <si>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</si>
  <si>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</si>
  <si>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</si>
  <si>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</si>
  <si>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</si>
  <si>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</si>
  <si>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</si>
  <si>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</si>
  <si>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</si>
  <si>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</si>
  <si>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</si>
  <si>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</si>
  <si>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</si>
  <si>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</si>
  <si>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</si>
  <si>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</si>
  <si>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</si>
  <si>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</si>
  <si>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</si>
  <si>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</si>
  <si>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</si>
  <si>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</si>
  <si>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</si>
  <si>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</si>
  <si>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</si>
  <si>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</si>
  <si>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</si>
  <si>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</si>
  <si>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</si>
  <si>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</si>
  <si>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</si>
  <si>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</si>
  <si>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</si>
  <si>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</si>
  <si>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</si>
  <si>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</si>
  <si>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</si>
  <si>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</si>
  <si>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</si>
  <si>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</si>
  <si>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</si>
  <si>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</si>
  <si>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</si>
  <si>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</si>
  <si>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</si>
  <si>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</si>
  <si>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</si>
  <si>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</si>
  <si>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</si>
  <si>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</si>
  <si>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</si>
  <si>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</si>
  <si>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</si>
  <si>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</si>
  <si>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</si>
  <si>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</si>
  <si>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</si>
  <si>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</si>
  <si>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</si>
  <si>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</si>
  <si>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</si>
  <si>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</si>
  <si>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</si>
  <si>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</si>
  <si>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</si>
  <si>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</si>
  <si>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</si>
  <si>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</si>
  <si>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</si>
  <si>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</si>
  <si>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</si>
  <si>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</si>
  <si>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</si>
  <si>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</si>
  <si>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</si>
  <si>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</si>
  <si>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</si>
  <si>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</si>
  <si>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</si>
  <si>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</si>
  <si>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</si>
  <si>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</si>
  <si>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</si>
  <si>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</si>
  <si>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</si>
  <si>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</si>
  <si>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</si>
  <si>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</si>
  <si>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</si>
  <si>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</si>
  <si>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</si>
  <si>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</si>
  <si>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</si>
  <si>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</si>
  <si>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</si>
  <si>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</si>
  <si>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</si>
  <si>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</si>
  <si>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</si>
  <si>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</si>
  <si>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</si>
  <si>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</si>
  <si>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</si>
  <si>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</si>
  <si>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</si>
  <si>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</si>
  <si>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</si>
  <si>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</si>
  <si>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</si>
  <si>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</si>
  <si>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</si>
  <si>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</si>
  <si>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</si>
  <si>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</si>
  <si>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</si>
  <si>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</si>
  <si>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</si>
  <si>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</si>
  <si>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</si>
  <si>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</si>
  <si>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</si>
  <si>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</si>
  <si>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</si>
  <si>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</si>
  <si>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</si>
  <si>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</si>
  <si>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</si>
  <si>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</si>
  <si>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</si>
  <si>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</si>
  <si>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</si>
  <si>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</si>
  <si>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</si>
  <si>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</si>
  <si>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</si>
  <si>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</si>
  <si>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</si>
  <si>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</si>
  <si>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</si>
  <si>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</si>
  <si>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</si>
  <si>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</si>
  <si>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</si>
  <si>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</si>
  <si>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</si>
  <si>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</si>
  <si>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</si>
  <si>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</si>
  <si>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</si>
  <si>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</si>
  <si>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</si>
  <si>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</si>
  <si>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</si>
  <si>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</si>
  <si>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</si>
  <si>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</si>
  <si>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</si>
  <si>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</si>
  <si>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</si>
  <si>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</si>
  <si>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</si>
  <si>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</si>
  <si>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</si>
  <si>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</si>
  <si>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</si>
  <si>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</si>
  <si>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</si>
  <si>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</si>
  <si>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</si>
  <si>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</si>
  <si>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</si>
  <si>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</si>
  <si>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</si>
  <si>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</si>
  <si>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</si>
  <si>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</si>
  <si>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</si>
  <si>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</si>
  <si>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</si>
  <si>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</si>
  <si>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</si>
  <si>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</si>
  <si>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</si>
  <si>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</si>
  <si>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</si>
  <si>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</si>
  <si>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</si>
  <si>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</si>
  <si>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</si>
  <si>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</si>
  <si>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</si>
  <si>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</si>
  <si>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</si>
  <si>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</si>
  <si>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</si>
  <si>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</si>
  <si>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</si>
  <si>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</si>
  <si>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</si>
  <si>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</si>
  <si>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</si>
  <si>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</si>
  <si>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</si>
  <si>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</si>
  <si>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</si>
  <si>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</si>
  <si>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</si>
  <si>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</si>
  <si>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</si>
  <si>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</si>
  <si>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</si>
  <si>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</si>
  <si>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</si>
  <si>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</si>
  <si>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</si>
  <si>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</si>
  <si>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</si>
  <si>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</si>
  <si>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</si>
  <si>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</si>
  <si>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</si>
  <si>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</si>
  <si>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</si>
  <si>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</si>
  <si>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</si>
  <si>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</si>
  <si>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</si>
  <si>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</si>
  <si>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</si>
  <si>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</si>
  <si>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</si>
  <si>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</si>
  <si>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</si>
  <si>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</si>
  <si>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</si>
  <si>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</si>
  <si>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</si>
  <si>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</si>
  <si>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</si>
  <si>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</si>
  <si>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</si>
  <si>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</si>
  <si>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</si>
  <si>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</si>
  <si>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</si>
  <si>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</si>
  <si>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</si>
  <si>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</si>
  <si>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</si>
  <si>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</si>
  <si>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</si>
  <si>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</si>
  <si>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</si>
  <si>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</si>
  <si>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</si>
  <si>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</si>
  <si>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</si>
  <si>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</si>
  <si>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</si>
  <si>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</si>
  <si>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</si>
  <si>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</si>
  <si>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</si>
  <si>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</si>
  <si>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</si>
  <si>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</si>
  <si>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</si>
  <si>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</si>
  <si>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</si>
  <si>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</si>
  <si>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</si>
  <si>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</si>
  <si>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</si>
  <si>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</si>
  <si>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</si>
  <si>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</si>
  <si>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</si>
  <si>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</si>
  <si>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</si>
  <si>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</si>
  <si>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</si>
  <si>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</si>
  <si>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</si>
  <si>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</si>
  <si>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</si>
  <si>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</si>
  <si>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</si>
  <si>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</si>
  <si>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</si>
  <si>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</si>
  <si>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</si>
  <si>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</si>
  <si>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</si>
  <si>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</si>
  <si>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</si>
  <si>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</si>
  <si>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</si>
  <si>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</si>
  <si>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</si>
  <si>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</si>
  <si>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</si>
  <si>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</si>
  <si>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</si>
  <si>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</si>
  <si>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</si>
  <si>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</si>
  <si>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</si>
  <si>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</si>
  <si>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</si>
  <si>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</si>
  <si>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</si>
  <si>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</si>
  <si>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</si>
  <si>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</si>
  <si>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</si>
  <si>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</si>
  <si>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</si>
  <si>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</si>
  <si>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</si>
  <si>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</si>
  <si>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</si>
  <si>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</si>
  <si>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</si>
  <si>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</si>
  <si>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</si>
  <si>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</si>
  <si>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</si>
  <si>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</si>
  <si>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</si>
  <si>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</si>
  <si>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</si>
  <si>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</si>
  <si>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</si>
  <si>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</si>
  <si>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</si>
  <si>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</si>
  <si>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</si>
  <si>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</si>
  <si>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</si>
  <si>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</si>
  <si>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</si>
  <si>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</si>
  <si>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</si>
  <si>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</si>
  <si>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</si>
  <si>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</si>
  <si>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</si>
  <si>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</si>
  <si>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</si>
  <si>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</si>
  <si>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</si>
  <si>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</si>
  <si>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</si>
  <si>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</si>
  <si>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</si>
  <si>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</si>
  <si>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</si>
  <si>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</si>
  <si>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</si>
  <si>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</si>
  <si>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</si>
  <si>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</si>
  <si>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</si>
  <si>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</si>
  <si>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</si>
  <si>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</si>
  <si>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</si>
  <si>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</si>
  <si>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</si>
  <si>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</si>
  <si>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</si>
  <si>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</si>
  <si>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</si>
  <si>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</si>
  <si>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</si>
  <si>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</si>
  <si>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</si>
  <si>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</si>
  <si>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</si>
  <si>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</si>
  <si>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</si>
  <si>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</si>
  <si>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</si>
  <si>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</si>
  <si>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</si>
  <si>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</si>
  <si>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</si>
  <si>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</si>
  <si>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</si>
  <si>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</si>
  <si>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</si>
  <si>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</si>
  <si>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</si>
  <si>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</si>
  <si>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</si>
  <si>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</si>
  <si>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</si>
  <si>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</si>
  <si>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</si>
  <si>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</si>
  <si>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</si>
  <si>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</si>
  <si>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</si>
  <si>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</si>
  <si>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</si>
  <si>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</si>
  <si>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</si>
  <si>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</si>
  <si>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</si>
  <si>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</si>
  <si>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</si>
  <si>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</si>
  <si>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</si>
  <si>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</si>
  <si>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</si>
  <si>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</si>
  <si>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</si>
  <si>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</si>
  <si>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</si>
  <si>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</si>
  <si>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</si>
  <si>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</si>
  <si>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</si>
  <si>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</si>
  <si>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</si>
  <si>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</si>
  <si>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</si>
  <si>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</si>
  <si>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</si>
  <si>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</si>
  <si>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</si>
  <si>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</si>
  <si>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</si>
  <si>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</si>
  <si>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</si>
  <si>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</si>
  <si>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</si>
  <si>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</si>
  <si>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</si>
  <si>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</si>
  <si>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</si>
  <si>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</si>
  <si>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</si>
  <si>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</si>
  <si>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</si>
  <si>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</si>
  <si>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</si>
  <si>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</si>
  <si>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</si>
  <si>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</si>
  <si>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</si>
  <si>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</si>
  <si>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</si>
  <si>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</si>
  <si>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</si>
  <si>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</si>
  <si>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</si>
  <si>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</si>
  <si>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</si>
  <si>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</si>
  <si>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</si>
  <si>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</si>
  <si>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</si>
  <si>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</si>
  <si>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</si>
  <si>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</si>
  <si>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</si>
  <si>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</si>
  <si>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</si>
  <si>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</si>
  <si>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</si>
  <si>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</si>
  <si>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</si>
  <si>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</si>
  <si>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</si>
  <si>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</si>
  <si>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</si>
  <si>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</si>
  <si>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</si>
  <si>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</si>
  <si>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</si>
  <si>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</si>
  <si>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</si>
  <si>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</si>
  <si>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</si>
  <si>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</si>
  <si>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</si>
  <si>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</si>
  <si>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</si>
  <si>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</si>
  <si>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</si>
  <si>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</si>
  <si>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</si>
  <si>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</si>
  <si>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</si>
  <si>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</si>
  <si>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</si>
  <si>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</si>
  <si>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</si>
  <si>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</si>
  <si>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</si>
  <si>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</si>
  <si>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</si>
  <si>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</si>
  <si>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</si>
  <si>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</si>
  <si>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</si>
  <si>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</si>
  <si>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</si>
  <si>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</si>
  <si>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</si>
  <si>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</si>
  <si>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</si>
  <si>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</si>
  <si>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</si>
  <si>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</si>
  <si>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</si>
  <si>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</si>
  <si>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</si>
  <si>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</si>
  <si>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</si>
  <si>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</si>
  <si>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</si>
  <si>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</si>
  <si>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</si>
  <si>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</si>
  <si>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</si>
  <si>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</si>
  <si>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</si>
  <si>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</si>
  <si>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</si>
  <si>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</si>
  <si>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</si>
  <si>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</si>
  <si>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</si>
  <si>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</si>
  <si>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</si>
  <si>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</si>
  <si>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</si>
  <si>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</si>
  <si>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</si>
  <si>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</si>
  <si>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</si>
  <si>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</si>
  <si>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</si>
  <si>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</si>
  <si>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</si>
  <si>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</si>
  <si>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</si>
  <si>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</si>
  <si>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</si>
  <si>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</si>
  <si>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</si>
  <si>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</si>
  <si>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</si>
  <si>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</si>
  <si>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</si>
  <si>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</si>
  <si>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</si>
  <si>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</si>
  <si>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</si>
  <si>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</si>
  <si>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</si>
  <si>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</si>
  <si>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</si>
  <si>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</si>
  <si>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</si>
  <si>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</si>
  <si>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</si>
  <si>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</si>
  <si>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</si>
  <si>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</si>
  <si>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</si>
  <si>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</si>
  <si>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</si>
  <si>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</si>
  <si>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</si>
  <si>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</si>
  <si>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</si>
  <si>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</si>
  <si>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</si>
  <si>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</si>
  <si>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</si>
  <si>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</si>
  <si>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</si>
  <si>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</si>
  <si>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</si>
  <si>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</si>
  <si>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</si>
  <si>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</si>
  <si>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</si>
  <si>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</si>
  <si>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</si>
  <si>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</si>
  <si>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</si>
  <si>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</si>
  <si>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</si>
  <si>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</si>
  <si>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</si>
  <si>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</si>
  <si>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</si>
  <si>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</si>
  <si>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</si>
  <si>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</si>
  <si>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</si>
  <si>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</si>
  <si>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</si>
  <si>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</si>
  <si>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</si>
  <si>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</si>
  <si>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</si>
  <si>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</si>
  <si>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</si>
  <si>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</si>
  <si>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</si>
  <si>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</si>
  <si>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</si>
  <si>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</si>
  <si>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</si>
  <si>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</si>
  <si>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</si>
  <si>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</si>
  <si>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</si>
  <si>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</si>
  <si>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</si>
  <si>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</si>
  <si>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</si>
  <si>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</si>
  <si>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</si>
  <si>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</si>
  <si>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</si>
  <si>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</si>
  <si>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</si>
  <si>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</si>
  <si>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</si>
  <si>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</si>
  <si>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</si>
  <si>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</si>
  <si>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</si>
  <si>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</si>
  <si>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</si>
  <si>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</si>
  <si>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</si>
  <si>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</si>
  <si>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</si>
  <si>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</si>
  <si>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</si>
  <si>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</si>
  <si>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</si>
  <si>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</si>
  <si>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</si>
  <si>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</si>
  <si>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</si>
  <si>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</si>
  <si>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</si>
  <si>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</si>
  <si>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</si>
  <si>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</si>
  <si>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</si>
  <si>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</si>
  <si>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</si>
  <si>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</si>
  <si>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</si>
  <si>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</si>
  <si>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</si>
  <si>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</si>
  <si>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</si>
  <si>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ADQUISICION DE COLCHONES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</si>
  <si>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</si>
  <si>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</si>
  <si>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</si>
  <si>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</si>
  <si>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</si>
  <si>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</si>
  <si>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</si>
  <si>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</si>
  <si>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</si>
  <si>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</si>
  <si>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</si>
  <si>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</si>
  <si>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</si>
  <si>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</si>
  <si>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</si>
  <si>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</si>
  <si>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</si>
  <si>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</si>
  <si>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</si>
  <si>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</si>
  <si>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</si>
  <si>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</si>
  <si>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</si>
  <si>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SERVICIO DE IMPRESIONES</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</si>
  <si>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</si>
  <si>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</si>
  <si>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</si>
  <si>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</si>
  <si>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</si>
  <si>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</si>
  <si>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</si>
  <si>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</si>
  <si>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</si>
  <si>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</si>
  <si>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</si>
  <si>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</si>
  <si>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</si>
  <si>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</si>
  <si>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</si>
  <si>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</si>
  <si>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</si>
  <si>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</si>
  <si>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</si>
  <si>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</si>
  <si>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</si>
  <si>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</si>
  <si>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</si>
  <si>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</si>
  <si>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</si>
  <si>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</si>
  <si>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</si>
  <si>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</si>
  <si>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</si>
  <si>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</si>
  <si>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</si>
  <si>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</si>
  <si>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</si>
  <si>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</si>
  <si>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</si>
  <si>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</si>
  <si>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</si>
  <si>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</si>
  <si>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</si>
  <si>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</si>
  <si>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</si>
  <si>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</si>
  <si>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</si>
  <si>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</si>
  <si>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</si>
  <si>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</si>
  <si>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</si>
  <si>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</si>
  <si>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</si>
  <si>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</si>
  <si>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 xml:space="preserve">ADQUISICION DE LIBROS </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</si>
  <si>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</si>
  <si>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</si>
  <si>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</si>
  <si>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</si>
  <si>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</si>
  <si>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</si>
  <si>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</si>
  <si>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</si>
  <si>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</si>
  <si>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</si>
  <si>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</si>
  <si>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</si>
  <si>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</si>
  <si>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</si>
  <si>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</si>
  <si>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</si>
  <si>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</si>
  <si>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</si>
  <si>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</si>
  <si>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</si>
  <si>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</si>
  <si>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</si>
  <si>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</si>
  <si>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</si>
  <si>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</si>
  <si>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</si>
  <si>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</si>
  <si>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</si>
  <si>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</si>
  <si>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</si>
  <si>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</si>
  <si>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</si>
  <si>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</si>
  <si>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</si>
  <si>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</si>
  <si>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</si>
  <si>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</si>
  <si>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</si>
  <si>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</si>
  <si>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</si>
  <si>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</si>
  <si>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</si>
  <si>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</si>
  <si>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</si>
  <si>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</si>
  <si>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</si>
  <si>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</si>
  <si>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</si>
  <si>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</si>
  <si>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</si>
  <si>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</si>
  <si>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</si>
  <si>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</si>
  <si>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</si>
  <si>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</si>
  <si>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</si>
  <si>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</si>
  <si>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</si>
  <si>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</si>
  <si>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</si>
  <si>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</si>
  <si>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</si>
  <si>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</si>
  <si>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</si>
  <si>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</si>
  <si>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</si>
  <si>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</si>
  <si>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</si>
  <si>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</si>
  <si>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</si>
  <si>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</si>
  <si>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</si>
  <si>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</si>
  <si>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</si>
  <si>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</si>
  <si>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</si>
  <si>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</si>
  <si>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</si>
  <si>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</si>
  <si>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</si>
  <si>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</si>
  <si>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</si>
  <si>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</si>
  <si>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</si>
  <si>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</si>
  <si>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</si>
  <si>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</si>
  <si>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</si>
  <si>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</si>
  <si>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</si>
  <si>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</si>
  <si>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</si>
  <si>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</si>
  <si>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</si>
  <si>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</si>
  <si>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</si>
  <si>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</si>
  <si>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</si>
  <si>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</si>
  <si>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</si>
  <si>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</si>
  <si>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</si>
  <si>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</si>
  <si>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</si>
  <si>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</si>
  <si>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</si>
  <si>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</si>
  <si>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</si>
  <si>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</si>
  <si>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</si>
  <si>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</si>
  <si>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</si>
  <si>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</si>
  <si>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</si>
  <si>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</si>
  <si>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</si>
  <si>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</si>
  <si>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</si>
  <si>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</si>
  <si>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</si>
  <si>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</si>
  <si>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</si>
  <si>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</si>
  <si>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</si>
  <si>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</si>
  <si>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</si>
  <si>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</si>
  <si>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</si>
  <si>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</si>
  <si>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</si>
  <si>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</si>
  <si>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</si>
  <si>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</si>
  <si>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</si>
  <si>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</si>
  <si>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</si>
  <si>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</si>
  <si>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</si>
  <si>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</si>
  <si>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</si>
  <si>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</si>
  <si>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</si>
  <si>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</si>
  <si>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</si>
  <si>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</si>
  <si>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</si>
  <si>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</si>
  <si>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</si>
  <si>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</si>
  <si>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</si>
  <si>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</si>
  <si>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</si>
  <si>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</si>
  <si>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</si>
  <si>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</si>
  <si>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</si>
  <si>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</si>
  <si>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</si>
  <si>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</si>
  <si>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</si>
  <si>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</si>
  <si>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</si>
  <si>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</si>
  <si>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</si>
  <si>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</si>
  <si>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</si>
  <si>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</si>
  <si>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</si>
  <si>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</si>
  <si>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</si>
  <si>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</si>
  <si>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</si>
  <si>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</si>
  <si>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</si>
  <si>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</si>
  <si>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</si>
  <si>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</si>
  <si>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</si>
  <si>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</si>
  <si>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</si>
  <si>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</si>
  <si>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</si>
  <si>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</si>
  <si>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</si>
  <si>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</si>
  <si>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</si>
  <si>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</si>
  <si>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</si>
  <si>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</si>
  <si>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</si>
  <si>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56111802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</si>
  <si>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</si>
  <si>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</si>
  <si>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</si>
  <si>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</si>
  <si>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</si>
  <si>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</si>
  <si>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</si>
  <si>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</si>
  <si>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</si>
  <si>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</si>
  <si>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</si>
  <si>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</si>
  <si>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</si>
  <si>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</si>
  <si>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</si>
  <si>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</si>
  <si>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</si>
  <si>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</si>
  <si>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</si>
  <si>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</si>
  <si>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</si>
  <si>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</si>
  <si>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</si>
  <si>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</si>
  <si>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</si>
  <si>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</si>
  <si>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</si>
  <si>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</si>
  <si>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</si>
  <si>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</si>
  <si>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</si>
  <si>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</si>
  <si>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</si>
  <si>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</si>
  <si>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</si>
  <si>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</si>
  <si>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</si>
  <si>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</si>
  <si>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</si>
  <si>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</si>
  <si>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</si>
  <si>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</si>
  <si>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</si>
  <si>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</si>
  <si>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</si>
  <si>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</si>
  <si>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</si>
  <si>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</si>
  <si>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</si>
  <si>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</si>
  <si>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EDUCATIVOS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</si>
  <si>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</si>
  <si>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</si>
  <si>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</si>
  <si>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</si>
  <si>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</si>
  <si>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</si>
  <si>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</si>
  <si>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</si>
  <si>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</si>
  <si>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</si>
  <si>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</si>
  <si>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</si>
  <si>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</si>
  <si>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</si>
  <si>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</si>
  <si>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</si>
  <si>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</si>
  <si>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</si>
  <si>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</si>
  <si>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</si>
  <si>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</si>
  <si>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</si>
  <si>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</si>
  <si>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</si>
  <si>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</si>
  <si>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</si>
  <si>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</si>
  <si>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</si>
  <si>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</si>
  <si>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</si>
  <si>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</si>
  <si>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</si>
  <si>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</si>
  <si>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</si>
  <si>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</si>
  <si>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</si>
  <si>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</si>
  <si>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</si>
  <si>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</si>
  <si>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</si>
  <si>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</si>
  <si>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</si>
  <si>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</si>
  <si>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</si>
  <si>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</si>
  <si>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</si>
  <si>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</si>
  <si>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</si>
  <si>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</si>
  <si>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</si>
  <si>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</si>
  <si>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</si>
  <si>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</si>
  <si>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</si>
  <si>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</si>
  <si>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</si>
  <si>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</si>
  <si>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</si>
  <si>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</si>
  <si>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</si>
  <si>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</si>
  <si>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</si>
  <si>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</si>
  <si>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</si>
  <si>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</si>
  <si>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</si>
  <si>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</si>
  <si>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</si>
  <si>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</si>
  <si>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</si>
  <si>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</si>
  <si>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</si>
  <si>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</si>
  <si>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</si>
  <si>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</si>
  <si>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</si>
  <si>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</si>
  <si>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</si>
  <si>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</si>
  <si>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</si>
  <si>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</si>
  <si>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</si>
  <si>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</si>
  <si>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</si>
  <si>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</si>
  <si>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</si>
  <si>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</si>
  <si>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</si>
  <si>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</si>
  <si>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</si>
  <si>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</si>
  <si>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</si>
  <si>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</si>
  <si>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</si>
  <si>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</si>
  <si>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</si>
  <si>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</si>
  <si>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</si>
  <si>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</si>
  <si>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</si>
  <si>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</si>
  <si>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</si>
  <si>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</si>
  <si>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</si>
  <si>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</si>
  <si>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</si>
  <si>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</si>
  <si>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</si>
  <si>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</si>
  <si>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</si>
  <si>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73121606</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</si>
  <si>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</si>
  <si>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</si>
  <si>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</si>
  <si>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</si>
  <si>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</si>
  <si>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</si>
  <si>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</si>
  <si>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</si>
  <si>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</si>
  <si>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</si>
  <si>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</si>
  <si>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</si>
  <si>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</si>
  <si>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</si>
  <si>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</si>
  <si>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</si>
  <si>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</si>
  <si>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</si>
  <si>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</si>
  <si>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</si>
  <si>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</si>
  <si>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</si>
  <si>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</si>
  <si>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</si>
  <si>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</si>
  <si>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</si>
  <si>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</si>
  <si>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</si>
  <si>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</si>
  <si>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</si>
  <si>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</si>
  <si>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</si>
  <si>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</si>
  <si>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</si>
  <si>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</si>
  <si>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</si>
  <si>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</si>
  <si>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</si>
  <si>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</si>
  <si>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</si>
  <si>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</si>
  <si>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</si>
  <si>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</si>
  <si>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</si>
  <si>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</si>
  <si>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</si>
  <si>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</si>
  <si>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</si>
  <si>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</si>
  <si>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</si>
  <si>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</si>
  <si>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</si>
  <si>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</si>
  <si>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</si>
  <si>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</si>
  <si>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</si>
  <si>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</si>
  <si>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</si>
  <si>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</si>
  <si>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</si>
  <si>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</si>
  <si>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</si>
  <si>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</si>
  <si>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</si>
  <si>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</si>
  <si>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</si>
  <si>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</si>
  <si>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</si>
  <si>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</si>
  <si>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53131613</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</si>
  <si>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</si>
  <si>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</si>
  <si>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</si>
  <si>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</si>
  <si>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</si>
  <si>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</si>
  <si>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</si>
  <si>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</si>
  <si>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</si>
  <si>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</si>
  <si>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</si>
  <si>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</si>
  <si>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</si>
  <si>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</si>
  <si>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</si>
  <si>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</si>
  <si>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</si>
  <si>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</si>
  <si>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</si>
  <si>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</si>
  <si>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</si>
  <si>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</si>
  <si>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</si>
  <si>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</si>
  <si>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</si>
  <si>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</si>
  <si>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</si>
  <si>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</si>
  <si>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</si>
  <si>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</si>
  <si>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</si>
  <si>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</si>
  <si>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</si>
  <si>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</si>
  <si>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</si>
  <si>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</si>
  <si>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</si>
  <si>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</si>
  <si>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</si>
  <si>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</si>
  <si>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</si>
  <si>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</si>
  <si>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</si>
  <si>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</si>
  <si>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</si>
  <si>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</si>
  <si>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</si>
  <si>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</si>
  <si>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</si>
  <si>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</si>
  <si>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</si>
  <si>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</si>
  <si>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</si>
  <si>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</si>
  <si>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</si>
  <si>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</si>
  <si>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</si>
  <si>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</si>
  <si>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</si>
  <si>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</si>
  <si>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</si>
  <si>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</si>
  <si>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</si>
  <si>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</si>
  <si>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</si>
  <si>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</si>
  <si>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</si>
  <si>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</si>
  <si>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</si>
  <si>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</si>
  <si>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</si>
  <si>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</si>
  <si>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</si>
  <si>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</si>
  <si>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</si>
  <si>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</si>
  <si>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</si>
  <si>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</si>
  <si>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</si>
  <si>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</si>
  <si>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</si>
  <si>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</si>
  <si>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</si>
  <si>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</si>
  <si>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</si>
  <si>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</si>
  <si>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</si>
  <si>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</si>
  <si>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</si>
  <si>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</si>
  <si>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</si>
  <si>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</si>
  <si>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</si>
  <si>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</si>
  <si>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</si>
  <si>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</si>
  <si>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</si>
  <si>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</si>
  <si>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</si>
  <si>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</si>
  <si>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</si>
  <si>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</si>
  <si>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</si>
  <si>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</si>
  <si>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</si>
  <si>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</si>
  <si>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</si>
  <si>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</si>
  <si>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</si>
  <si>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</si>
  <si>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</si>
  <si>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</si>
  <si>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</si>
  <si>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</si>
  <si>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</si>
  <si>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</si>
  <si>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</si>
  <si>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</si>
  <si>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</si>
  <si>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</si>
  <si>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</si>
  <si>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</si>
  <si>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</si>
  <si>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REPUESTOS PARA MAQUINAS DE COSER</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</si>
  <si>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</si>
  <si>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</si>
  <si>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</si>
  <si>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</si>
  <si>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</si>
  <si>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</si>
  <si>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</si>
  <si>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</si>
  <si>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</si>
  <si>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</si>
  <si>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</si>
  <si>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</si>
  <si>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</si>
  <si>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</si>
  <si>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</si>
  <si>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</si>
  <si>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</si>
  <si>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</si>
  <si>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</si>
  <si>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</si>
  <si>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</si>
  <si>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</si>
  <si>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</si>
  <si>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</si>
  <si>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</si>
  <si>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</si>
  <si>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</si>
  <si>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</si>
  <si>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</si>
  <si>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</si>
  <si>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</si>
  <si>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</si>
  <si>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</si>
  <si>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</si>
  <si>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</si>
  <si>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</si>
  <si>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</si>
  <si>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</si>
  <si>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</si>
  <si>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</si>
  <si>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</si>
  <si>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</si>
  <si>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</si>
  <si>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</si>
  <si>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</si>
  <si>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</si>
  <si>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</si>
  <si>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</si>
  <si>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</si>
  <si>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</si>
  <si>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</si>
  <si>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</si>
  <si>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</si>
  <si>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</si>
  <si>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</si>
  <si>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</si>
  <si>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</si>
  <si>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</si>
  <si>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</si>
  <si>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</si>
  <si>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</si>
  <si>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</si>
  <si>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</si>
  <si>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</si>
  <si>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</si>
  <si>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</si>
  <si>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</si>
  <si>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</si>
  <si>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</si>
  <si>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</si>
  <si>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</si>
  <si>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</si>
  <si>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</si>
  <si>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</si>
  <si>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</si>
  <si>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</si>
  <si>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</si>
  <si>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</si>
  <si>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</si>
  <si>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</si>
  <si>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</si>
  <si>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</si>
  <si>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</si>
  <si>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</si>
  <si>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</si>
  <si>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</si>
  <si>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</si>
  <si>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</si>
  <si>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</si>
  <si>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</si>
  <si>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</si>
  <si>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</si>
  <si>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</si>
  <si>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</si>
  <si>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</si>
  <si>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</si>
  <si>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</si>
  <si>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</si>
  <si>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</si>
  <si>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</si>
  <si>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</si>
  <si>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</si>
  <si>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</si>
  <si>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</si>
  <si>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</si>
  <si>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</si>
  <si>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</si>
  <si>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</si>
  <si>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</si>
  <si>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</si>
  <si>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</si>
  <si>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</si>
  <si>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</si>
  <si>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</si>
  <si>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</si>
  <si>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</si>
  <si>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</si>
  <si>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</si>
  <si>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</si>
  <si>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</si>
  <si>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</si>
  <si>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</si>
  <si>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</si>
  <si>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</si>
  <si>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</si>
  <si>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</si>
  <si>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</si>
  <si>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</si>
  <si>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</si>
  <si>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</si>
  <si>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</si>
  <si>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</si>
  <si>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</si>
  <si>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</si>
  <si>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</si>
  <si>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</si>
  <si>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</si>
  <si>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</si>
  <si>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</si>
  <si>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</si>
  <si>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</si>
  <si>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</si>
  <si>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</si>
  <si>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</si>
  <si>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</si>
  <si>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</si>
  <si>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</si>
  <si>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</si>
  <si>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</si>
  <si>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</si>
  <si>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</si>
  <si>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</si>
  <si>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</si>
  <si>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</si>
  <si>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</si>
  <si>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</si>
  <si>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</si>
  <si>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</si>
  <si>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</si>
  <si>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</si>
  <si>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</si>
  <si>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</si>
  <si>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</si>
  <si>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</si>
  <si>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</si>
  <si>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</si>
  <si>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</si>
  <si>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</si>
  <si>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</si>
  <si>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</si>
  <si>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</si>
  <si>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</si>
  <si>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</si>
  <si>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</si>
  <si>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</si>
  <si>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</si>
  <si>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</si>
  <si>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</si>
  <si>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</si>
  <si>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</si>
  <si>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</si>
  <si>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</si>
  <si>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</si>
  <si>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</si>
  <si>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</si>
  <si>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</si>
  <si>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</si>
  <si>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</si>
  <si>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</si>
  <si>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</si>
  <si>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</si>
  <si>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</si>
  <si>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</si>
  <si>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</si>
  <si>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</si>
  <si>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</si>
  <si>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</si>
  <si>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</si>
  <si>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</si>
  <si>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</si>
  <si>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</si>
  <si>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</si>
  <si>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</si>
  <si>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</si>
  <si>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</si>
  <si>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</si>
  <si>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</si>
  <si>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</si>
  <si>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</si>
  <si>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</si>
  <si>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</si>
  <si>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</si>
  <si>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</si>
  <si>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</si>
  <si>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</si>
  <si>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</si>
  <si>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</si>
  <si>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</si>
  <si>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</si>
  <si>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</si>
  <si>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</si>
  <si>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</si>
  <si>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</si>
  <si>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</si>
  <si>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</si>
  <si>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</si>
  <si>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</si>
  <si>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</si>
  <si>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</si>
  <si>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</si>
  <si>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</si>
  <si>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</si>
  <si>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</si>
  <si>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</si>
  <si>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</si>
  <si>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</si>
  <si>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</si>
  <si>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</si>
  <si>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</si>
  <si>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</si>
  <si>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</si>
  <si>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</si>
  <si>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</si>
  <si>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</si>
  <si>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</si>
  <si>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</si>
  <si>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</si>
  <si>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</si>
  <si>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</si>
  <si>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</si>
  <si>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</si>
  <si>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</si>
  <si>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</si>
  <si>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</si>
  <si>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</si>
  <si>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</si>
  <si>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</si>
  <si>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</si>
  <si>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</si>
  <si>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</si>
  <si>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</si>
  <si>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</si>
  <si>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</si>
  <si>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</si>
  <si>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</si>
  <si>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</si>
  <si>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</si>
  <si>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</si>
  <si>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</si>
  <si>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</si>
  <si>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</si>
  <si>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</si>
  <si>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</si>
  <si>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</si>
  <si>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</si>
  <si>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</si>
  <si>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</si>
  <si>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</si>
  <si>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</si>
  <si>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</si>
  <si>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</si>
  <si>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</si>
  <si>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</si>
  <si>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</si>
  <si>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</si>
  <si>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</si>
  <si>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</si>
  <si>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</si>
  <si>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</si>
  <si>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</si>
  <si>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</si>
  <si>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</si>
  <si>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</si>
  <si>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</si>
  <si>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</si>
  <si>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</si>
  <si>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</si>
  <si>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</si>
  <si>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</si>
  <si>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</si>
  <si>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</si>
  <si>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</si>
  <si>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</si>
  <si>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</si>
  <si>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</si>
  <si>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</si>
  <si>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</si>
  <si>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</si>
  <si>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</si>
  <si>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</si>
  <si>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</si>
  <si>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</si>
  <si>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</si>
  <si>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</si>
  <si>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</si>
  <si>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</si>
  <si>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</si>
  <si>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</si>
  <si>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53131620</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</si>
  <si>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</si>
  <si>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</si>
  <si>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</si>
  <si>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</si>
  <si>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</si>
  <si>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</si>
  <si>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</si>
  <si>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</si>
  <si>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</si>
  <si>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</si>
  <si>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</si>
  <si>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</si>
  <si>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</si>
  <si>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</si>
  <si>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</si>
  <si>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</si>
  <si>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</si>
  <si>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</si>
  <si>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</si>
  <si>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</si>
  <si>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</si>
  <si>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</si>
  <si>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</si>
  <si>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</si>
  <si>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</si>
  <si>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</si>
  <si>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</si>
  <si>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</si>
  <si>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</si>
  <si>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ARTICULOS TALLER COSMETOLOGIA</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</si>
  <si>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</si>
  <si>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</si>
  <si>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</si>
  <si>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</si>
  <si>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</si>
  <si>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</si>
  <si>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</si>
  <si>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</si>
  <si>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</si>
  <si>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</si>
  <si>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</si>
  <si>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</si>
  <si>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</si>
  <si>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</si>
  <si>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</si>
  <si>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</si>
  <si>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</si>
  <si>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</si>
  <si>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</si>
  <si>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</si>
  <si>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</si>
  <si>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</si>
  <si>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</si>
  <si>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</si>
  <si>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</si>
  <si>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</si>
  <si>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</si>
  <si>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</si>
  <si>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</si>
  <si>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</si>
  <si>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</si>
  <si>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</si>
  <si>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</si>
  <si>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</si>
  <si>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</si>
  <si>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</si>
  <si>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</si>
  <si>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</si>
  <si>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</si>
  <si>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</si>
  <si>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</si>
  <si>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</si>
  <si>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</si>
  <si>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</si>
  <si>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</si>
  <si>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</si>
  <si>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</si>
  <si>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</si>
  <si>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</si>
  <si>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</si>
  <si>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</si>
  <si>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</si>
  <si>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</si>
  <si>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</si>
  <si>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</si>
  <si>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</si>
  <si>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</si>
  <si>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</si>
  <si>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</si>
  <si>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</si>
  <si>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</si>
  <si>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</si>
  <si>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</si>
  <si>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</si>
  <si>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</si>
  <si>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</si>
  <si>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</si>
  <si>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</si>
  <si>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</si>
  <si>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</si>
  <si>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</si>
  <si>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</si>
  <si>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</si>
  <si>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</si>
  <si>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</si>
  <si>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</si>
  <si>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</si>
  <si>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</si>
  <si>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</si>
  <si>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</si>
  <si>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</si>
  <si>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</si>
  <si>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</si>
  <si>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</si>
  <si>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</si>
  <si>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</si>
  <si>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</si>
  <si>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60105401</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</si>
  <si>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</si>
  <si>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</si>
  <si>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</si>
  <si>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</si>
  <si>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</si>
  <si>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</si>
  <si>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</si>
  <si>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</si>
  <si>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</si>
  <si>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</si>
  <si>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</si>
  <si>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</si>
  <si>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</si>
  <si>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</si>
  <si>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</si>
  <si>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</si>
  <si>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</si>
  <si>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</si>
  <si>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</si>
  <si>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</si>
  <si>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</si>
  <si>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</si>
  <si>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</si>
  <si>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</si>
  <si>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</si>
  <si>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</si>
  <si>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</si>
  <si>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</si>
  <si>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</si>
  <si>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</si>
  <si>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</si>
  <si>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</si>
  <si>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</si>
  <si>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</si>
  <si>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</si>
  <si>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</si>
  <si>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</si>
  <si>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</si>
  <si>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</si>
  <si>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</si>
  <si>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</si>
  <si>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</si>
  <si>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</si>
  <si>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</si>
  <si>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</si>
  <si>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</si>
  <si>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</si>
  <si>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</si>
  <si>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</si>
  <si>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</si>
  <si>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</si>
  <si>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</si>
  <si>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</si>
  <si>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</si>
  <si>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</si>
  <si>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</si>
  <si>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</si>
  <si>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</si>
  <si>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</si>
  <si>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</si>
  <si>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</si>
  <si>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</si>
  <si>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</si>
  <si>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</si>
  <si>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</si>
  <si>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</si>
  <si>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27111509</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</si>
  <si>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</si>
  <si>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</si>
  <si>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</si>
  <si>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</si>
  <si>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</si>
  <si>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</si>
  <si>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</si>
  <si>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</si>
  <si>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</si>
  <si>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</si>
  <si>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</si>
  <si>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</si>
  <si>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</si>
  <si>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</si>
  <si>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</si>
  <si>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</si>
  <si>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</si>
  <si>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</si>
  <si>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</si>
  <si>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</si>
  <si>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</si>
  <si>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</si>
  <si>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</si>
  <si>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</si>
  <si>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</si>
  <si>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</si>
  <si>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</si>
  <si>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</si>
  <si>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</si>
  <si>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</si>
  <si>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</si>
  <si>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</si>
  <si>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</si>
  <si>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</si>
  <si>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</si>
  <si>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</si>
  <si>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</si>
  <si>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</si>
  <si>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</si>
  <si>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</si>
  <si>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</si>
  <si>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</si>
  <si>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</si>
  <si>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</si>
  <si>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</si>
  <si>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</si>
  <si>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</si>
  <si>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</si>
  <si>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</si>
  <si>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</si>
  <si>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</si>
  <si>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</si>
  <si>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</si>
  <si>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</si>
  <si>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</si>
  <si>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</si>
  <si>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</si>
  <si>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</si>
  <si>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</si>
  <si>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</si>
  <si>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</si>
  <si>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</si>
  <si>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</si>
  <si>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</si>
  <si>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</si>
  <si>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</si>
  <si>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</si>
  <si>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</si>
  <si>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</si>
  <si>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</si>
  <si>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</si>
  <si>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</si>
  <si>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</si>
  <si>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</si>
  <si>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</si>
  <si>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</si>
  <si>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</si>
  <si>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</si>
  <si>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</si>
  <si>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</si>
  <si>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</si>
  <si>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</si>
  <si>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</si>
  <si>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</si>
  <si>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</si>
  <si>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</si>
  <si>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</si>
  <si>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</si>
  <si>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</si>
  <si>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</si>
  <si>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</si>
  <si>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</si>
  <si>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</si>
  <si>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</si>
  <si>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</si>
  <si>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</si>
  <si>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</si>
  <si>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</si>
  <si>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</si>
  <si>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</si>
  <si>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</si>
  <si>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</si>
  <si>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</si>
  <si>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</si>
  <si>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</si>
  <si>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</si>
  <si>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</si>
  <si>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</si>
  <si>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</si>
  <si>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</si>
  <si>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</si>
  <si>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</si>
  <si>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</si>
  <si>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</si>
  <si>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</si>
  <si>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</si>
  <si>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</si>
  <si>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COCINAS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</si>
  <si>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</si>
  <si>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</si>
  <si>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</si>
  <si>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</si>
  <si>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</si>
  <si>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</si>
  <si>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</si>
  <si>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</si>
  <si>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</si>
  <si>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</si>
  <si>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</si>
  <si>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</si>
  <si>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</si>
  <si>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</si>
  <si>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</si>
  <si>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</si>
  <si>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</si>
  <si>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</si>
  <si>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</si>
  <si>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</si>
  <si>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</si>
  <si>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</si>
  <si>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</si>
  <si>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</si>
  <si>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</si>
  <si>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</si>
  <si>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</si>
  <si>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</si>
  <si>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</si>
  <si>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</si>
  <si>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</si>
  <si>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</si>
  <si>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</si>
  <si>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</si>
  <si>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</si>
  <si>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</si>
  <si>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</si>
  <si>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</si>
  <si>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</si>
  <si>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</si>
  <si>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</si>
  <si>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</si>
  <si>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</si>
  <si>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</si>
  <si>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</si>
  <si>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</si>
  <si>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</si>
  <si>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</si>
  <si>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</si>
  <si>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</si>
  <si>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</si>
  <si>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</si>
  <si>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</si>
  <si>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</si>
  <si>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</si>
  <si>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</si>
  <si>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</si>
  <si>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</si>
  <si>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</si>
  <si>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</si>
  <si>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</si>
  <si>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</si>
  <si>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52141512</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</si>
  <si>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</si>
  <si>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</si>
  <si>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</si>
  <si>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</si>
  <si>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</si>
  <si>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</si>
  <si>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</si>
  <si>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</si>
  <si>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</si>
  <si>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</si>
  <si>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</si>
  <si>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</si>
  <si>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</si>
  <si>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</si>
  <si>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</si>
  <si>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</si>
  <si>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</si>
  <si>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60105602</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</si>
  <si>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</si>
  <si>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</si>
  <si>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</si>
  <si>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</si>
  <si>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</si>
  <si>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</si>
  <si>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</si>
  <si>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</si>
  <si>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</si>
  <si>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</si>
  <si>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</si>
  <si>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</si>
  <si>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</si>
  <si>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</si>
  <si>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</si>
  <si>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</si>
  <si>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</si>
  <si>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</si>
  <si>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</si>
  <si>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</si>
  <si>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</si>
  <si>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</si>
  <si>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</si>
  <si>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</si>
  <si>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</si>
  <si>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SERVICIO DE ACTIVIDAD ANIVERSARIO</t>
  </si>
  <si>
    <t>Administración veterinaria</t>
  </si>
  <si>
    <t>Hierro en placa labrada</t>
  </si>
  <si>
    <t>Velos para danza</t>
  </si>
  <si>
    <t>Reservorios venosos de perfusión</t>
  </si>
  <si>
    <t>Gravímetros</t>
  </si>
  <si>
    <t>Cinta de grafito</t>
  </si>
  <si>
    <t>48101517</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</si>
  <si>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</si>
  <si>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</si>
  <si>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</si>
  <si>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</si>
  <si>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</si>
  <si>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</si>
  <si>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</si>
  <si>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</si>
  <si>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</si>
  <si>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</si>
  <si>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</si>
  <si>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</si>
  <si>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</si>
  <si>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</si>
  <si>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</si>
  <si>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</si>
  <si>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</si>
  <si>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</si>
  <si>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</si>
  <si>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</si>
  <si>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</si>
  <si>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</si>
  <si>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</si>
  <si>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</si>
  <si>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</si>
  <si>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</si>
  <si>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</si>
  <si>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</si>
  <si>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</si>
  <si>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</si>
  <si>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</si>
  <si>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</si>
  <si>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</si>
  <si>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</si>
  <si>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</si>
  <si>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</si>
  <si>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</si>
  <si>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</si>
  <si>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</si>
  <si>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</si>
  <si>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</si>
  <si>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</si>
  <si>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</si>
  <si>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</si>
  <si>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</si>
  <si>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</si>
  <si>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</si>
  <si>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</si>
  <si>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</si>
  <si>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</si>
  <si>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</si>
  <si>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</si>
  <si>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</si>
  <si>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</si>
  <si>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</si>
  <si>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</si>
  <si>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</si>
  <si>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</si>
  <si>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</si>
  <si>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</si>
  <si>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</si>
  <si>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</si>
  <si>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</si>
  <si>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</si>
  <si>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</si>
  <si>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</si>
  <si>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</si>
  <si>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</si>
  <si>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</si>
  <si>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</si>
  <si>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</si>
  <si>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</si>
  <si>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</si>
  <si>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</si>
  <si>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</si>
  <si>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</si>
  <si>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</si>
  <si>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</si>
  <si>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</si>
  <si>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</si>
  <si>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</si>
  <si>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</si>
  <si>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</si>
  <si>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</si>
  <si>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</si>
  <si>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</si>
  <si>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</si>
  <si>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</si>
  <si>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</si>
  <si>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</si>
  <si>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</si>
  <si>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</si>
  <si>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</si>
  <si>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</si>
  <si>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</si>
  <si>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</si>
  <si>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</si>
  <si>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</si>
  <si>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</si>
  <si>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</si>
  <si>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</si>
  <si>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</si>
  <si>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</si>
  <si>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</si>
  <si>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</si>
  <si>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</si>
  <si>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</si>
  <si>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</si>
  <si>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</si>
  <si>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</si>
  <si>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</si>
  <si>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</si>
  <si>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</si>
  <si>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</si>
  <si>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</si>
  <si>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</si>
  <si>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</si>
  <si>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</si>
  <si>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</si>
  <si>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</si>
  <si>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</si>
  <si>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</si>
  <si>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</si>
  <si>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</si>
  <si>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</si>
  <si>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</si>
  <si>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</si>
  <si>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</si>
  <si>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</si>
  <si>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</si>
  <si>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</si>
  <si>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</si>
  <si>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</si>
  <si>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</si>
  <si>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</si>
  <si>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</si>
  <si>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</si>
  <si>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</si>
  <si>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</si>
  <si>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</si>
  <si>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</si>
  <si>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</si>
  <si>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</si>
  <si>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</si>
  <si>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</si>
  <si>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</si>
  <si>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</si>
  <si>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</si>
  <si>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</si>
  <si>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</si>
  <si>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</si>
  <si>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</si>
  <si>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</si>
  <si>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</si>
  <si>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</si>
  <si>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</si>
  <si>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</si>
  <si>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</si>
  <si>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</si>
  <si>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</si>
  <si>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</si>
  <si>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</si>
  <si>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</si>
  <si>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</si>
  <si>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</si>
  <si>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</si>
  <si>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</si>
  <si>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</si>
  <si>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</si>
  <si>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</si>
  <si>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</si>
  <si>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</si>
  <si>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</si>
  <si>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</si>
  <si>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</si>
  <si>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</si>
  <si>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</si>
  <si>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</si>
  <si>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</si>
  <si>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</si>
  <si>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</si>
  <si>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</si>
  <si>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</si>
  <si>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</si>
  <si>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</si>
  <si>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</si>
  <si>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</si>
  <si>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</si>
  <si>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</si>
  <si>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</si>
  <si>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</si>
  <si>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</si>
  <si>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</si>
  <si>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</si>
  <si>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</si>
  <si>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</si>
  <si>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</si>
  <si>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</si>
  <si>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</si>
  <si>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</si>
  <si>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</si>
  <si>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</si>
  <si>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</si>
  <si>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</si>
  <si>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</si>
  <si>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</si>
  <si>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</si>
  <si>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</si>
  <si>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</si>
  <si>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</si>
  <si>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</si>
  <si>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</si>
  <si>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</si>
  <si>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</si>
  <si>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</si>
  <si>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</si>
  <si>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</si>
  <si>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</si>
  <si>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</si>
  <si>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</si>
  <si>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</si>
  <si>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</si>
  <si>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</si>
  <si>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</si>
  <si>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</si>
  <si>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</si>
  <si>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</si>
  <si>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</si>
  <si>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</si>
  <si>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</si>
  <si>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</si>
  <si>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</si>
  <si>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</si>
  <si>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</si>
  <si>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</si>
  <si>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</si>
  <si>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</si>
  <si>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</si>
  <si>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</si>
  <si>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</si>
  <si>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</si>
  <si>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</si>
  <si>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</si>
  <si>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</si>
  <si>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</si>
  <si>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</si>
  <si>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</si>
  <si>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</si>
  <si>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</si>
  <si>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</si>
  <si>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</si>
  <si>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</si>
  <si>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</si>
  <si>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</si>
  <si>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</si>
  <si>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</si>
  <si>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</si>
  <si>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</si>
  <si>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</si>
  <si>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</si>
  <si>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</si>
  <si>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</si>
  <si>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</si>
  <si>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</si>
  <si>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</si>
  <si>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</si>
  <si>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</si>
  <si>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</si>
  <si>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</si>
  <si>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</si>
  <si>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</si>
  <si>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</si>
  <si>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</si>
  <si>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</si>
  <si>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</si>
  <si>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</si>
  <si>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</si>
  <si>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</si>
  <si>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</si>
  <si>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</si>
  <si>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</si>
  <si>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</si>
  <si>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</si>
  <si>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</si>
  <si>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</si>
  <si>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</si>
  <si>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</si>
  <si>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</si>
  <si>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</si>
  <si>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</si>
  <si>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</si>
  <si>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</si>
  <si>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</si>
  <si>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</si>
  <si>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</si>
  <si>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</si>
  <si>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</si>
  <si>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</si>
  <si>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</si>
  <si>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</si>
  <si>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</si>
  <si>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</si>
  <si>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</si>
  <si>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</si>
  <si>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</si>
  <si>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</si>
  <si>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</si>
  <si>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</si>
  <si>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</si>
  <si>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</si>
  <si>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</si>
  <si>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</si>
  <si>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</si>
  <si>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</si>
  <si>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</si>
  <si>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</si>
  <si>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</si>
  <si>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</si>
  <si>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</si>
  <si>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</si>
  <si>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</si>
  <si>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</si>
  <si>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</si>
  <si>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</si>
  <si>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</si>
  <si>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</si>
  <si>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</si>
  <si>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</si>
  <si>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</si>
  <si>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</si>
  <si>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</si>
  <si>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</si>
  <si>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</si>
  <si>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</si>
  <si>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</si>
  <si>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</si>
  <si>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</si>
  <si>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</si>
  <si>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</si>
  <si>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</si>
  <si>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</si>
  <si>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</si>
  <si>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</si>
  <si>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</si>
  <si>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</si>
  <si>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</si>
  <si>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</si>
  <si>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</si>
  <si>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</si>
  <si>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</si>
  <si>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</si>
  <si>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</si>
  <si>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</si>
  <si>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</si>
  <si>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</si>
  <si>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</si>
  <si>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</si>
  <si>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</si>
  <si>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</si>
  <si>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</si>
  <si>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</si>
  <si>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</si>
  <si>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</si>
  <si>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</si>
  <si>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</si>
  <si>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</si>
  <si>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</si>
  <si>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</si>
  <si>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</si>
  <si>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</si>
  <si>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</si>
  <si>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</si>
  <si>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</si>
  <si>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</si>
  <si>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</si>
  <si>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</si>
  <si>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</si>
  <si>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</si>
  <si>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</si>
  <si>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</si>
  <si>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</si>
  <si>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</si>
  <si>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</si>
  <si>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</si>
  <si>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</si>
  <si>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</si>
  <si>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</si>
  <si>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</si>
  <si>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</si>
  <si>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</si>
  <si>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</si>
  <si>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</si>
  <si>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</si>
  <si>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</si>
  <si>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</si>
  <si>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</si>
  <si>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</si>
  <si>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</si>
  <si>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</si>
  <si>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</si>
  <si>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</si>
  <si>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</si>
  <si>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</si>
  <si>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</si>
  <si>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</si>
  <si>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</si>
  <si>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</si>
  <si>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</si>
  <si>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</si>
  <si>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</si>
  <si>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</si>
  <si>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</si>
  <si>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</si>
  <si>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</si>
  <si>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</si>
  <si>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</si>
  <si>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</si>
  <si>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</si>
  <si>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</si>
  <si>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</si>
  <si>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</si>
  <si>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</si>
  <si>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</si>
  <si>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</si>
  <si>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</si>
  <si>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</si>
  <si>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</si>
  <si>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</si>
  <si>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</si>
  <si>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</si>
  <si>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</si>
  <si>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</si>
  <si>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</si>
  <si>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</si>
  <si>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</si>
  <si>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</si>
  <si>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</si>
  <si>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</si>
  <si>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</si>
  <si>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</si>
  <si>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</si>
  <si>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</si>
  <si>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</si>
  <si>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</si>
  <si>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</si>
  <si>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</si>
  <si>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</si>
  <si>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</si>
  <si>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</si>
  <si>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</si>
  <si>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</si>
  <si>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</si>
  <si>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</si>
  <si>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</si>
  <si>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</si>
  <si>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</si>
  <si>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</si>
  <si>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</si>
  <si>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</si>
  <si>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</si>
  <si>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</si>
  <si>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</si>
  <si>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</si>
  <si>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</si>
  <si>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</si>
  <si>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</si>
  <si>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</si>
  <si>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</si>
  <si>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</si>
  <si>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</si>
  <si>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</si>
  <si>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</si>
  <si>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</si>
  <si>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</si>
  <si>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</si>
  <si>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</si>
  <si>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</si>
  <si>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</si>
  <si>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</si>
  <si>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</si>
  <si>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</si>
  <si>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</si>
  <si>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</si>
  <si>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</si>
  <si>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</si>
  <si>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</si>
  <si>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</si>
  <si>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</si>
  <si>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</si>
  <si>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</si>
  <si>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</si>
  <si>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</si>
  <si>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</si>
  <si>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</si>
  <si>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</si>
  <si>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</si>
  <si>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</si>
  <si>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</si>
  <si>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</si>
  <si>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</si>
  <si>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</si>
  <si>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</si>
  <si>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</si>
  <si>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</si>
  <si>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</si>
  <si>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</si>
  <si>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</si>
  <si>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</si>
  <si>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</si>
  <si>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</si>
  <si>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</si>
  <si>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</si>
  <si>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</si>
  <si>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</si>
  <si>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</si>
  <si>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</si>
  <si>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</si>
  <si>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</si>
  <si>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</si>
  <si>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</si>
  <si>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</si>
  <si>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</si>
  <si>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</si>
  <si>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</si>
  <si>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</si>
  <si>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</si>
  <si>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</si>
  <si>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</si>
  <si>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</si>
  <si>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</si>
  <si>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</si>
  <si>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</si>
  <si>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</si>
  <si>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</si>
  <si>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</si>
  <si>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</si>
  <si>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</si>
  <si>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</si>
  <si>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</si>
  <si>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</si>
  <si>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</si>
  <si>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</si>
  <si>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</si>
  <si>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</si>
  <si>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</si>
  <si>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</si>
  <si>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</si>
  <si>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</si>
  <si>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53131619</t>
  </si>
  <si>
    <t>53131609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</si>
  <si>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</si>
  <si>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</si>
  <si>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</si>
  <si>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</si>
  <si>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</si>
  <si>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</si>
  <si>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</si>
  <si>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</si>
  <si>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</si>
  <si>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</si>
  <si>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</si>
  <si>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</si>
  <si>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</si>
  <si>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</si>
  <si>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</si>
  <si>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</si>
  <si>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</si>
  <si>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</si>
  <si>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</si>
  <si>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</si>
  <si>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</si>
  <si>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</si>
  <si>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</si>
  <si>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</si>
  <si>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</si>
  <si>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</si>
  <si>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</si>
  <si>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</si>
  <si>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</si>
  <si>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</si>
  <si>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</si>
  <si>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</si>
  <si>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</si>
  <si>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</si>
  <si>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</si>
  <si>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</si>
  <si>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</si>
  <si>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</si>
  <si>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</si>
  <si>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</si>
  <si>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</si>
  <si>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</si>
  <si>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</si>
  <si>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</si>
  <si>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</si>
  <si>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</si>
  <si>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</si>
  <si>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</si>
  <si>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</si>
  <si>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</si>
  <si>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</si>
  <si>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</si>
  <si>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</si>
  <si>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</si>
  <si>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</si>
  <si>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</si>
  <si>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</si>
  <si>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</si>
  <si>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</si>
  <si>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</si>
  <si>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</si>
  <si>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</si>
  <si>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</si>
  <si>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</si>
  <si>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</si>
  <si>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</si>
  <si>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</si>
  <si>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</si>
  <si>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</si>
  <si>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</si>
  <si>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</si>
  <si>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</si>
  <si>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</si>
  <si>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</si>
  <si>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</si>
  <si>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</si>
  <si>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</si>
  <si>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</si>
  <si>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</si>
  <si>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</si>
  <si>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</si>
  <si>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</si>
  <si>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</si>
  <si>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</si>
  <si>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</si>
  <si>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</si>
  <si>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</si>
  <si>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</si>
  <si>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</si>
  <si>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</si>
  <si>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</si>
  <si>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</si>
  <si>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</si>
  <si>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</si>
  <si>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</si>
  <si>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</si>
  <si>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</si>
  <si>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</si>
  <si>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</si>
  <si>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</si>
  <si>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</si>
  <si>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</si>
  <si>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27111723</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</si>
  <si>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</si>
  <si>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</si>
  <si>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</si>
  <si>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</si>
  <si>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</si>
  <si>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</si>
  <si>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</si>
  <si>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</si>
  <si>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</si>
  <si>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</si>
  <si>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</si>
  <si>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</si>
  <si>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</si>
  <si>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</si>
  <si>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</si>
  <si>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</si>
  <si>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</si>
  <si>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</si>
  <si>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</si>
  <si>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</si>
  <si>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</si>
  <si>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</si>
  <si>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</si>
  <si>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42281709</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</si>
  <si>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</si>
  <si>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</si>
  <si>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</si>
  <si>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</si>
  <si>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</si>
  <si>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</si>
  <si>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</si>
  <si>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</si>
  <si>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</si>
  <si>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</si>
  <si>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</si>
  <si>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</si>
  <si>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</si>
  <si>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</si>
  <si>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</si>
  <si>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</si>
  <si>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</si>
  <si>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</si>
  <si>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</si>
  <si>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</si>
  <si>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</si>
  <si>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</si>
  <si>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</si>
  <si>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</si>
  <si>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</si>
  <si>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</si>
  <si>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</si>
  <si>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</si>
  <si>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</si>
  <si>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</si>
  <si>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</si>
  <si>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</si>
  <si>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</si>
  <si>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</si>
  <si>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</si>
  <si>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</si>
  <si>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</si>
  <si>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</si>
  <si>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</si>
  <si>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</si>
  <si>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</si>
  <si>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</si>
  <si>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</si>
  <si>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</si>
  <si>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</si>
  <si>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</si>
  <si>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</si>
  <si>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</si>
  <si>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</si>
  <si>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</si>
  <si>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</si>
  <si>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</si>
  <si>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</si>
  <si>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</si>
  <si>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</si>
  <si>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</si>
  <si>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</si>
  <si>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</si>
  <si>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</si>
  <si>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</si>
  <si>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</si>
  <si>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</si>
  <si>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</si>
  <si>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</si>
  <si>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</si>
  <si>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</si>
  <si>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</si>
  <si>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</si>
  <si>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</si>
  <si>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</si>
  <si>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</si>
  <si>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</si>
  <si>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</si>
  <si>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</si>
  <si>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</si>
  <si>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</si>
  <si>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</si>
  <si>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</si>
  <si>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</si>
  <si>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</si>
  <si>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</si>
  <si>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</si>
  <si>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</si>
  <si>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</si>
  <si>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</si>
  <si>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</si>
  <si>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</si>
  <si>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</si>
  <si>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</si>
  <si>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</si>
  <si>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</si>
  <si>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</si>
  <si>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</si>
  <si>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</si>
  <si>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</si>
  <si>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</si>
  <si>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</si>
  <si>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</si>
  <si>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</si>
  <si>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</si>
  <si>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</si>
  <si>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</si>
  <si>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</si>
  <si>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</si>
  <si>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</si>
  <si>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</si>
  <si>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</si>
  <si>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</si>
  <si>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</si>
  <si>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</si>
  <si>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</si>
  <si>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</si>
  <si>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</si>
  <si>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</si>
  <si>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</si>
  <si>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</si>
  <si>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</si>
  <si>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</si>
  <si>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</si>
  <si>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</si>
  <si>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</si>
  <si>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</si>
  <si>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</si>
  <si>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</si>
  <si>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</si>
  <si>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</si>
  <si>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</si>
  <si>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</si>
  <si>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</si>
  <si>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</si>
  <si>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</si>
  <si>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</si>
  <si>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</si>
  <si>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</si>
  <si>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</si>
  <si>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</si>
  <si>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</si>
  <si>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</si>
  <si>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</si>
  <si>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</si>
  <si>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</si>
  <si>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</si>
  <si>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</si>
  <si>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</si>
  <si>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</si>
  <si>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</si>
  <si>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</si>
  <si>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</si>
  <si>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</si>
  <si>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</si>
  <si>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</si>
  <si>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</si>
  <si>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</si>
  <si>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</si>
  <si>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60121103</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</si>
  <si>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</si>
  <si>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</si>
  <si>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</si>
  <si>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</si>
  <si>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</si>
  <si>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</si>
  <si>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</si>
  <si>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</si>
  <si>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</si>
  <si>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</si>
  <si>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</si>
  <si>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</si>
  <si>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</si>
  <si>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</si>
  <si>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</si>
  <si>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</si>
  <si>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</si>
  <si>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</si>
  <si>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</si>
  <si>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</si>
  <si>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</si>
  <si>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</si>
  <si>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</si>
  <si>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</si>
  <si>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</si>
  <si>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</si>
  <si>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</si>
  <si>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</si>
  <si>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</si>
  <si>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</si>
  <si>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</si>
  <si>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</si>
  <si>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</si>
  <si>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</si>
  <si>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</si>
  <si>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73121504</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</si>
  <si>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</si>
  <si>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</si>
  <si>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</si>
  <si>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</si>
  <si>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</si>
  <si>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</si>
  <si>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</si>
  <si>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</si>
  <si>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</si>
  <si>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</si>
  <si>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</si>
  <si>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</si>
  <si>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</si>
  <si>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</si>
  <si>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</si>
  <si>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</si>
  <si>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</si>
  <si>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</si>
  <si>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</si>
  <si>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</si>
  <si>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</si>
  <si>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</si>
  <si>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</si>
  <si>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</si>
  <si>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</si>
  <si>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42211604</t>
  </si>
  <si>
    <t>10151802</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</si>
  <si>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</si>
  <si>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</si>
  <si>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</si>
  <si>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</si>
  <si>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</si>
  <si>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</si>
  <si>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</si>
  <si>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</si>
  <si>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</si>
  <si>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</si>
  <si>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</si>
  <si>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</si>
  <si>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</si>
  <si>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</si>
  <si>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</si>
  <si>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</si>
  <si>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</si>
  <si>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</si>
  <si>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</si>
  <si>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</si>
  <si>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</si>
  <si>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</si>
  <si>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</si>
  <si>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</si>
  <si>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</si>
  <si>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</si>
  <si>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</si>
  <si>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</si>
  <si>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</si>
  <si>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</si>
  <si>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</si>
  <si>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</si>
  <si>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</si>
  <si>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</si>
  <si>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</si>
  <si>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</si>
  <si>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</si>
  <si>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</si>
  <si>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</si>
  <si>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</si>
  <si>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</si>
  <si>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</si>
  <si>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</si>
  <si>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</si>
  <si>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</si>
  <si>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</si>
  <si>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</si>
  <si>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</si>
  <si>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</si>
  <si>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</si>
  <si>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</si>
  <si>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</si>
  <si>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</si>
  <si>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</si>
  <si>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</si>
  <si>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</si>
  <si>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</si>
  <si>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</si>
  <si>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</si>
  <si>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</si>
  <si>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</si>
  <si>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</si>
  <si>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</si>
  <si>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</si>
  <si>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</si>
  <si>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</si>
  <si>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</si>
  <si>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</si>
  <si>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60102102</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</si>
  <si>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</si>
  <si>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</si>
  <si>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</si>
  <si>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</si>
  <si>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</si>
  <si>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</si>
  <si>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</si>
  <si>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</si>
  <si>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</si>
  <si>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</si>
  <si>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</si>
  <si>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</si>
  <si>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</si>
  <si>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</si>
  <si>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</si>
  <si>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</si>
  <si>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</si>
  <si>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</si>
  <si>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</si>
  <si>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</si>
  <si>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</si>
  <si>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</si>
  <si>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</si>
  <si>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</si>
  <si>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</si>
  <si>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</si>
  <si>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</si>
  <si>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</si>
  <si>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</si>
  <si>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</si>
  <si>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</si>
  <si>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</si>
  <si>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</si>
  <si>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</si>
  <si>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</si>
  <si>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</si>
  <si>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</si>
  <si>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</si>
  <si>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</si>
  <si>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</si>
  <si>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</si>
  <si>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</si>
  <si>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</si>
  <si>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</si>
  <si>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</si>
  <si>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</si>
  <si>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</si>
  <si>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</si>
  <si>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</si>
  <si>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</si>
  <si>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</si>
  <si>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</si>
  <si>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</si>
  <si>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</si>
  <si>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</si>
  <si>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</si>
  <si>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</si>
  <si>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</si>
  <si>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</si>
  <si>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</si>
  <si>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</si>
  <si>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</si>
  <si>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</si>
  <si>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</si>
  <si>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</si>
  <si>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</si>
  <si>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</si>
  <si>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</si>
  <si>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</si>
  <si>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</si>
  <si>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</si>
  <si>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</si>
  <si>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</si>
  <si>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60105605</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</si>
  <si>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</si>
  <si>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</si>
  <si>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</si>
  <si>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</si>
  <si>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</si>
  <si>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</si>
  <si>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</si>
  <si>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</si>
  <si>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</si>
  <si>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</si>
  <si>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</si>
  <si>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</si>
  <si>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</si>
  <si>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</si>
  <si>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</si>
  <si>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</si>
  <si>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</si>
  <si>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</si>
  <si>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</si>
  <si>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</si>
  <si>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</si>
  <si>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</si>
  <si>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</si>
  <si>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</si>
  <si>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</si>
  <si>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</si>
  <si>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</si>
  <si>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</si>
  <si>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</si>
  <si>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</si>
  <si>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</si>
  <si>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</si>
  <si>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</si>
  <si>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</si>
  <si>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</si>
  <si>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</si>
  <si>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</si>
  <si>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</si>
  <si>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</si>
  <si>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</si>
  <si>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</si>
  <si>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</si>
  <si>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</si>
  <si>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</si>
  <si>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</si>
  <si>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</si>
  <si>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</si>
  <si>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</si>
  <si>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</si>
  <si>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</si>
  <si>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</si>
  <si>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</si>
  <si>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</si>
  <si>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</si>
  <si>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</si>
  <si>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</si>
  <si>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</si>
  <si>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</si>
  <si>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</si>
  <si>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</si>
  <si>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</si>
  <si>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</si>
  <si>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</si>
  <si>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</si>
  <si>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</si>
  <si>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</si>
  <si>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</si>
  <si>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</si>
  <si>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</si>
  <si>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</si>
  <si>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</si>
  <si>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</si>
  <si>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</si>
  <si>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</si>
  <si>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</si>
  <si>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</si>
  <si>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</si>
  <si>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</si>
  <si>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</si>
  <si>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</si>
  <si>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</si>
  <si>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</si>
  <si>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</si>
  <si>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</si>
  <si>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</si>
  <si>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</si>
  <si>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</si>
  <si>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</si>
  <si>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</si>
  <si>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</si>
  <si>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</si>
  <si>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</si>
  <si>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</si>
  <si>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</si>
  <si>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</si>
  <si>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</si>
  <si>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</si>
  <si>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</si>
  <si>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55121705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</si>
  <si>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</si>
  <si>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</si>
  <si>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</si>
  <si>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</si>
  <si>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</si>
  <si>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</si>
  <si>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</si>
  <si>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</si>
  <si>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</si>
  <si>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</si>
  <si>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</si>
  <si>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</si>
  <si>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</si>
  <si>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</si>
  <si>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</si>
  <si>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</si>
  <si>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</si>
  <si>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</si>
  <si>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</si>
  <si>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</si>
  <si>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</si>
  <si>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</si>
  <si>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</si>
  <si>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</si>
  <si>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</si>
  <si>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</si>
  <si>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</si>
  <si>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</si>
  <si>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</si>
  <si>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</si>
  <si>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</si>
  <si>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</si>
  <si>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</si>
  <si>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</si>
  <si>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</si>
  <si>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</si>
  <si>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</si>
  <si>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44121633</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</si>
  <si>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</si>
  <si>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</si>
  <si>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</si>
  <si>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</si>
  <si>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</si>
  <si>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</si>
  <si>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</si>
  <si>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</si>
  <si>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</si>
  <si>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</si>
  <si>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</si>
  <si>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</si>
  <si>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</si>
  <si>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</si>
  <si>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</si>
  <si>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</si>
  <si>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</si>
  <si>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</si>
  <si>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</si>
  <si>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</si>
  <si>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</si>
  <si>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</si>
  <si>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</si>
  <si>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</si>
  <si>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</si>
  <si>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</si>
  <si>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</si>
  <si>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</si>
  <si>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</si>
  <si>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</si>
  <si>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</si>
  <si>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</si>
  <si>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</si>
  <si>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</si>
  <si>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</si>
  <si>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</si>
  <si>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</si>
  <si>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</si>
  <si>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</si>
  <si>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</si>
  <si>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</si>
  <si>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</si>
  <si>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</si>
  <si>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</si>
  <si>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</si>
  <si>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</si>
  <si>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</si>
  <si>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</si>
  <si>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</si>
  <si>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</si>
  <si>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</si>
  <si>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</si>
  <si>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</si>
  <si>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</si>
  <si>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</si>
  <si>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</si>
  <si>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</si>
  <si>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</si>
  <si>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</si>
  <si>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</si>
  <si>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</si>
  <si>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</si>
  <si>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</si>
  <si>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</si>
  <si>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</si>
  <si>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</si>
  <si>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</si>
  <si>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</si>
  <si>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</si>
  <si>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</si>
  <si>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</si>
  <si>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</si>
  <si>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</si>
  <si>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</si>
  <si>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</si>
  <si>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</si>
  <si>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</si>
  <si>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</si>
  <si>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</si>
  <si>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</si>
  <si>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</si>
  <si>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</si>
  <si>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</si>
  <si>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</si>
  <si>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</si>
  <si>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</si>
  <si>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</si>
  <si>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</si>
  <si>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</si>
  <si>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</si>
  <si>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</si>
  <si>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</si>
  <si>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</si>
  <si>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</si>
  <si>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</si>
  <si>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</si>
  <si>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</si>
  <si>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</si>
  <si>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</si>
  <si>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</si>
  <si>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</si>
  <si>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</si>
  <si>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</si>
  <si>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</si>
  <si>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</si>
  <si>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</si>
  <si>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</si>
  <si>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</si>
  <si>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</si>
  <si>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</si>
  <si>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</si>
  <si>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</si>
  <si>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</si>
  <si>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</si>
  <si>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</si>
  <si>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</si>
  <si>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</si>
  <si>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</si>
  <si>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</si>
  <si>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</si>
  <si>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</si>
  <si>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</si>
  <si>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</si>
  <si>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</si>
  <si>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</si>
  <si>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</si>
  <si>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</si>
  <si>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</si>
  <si>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</si>
  <si>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</si>
  <si>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</si>
  <si>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</si>
  <si>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</si>
  <si>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</si>
  <si>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</si>
  <si>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</si>
  <si>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</si>
  <si>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</si>
  <si>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</si>
  <si>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</si>
  <si>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</si>
  <si>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</si>
  <si>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</si>
  <si>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</si>
  <si>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</si>
  <si>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</si>
  <si>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</si>
  <si>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</si>
  <si>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</si>
  <si>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</si>
  <si>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</si>
  <si>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</si>
  <si>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11162109</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</si>
  <si>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</si>
  <si>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</si>
  <si>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</si>
  <si>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</si>
  <si>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</si>
  <si>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</si>
  <si>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</si>
  <si>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</si>
  <si>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</si>
  <si>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</si>
  <si>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</si>
  <si>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</si>
  <si>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</si>
  <si>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</si>
  <si>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</si>
  <si>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</si>
  <si>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</si>
  <si>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</si>
  <si>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</si>
  <si>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</si>
  <si>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</si>
  <si>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</si>
  <si>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</si>
  <si>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</si>
  <si>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</si>
  <si>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</si>
  <si>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</si>
  <si>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</si>
  <si>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</si>
  <si>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</si>
  <si>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</si>
  <si>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</si>
  <si>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</si>
  <si>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</si>
  <si>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</si>
  <si>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</si>
  <si>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</si>
  <si>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</si>
  <si>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</si>
  <si>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</si>
  <si>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</si>
  <si>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</si>
  <si>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</si>
  <si>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</si>
  <si>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</si>
  <si>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</si>
  <si>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</si>
  <si>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</si>
  <si>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</si>
  <si>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</si>
  <si>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</si>
  <si>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</si>
  <si>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</si>
  <si>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</si>
  <si>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</si>
  <si>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</si>
  <si>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</si>
  <si>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</si>
  <si>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</si>
  <si>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</si>
  <si>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</si>
  <si>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</si>
  <si>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</si>
  <si>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</si>
  <si>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</si>
  <si>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</si>
  <si>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</si>
  <si>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</si>
  <si>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</si>
  <si>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</si>
  <si>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</si>
  <si>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</si>
  <si>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</si>
  <si>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</si>
  <si>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</si>
  <si>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</si>
  <si>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</si>
  <si>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</si>
  <si>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</si>
  <si>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</si>
  <si>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</si>
  <si>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</si>
  <si>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</si>
  <si>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</si>
  <si>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</si>
  <si>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</si>
  <si>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</si>
  <si>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</si>
  <si>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</si>
  <si>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</si>
  <si>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</si>
  <si>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</si>
  <si>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</si>
  <si>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</si>
  <si>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</si>
  <si>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</si>
  <si>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</si>
  <si>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</si>
  <si>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</si>
  <si>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</si>
  <si>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</si>
  <si>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</si>
  <si>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</si>
  <si>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</si>
  <si>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</si>
  <si>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</si>
  <si>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</si>
  <si>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</si>
  <si>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</si>
  <si>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</si>
  <si>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</si>
  <si>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</si>
  <si>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</si>
  <si>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</si>
  <si>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</si>
  <si>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</si>
  <si>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</si>
  <si>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</si>
  <si>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</si>
  <si>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</si>
  <si>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</si>
  <si>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</si>
  <si>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</si>
  <si>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</si>
  <si>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</si>
  <si>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</si>
  <si>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</si>
  <si>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</si>
  <si>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</si>
  <si>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</si>
  <si>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</si>
  <si>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</si>
  <si>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</si>
  <si>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</si>
  <si>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</si>
  <si>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</si>
  <si>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</si>
  <si>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</si>
  <si>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</si>
  <si>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</si>
  <si>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</si>
  <si>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</si>
  <si>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</si>
  <si>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</si>
  <si>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</si>
  <si>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</si>
  <si>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</si>
  <si>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</si>
  <si>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</si>
  <si>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</si>
  <si>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</si>
  <si>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</si>
  <si>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</si>
  <si>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</si>
  <si>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</si>
  <si>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</si>
  <si>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</si>
  <si>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</si>
  <si>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</si>
  <si>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</si>
  <si>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</si>
  <si>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</si>
  <si>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</si>
  <si>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</si>
  <si>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</si>
  <si>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</si>
  <si>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</si>
  <si>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</si>
  <si>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</si>
  <si>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</si>
  <si>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</si>
  <si>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</si>
  <si>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</si>
  <si>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</si>
  <si>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</si>
  <si>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</si>
  <si>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</si>
  <si>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</si>
  <si>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</si>
  <si>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</si>
  <si>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</si>
  <si>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</si>
  <si>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ADQUISICION DE MOBILIARIO</t>
  </si>
  <si>
    <t>SERVICIO DE BUFETT GRADUACION ESTUDIANTES</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</si>
  <si>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</si>
  <si>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</si>
  <si>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</si>
  <si>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</si>
  <si>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</si>
  <si>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</si>
  <si>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</si>
  <si>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</si>
  <si>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</si>
  <si>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</si>
  <si>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</si>
  <si>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</si>
  <si>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</si>
  <si>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</si>
  <si>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</si>
  <si>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</si>
  <si>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</si>
  <si>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</si>
  <si>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</si>
  <si>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</si>
  <si>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</si>
  <si>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</si>
  <si>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</si>
  <si>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</si>
  <si>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</si>
  <si>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</si>
  <si>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</si>
  <si>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</si>
  <si>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</si>
  <si>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</si>
  <si>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</si>
  <si>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</si>
  <si>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</si>
  <si>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</si>
  <si>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</si>
  <si>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</si>
  <si>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</si>
  <si>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</si>
  <si>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</si>
  <si>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</si>
  <si>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</si>
  <si>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</si>
  <si>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COSMETOLOGIA</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</si>
  <si>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</si>
  <si>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</si>
  <si>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</si>
  <si>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</si>
  <si>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</si>
  <si>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</si>
  <si>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</si>
  <si>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</si>
  <si>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</si>
  <si>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</si>
  <si>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</si>
  <si>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</si>
  <si>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</si>
  <si>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</si>
  <si>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</si>
  <si>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</si>
  <si>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</si>
  <si>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</si>
  <si>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</si>
  <si>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</si>
  <si>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</si>
  <si>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</si>
  <si>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</si>
  <si>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</si>
  <si>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</si>
  <si>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</si>
  <si>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</si>
  <si>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</si>
  <si>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</si>
  <si>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</si>
  <si>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</si>
  <si>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</si>
  <si>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</si>
  <si>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</si>
  <si>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</si>
  <si>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</si>
  <si>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</si>
  <si>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</si>
  <si>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</si>
  <si>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</si>
  <si>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</si>
  <si>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</si>
  <si>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</si>
  <si>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</si>
  <si>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</si>
  <si>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</si>
  <si>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</si>
  <si>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</si>
  <si>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</si>
  <si>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</si>
  <si>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</si>
  <si>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</si>
  <si>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</si>
  <si>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</si>
  <si>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</si>
  <si>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</si>
  <si>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</si>
  <si>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</si>
  <si>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</si>
  <si>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</si>
  <si>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</si>
  <si>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</si>
  <si>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</si>
  <si>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</si>
  <si>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</si>
  <si>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</si>
  <si>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</si>
  <si>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</si>
  <si>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</si>
  <si>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</si>
  <si>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</si>
  <si>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</si>
  <si>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</si>
  <si>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</si>
  <si>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</si>
  <si>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</si>
  <si>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</si>
  <si>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</si>
  <si>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</si>
  <si>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</si>
  <si>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</si>
  <si>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</si>
  <si>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</si>
  <si>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</si>
  <si>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</si>
  <si>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</si>
  <si>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</si>
  <si>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</si>
  <si>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</si>
  <si>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</si>
  <si>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PRENDAS MILITARES</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</si>
  <si>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</si>
  <si>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</si>
  <si>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</si>
  <si>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</si>
  <si>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</si>
  <si>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</si>
  <si>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</si>
  <si>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</si>
  <si>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</si>
  <si>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</si>
  <si>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</si>
  <si>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</si>
  <si>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</si>
  <si>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</si>
  <si>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</si>
  <si>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</si>
  <si>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</si>
  <si>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</si>
  <si>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</si>
  <si>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</si>
  <si>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</si>
  <si>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</si>
  <si>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</si>
  <si>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</si>
  <si>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</si>
  <si>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</si>
  <si>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</si>
  <si>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</si>
  <si>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</si>
  <si>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</si>
  <si>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</si>
  <si>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</si>
  <si>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</si>
  <si>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</si>
  <si>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</si>
  <si>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</si>
  <si>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</si>
  <si>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</si>
  <si>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</si>
  <si>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</si>
  <si>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</si>
  <si>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</si>
  <si>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</si>
  <si>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</si>
  <si>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</si>
  <si>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</si>
  <si>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</si>
  <si>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</si>
  <si>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53131607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</si>
  <si>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</si>
  <si>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</si>
  <si>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</si>
  <si>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</si>
  <si>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</si>
  <si>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</si>
  <si>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</si>
  <si>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</si>
  <si>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</si>
  <si>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56101510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</si>
  <si>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</si>
  <si>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</si>
  <si>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</si>
  <si>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</si>
  <si>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</si>
  <si>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</si>
  <si>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</si>
  <si>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</si>
  <si>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</si>
  <si>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</si>
  <si>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</si>
  <si>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</si>
  <si>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</si>
  <si>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</si>
  <si>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</si>
  <si>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</si>
  <si>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</si>
  <si>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</si>
  <si>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</si>
  <si>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</si>
  <si>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</si>
  <si>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</si>
  <si>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</si>
  <si>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</si>
  <si>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</si>
  <si>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</si>
  <si>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</si>
  <si>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</si>
  <si>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</si>
  <si>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</si>
  <si>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</si>
  <si>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</si>
  <si>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</si>
  <si>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</si>
  <si>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</si>
  <si>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</si>
  <si>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</si>
  <si>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</si>
  <si>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</si>
  <si>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</si>
  <si>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</si>
  <si>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</si>
  <si>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</si>
  <si>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</si>
  <si>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</si>
  <si>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</si>
  <si>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</si>
  <si>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</si>
  <si>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</si>
  <si>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</si>
  <si>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</si>
  <si>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</si>
  <si>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</si>
  <si>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</si>
  <si>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</si>
  <si>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</si>
  <si>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</si>
  <si>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</si>
  <si>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</si>
  <si>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</si>
  <si>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</si>
  <si>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</si>
  <si>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</si>
  <si>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</si>
  <si>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</si>
  <si>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</si>
  <si>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</si>
  <si>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</si>
  <si>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</si>
  <si>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</si>
  <si>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</si>
  <si>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</si>
  <si>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</si>
  <si>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</si>
  <si>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</si>
  <si>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</si>
  <si>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</si>
  <si>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</si>
  <si>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</si>
  <si>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</si>
  <si>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</si>
  <si>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</si>
  <si>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</si>
  <si>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</si>
  <si>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</si>
  <si>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</si>
  <si>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</si>
  <si>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</si>
  <si>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</si>
  <si>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</si>
  <si>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</si>
  <si>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</si>
  <si>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</si>
  <si>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</si>
  <si>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</si>
  <si>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</si>
  <si>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</si>
  <si>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</si>
  <si>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</si>
  <si>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</si>
  <si>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</si>
  <si>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</si>
  <si>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</si>
  <si>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</si>
  <si>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</si>
  <si>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</si>
  <si>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</si>
  <si>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</si>
  <si>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</si>
  <si>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</si>
  <si>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</si>
  <si>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</si>
  <si>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</si>
  <si>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</si>
  <si>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</si>
  <si>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</si>
  <si>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</si>
  <si>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</si>
  <si>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</si>
  <si>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</si>
  <si>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</si>
  <si>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</si>
  <si>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</si>
  <si>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</si>
  <si>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</si>
  <si>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</si>
  <si>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</si>
  <si>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</si>
  <si>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</si>
  <si>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</si>
  <si>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</si>
  <si>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</si>
  <si>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</si>
  <si>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</si>
  <si>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</si>
  <si>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</si>
  <si>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</si>
  <si>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</si>
  <si>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</si>
  <si>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</si>
  <si>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</si>
  <si>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</si>
  <si>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</si>
  <si>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</si>
  <si>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</si>
  <si>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</si>
  <si>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</si>
  <si>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</si>
  <si>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</si>
  <si>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</si>
  <si>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</si>
  <si>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</si>
  <si>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</si>
  <si>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</si>
  <si>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</si>
  <si>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</si>
  <si>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</si>
  <si>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</si>
  <si>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</si>
  <si>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</si>
  <si>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</si>
  <si>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</si>
  <si>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</si>
  <si>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</si>
  <si>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</si>
  <si>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</si>
  <si>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</si>
  <si>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</si>
  <si>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</si>
  <si>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</si>
  <si>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</si>
  <si>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</si>
  <si>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</si>
  <si>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</si>
  <si>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</si>
  <si>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</si>
  <si>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</si>
  <si>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</si>
  <si>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</si>
  <si>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</si>
  <si>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</si>
  <si>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</si>
  <si>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</si>
  <si>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</si>
  <si>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</si>
  <si>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</si>
  <si>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</si>
  <si>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</si>
  <si>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</si>
  <si>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</si>
  <si>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</si>
  <si>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</si>
  <si>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</si>
  <si>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</si>
  <si>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</si>
  <si>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</si>
  <si>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</si>
  <si>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</si>
  <si>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</si>
  <si>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</si>
  <si>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</si>
  <si>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</si>
  <si>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</si>
  <si>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</si>
  <si>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</si>
  <si>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</si>
  <si>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</si>
  <si>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</si>
  <si>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</si>
  <si>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</si>
  <si>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</si>
  <si>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</si>
  <si>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</si>
  <si>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</si>
  <si>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</si>
  <si>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</si>
  <si>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</si>
  <si>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</si>
  <si>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</si>
  <si>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</si>
  <si>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</si>
  <si>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</si>
  <si>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</si>
  <si>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</si>
  <si>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</si>
  <si>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</si>
  <si>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</si>
  <si>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</si>
  <si>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</si>
  <si>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</si>
  <si>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</si>
  <si>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</si>
  <si>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</si>
  <si>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</si>
  <si>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</si>
  <si>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</si>
  <si>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</si>
  <si>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</si>
  <si>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</si>
  <si>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</si>
  <si>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</si>
  <si>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</si>
  <si>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</si>
  <si>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</si>
  <si>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</si>
  <si>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</si>
  <si>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</si>
  <si>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</si>
  <si>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</si>
  <si>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</si>
  <si>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</si>
  <si>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</si>
  <si>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</si>
  <si>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</si>
  <si>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</si>
  <si>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</si>
  <si>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</si>
  <si>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</si>
  <si>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</si>
  <si>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</si>
  <si>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</si>
  <si>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</si>
  <si>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</si>
  <si>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</si>
  <si>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</si>
  <si>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</si>
  <si>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</si>
  <si>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</si>
  <si>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</si>
  <si>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</si>
  <si>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</si>
  <si>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</si>
  <si>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</si>
  <si>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</si>
  <si>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</si>
  <si>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</si>
  <si>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</si>
  <si>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</si>
  <si>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</si>
  <si>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</si>
  <si>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</si>
  <si>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</si>
  <si>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</si>
  <si>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</si>
  <si>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</si>
  <si>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</si>
  <si>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</si>
  <si>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</si>
  <si>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</si>
  <si>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</si>
  <si>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</si>
  <si>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</si>
  <si>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</si>
  <si>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</si>
  <si>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</si>
  <si>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</si>
  <si>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</si>
  <si>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</si>
  <si>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</si>
  <si>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</si>
  <si>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</si>
  <si>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</si>
  <si>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</si>
  <si>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</si>
  <si>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</si>
  <si>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</si>
  <si>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</si>
  <si>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</si>
  <si>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</si>
  <si>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</si>
  <si>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</si>
  <si>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</si>
  <si>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</si>
  <si>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</si>
  <si>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</si>
  <si>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</si>
  <si>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</si>
  <si>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</si>
  <si>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</si>
  <si>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</si>
  <si>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</si>
  <si>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</si>
  <si>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</si>
  <si>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</si>
  <si>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</si>
  <si>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</si>
  <si>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</si>
  <si>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</si>
  <si>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</si>
  <si>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</si>
  <si>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</si>
  <si>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</si>
  <si>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</si>
  <si>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</si>
  <si>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</si>
  <si>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</si>
  <si>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</si>
  <si>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</si>
  <si>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</si>
  <si>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</si>
  <si>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</si>
  <si>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</si>
  <si>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</si>
  <si>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</si>
  <si>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</si>
  <si>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</si>
  <si>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</si>
  <si>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</si>
  <si>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</si>
  <si>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</si>
  <si>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</si>
  <si>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</si>
  <si>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</si>
  <si>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</si>
  <si>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</si>
  <si>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</si>
  <si>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</si>
  <si>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</si>
  <si>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</si>
  <si>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</si>
  <si>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</si>
  <si>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</si>
  <si>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</si>
  <si>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</si>
  <si>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</si>
  <si>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</si>
  <si>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</si>
  <si>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</si>
  <si>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</si>
  <si>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</si>
  <si>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</si>
  <si>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</si>
  <si>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</si>
  <si>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</si>
  <si>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</si>
  <si>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</si>
  <si>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</si>
  <si>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</si>
  <si>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</si>
  <si>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</si>
  <si>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</si>
  <si>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</si>
  <si>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</si>
  <si>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</si>
  <si>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</si>
  <si>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</si>
  <si>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</si>
  <si>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</si>
  <si>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</si>
  <si>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</si>
  <si>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</si>
  <si>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</si>
  <si>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</si>
  <si>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</si>
  <si>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</si>
  <si>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</si>
  <si>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</si>
  <si>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</si>
  <si>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</si>
  <si>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</si>
  <si>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</si>
  <si>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</si>
  <si>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</si>
  <si>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</si>
  <si>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</si>
  <si>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</si>
  <si>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</si>
  <si>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</si>
  <si>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</si>
  <si>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</si>
  <si>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</si>
  <si>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</si>
  <si>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</si>
  <si>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</si>
  <si>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</si>
  <si>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</si>
  <si>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</si>
  <si>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</si>
  <si>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</si>
  <si>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</si>
  <si>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</si>
  <si>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</si>
  <si>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</si>
  <si>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</si>
  <si>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</si>
  <si>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</si>
  <si>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</si>
  <si>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</si>
  <si>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</si>
  <si>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</si>
  <si>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</si>
  <si>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</si>
  <si>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</si>
  <si>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</si>
  <si>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</si>
  <si>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</si>
  <si>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</si>
  <si>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</si>
  <si>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</si>
  <si>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</si>
  <si>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</si>
  <si>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</si>
  <si>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</si>
  <si>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</si>
  <si>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</si>
  <si>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</si>
  <si>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</si>
  <si>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</si>
  <si>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</si>
  <si>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</si>
  <si>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</si>
  <si>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</si>
  <si>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</si>
  <si>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</si>
  <si>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</si>
  <si>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</si>
  <si>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</si>
  <si>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</si>
  <si>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</si>
  <si>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</si>
  <si>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</si>
  <si>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</si>
  <si>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</si>
  <si>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</si>
  <si>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</si>
  <si>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</si>
  <si>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</si>
  <si>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</si>
  <si>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</si>
  <si>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</si>
  <si>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</si>
  <si>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</si>
  <si>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</si>
  <si>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</si>
  <si>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</si>
  <si>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</si>
  <si>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</si>
  <si>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</si>
  <si>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</si>
  <si>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</si>
  <si>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</si>
  <si>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</si>
  <si>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</si>
  <si>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</si>
  <si>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</si>
  <si>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</si>
  <si>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</si>
  <si>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</si>
  <si>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</si>
  <si>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</si>
  <si>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</si>
  <si>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</si>
  <si>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</si>
  <si>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</si>
  <si>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</si>
  <si>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</si>
  <si>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</si>
  <si>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</si>
  <si>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</si>
  <si>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</si>
  <si>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</si>
  <si>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</si>
  <si>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</si>
  <si>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</si>
  <si>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</si>
  <si>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</si>
  <si>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</si>
  <si>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</si>
  <si>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</si>
  <si>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</si>
  <si>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</si>
  <si>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</si>
  <si>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</si>
  <si>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</si>
  <si>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</si>
  <si>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</si>
  <si>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</si>
  <si>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</si>
  <si>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</si>
  <si>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</si>
  <si>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</si>
  <si>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</si>
  <si>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</si>
  <si>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</si>
  <si>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</si>
  <si>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</si>
  <si>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</si>
  <si>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</si>
  <si>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</si>
  <si>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</si>
  <si>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</si>
  <si>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</si>
  <si>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</si>
  <si>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</si>
  <si>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</si>
  <si>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</si>
  <si>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</si>
  <si>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</si>
  <si>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</si>
  <si>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</si>
  <si>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</si>
  <si>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</si>
  <si>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</si>
  <si>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</si>
  <si>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</si>
  <si>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</si>
  <si>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</si>
  <si>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</si>
  <si>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</si>
  <si>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</si>
  <si>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</si>
  <si>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</si>
  <si>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</si>
  <si>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</si>
  <si>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</si>
  <si>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</si>
  <si>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</si>
  <si>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</si>
  <si>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</si>
  <si>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</si>
  <si>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</si>
  <si>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</si>
  <si>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</si>
  <si>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</si>
  <si>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</si>
  <si>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</si>
  <si>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</si>
  <si>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</si>
  <si>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</si>
  <si>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</si>
  <si>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</si>
  <si>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53131638</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</si>
  <si>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</si>
  <si>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</si>
  <si>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</si>
  <si>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</si>
  <si>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</si>
  <si>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</si>
  <si>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</si>
  <si>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</si>
  <si>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</si>
  <si>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</si>
  <si>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</si>
  <si>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</si>
  <si>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</si>
  <si>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</si>
  <si>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</si>
  <si>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</si>
  <si>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</si>
  <si>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</si>
  <si>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</si>
  <si>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</si>
  <si>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</si>
  <si>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60121250</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</si>
  <si>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</si>
  <si>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</si>
  <si>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</si>
  <si>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</si>
  <si>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</si>
  <si>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</si>
  <si>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</si>
  <si>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</si>
  <si>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</si>
  <si>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</si>
  <si>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</si>
  <si>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</si>
  <si>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</si>
  <si>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</si>
  <si>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</si>
  <si>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</si>
  <si>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</si>
  <si>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</si>
  <si>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</si>
  <si>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</si>
  <si>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</si>
  <si>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</si>
  <si>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</si>
  <si>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</si>
  <si>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</si>
  <si>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</si>
  <si>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</si>
  <si>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CALZADOS</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</si>
  <si>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</si>
  <si>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</si>
  <si>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</si>
  <si>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</si>
  <si>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</si>
  <si>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</si>
  <si>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</si>
  <si>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</si>
  <si>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</si>
  <si>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</si>
  <si>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</si>
  <si>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</si>
  <si>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</si>
  <si>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</si>
  <si>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</si>
  <si>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</si>
  <si>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</si>
  <si>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</si>
  <si>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</si>
  <si>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</si>
  <si>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</si>
  <si>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</si>
  <si>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</si>
  <si>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</si>
  <si>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</si>
  <si>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</si>
  <si>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</si>
  <si>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</si>
  <si>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</si>
  <si>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</si>
  <si>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</si>
  <si>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</si>
  <si>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</si>
  <si>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</si>
  <si>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</si>
  <si>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</si>
  <si>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</si>
  <si>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</si>
  <si>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</si>
  <si>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</si>
  <si>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</si>
  <si>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</si>
  <si>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</si>
  <si>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</si>
  <si>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</si>
  <si>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</si>
  <si>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</si>
  <si>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</si>
  <si>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</si>
  <si>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</si>
  <si>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</si>
  <si>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</si>
  <si>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</si>
  <si>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</si>
  <si>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</si>
  <si>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</si>
  <si>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</si>
  <si>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</si>
  <si>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</si>
  <si>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</si>
  <si>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</si>
  <si>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</si>
  <si>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</si>
  <si>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</si>
  <si>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</si>
  <si>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</si>
  <si>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</si>
  <si>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</si>
  <si>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</si>
  <si>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</si>
  <si>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</si>
  <si>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</si>
  <si>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</si>
  <si>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</si>
  <si>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</si>
  <si>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</si>
  <si>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</si>
  <si>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</si>
  <si>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</si>
  <si>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</si>
  <si>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</si>
  <si>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</si>
  <si>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</si>
  <si>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</si>
  <si>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</si>
  <si>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</si>
  <si>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</si>
  <si>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</si>
  <si>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</si>
  <si>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</si>
  <si>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</si>
  <si>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</si>
  <si>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</si>
  <si>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</si>
  <si>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</si>
  <si>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</si>
  <si>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</si>
  <si>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</si>
  <si>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</si>
  <si>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</si>
  <si>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</si>
  <si>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</si>
  <si>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</si>
  <si>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</si>
  <si>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</si>
  <si>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</si>
  <si>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</si>
  <si>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</si>
  <si>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</si>
  <si>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</si>
  <si>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</si>
  <si>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</si>
  <si>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</si>
  <si>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</si>
  <si>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</si>
  <si>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</si>
  <si>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</si>
  <si>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</si>
  <si>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</si>
  <si>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</si>
  <si>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</si>
  <si>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</si>
  <si>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</si>
  <si>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</si>
  <si>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</si>
  <si>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</si>
  <si>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</si>
  <si>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</si>
  <si>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</si>
  <si>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</si>
  <si>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</si>
  <si>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</si>
  <si>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</si>
  <si>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</si>
  <si>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</si>
  <si>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</si>
  <si>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</si>
  <si>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</si>
  <si>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</si>
  <si>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</si>
  <si>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</si>
  <si>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</si>
  <si>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</si>
  <si>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</si>
  <si>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</si>
  <si>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</si>
  <si>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</si>
  <si>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</si>
  <si>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</si>
  <si>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</si>
  <si>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</si>
  <si>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</si>
  <si>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</si>
  <si>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</si>
  <si>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</si>
  <si>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</si>
  <si>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</si>
  <si>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</si>
  <si>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</si>
  <si>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</si>
  <si>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</si>
  <si>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</si>
  <si>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</si>
  <si>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</si>
  <si>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</si>
  <si>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</si>
  <si>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</si>
  <si>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</si>
  <si>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</si>
  <si>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</si>
  <si>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</si>
  <si>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</si>
  <si>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</si>
  <si>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</si>
  <si>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</si>
  <si>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</si>
  <si>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</si>
  <si>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</si>
  <si>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</si>
  <si>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</si>
  <si>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</si>
  <si>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</si>
  <si>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</si>
  <si>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</si>
  <si>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</si>
  <si>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</si>
  <si>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</si>
  <si>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</si>
  <si>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</si>
  <si>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</si>
  <si>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</si>
  <si>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</si>
  <si>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</si>
  <si>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</si>
  <si>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</si>
  <si>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</si>
  <si>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</si>
  <si>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</si>
  <si>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</si>
  <si>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</si>
  <si>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</si>
  <si>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</si>
  <si>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</si>
  <si>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</si>
  <si>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</si>
  <si>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</si>
  <si>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</si>
  <si>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</si>
  <si>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</si>
  <si>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</si>
  <si>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</si>
  <si>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</si>
  <si>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</si>
  <si>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</si>
  <si>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MATERIALES TAPICERIA</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</si>
  <si>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</si>
  <si>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</si>
  <si>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</si>
  <si>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</si>
  <si>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</si>
  <si>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</si>
  <si>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</si>
  <si>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</si>
  <si>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</si>
  <si>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</si>
  <si>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</si>
  <si>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</si>
  <si>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</si>
  <si>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</si>
  <si>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</si>
  <si>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</si>
  <si>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</si>
  <si>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</si>
  <si>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</si>
  <si>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</si>
  <si>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</si>
  <si>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</si>
  <si>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</si>
  <si>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</si>
  <si>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</si>
  <si>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</si>
  <si>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</si>
  <si>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</si>
  <si>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</si>
  <si>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</si>
  <si>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</si>
  <si>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</si>
  <si>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</si>
  <si>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</si>
  <si>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</si>
  <si>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</si>
  <si>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</si>
  <si>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</si>
  <si>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</si>
  <si>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</si>
  <si>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</si>
  <si>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</si>
  <si>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</si>
  <si>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</si>
  <si>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</si>
  <si>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</si>
  <si>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</si>
  <si>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</si>
  <si>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</si>
  <si>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</si>
  <si>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</si>
  <si>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</si>
  <si>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</si>
  <si>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</si>
  <si>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</si>
  <si>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</si>
  <si>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</si>
  <si>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</si>
  <si>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</si>
  <si>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</si>
  <si>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</si>
  <si>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</si>
  <si>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</si>
  <si>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</si>
  <si>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</si>
  <si>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</si>
  <si>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</si>
  <si>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</si>
  <si>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</si>
  <si>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</si>
  <si>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</si>
  <si>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</si>
  <si>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</si>
  <si>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</si>
  <si>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</si>
  <si>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</si>
  <si>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</si>
  <si>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</si>
  <si>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</si>
  <si>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</si>
  <si>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</si>
  <si>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</si>
  <si>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</si>
  <si>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</si>
  <si>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</si>
  <si>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</si>
  <si>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</si>
  <si>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</si>
  <si>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</si>
  <si>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</si>
  <si>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</si>
  <si>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</si>
  <si>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</si>
  <si>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</si>
  <si>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</si>
  <si>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</si>
  <si>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</si>
  <si>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</si>
  <si>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</si>
  <si>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</si>
  <si>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</si>
  <si>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</si>
  <si>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</si>
  <si>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</si>
  <si>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</si>
  <si>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</si>
  <si>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</si>
  <si>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</si>
  <si>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</si>
  <si>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</si>
  <si>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</si>
  <si>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</si>
  <si>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</si>
  <si>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</si>
  <si>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</si>
  <si>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</si>
  <si>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</si>
  <si>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</si>
  <si>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</si>
  <si>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</si>
  <si>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</si>
  <si>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</si>
  <si>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</si>
  <si>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</si>
  <si>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</si>
  <si>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</si>
  <si>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</si>
  <si>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</si>
  <si>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</si>
  <si>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</si>
  <si>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</si>
  <si>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</si>
  <si>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</si>
  <si>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</si>
  <si>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</si>
  <si>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</si>
  <si>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</si>
  <si>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</si>
  <si>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</si>
  <si>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</si>
  <si>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</si>
  <si>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</si>
  <si>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</si>
  <si>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</si>
  <si>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</si>
  <si>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</si>
  <si>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</si>
  <si>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</si>
  <si>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</si>
  <si>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</si>
  <si>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</si>
  <si>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</si>
  <si>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</si>
  <si>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</si>
  <si>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</si>
  <si>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</si>
  <si>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</si>
  <si>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</si>
  <si>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</si>
  <si>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</si>
  <si>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</si>
  <si>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</si>
  <si>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</si>
  <si>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</si>
  <si>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</si>
  <si>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</si>
  <si>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</si>
  <si>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</si>
  <si>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</si>
  <si>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</si>
  <si>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</si>
  <si>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</si>
  <si>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</si>
  <si>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</si>
  <si>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</si>
  <si>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</si>
  <si>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</si>
  <si>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</si>
  <si>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</si>
  <si>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</si>
  <si>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</si>
  <si>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</si>
  <si>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</si>
  <si>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</si>
  <si>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</si>
  <si>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</si>
  <si>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</si>
  <si>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</si>
  <si>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</si>
  <si>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</si>
  <si>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</si>
  <si>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</si>
  <si>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</si>
  <si>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</si>
  <si>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</si>
  <si>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</si>
  <si>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</si>
  <si>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</si>
  <si>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</si>
  <si>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</si>
  <si>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</si>
  <si>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</si>
  <si>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</si>
  <si>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</si>
  <si>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</si>
  <si>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</si>
  <si>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</si>
  <si>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</si>
  <si>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</si>
  <si>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</si>
  <si>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</si>
  <si>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</si>
  <si>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</si>
  <si>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</si>
  <si>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</si>
  <si>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</si>
  <si>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</si>
  <si>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</si>
  <si>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</si>
  <si>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</si>
  <si>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</si>
  <si>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</si>
  <si>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</si>
  <si>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</si>
  <si>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</si>
  <si>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</si>
  <si>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</si>
  <si>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</si>
  <si>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</si>
  <si>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</si>
  <si>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</si>
  <si>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</si>
  <si>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</si>
  <si>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</si>
  <si>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</si>
  <si>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</si>
  <si>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</si>
  <si>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</si>
  <si>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</si>
  <si>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</si>
  <si>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</si>
  <si>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</si>
  <si>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</si>
  <si>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</si>
  <si>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</si>
  <si>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</si>
  <si>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</si>
  <si>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</si>
  <si>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</si>
  <si>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</si>
  <si>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</si>
  <si>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</si>
  <si>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</si>
  <si>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</si>
  <si>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</si>
  <si>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</si>
  <si>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</si>
  <si>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</si>
  <si>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</si>
  <si>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</si>
  <si>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</si>
  <si>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</si>
  <si>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</si>
  <si>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</si>
  <si>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</si>
  <si>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</si>
  <si>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</si>
  <si>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</si>
  <si>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</si>
  <si>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</si>
  <si>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</si>
  <si>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</si>
  <si>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</si>
  <si>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</si>
  <si>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</si>
  <si>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</si>
  <si>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</si>
  <si>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</si>
  <si>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</si>
  <si>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</si>
  <si>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</si>
  <si>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</si>
  <si>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</si>
  <si>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</si>
  <si>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</si>
  <si>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</si>
  <si>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</si>
  <si>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</si>
  <si>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</si>
  <si>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</si>
  <si>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</si>
  <si>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</si>
  <si>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</si>
  <si>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</si>
  <si>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</si>
  <si>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</si>
  <si>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</si>
  <si>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</si>
  <si>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</si>
  <si>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</si>
  <si>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</si>
  <si>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</si>
  <si>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</si>
  <si>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</si>
  <si>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</si>
  <si>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</si>
  <si>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</si>
  <si>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</si>
  <si>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</si>
  <si>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</si>
  <si>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</si>
  <si>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</si>
  <si>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</si>
  <si>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</si>
  <si>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</si>
  <si>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</si>
  <si>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</si>
  <si>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</si>
  <si>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</si>
  <si>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</si>
  <si>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</si>
  <si>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</si>
  <si>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</si>
  <si>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</si>
  <si>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</si>
  <si>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</si>
  <si>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</si>
  <si>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</si>
  <si>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</si>
  <si>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</si>
  <si>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</si>
  <si>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</si>
  <si>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</si>
  <si>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</si>
  <si>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</si>
  <si>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</si>
  <si>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</si>
  <si>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</si>
  <si>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</si>
  <si>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</si>
  <si>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</si>
  <si>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</si>
  <si>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</si>
  <si>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</si>
  <si>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</si>
  <si>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</si>
  <si>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</si>
  <si>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</si>
  <si>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</si>
  <si>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</si>
  <si>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</si>
  <si>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</si>
  <si>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</si>
  <si>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</si>
  <si>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</si>
  <si>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</si>
  <si>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</si>
  <si>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</si>
  <si>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</si>
  <si>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</si>
  <si>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</si>
  <si>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</si>
  <si>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</si>
  <si>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</si>
  <si>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</si>
  <si>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</si>
  <si>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</si>
  <si>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</si>
  <si>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</si>
  <si>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</si>
  <si>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</si>
  <si>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</si>
  <si>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</si>
  <si>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</si>
  <si>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</si>
  <si>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</si>
  <si>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</si>
  <si>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</si>
  <si>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</si>
  <si>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</si>
  <si>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</si>
  <si>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</si>
  <si>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</si>
  <si>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</si>
  <si>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</si>
  <si>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</si>
  <si>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</si>
  <si>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</si>
  <si>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</si>
  <si>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</si>
  <si>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</si>
  <si>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</si>
  <si>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</si>
  <si>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</si>
  <si>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</si>
  <si>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</si>
  <si>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</si>
  <si>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</si>
  <si>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</si>
  <si>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</si>
  <si>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</si>
  <si>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</si>
  <si>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</si>
  <si>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</si>
  <si>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</si>
  <si>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</si>
  <si>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</si>
  <si>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</si>
  <si>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</si>
  <si>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</si>
  <si>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</si>
  <si>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</si>
  <si>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</si>
  <si>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</si>
  <si>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</si>
  <si>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</si>
  <si>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</si>
  <si>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</si>
  <si>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</si>
  <si>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</si>
  <si>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</si>
  <si>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</si>
  <si>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</si>
  <si>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</si>
  <si>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</si>
  <si>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</si>
  <si>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</si>
  <si>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</si>
  <si>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</si>
  <si>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</si>
  <si>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</si>
  <si>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</si>
  <si>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</si>
  <si>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</si>
  <si>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</si>
  <si>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</si>
  <si>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</si>
  <si>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</si>
  <si>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</si>
  <si>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</si>
  <si>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</si>
  <si>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</si>
  <si>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</si>
  <si>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</si>
  <si>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</si>
  <si>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</si>
  <si>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</si>
  <si>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</si>
  <si>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</si>
  <si>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</si>
  <si>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</si>
  <si>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</si>
  <si>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</si>
  <si>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11162131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</si>
  <si>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</si>
  <si>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</si>
  <si>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</si>
  <si>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</si>
  <si>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</si>
  <si>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</si>
  <si>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</si>
  <si>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</si>
  <si>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</si>
  <si>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</si>
  <si>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</si>
  <si>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</si>
  <si>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</si>
  <si>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</si>
  <si>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</si>
  <si>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</si>
  <si>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</si>
  <si>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</si>
  <si>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</si>
  <si>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</si>
  <si>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</si>
  <si>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</si>
  <si>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</si>
  <si>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</si>
  <si>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</si>
  <si>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</si>
  <si>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</si>
  <si>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</si>
  <si>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</si>
  <si>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</si>
  <si>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</si>
  <si>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60105505</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</si>
  <si>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</si>
  <si>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</si>
  <si>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</si>
  <si>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</si>
  <si>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</si>
  <si>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</si>
  <si>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</si>
  <si>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</si>
  <si>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</si>
  <si>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</si>
  <si>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</si>
  <si>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</si>
  <si>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</si>
  <si>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</si>
  <si>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</si>
  <si>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</si>
  <si>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</si>
  <si>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</si>
  <si>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</si>
  <si>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</si>
  <si>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</si>
  <si>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</si>
  <si>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</si>
  <si>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</si>
  <si>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</si>
  <si>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</si>
  <si>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</si>
  <si>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</si>
  <si>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</si>
  <si>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</si>
  <si>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</si>
  <si>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</si>
  <si>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</si>
  <si>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</si>
  <si>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</si>
  <si>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</si>
  <si>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</si>
  <si>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</si>
  <si>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</si>
  <si>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</si>
  <si>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</si>
  <si>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</si>
  <si>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</si>
  <si>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</si>
  <si>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</si>
  <si>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</si>
  <si>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</si>
  <si>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</si>
  <si>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</si>
  <si>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</si>
  <si>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</si>
  <si>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</si>
  <si>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</si>
  <si>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</si>
  <si>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</si>
  <si>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</si>
  <si>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</si>
  <si>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</si>
  <si>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</si>
  <si>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</si>
  <si>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</si>
  <si>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</si>
  <si>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</si>
  <si>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</si>
  <si>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</si>
  <si>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</si>
  <si>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</si>
  <si>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</si>
  <si>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</si>
  <si>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</si>
  <si>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</si>
  <si>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</si>
  <si>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</si>
  <si>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</si>
  <si>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</si>
  <si>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</si>
  <si>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</si>
  <si>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</si>
  <si>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</si>
  <si>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</si>
  <si>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</si>
  <si>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</si>
  <si>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</si>
  <si>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</si>
  <si>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</si>
  <si>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</si>
  <si>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</si>
  <si>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</si>
  <si>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</si>
  <si>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</si>
  <si>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</si>
  <si>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</si>
  <si>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</si>
  <si>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</si>
  <si>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</si>
  <si>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</si>
  <si>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</si>
  <si>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</si>
  <si>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</si>
  <si>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</si>
  <si>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</si>
  <si>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</si>
  <si>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</si>
  <si>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</si>
  <si>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</si>
  <si>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</si>
  <si>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</si>
  <si>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</si>
  <si>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</si>
  <si>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</si>
  <si>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</si>
  <si>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</si>
  <si>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</si>
  <si>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</si>
  <si>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</si>
  <si>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</si>
  <si>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</si>
  <si>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</si>
  <si>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</si>
  <si>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</si>
  <si>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</si>
  <si>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</si>
  <si>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</si>
  <si>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</si>
  <si>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</si>
  <si>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</si>
  <si>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</si>
  <si>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</si>
  <si>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</si>
  <si>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</si>
  <si>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</si>
  <si>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</si>
  <si>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</si>
  <si>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</si>
  <si>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</si>
  <si>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</si>
  <si>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</si>
  <si>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</si>
  <si>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</si>
  <si>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</si>
  <si>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</si>
  <si>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</si>
  <si>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</si>
  <si>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</si>
  <si>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</si>
  <si>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</si>
  <si>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</si>
  <si>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</si>
  <si>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</si>
  <si>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</si>
  <si>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</si>
  <si>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</si>
  <si>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</si>
  <si>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</si>
  <si>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</si>
  <si>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</si>
  <si>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</si>
  <si>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</si>
  <si>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</si>
  <si>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</si>
  <si>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</si>
  <si>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</si>
  <si>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</si>
  <si>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</si>
  <si>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</si>
  <si>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</si>
  <si>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</si>
  <si>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</si>
  <si>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</si>
  <si>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</si>
  <si>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</si>
  <si>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</si>
  <si>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</si>
  <si>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</si>
  <si>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</si>
  <si>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</si>
  <si>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</si>
  <si>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</si>
  <si>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</si>
  <si>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</si>
  <si>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</si>
  <si>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</si>
  <si>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</si>
  <si>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</si>
  <si>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</si>
  <si>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</si>
  <si>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</si>
  <si>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</si>
  <si>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</si>
  <si>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</si>
  <si>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</si>
  <si>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</si>
  <si>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</si>
  <si>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</si>
  <si>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</si>
  <si>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</si>
  <si>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</si>
  <si>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</si>
  <si>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</si>
  <si>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</si>
  <si>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</si>
  <si>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</si>
  <si>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</si>
  <si>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</si>
  <si>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</si>
  <si>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</si>
  <si>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</si>
  <si>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</si>
  <si>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</si>
  <si>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</si>
  <si>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</si>
  <si>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</si>
  <si>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</si>
  <si>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</si>
  <si>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</si>
  <si>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</si>
  <si>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</si>
  <si>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</si>
  <si>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</si>
  <si>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</si>
  <si>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</si>
  <si>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</si>
  <si>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</si>
  <si>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</si>
  <si>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</si>
  <si>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</si>
  <si>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</si>
  <si>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</si>
  <si>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</si>
  <si>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</si>
  <si>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</si>
  <si>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</si>
  <si>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</si>
  <si>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</si>
  <si>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</si>
  <si>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</si>
  <si>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</si>
  <si>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</si>
  <si>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</si>
  <si>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</si>
  <si>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</si>
  <si>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</si>
  <si>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</si>
  <si>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</si>
  <si>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</si>
  <si>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</si>
  <si>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</si>
  <si>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</si>
  <si>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</si>
  <si>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</si>
  <si>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</si>
  <si>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</si>
  <si>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</si>
  <si>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</si>
  <si>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</si>
  <si>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</si>
  <si>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</si>
  <si>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</si>
  <si>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</si>
  <si>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</si>
  <si>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</si>
  <si>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</si>
  <si>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</si>
  <si>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</si>
  <si>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</si>
  <si>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</si>
  <si>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</si>
  <si>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</si>
  <si>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</si>
  <si>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</si>
  <si>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</si>
  <si>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</si>
  <si>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</si>
  <si>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</si>
  <si>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</si>
  <si>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</si>
  <si>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</si>
  <si>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</si>
  <si>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</si>
  <si>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</si>
  <si>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</si>
  <si>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</si>
  <si>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</si>
  <si>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</si>
  <si>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</si>
  <si>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</si>
  <si>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</si>
  <si>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</si>
  <si>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</si>
  <si>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</si>
  <si>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</si>
  <si>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</si>
  <si>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</si>
  <si>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</si>
  <si>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</si>
  <si>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</si>
  <si>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</si>
  <si>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</si>
  <si>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</si>
  <si>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</si>
  <si>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</si>
  <si>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</si>
  <si>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</si>
  <si>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</si>
  <si>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</si>
  <si>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</si>
  <si>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</si>
  <si>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</si>
  <si>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</si>
  <si>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</si>
  <si>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</si>
  <si>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</si>
  <si>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</si>
  <si>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</si>
  <si>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</si>
  <si>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</si>
  <si>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</si>
  <si>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</si>
  <si>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</si>
  <si>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</si>
  <si>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</si>
  <si>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</si>
  <si>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</si>
  <si>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</si>
  <si>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</si>
  <si>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</si>
  <si>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</si>
  <si>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</si>
  <si>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</si>
  <si>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</si>
  <si>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</si>
  <si>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</si>
  <si>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</si>
  <si>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</si>
  <si>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ALIMENTOS</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</si>
  <si>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</si>
  <si>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</si>
  <si>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</si>
  <si>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</si>
  <si>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</si>
  <si>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</si>
  <si>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</si>
  <si>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</si>
  <si>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</si>
  <si>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</si>
  <si>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</si>
  <si>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</si>
  <si>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</si>
  <si>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</si>
  <si>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</si>
  <si>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</si>
  <si>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</si>
  <si>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</si>
  <si>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</si>
  <si>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</si>
  <si>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</si>
  <si>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</si>
  <si>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</si>
  <si>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</si>
  <si>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</si>
  <si>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</si>
  <si>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</si>
  <si>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</si>
  <si>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</si>
  <si>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</si>
  <si>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</si>
  <si>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</si>
  <si>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</si>
  <si>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</si>
  <si>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</si>
  <si>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</si>
  <si>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</si>
  <si>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</si>
  <si>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</si>
  <si>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</si>
  <si>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</si>
  <si>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</si>
  <si>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</si>
  <si>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</si>
  <si>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</si>
  <si>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</si>
  <si>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</si>
  <si>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</si>
  <si>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</si>
  <si>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</si>
  <si>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</si>
  <si>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</si>
  <si>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</si>
  <si>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</si>
  <si>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</si>
  <si>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</si>
  <si>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</si>
  <si>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</si>
  <si>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</si>
  <si>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</si>
  <si>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</si>
  <si>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</si>
  <si>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</si>
  <si>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</si>
  <si>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</si>
  <si>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</si>
  <si>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</si>
  <si>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</si>
  <si>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</si>
  <si>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</si>
  <si>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</si>
  <si>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</si>
  <si>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</si>
  <si>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</si>
  <si>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</si>
  <si>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</si>
  <si>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</si>
  <si>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</si>
  <si>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</si>
  <si>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</si>
  <si>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</si>
  <si>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</si>
  <si>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</si>
  <si>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</si>
  <si>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</si>
  <si>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</si>
  <si>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</si>
  <si>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</si>
  <si>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</si>
  <si>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</si>
  <si>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</si>
  <si>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</si>
  <si>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</si>
  <si>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</si>
  <si>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</si>
  <si>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</si>
  <si>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</si>
  <si>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</si>
  <si>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</si>
  <si>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</si>
  <si>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</si>
  <si>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</si>
  <si>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</si>
  <si>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</si>
  <si>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</si>
  <si>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</si>
  <si>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</si>
  <si>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</si>
  <si>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</si>
  <si>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</si>
  <si>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</si>
  <si>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</si>
  <si>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</si>
  <si>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</si>
  <si>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</si>
  <si>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</si>
  <si>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</si>
  <si>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</si>
  <si>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</si>
  <si>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</si>
  <si>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</si>
  <si>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</si>
  <si>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</si>
  <si>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</si>
  <si>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</si>
  <si>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</si>
  <si>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</si>
  <si>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</si>
  <si>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</si>
  <si>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</si>
  <si>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</si>
  <si>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</si>
  <si>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</si>
  <si>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</si>
  <si>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</si>
  <si>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</si>
  <si>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</si>
  <si>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</si>
  <si>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</si>
  <si>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</si>
  <si>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</si>
  <si>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</si>
  <si>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</si>
  <si>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</si>
  <si>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</si>
  <si>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</si>
  <si>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</si>
  <si>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</si>
  <si>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</si>
  <si>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</si>
  <si>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</si>
  <si>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</si>
  <si>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</si>
  <si>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</si>
  <si>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</si>
  <si>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</si>
  <si>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</si>
  <si>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</si>
  <si>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</si>
  <si>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</si>
  <si>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</si>
  <si>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</si>
  <si>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</si>
  <si>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</si>
  <si>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</si>
  <si>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</si>
  <si>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</si>
  <si>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</si>
  <si>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</si>
  <si>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</si>
  <si>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</si>
  <si>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</si>
  <si>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</si>
  <si>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</si>
  <si>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</si>
  <si>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</si>
  <si>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</si>
  <si>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</si>
  <si>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</si>
  <si>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</si>
  <si>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</si>
  <si>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</si>
  <si>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</si>
  <si>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</si>
  <si>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</si>
  <si>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</si>
  <si>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</si>
  <si>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</si>
  <si>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</si>
  <si>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</si>
  <si>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</si>
  <si>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</si>
  <si>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</si>
  <si>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</si>
  <si>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</si>
  <si>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</si>
  <si>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</si>
  <si>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</si>
  <si>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</si>
  <si>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</si>
  <si>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</si>
  <si>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</si>
  <si>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</si>
  <si>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</si>
  <si>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</si>
  <si>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</si>
  <si>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</si>
  <si>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</si>
  <si>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</si>
  <si>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</si>
  <si>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</si>
  <si>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</si>
  <si>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</si>
  <si>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</si>
  <si>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</si>
  <si>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</si>
  <si>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</si>
  <si>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</si>
  <si>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</si>
  <si>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</si>
  <si>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</si>
  <si>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</si>
  <si>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</si>
  <si>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</si>
  <si>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</si>
  <si>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</si>
  <si>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</si>
  <si>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</si>
  <si>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</si>
  <si>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</si>
  <si>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</si>
  <si>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</si>
  <si>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</si>
  <si>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</si>
  <si>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</si>
  <si>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</si>
  <si>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</si>
  <si>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</si>
  <si>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</si>
  <si>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</si>
  <si>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</si>
  <si>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</si>
  <si>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</si>
  <si>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</si>
  <si>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</si>
  <si>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</si>
  <si>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</si>
  <si>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11162113</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</si>
  <si>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</si>
  <si>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</si>
  <si>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</si>
  <si>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</si>
  <si>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</si>
  <si>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</si>
  <si>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</si>
  <si>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</si>
  <si>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</si>
  <si>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</si>
  <si>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</si>
  <si>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</si>
  <si>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</si>
  <si>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</si>
  <si>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</si>
  <si>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</si>
  <si>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</si>
  <si>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</si>
  <si>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</si>
  <si>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</si>
  <si>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</si>
  <si>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</si>
  <si>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</si>
  <si>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</si>
  <si>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</si>
  <si>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</si>
  <si>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</si>
  <si>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</si>
  <si>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</si>
  <si>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</si>
  <si>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</si>
  <si>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</si>
  <si>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</si>
  <si>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</si>
  <si>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</si>
  <si>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</si>
  <si>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</si>
  <si>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</si>
  <si>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</si>
  <si>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</si>
  <si>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</si>
  <si>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</si>
  <si>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</si>
  <si>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</si>
  <si>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</si>
  <si>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</si>
  <si>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</si>
  <si>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</si>
  <si>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</si>
  <si>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</si>
  <si>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</si>
  <si>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</si>
  <si>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</si>
  <si>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</si>
  <si>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</si>
  <si>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</si>
  <si>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</si>
  <si>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</si>
  <si>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</si>
  <si>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</si>
  <si>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</si>
  <si>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</si>
  <si>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</si>
  <si>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</si>
  <si>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</si>
  <si>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</si>
  <si>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</si>
  <si>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</si>
  <si>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</si>
  <si>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</si>
  <si>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</si>
  <si>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</si>
  <si>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</si>
  <si>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</si>
  <si>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</si>
  <si>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</si>
  <si>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</si>
  <si>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</si>
  <si>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</si>
  <si>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</si>
  <si>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MATERIAL GASTABLE DE OFICINAS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</si>
  <si>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</si>
  <si>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</si>
  <si>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</si>
  <si>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</si>
  <si>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</si>
  <si>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</si>
  <si>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</si>
  <si>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</si>
  <si>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</si>
  <si>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</si>
  <si>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</si>
  <si>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</si>
  <si>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</si>
  <si>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</si>
  <si>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</si>
  <si>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</si>
  <si>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</si>
  <si>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</si>
  <si>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</si>
  <si>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</si>
  <si>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</si>
  <si>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</si>
  <si>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</si>
  <si>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</si>
  <si>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</si>
  <si>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</si>
  <si>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</si>
  <si>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</si>
  <si>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</si>
  <si>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</si>
  <si>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</si>
  <si>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</si>
  <si>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</si>
  <si>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</si>
  <si>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</si>
  <si>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</si>
  <si>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</si>
  <si>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</si>
  <si>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</si>
  <si>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</si>
  <si>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</si>
  <si>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</si>
  <si>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</si>
  <si>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</si>
  <si>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</si>
  <si>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</si>
  <si>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</si>
  <si>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</si>
  <si>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</si>
  <si>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</si>
  <si>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</si>
  <si>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</si>
  <si>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</si>
  <si>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</si>
  <si>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</si>
  <si>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</si>
  <si>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</si>
  <si>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</si>
  <si>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</si>
  <si>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</si>
  <si>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</si>
  <si>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</si>
  <si>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</si>
  <si>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</si>
  <si>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</si>
  <si>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</si>
  <si>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</si>
  <si>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</si>
  <si>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</si>
  <si>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</si>
  <si>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</si>
  <si>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</si>
  <si>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</si>
  <si>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</si>
  <si>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</si>
  <si>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</si>
  <si>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</si>
  <si>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</si>
  <si>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</si>
  <si>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</si>
  <si>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</si>
  <si>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</si>
  <si>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</si>
  <si>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</si>
  <si>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</si>
  <si>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</si>
  <si>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</si>
  <si>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</si>
  <si>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</si>
  <si>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</si>
  <si>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</si>
  <si>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</si>
  <si>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</si>
  <si>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</si>
  <si>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</si>
  <si>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</si>
  <si>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</si>
  <si>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</si>
  <si>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</si>
  <si>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</si>
  <si>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</si>
  <si>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</si>
  <si>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</si>
  <si>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</si>
  <si>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</si>
  <si>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</si>
  <si>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</si>
  <si>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</si>
  <si>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</si>
  <si>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</si>
  <si>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</si>
  <si>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</si>
  <si>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</si>
  <si>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</si>
  <si>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</si>
  <si>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</si>
  <si>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</si>
  <si>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</si>
  <si>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</si>
  <si>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</si>
  <si>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</si>
  <si>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</si>
  <si>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</si>
  <si>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</si>
  <si>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</si>
  <si>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</si>
  <si>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</si>
  <si>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</si>
  <si>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</si>
  <si>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</si>
  <si>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</si>
  <si>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</si>
  <si>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</si>
  <si>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</si>
  <si>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</si>
  <si>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</si>
  <si>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</si>
  <si>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</si>
  <si>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</si>
  <si>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</si>
  <si>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</si>
  <si>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</si>
  <si>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</si>
  <si>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</si>
  <si>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</si>
  <si>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</si>
  <si>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</si>
  <si>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</si>
  <si>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</si>
  <si>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</si>
  <si>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</si>
  <si>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</si>
  <si>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</si>
  <si>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</si>
  <si>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</si>
  <si>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</si>
  <si>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</si>
  <si>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</si>
  <si>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</si>
  <si>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</si>
  <si>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</si>
  <si>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</si>
  <si>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</si>
  <si>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</si>
  <si>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</si>
  <si>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51101570</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</si>
  <si>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</si>
  <si>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</si>
  <si>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</si>
  <si>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</si>
  <si>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</si>
  <si>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</si>
  <si>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</si>
  <si>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</si>
  <si>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</si>
  <si>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</si>
  <si>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</si>
  <si>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</si>
  <si>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</si>
  <si>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</si>
  <si>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</si>
  <si>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</si>
  <si>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</si>
  <si>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</si>
  <si>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</si>
  <si>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</si>
  <si>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</si>
  <si>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</si>
  <si>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</si>
  <si>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</si>
  <si>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</si>
  <si>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</si>
  <si>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</si>
  <si>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</si>
  <si>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</si>
  <si>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</si>
  <si>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</si>
  <si>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</si>
  <si>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</si>
  <si>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</si>
  <si>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</si>
  <si>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</si>
  <si>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</si>
  <si>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</si>
  <si>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</si>
  <si>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</si>
  <si>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</si>
  <si>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</si>
  <si>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</si>
  <si>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</si>
  <si>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</si>
  <si>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</si>
  <si>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</si>
  <si>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</si>
  <si>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</si>
  <si>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</si>
  <si>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</si>
  <si>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</si>
  <si>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</si>
  <si>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</si>
  <si>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</si>
  <si>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</si>
  <si>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</si>
  <si>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</si>
  <si>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</si>
  <si>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</si>
  <si>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</si>
  <si>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</si>
  <si>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</si>
  <si>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</si>
  <si>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</si>
  <si>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</si>
  <si>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</si>
  <si>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</si>
  <si>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</si>
  <si>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</si>
  <si>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</si>
  <si>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</si>
  <si>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</si>
  <si>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</si>
  <si>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</si>
  <si>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</si>
  <si>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</si>
  <si>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60121142</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</si>
  <si>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</si>
  <si>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</si>
  <si>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</si>
  <si>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</si>
  <si>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</si>
  <si>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</si>
  <si>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</si>
  <si>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</si>
  <si>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</si>
  <si>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</si>
  <si>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</si>
  <si>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</si>
  <si>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</si>
  <si>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</si>
  <si>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</si>
  <si>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</si>
  <si>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</si>
  <si>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</si>
  <si>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</si>
  <si>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</si>
  <si>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</si>
  <si>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</si>
  <si>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</si>
  <si>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</si>
  <si>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</si>
  <si>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</si>
  <si>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</si>
  <si>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</si>
  <si>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</si>
  <si>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</si>
  <si>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</si>
  <si>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</si>
  <si>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</si>
  <si>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</si>
  <si>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</si>
  <si>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</si>
  <si>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</si>
  <si>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</si>
  <si>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</si>
  <si>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</si>
  <si>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</si>
  <si>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</si>
  <si>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</si>
  <si>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</si>
  <si>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</si>
  <si>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</si>
  <si>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</si>
  <si>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</si>
  <si>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</si>
  <si>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</si>
  <si>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</si>
  <si>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</si>
  <si>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</si>
  <si>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</si>
  <si>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</si>
  <si>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</si>
  <si>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</si>
  <si>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</si>
  <si>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</si>
  <si>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</si>
  <si>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</si>
  <si>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</si>
  <si>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</si>
  <si>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</si>
  <si>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</si>
  <si>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</si>
  <si>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</si>
  <si>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</si>
  <si>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</si>
  <si>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</si>
  <si>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</si>
  <si>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</si>
  <si>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</si>
  <si>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</si>
  <si>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</si>
  <si>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</si>
  <si>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</si>
  <si>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</si>
  <si>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</si>
  <si>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</si>
  <si>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</si>
  <si>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</si>
  <si>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</si>
  <si>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</si>
  <si>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</si>
  <si>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</si>
  <si>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</si>
  <si>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</si>
  <si>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</si>
  <si>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</si>
  <si>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</si>
  <si>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</si>
  <si>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</si>
  <si>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</si>
  <si>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</si>
  <si>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</si>
  <si>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</si>
  <si>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</si>
  <si>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</si>
  <si>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</si>
  <si>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</si>
  <si>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</si>
  <si>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</si>
  <si>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</si>
  <si>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</si>
  <si>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</si>
  <si>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</si>
  <si>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</si>
  <si>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</si>
  <si>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</si>
  <si>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</si>
  <si>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</si>
  <si>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</si>
  <si>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</si>
  <si>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</si>
  <si>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</si>
  <si>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</si>
  <si>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</si>
  <si>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</si>
  <si>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</si>
  <si>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</si>
  <si>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</si>
  <si>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</si>
  <si>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</si>
  <si>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</si>
  <si>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</si>
  <si>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</si>
  <si>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</si>
  <si>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</si>
  <si>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</si>
  <si>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</si>
  <si>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</si>
  <si>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</si>
  <si>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</si>
  <si>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</si>
  <si>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</si>
  <si>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</si>
  <si>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</si>
  <si>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</si>
  <si>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</si>
  <si>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</si>
  <si>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</si>
  <si>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</si>
  <si>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</si>
  <si>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</si>
  <si>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</si>
  <si>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</si>
  <si>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</si>
  <si>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</si>
  <si>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</si>
  <si>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</si>
  <si>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</si>
  <si>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</si>
  <si>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BUFETT</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</si>
  <si>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</si>
  <si>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</si>
  <si>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</si>
  <si>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</si>
  <si>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</si>
  <si>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</si>
  <si>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</si>
  <si>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</si>
  <si>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</si>
  <si>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</si>
  <si>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</si>
  <si>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</si>
  <si>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</si>
  <si>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</si>
  <si>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</si>
  <si>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</si>
  <si>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</si>
  <si>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</si>
  <si>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</si>
  <si>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</si>
  <si>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</si>
  <si>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</si>
  <si>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</si>
  <si>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</si>
  <si>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23121510</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</si>
  <si>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</si>
  <si>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</si>
  <si>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</si>
  <si>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</si>
  <si>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</si>
  <si>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</si>
  <si>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</si>
  <si>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</si>
  <si>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</si>
  <si>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</si>
  <si>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</si>
  <si>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</si>
  <si>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</si>
  <si>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</si>
  <si>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</si>
  <si>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</si>
  <si>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</si>
  <si>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</si>
  <si>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</si>
  <si>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</si>
  <si>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</si>
  <si>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</si>
  <si>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</si>
  <si>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</si>
  <si>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</si>
  <si>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</si>
  <si>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</si>
  <si>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</si>
  <si>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</si>
  <si>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</si>
  <si>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</si>
  <si>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</si>
  <si>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</si>
  <si>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</si>
  <si>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</si>
  <si>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</si>
  <si>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</si>
  <si>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</si>
  <si>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</si>
  <si>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</si>
  <si>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</si>
  <si>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</si>
  <si>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</si>
  <si>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</si>
  <si>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</si>
  <si>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</si>
  <si>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</si>
  <si>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</si>
  <si>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</si>
  <si>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</si>
  <si>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</si>
  <si>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</si>
  <si>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</si>
  <si>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</si>
  <si>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</si>
  <si>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</si>
  <si>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</si>
  <si>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</si>
  <si>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</si>
  <si>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</si>
  <si>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</si>
  <si>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</si>
  <si>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</si>
  <si>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</si>
  <si>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</si>
  <si>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</si>
  <si>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</si>
  <si>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</si>
  <si>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</si>
  <si>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</si>
  <si>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</si>
  <si>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</si>
  <si>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</si>
  <si>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</si>
  <si>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</si>
  <si>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</si>
  <si>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</si>
  <si>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</si>
  <si>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</si>
  <si>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</si>
  <si>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</si>
  <si>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</si>
  <si>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</si>
  <si>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</si>
  <si>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</si>
  <si>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</si>
  <si>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</si>
  <si>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</si>
  <si>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</si>
  <si>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</si>
  <si>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</si>
  <si>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</si>
  <si>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</si>
  <si>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</si>
  <si>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</si>
  <si>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</si>
  <si>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</si>
  <si>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</si>
  <si>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</si>
  <si>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</si>
  <si>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</si>
  <si>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</si>
  <si>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</si>
  <si>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</si>
  <si>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</si>
  <si>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</si>
  <si>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</si>
  <si>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</si>
  <si>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</si>
  <si>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</si>
  <si>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</si>
  <si>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</si>
  <si>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</si>
  <si>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</si>
  <si>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</si>
  <si>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</si>
  <si>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</si>
  <si>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</si>
  <si>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</si>
  <si>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</si>
  <si>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</si>
  <si>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</si>
  <si>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</si>
  <si>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</si>
  <si>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</si>
  <si>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</si>
  <si>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</si>
  <si>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</si>
  <si>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</si>
  <si>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</si>
  <si>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</si>
  <si>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</si>
  <si>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</si>
  <si>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</si>
  <si>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</si>
  <si>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</si>
  <si>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</si>
  <si>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</si>
  <si>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</si>
  <si>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</si>
  <si>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</si>
  <si>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</si>
  <si>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</si>
  <si>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</si>
  <si>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</si>
  <si>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</si>
  <si>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</si>
  <si>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</si>
  <si>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</si>
  <si>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</si>
  <si>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</si>
  <si>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</si>
  <si>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</si>
  <si>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</si>
  <si>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</si>
  <si>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</si>
  <si>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</si>
  <si>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</si>
  <si>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</si>
  <si>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</si>
  <si>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</si>
  <si>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</si>
  <si>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</si>
  <si>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</si>
  <si>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</si>
  <si>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</si>
  <si>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</si>
  <si>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</si>
  <si>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</si>
  <si>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</si>
  <si>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</si>
  <si>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</si>
  <si>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</si>
  <si>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</si>
  <si>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</si>
  <si>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</si>
  <si>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</si>
  <si>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</si>
  <si>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</si>
  <si>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</si>
  <si>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</si>
  <si>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</si>
  <si>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</si>
  <si>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</si>
  <si>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</si>
  <si>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</si>
  <si>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</si>
  <si>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</si>
  <si>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</si>
  <si>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</si>
  <si>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</si>
  <si>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</si>
  <si>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</si>
  <si>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</si>
  <si>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</si>
  <si>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</si>
  <si>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</si>
  <si>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</si>
  <si>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</si>
  <si>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</si>
  <si>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</si>
  <si>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</si>
  <si>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</si>
  <si>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</si>
  <si>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</si>
  <si>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</si>
  <si>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</si>
  <si>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</si>
  <si>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</si>
  <si>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</si>
  <si>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</si>
  <si>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</si>
  <si>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</si>
  <si>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</si>
  <si>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</si>
  <si>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</si>
  <si>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</si>
  <si>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</si>
  <si>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</si>
  <si>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</si>
  <si>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</si>
  <si>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</si>
  <si>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</si>
  <si>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</si>
  <si>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</si>
  <si>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</si>
  <si>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</si>
  <si>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</si>
  <si>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</si>
  <si>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</si>
  <si>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</si>
  <si>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</si>
  <si>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</si>
  <si>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</si>
  <si>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</si>
  <si>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</si>
  <si>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</si>
  <si>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</si>
  <si>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</si>
  <si>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</si>
  <si>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</si>
  <si>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</si>
  <si>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</si>
  <si>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</si>
  <si>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</si>
  <si>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</si>
  <si>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</si>
  <si>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</si>
  <si>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</si>
  <si>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</si>
  <si>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</si>
  <si>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</si>
  <si>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</si>
  <si>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</si>
  <si>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</si>
  <si>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</si>
  <si>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</si>
  <si>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</si>
  <si>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</si>
  <si>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</si>
  <si>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</si>
  <si>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</si>
  <si>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</si>
  <si>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</si>
  <si>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</si>
  <si>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</si>
  <si>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</si>
  <si>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</si>
  <si>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</si>
  <si>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</si>
  <si>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</si>
  <si>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</si>
  <si>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</si>
  <si>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</si>
  <si>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</si>
  <si>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</si>
  <si>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</si>
  <si>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</si>
  <si>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</si>
  <si>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</si>
  <si>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</si>
  <si>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</si>
  <si>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</si>
  <si>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</si>
  <si>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</si>
  <si>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</si>
  <si>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</si>
  <si>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</si>
  <si>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</si>
  <si>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</si>
  <si>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</si>
  <si>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</si>
  <si>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</si>
  <si>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</si>
  <si>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</si>
  <si>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</si>
  <si>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</si>
  <si>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</si>
  <si>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</si>
  <si>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</si>
  <si>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</si>
  <si>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</si>
  <si>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</si>
  <si>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</si>
  <si>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</si>
  <si>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</si>
  <si>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</si>
  <si>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</si>
  <si>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</si>
  <si>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</si>
  <si>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</si>
  <si>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</si>
  <si>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</si>
  <si>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</si>
  <si>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</si>
  <si>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</si>
  <si>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</si>
  <si>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</si>
  <si>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</si>
  <si>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</si>
  <si>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</si>
  <si>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</si>
  <si>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</si>
  <si>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</si>
  <si>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</si>
  <si>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</si>
  <si>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</si>
  <si>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</si>
  <si>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</si>
  <si>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</si>
  <si>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</si>
  <si>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</si>
  <si>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</si>
  <si>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</si>
  <si>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</si>
  <si>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</si>
  <si>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</si>
  <si>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</si>
  <si>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</si>
  <si>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</si>
  <si>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</si>
  <si>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</si>
  <si>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</si>
  <si>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</si>
  <si>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</si>
  <si>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</si>
  <si>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</si>
  <si>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</si>
  <si>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</si>
  <si>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</si>
  <si>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</si>
  <si>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</si>
  <si>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</si>
  <si>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</si>
  <si>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</si>
  <si>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</si>
  <si>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</si>
  <si>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</si>
  <si>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</si>
  <si>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</si>
  <si>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</si>
  <si>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</si>
  <si>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</si>
  <si>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</si>
  <si>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</si>
  <si>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</si>
  <si>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</si>
  <si>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</si>
  <si>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</si>
  <si>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</si>
  <si>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</si>
  <si>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</si>
  <si>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</si>
  <si>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</si>
  <si>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</si>
  <si>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</si>
  <si>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</si>
  <si>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</si>
  <si>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</si>
  <si>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</si>
  <si>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</si>
  <si>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</si>
  <si>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</si>
  <si>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</si>
  <si>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</si>
  <si>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</si>
  <si>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</si>
  <si>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</si>
  <si>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</si>
  <si>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</si>
  <si>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</si>
  <si>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</si>
  <si>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</si>
  <si>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</si>
  <si>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</si>
  <si>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60121149</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</si>
  <si>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</si>
  <si>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</si>
  <si>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</si>
  <si>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</si>
  <si>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</si>
  <si>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</si>
  <si>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</si>
  <si>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</si>
  <si>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</si>
  <si>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</si>
  <si>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</si>
  <si>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</si>
  <si>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</si>
  <si>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</si>
  <si>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</si>
  <si>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</si>
  <si>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</si>
  <si>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</si>
  <si>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</si>
  <si>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</si>
  <si>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</si>
  <si>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</si>
  <si>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</si>
  <si>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</si>
  <si>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</si>
  <si>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</si>
  <si>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</si>
  <si>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</si>
  <si>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</si>
  <si>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</si>
  <si>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</si>
  <si>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</si>
  <si>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</si>
  <si>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</si>
  <si>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</si>
  <si>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</si>
  <si>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</si>
  <si>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</si>
  <si>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</si>
  <si>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</si>
  <si>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Ticket de Gsolina</t>
  </si>
  <si>
    <t>Servicio</t>
  </si>
  <si>
    <t xml:space="preserve">SERVICIO DE FUMIGACION </t>
  </si>
  <si>
    <t>EQUIPO INDUSTRIAL</t>
  </si>
  <si>
    <t>EQUIPO INDUSTRIAL PARA ESCUELAS</t>
  </si>
  <si>
    <t>PRODUCTOS COSMEATRIA</t>
  </si>
  <si>
    <t xml:space="preserve">PRODUCTOS </t>
  </si>
  <si>
    <t>Margarita</t>
  </si>
  <si>
    <t>mostacilla</t>
  </si>
  <si>
    <t xml:space="preserve">Dige </t>
  </si>
  <si>
    <t>cola de raton</t>
  </si>
  <si>
    <t>lonilla</t>
  </si>
  <si>
    <t>hilo lana</t>
  </si>
  <si>
    <t>gamusa</t>
  </si>
  <si>
    <t>hilo silver</t>
  </si>
  <si>
    <t>hilo naylon</t>
  </si>
  <si>
    <t>flores</t>
  </si>
  <si>
    <t>anzuelos</t>
  </si>
  <si>
    <t>tapa nudo</t>
  </si>
  <si>
    <t>rodaderas</t>
  </si>
  <si>
    <t>cadena gruesa</t>
  </si>
  <si>
    <t>alambre de aluminio</t>
  </si>
  <si>
    <t>sartas de perla</t>
  </si>
  <si>
    <t>sartas acrilico</t>
  </si>
  <si>
    <t>taguas laminada</t>
  </si>
  <si>
    <t>tabueladores</t>
  </si>
  <si>
    <t>terlenca</t>
  </si>
  <si>
    <t>deysi</t>
  </si>
  <si>
    <t>silicon liquido</t>
  </si>
  <si>
    <t>rinestone</t>
  </si>
  <si>
    <t xml:space="preserve">sartas </t>
  </si>
  <si>
    <t>estearina</t>
  </si>
  <si>
    <t>escalachines</t>
  </si>
  <si>
    <t>lonetas</t>
  </si>
  <si>
    <t>tiradores</t>
  </si>
  <si>
    <t>betun de juedea</t>
  </si>
  <si>
    <t>dijes pequeño</t>
  </si>
  <si>
    <t xml:space="preserve">hilos elastico </t>
  </si>
  <si>
    <t>cartulina colores</t>
  </si>
  <si>
    <t>MATERIALES TALLER MANUALIDADES Y BISUTERIA</t>
  </si>
  <si>
    <t>EQUIPOS DE BARBERIA Y COSMETOLOGIA</t>
  </si>
  <si>
    <t xml:space="preserve">PARA OFICINAS </t>
  </si>
  <si>
    <t>SERVICIO</t>
  </si>
  <si>
    <t>SERVICIO POLIZA DE SEGUROS</t>
  </si>
  <si>
    <t>BUTACAS</t>
  </si>
  <si>
    <t>BUTACAS PARA AULAS</t>
  </si>
  <si>
    <t>ROTULACION DE FULGON</t>
  </si>
  <si>
    <t>ROTULACIONES</t>
  </si>
  <si>
    <t>MEDICAMENTOS POR TRES MESES ENERO/ABRIL</t>
  </si>
  <si>
    <t>MEDICAMENTOS POR TRES MESES MAYO/AGOSTO</t>
  </si>
  <si>
    <t>MEDICAMENTOS POR TRES MESES SEPTIEMBRE /DICIEMBRE</t>
  </si>
  <si>
    <t xml:space="preserve">SERVICIO DE ANUNCIO PUBLICITARIO </t>
  </si>
  <si>
    <t>ADQUISICION DE GAS AGRANEL POR UN AÑO</t>
  </si>
  <si>
    <t>15101507</t>
  </si>
  <si>
    <t>15101508</t>
  </si>
  <si>
    <t>CORRESPONDIENTE A LOS MESES ENERO/ABRIL</t>
  </si>
  <si>
    <t>CORRESPONDIENTE A LOS MESES MAYO/AGOSTO</t>
  </si>
  <si>
    <t>RACIONES ALIMENTICIAS</t>
  </si>
  <si>
    <t>CONSTRUCCION DE OBRA</t>
  </si>
  <si>
    <t>EQUIPO DE TRANSPORTE CAMIONETA</t>
  </si>
  <si>
    <t>EQUIPO DE TRANSPORTE CARROS</t>
  </si>
  <si>
    <t>EQUIPO DE TRANSPORTE AUTOBUS</t>
  </si>
  <si>
    <t>ELECTRODOMESTICOS  Y UTENSILIOS DE COCINA ELECTRODOMESTICOS</t>
  </si>
  <si>
    <t>ARTICULOS DE LIMPIEZA</t>
  </si>
  <si>
    <t>UTENSILIOS DE COCINA</t>
  </si>
  <si>
    <t>AIRES ACONDICIONADOS</t>
  </si>
  <si>
    <t>PLANTA ELECTRICA</t>
  </si>
  <si>
    <t>ALQUIER DE FOTOCOPIADORA</t>
  </si>
  <si>
    <t>ARTICULOS TALLER COSMETOLOGIA Y BELELLEZA</t>
  </si>
  <si>
    <t>ALQUILER DE TRANSPORTE</t>
  </si>
  <si>
    <t>ROLLOS DE ALAMBRE ELECTRICOS VARIOS</t>
  </si>
  <si>
    <t>ADQUISICION DE MADERAS</t>
  </si>
  <si>
    <t xml:space="preserve">EQUIPOS MEDICOS </t>
  </si>
  <si>
    <t>RACIONES</t>
  </si>
  <si>
    <t>EQUIPOS MEDICOS</t>
  </si>
  <si>
    <t>MADERAS</t>
  </si>
  <si>
    <t>CORRESPONDIENTE A LOS MESES ENERO/MARZO</t>
  </si>
  <si>
    <t>CORRESPONDIENTE A LOS MESES  ABRIL/JUNIO</t>
  </si>
  <si>
    <t>CORRESPONDIENTE A LOS MESES JULIO/SEPT.</t>
  </si>
  <si>
    <t>CORRESPONDIENTE A LOS MESES OCT./DICIEMBRE</t>
  </si>
  <si>
    <t>CORRESPONDIENTE A LOS MESES  OCT./DICIEMBRE</t>
  </si>
  <si>
    <t>ALIMENTO</t>
  </si>
  <si>
    <t>FECHA DE NECESIDAD</t>
  </si>
  <si>
    <t>UTENSILIOS</t>
  </si>
  <si>
    <t>ADQUISICION DE CAMARAS</t>
  </si>
  <si>
    <t>CAMARAS</t>
  </si>
  <si>
    <t>AIRES</t>
  </si>
  <si>
    <t>PLANTA</t>
  </si>
  <si>
    <t>FOTOCOPIADORA</t>
  </si>
  <si>
    <t>ARTICULOS</t>
  </si>
  <si>
    <t>ELECTRICOS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</si>
</sst>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8"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8"/>
      <color theme="1"/>
      <name val="Calibri"/>
      <family val="2"/>
      <scheme val="minor"/>
    </font>
    <font>
      <sz val="20"/>
      <color rgb="FF000000"/>
      <name val="Calibri"/>
      <family val="2"/>
      <scheme val="minor"/>
    </font>
    <font>
      <b/>
      <sz val="8"/>
      <color theme="1"/>
      <name val="Calibri"/>
      <family val="2"/>
      <scheme val="minor"/>
    </font>
    <font>
      <sz val="16"/>
      <color rgb="FF000000"/>
      <name val="Calibri"/>
      <family val="2"/>
      <scheme val="minor"/>
    </font>
    <font>
      <sz val="6"/>
      <color rgb="FF000000"/>
      <name val="Verdana"/>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4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7" fillId="5" borderId="0" xfId="45" applyBorder="1" applyProtection="1">
      <alignment horizontal="center" vertical="center"/>
      <protection locked="0"/>
    </xf>
    <xf numFmtId="0" fontId="7" fillId="5" borderId="0" xfId="51" applyBorder="1" applyProtection="1">
      <alignment horizontal="left" vertical="center"/>
      <protection locked="0"/>
    </xf>
    <xf numFmtId="0" fontId="17" fillId="4" borderId="4" xfId="44" applyFont="1" applyBorder="1">
      <alignment horizontal="center" vertical="center"/>
    </xf>
    <xf numFmtId="0" fontId="7" fillId="5" borderId="2" xfId="45" applyBorder="1" applyProtection="1">
      <alignment horizontal="center" vertical="center"/>
      <protection locked="0"/>
    </xf>
    <xf numFmtId="0" fontId="23" fillId="5" borderId="2" xfId="47" applyFont="1" applyBorder="1">
      <alignment horizontal="center" vertical="center" wrapText="1"/>
    </xf>
    <xf numFmtId="0" fontId="7" fillId="5" borderId="2" xfId="51" applyBorder="1" applyProtection="1">
      <alignment horizontal="left" vertical="center"/>
      <protection locked="0"/>
    </xf>
    <xf numFmtId="170" fontId="7" fillId="5" borderId="2" xfId="46" applyBorder="1" applyProtection="1">
      <alignment horizontal="center" vertical="center"/>
      <protection locked="0"/>
    </xf>
    <xf numFmtId="170" fontId="7" fillId="5" borderId="2" xfId="46" applyBorder="1">
      <alignment horizontal="center" vertical="center"/>
    </xf>
    <xf numFmtId="0" fontId="23" fillId="5" borderId="0" xfId="47" applyFont="1" applyBorder="1">
      <alignment horizontal="center" vertical="center" wrapText="1"/>
    </xf>
    <xf numFmtId="170" fontId="7" fillId="5" borderId="0" xfId="46" applyBorder="1" applyProtection="1">
      <alignment horizontal="center" vertical="center"/>
      <protection locked="0"/>
    </xf>
    <xf numFmtId="170" fontId="7" fillId="5" borderId="0" xfId="46" applyBorder="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25"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23" fillId="5" borderId="2" xfId="47" applyFont="1">
      <alignment horizontal="center" vertical="center" wrapText="1"/>
    </xf>
    <xf numFmtId="0" fontId="7" fillId="0" borderId="0" xfId="0" applyFont="1" applyBorder="1" applyAlignment="1">
      <alignment horizontal="center" vertical="center"/>
    </xf>
    <xf numFmtId="0" fontId="6" fillId="0" borderId="0" xfId="0" applyFont="1" applyBorder="1" applyAlignment="1" applyProtection="1">
      <alignment vertical="center"/>
    </xf>
    <xf numFmtId="170" fontId="6" fillId="0" borderId="0" xfId="0" applyNumberFormat="1" applyFont="1" applyBorder="1" applyAlignment="1" applyProtection="1">
      <alignment vertical="center"/>
    </xf>
    <xf numFmtId="0" fontId="17" fillId="2" borderId="12" xfId="39" applyBorder="1">
      <alignment horizontal="center" vertical="center" wrapText="1"/>
    </xf>
    <xf numFmtId="0" fontId="7" fillId="0" borderId="21" xfId="0" applyFont="1" applyBorder="1" applyAlignment="1">
      <alignment horizontal="center" vertical="center"/>
    </xf>
    <xf numFmtId="0" fontId="7" fillId="0" borderId="20" xfId="0" applyFont="1" applyBorder="1" applyAlignment="1">
      <alignment horizontal="center" vertical="center"/>
    </xf>
    <xf numFmtId="0" fontId="7" fillId="0" borderId="0" xfId="0" applyFont="1" applyBorder="1" applyProtection="1"/>
    <xf numFmtId="0" fontId="17" fillId="3" borderId="12" xfId="43" applyBorder="1">
      <alignment horizontal="center" vertical="center"/>
    </xf>
    <xf numFmtId="0" fontId="17" fillId="2" borderId="2" xfId="39" applyBorder="1">
      <alignment horizontal="center" vertical="center" wrapText="1"/>
    </xf>
    <xf numFmtId="0" fontId="17" fillId="0" borderId="2" xfId="41" applyBorder="1" applyProtection="1">
      <alignment horizontal="center" vertical="center"/>
      <protection locked="0"/>
    </xf>
    <xf numFmtId="0" fontId="17" fillId="4" borderId="6" xfId="44" applyFont="1" applyBorder="1">
      <alignment horizontal="center" vertical="center"/>
    </xf>
    <xf numFmtId="0" fontId="17" fillId="0" borderId="1" xfId="41">
      <alignment horizontal="center" vertical="center"/>
    </xf>
    <xf numFmtId="0" fontId="7" fillId="5" borderId="20" xfId="0" applyNumberFormat="1" applyFont="1" applyFill="1" applyBorder="1" applyAlignment="1" applyProtection="1">
      <alignment horizontal="center" vertical="center"/>
      <protection locked="0"/>
    </xf>
    <xf numFmtId="0" fontId="17" fillId="0" borderId="1" xfId="41" applyFont="1" applyProtection="1">
      <alignment horizontal="center" vertical="center"/>
      <protection locked="0"/>
    </xf>
    <xf numFmtId="0" fontId="7" fillId="5" borderId="2" xfId="47" applyBorder="1">
      <alignment horizontal="center" vertical="center" wrapText="1"/>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5" borderId="20" xfId="0" applyNumberFormat="1" applyFont="1" applyFill="1" applyBorder="1" applyAlignment="1" applyProtection="1">
      <alignment horizontal="center" vertical="center" wrapText="1"/>
    </xf>
    <xf numFmtId="0" fontId="7" fillId="5" borderId="20" xfId="0" applyNumberFormat="1" applyFont="1" applyFill="1" applyBorder="1" applyAlignment="1" applyProtection="1">
      <alignment horizontal="left" vertical="center"/>
      <protection locked="0"/>
    </xf>
    <xf numFmtId="170" fontId="7" fillId="5" borderId="20" xfId="0" applyNumberFormat="1" applyFont="1" applyFill="1" applyBorder="1" applyAlignment="1" applyProtection="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170" fontId="7" fillId="0" borderId="0" xfId="0" applyNumberFormat="1" applyFont="1" applyBorder="1" applyAlignment="1">
      <alignment horizontal="center" vertical="center"/>
    </xf>
    <xf numFmtId="0" fontId="7" fillId="5" borderId="0" xfId="0" applyNumberFormat="1" applyFont="1" applyFill="1" applyBorder="1" applyAlignment="1" applyProtection="1">
      <alignment horizontal="center" vertical="center"/>
      <protection locked="0"/>
    </xf>
    <xf numFmtId="0" fontId="17" fillId="4" borderId="2" xfId="0" applyNumberFormat="1" applyFont="1" applyFill="1" applyBorder="1" applyAlignment="1" applyProtection="1">
      <alignment horizontal="center" vertical="center"/>
      <protection locked="0"/>
    </xf>
    <xf numFmtId="0" fontId="17" fillId="0" borderId="1" xfId="41">
      <alignment horizontal="center" vertical="center"/>
    </xf>
    <xf numFmtId="0" fontId="7" fillId="5" borderId="20" xfId="45" applyBorder="1" applyProtection="1">
      <alignment horizontal="center" vertical="center"/>
      <protection locked="0"/>
    </xf>
    <xf numFmtId="0" fontId="7" fillId="5" borderId="20" xfId="47" applyFont="1" applyBorder="1">
      <alignment horizontal="center" vertical="center" wrapText="1"/>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13">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numFmt numFmtId="170" formatCode="_-[$RD$-1C0A]* #,##0.00_ ;_-[$RD$-1C0A]* \-#,##0.00\ ;_-[$RD$-1C0A]* &quot; - &quot;??_ ;_-@_ "/>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Arial Narrow"/>
        <scheme val="none"/>
      </font>
      <numFmt numFmtId="170" formatCode="_-[$RD$-1C0A]* #,##0.00_ ;_-[$RD$-1C0A]* \-#,##0.00\ ;_-[$RD$-1C0A]* &quot; - &quot;??_ ;_-@_ "/>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Arial Narrow"/>
        <scheme val="none"/>
      </font>
      <numFmt numFmtId="170" formatCode="_-[$RD$-1C0A]* #,##0.00_ ;_-[$RD$-1C0A]* \-#,##0.00\ ;_-[$RD$-1C0A]* &quot; - &quot;??_ ;_-@_ "/>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Arial Narrow"/>
        <scheme val="none"/>
      </font>
      <alignment horizontal="general" vertical="center" textRotation="0" wrapText="0" relative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theme="1"/>
        <name val="Calibri"/>
        <scheme val="minor"/>
      </font>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8"/>
        <color theme="1"/>
        <name val="Calibri"/>
        <scheme val="minor"/>
      </font>
      <border diagonalUp="0" diagonalDown="0">
        <left style="thin">
          <color auto="1"/>
        </left>
        <right style="thin">
          <color auto="1"/>
        </right>
        <top style="thin">
          <color auto="1"/>
        </top>
        <bottom style="thin">
          <color auto="1"/>
        </bottom>
        <vertical/>
        <horizontal/>
      </border>
    </dxf>
    <dxf>
      <border diagonalUp="0" diagonalDown="0" outline="0">
        <left style="thin">
          <color auto="1"/>
        </left>
        <right style="thin">
          <color auto="1"/>
        </right>
        <top style="thin">
          <color auto="1"/>
        </top>
        <bottom/>
      </border>
      <protection locked="0" hidden="0"/>
    </dxf>
    <dxf>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0" formatCode="_-[$RD$-1C0A]* #,##0.00_ ;_-[$RD$-1C0A]* \-#,##0.00\ ;_-[$RD$-1C0A]* &quot; - &quot;??_ ;_-@_ "/>
      <fill>
        <patternFill patternType="solid">
          <fgColor indexed="64"/>
          <bgColor indexed="65"/>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1"/>
        <name val="Calibri"/>
        <scheme val="minor"/>
      </font>
      <numFmt numFmtId="0" formatCode="General"/>
      <fill>
        <patternFill patternType="solid">
          <fgColor indexed="64"/>
          <bgColor rgb="FFC9C9C9"/>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diagonalUp="0" diagonalDown="0">
        <left style="thin">
          <color auto="1"/>
        </left>
        <right style="thin">
          <color auto="1"/>
        </right>
        <top style="thin">
          <color auto="1"/>
        </top>
        <bottom style="thin">
          <color auto="1"/>
        </bottom>
        <vertical style="thin">
          <color indexed="64"/>
        </vertical>
        <horizontal style="thin">
          <color indexed="64"/>
        </horizontal>
      </border>
      <protection locked="0" hidden="0"/>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left" vertical="center" textRotation="0" wrapText="0" relativeIndent="0" justifyLastLine="0" shrinkToFit="0" readingOrder="0"/>
      <border diagonalUp="0" diagonalDown="0" outline="0">
        <left style="thin">
          <color auto="1"/>
        </left>
        <right style="thin">
          <color auto="1"/>
        </right>
        <top style="thin">
          <color auto="1"/>
        </top>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indexed="65"/>
        </patternFill>
      </fill>
      <alignment horizontal="center" vertical="center" textRotation="0" wrapText="0" relativeIndent="0" justifyLastLine="0" shrinkToFit="0" readingOrder="0"/>
      <border diagonalUp="0" diagonalDown="0" outline="0">
        <left style="thin">
          <color auto="1"/>
        </left>
        <right style="thin">
          <color auto="1"/>
        </right>
        <top style="thin">
          <color auto="1"/>
        </top>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12"/>
    </tableStyle>
    <tableStyle name="Table Style 2" pivot="0" count="2">
      <tableStyleElement type="wholeTable" dxfId="111"/>
      <tableStyleElement type="totalRow" dxfId="110"/>
    </tableStyle>
    <tableStyle name="Table Style 3" pivot="0" count="3">
      <tableStyleElement type="lastColumn" dxfId="109"/>
      <tableStyleElement type="firstRowStripe" dxfId="108"/>
      <tableStyleElement type="secondRowStripe" dxfId="107"/>
    </tableStyle>
    <tableStyle name="Table Style 4" pivot="0" count="2">
      <tableStyleElement type="firstRowStripe" dxfId="106"/>
      <tableStyleElement type="secondColumnStripe" dxfId="10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cstate="print"/>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0</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0</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0</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0</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0</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2411</xdr:row>
          <xdr:rowOff>0</xdr:rowOff>
        </xdr:from>
        <xdr:to>
          <xdr:col>1</xdr:col>
          <xdr:colOff>457200</xdr:colOff>
          <xdr:row>2412</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25</xdr:row>
          <xdr:rowOff>0</xdr:rowOff>
        </xdr:to>
        <xdr:sp macro="" textlink="">
          <xdr:nvSpPr>
            <xdr:cNvPr id="14404" name="Button 3140" hidden="1">
              <a:extLst>
                <a:ext uri="{63B3BB69-23CF-44E3-9099-C40C66FF867C}">
                  <a14:compatExt spid="_x0000_s14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25</xdr:row>
          <xdr:rowOff>0</xdr:rowOff>
        </xdr:to>
        <xdr:sp macro="" textlink="">
          <xdr:nvSpPr>
            <xdr:cNvPr id="14405" name="Button 3141"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25</xdr:row>
          <xdr:rowOff>0</xdr:rowOff>
        </xdr:to>
        <xdr:sp macro="" textlink="">
          <xdr:nvSpPr>
            <xdr:cNvPr id="14407" name="Button 3143" hidden="1">
              <a:extLst>
                <a:ext uri="{63B3BB69-23CF-44E3-9099-C40C66FF867C}">
                  <a14:compatExt spid="_x0000_s14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4432" name="Button 3168" hidden="1">
              <a:extLst>
                <a:ext uri="{63B3BB69-23CF-44E3-9099-C40C66FF867C}">
                  <a14:compatExt spid="_x0000_s144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14433" name="Button 3169" hidden="1">
              <a:extLst>
                <a:ext uri="{63B3BB69-23CF-44E3-9099-C40C66FF867C}">
                  <a14:compatExt spid="_x0000_s14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1721</xdr:row>
          <xdr:rowOff>0</xdr:rowOff>
        </xdr:to>
        <xdr:sp macro="" textlink="">
          <xdr:nvSpPr>
            <xdr:cNvPr id="14434" name="Button 3170" hidden="1">
              <a:extLst>
                <a:ext uri="{63B3BB69-23CF-44E3-9099-C40C66FF867C}">
                  <a14:compatExt spid="_x0000_s144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14458" name="Button 3194"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14459" name="Button 3195"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4460" name="Button 3196"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14482" name="Button 3218" hidden="1">
              <a:extLst>
                <a:ext uri="{63B3BB69-23CF-44E3-9099-C40C66FF867C}">
                  <a14:compatExt spid="_x0000_s144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14483" name="Button 3219" hidden="1">
              <a:extLst>
                <a:ext uri="{63B3BB69-23CF-44E3-9099-C40C66FF867C}">
                  <a14:compatExt spid="_x0000_s14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14484" name="Button 3220" hidden="1">
              <a:extLst>
                <a:ext uri="{63B3BB69-23CF-44E3-9099-C40C66FF867C}">
                  <a14:compatExt spid="_x0000_s144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14517" name="Button 3253" hidden="1">
              <a:extLst>
                <a:ext uri="{63B3BB69-23CF-44E3-9099-C40C66FF867C}">
                  <a14:compatExt spid="_x0000_s14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1763</xdr:row>
          <xdr:rowOff>0</xdr:rowOff>
        </xdr:to>
        <xdr:sp macro="" textlink="">
          <xdr:nvSpPr>
            <xdr:cNvPr id="14518" name="Button 3254" hidden="1">
              <a:extLst>
                <a:ext uri="{63B3BB69-23CF-44E3-9099-C40C66FF867C}">
                  <a14:compatExt spid="_x0000_s14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4519" name="Button 3255" hidden="1">
              <a:extLst>
                <a:ext uri="{63B3BB69-23CF-44E3-9099-C40C66FF867C}">
                  <a14:compatExt spid="_x0000_s14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1763</xdr:row>
          <xdr:rowOff>0</xdr:rowOff>
        </xdr:to>
        <xdr:sp macro="" textlink="">
          <xdr:nvSpPr>
            <xdr:cNvPr id="14521" name="Button 3257" hidden="1">
              <a:extLst>
                <a:ext uri="{63B3BB69-23CF-44E3-9099-C40C66FF867C}">
                  <a14:compatExt spid="_x0000_s14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1763</xdr:row>
          <xdr:rowOff>0</xdr:rowOff>
        </xdr:to>
        <xdr:sp macro="" textlink="">
          <xdr:nvSpPr>
            <xdr:cNvPr id="14522" name="Button 3258" hidden="1">
              <a:extLst>
                <a:ext uri="{63B3BB69-23CF-44E3-9099-C40C66FF867C}">
                  <a14:compatExt spid="_x0000_s14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1763</xdr:row>
          <xdr:rowOff>0</xdr:rowOff>
        </xdr:to>
        <xdr:sp macro="" textlink="">
          <xdr:nvSpPr>
            <xdr:cNvPr id="14523" name="Button 3259" hidden="1">
              <a:extLst>
                <a:ext uri="{63B3BB69-23CF-44E3-9099-C40C66FF867C}">
                  <a14:compatExt spid="_x0000_s14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1763</xdr:row>
          <xdr:rowOff>0</xdr:rowOff>
        </xdr:to>
        <xdr:sp macro="" textlink="">
          <xdr:nvSpPr>
            <xdr:cNvPr id="14524" name="Button 3260" hidden="1">
              <a:extLst>
                <a:ext uri="{63B3BB69-23CF-44E3-9099-C40C66FF867C}">
                  <a14:compatExt spid="_x0000_s14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4543" name="Button 3279" hidden="1">
              <a:extLst>
                <a:ext uri="{63B3BB69-23CF-44E3-9099-C40C66FF867C}">
                  <a14:compatExt spid="_x0000_s14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1793</xdr:row>
          <xdr:rowOff>0</xdr:rowOff>
        </xdr:to>
        <xdr:sp macro="" textlink="">
          <xdr:nvSpPr>
            <xdr:cNvPr id="14544" name="Button 3280" hidden="1">
              <a:extLst>
                <a:ext uri="{63B3BB69-23CF-44E3-9099-C40C66FF867C}">
                  <a14:compatExt spid="_x0000_s14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1785</xdr:row>
          <xdr:rowOff>0</xdr:rowOff>
        </xdr:to>
        <xdr:sp macro="" textlink="">
          <xdr:nvSpPr>
            <xdr:cNvPr id="14545" name="Button 3281" hidden="1">
              <a:extLst>
                <a:ext uri="{63B3BB69-23CF-44E3-9099-C40C66FF867C}">
                  <a14:compatExt spid="_x0000_s14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14546" name="Button 3282" hidden="1">
              <a:extLst>
                <a:ext uri="{63B3BB69-23CF-44E3-9099-C40C66FF867C}">
                  <a14:compatExt spid="_x0000_s14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14547" name="Button 3283" hidden="1">
              <a:extLst>
                <a:ext uri="{63B3BB69-23CF-44E3-9099-C40C66FF867C}">
                  <a14:compatExt spid="_x0000_s14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1765</xdr:row>
          <xdr:rowOff>0</xdr:rowOff>
        </xdr:to>
        <xdr:sp macro="" textlink="">
          <xdr:nvSpPr>
            <xdr:cNvPr id="14548" name="Button 3284" hidden="1">
              <a:extLst>
                <a:ext uri="{63B3BB69-23CF-44E3-9099-C40C66FF867C}">
                  <a14:compatExt spid="_x0000_s14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14549" name="Button 3285" hidden="1">
              <a:extLst>
                <a:ext uri="{63B3BB69-23CF-44E3-9099-C40C66FF867C}">
                  <a14:compatExt spid="_x0000_s14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4550" name="Button 3286"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4551" name="Button 3287" hidden="1">
              <a:extLst>
                <a:ext uri="{63B3BB69-23CF-44E3-9099-C40C66FF867C}">
                  <a14:compatExt spid="_x0000_s14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4552" name="Button 3288" hidden="1">
              <a:extLst>
                <a:ext uri="{63B3BB69-23CF-44E3-9099-C40C66FF867C}">
                  <a14:compatExt spid="_x0000_s14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4553" name="Button 3289" hidden="1">
              <a:extLst>
                <a:ext uri="{63B3BB69-23CF-44E3-9099-C40C66FF867C}">
                  <a14:compatExt spid="_x0000_s14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4554" name="Button 3290" hidden="1">
              <a:extLst>
                <a:ext uri="{63B3BB69-23CF-44E3-9099-C40C66FF867C}">
                  <a14:compatExt spid="_x0000_s14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4555" name="Button 3291" hidden="1">
              <a:extLst>
                <a:ext uri="{63B3BB69-23CF-44E3-9099-C40C66FF867C}">
                  <a14:compatExt spid="_x0000_s14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14556" name="Button 3292" hidden="1">
              <a:extLst>
                <a:ext uri="{63B3BB69-23CF-44E3-9099-C40C66FF867C}">
                  <a14:compatExt spid="_x0000_s14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4557" name="Button 3293"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14558" name="Button 3294" hidden="1">
              <a:extLst>
                <a:ext uri="{63B3BB69-23CF-44E3-9099-C40C66FF867C}">
                  <a14:compatExt spid="_x0000_s14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14559" name="Button 3295" hidden="1">
              <a:extLst>
                <a:ext uri="{63B3BB69-23CF-44E3-9099-C40C66FF867C}">
                  <a14:compatExt spid="_x0000_s14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4560" name="Button 3296" hidden="1">
              <a:extLst>
                <a:ext uri="{63B3BB69-23CF-44E3-9099-C40C66FF867C}">
                  <a14:compatExt spid="_x0000_s14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14561" name="Button 3297" hidden="1">
              <a:extLst>
                <a:ext uri="{63B3BB69-23CF-44E3-9099-C40C66FF867C}">
                  <a14:compatExt spid="_x0000_s14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14562" name="Button 3298" hidden="1">
              <a:extLst>
                <a:ext uri="{63B3BB69-23CF-44E3-9099-C40C66FF867C}">
                  <a14:compatExt spid="_x0000_s14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14563" name="Button 3299" hidden="1">
              <a:extLst>
                <a:ext uri="{63B3BB69-23CF-44E3-9099-C40C66FF867C}">
                  <a14:compatExt spid="_x0000_s14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14564" name="Button 3300" hidden="1">
              <a:extLst>
                <a:ext uri="{63B3BB69-23CF-44E3-9099-C40C66FF867C}">
                  <a14:compatExt spid="_x0000_s14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14565" name="Button 3301" hidden="1">
              <a:extLst>
                <a:ext uri="{63B3BB69-23CF-44E3-9099-C40C66FF867C}">
                  <a14:compatExt spid="_x0000_s14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14566" name="Button 3302" hidden="1">
              <a:extLst>
                <a:ext uri="{63B3BB69-23CF-44E3-9099-C40C66FF867C}">
                  <a14:compatExt spid="_x0000_s14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14567" name="Button 3303" hidden="1">
              <a:extLst>
                <a:ext uri="{63B3BB69-23CF-44E3-9099-C40C66FF867C}">
                  <a14:compatExt spid="_x0000_s14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1795</xdr:row>
          <xdr:rowOff>0</xdr:rowOff>
        </xdr:to>
        <xdr:sp macro="" textlink="">
          <xdr:nvSpPr>
            <xdr:cNvPr id="14592" name="Button 3328" hidden="1">
              <a:extLst>
                <a:ext uri="{63B3BB69-23CF-44E3-9099-C40C66FF867C}">
                  <a14:compatExt spid="_x0000_s145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1795</xdr:row>
          <xdr:rowOff>0</xdr:rowOff>
        </xdr:to>
        <xdr:sp macro="" textlink="">
          <xdr:nvSpPr>
            <xdr:cNvPr id="14593" name="Button 3329" hidden="1">
              <a:extLst>
                <a:ext uri="{63B3BB69-23CF-44E3-9099-C40C66FF867C}">
                  <a14:compatExt spid="_x0000_s14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1795</xdr:row>
          <xdr:rowOff>0</xdr:rowOff>
        </xdr:to>
        <xdr:sp macro="" textlink="">
          <xdr:nvSpPr>
            <xdr:cNvPr id="14594" name="Button 3330" hidden="1">
              <a:extLst>
                <a:ext uri="{63B3BB69-23CF-44E3-9099-C40C66FF867C}">
                  <a14:compatExt spid="_x0000_s145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14595" name="Button 3331" hidden="1">
              <a:extLst>
                <a:ext uri="{63B3BB69-23CF-44E3-9099-C40C66FF867C}">
                  <a14:compatExt spid="_x0000_s14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1795</xdr:row>
          <xdr:rowOff>0</xdr:rowOff>
        </xdr:to>
        <xdr:sp macro="" textlink="">
          <xdr:nvSpPr>
            <xdr:cNvPr id="14596" name="Button 3332" hidden="1">
              <a:extLst>
                <a:ext uri="{63B3BB69-23CF-44E3-9099-C40C66FF867C}">
                  <a14:compatExt spid="_x0000_s14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14620" name="Button 3356" hidden="1">
              <a:extLst>
                <a:ext uri="{63B3BB69-23CF-44E3-9099-C40C66FF867C}">
                  <a14:compatExt spid="_x0000_s146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1839</xdr:row>
          <xdr:rowOff>0</xdr:rowOff>
        </xdr:to>
        <xdr:sp macro="" textlink="">
          <xdr:nvSpPr>
            <xdr:cNvPr id="14621" name="Button 3357" hidden="1">
              <a:extLst>
                <a:ext uri="{63B3BB69-23CF-44E3-9099-C40C66FF867C}">
                  <a14:compatExt spid="_x0000_s14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4622" name="Button 3358" hidden="1">
              <a:extLst>
                <a:ext uri="{63B3BB69-23CF-44E3-9099-C40C66FF867C}">
                  <a14:compatExt spid="_x0000_s146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1839</xdr:row>
          <xdr:rowOff>0</xdr:rowOff>
        </xdr:to>
        <xdr:sp macro="" textlink="">
          <xdr:nvSpPr>
            <xdr:cNvPr id="14623" name="Button 3359" hidden="1">
              <a:extLst>
                <a:ext uri="{63B3BB69-23CF-44E3-9099-C40C66FF867C}">
                  <a14:compatExt spid="_x0000_s14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14624" name="Button 3360" hidden="1">
              <a:extLst>
                <a:ext uri="{63B3BB69-23CF-44E3-9099-C40C66FF867C}">
                  <a14:compatExt spid="_x0000_s14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14625" name="Button 3361" hidden="1">
              <a:extLst>
                <a:ext uri="{63B3BB69-23CF-44E3-9099-C40C66FF867C}">
                  <a14:compatExt spid="_x0000_s14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14626" name="Button 3362" hidden="1">
              <a:extLst>
                <a:ext uri="{63B3BB69-23CF-44E3-9099-C40C66FF867C}">
                  <a14:compatExt spid="_x0000_s14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1842</xdr:row>
          <xdr:rowOff>0</xdr:rowOff>
        </xdr:to>
        <xdr:sp macro="" textlink="">
          <xdr:nvSpPr>
            <xdr:cNvPr id="14627" name="Button 3363" hidden="1">
              <a:extLst>
                <a:ext uri="{63B3BB69-23CF-44E3-9099-C40C66FF867C}">
                  <a14:compatExt spid="_x0000_s14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14628" name="Button 3364" hidden="1">
              <a:extLst>
                <a:ext uri="{63B3BB69-23CF-44E3-9099-C40C66FF867C}">
                  <a14:compatExt spid="_x0000_s14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14629" name="Button 3365" hidden="1">
              <a:extLst>
                <a:ext uri="{63B3BB69-23CF-44E3-9099-C40C66FF867C}">
                  <a14:compatExt spid="_x0000_s14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14630" name="Button 3366" hidden="1">
              <a:extLst>
                <a:ext uri="{63B3BB69-23CF-44E3-9099-C40C66FF867C}">
                  <a14:compatExt spid="_x0000_s14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14631" name="Button 3367" hidden="1">
              <a:extLst>
                <a:ext uri="{63B3BB69-23CF-44E3-9099-C40C66FF867C}">
                  <a14:compatExt spid="_x0000_s14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14632" name="Button 3368" hidden="1">
              <a:extLst>
                <a:ext uri="{63B3BB69-23CF-44E3-9099-C40C66FF867C}">
                  <a14:compatExt spid="_x0000_s14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14633" name="Button 3369" hidden="1">
              <a:extLst>
                <a:ext uri="{63B3BB69-23CF-44E3-9099-C40C66FF867C}">
                  <a14:compatExt spid="_x0000_s14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14634" name="Button 3370" hidden="1">
              <a:extLst>
                <a:ext uri="{63B3BB69-23CF-44E3-9099-C40C66FF867C}">
                  <a14:compatExt spid="_x0000_s14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14635" name="Button 3371" hidden="1">
              <a:extLst>
                <a:ext uri="{63B3BB69-23CF-44E3-9099-C40C66FF867C}">
                  <a14:compatExt spid="_x0000_s14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14636" name="Button 3372" hidden="1">
              <a:extLst>
                <a:ext uri="{63B3BB69-23CF-44E3-9099-C40C66FF867C}">
                  <a14:compatExt spid="_x0000_s14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14637" name="Button 3373" hidden="1">
              <a:extLst>
                <a:ext uri="{63B3BB69-23CF-44E3-9099-C40C66FF867C}">
                  <a14:compatExt spid="_x0000_s14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14638" name="Button 3374" hidden="1">
              <a:extLst>
                <a:ext uri="{63B3BB69-23CF-44E3-9099-C40C66FF867C}">
                  <a14:compatExt spid="_x0000_s14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14639" name="Button 3375" hidden="1">
              <a:extLst>
                <a:ext uri="{63B3BB69-23CF-44E3-9099-C40C66FF867C}">
                  <a14:compatExt spid="_x0000_s14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14640" name="Button 3376" hidden="1">
              <a:extLst>
                <a:ext uri="{63B3BB69-23CF-44E3-9099-C40C66FF867C}">
                  <a14:compatExt spid="_x0000_s14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14641" name="Button 3377" hidden="1">
              <a:extLst>
                <a:ext uri="{63B3BB69-23CF-44E3-9099-C40C66FF867C}">
                  <a14:compatExt spid="_x0000_s14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14642" name="Button 3378" hidden="1">
              <a:extLst>
                <a:ext uri="{63B3BB69-23CF-44E3-9099-C40C66FF867C}">
                  <a14:compatExt spid="_x0000_s14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14643" name="Button 3379" hidden="1">
              <a:extLst>
                <a:ext uri="{63B3BB69-23CF-44E3-9099-C40C66FF867C}">
                  <a14:compatExt spid="_x0000_s14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14644" name="Button 3380" hidden="1">
              <a:extLst>
                <a:ext uri="{63B3BB69-23CF-44E3-9099-C40C66FF867C}">
                  <a14:compatExt spid="_x0000_s14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14645" name="Button 3381" hidden="1">
              <a:extLst>
                <a:ext uri="{63B3BB69-23CF-44E3-9099-C40C66FF867C}">
                  <a14:compatExt spid="_x0000_s14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14646" name="Button 3382" hidden="1">
              <a:extLst>
                <a:ext uri="{63B3BB69-23CF-44E3-9099-C40C66FF867C}">
                  <a14:compatExt spid="_x0000_s14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14647" name="Button 3383" hidden="1">
              <a:extLst>
                <a:ext uri="{63B3BB69-23CF-44E3-9099-C40C66FF867C}">
                  <a14:compatExt spid="_x0000_s14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14648" name="Button 3384" hidden="1">
              <a:extLst>
                <a:ext uri="{63B3BB69-23CF-44E3-9099-C40C66FF867C}">
                  <a14:compatExt spid="_x0000_s14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14649" name="Button 3385" hidden="1">
              <a:extLst>
                <a:ext uri="{63B3BB69-23CF-44E3-9099-C40C66FF867C}">
                  <a14:compatExt spid="_x0000_s14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14650" name="Button 3386" hidden="1">
              <a:extLst>
                <a:ext uri="{63B3BB69-23CF-44E3-9099-C40C66FF867C}">
                  <a14:compatExt spid="_x0000_s14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14651" name="Button 3387" hidden="1">
              <a:extLst>
                <a:ext uri="{63B3BB69-23CF-44E3-9099-C40C66FF867C}">
                  <a14:compatExt spid="_x0000_s14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14652" name="Button 3388" hidden="1">
              <a:extLst>
                <a:ext uri="{63B3BB69-23CF-44E3-9099-C40C66FF867C}">
                  <a14:compatExt spid="_x0000_s14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14653" name="Button 3389" hidden="1">
              <a:extLst>
                <a:ext uri="{63B3BB69-23CF-44E3-9099-C40C66FF867C}">
                  <a14:compatExt spid="_x0000_s14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14654" name="Button 3390" hidden="1">
              <a:extLst>
                <a:ext uri="{63B3BB69-23CF-44E3-9099-C40C66FF867C}">
                  <a14:compatExt spid="_x0000_s14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14658" name="Button 3394" hidden="1">
              <a:extLst>
                <a:ext uri="{63B3BB69-23CF-44E3-9099-C40C66FF867C}">
                  <a14:compatExt spid="_x0000_s14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14659" name="Button 3395" hidden="1">
              <a:extLst>
                <a:ext uri="{63B3BB69-23CF-44E3-9099-C40C66FF867C}">
                  <a14:compatExt spid="_x0000_s14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14660" name="Button 3396" hidden="1">
              <a:extLst>
                <a:ext uri="{63B3BB69-23CF-44E3-9099-C40C66FF867C}">
                  <a14:compatExt spid="_x0000_s14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14661" name="Button 3397" hidden="1">
              <a:extLst>
                <a:ext uri="{63B3BB69-23CF-44E3-9099-C40C66FF867C}">
                  <a14:compatExt spid="_x0000_s14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14662" name="Button 3398" hidden="1">
              <a:extLst>
                <a:ext uri="{63B3BB69-23CF-44E3-9099-C40C66FF867C}">
                  <a14:compatExt spid="_x0000_s14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1873</xdr:row>
          <xdr:rowOff>0</xdr:rowOff>
        </xdr:to>
        <xdr:sp macro="" textlink="">
          <xdr:nvSpPr>
            <xdr:cNvPr id="14663" name="Button 3399" hidden="1">
              <a:extLst>
                <a:ext uri="{63B3BB69-23CF-44E3-9099-C40C66FF867C}">
                  <a14:compatExt spid="_x0000_s14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14697" name="Button 3433" hidden="1">
              <a:extLst>
                <a:ext uri="{63B3BB69-23CF-44E3-9099-C40C66FF867C}">
                  <a14:compatExt spid="_x0000_s14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1884</xdr:row>
          <xdr:rowOff>0</xdr:rowOff>
        </xdr:to>
        <xdr:sp macro="" textlink="">
          <xdr:nvSpPr>
            <xdr:cNvPr id="14698" name="Button 3434" hidden="1">
              <a:extLst>
                <a:ext uri="{63B3BB69-23CF-44E3-9099-C40C66FF867C}">
                  <a14:compatExt spid="_x0000_s14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14699" name="Button 3435" hidden="1">
              <a:extLst>
                <a:ext uri="{63B3BB69-23CF-44E3-9099-C40C66FF867C}">
                  <a14:compatExt spid="_x0000_s14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1884</xdr:row>
          <xdr:rowOff>0</xdr:rowOff>
        </xdr:to>
        <xdr:sp macro="" textlink="">
          <xdr:nvSpPr>
            <xdr:cNvPr id="14700" name="Button 3436" hidden="1">
              <a:extLst>
                <a:ext uri="{63B3BB69-23CF-44E3-9099-C40C66FF867C}">
                  <a14:compatExt spid="_x0000_s14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1884</xdr:row>
          <xdr:rowOff>0</xdr:rowOff>
        </xdr:to>
        <xdr:sp macro="" textlink="">
          <xdr:nvSpPr>
            <xdr:cNvPr id="14701" name="Button 3437" hidden="1">
              <a:extLst>
                <a:ext uri="{63B3BB69-23CF-44E3-9099-C40C66FF867C}">
                  <a14:compatExt spid="_x0000_s14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14702" name="Button 3438" hidden="1">
              <a:extLst>
                <a:ext uri="{63B3BB69-23CF-44E3-9099-C40C66FF867C}">
                  <a14:compatExt spid="_x0000_s14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14703" name="Button 3439" hidden="1">
              <a:extLst>
                <a:ext uri="{63B3BB69-23CF-44E3-9099-C40C66FF867C}">
                  <a14:compatExt spid="_x0000_s14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14704" name="Button 3440" hidden="1">
              <a:extLst>
                <a:ext uri="{63B3BB69-23CF-44E3-9099-C40C66FF867C}">
                  <a14:compatExt spid="_x0000_s14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14705" name="Button 3441" hidden="1">
              <a:extLst>
                <a:ext uri="{63B3BB69-23CF-44E3-9099-C40C66FF867C}">
                  <a14:compatExt spid="_x0000_s14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14706" name="Button 3442" hidden="1">
              <a:extLst>
                <a:ext uri="{63B3BB69-23CF-44E3-9099-C40C66FF867C}">
                  <a14:compatExt spid="_x0000_s14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14707" name="Button 3443" hidden="1">
              <a:extLst>
                <a:ext uri="{63B3BB69-23CF-44E3-9099-C40C66FF867C}">
                  <a14:compatExt spid="_x0000_s14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14708" name="Button 3444" hidden="1">
              <a:extLst>
                <a:ext uri="{63B3BB69-23CF-44E3-9099-C40C66FF867C}">
                  <a14:compatExt spid="_x0000_s14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14709" name="Button 3445" hidden="1">
              <a:extLst>
                <a:ext uri="{63B3BB69-23CF-44E3-9099-C40C66FF867C}">
                  <a14:compatExt spid="_x0000_s14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14710" name="Button 3446" hidden="1">
              <a:extLst>
                <a:ext uri="{63B3BB69-23CF-44E3-9099-C40C66FF867C}">
                  <a14:compatExt spid="_x0000_s14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14711" name="Button 3447"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14712" name="Button 3448"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14713" name="Button 3449" hidden="1">
              <a:extLst>
                <a:ext uri="{63B3BB69-23CF-44E3-9099-C40C66FF867C}">
                  <a14:compatExt spid="_x0000_s14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14714" name="Button 3450" hidden="1">
              <a:extLst>
                <a:ext uri="{63B3BB69-23CF-44E3-9099-C40C66FF867C}">
                  <a14:compatExt spid="_x0000_s14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14715" name="Button 3451" hidden="1">
              <a:extLst>
                <a:ext uri="{63B3BB69-23CF-44E3-9099-C40C66FF867C}">
                  <a14:compatExt spid="_x0000_s14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14716" name="Button 3452" hidden="1">
              <a:extLst>
                <a:ext uri="{63B3BB69-23CF-44E3-9099-C40C66FF867C}">
                  <a14:compatExt spid="_x0000_s14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14717" name="Button 3453" hidden="1">
              <a:extLst>
                <a:ext uri="{63B3BB69-23CF-44E3-9099-C40C66FF867C}">
                  <a14:compatExt spid="_x0000_s14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14718" name="Button 3454" hidden="1">
              <a:extLst>
                <a:ext uri="{63B3BB69-23CF-44E3-9099-C40C66FF867C}">
                  <a14:compatExt spid="_x0000_s14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14719" name="Button 3455" hidden="1">
              <a:extLst>
                <a:ext uri="{63B3BB69-23CF-44E3-9099-C40C66FF867C}">
                  <a14:compatExt spid="_x0000_s14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14720" name="Button 3456" hidden="1">
              <a:extLst>
                <a:ext uri="{63B3BB69-23CF-44E3-9099-C40C66FF867C}">
                  <a14:compatExt spid="_x0000_s14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14721" name="Button 3457" hidden="1">
              <a:extLst>
                <a:ext uri="{63B3BB69-23CF-44E3-9099-C40C66FF867C}">
                  <a14:compatExt spid="_x0000_s14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14722" name="Button 3458" hidden="1">
              <a:extLst>
                <a:ext uri="{63B3BB69-23CF-44E3-9099-C40C66FF867C}">
                  <a14:compatExt spid="_x0000_s14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14723" name="Button 3459" hidden="1">
              <a:extLst>
                <a:ext uri="{63B3BB69-23CF-44E3-9099-C40C66FF867C}">
                  <a14:compatExt spid="_x0000_s14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14724" name="Button 3460" hidden="1">
              <a:extLst>
                <a:ext uri="{63B3BB69-23CF-44E3-9099-C40C66FF867C}">
                  <a14:compatExt spid="_x0000_s14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14725" name="Button 3461" hidden="1">
              <a:extLst>
                <a:ext uri="{63B3BB69-23CF-44E3-9099-C40C66FF867C}">
                  <a14:compatExt spid="_x0000_s14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14726" name="Button 3462" hidden="1">
              <a:extLst>
                <a:ext uri="{63B3BB69-23CF-44E3-9099-C40C66FF867C}">
                  <a14:compatExt spid="_x0000_s14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14727" name="Button 3463" hidden="1">
              <a:extLst>
                <a:ext uri="{63B3BB69-23CF-44E3-9099-C40C66FF867C}">
                  <a14:compatExt spid="_x0000_s14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14728" name="Button 3464" hidden="1">
              <a:extLst>
                <a:ext uri="{63B3BB69-23CF-44E3-9099-C40C66FF867C}">
                  <a14:compatExt spid="_x0000_s14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14729" name="Button 3465" hidden="1">
              <a:extLst>
                <a:ext uri="{63B3BB69-23CF-44E3-9099-C40C66FF867C}">
                  <a14:compatExt spid="_x0000_s14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14730" name="Button 3466" hidden="1">
              <a:extLst>
                <a:ext uri="{63B3BB69-23CF-44E3-9099-C40C66FF867C}">
                  <a14:compatExt spid="_x0000_s14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14731" name="Button 3467" hidden="1">
              <a:extLst>
                <a:ext uri="{63B3BB69-23CF-44E3-9099-C40C66FF867C}">
                  <a14:compatExt spid="_x0000_s14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14732" name="Button 3468" hidden="1">
              <a:extLst>
                <a:ext uri="{63B3BB69-23CF-44E3-9099-C40C66FF867C}">
                  <a14:compatExt spid="_x0000_s14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14733" name="Button 3469" hidden="1">
              <a:extLst>
                <a:ext uri="{63B3BB69-23CF-44E3-9099-C40C66FF867C}">
                  <a14:compatExt spid="_x0000_s14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14734" name="Button 3470" hidden="1">
              <a:extLst>
                <a:ext uri="{63B3BB69-23CF-44E3-9099-C40C66FF867C}">
                  <a14:compatExt spid="_x0000_s14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14735" name="Button 3471" hidden="1">
              <a:extLst>
                <a:ext uri="{63B3BB69-23CF-44E3-9099-C40C66FF867C}">
                  <a14:compatExt spid="_x0000_s14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1918</xdr:row>
          <xdr:rowOff>0</xdr:rowOff>
        </xdr:to>
        <xdr:sp macro="" textlink="">
          <xdr:nvSpPr>
            <xdr:cNvPr id="14736" name="Button 3472" hidden="1">
              <a:extLst>
                <a:ext uri="{63B3BB69-23CF-44E3-9099-C40C66FF867C}">
                  <a14:compatExt spid="_x0000_s14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14757" name="Button 3493" hidden="1">
              <a:extLst>
                <a:ext uri="{63B3BB69-23CF-44E3-9099-C40C66FF867C}">
                  <a14:compatExt spid="_x0000_s147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1928</xdr:row>
          <xdr:rowOff>0</xdr:rowOff>
        </xdr:to>
        <xdr:sp macro="" textlink="">
          <xdr:nvSpPr>
            <xdr:cNvPr id="14758" name="Button 3494" hidden="1">
              <a:extLst>
                <a:ext uri="{63B3BB69-23CF-44E3-9099-C40C66FF867C}">
                  <a14:compatExt spid="_x0000_s14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14759" name="Button 3495" hidden="1">
              <a:extLst>
                <a:ext uri="{63B3BB69-23CF-44E3-9099-C40C66FF867C}">
                  <a14:compatExt spid="_x0000_s147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1928</xdr:row>
          <xdr:rowOff>0</xdr:rowOff>
        </xdr:to>
        <xdr:sp macro="" textlink="">
          <xdr:nvSpPr>
            <xdr:cNvPr id="14766" name="Button 3502" hidden="1">
              <a:extLst>
                <a:ext uri="{63B3BB69-23CF-44E3-9099-C40C66FF867C}">
                  <a14:compatExt spid="_x0000_s14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14767" name="Button 3503" hidden="1">
              <a:extLst>
                <a:ext uri="{63B3BB69-23CF-44E3-9099-C40C66FF867C}">
                  <a14:compatExt spid="_x0000_s14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14768" name="Button 3504" hidden="1">
              <a:extLst>
                <a:ext uri="{63B3BB69-23CF-44E3-9099-C40C66FF867C}">
                  <a14:compatExt spid="_x0000_s14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14769" name="Button 3505" hidden="1">
              <a:extLst>
                <a:ext uri="{63B3BB69-23CF-44E3-9099-C40C66FF867C}">
                  <a14:compatExt spid="_x0000_s14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14770" name="Button 3506"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14771" name="Button 3507" hidden="1">
              <a:extLst>
                <a:ext uri="{63B3BB69-23CF-44E3-9099-C40C66FF867C}">
                  <a14:compatExt spid="_x0000_s14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14772" name="Button 3508" hidden="1">
              <a:extLst>
                <a:ext uri="{63B3BB69-23CF-44E3-9099-C40C66FF867C}">
                  <a14:compatExt spid="_x0000_s14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14773" name="Button 3509"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14774" name="Button 3510"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14775" name="Button 3511" hidden="1">
              <a:extLst>
                <a:ext uri="{63B3BB69-23CF-44E3-9099-C40C66FF867C}">
                  <a14:compatExt spid="_x0000_s14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14776" name="Button 3512" hidden="1">
              <a:extLst>
                <a:ext uri="{63B3BB69-23CF-44E3-9099-C40C66FF867C}">
                  <a14:compatExt spid="_x0000_s14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14777" name="Button 3513" hidden="1">
              <a:extLst>
                <a:ext uri="{63B3BB69-23CF-44E3-9099-C40C66FF867C}">
                  <a14:compatExt spid="_x0000_s14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14778" name="Button 3514" hidden="1">
              <a:extLst>
                <a:ext uri="{63B3BB69-23CF-44E3-9099-C40C66FF867C}">
                  <a14:compatExt spid="_x0000_s14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14779" name="Button 3515" hidden="1">
              <a:extLst>
                <a:ext uri="{63B3BB69-23CF-44E3-9099-C40C66FF867C}">
                  <a14:compatExt spid="_x0000_s14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14780" name="Button 3516" hidden="1">
              <a:extLst>
                <a:ext uri="{63B3BB69-23CF-44E3-9099-C40C66FF867C}">
                  <a14:compatExt spid="_x0000_s14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14781" name="Button 3517" hidden="1">
              <a:extLst>
                <a:ext uri="{63B3BB69-23CF-44E3-9099-C40C66FF867C}">
                  <a14:compatExt spid="_x0000_s14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14782" name="Button 3518" hidden="1">
              <a:extLst>
                <a:ext uri="{63B3BB69-23CF-44E3-9099-C40C66FF867C}">
                  <a14:compatExt spid="_x0000_s14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14783" name="Button 3519" hidden="1">
              <a:extLst>
                <a:ext uri="{63B3BB69-23CF-44E3-9099-C40C66FF867C}">
                  <a14:compatExt spid="_x0000_s14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14784" name="Button 3520" hidden="1">
              <a:extLst>
                <a:ext uri="{63B3BB69-23CF-44E3-9099-C40C66FF867C}">
                  <a14:compatExt spid="_x0000_s14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14785" name="Button 3521" hidden="1">
              <a:extLst>
                <a:ext uri="{63B3BB69-23CF-44E3-9099-C40C66FF867C}">
                  <a14:compatExt spid="_x0000_s14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14786" name="Button 3522" hidden="1">
              <a:extLst>
                <a:ext uri="{63B3BB69-23CF-44E3-9099-C40C66FF867C}">
                  <a14:compatExt spid="_x0000_s14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14787" name="Button 3523" hidden="1">
              <a:extLst>
                <a:ext uri="{63B3BB69-23CF-44E3-9099-C40C66FF867C}">
                  <a14:compatExt spid="_x0000_s14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14788" name="Button 3524" hidden="1">
              <a:extLst>
                <a:ext uri="{63B3BB69-23CF-44E3-9099-C40C66FF867C}">
                  <a14:compatExt spid="_x0000_s14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14789" name="Button 3525" hidden="1">
              <a:extLst>
                <a:ext uri="{63B3BB69-23CF-44E3-9099-C40C66FF867C}">
                  <a14:compatExt spid="_x0000_s14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14790" name="Button 3526" hidden="1">
              <a:extLst>
                <a:ext uri="{63B3BB69-23CF-44E3-9099-C40C66FF867C}">
                  <a14:compatExt spid="_x0000_s14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14791" name="Button 3527" hidden="1">
              <a:extLst>
                <a:ext uri="{63B3BB69-23CF-44E3-9099-C40C66FF867C}">
                  <a14:compatExt spid="_x0000_s14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14792" name="Button 3528" hidden="1">
              <a:extLst>
                <a:ext uri="{63B3BB69-23CF-44E3-9099-C40C66FF867C}">
                  <a14:compatExt spid="_x0000_s14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14793" name="Button 3529" hidden="1">
              <a:extLst>
                <a:ext uri="{63B3BB69-23CF-44E3-9099-C40C66FF867C}">
                  <a14:compatExt spid="_x0000_s14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14794" name="Button 3530" hidden="1">
              <a:extLst>
                <a:ext uri="{63B3BB69-23CF-44E3-9099-C40C66FF867C}">
                  <a14:compatExt spid="_x0000_s14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14795" name="Button 3531" hidden="1">
              <a:extLst>
                <a:ext uri="{63B3BB69-23CF-44E3-9099-C40C66FF867C}">
                  <a14:compatExt spid="_x0000_s14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14796" name="Button 3532" hidden="1">
              <a:extLst>
                <a:ext uri="{63B3BB69-23CF-44E3-9099-C40C66FF867C}">
                  <a14:compatExt spid="_x0000_s14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14797" name="Button 3533" hidden="1">
              <a:extLst>
                <a:ext uri="{63B3BB69-23CF-44E3-9099-C40C66FF867C}">
                  <a14:compatExt spid="_x0000_s14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14800" name="Button 3536" hidden="1">
              <a:extLst>
                <a:ext uri="{63B3BB69-23CF-44E3-9099-C40C66FF867C}">
                  <a14:compatExt spid="_x0000_s14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14801" name="Button 3537" hidden="1">
              <a:extLst>
                <a:ext uri="{63B3BB69-23CF-44E3-9099-C40C66FF867C}">
                  <a14:compatExt spid="_x0000_s14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14825" name="Button 3561" hidden="1">
              <a:extLst>
                <a:ext uri="{63B3BB69-23CF-44E3-9099-C40C66FF867C}">
                  <a14:compatExt spid="_x0000_s148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14826" name="Button 3562" hidden="1">
              <a:extLst>
                <a:ext uri="{63B3BB69-23CF-44E3-9099-C40C66FF867C}">
                  <a14:compatExt spid="_x0000_s14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1963</xdr:row>
          <xdr:rowOff>0</xdr:rowOff>
        </xdr:to>
        <xdr:sp macro="" textlink="">
          <xdr:nvSpPr>
            <xdr:cNvPr id="14827" name="Button 3563" hidden="1">
              <a:extLst>
                <a:ext uri="{63B3BB69-23CF-44E3-9099-C40C66FF867C}">
                  <a14:compatExt spid="_x0000_s148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14829" name="Button 3565" hidden="1">
              <a:extLst>
                <a:ext uri="{63B3BB69-23CF-44E3-9099-C40C66FF867C}">
                  <a14:compatExt spid="_x0000_s14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14830" name="Button 3566" hidden="1">
              <a:extLst>
                <a:ext uri="{63B3BB69-23CF-44E3-9099-C40C66FF867C}">
                  <a14:compatExt spid="_x0000_s14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14831" name="Button 3567" hidden="1">
              <a:extLst>
                <a:ext uri="{63B3BB69-23CF-44E3-9099-C40C66FF867C}">
                  <a14:compatExt spid="_x0000_s14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14832" name="Button 3568" hidden="1">
              <a:extLst>
                <a:ext uri="{63B3BB69-23CF-44E3-9099-C40C66FF867C}">
                  <a14:compatExt spid="_x0000_s14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14833" name="Button 3569" hidden="1">
              <a:extLst>
                <a:ext uri="{63B3BB69-23CF-44E3-9099-C40C66FF867C}">
                  <a14:compatExt spid="_x0000_s14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14835" name="Button 3571" hidden="1">
              <a:extLst>
                <a:ext uri="{63B3BB69-23CF-44E3-9099-C40C66FF867C}">
                  <a14:compatExt spid="_x0000_s14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14837" name="Button 3573" hidden="1">
              <a:extLst>
                <a:ext uri="{63B3BB69-23CF-44E3-9099-C40C66FF867C}">
                  <a14:compatExt spid="_x0000_s14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1974</xdr:row>
          <xdr:rowOff>0</xdr:rowOff>
        </xdr:to>
        <xdr:sp macro="" textlink="">
          <xdr:nvSpPr>
            <xdr:cNvPr id="14838" name="Button 3574" hidden="1">
              <a:extLst>
                <a:ext uri="{63B3BB69-23CF-44E3-9099-C40C66FF867C}">
                  <a14:compatExt spid="_x0000_s14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14860" name="Button 3596" hidden="1">
              <a:extLst>
                <a:ext uri="{63B3BB69-23CF-44E3-9099-C40C66FF867C}">
                  <a14:compatExt spid="_x0000_s148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14861" name="Button 3597" hidden="1">
              <a:extLst>
                <a:ext uri="{63B3BB69-23CF-44E3-9099-C40C66FF867C}">
                  <a14:compatExt spid="_x0000_s14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14862" name="Button 3598" hidden="1">
              <a:extLst>
                <a:ext uri="{63B3BB69-23CF-44E3-9099-C40C66FF867C}">
                  <a14:compatExt spid="_x0000_s148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14864" name="Button 3600" hidden="1">
              <a:extLst>
                <a:ext uri="{63B3BB69-23CF-44E3-9099-C40C66FF867C}">
                  <a14:compatExt spid="_x0000_s14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14865" name="Button 3601" hidden="1">
              <a:extLst>
                <a:ext uri="{63B3BB69-23CF-44E3-9099-C40C66FF867C}">
                  <a14:compatExt spid="_x0000_s14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14866" name="Button 3602" hidden="1">
              <a:extLst>
                <a:ext uri="{63B3BB69-23CF-44E3-9099-C40C66FF867C}">
                  <a14:compatExt spid="_x0000_s14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14867" name="Button 3603" hidden="1">
              <a:extLst>
                <a:ext uri="{63B3BB69-23CF-44E3-9099-C40C66FF867C}">
                  <a14:compatExt spid="_x0000_s14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14892" name="Button 3628" hidden="1">
              <a:extLst>
                <a:ext uri="{63B3BB69-23CF-44E3-9099-C40C66FF867C}">
                  <a14:compatExt spid="_x0000_s148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14893" name="Button 3629" hidden="1">
              <a:extLst>
                <a:ext uri="{63B3BB69-23CF-44E3-9099-C40C66FF867C}">
                  <a14:compatExt spid="_x0000_s14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14894" name="Button 3630" hidden="1">
              <a:extLst>
                <a:ext uri="{63B3BB69-23CF-44E3-9099-C40C66FF867C}">
                  <a14:compatExt spid="_x0000_s148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14900" name="Button 3636" hidden="1">
              <a:extLst>
                <a:ext uri="{63B3BB69-23CF-44E3-9099-C40C66FF867C}">
                  <a14:compatExt spid="_x0000_s14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14901" name="Button 3637" hidden="1">
              <a:extLst>
                <a:ext uri="{63B3BB69-23CF-44E3-9099-C40C66FF867C}">
                  <a14:compatExt spid="_x0000_s14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14902" name="Button 3638" hidden="1">
              <a:extLst>
                <a:ext uri="{63B3BB69-23CF-44E3-9099-C40C66FF867C}">
                  <a14:compatExt spid="_x0000_s14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14903" name="Button 3639" hidden="1">
              <a:extLst>
                <a:ext uri="{63B3BB69-23CF-44E3-9099-C40C66FF867C}">
                  <a14:compatExt spid="_x0000_s14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14922" name="Button 3658" hidden="1">
              <a:extLst>
                <a:ext uri="{63B3BB69-23CF-44E3-9099-C40C66FF867C}">
                  <a14:compatExt spid="_x0000_s149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14923" name="Button 3659" hidden="1">
              <a:extLst>
                <a:ext uri="{63B3BB69-23CF-44E3-9099-C40C66FF867C}">
                  <a14:compatExt spid="_x0000_s14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14924" name="Button 3660" hidden="1">
              <a:extLst>
                <a:ext uri="{63B3BB69-23CF-44E3-9099-C40C66FF867C}">
                  <a14:compatExt spid="_x0000_s149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14926" name="Button 3662" hidden="1">
              <a:extLst>
                <a:ext uri="{63B3BB69-23CF-44E3-9099-C40C66FF867C}">
                  <a14:compatExt spid="_x0000_s14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14927" name="Button 3663" hidden="1">
              <a:extLst>
                <a:ext uri="{63B3BB69-23CF-44E3-9099-C40C66FF867C}">
                  <a14:compatExt spid="_x0000_s14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14949" name="Button 3685" hidden="1">
              <a:extLst>
                <a:ext uri="{63B3BB69-23CF-44E3-9099-C40C66FF867C}">
                  <a14:compatExt spid="_x0000_s149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14950" name="Button 3686" hidden="1">
              <a:extLst>
                <a:ext uri="{63B3BB69-23CF-44E3-9099-C40C66FF867C}">
                  <a14:compatExt spid="_x0000_s14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14951" name="Button 3687" hidden="1">
              <a:extLst>
                <a:ext uri="{63B3BB69-23CF-44E3-9099-C40C66FF867C}">
                  <a14:compatExt spid="_x0000_s149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14957" name="Button 3693" hidden="1">
              <a:extLst>
                <a:ext uri="{63B3BB69-23CF-44E3-9099-C40C66FF867C}">
                  <a14:compatExt spid="_x0000_s14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14958" name="Button 3694" hidden="1">
              <a:extLst>
                <a:ext uri="{63B3BB69-23CF-44E3-9099-C40C66FF867C}">
                  <a14:compatExt spid="_x0000_s14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14977" name="Button 3713" hidden="1">
              <a:extLst>
                <a:ext uri="{63B3BB69-23CF-44E3-9099-C40C66FF867C}">
                  <a14:compatExt spid="_x0000_s149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14978" name="Button 3714" hidden="1">
              <a:extLst>
                <a:ext uri="{63B3BB69-23CF-44E3-9099-C40C66FF867C}">
                  <a14:compatExt spid="_x0000_s14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14979" name="Button 3715" hidden="1">
              <a:extLst>
                <a:ext uri="{63B3BB69-23CF-44E3-9099-C40C66FF867C}">
                  <a14:compatExt spid="_x0000_s149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14984" name="Button 3720" hidden="1">
              <a:extLst>
                <a:ext uri="{63B3BB69-23CF-44E3-9099-C40C66FF867C}">
                  <a14:compatExt spid="_x0000_s14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14985" name="Button 3721" hidden="1">
              <a:extLst>
                <a:ext uri="{63B3BB69-23CF-44E3-9099-C40C66FF867C}">
                  <a14:compatExt spid="_x0000_s14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15005" name="Button 3741" hidden="1">
              <a:extLst>
                <a:ext uri="{63B3BB69-23CF-44E3-9099-C40C66FF867C}">
                  <a14:compatExt spid="_x0000_s150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15006" name="Button 3742" hidden="1">
              <a:extLst>
                <a:ext uri="{63B3BB69-23CF-44E3-9099-C40C66FF867C}">
                  <a14:compatExt spid="_x0000_s15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15007" name="Button 3743" hidden="1">
              <a:extLst>
                <a:ext uri="{63B3BB69-23CF-44E3-9099-C40C66FF867C}">
                  <a14:compatExt spid="_x0000_s150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15008" name="Button 3744" hidden="1">
              <a:extLst>
                <a:ext uri="{63B3BB69-23CF-44E3-9099-C40C66FF867C}">
                  <a14:compatExt spid="_x0000_s15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15009" name="Button 3745" hidden="1">
              <a:extLst>
                <a:ext uri="{63B3BB69-23CF-44E3-9099-C40C66FF867C}">
                  <a14:compatExt spid="_x0000_s15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15036" name="Button 3772" hidden="1">
              <a:extLst>
                <a:ext uri="{63B3BB69-23CF-44E3-9099-C40C66FF867C}">
                  <a14:compatExt spid="_x0000_s150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15037" name="Button 3773" hidden="1">
              <a:extLst>
                <a:ext uri="{63B3BB69-23CF-44E3-9099-C40C66FF867C}">
                  <a14:compatExt spid="_x0000_s15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15038" name="Button 3774" hidden="1">
              <a:extLst>
                <a:ext uri="{63B3BB69-23CF-44E3-9099-C40C66FF867C}">
                  <a14:compatExt spid="_x0000_s150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15062" name="Button 3798" hidden="1">
              <a:extLst>
                <a:ext uri="{63B3BB69-23CF-44E3-9099-C40C66FF867C}">
                  <a14:compatExt spid="_x0000_s150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15063" name="Button 3799" hidden="1">
              <a:extLst>
                <a:ext uri="{63B3BB69-23CF-44E3-9099-C40C66FF867C}">
                  <a14:compatExt spid="_x0000_s15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15064" name="Button 3800" hidden="1">
              <a:extLst>
                <a:ext uri="{63B3BB69-23CF-44E3-9099-C40C66FF867C}">
                  <a14:compatExt spid="_x0000_s150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15086" name="Button 3822" hidden="1">
              <a:extLst>
                <a:ext uri="{63B3BB69-23CF-44E3-9099-C40C66FF867C}">
                  <a14:compatExt spid="_x0000_s150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15087" name="Button 3823" hidden="1">
              <a:extLst>
                <a:ext uri="{63B3BB69-23CF-44E3-9099-C40C66FF867C}">
                  <a14:compatExt spid="_x0000_s15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15088" name="Button 3824" hidden="1">
              <a:extLst>
                <a:ext uri="{63B3BB69-23CF-44E3-9099-C40C66FF867C}">
                  <a14:compatExt spid="_x0000_s150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15107" name="Button 3843" hidden="1">
              <a:extLst>
                <a:ext uri="{63B3BB69-23CF-44E3-9099-C40C66FF867C}">
                  <a14:compatExt spid="_x0000_s15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15108" name="Button 3844" hidden="1">
              <a:extLst>
                <a:ext uri="{63B3BB69-23CF-44E3-9099-C40C66FF867C}">
                  <a14:compatExt spid="_x0000_s15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15109" name="Button 3845" hidden="1">
              <a:extLst>
                <a:ext uri="{63B3BB69-23CF-44E3-9099-C40C66FF867C}">
                  <a14:compatExt spid="_x0000_s15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15144" name="Button 3880" hidden="1">
              <a:extLst>
                <a:ext uri="{63B3BB69-23CF-44E3-9099-C40C66FF867C}">
                  <a14:compatExt spid="_x0000_s151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15145" name="Button 3881" hidden="1">
              <a:extLst>
                <a:ext uri="{63B3BB69-23CF-44E3-9099-C40C66FF867C}">
                  <a14:compatExt spid="_x0000_s15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15146" name="Button 3882" hidden="1">
              <a:extLst>
                <a:ext uri="{63B3BB69-23CF-44E3-9099-C40C66FF867C}">
                  <a14:compatExt spid="_x0000_s151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15148" name="Button 3884" hidden="1">
              <a:extLst>
                <a:ext uri="{63B3BB69-23CF-44E3-9099-C40C66FF867C}">
                  <a14:compatExt spid="_x0000_s15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15171" name="Button 3907" hidden="1">
              <a:extLst>
                <a:ext uri="{63B3BB69-23CF-44E3-9099-C40C66FF867C}">
                  <a14:compatExt spid="_x0000_s151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15172" name="Button 3908" hidden="1">
              <a:extLst>
                <a:ext uri="{63B3BB69-23CF-44E3-9099-C40C66FF867C}">
                  <a14:compatExt spid="_x0000_s15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15173" name="Button 3909" hidden="1">
              <a:extLst>
                <a:ext uri="{63B3BB69-23CF-44E3-9099-C40C66FF867C}">
                  <a14:compatExt spid="_x0000_s151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15192" name="Button 3928" hidden="1">
              <a:extLst>
                <a:ext uri="{63B3BB69-23CF-44E3-9099-C40C66FF867C}">
                  <a14:compatExt spid="_x0000_s151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15193" name="Button 3929" hidden="1">
              <a:extLst>
                <a:ext uri="{63B3BB69-23CF-44E3-9099-C40C66FF867C}">
                  <a14:compatExt spid="_x0000_s15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15194" name="Button 3930" hidden="1">
              <a:extLst>
                <a:ext uri="{63B3BB69-23CF-44E3-9099-C40C66FF867C}">
                  <a14:compatExt spid="_x0000_s151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15202" name="Button 3938" hidden="1">
              <a:extLst>
                <a:ext uri="{63B3BB69-23CF-44E3-9099-C40C66FF867C}">
                  <a14:compatExt spid="_x0000_s15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15208" name="Button 3944" hidden="1">
              <a:extLst>
                <a:ext uri="{63B3BB69-23CF-44E3-9099-C40C66FF867C}">
                  <a14:compatExt spid="_x0000_s15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15228" name="Button 3964" hidden="1">
              <a:extLst>
                <a:ext uri="{63B3BB69-23CF-44E3-9099-C40C66FF867C}">
                  <a14:compatExt spid="_x0000_s152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15229" name="Button 3965" hidden="1">
              <a:extLst>
                <a:ext uri="{63B3BB69-23CF-44E3-9099-C40C66FF867C}">
                  <a14:compatExt spid="_x0000_s15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15230" name="Button 3966" hidden="1">
              <a:extLst>
                <a:ext uri="{63B3BB69-23CF-44E3-9099-C40C66FF867C}">
                  <a14:compatExt spid="_x0000_s152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15249" name="Button 3985" hidden="1">
              <a:extLst>
                <a:ext uri="{63B3BB69-23CF-44E3-9099-C40C66FF867C}">
                  <a14:compatExt spid="_x0000_s152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15250" name="Button 3986" hidden="1">
              <a:extLst>
                <a:ext uri="{63B3BB69-23CF-44E3-9099-C40C66FF867C}">
                  <a14:compatExt spid="_x0000_s15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15251" name="Button 3987" hidden="1">
              <a:extLst>
                <a:ext uri="{63B3BB69-23CF-44E3-9099-C40C66FF867C}">
                  <a14:compatExt spid="_x0000_s152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15270" name="Button 4006" hidden="1">
              <a:extLst>
                <a:ext uri="{63B3BB69-23CF-44E3-9099-C40C66FF867C}">
                  <a14:compatExt spid="_x0000_s152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15271" name="Button 4007" hidden="1">
              <a:extLst>
                <a:ext uri="{63B3BB69-23CF-44E3-9099-C40C66FF867C}">
                  <a14:compatExt spid="_x0000_s15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15272" name="Button 4008" hidden="1">
              <a:extLst>
                <a:ext uri="{63B3BB69-23CF-44E3-9099-C40C66FF867C}">
                  <a14:compatExt spid="_x0000_s152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15291" name="Button 4027" hidden="1">
              <a:extLst>
                <a:ext uri="{63B3BB69-23CF-44E3-9099-C40C66FF867C}">
                  <a14:compatExt spid="_x0000_s152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15292" name="Button 4028" hidden="1">
              <a:extLst>
                <a:ext uri="{63B3BB69-23CF-44E3-9099-C40C66FF867C}">
                  <a14:compatExt spid="_x0000_s15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15293" name="Button 4029" hidden="1">
              <a:extLst>
                <a:ext uri="{63B3BB69-23CF-44E3-9099-C40C66FF867C}">
                  <a14:compatExt spid="_x0000_s152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25</xdr:row>
          <xdr:rowOff>0</xdr:rowOff>
        </xdr:to>
        <xdr:sp macro="" textlink="">
          <xdr:nvSpPr>
            <xdr:cNvPr id="15315" name="Button 4051" hidden="1">
              <a:extLst>
                <a:ext uri="{63B3BB69-23CF-44E3-9099-C40C66FF867C}">
                  <a14:compatExt spid="_x0000_s15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25</xdr:row>
          <xdr:rowOff>0</xdr:rowOff>
        </xdr:to>
        <xdr:sp macro="" textlink="">
          <xdr:nvSpPr>
            <xdr:cNvPr id="15327" name="Button 4063" hidden="1">
              <a:extLst>
                <a:ext uri="{63B3BB69-23CF-44E3-9099-C40C66FF867C}">
                  <a14:compatExt spid="_x0000_s15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15346" name="Button 4082" hidden="1">
              <a:extLst>
                <a:ext uri="{63B3BB69-23CF-44E3-9099-C40C66FF867C}">
                  <a14:compatExt spid="_x0000_s153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15347" name="Button 4083" hidden="1">
              <a:extLst>
                <a:ext uri="{63B3BB69-23CF-44E3-9099-C40C66FF867C}">
                  <a14:compatExt spid="_x0000_s15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15348" name="Button 4084" hidden="1">
              <a:extLst>
                <a:ext uri="{63B3BB69-23CF-44E3-9099-C40C66FF867C}">
                  <a14:compatExt spid="_x0000_s153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16392" name="Button 4104" hidden="1">
              <a:extLst>
                <a:ext uri="{63B3BB69-23CF-44E3-9099-C40C66FF867C}">
                  <a14:compatExt spid="_x0000_s163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16393" name="Button 4105" hidden="1">
              <a:extLst>
                <a:ext uri="{63B3BB69-23CF-44E3-9099-C40C66FF867C}">
                  <a14:compatExt spid="_x0000_s16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16394" name="Button 4106" hidden="1">
              <a:extLst>
                <a:ext uri="{63B3BB69-23CF-44E3-9099-C40C66FF867C}">
                  <a14:compatExt spid="_x0000_s163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16413" name="Button 4125" hidden="1">
              <a:extLst>
                <a:ext uri="{63B3BB69-23CF-44E3-9099-C40C66FF867C}">
                  <a14:compatExt spid="_x0000_s164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414" name="Button 4126" hidden="1">
              <a:extLst>
                <a:ext uri="{63B3BB69-23CF-44E3-9099-C40C66FF867C}">
                  <a14:compatExt spid="_x0000_s16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16415" name="Button 4127" hidden="1">
              <a:extLst>
                <a:ext uri="{63B3BB69-23CF-44E3-9099-C40C66FF867C}">
                  <a14:compatExt spid="_x0000_s164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16434" name="Button 4146" hidden="1">
              <a:extLst>
                <a:ext uri="{63B3BB69-23CF-44E3-9099-C40C66FF867C}">
                  <a14:compatExt spid="_x0000_s164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16435" name="Button 4147" hidden="1">
              <a:extLst>
                <a:ext uri="{63B3BB69-23CF-44E3-9099-C40C66FF867C}">
                  <a14:compatExt spid="_x0000_s16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16436" name="Button 4148" hidden="1">
              <a:extLst>
                <a:ext uri="{63B3BB69-23CF-44E3-9099-C40C66FF867C}">
                  <a14:compatExt spid="_x0000_s164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16476" name="Button 4188" hidden="1">
              <a:extLst>
                <a:ext uri="{63B3BB69-23CF-44E3-9099-C40C66FF867C}">
                  <a14:compatExt spid="_x0000_s164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2222</xdr:row>
          <xdr:rowOff>0</xdr:rowOff>
        </xdr:to>
        <xdr:sp macro="" textlink="">
          <xdr:nvSpPr>
            <xdr:cNvPr id="16477" name="Button 4189" hidden="1">
              <a:extLst>
                <a:ext uri="{63B3BB69-23CF-44E3-9099-C40C66FF867C}">
                  <a14:compatExt spid="_x0000_s16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16478" name="Button 4190" hidden="1">
              <a:extLst>
                <a:ext uri="{63B3BB69-23CF-44E3-9099-C40C66FF867C}">
                  <a14:compatExt spid="_x0000_s164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2222</xdr:row>
          <xdr:rowOff>0</xdr:rowOff>
        </xdr:to>
        <xdr:sp macro="" textlink="">
          <xdr:nvSpPr>
            <xdr:cNvPr id="16479" name="Button 4191" hidden="1">
              <a:extLst>
                <a:ext uri="{63B3BB69-23CF-44E3-9099-C40C66FF867C}">
                  <a14:compatExt spid="_x0000_s16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2222</xdr:row>
          <xdr:rowOff>0</xdr:rowOff>
        </xdr:to>
        <xdr:sp macro="" textlink="">
          <xdr:nvSpPr>
            <xdr:cNvPr id="16480" name="Button 4192" hidden="1">
              <a:extLst>
                <a:ext uri="{63B3BB69-23CF-44E3-9099-C40C66FF867C}">
                  <a14:compatExt spid="_x0000_s16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2222</xdr:row>
          <xdr:rowOff>0</xdr:rowOff>
        </xdr:to>
        <xdr:sp macro="" textlink="">
          <xdr:nvSpPr>
            <xdr:cNvPr id="16481" name="Button 4193" hidden="1">
              <a:extLst>
                <a:ext uri="{63B3BB69-23CF-44E3-9099-C40C66FF867C}">
                  <a14:compatExt spid="_x0000_s16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16482" name="Button 4194" hidden="1">
              <a:extLst>
                <a:ext uri="{63B3BB69-23CF-44E3-9099-C40C66FF867C}">
                  <a14:compatExt spid="_x0000_s16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16483" name="Button 4195" hidden="1">
              <a:extLst>
                <a:ext uri="{63B3BB69-23CF-44E3-9099-C40C66FF867C}">
                  <a14:compatExt spid="_x0000_s16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16484" name="Button 4196" hidden="1">
              <a:extLst>
                <a:ext uri="{63B3BB69-23CF-44E3-9099-C40C66FF867C}">
                  <a14:compatExt spid="_x0000_s16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16485" name="Button 4197" hidden="1">
              <a:extLst>
                <a:ext uri="{63B3BB69-23CF-44E3-9099-C40C66FF867C}">
                  <a14:compatExt spid="_x0000_s16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16486" name="Button 4198" hidden="1">
              <a:extLst>
                <a:ext uri="{63B3BB69-23CF-44E3-9099-C40C66FF867C}">
                  <a14:compatExt spid="_x0000_s16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16487" name="Button 4199" hidden="1">
              <a:extLst>
                <a:ext uri="{63B3BB69-23CF-44E3-9099-C40C66FF867C}">
                  <a14:compatExt spid="_x0000_s16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16488" name="Button 4200" hidden="1">
              <a:extLst>
                <a:ext uri="{63B3BB69-23CF-44E3-9099-C40C66FF867C}">
                  <a14:compatExt spid="_x0000_s16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16489" name="Button 4201" hidden="1">
              <a:extLst>
                <a:ext uri="{63B3BB69-23CF-44E3-9099-C40C66FF867C}">
                  <a14:compatExt spid="_x0000_s16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16490" name="Button 4202" hidden="1">
              <a:extLst>
                <a:ext uri="{63B3BB69-23CF-44E3-9099-C40C66FF867C}">
                  <a14:compatExt spid="_x0000_s16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16491" name="Button 4203" hidden="1">
              <a:extLst>
                <a:ext uri="{63B3BB69-23CF-44E3-9099-C40C66FF867C}">
                  <a14:compatExt spid="_x0000_s16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16492" name="Button 4204" hidden="1">
              <a:extLst>
                <a:ext uri="{63B3BB69-23CF-44E3-9099-C40C66FF867C}">
                  <a14:compatExt spid="_x0000_s16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16493" name="Button 4205" hidden="1">
              <a:extLst>
                <a:ext uri="{63B3BB69-23CF-44E3-9099-C40C66FF867C}">
                  <a14:compatExt spid="_x0000_s16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16494" name="Button 4206" hidden="1">
              <a:extLst>
                <a:ext uri="{63B3BB69-23CF-44E3-9099-C40C66FF867C}">
                  <a14:compatExt spid="_x0000_s16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16495" name="Button 4207" hidden="1">
              <a:extLst>
                <a:ext uri="{63B3BB69-23CF-44E3-9099-C40C66FF867C}">
                  <a14:compatExt spid="_x0000_s16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16496" name="Button 4208" hidden="1">
              <a:extLst>
                <a:ext uri="{63B3BB69-23CF-44E3-9099-C40C66FF867C}">
                  <a14:compatExt spid="_x0000_s16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16497" name="Button 4209" hidden="1">
              <a:extLst>
                <a:ext uri="{63B3BB69-23CF-44E3-9099-C40C66FF867C}">
                  <a14:compatExt spid="_x0000_s16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16498" name="Button 4210" hidden="1">
              <a:extLst>
                <a:ext uri="{63B3BB69-23CF-44E3-9099-C40C66FF867C}">
                  <a14:compatExt spid="_x0000_s16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16499" name="Button 4211" hidden="1">
              <a:extLst>
                <a:ext uri="{63B3BB69-23CF-44E3-9099-C40C66FF867C}">
                  <a14:compatExt spid="_x0000_s16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2240</xdr:row>
          <xdr:rowOff>0</xdr:rowOff>
        </xdr:to>
        <xdr:sp macro="" textlink="">
          <xdr:nvSpPr>
            <xdr:cNvPr id="16500" name="Button 4212" hidden="1">
              <a:extLst>
                <a:ext uri="{63B3BB69-23CF-44E3-9099-C40C66FF867C}">
                  <a14:compatExt spid="_x0000_s16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2240</xdr:row>
          <xdr:rowOff>0</xdr:rowOff>
        </xdr:to>
        <xdr:sp macro="" textlink="">
          <xdr:nvSpPr>
            <xdr:cNvPr id="16501" name="Button 4213" hidden="1">
              <a:extLst>
                <a:ext uri="{63B3BB69-23CF-44E3-9099-C40C66FF867C}">
                  <a14:compatExt spid="_x0000_s16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16527" name="Button 4239" hidden="1">
              <a:extLst>
                <a:ext uri="{63B3BB69-23CF-44E3-9099-C40C66FF867C}">
                  <a14:compatExt spid="_x0000_s165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2250</xdr:row>
          <xdr:rowOff>0</xdr:rowOff>
        </xdr:to>
        <xdr:sp macro="" textlink="">
          <xdr:nvSpPr>
            <xdr:cNvPr id="16528" name="Button 4240" hidden="1">
              <a:extLst>
                <a:ext uri="{63B3BB69-23CF-44E3-9099-C40C66FF867C}">
                  <a14:compatExt spid="_x0000_s16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16529" name="Button 4241" hidden="1">
              <a:extLst>
                <a:ext uri="{63B3BB69-23CF-44E3-9099-C40C66FF867C}">
                  <a14:compatExt spid="_x0000_s165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16530" name="Button 4242" hidden="1">
              <a:extLst>
                <a:ext uri="{63B3BB69-23CF-44E3-9099-C40C66FF867C}">
                  <a14:compatExt spid="_x0000_s16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16531" name="Button 4243" hidden="1">
              <a:extLst>
                <a:ext uri="{63B3BB69-23CF-44E3-9099-C40C66FF867C}">
                  <a14:compatExt spid="_x0000_s16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16533" name="Button 4245" hidden="1">
              <a:extLst>
                <a:ext uri="{63B3BB69-23CF-44E3-9099-C40C66FF867C}">
                  <a14:compatExt spid="_x0000_s16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16534" name="Button 4246" hidden="1">
              <a:extLst>
                <a:ext uri="{63B3BB69-23CF-44E3-9099-C40C66FF867C}">
                  <a14:compatExt spid="_x0000_s16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16535" name="Button 4247" hidden="1">
              <a:extLst>
                <a:ext uri="{63B3BB69-23CF-44E3-9099-C40C66FF867C}">
                  <a14:compatExt spid="_x0000_s16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16536" name="Button 4248" hidden="1">
              <a:extLst>
                <a:ext uri="{63B3BB69-23CF-44E3-9099-C40C66FF867C}">
                  <a14:compatExt spid="_x0000_s16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16538" name="Button 4250" hidden="1">
              <a:extLst>
                <a:ext uri="{63B3BB69-23CF-44E3-9099-C40C66FF867C}">
                  <a14:compatExt spid="_x0000_s16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16562" name="Button 4274" hidden="1">
              <a:extLst>
                <a:ext uri="{63B3BB69-23CF-44E3-9099-C40C66FF867C}">
                  <a14:compatExt spid="_x0000_s165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16563" name="Button 4275" hidden="1">
              <a:extLst>
                <a:ext uri="{63B3BB69-23CF-44E3-9099-C40C66FF867C}">
                  <a14:compatExt spid="_x0000_s16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16564" name="Button 4276" hidden="1">
              <a:extLst>
                <a:ext uri="{63B3BB69-23CF-44E3-9099-C40C66FF867C}">
                  <a14:compatExt spid="_x0000_s165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16584" name="Button 4296" hidden="1">
              <a:extLst>
                <a:ext uri="{63B3BB69-23CF-44E3-9099-C40C66FF867C}">
                  <a14:compatExt spid="_x0000_s165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16585" name="Button 4297" hidden="1">
              <a:extLst>
                <a:ext uri="{63B3BB69-23CF-44E3-9099-C40C66FF867C}">
                  <a14:compatExt spid="_x0000_s16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16586" name="Button 4298" hidden="1">
              <a:extLst>
                <a:ext uri="{63B3BB69-23CF-44E3-9099-C40C66FF867C}">
                  <a14:compatExt spid="_x0000_s165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16588" name="Button 4300" hidden="1">
              <a:extLst>
                <a:ext uri="{63B3BB69-23CF-44E3-9099-C40C66FF867C}">
                  <a14:compatExt spid="_x0000_s16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16589" name="Button 4301" hidden="1">
              <a:extLst>
                <a:ext uri="{63B3BB69-23CF-44E3-9099-C40C66FF867C}">
                  <a14:compatExt spid="_x0000_s16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16619" name="Button 4331" hidden="1">
              <a:extLst>
                <a:ext uri="{63B3BB69-23CF-44E3-9099-C40C66FF867C}">
                  <a14:compatExt spid="_x0000_s166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16620" name="Button 4332" hidden="1">
              <a:extLst>
                <a:ext uri="{63B3BB69-23CF-44E3-9099-C40C66FF867C}">
                  <a14:compatExt spid="_x0000_s16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16621" name="Button 4333" hidden="1">
              <a:extLst>
                <a:ext uri="{63B3BB69-23CF-44E3-9099-C40C66FF867C}">
                  <a14:compatExt spid="_x0000_s166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16642" name="Button 4354" hidden="1">
              <a:extLst>
                <a:ext uri="{63B3BB69-23CF-44E3-9099-C40C66FF867C}">
                  <a14:compatExt spid="_x0000_s166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16643" name="Button 4355" hidden="1">
              <a:extLst>
                <a:ext uri="{63B3BB69-23CF-44E3-9099-C40C66FF867C}">
                  <a14:compatExt spid="_x0000_s16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16644" name="Button 4356" hidden="1">
              <a:extLst>
                <a:ext uri="{63B3BB69-23CF-44E3-9099-C40C66FF867C}">
                  <a14:compatExt spid="_x0000_s166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16666" name="Button 4378" hidden="1">
              <a:extLst>
                <a:ext uri="{63B3BB69-23CF-44E3-9099-C40C66FF867C}">
                  <a14:compatExt spid="_x0000_s166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16667" name="Button 4379" hidden="1">
              <a:extLst>
                <a:ext uri="{63B3BB69-23CF-44E3-9099-C40C66FF867C}">
                  <a14:compatExt spid="_x0000_s16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16668" name="Button 4380" hidden="1">
              <a:extLst>
                <a:ext uri="{63B3BB69-23CF-44E3-9099-C40C66FF867C}">
                  <a14:compatExt spid="_x0000_s166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16690" name="Button 4402" hidden="1">
              <a:extLst>
                <a:ext uri="{63B3BB69-23CF-44E3-9099-C40C66FF867C}">
                  <a14:compatExt spid="_x0000_s166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2324</xdr:row>
          <xdr:rowOff>0</xdr:rowOff>
        </xdr:to>
        <xdr:sp macro="" textlink="">
          <xdr:nvSpPr>
            <xdr:cNvPr id="16691" name="Button 4403" hidden="1">
              <a:extLst>
                <a:ext uri="{63B3BB69-23CF-44E3-9099-C40C66FF867C}">
                  <a14:compatExt spid="_x0000_s16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16692" name="Button 4404" hidden="1">
              <a:extLst>
                <a:ext uri="{63B3BB69-23CF-44E3-9099-C40C66FF867C}">
                  <a14:compatExt spid="_x0000_s166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16693" name="Button 4405" hidden="1">
              <a:extLst>
                <a:ext uri="{63B3BB69-23CF-44E3-9099-C40C66FF867C}">
                  <a14:compatExt spid="_x0000_s16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16694" name="Button 4406" hidden="1">
              <a:extLst>
                <a:ext uri="{63B3BB69-23CF-44E3-9099-C40C66FF867C}">
                  <a14:compatExt spid="_x0000_s16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16695" name="Button 4407" hidden="1">
              <a:extLst>
                <a:ext uri="{63B3BB69-23CF-44E3-9099-C40C66FF867C}">
                  <a14:compatExt spid="_x0000_s16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16696" name="Button 4408" hidden="1">
              <a:extLst>
                <a:ext uri="{63B3BB69-23CF-44E3-9099-C40C66FF867C}">
                  <a14:compatExt spid="_x0000_s16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16697" name="Button 4409" hidden="1">
              <a:extLst>
                <a:ext uri="{63B3BB69-23CF-44E3-9099-C40C66FF867C}">
                  <a14:compatExt spid="_x0000_s16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10</xdr:col>
          <xdr:colOff>0</xdr:colOff>
          <xdr:row>2330</xdr:row>
          <xdr:rowOff>0</xdr:rowOff>
        </xdr:to>
        <xdr:sp macro="" textlink="">
          <xdr:nvSpPr>
            <xdr:cNvPr id="16698" name="Button 4410" hidden="1">
              <a:extLst>
                <a:ext uri="{63B3BB69-23CF-44E3-9099-C40C66FF867C}">
                  <a14:compatExt spid="_x0000_s16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16699" name="Button 4411" hidden="1">
              <a:extLst>
                <a:ext uri="{63B3BB69-23CF-44E3-9099-C40C66FF867C}">
                  <a14:compatExt spid="_x0000_s16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16700" name="Button 4412" hidden="1">
              <a:extLst>
                <a:ext uri="{63B3BB69-23CF-44E3-9099-C40C66FF867C}">
                  <a14:compatExt spid="_x0000_s16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16701" name="Button 4413" hidden="1">
              <a:extLst>
                <a:ext uri="{63B3BB69-23CF-44E3-9099-C40C66FF867C}">
                  <a14:compatExt spid="_x0000_s16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2" name="Button 4414" hidden="1">
              <a:extLst>
                <a:ext uri="{63B3BB69-23CF-44E3-9099-C40C66FF867C}">
                  <a14:compatExt spid="_x0000_s16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3" name="Button 4415" hidden="1">
              <a:extLst>
                <a:ext uri="{63B3BB69-23CF-44E3-9099-C40C66FF867C}">
                  <a14:compatExt spid="_x0000_s16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4" name="Button 4416" hidden="1">
              <a:extLst>
                <a:ext uri="{63B3BB69-23CF-44E3-9099-C40C66FF867C}">
                  <a14:compatExt spid="_x0000_s16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5" name="Button 4417" hidden="1">
              <a:extLst>
                <a:ext uri="{63B3BB69-23CF-44E3-9099-C40C66FF867C}">
                  <a14:compatExt spid="_x0000_s16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6" name="Button 4418" hidden="1">
              <a:extLst>
                <a:ext uri="{63B3BB69-23CF-44E3-9099-C40C66FF867C}">
                  <a14:compatExt spid="_x0000_s16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2335</xdr:row>
          <xdr:rowOff>0</xdr:rowOff>
        </xdr:to>
        <xdr:sp macro="" textlink="">
          <xdr:nvSpPr>
            <xdr:cNvPr id="16707" name="Button 4419" hidden="1">
              <a:extLst>
                <a:ext uri="{63B3BB69-23CF-44E3-9099-C40C66FF867C}">
                  <a14:compatExt spid="_x0000_s16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16729" name="Button 4441" hidden="1">
              <a:extLst>
                <a:ext uri="{63B3BB69-23CF-44E3-9099-C40C66FF867C}">
                  <a14:compatExt spid="_x0000_s167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16730" name="Button 4442" hidden="1">
              <a:extLst>
                <a:ext uri="{63B3BB69-23CF-44E3-9099-C40C66FF867C}">
                  <a14:compatExt spid="_x0000_s16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16731" name="Button 4443" hidden="1">
              <a:extLst>
                <a:ext uri="{63B3BB69-23CF-44E3-9099-C40C66FF867C}">
                  <a14:compatExt spid="_x0000_s167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16732" name="Button 4444" hidden="1">
              <a:extLst>
                <a:ext uri="{63B3BB69-23CF-44E3-9099-C40C66FF867C}">
                  <a14:compatExt spid="_x0000_s16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16733" name="Button 4445" hidden="1">
              <a:extLst>
                <a:ext uri="{63B3BB69-23CF-44E3-9099-C40C66FF867C}">
                  <a14:compatExt spid="_x0000_s16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16734" name="Button 4446" hidden="1">
              <a:extLst>
                <a:ext uri="{63B3BB69-23CF-44E3-9099-C40C66FF867C}">
                  <a14:compatExt spid="_x0000_s16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16735" name="Button 4447" hidden="1">
              <a:extLst>
                <a:ext uri="{63B3BB69-23CF-44E3-9099-C40C66FF867C}">
                  <a14:compatExt spid="_x0000_s16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16736" name="Button 4448" hidden="1">
              <a:extLst>
                <a:ext uri="{63B3BB69-23CF-44E3-9099-C40C66FF867C}">
                  <a14:compatExt spid="_x0000_s16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16737" name="Button 4449" hidden="1">
              <a:extLst>
                <a:ext uri="{63B3BB69-23CF-44E3-9099-C40C66FF867C}">
                  <a14:compatExt spid="_x0000_s16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16738" name="Button 4450" hidden="1">
              <a:extLst>
                <a:ext uri="{63B3BB69-23CF-44E3-9099-C40C66FF867C}">
                  <a14:compatExt spid="_x0000_s16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16757" name="Button 4469" hidden="1">
              <a:extLst>
                <a:ext uri="{63B3BB69-23CF-44E3-9099-C40C66FF867C}">
                  <a14:compatExt spid="_x0000_s167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16758" name="Button 4470" hidden="1">
              <a:extLst>
                <a:ext uri="{63B3BB69-23CF-44E3-9099-C40C66FF867C}">
                  <a14:compatExt spid="_x0000_s16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16759" name="Button 4471" hidden="1">
              <a:extLst>
                <a:ext uri="{63B3BB69-23CF-44E3-9099-C40C66FF867C}">
                  <a14:compatExt spid="_x0000_s167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16760" name="Button 4472" hidden="1">
              <a:extLst>
                <a:ext uri="{63B3BB69-23CF-44E3-9099-C40C66FF867C}">
                  <a14:compatExt spid="_x0000_s16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16761" name="Button 4473" hidden="1">
              <a:extLst>
                <a:ext uri="{63B3BB69-23CF-44E3-9099-C40C66FF867C}">
                  <a14:compatExt spid="_x0000_s16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2365</xdr:row>
          <xdr:rowOff>0</xdr:rowOff>
        </xdr:to>
        <xdr:sp macro="" textlink="">
          <xdr:nvSpPr>
            <xdr:cNvPr id="16762" name="Button 4474" hidden="1">
              <a:extLst>
                <a:ext uri="{63B3BB69-23CF-44E3-9099-C40C66FF867C}">
                  <a14:compatExt spid="_x0000_s16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16763" name="Button 4475" hidden="1">
              <a:extLst>
                <a:ext uri="{63B3BB69-23CF-44E3-9099-C40C66FF867C}">
                  <a14:compatExt spid="_x0000_s16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16783" name="Button 4495" hidden="1">
              <a:extLst>
                <a:ext uri="{63B3BB69-23CF-44E3-9099-C40C66FF867C}">
                  <a14:compatExt spid="_x0000_s167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16784" name="Button 4496" hidden="1">
              <a:extLst>
                <a:ext uri="{63B3BB69-23CF-44E3-9099-C40C66FF867C}">
                  <a14:compatExt spid="_x0000_s16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16785" name="Button 4497" hidden="1">
              <a:extLst>
                <a:ext uri="{63B3BB69-23CF-44E3-9099-C40C66FF867C}">
                  <a14:compatExt spid="_x0000_s167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16786" name="Button 4498" hidden="1">
              <a:extLst>
                <a:ext uri="{63B3BB69-23CF-44E3-9099-C40C66FF867C}">
                  <a14:compatExt spid="_x0000_s16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16787" name="Button 4499" hidden="1">
              <a:extLst>
                <a:ext uri="{63B3BB69-23CF-44E3-9099-C40C66FF867C}">
                  <a14:compatExt spid="_x0000_s16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16788" name="Button 4500" hidden="1">
              <a:extLst>
                <a:ext uri="{63B3BB69-23CF-44E3-9099-C40C66FF867C}">
                  <a14:compatExt spid="_x0000_s16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16789" name="Button 4501" hidden="1">
              <a:extLst>
                <a:ext uri="{63B3BB69-23CF-44E3-9099-C40C66FF867C}">
                  <a14:compatExt spid="_x0000_s16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16808" name="Button 4520" hidden="1">
              <a:extLst>
                <a:ext uri="{63B3BB69-23CF-44E3-9099-C40C66FF867C}">
                  <a14:compatExt spid="_x0000_s168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16809" name="Button 4521" hidden="1">
              <a:extLst>
                <a:ext uri="{63B3BB69-23CF-44E3-9099-C40C66FF867C}">
                  <a14:compatExt spid="_x0000_s16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16810" name="Button 4522" hidden="1">
              <a:extLst>
                <a:ext uri="{63B3BB69-23CF-44E3-9099-C40C66FF867C}">
                  <a14:compatExt spid="_x0000_s168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10</xdr:col>
          <xdr:colOff>0</xdr:colOff>
          <xdr:row>2393</xdr:row>
          <xdr:rowOff>0</xdr:rowOff>
        </xdr:to>
        <xdr:sp macro="" textlink="">
          <xdr:nvSpPr>
            <xdr:cNvPr id="16811" name="Button 4523" hidden="1">
              <a:extLst>
                <a:ext uri="{63B3BB69-23CF-44E3-9099-C40C66FF867C}">
                  <a14:compatExt spid="_x0000_s16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16812" name="Button 4524" hidden="1">
              <a:extLst>
                <a:ext uri="{63B3BB69-23CF-44E3-9099-C40C66FF867C}">
                  <a14:compatExt spid="_x0000_s16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16813" name="Button 4525" hidden="1">
              <a:extLst>
                <a:ext uri="{63B3BB69-23CF-44E3-9099-C40C66FF867C}">
                  <a14:compatExt spid="_x0000_s16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16814" name="Button 4526" hidden="1">
              <a:extLst>
                <a:ext uri="{63B3BB69-23CF-44E3-9099-C40C66FF867C}">
                  <a14:compatExt spid="_x0000_s16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16879" name="Button 4591" hidden="1">
              <a:extLst>
                <a:ext uri="{63B3BB69-23CF-44E3-9099-C40C66FF867C}">
                  <a14:compatExt spid="_x0000_s168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16880" name="Button 4592" hidden="1">
              <a:extLst>
                <a:ext uri="{63B3BB69-23CF-44E3-9099-C40C66FF867C}">
                  <a14:compatExt spid="_x0000_s16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16881" name="Button 4593" hidden="1">
              <a:extLst>
                <a:ext uri="{63B3BB69-23CF-44E3-9099-C40C66FF867C}">
                  <a14:compatExt spid="_x0000_s168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9" name="Table19" displayName="Table19" ref="A379:F3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7" name="Table67" displayName="Table67" ref="A1142:F11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14" name="Table3115" displayName="Table3115" ref="A1987:F1992" totalsRowShown="0">
  <autoFilter ref="A1987:F1992"/>
  <tableColumns count="6">
    <tableColumn id="1" name="CÓDIGO CATÁLOGO" dataDxfId="48"/>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15" name="Table3116" displayName="Table3116" ref="A2002:F2005" totalsRowShown="0">
  <autoFilter ref="A2002:F2005"/>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16" name="Table3117" displayName="Table3117" ref="A2015:F2018" totalsRowShown="0">
  <autoFilter ref="A2015:F2018"/>
  <tableColumns count="6">
    <tableColumn id="1" name="CÓDIGO CATÁLOGO" dataDxfId="4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17" name="Table3118" displayName="Table3118" ref="A2028:F2031" totalsRowShown="0">
  <autoFilter ref="A2028:F2031"/>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18" name="Table3119" displayName="Table3119" ref="A2041:F2044" totalsRowShown="0">
  <autoFilter ref="A2041:F2044"/>
  <tableColumns count="6">
    <tableColumn id="1" name="CÓDIGO CATÁLOGO" dataDxfId="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19" name="Table3120" displayName="Table3120" ref="A2054:F2055" totalsRowShown="0">
  <autoFilter ref="A2054:F2055"/>
  <tableColumns count="6">
    <tableColumn id="1" name="CÓDIGO CATÁLOGO" dataDxfId="3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20" name="Table3121" displayName="Table3121" ref="A2065:F2066" totalsRowShown="0">
  <autoFilter ref="A2065:F2066"/>
  <tableColumns count="6">
    <tableColumn id="1" name="CÓDIGO CATÁLOGO" dataDxfId="3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21" name="Table3122" displayName="Table3122" ref="A2076:F2077" totalsRowShown="0">
  <autoFilter ref="A2076:F2077"/>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22" name="Table3123" displayName="Table3123" ref="A2087:F2088" totalsRowShown="0">
  <autoFilter ref="A2087:F2088"/>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23" name="Table3124" displayName="Table3124" ref="A2098:F2100" totalsRowShown="0">
  <autoFilter ref="A2098:F2100"/>
  <tableColumns count="6">
    <tableColumn id="1" name="CÓDIGO CATÁLOGO" dataDxfId="3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55" name="Table55" displayName="Table55" ref="A935:F936" totalsRowShown="0">
  <tableColumns count="6">
    <tableColumn id="1" name="CÓDIGO CATÁLOGO"/>
    <tableColumn id="2" name="ARTÍCULO"/>
    <tableColumn id="3" name="UNIDAD DE MEDIDA"/>
    <tableColumn id="4" name="CANTIDAD TOTAL ESTIMADA"/>
    <tableColumn id="5" name="PRECIO UNITARIO ESTIMADO" dataDxfId="103" dataCellStyle="ArticleBody_currency"/>
    <tableColumn id="6" name="MONTO TOTAL ESTIMADO"/>
  </tableColumns>
  <tableStyleInfo showFirstColumn="0" showLastColumn="0" showRowStripes="1" showColumnStripes="0"/>
</table>
</file>

<file path=xl/tables/table110.xml><?xml version="1.0" encoding="utf-8"?>
<table xmlns="http://schemas.openxmlformats.org/spreadsheetml/2006/main" id="124" name="Table3125" displayName="Table3125" ref="A2110:F2112" totalsRowShown="0">
  <autoFilter ref="A2110:F2112"/>
  <tableColumns count="6">
    <tableColumn id="1" name="CÓDIGO CATÁLOGO" dataDxfId="3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25" name="Table3126" displayName="Table3126" ref="A2122:F2124" totalsRowShown="0">
  <autoFilter ref="A2122:F21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26" name="Table3127" displayName="Table3127" ref="A2134:F2135" totalsRowShown="0">
  <autoFilter ref="A2134:F2135"/>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27" name="Table3128" displayName="Table3128" ref="A2145:F2146" totalsRowShown="0">
  <autoFilter ref="A2145:F2146"/>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28" name="Table3129" displayName="Table3129" ref="A2156:F2157" totalsRowShown="0">
  <autoFilter ref="A2156:F2157"/>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29" name="Table3130" displayName="Table3130" ref="A2167:F2168" totalsRowShown="0">
  <autoFilter ref="A2167:F2168"/>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 name="Table312" displayName="Table312" ref="A2178:F2179" totalsRowShown="0">
  <autoFilter ref="A2178:F2179"/>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2" name="Table313" displayName="Table313" ref="A2189:F2190" totalsRowShown="0">
  <autoFilter ref="A2189:F2190"/>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30" name="Table3131" displayName="Table3131" ref="A2200:F2201" totalsRowShown="0">
  <autoFilter ref="A2200:F2201"/>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31" name="Table3132" displayName="Table3132" ref="A2211:F2212" totalsRowShown="0">
  <autoFilter ref="A2211:F2212"/>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54" name="Table54" displayName="Table54" ref="A924:F925" totalsRowShown="0">
  <tableColumns count="6">
    <tableColumn id="1" name="CÓDIGO CATÁLOGO"/>
    <tableColumn id="2" name="ARTÍCULO"/>
    <tableColumn id="3" name="UNIDAD DE MEDIDA"/>
    <tableColumn id="4" name="CANTIDAD TOTAL ESTIMADA"/>
    <tableColumn id="5" name="PRECIO UNITARIO ESTIMADO" dataDxfId="102" dataCellStyle="ArticleBody_currency"/>
    <tableColumn id="6" name="MONTO TOTAL ESTIMADO"/>
  </tableColumns>
  <tableStyleInfo showFirstColumn="0" showLastColumn="0" showRowStripes="1" showColumnStripes="0"/>
</table>
</file>

<file path=xl/tables/table120.xml><?xml version="1.0" encoding="utf-8"?>
<table xmlns="http://schemas.openxmlformats.org/spreadsheetml/2006/main" id="38" name="Table339" displayName="Table339" ref="A2222:F2240" totalsRowShown="0">
  <autoFilter ref="A2222:F2240"/>
  <tableColumns count="6">
    <tableColumn id="1" name="CÓDIGO CATÁLOGO" dataDxfId="2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39" name="Table340" displayName="Table340" ref="A2250:F2257" totalsRowShown="0">
  <autoFilter ref="A2250:F2257"/>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44" name="Table345" displayName="Table345" ref="A2267:F2268" totalsRowShown="0">
  <autoFilter ref="A2267:F2268"/>
  <tableColumns count="6">
    <tableColumn id="1" name="CÓDIGO CATÁLOGO" dataDxfId="1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45" name="Table346" displayName="Table346" ref="A2278:F2281" totalsRowShown="0">
  <autoFilter ref="A2278:F2281"/>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46" name="Table347" displayName="Table347" ref="A2291:F2292" totalsRowShown="0">
  <autoFilter ref="A2291:F2292"/>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99" name="Table3100" displayName="Table3100" ref="A2302:F2303" totalsRowShown="0">
  <autoFilter ref="A2302:F2303"/>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32" name="Table3133" displayName="Table3133" ref="A2313:F2314" totalsRowShown="0">
  <autoFilter ref="A2313:F2314"/>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33" name="Table3134" displayName="Table3134" ref="A2324:F2336" totalsRowCount="1">
  <autoFilter ref="A2324:F2335"/>
  <tableColumns count="6">
    <tableColumn id="1" name="CÓDIGO CATÁLOGO" dataDxfId="13" totalsRowDxfId="12" dataCellStyle="ArticleBody"/>
    <tableColumn id="2" name="ARTÍCULO" totalsRowDxfId="11">
      <calculatedColumnFormula>IFERROR(INDEX(UNSPSCDes,MATCH(INDIRECT(ADDRESS(ROW(),COLUMN()-1,4)),UNSPSCCode,0)),"")</calculatedColumnFormula>
    </tableColumn>
    <tableColumn id="3" name="UNIDAD DE MEDIDA" totalsRowDxfId="10"/>
    <tableColumn id="4" name="CANTIDAD TOTAL ESTIMADA" totalsRowDxfId="9"/>
    <tableColumn id="5" name="PRECIO UNITARIO ESTIMADO" totalsRowDxfId="8"/>
    <tableColumn id="6" name="MONTO TOTAL ESTIMADO" totalsRowFunction="custom" totalsRowDxfId="7">
      <calculatedColumnFormula>INDIRECT(ADDRESS(ROW(),COLUMN()-2,4))*INDIRECT(ADDRESS(ROW(),COLUMN()-1,4))</calculatedColumnFormula>
      <totalsRowFormula>SUM(F2325:F2335)</totalsRowFormula>
    </tableColumn>
  </tableColumns>
  <tableStyleInfo name="None" showFirstColumn="0" showLastColumn="0" showRowStripes="1" showColumnStripes="0"/>
</table>
</file>

<file path=xl/tables/table128.xml><?xml version="1.0" encoding="utf-8"?>
<table xmlns="http://schemas.openxmlformats.org/spreadsheetml/2006/main" id="134" name="Table3135" displayName="Table3135" ref="A2344:F2352" totalsRowShown="0">
  <autoFilter ref="A2344:F2352"/>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5" name="Table3136" displayName="Table3136" ref="A2362:F2366" totalsRowShown="0">
  <autoFilter ref="A2362:F2366"/>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32" name="Table32" displayName="Table32" ref="A660:F6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136" name="Table3137" displayName="Table3137" ref="A2376:F2381" totalsRowShown="0">
  <autoFilter ref="A2376:F2381"/>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7" name="Table3138" displayName="Table3138" ref="A2391:F2396" totalsRowShown="0">
  <autoFilter ref="A2391:F2396"/>
  <tableColumns count="6">
    <tableColumn id="1" name="CÓDIGO CATÁLOGO" dataDxfId="3"/>
    <tableColumn id="2" name="ARTÍCULO">
      <calculatedColumnFormula>IFERROR(INDEX(UNSPSCDes,MATCH(INDIRECT(ADDRESS(ROW(),COLUMN()-1,4)),UNSPSCCode,0)),"")</calculatedColumnFormula>
    </tableColumn>
    <tableColumn id="3" name="UNIDAD DE MEDIDA"/>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66" name="Table367" displayName="Table367" ref="A2406:F2407" totalsRowShown="0">
  <autoFilter ref="A2406:F2407"/>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4.xml><?xml version="1.0" encoding="utf-8"?>
<table xmlns="http://schemas.openxmlformats.org/spreadsheetml/2006/main" id="58" name="Table58" displayName="Table58" ref="A983:F9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77" name="Table77" displayName="Table77" ref="A1242:F12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80" name="Table80" displayName="Table80" ref="A1297:F1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48" name="Table48" displayName="Table48" ref="A826:F8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72" name="Table72" displayName="Table72" ref="A1202:F1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8" name="Table8" displayName="Table8" ref="A68:F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51" name="Table51" displayName="Table51" ref="A864:F874" totalsRowShown="0">
  <tableColumns count="6">
    <tableColumn id="1" name="CÓDIGO CATÁLOGO"/>
    <tableColumn id="2" name="ARTÍCULO"/>
    <tableColumn id="3" name="UNIDAD DE MEDIDA"/>
    <tableColumn id="4" name="CANTIDAD TOTAL ESTIMADA" dataDxfId="104" dataCellStyle="ArticleBody"/>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91" name="Table91" displayName="Table91" ref="A1483:F14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68" name="Table68" displayName="Table68" ref="A1154: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92" name="Table92" displayName="Table92" ref="A1506:F15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71" name="Table71" displayName="Table71" ref="A1190:F11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40" name="Table40" displayName="Table40" ref="A771:F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4" name="Table4" displayName="Table4" ref="A22:F26" totalsRowCount="1">
  <tableColumns count="6">
    <tableColumn id="1" name="CÓDIGO CATÁLOGO" dataDxfId="101" totalsRowDxfId="100"/>
    <tableColumn id="2" name="ARTÍCULO" dataDxfId="99" totalsRowDxfId="98"/>
    <tableColumn id="3" name="UNIDAD DE MEDIDA" dataDxfId="97" totalsRowDxfId="96"/>
    <tableColumn id="4" name="CANTIDAD TOTAL ESTIMADA" dataDxfId="95" totalsRowDxfId="94"/>
    <tableColumn id="5" name="PRECIO UNITARIO ESTIMADO" totalsRowLabel="TOTAL COMPRA ESTIMADA" dataDxfId="93" totalsRowDxfId="92" dataCellStyle="ArticleHeader"/>
    <tableColumn id="6" name="MONTO TOTAL ESTIMADO" totalsRowFunction="sum" dataDxfId="91" totalsRowDxfId="90"/>
  </tableColumns>
  <tableStyleInfo showFirstColumn="0" showLastColumn="0" showRowStripes="1" showColumnStripes="0"/>
</table>
</file>

<file path=xl/tables/table26.xml><?xml version="1.0" encoding="utf-8"?>
<table xmlns="http://schemas.openxmlformats.org/spreadsheetml/2006/main" id="57" name="Table57" displayName="Table57" ref="A957:F9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78" name="Table78" displayName="Table78" ref="A1261:F1270" totalsRowShown="0">
  <tableColumns count="6">
    <tableColumn id="1" name="CÓDIGO CATÁLOGO"/>
    <tableColumn id="2" name="ARTÍCULO"/>
    <tableColumn id="3" name="UNIDAD DE MEDIDA"/>
    <tableColumn id="4" name="CANTIDAD TOTAL ESTIMADA" dataDxfId="89" dataCellStyle="ArticleBody"/>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8" name="Table18" displayName="Table18" ref="A337:F369" totalsRowShown="0">
  <tableColumns count="6">
    <tableColumn id="1" name="CÓDIGO CATÁLOGO"/>
    <tableColumn id="2" name="ARTÍCULO"/>
    <tableColumn id="3" name="UNIDAD DE MEDIDA"/>
    <tableColumn id="4" name="CANTIDAD TOTAL ESTIMADA" dataDxfId="88" dataCellStyle="ArticleBody"/>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88" name="Table88" displayName="Table88" ref="A1407:F1424" totalsRowShown="0">
  <tableColumns count="6">
    <tableColumn id="1" name="CÓDIGO CATÁLOGO"/>
    <tableColumn id="2" name="ARTÍCULO"/>
    <tableColumn id="3" name="UNIDAD DE MEDIDA"/>
    <tableColumn id="4" name="CANTIDAD TOTAL ESTIMADA" dataDxfId="87" dataCellStyle="ArticleBody"/>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60" name="Table60" displayName="Table60" ref="A1034:F10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05" name="Table105" displayName="Table105" ref="A1707:F17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21" name="Table21" displayName="Table21" ref="A437:F4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6" name="Table36" displayName="Table36" ref="A738:F7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81" name="Table81" displayName="Table81" ref="A1316:F13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74" name="Table74" displayName="Table74" ref="A1228:F1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53" name="Table53" displayName="Table53" ref="A904:F914" totalsRowShown="0">
  <tableColumns count="6">
    <tableColumn id="1" name="CÓDIGO CATÁLOGO"/>
    <tableColumn id="2" name="ARTÍCULO"/>
    <tableColumn id="3" name="UNIDAD DE MEDIDA"/>
    <tableColumn id="4" name="CANTIDAD TOTAL ESTIMADA" dataDxfId="86" dataCellStyle="ArticleBody"/>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5" name="Table35" displayName="Table35" ref="A717:F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94" name="Table94" displayName="Table94" ref="A1540:F15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3" name="Table13" displayName="Table13" ref="A102:F1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03" name="Table103" displayName="Table103" ref="A1684:F1685" totalsRowShown="0">
  <tableColumns count="6">
    <tableColumn id="1" name="CÓDIGO CATÁLOGO"/>
    <tableColumn id="2" name="ARTÍCULO"/>
    <tableColumn id="3" name="UNIDAD DE MEDIDA"/>
    <tableColumn id="4" name="CANTIDAD TOTAL ESTIMADA"/>
    <tableColumn id="5" name="PRECIO UNITARIO ESTIMADO" dataDxfId="85" dataCellStyle="ArticleBody_currency"/>
    <tableColumn id="6" name="MONTO TOTAL ESTIMADO"/>
  </tableColumns>
  <tableStyleInfo showFirstColumn="0" showLastColumn="0" showRowStripes="1" showColumnStripes="0"/>
</table>
</file>

<file path=xl/tables/table4.xml><?xml version="1.0" encoding="utf-8"?>
<table xmlns="http://schemas.openxmlformats.org/spreadsheetml/2006/main" id="30" name="Table30" displayName="Table30" ref="A624:F6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26" name="Table26" displayName="Table26" ref="A566:F5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4" name="Table14" displayName="Table14" ref="A149:F1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5" name="Table5" displayName="Table5" ref="A34:F36" totalsRowCount="1">
  <tableColumns count="6">
    <tableColumn id="1" name="CÓDIGO CATÁLOGO" dataDxfId="84" totalsRowDxfId="83" dataCellStyle="ArticleBody"/>
    <tableColumn id="2" name="ARTÍCULO" dataDxfId="82" totalsRowDxfId="81" dataCellStyle="ArticleBody_UNSCPCDescription">
      <calculatedColumnFormula>IFERROR(INDEX(UNSPSCDes,MATCH(INDIRECT(ADDRESS(ROW(),COLUMN()-1,4)),UNSPSCCode,0)),IF(INDIRECT(ADDRESS(ROW(),COLUMN()-1,4))="15101505","Combustible diesel",""))</calculatedColumnFormula>
    </tableColumn>
    <tableColumn id="3" name="UNIDAD DE MEDIDA" totalsRowDxfId="80"/>
    <tableColumn id="4" name="CANTIDAD TOTAL ESTIMADA" totalsRowDxfId="79"/>
    <tableColumn id="5" name="PRECIO UNITARIO ESTIMADO" totalsRowDxfId="78"/>
    <tableColumn id="6" name="MONTO TOTAL ESTIMADO" totalsRowFunction="custom" totalsRowDxfId="77">
      <totalsRowFormula>SUM(F35)</totalsRowFormula>
    </tableColumn>
  </tableColumns>
  <tableStyleInfo showFirstColumn="0" showLastColumn="0" showRowStripes="1" showColumnStripes="0"/>
</table>
</file>

<file path=xl/tables/table43.xml><?xml version="1.0" encoding="utf-8"?>
<table xmlns="http://schemas.openxmlformats.org/spreadsheetml/2006/main" id="22" name="Table22" displayName="Table22" ref="A466:F4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95" name="Table95" displayName="Table95" ref="A1557:F15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47" name="Table47" displayName="Table47" ref="A815:F8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34" name="Table34" displayName="Table34" ref="A696:F7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87" name="Table87" displayName="Table87" ref="A1380:F13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65" name="Table65" displayName="Table65" ref="A1131:F1132" totalsRowShown="0">
  <tableColumns count="6">
    <tableColumn id="1" name="CÓDIGO CATÁLOGO"/>
    <tableColumn id="2" name="ARTÍCULO"/>
    <tableColumn id="3" name="UNIDAD DE MEDIDA"/>
    <tableColumn id="4" name="CANTIDAD TOTAL ESTIMADA"/>
    <tableColumn id="5" name="PRECIO UNITARIO ESTIMADO" dataDxfId="76" dataCellStyle="ArticleBody_currency"/>
    <tableColumn id="6" name="MONTO TOTAL ESTIMADO"/>
  </tableColumns>
  <tableStyleInfo showFirstColumn="0" showLastColumn="0" showRowStripes="1" showColumnStripes="0"/>
</table>
</file>

<file path=xl/tables/table49.xml><?xml version="1.0" encoding="utf-8"?>
<table xmlns="http://schemas.openxmlformats.org/spreadsheetml/2006/main" id="37" name="Table37" displayName="Table37" ref="A759:F7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64" name="Table64" displayName="Table64" ref="A1120:F1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41" name="Table41" displayName="Table41" ref="A782:F7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00" name="Table100" displayName="Table100" ref="A1607:F16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61" name="Table61" displayName="Table61" ref="A1059:F10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69" name="Table69" displayName="Table69" ref="A1166:F1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0" name="Table10" displayName="Table10" ref="A91:F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2" name="Table52" displayName="Table52" ref="A884:F8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9" name="Table9" displayName="Table9" ref="A79:F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0" name="Table90" displayName="Table90" ref="A1460:F1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25" name="Table25" displayName="Table25" ref="A552:F5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16" name="Table16" displayName="Table16" ref="A253:F2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7" name="Table7" displayName="Table7" ref="A57:F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98" name="Table98" displayName="Table98" ref="A1593:F15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20" name="Table20" displayName="Table20" ref="A408:F4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33" name="Table33" displayName="Table33" ref="A675:F6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73" name="Table73" displayName="Table73" ref="A1214: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9" name="Table49" displayName="Table49" ref="A838:F8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6" name="Table6" displayName="Table6" ref="A44:F47" totalsRowShown="0">
  <tableColumns count="6">
    <tableColumn id="1" name="CÓDIGO CATÁLOGO"/>
    <tableColumn id="2" name="ARTÍCULO">
      <calculatedColumnFormula>IFERROR(INDEX(UNSPSCDes,MATCH(INDIRECT(ADDRESS(ROW(),COLUMN()-1,4)),UNSPSCCode,0)),IF(INDIRECT(ADDRESS(ROW(),COLUMN()-1,4))="15101506","Gasolina",""))</calculatedColumnFormula>
    </tableColumn>
    <tableColumn id="3" name="UNIDAD DE MEDIDA"/>
    <tableColumn id="4" name="CANTIDAD TOTAL ESTIMADA" dataDxfId="75" dataCellStyle="ArticleBody"/>
    <tableColumn id="5" name="PRECIO UNITARIO ESTIMADO" dataDxfId="74" dataCellStyle="ArticleBody_currency"/>
    <tableColumn id="6" name="MONTO TOTAL ESTIMADO"/>
  </tableColumns>
  <tableStyleInfo showFirstColumn="0" showLastColumn="0" showRowStripes="1" showColumnStripes="0"/>
</table>
</file>

<file path=xl/tables/table66.xml><?xml version="1.0" encoding="utf-8"?>
<table xmlns="http://schemas.openxmlformats.org/spreadsheetml/2006/main" id="28" name="Table28" displayName="Table28" ref="A594:F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70" name="Table70" displayName="Table70" ref="A1178:F1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24" name="Table24" displayName="Table24" ref="A522:F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43" name="Table43" displayName="Table43" ref="A804:F8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7" name="Table27" displayName="Table27" ref="A580:F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82" name="Table82" displayName="Table82" ref="A1328:F13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7" name="Table17" displayName="Table17" ref="A295:F327" totalsRowShown="0">
  <tableColumns count="6">
    <tableColumn id="1" name="CÓDIGO CATÁLOGO"/>
    <tableColumn id="2" name="ARTÍCULO"/>
    <tableColumn id="3" name="UNIDAD DE MEDIDA"/>
    <tableColumn id="4" name="CANTIDAD TOTAL ESTIMADA" dataDxfId="73" dataCellStyle="ArticleBody"/>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96" name="Table96" displayName="Table96" ref="A1568:F15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29" name="Table29" displayName="Table29" ref="A609:F6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101" name="Table101" displayName="Table101" ref="A1633:F1649" totalsRowShown="0">
  <tableColumns count="6">
    <tableColumn id="1" name="CÓDIGO CATÁLOGO"/>
    <tableColumn id="2" name="ARTÍCULO"/>
    <tableColumn id="3" name="UNIDAD DE MEDIDA"/>
    <tableColumn id="4" name="CANTIDAD TOTAL ESTIMADA" dataDxfId="72" dataCellStyle="ArticleBody"/>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93" name="Table93" displayName="Table93" ref="A1523:F1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9" name="Table79" displayName="Table79" ref="A1280:F12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83" name="Table83" displayName="Table83" ref="A1347:F13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04" name="Table104" displayName="Table104" ref="A1695:F1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84" name="Table84" displayName="Table84" ref="A1366:F13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59" name="Table59" displayName="Table59" ref="A1008:F10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31" name="Table31" displayName="Table31" ref="A639:F6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50" name="Table50" displayName="Table50" ref="A851:F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89" name="Table89" displayName="Table89" ref="A1434:F14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02" name="Table102" displayName="Table102" ref="A1659:F16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97" name="Table97" displayName="Table97" ref="A1579:F1583" totalsRowShown="0">
  <tableColumns count="6">
    <tableColumn id="1" name="CÓDIGO CATÁLOGO"/>
    <tableColumn id="2" name="ARTÍCULO"/>
    <tableColumn id="3" name="UNIDAD DE MEDIDA"/>
    <tableColumn id="4" name="CANTIDAD TOTAL ESTIMADA" dataDxfId="71" dataCellStyle="ArticleBody"/>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56" name="Table56" displayName="Table56" ref="A946:F947" totalsRowShown="0">
  <tableColumns count="6">
    <tableColumn id="1" name="CÓDIGO CATÁLOGO"/>
    <tableColumn id="2" name="ARTÍCULO"/>
    <tableColumn id="3" name="UNIDAD DE MEDIDA"/>
    <tableColumn id="4" name="CANTIDAD TOTAL ESTIMADA"/>
    <tableColumn id="5" name="PRECIO UNITARIO ESTIMADO" dataDxfId="70" dataCellStyle="ArticleBody_currency"/>
    <tableColumn id="6" name="MONTO TOTAL ESTIMADO"/>
  </tableColumns>
  <tableStyleInfo showFirstColumn="0" showLastColumn="0" showRowStripes="1" showColumnStripes="0"/>
</table>
</file>

<file path=xl/tables/table86.xml><?xml version="1.0" encoding="utf-8"?>
<table xmlns="http://schemas.openxmlformats.org/spreadsheetml/2006/main" id="63" name="Table63" displayName="Table63" ref="A1109:F1110" totalsRowShown="0">
  <tableColumns count="6">
    <tableColumn id="1" name="CÓDIGO CATÁLOGO"/>
    <tableColumn id="2" name="ARTÍCULO"/>
    <tableColumn id="3" name="UNIDAD DE MEDIDA"/>
    <tableColumn id="4" name="CANTIDAD TOTAL ESTIMADA"/>
    <tableColumn id="5" name="PRECIO UNITARIO ESTIMADO" dataDxfId="69" dataCellStyle="ArticleBody_currency"/>
    <tableColumn id="6" name="MONTO TOTAL ESTIMADO"/>
  </tableColumns>
  <tableStyleInfo showFirstColumn="0" showLastColumn="0" showRowStripes="1" showColumnStripes="0"/>
</table>
</file>

<file path=xl/tables/table87.xml><?xml version="1.0" encoding="utf-8"?>
<table xmlns="http://schemas.openxmlformats.org/spreadsheetml/2006/main" id="62" name="Table62" displayName="Table62" ref="A1084: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5" name="Table15" displayName="Table15" ref="A201:F2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23" name="Table23" displayName="Table23" ref="A494:F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42" name="Table42" displayName="Table42" ref="A793:F7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 name="Table310" displayName="Table310" ref="A1719:F1720" totalsRowShown="0">
  <autoFilter ref="A1719:F1720"/>
  <tableColumns count="6">
    <tableColumn id="1" name="CÓDIGO CATÁLOGO" dataDxfId="6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2" name="Table311" displayName="Table311" ref="A1729:F1731" totalsRowShown="0">
  <autoFilter ref="A1729:F1731"/>
  <tableColumns count="6">
    <tableColumn id="1" name="CÓDIGO CATÁLOGO" dataDxfId="6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106" name="Table3107" displayName="Table3107" ref="A1741:F1743" totalsRowShown="0">
  <autoFilter ref="A1741:F1743"/>
  <tableColumns count="6">
    <tableColumn id="1" name="CÓDIGO CATÁLOGO" dataDxfId="6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107" name="Table3108" displayName="Table3108" ref="A1753:F1775" totalsRowCount="1">
  <autoFilter ref="A1753:F1774"/>
  <tableColumns count="6">
    <tableColumn id="1" name="CÓDIGO CATÁLOGO" dataDxfId="65" totalsRowDxfId="64" dataCellStyle="ArticleBody"/>
    <tableColumn id="2" name="ARTÍCULO" totalsRowDxfId="63">
      <calculatedColumnFormula>IFERROR(INDEX(UNSPSCDes,MATCH(INDIRECT(ADDRESS(ROW(),COLUMN()-1,4)),UNSPSCCode,0)),"")</calculatedColumnFormula>
    </tableColumn>
    <tableColumn id="3" name="UNIDAD DE MEDIDA" totalsRowDxfId="62"/>
    <tableColumn id="4" name="CANTIDAD TOTAL ESTIMADA" totalsRowDxfId="61"/>
    <tableColumn id="5" name="PRECIO UNITARIO ESTIMADO" totalsRowDxfId="60"/>
    <tableColumn id="6" name="MONTO TOTAL ESTIMADO" totalsRowFunction="custom" totalsRowDxfId="59">
      <calculatedColumnFormula>INDIRECT(ADDRESS(ROW(),COLUMN()-2,4))*INDIRECT(ADDRESS(ROW(),COLUMN()-1,4))</calculatedColumnFormula>
      <totalsRowFormula>SUM(F1754:F1774)</totalsRowFormula>
    </tableColumn>
  </tableColumns>
  <tableStyleInfo name="None" showFirstColumn="0" showLastColumn="0" showRowStripes="1" showColumnStripes="0"/>
</table>
</file>

<file path=xl/tables/table94.xml><?xml version="1.0" encoding="utf-8"?>
<table xmlns="http://schemas.openxmlformats.org/spreadsheetml/2006/main" id="108" name="Table3109" displayName="Table3109" ref="A1782:F1818" totalsRowShown="0">
  <autoFilter ref="A1782:F1818"/>
  <tableColumns count="6">
    <tableColumn id="1" name="CÓDIGO CATÁLOGO" dataDxfId="5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7"/>
    <tableColumn id="6" name="MONTO TOTAL ESTIMADO" dataDxfId="56">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110" name="Table3111" displayName="Table3111" ref="A1827:F1862" totalsRowShown="0">
  <autoFilter ref="A1827:F1862"/>
  <tableColumns count="6">
    <tableColumn id="1" name="CÓDIGO CATÁLOGO" dataDxfId="55"/>
    <tableColumn id="2" name="ARTÍCULO" dataDxfId="54" dataCellStyle="ArticleBody_UNSCPCDescriptio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109" name="Table3110" displayName="Table3110" ref="A1872:F1906" totalsRowShown="0">
  <autoFilter ref="A1872:F1906"/>
  <tableColumns count="6">
    <tableColumn id="1" name="CÓDIGO CATÁLOGO" dataDxfId="53"/>
    <tableColumn id="2" name="ARTÍCULO" dataDxfId="52" dataCellStyle="ArticleBody_UNSCPCDescriptio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111" name="Table3112" displayName="Table3112" ref="A1916:F1950" totalsRowShown="0">
  <autoFilter ref="A1916:F1950"/>
  <tableColumns count="6">
    <tableColumn id="1" name="CÓDIGO CATÁLOGO" dataDxfId="5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112" name="Table3113" displayName="Table3113" ref="A1960:F1963" totalsRowShown="0">
  <autoFilter ref="A1960:F1963"/>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13" name="Table3114" displayName="Table3114" ref="A1972:F1977" totalsRowShown="0">
  <autoFilter ref="A1972:F1977"/>
  <tableColumns count="6">
    <tableColumn id="1" name="CÓDIGO CATÁLOGO" dataDxfId="4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table" Target="../tables/table60.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1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table" Target="../tables/table82.xml"/><Relationship Id="rId43" Type="http://schemas.openxmlformats.org/officeDocument/2006/relationships/ctrlProp" Target="../ctrlProps/ctrlProp40.xml"/><Relationship Id="rId1404" Type="http://schemas.openxmlformats.org/officeDocument/2006/relationships/ctrlProp" Target="../ctrlProps/ctrlProp140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37.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104.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1426" Type="http://schemas.openxmlformats.org/officeDocument/2006/relationships/ctrlProp" Target="../ctrlProps/ctrlProp142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115.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1437" Type="http://schemas.openxmlformats.org/officeDocument/2006/relationships/ctrlProp" Target="../ctrlProps/ctrlProp143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28.xml"/><Relationship Id="rId1504" Type="http://schemas.openxmlformats.org/officeDocument/2006/relationships/table" Target="../tables/table42.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126.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ctrlProp" Target="../ctrlProps/ctrlProp1291.xml"/><Relationship Id="rId1308" Type="http://schemas.openxmlformats.org/officeDocument/2006/relationships/ctrlProp" Target="../ctrlProps/ctrlProp130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15" Type="http://schemas.openxmlformats.org/officeDocument/2006/relationships/table" Target="../tables/table5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1526" Type="http://schemas.openxmlformats.org/officeDocument/2006/relationships/table" Target="../tables/table6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1537" Type="http://schemas.openxmlformats.org/officeDocument/2006/relationships/table" Target="../tables/table75.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28.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table" Target="../tables/table86.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9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ctrlProp" Target="../ctrlProps/ctrlProp141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10.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21.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88.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table" Target="../tables/table4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32.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99.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table" Target="../tables/table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11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121.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table" Target="../tables/table48.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32.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table" Target="../tables/table5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3.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table" Target="../tables/table70.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1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table" Target="../tables/table81.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25.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92.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36.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103.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114.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table" Target="../tables/table4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125.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table" Target="../tables/table52.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table" Target="../tables/table63.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table" Target="../tables/table74.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table" Target="../tables/table85.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96.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9.xml"/><Relationship Id="rId1569" Type="http://schemas.openxmlformats.org/officeDocument/2006/relationships/table" Target="../tables/table107.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20.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31.xml"/><Relationship Id="rId1507" Type="http://schemas.openxmlformats.org/officeDocument/2006/relationships/table" Target="../tables/table45.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98.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table" Target="../tables/table56.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109.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table" Target="../tables/table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12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3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table" Target="../tables/table58.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table" Target="../tables/table69.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13.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table" Target="../tables/table80.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table" Target="../tables/table2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91.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3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102.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11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table" Target="../tables/table40.xml"/><Relationship Id="rId1586" Type="http://schemas.openxmlformats.org/officeDocument/2006/relationships/table" Target="../tables/table12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table" Target="../tables/table5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table" Target="../tables/table6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table" Target="../tables/table73.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1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table" Target="../tables/table8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95.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8.xml"/><Relationship Id="rId1568" Type="http://schemas.openxmlformats.org/officeDocument/2006/relationships/table" Target="../tables/table10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19.xml"/><Relationship Id="rId1579" Type="http://schemas.openxmlformats.org/officeDocument/2006/relationships/table" Target="../tables/table11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30.xml"/><Relationship Id="rId1506" Type="http://schemas.openxmlformats.org/officeDocument/2006/relationships/table" Target="../tables/table4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table" Target="../tables/table5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10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table" Target="../tables/table66.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11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table" Target="../tables/table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3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table" Target="../tables/table6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1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table" Target="../tables/table79.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2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90.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table" Target="../tables/table34.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10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11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table" Target="../tables/table3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12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table" Target="../tables/table5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table" Target="../tables/table6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table" Target="../tables/table7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1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table" Target="../tables/table8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27.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94.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105.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1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116.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29.xml"/><Relationship Id="rId1505" Type="http://schemas.openxmlformats.org/officeDocument/2006/relationships/table" Target="../tables/table43.xml"/><Relationship Id="rId1589" Type="http://schemas.openxmlformats.org/officeDocument/2006/relationships/table" Target="../tables/table12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table" Target="../tables/table5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table" Target="../tables/table65.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11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table" Target="../tables/table7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2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table" Target="../tables/table8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11.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table" Target="../tables/table7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2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8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33.xml"/><Relationship Id="rId1509" Type="http://schemas.openxmlformats.org/officeDocument/2006/relationships/table" Target="../tables/table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10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11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38.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12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table" Target="../tables/table49.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omments" Target="../comments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table" Target="../tables/table71.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26.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460.xml"/><Relationship Id="rId7" Type="http://schemas.openxmlformats.org/officeDocument/2006/relationships/table" Target="../tables/table13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63.xml"/><Relationship Id="rId5" Type="http://schemas.openxmlformats.org/officeDocument/2006/relationships/ctrlProp" Target="../ctrlProps/ctrlProp1462.xml"/><Relationship Id="rId4" Type="http://schemas.openxmlformats.org/officeDocument/2006/relationships/ctrlProp" Target="../ctrlProps/ctrlProp14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32" t="s">
        <v>15380</v>
      </c>
      <c r="C6" s="132"/>
    </row>
    <row r="7" spans="2:7" ht="18" x14ac:dyDescent="0.25">
      <c r="B7" s="52" t="s">
        <v>5295</v>
      </c>
      <c r="C7" s="53">
        <f ca="1">PACC!B10</f>
        <v>364305863</v>
      </c>
      <c r="G7" s="28"/>
    </row>
    <row r="8" spans="2:7" ht="18" x14ac:dyDescent="0.25">
      <c r="B8" s="54" t="s">
        <v>3697</v>
      </c>
      <c r="C8" s="55">
        <f ca="1">PACC!B9</f>
        <v>126</v>
      </c>
      <c r="G8" s="28"/>
    </row>
    <row r="9" spans="2:7" ht="18" x14ac:dyDescent="0.25">
      <c r="B9" s="54" t="s">
        <v>5858</v>
      </c>
      <c r="C9" s="56" t="str">
        <f>IF(PACC!E6="","",PACC!E6)</f>
        <v>0203</v>
      </c>
      <c r="G9" s="28"/>
    </row>
    <row r="10" spans="2:7" ht="18" x14ac:dyDescent="0.25">
      <c r="B10" s="54" t="s">
        <v>885</v>
      </c>
      <c r="C10" s="56" t="str">
        <f>IF(PACC!E7="","",PACC!E7)</f>
        <v>01</v>
      </c>
      <c r="G10" s="28"/>
    </row>
    <row r="11" spans="2:7" ht="18" x14ac:dyDescent="0.25">
      <c r="B11" s="54" t="s">
        <v>3413</v>
      </c>
      <c r="C11" s="56" t="str">
        <f>IF(PACC!E8="","",PACC!E8)</f>
        <v>0002</v>
      </c>
      <c r="G11" s="28"/>
    </row>
    <row r="12" spans="2:7" ht="16.5" customHeight="1" x14ac:dyDescent="0.25">
      <c r="B12" s="54" t="s">
        <v>17975</v>
      </c>
      <c r="C12" s="56" t="str">
        <f>IF(PACC!E9="","",PACC!E9)</f>
        <v>Dirección General de Escuelas Vocacionales de las FFAA</v>
      </c>
      <c r="G12" s="28"/>
    </row>
    <row r="13" spans="2:7" ht="16.5" customHeight="1" x14ac:dyDescent="0.25">
      <c r="B13" s="54" t="s">
        <v>18484</v>
      </c>
      <c r="C13" s="57">
        <f>IF(PACC!E11="","",PACC!E11)</f>
        <v>2021</v>
      </c>
      <c r="G13" s="29"/>
    </row>
    <row r="14" spans="2:7" ht="16.5" customHeight="1" x14ac:dyDescent="0.25">
      <c r="B14" s="54" t="s">
        <v>4098</v>
      </c>
      <c r="C14" s="75" t="str">
        <f>IF(PACC!E12="","",PACC!E12)</f>
        <v/>
      </c>
      <c r="G14" s="29"/>
    </row>
    <row r="15" spans="2:7" x14ac:dyDescent="0.25">
      <c r="B15" s="133" t="s">
        <v>3458</v>
      </c>
      <c r="C15" s="133"/>
    </row>
    <row r="16" spans="2:7" x14ac:dyDescent="0.25">
      <c r="B16" s="58" t="s">
        <v>10838</v>
      </c>
      <c r="C16" s="53">
        <f ca="1">SUMIF(ObjetoContratacionOculto,"="&amp;Bienes,TotalEstColumnValue)</f>
        <v>17600178</v>
      </c>
    </row>
    <row r="17" spans="2:3" x14ac:dyDescent="0.25">
      <c r="B17" s="58" t="s">
        <v>539</v>
      </c>
      <c r="C17" s="53">
        <f>SUMIF(ObjetoContratacionOculto,"="&amp;Obras,TotalEstColumnValue)</f>
        <v>0</v>
      </c>
    </row>
    <row r="18" spans="2:3" x14ac:dyDescent="0.25">
      <c r="B18" s="58" t="s">
        <v>94</v>
      </c>
      <c r="C18" s="53">
        <f>SUMIF(ObjetoContratacionOculto,"="&amp;Servicios,TotalEstColumnValue)</f>
        <v>0</v>
      </c>
    </row>
    <row r="19" spans="2:3" x14ac:dyDescent="0.25">
      <c r="B19" s="58" t="s">
        <v>6886</v>
      </c>
      <c r="C19" s="53">
        <f>SUMIF(ObjetoContratacionOculto,"="&amp;ServiciosConsultoria,TotalEstColumnValue)</f>
        <v>0</v>
      </c>
    </row>
    <row r="20" spans="2:3" x14ac:dyDescent="0.25">
      <c r="B20" s="58" t="s">
        <v>5206</v>
      </c>
      <c r="C20" s="53">
        <f>SUMIF(ObjetoContratacionOculto,"="&amp;ConsultoriaServicios,TotalEstColumnValue)</f>
        <v>0</v>
      </c>
    </row>
    <row r="21" spans="2:3" x14ac:dyDescent="0.25">
      <c r="B21" s="133" t="s">
        <v>17044</v>
      </c>
      <c r="C21" s="133"/>
    </row>
    <row r="22" spans="2:3" x14ac:dyDescent="0.25">
      <c r="B22" s="58" t="s">
        <v>11967</v>
      </c>
      <c r="C22" s="53">
        <f>SUMIF(MIPYMEOculto,"="&amp;MIPYMESí,TotalEstColumnValue)</f>
        <v>0</v>
      </c>
    </row>
    <row r="23" spans="2:3" x14ac:dyDescent="0.25">
      <c r="B23" s="58" t="s">
        <v>18108</v>
      </c>
      <c r="C23" s="53">
        <f>SUMIF(MIPYMEOculto,"="&amp;MIPYMEMujer,TotalEstColumnValue)</f>
        <v>0</v>
      </c>
    </row>
    <row r="24" spans="2:3" x14ac:dyDescent="0.25">
      <c r="B24" s="58" t="s">
        <v>3615</v>
      </c>
      <c r="C24" s="53">
        <f ca="1">SUMIF(MIPYMEOculto,"="&amp;MIPYMENo,TotalEstColumnValue)</f>
        <v>17600178</v>
      </c>
    </row>
    <row r="25" spans="2:3" x14ac:dyDescent="0.25">
      <c r="B25" s="132" t="s">
        <v>14598</v>
      </c>
      <c r="C25" s="132"/>
    </row>
    <row r="26" spans="2:3" x14ac:dyDescent="0.25">
      <c r="B26" s="58" t="s">
        <v>10243</v>
      </c>
      <c r="C26" s="53">
        <f>SUMIF(ProcedimientoOculto,"="&amp;ModCU,TotalEstColumnValue)</f>
        <v>0</v>
      </c>
    </row>
    <row r="27" spans="2:3" x14ac:dyDescent="0.25">
      <c r="B27" s="58" t="s">
        <v>9300</v>
      </c>
      <c r="C27" s="53">
        <f ca="1">SUMIF(ProcedimientoOculto,"="&amp;ModCM,TotalEstColumnValue)</f>
        <v>6288178</v>
      </c>
    </row>
    <row r="28" spans="2:3" x14ac:dyDescent="0.25">
      <c r="B28" s="58" t="s">
        <v>11213</v>
      </c>
      <c r="C28" s="53">
        <f ca="1">SUMIF(ProcedimientoOculto,"="&amp;ModCP,TotalEstColumnValue)</f>
        <v>11312000</v>
      </c>
    </row>
    <row r="29" spans="2:3" x14ac:dyDescent="0.25">
      <c r="B29" s="58" t="s">
        <v>8001</v>
      </c>
      <c r="C29" s="53">
        <f>SUMIF(ProcedimientoOculto,"="&amp;ModLP,TotalEstColumnValue)</f>
        <v>0</v>
      </c>
    </row>
    <row r="30" spans="2:3" x14ac:dyDescent="0.25">
      <c r="B30" s="58" t="s">
        <v>13347</v>
      </c>
      <c r="C30" s="53">
        <f>SUMIF(ProcedimientoOculto,"="&amp;ModLI,TotalEstColumnValue)</f>
        <v>0</v>
      </c>
    </row>
    <row r="31" spans="2:3" x14ac:dyDescent="0.25">
      <c r="B31" s="58" t="s">
        <v>10735</v>
      </c>
      <c r="C31" s="53">
        <f>SUMIF(ProcedimientoOculto,"="&amp;ModLR,TotalEstColumnValue)</f>
        <v>0</v>
      </c>
    </row>
    <row r="32" spans="2:3" x14ac:dyDescent="0.25">
      <c r="B32" s="58" t="s">
        <v>5201</v>
      </c>
      <c r="C32" s="53">
        <f>SUMIF(ProcedimientoOculto,"="&amp;ModSO,TotalEstColumnValue)</f>
        <v>0</v>
      </c>
    </row>
    <row r="33" spans="2:3" x14ac:dyDescent="0.25">
      <c r="B33" s="52" t="s">
        <v>16226</v>
      </c>
      <c r="C33" s="53">
        <f>SUMIF(ProcedimientoOculto,"="&amp;ModEBienes,TotalEstColumnValue)</f>
        <v>0</v>
      </c>
    </row>
    <row r="34" spans="2:3" ht="30" x14ac:dyDescent="0.25">
      <c r="B34" s="54" t="s">
        <v>12383</v>
      </c>
      <c r="C34" s="53">
        <f>SUMIF(ProcedimientoOculto,"="&amp;ModEConstruccion,TotalEstColumnValue)</f>
        <v>0</v>
      </c>
    </row>
    <row r="35" spans="2:3" ht="30" x14ac:dyDescent="0.25">
      <c r="B35" s="54" t="s">
        <v>14148</v>
      </c>
      <c r="C35" s="53">
        <f>SUMIF(ProcedimientoOculto,"="&amp;ModEPublicidad,TotalEstColumnValue)</f>
        <v>0</v>
      </c>
    </row>
    <row r="36" spans="2:3" ht="30" x14ac:dyDescent="0.25">
      <c r="B36" s="54" t="s">
        <v>17922</v>
      </c>
      <c r="C36" s="53">
        <f>SUMIF(ProcedimientoOculto,"="&amp;ModEObras,TotalEstColumnValue)</f>
        <v>0</v>
      </c>
    </row>
    <row r="37" spans="2:3" x14ac:dyDescent="0.25">
      <c r="B37" s="54" t="s">
        <v>12358</v>
      </c>
      <c r="C37" s="53">
        <f>SUMIF(ProcedimientoOculto,"="&amp;ModEProveedor,TotalEstColumnValue)</f>
        <v>0</v>
      </c>
    </row>
    <row r="38" spans="2:3" ht="30" x14ac:dyDescent="0.25">
      <c r="B38" s="54" t="s">
        <v>16958</v>
      </c>
      <c r="C38" s="53">
        <f>SUMIF(ProcedimientoOculto,"="&amp;ModE40,TotalEstColumnValue)</f>
        <v>0</v>
      </c>
    </row>
    <row r="39" spans="2:3" ht="30" x14ac:dyDescent="0.25">
      <c r="B39" s="54" t="s">
        <v>7944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2420"/>
  <sheetViews>
    <sheetView tabSelected="1" topLeftCell="A2389" zoomScaleSheetLayoutView="100" workbookViewId="0">
      <selection activeCell="A2338" sqref="A233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36"/>
      <c r="B1" s="42"/>
      <c r="C1" s="30"/>
      <c r="D1" s="30"/>
      <c r="E1" s="1"/>
      <c r="F1" s="42"/>
      <c r="G1" s="42"/>
      <c r="H1" s="2"/>
      <c r="I1" s="31"/>
      <c r="J1" s="31"/>
      <c r="K1" s="10"/>
      <c r="L1" s="10"/>
      <c r="M1" s="10"/>
    </row>
    <row r="2" spans="1:13" s="3" customFormat="1" ht="18" x14ac:dyDescent="0.25">
      <c r="A2" s="136"/>
      <c r="B2" s="139" t="s">
        <v>1410</v>
      </c>
      <c r="C2" s="139"/>
      <c r="D2" s="139"/>
      <c r="E2" s="139"/>
      <c r="F2" s="60"/>
      <c r="G2" s="42"/>
      <c r="H2" s="10"/>
    </row>
    <row r="3" spans="1:13" s="3" customFormat="1" ht="18" x14ac:dyDescent="0.25">
      <c r="A3" s="136"/>
      <c r="B3" s="140" t="str">
        <f>"AÑO "&amp;E11</f>
        <v>AÑO 2021</v>
      </c>
      <c r="C3" s="140"/>
      <c r="D3" s="140"/>
      <c r="E3" s="140"/>
      <c r="F3" s="61"/>
      <c r="G3" s="42"/>
      <c r="H3" s="10"/>
    </row>
    <row r="4" spans="1:13" s="3" customFormat="1" ht="18" x14ac:dyDescent="0.25">
      <c r="A4" s="13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9951</v>
      </c>
      <c r="B6" s="44"/>
      <c r="C6" s="35"/>
      <c r="D6" s="46" t="s">
        <v>5342</v>
      </c>
      <c r="E6" s="137" t="s">
        <v>5397</v>
      </c>
      <c r="F6" s="138"/>
    </row>
    <row r="7" spans="1:13" s="43" customFormat="1" ht="13.5" x14ac:dyDescent="0.25">
      <c r="A7" s="36" t="s">
        <v>16240</v>
      </c>
      <c r="B7" s="44"/>
      <c r="C7" s="44"/>
      <c r="D7" s="46" t="s">
        <v>10218</v>
      </c>
      <c r="E7" s="137" t="s">
        <v>15365</v>
      </c>
      <c r="F7" s="138"/>
    </row>
    <row r="8" spans="1:13" s="43" customFormat="1" ht="13.5" x14ac:dyDescent="0.25">
      <c r="A8" s="44"/>
      <c r="B8" s="44"/>
      <c r="C8" s="44"/>
      <c r="D8" s="46" t="s">
        <v>11844</v>
      </c>
      <c r="E8" s="137" t="s">
        <v>6623</v>
      </c>
      <c r="F8" s="138"/>
    </row>
    <row r="9" spans="1:13" s="43" customFormat="1" ht="13.5" x14ac:dyDescent="0.25">
      <c r="A9" s="38" t="s">
        <v>3886</v>
      </c>
      <c r="B9" s="48">
        <f ca="1">COUNTIFS(TotalEstColumnName,"="&amp;TotalEstLabel,TotalEstColumnValue,"&gt;0")</f>
        <v>126</v>
      </c>
      <c r="C9" s="44"/>
      <c r="D9" s="46" t="s">
        <v>6942</v>
      </c>
      <c r="E9" s="137" t="s">
        <v>970</v>
      </c>
      <c r="F9" s="138"/>
    </row>
    <row r="10" spans="1:13" s="43" customFormat="1" ht="13.5" x14ac:dyDescent="0.25">
      <c r="A10" s="40" t="s">
        <v>17305</v>
      </c>
      <c r="B10" s="47">
        <f ca="1">SUMIF(TotalEstColumnName,"="&amp;TotalEstLabel,TotalEstColumnValue)</f>
        <v>364305863</v>
      </c>
      <c r="C10" s="44"/>
      <c r="D10" s="46" t="s">
        <v>14912</v>
      </c>
      <c r="E10" s="137" t="s">
        <v>8747</v>
      </c>
      <c r="F10" s="138"/>
    </row>
    <row r="11" spans="1:13" s="43" customFormat="1" ht="13.5" x14ac:dyDescent="0.25">
      <c r="A11" s="39"/>
      <c r="B11" s="39"/>
      <c r="C11" s="44"/>
      <c r="D11" s="46" t="s">
        <v>3476</v>
      </c>
      <c r="E11" s="141">
        <v>2021</v>
      </c>
      <c r="F11" s="142"/>
    </row>
    <row r="12" spans="1:13" s="43" customFormat="1" ht="13.5" x14ac:dyDescent="0.25">
      <c r="A12" s="37"/>
      <c r="B12" s="37"/>
      <c r="C12" s="37"/>
      <c r="D12" s="46" t="s">
        <v>3547</v>
      </c>
      <c r="E12" s="143" t="s">
        <v>6884</v>
      </c>
      <c r="F12" s="144"/>
    </row>
    <row r="15" spans="1:13" ht="33.950000000000003" customHeight="1" x14ac:dyDescent="0.25">
      <c r="A15" s="64" t="s">
        <v>16619</v>
      </c>
      <c r="B15" s="64" t="s">
        <v>165</v>
      </c>
      <c r="C15" s="64" t="s">
        <v>11894</v>
      </c>
      <c r="D15" s="64" t="s">
        <v>14584</v>
      </c>
      <c r="E15" s="64" t="s">
        <v>11111</v>
      </c>
      <c r="F15" s="64" t="s">
        <v>11244</v>
      </c>
    </row>
    <row r="16" spans="1:13" ht="14.1" customHeight="1" x14ac:dyDescent="0.25">
      <c r="A16" s="66" t="s">
        <v>4560</v>
      </c>
      <c r="B16" s="66" t="s">
        <v>19150</v>
      </c>
      <c r="C16" s="66" t="s">
        <v>18049</v>
      </c>
      <c r="D16" s="66" t="s">
        <v>1899</v>
      </c>
      <c r="E16" s="66" t="s">
        <v>18105</v>
      </c>
      <c r="F16" s="66"/>
    </row>
    <row r="17" spans="1:6" ht="14.1" customHeight="1" x14ac:dyDescent="0.25">
      <c r="A17" s="134" t="s">
        <v>15034</v>
      </c>
      <c r="B17" s="67" t="s">
        <v>8646</v>
      </c>
      <c r="C17" s="77">
        <v>44200</v>
      </c>
      <c r="D17" s="134" t="s">
        <v>9515</v>
      </c>
      <c r="E17" s="79" t="s">
        <v>13278</v>
      </c>
      <c r="F17" s="80" t="s">
        <v>3126</v>
      </c>
    </row>
    <row r="18" spans="1:6" ht="14.1" customHeight="1" x14ac:dyDescent="0.25">
      <c r="A18" s="135"/>
      <c r="B18" s="67" t="s">
        <v>1810</v>
      </c>
      <c r="C18" s="78">
        <f>IF(C17="","",IF(AND(MONTH(C17)&gt;=1,MONTH(C17)&lt;=3),1,IF(AND(MONTH(C17)&gt;=4,MONTH(C17)&lt;=6),2,IF(AND(MONTH(C17)&gt;=7,MONTH(C17)&lt;=9),3,4))))</f>
        <v>1</v>
      </c>
      <c r="D18" s="135"/>
      <c r="E18" s="79" t="s">
        <v>2447</v>
      </c>
      <c r="F18" s="80" t="s">
        <v>14655</v>
      </c>
    </row>
    <row r="19" spans="1:6" ht="14.1" customHeight="1" x14ac:dyDescent="0.25">
      <c r="A19" s="135"/>
      <c r="B19" s="67" t="s">
        <v>13122</v>
      </c>
      <c r="C19" s="77">
        <v>44207</v>
      </c>
      <c r="D19" s="135"/>
      <c r="E19" s="79" t="s">
        <v>3119</v>
      </c>
      <c r="F19" s="80" t="s">
        <v>4694</v>
      </c>
    </row>
    <row r="20" spans="1:6" ht="14.1" customHeight="1" x14ac:dyDescent="0.25">
      <c r="A20" s="135"/>
      <c r="B20" s="67" t="s">
        <v>1810</v>
      </c>
      <c r="C20" s="78">
        <f>IF(C19="","",IF(AND(MONTH(C19)&gt;=1,MONTH(C19)&lt;=3),1,IF(AND(MONTH(C19)&gt;=4,MONTH(C19)&lt;=6),2,IF(AND(MONTH(C19)&gt;=7,MONTH(C19)&lt;=9),3,4))))</f>
        <v>1</v>
      </c>
      <c r="D20" s="135"/>
      <c r="E20" s="79" t="s">
        <v>13380</v>
      </c>
      <c r="F20" s="80"/>
    </row>
    <row r="21" spans="1:6" ht="14.1" customHeight="1" thickBot="1" x14ac:dyDescent="0.3"/>
    <row r="22" spans="1:6" ht="14.1" customHeight="1" x14ac:dyDescent="0.25">
      <c r="A22" s="87" t="s">
        <v>15959</v>
      </c>
      <c r="B22" s="87" t="s">
        <v>16379</v>
      </c>
      <c r="C22" s="87" t="s">
        <v>15863</v>
      </c>
      <c r="D22" s="87" t="s">
        <v>15467</v>
      </c>
      <c r="E22" s="87" t="s">
        <v>7036</v>
      </c>
      <c r="F22" s="87" t="s">
        <v>15496</v>
      </c>
    </row>
    <row r="23" spans="1:6" ht="13.5" customHeight="1" x14ac:dyDescent="0.25">
      <c r="A23" s="88" t="s">
        <v>12851</v>
      </c>
      <c r="B23" s="89" t="s">
        <v>19095</v>
      </c>
      <c r="C23" s="90" t="s">
        <v>1471</v>
      </c>
      <c r="D23" s="88">
        <v>1550</v>
      </c>
      <c r="E23" s="91">
        <v>1000</v>
      </c>
      <c r="F23" s="92">
        <v>1530000</v>
      </c>
    </row>
    <row r="24" spans="1:6" ht="13.5" customHeight="1" x14ac:dyDescent="0.25">
      <c r="A24" s="88" t="s">
        <v>19148</v>
      </c>
      <c r="B24" s="89" t="s">
        <v>19095</v>
      </c>
      <c r="C24" s="90" t="s">
        <v>1471</v>
      </c>
      <c r="D24" s="88">
        <v>2500</v>
      </c>
      <c r="E24" s="91">
        <v>500</v>
      </c>
      <c r="F24" s="92">
        <v>1000000</v>
      </c>
    </row>
    <row r="25" spans="1:6" ht="13.5" customHeight="1" x14ac:dyDescent="0.25">
      <c r="A25" s="88" t="s">
        <v>19149</v>
      </c>
      <c r="B25" s="89" t="s">
        <v>19095</v>
      </c>
      <c r="C25" s="90" t="s">
        <v>1471</v>
      </c>
      <c r="D25" s="88">
        <v>4000</v>
      </c>
      <c r="E25" s="91">
        <v>300</v>
      </c>
      <c r="F25" s="92">
        <v>1200000</v>
      </c>
    </row>
    <row r="26" spans="1:6" ht="13.5" customHeight="1" x14ac:dyDescent="0.25">
      <c r="A26" s="114"/>
      <c r="B26" s="120"/>
      <c r="C26" s="121"/>
      <c r="D26" s="114"/>
      <c r="E26" s="128" t="s">
        <v>12725</v>
      </c>
      <c r="F26" s="122">
        <f>SUBTOTAL(109,Table4[MONTO TOTAL ESTIMADO])</f>
        <v>3730000</v>
      </c>
    </row>
    <row r="27" spans="1:6" ht="13.5" customHeight="1" thickBot="1" x14ac:dyDescent="0.3">
      <c r="A27" s="85"/>
      <c r="B27" s="93"/>
      <c r="C27" s="86"/>
      <c r="D27" s="85"/>
      <c r="E27" s="94"/>
      <c r="F27" s="95"/>
    </row>
    <row r="28" spans="1:6" ht="14.1" customHeight="1" thickBot="1" x14ac:dyDescent="0.3">
      <c r="A28" s="64" t="s">
        <v>16619</v>
      </c>
      <c r="B28" s="64" t="s">
        <v>165</v>
      </c>
      <c r="C28" s="64" t="s">
        <v>11894</v>
      </c>
      <c r="D28" s="64" t="s">
        <v>14584</v>
      </c>
      <c r="E28" s="64" t="s">
        <v>11111</v>
      </c>
      <c r="F28" s="64" t="s">
        <v>11244</v>
      </c>
    </row>
    <row r="29" spans="1:6" ht="13.5" customHeight="1" thickBot="1" x14ac:dyDescent="0.3">
      <c r="A29" s="66" t="s">
        <v>4560</v>
      </c>
      <c r="B29" s="66" t="s">
        <v>19171</v>
      </c>
      <c r="C29" s="66" t="s">
        <v>18049</v>
      </c>
      <c r="D29" s="66" t="s">
        <v>1899</v>
      </c>
      <c r="E29" s="66" t="s">
        <v>18105</v>
      </c>
      <c r="F29" s="66"/>
    </row>
    <row r="30" spans="1:6" ht="14.1" customHeight="1" thickBot="1" x14ac:dyDescent="0.3">
      <c r="A30" s="134" t="s">
        <v>15034</v>
      </c>
      <c r="B30" s="67" t="s">
        <v>8646</v>
      </c>
      <c r="C30" s="77">
        <v>44199</v>
      </c>
      <c r="D30" s="134" t="s">
        <v>9515</v>
      </c>
      <c r="E30" s="79" t="s">
        <v>13278</v>
      </c>
      <c r="F30" s="80" t="s">
        <v>3126</v>
      </c>
    </row>
    <row r="31" spans="1:6" ht="14.1" customHeight="1" thickBot="1" x14ac:dyDescent="0.3">
      <c r="A31" s="135"/>
      <c r="B31" s="67" t="s">
        <v>1810</v>
      </c>
      <c r="C31" s="78">
        <f>IF(C30="","",IF(AND(MONTH(C30)&gt;=1,MONTH(C30)&lt;=3),1,IF(AND(MONTH(C30)&gt;=4,MONTH(C30)&lt;=6),2,IF(AND(MONTH(C30)&gt;=7,MONTH(C30)&lt;=9),3,4))))</f>
        <v>1</v>
      </c>
      <c r="D31" s="135"/>
      <c r="E31" s="79" t="s">
        <v>2447</v>
      </c>
      <c r="F31" s="80" t="s">
        <v>14655</v>
      </c>
    </row>
    <row r="32" spans="1:6" ht="14.1" customHeight="1" thickBot="1" x14ac:dyDescent="0.3">
      <c r="A32" s="135"/>
      <c r="B32" s="67" t="s">
        <v>13122</v>
      </c>
      <c r="C32" s="77">
        <v>44207</v>
      </c>
      <c r="D32" s="135"/>
      <c r="E32" s="79" t="s">
        <v>3119</v>
      </c>
      <c r="F32" s="80" t="s">
        <v>4694</v>
      </c>
    </row>
    <row r="33" spans="1:10" ht="14.1" customHeight="1" thickBot="1" x14ac:dyDescent="0.3">
      <c r="A33" s="135"/>
      <c r="B33" s="67" t="s">
        <v>1810</v>
      </c>
      <c r="C33" s="78">
        <f>IF(C32="","",IF(AND(MONTH(C32)&gt;=1,MONTH(C32)&lt;=3),1,IF(AND(MONTH(C32)&gt;=4,MONTH(C32)&lt;=6),2,IF(AND(MONTH(C32)&gt;=7,MONTH(C32)&lt;=9),3,4))))</f>
        <v>1</v>
      </c>
      <c r="D33" s="135"/>
      <c r="E33" s="79" t="s">
        <v>13380</v>
      </c>
      <c r="F33" s="80"/>
    </row>
    <row r="34" spans="1:10" ht="14.1" customHeight="1" thickBot="1" x14ac:dyDescent="0.3">
      <c r="A34" s="72" t="s">
        <v>15959</v>
      </c>
      <c r="B34" s="72" t="s">
        <v>16379</v>
      </c>
      <c r="C34" s="72" t="s">
        <v>15863</v>
      </c>
      <c r="D34" s="72" t="s">
        <v>15467</v>
      </c>
      <c r="E34" s="72" t="s">
        <v>7036</v>
      </c>
      <c r="F34" s="72" t="s">
        <v>15496</v>
      </c>
      <c r="H34" s="26" t="str">
        <f>C29</f>
        <v>Bienes</v>
      </c>
      <c r="I34" s="26" t="str">
        <f>E29</f>
        <v>No</v>
      </c>
      <c r="J34" s="26" t="str">
        <f>D29</f>
        <v>Comparacion de Precios</v>
      </c>
    </row>
    <row r="35" spans="1:10" ht="13.5" customHeight="1" x14ac:dyDescent="0.25">
      <c r="A35" s="81" t="s">
        <v>4690</v>
      </c>
      <c r="B35" s="69" t="str">
        <f ca="1">IFERROR(INDEX(UNSPSCDes,MATCH(INDIRECT(ADDRESS(ROW(),COLUMN()-1,4)),UNSPSCCode,0)),IF(INDIRECT(ADDRESS(ROW(),COLUMN()-1,4))="15101505","Combustible diesel",""))</f>
        <v>Combustible diesel</v>
      </c>
      <c r="C35" s="82" t="s">
        <v>1471</v>
      </c>
      <c r="D35" s="81">
        <v>1</v>
      </c>
      <c r="E35" s="71">
        <v>3900000</v>
      </c>
      <c r="F35" s="70">
        <v>3900000</v>
      </c>
    </row>
    <row r="36" spans="1:10" ht="14.1" customHeight="1" thickBot="1" x14ac:dyDescent="0.3">
      <c r="A36" s="130"/>
      <c r="B36" s="131"/>
      <c r="C36" s="103"/>
      <c r="D36" s="103"/>
      <c r="E36" s="103"/>
      <c r="F36" s="104">
        <f>SUM(F35)</f>
        <v>3900000</v>
      </c>
    </row>
    <row r="37" spans="1:10" ht="14.1" customHeight="1" thickBot="1" x14ac:dyDescent="0.3">
      <c r="A37" s="64" t="s">
        <v>16619</v>
      </c>
      <c r="B37" s="64" t="s">
        <v>165</v>
      </c>
      <c r="C37" s="64" t="s">
        <v>11894</v>
      </c>
      <c r="D37" s="64" t="s">
        <v>14584</v>
      </c>
      <c r="E37" s="64" t="s">
        <v>11111</v>
      </c>
      <c r="F37" s="64" t="s">
        <v>11244</v>
      </c>
    </row>
    <row r="38" spans="1:10" ht="14.1" customHeight="1" thickBot="1" x14ac:dyDescent="0.3">
      <c r="A38" s="66" t="s">
        <v>4560</v>
      </c>
      <c r="B38" s="66" t="s">
        <v>19151</v>
      </c>
      <c r="C38" s="66" t="s">
        <v>18049</v>
      </c>
      <c r="D38" s="66" t="s">
        <v>1899</v>
      </c>
      <c r="E38" s="66" t="s">
        <v>18105</v>
      </c>
      <c r="F38" s="66"/>
    </row>
    <row r="39" spans="1:10" ht="14.1" customHeight="1" thickBot="1" x14ac:dyDescent="0.3">
      <c r="A39" s="134" t="s">
        <v>15034</v>
      </c>
      <c r="B39" s="67" t="s">
        <v>8646</v>
      </c>
      <c r="C39" s="77">
        <v>44317</v>
      </c>
      <c r="D39" s="134" t="s">
        <v>9515</v>
      </c>
      <c r="E39" s="79" t="s">
        <v>13278</v>
      </c>
      <c r="F39" s="80" t="s">
        <v>3126</v>
      </c>
    </row>
    <row r="40" spans="1:10" ht="14.1" customHeight="1" thickBot="1" x14ac:dyDescent="0.3">
      <c r="A40" s="135"/>
      <c r="B40" s="67" t="s">
        <v>1810</v>
      </c>
      <c r="C40" s="78">
        <f>IF(C39="","",IF(AND(MONTH(C39)&gt;=1,MONTH(C39)&lt;=3),1,IF(AND(MONTH(C39)&gt;=4,MONTH(C39)&lt;=6),2,IF(AND(MONTH(C39)&gt;=7,MONTH(C39)&lt;=9),3,4))))</f>
        <v>2</v>
      </c>
      <c r="D40" s="135"/>
      <c r="E40" s="79" t="s">
        <v>2447</v>
      </c>
      <c r="F40" s="80" t="s">
        <v>14655</v>
      </c>
    </row>
    <row r="41" spans="1:10" ht="14.1" customHeight="1" thickBot="1" x14ac:dyDescent="0.3">
      <c r="A41" s="135"/>
      <c r="B41" s="67" t="s">
        <v>13122</v>
      </c>
      <c r="C41" s="77">
        <v>44325</v>
      </c>
      <c r="D41" s="135"/>
      <c r="E41" s="79" t="s">
        <v>3119</v>
      </c>
      <c r="F41" s="80" t="s">
        <v>4694</v>
      </c>
    </row>
    <row r="42" spans="1:10" ht="14.1" customHeight="1" thickBot="1" x14ac:dyDescent="0.3">
      <c r="A42" s="135"/>
      <c r="B42" s="67" t="s">
        <v>1810</v>
      </c>
      <c r="C42" s="78">
        <f>IF(C41="","",IF(AND(MONTH(C41)&gt;=1,MONTH(C41)&lt;=3),1,IF(AND(MONTH(C41)&gt;=4,MONTH(C41)&lt;=6),2,IF(AND(MONTH(C41)&gt;=7,MONTH(C41)&lt;=9),3,4))))</f>
        <v>2</v>
      </c>
      <c r="D42" s="135"/>
      <c r="E42" s="79" t="s">
        <v>13380</v>
      </c>
      <c r="F42" s="80"/>
      <c r="H42" s="26" t="str">
        <f>C38</f>
        <v>Bienes</v>
      </c>
      <c r="I42" s="26" t="str">
        <f>E38</f>
        <v>No</v>
      </c>
      <c r="J42" s="26" t="str">
        <f>D38</f>
        <v>Comparacion de Precios</v>
      </c>
    </row>
    <row r="43" spans="1:10" ht="14.1" customHeight="1" thickBot="1" x14ac:dyDescent="0.3"/>
    <row r="44" spans="1:10" ht="33.950000000000003" customHeight="1" thickBot="1" x14ac:dyDescent="0.3">
      <c r="A44" s="72" t="s">
        <v>15959</v>
      </c>
      <c r="B44" s="72" t="s">
        <v>16379</v>
      </c>
      <c r="C44" s="72" t="s">
        <v>15863</v>
      </c>
      <c r="D44" s="72" t="s">
        <v>15467</v>
      </c>
      <c r="E44" s="72" t="s">
        <v>7036</v>
      </c>
      <c r="F44" s="72" t="s">
        <v>15496</v>
      </c>
    </row>
    <row r="45" spans="1:10" ht="13.5" customHeight="1" x14ac:dyDescent="0.25">
      <c r="A45" s="81" t="s">
        <v>12851</v>
      </c>
      <c r="B45" s="89" t="s">
        <v>19095</v>
      </c>
      <c r="C45" s="82" t="s">
        <v>1471</v>
      </c>
      <c r="D45" s="88">
        <v>1550</v>
      </c>
      <c r="E45" s="91">
        <v>1000</v>
      </c>
      <c r="F45" s="70">
        <v>1530000</v>
      </c>
    </row>
    <row r="46" spans="1:10" ht="13.5" customHeight="1" x14ac:dyDescent="0.25">
      <c r="A46" s="81" t="s">
        <v>12851</v>
      </c>
      <c r="B46" s="89" t="s">
        <v>19095</v>
      </c>
      <c r="C46" s="82" t="s">
        <v>1471</v>
      </c>
      <c r="D46" s="88">
        <v>2000</v>
      </c>
      <c r="E46" s="91">
        <v>500</v>
      </c>
      <c r="F46" s="70">
        <v>1000000</v>
      </c>
    </row>
    <row r="47" spans="1:10" ht="14.1" customHeight="1" x14ac:dyDescent="0.25">
      <c r="A47" s="88" t="s">
        <v>12851</v>
      </c>
      <c r="B47" s="89" t="str">
        <f ca="1">IFERROR(INDEX(UNSPSCDes,MATCH(INDIRECT(ADDRESS(ROW(),COLUMN()-1,4)),UNSPSCCode,0)),IF(INDIRECT(ADDRESS(ROW(),COLUMN()-1,4))="15101506","Gasolina",""))</f>
        <v>Gasolina</v>
      </c>
      <c r="C47" s="82" t="s">
        <v>1471</v>
      </c>
      <c r="D47" s="88">
        <v>4000</v>
      </c>
      <c r="E47" s="91">
        <v>300</v>
      </c>
      <c r="F47" s="70">
        <v>1200000</v>
      </c>
    </row>
    <row r="48" spans="1:10" ht="14.1" customHeight="1" x14ac:dyDescent="0.25">
      <c r="E48" s="83" t="s">
        <v>12725</v>
      </c>
      <c r="F48" s="74">
        <f>SUM(Table6[MONTO TOTAL ESTIMADO])</f>
        <v>3730000</v>
      </c>
    </row>
    <row r="49" spans="1:10" ht="14.1" customHeight="1" thickBot="1" x14ac:dyDescent="0.3"/>
    <row r="50" spans="1:10" ht="14.1" customHeight="1" thickBot="1" x14ac:dyDescent="0.3">
      <c r="A50" s="64" t="s">
        <v>16619</v>
      </c>
      <c r="B50" s="64" t="s">
        <v>165</v>
      </c>
      <c r="C50" s="64" t="s">
        <v>11894</v>
      </c>
      <c r="D50" s="64" t="s">
        <v>14584</v>
      </c>
      <c r="E50" s="64" t="s">
        <v>11111</v>
      </c>
      <c r="F50" s="64" t="s">
        <v>11244</v>
      </c>
    </row>
    <row r="51" spans="1:10" ht="14.1" customHeight="1" thickBot="1" x14ac:dyDescent="0.3">
      <c r="A51" s="66" t="s">
        <v>4560</v>
      </c>
      <c r="B51" s="66" t="s">
        <v>19172</v>
      </c>
      <c r="C51" s="66" t="s">
        <v>18049</v>
      </c>
      <c r="D51" s="66" t="s">
        <v>1899</v>
      </c>
      <c r="E51" s="66" t="s">
        <v>18105</v>
      </c>
      <c r="F51" s="66"/>
    </row>
    <row r="52" spans="1:10" ht="14.1" customHeight="1" thickBot="1" x14ac:dyDescent="0.3">
      <c r="A52" s="134" t="s">
        <v>15034</v>
      </c>
      <c r="B52" s="67" t="s">
        <v>8646</v>
      </c>
      <c r="C52" s="77">
        <v>44287</v>
      </c>
      <c r="D52" s="134" t="s">
        <v>9515</v>
      </c>
      <c r="E52" s="79" t="s">
        <v>13278</v>
      </c>
      <c r="F52" s="80" t="s">
        <v>3126</v>
      </c>
    </row>
    <row r="53" spans="1:10" ht="14.1" customHeight="1" thickBot="1" x14ac:dyDescent="0.3">
      <c r="A53" s="135"/>
      <c r="B53" s="67" t="s">
        <v>1810</v>
      </c>
      <c r="C53" s="78">
        <f>IF(C52="","",IF(AND(MONTH(C52)&gt;=1,MONTH(C52)&lt;=3),1,IF(AND(MONTH(C52)&gt;=4,MONTH(C52)&lt;=6),2,IF(AND(MONTH(C52)&gt;=7,MONTH(C52)&lt;=9),3,4))))</f>
        <v>2</v>
      </c>
      <c r="D53" s="135"/>
      <c r="E53" s="79" t="s">
        <v>2447</v>
      </c>
      <c r="F53" s="80" t="s">
        <v>14655</v>
      </c>
      <c r="H53" s="26" t="str">
        <f>C51</f>
        <v>Bienes</v>
      </c>
      <c r="I53" s="26" t="str">
        <f>E51</f>
        <v>No</v>
      </c>
      <c r="J53" s="26" t="str">
        <f>D51</f>
        <v>Comparacion de Precios</v>
      </c>
    </row>
    <row r="54" spans="1:10" ht="14.1" customHeight="1" thickBot="1" x14ac:dyDescent="0.3">
      <c r="A54" s="135"/>
      <c r="B54" s="67" t="s">
        <v>13122</v>
      </c>
      <c r="C54" s="77">
        <v>44295</v>
      </c>
      <c r="D54" s="135"/>
      <c r="E54" s="79" t="s">
        <v>3119</v>
      </c>
      <c r="F54" s="80" t="s">
        <v>4694</v>
      </c>
    </row>
    <row r="55" spans="1:10" ht="33.950000000000003" customHeight="1" thickBot="1" x14ac:dyDescent="0.3">
      <c r="A55" s="135"/>
      <c r="B55" s="67" t="s">
        <v>1810</v>
      </c>
      <c r="C55" s="78">
        <f>IF(C54="","",IF(AND(MONTH(C54)&gt;=1,MONTH(C54)&lt;=3),1,IF(AND(MONTH(C54)&gt;=4,MONTH(C54)&lt;=6),2,IF(AND(MONTH(C54)&gt;=7,MONTH(C54)&lt;=9),3,4))))</f>
        <v>2</v>
      </c>
      <c r="D55" s="135"/>
      <c r="E55" s="79" t="s">
        <v>13380</v>
      </c>
      <c r="F55" s="80"/>
    </row>
    <row r="56" spans="1:10" ht="14.1" customHeight="1" thickBot="1" x14ac:dyDescent="0.3"/>
    <row r="57" spans="1:10" ht="14.1" customHeight="1" thickBot="1" x14ac:dyDescent="0.3">
      <c r="A57" s="72" t="s">
        <v>15959</v>
      </c>
      <c r="B57" s="72" t="s">
        <v>16379</v>
      </c>
      <c r="C57" s="72" t="s">
        <v>15863</v>
      </c>
      <c r="D57" s="72" t="s">
        <v>15467</v>
      </c>
      <c r="E57" s="72" t="s">
        <v>7036</v>
      </c>
      <c r="F57" s="72" t="s">
        <v>15496</v>
      </c>
    </row>
    <row r="58" spans="1:10" ht="14.1" customHeight="1" x14ac:dyDescent="0.25">
      <c r="A58" s="81" t="s">
        <v>4690</v>
      </c>
      <c r="B58" s="69" t="str">
        <f ca="1">IFERROR(INDEX(UNSPSCDes,MATCH(INDIRECT(ADDRESS(ROW(),COLUMN()-1,4)),UNSPSCCode,0)),IF(INDIRECT(ADDRESS(ROW(),COLUMN()-1,4))="15101505","Combustible diesel",""))</f>
        <v>Combustible diesel</v>
      </c>
      <c r="C58" s="82" t="s">
        <v>1471</v>
      </c>
      <c r="D58" s="81">
        <v>1</v>
      </c>
      <c r="E58" s="71">
        <v>3900000</v>
      </c>
      <c r="F58" s="70">
        <f ca="1">INDIRECT(ADDRESS(ROW(),COLUMN()-2,4))*INDIRECT(ADDRESS(ROW(),COLUMN()-1,4))</f>
        <v>3900000</v>
      </c>
    </row>
    <row r="59" spans="1:10" ht="14.1" customHeight="1" x14ac:dyDescent="0.25">
      <c r="E59" s="83" t="s">
        <v>12725</v>
      </c>
      <c r="F59" s="74">
        <f ca="1">SUM(Table7[MONTO TOTAL ESTIMADO])</f>
        <v>3900000</v>
      </c>
    </row>
    <row r="60" spans="1:10" ht="14.1" customHeight="1" thickBot="1" x14ac:dyDescent="0.3"/>
    <row r="61" spans="1:10" ht="14.1" customHeight="1" thickBot="1" x14ac:dyDescent="0.3">
      <c r="A61" s="64" t="s">
        <v>16619</v>
      </c>
      <c r="B61" s="64" t="s">
        <v>165</v>
      </c>
      <c r="C61" s="64" t="s">
        <v>11894</v>
      </c>
      <c r="D61" s="64" t="s">
        <v>14584</v>
      </c>
      <c r="E61" s="64" t="s">
        <v>11111</v>
      </c>
      <c r="F61" s="64" t="s">
        <v>11244</v>
      </c>
    </row>
    <row r="62" spans="1:10" ht="14.1" customHeight="1" thickBot="1" x14ac:dyDescent="0.3">
      <c r="A62" s="66" t="s">
        <v>4560</v>
      </c>
      <c r="B62" s="66" t="s">
        <v>19173</v>
      </c>
      <c r="C62" s="66" t="s">
        <v>18049</v>
      </c>
      <c r="D62" s="66" t="s">
        <v>1899</v>
      </c>
      <c r="E62" s="66" t="s">
        <v>18105</v>
      </c>
      <c r="F62" s="66"/>
    </row>
    <row r="63" spans="1:10" ht="14.1" customHeight="1" thickBot="1" x14ac:dyDescent="0.3">
      <c r="A63" s="134" t="s">
        <v>15034</v>
      </c>
      <c r="B63" s="67" t="s">
        <v>8646</v>
      </c>
      <c r="C63" s="77">
        <v>44378</v>
      </c>
      <c r="D63" s="134" t="s">
        <v>9515</v>
      </c>
      <c r="E63" s="79" t="s">
        <v>13278</v>
      </c>
      <c r="F63" s="80" t="s">
        <v>3126</v>
      </c>
    </row>
    <row r="64" spans="1:10" ht="14.1" customHeight="1" thickBot="1" x14ac:dyDescent="0.3">
      <c r="A64" s="135"/>
      <c r="B64" s="67" t="s">
        <v>1810</v>
      </c>
      <c r="C64" s="78">
        <f>IF(C63="","",IF(AND(MONTH(C63)&gt;=1,MONTH(C63)&lt;=3),1,IF(AND(MONTH(C63)&gt;=4,MONTH(C63)&lt;=6),2,IF(AND(MONTH(C63)&gt;=7,MONTH(C63)&lt;=9),3,4))))</f>
        <v>3</v>
      </c>
      <c r="D64" s="135"/>
      <c r="E64" s="79" t="s">
        <v>2447</v>
      </c>
      <c r="F64" s="80" t="s">
        <v>14655</v>
      </c>
      <c r="H64" s="26" t="str">
        <f>C62</f>
        <v>Bienes</v>
      </c>
      <c r="I64" s="26" t="str">
        <f>E62</f>
        <v>No</v>
      </c>
      <c r="J64" s="26" t="str">
        <f>D62</f>
        <v>Comparacion de Precios</v>
      </c>
    </row>
    <row r="65" spans="1:10" ht="14.1" customHeight="1" thickBot="1" x14ac:dyDescent="0.3">
      <c r="A65" s="135"/>
      <c r="B65" s="67" t="s">
        <v>13122</v>
      </c>
      <c r="C65" s="77">
        <v>44386</v>
      </c>
      <c r="D65" s="135"/>
      <c r="E65" s="79" t="s">
        <v>3119</v>
      </c>
      <c r="F65" s="80" t="s">
        <v>4709</v>
      </c>
    </row>
    <row r="66" spans="1:10" ht="33.950000000000003" customHeight="1" thickBot="1" x14ac:dyDescent="0.3">
      <c r="A66" s="135"/>
      <c r="B66" s="67" t="s">
        <v>1810</v>
      </c>
      <c r="C66" s="78">
        <f>IF(C65="","",IF(AND(MONTH(C65)&gt;=1,MONTH(C65)&lt;=3),1,IF(AND(MONTH(C65)&gt;=4,MONTH(C65)&lt;=6),2,IF(AND(MONTH(C65)&gt;=7,MONTH(C65)&lt;=9),3,4))))</f>
        <v>3</v>
      </c>
      <c r="D66" s="135"/>
      <c r="E66" s="79" t="s">
        <v>13380</v>
      </c>
      <c r="F66" s="80"/>
    </row>
    <row r="67" spans="1:10" ht="14.1" customHeight="1" thickBot="1" x14ac:dyDescent="0.3"/>
    <row r="68" spans="1:10" ht="14.1" customHeight="1" thickBot="1" x14ac:dyDescent="0.3">
      <c r="A68" s="72" t="s">
        <v>15959</v>
      </c>
      <c r="B68" s="72" t="s">
        <v>16379</v>
      </c>
      <c r="C68" s="72" t="s">
        <v>15863</v>
      </c>
      <c r="D68" s="72" t="s">
        <v>15467</v>
      </c>
      <c r="E68" s="72" t="s">
        <v>7036</v>
      </c>
      <c r="F68" s="72" t="s">
        <v>15496</v>
      </c>
    </row>
    <row r="69" spans="1:10" ht="14.1" customHeight="1" x14ac:dyDescent="0.25">
      <c r="A69" s="81" t="s">
        <v>4690</v>
      </c>
      <c r="B69" s="69" t="str">
        <f ca="1">IFERROR(INDEX(UNSPSCDes,MATCH(INDIRECT(ADDRESS(ROW(),COLUMN()-1,4)),UNSPSCCode,0)),IF(INDIRECT(ADDRESS(ROW(),COLUMN()-1,4))="15101505","Combustible diesel",""))</f>
        <v>Combustible diesel</v>
      </c>
      <c r="C69" s="82" t="str">
        <f>IFERROR(VLOOKUP("GAL",'Informacion '!P:Q,2,FALSE),"")</f>
        <v>Galón</v>
      </c>
      <c r="D69" s="81">
        <v>1</v>
      </c>
      <c r="E69" s="71">
        <v>3734000</v>
      </c>
      <c r="F69" s="70">
        <f ca="1">INDIRECT(ADDRESS(ROW(),COLUMN()-2,4))*INDIRECT(ADDRESS(ROW(),COLUMN()-1,4))</f>
        <v>3734000</v>
      </c>
    </row>
    <row r="70" spans="1:10" ht="14.1" customHeight="1" x14ac:dyDescent="0.25">
      <c r="E70" s="83" t="s">
        <v>12725</v>
      </c>
      <c r="F70" s="74">
        <f ca="1">SUM(Table8[MONTO TOTAL ESTIMADO])</f>
        <v>3734000</v>
      </c>
    </row>
    <row r="71" spans="1:10" ht="14.1" customHeight="1" thickBot="1" x14ac:dyDescent="0.3"/>
    <row r="72" spans="1:10" ht="14.1" customHeight="1" thickBot="1" x14ac:dyDescent="0.3">
      <c r="A72" s="64" t="s">
        <v>16619</v>
      </c>
      <c r="B72" s="64" t="s">
        <v>165</v>
      </c>
      <c r="C72" s="64" t="s">
        <v>11894</v>
      </c>
      <c r="D72" s="64" t="s">
        <v>14584</v>
      </c>
      <c r="E72" s="64" t="s">
        <v>11111</v>
      </c>
      <c r="F72" s="64" t="s">
        <v>11244</v>
      </c>
    </row>
    <row r="73" spans="1:10" ht="14.1" customHeight="1" thickBot="1" x14ac:dyDescent="0.3">
      <c r="A73" s="66" t="s">
        <v>4560</v>
      </c>
      <c r="B73" s="66" t="s">
        <v>19174</v>
      </c>
      <c r="C73" s="66" t="s">
        <v>18049</v>
      </c>
      <c r="D73" s="66" t="s">
        <v>1899</v>
      </c>
      <c r="E73" s="66" t="s">
        <v>18105</v>
      </c>
      <c r="F73" s="66"/>
    </row>
    <row r="74" spans="1:10" ht="14.1" customHeight="1" thickBot="1" x14ac:dyDescent="0.3">
      <c r="A74" s="134" t="s">
        <v>15034</v>
      </c>
      <c r="B74" s="67" t="s">
        <v>8646</v>
      </c>
      <c r="C74" s="77">
        <v>44470</v>
      </c>
      <c r="D74" s="134" t="s">
        <v>9515</v>
      </c>
      <c r="E74" s="79" t="s">
        <v>13278</v>
      </c>
      <c r="F74" s="80" t="s">
        <v>3126</v>
      </c>
    </row>
    <row r="75" spans="1:10" ht="14.1" customHeight="1" thickBot="1" x14ac:dyDescent="0.3">
      <c r="A75" s="135"/>
      <c r="B75" s="67" t="s">
        <v>1810</v>
      </c>
      <c r="C75" s="78">
        <f>IF(C74="","",IF(AND(MONTH(C74)&gt;=1,MONTH(C74)&lt;=3),1,IF(AND(MONTH(C74)&gt;=4,MONTH(C74)&lt;=6),2,IF(AND(MONTH(C74)&gt;=7,MONTH(C74)&lt;=9),3,4))))</f>
        <v>4</v>
      </c>
      <c r="D75" s="135"/>
      <c r="E75" s="79" t="s">
        <v>2447</v>
      </c>
      <c r="F75" s="80" t="s">
        <v>14655</v>
      </c>
      <c r="H75" s="26" t="str">
        <f>C73</f>
        <v>Bienes</v>
      </c>
      <c r="I75" s="26" t="str">
        <f>E73</f>
        <v>No</v>
      </c>
      <c r="J75" s="26" t="str">
        <f>D73</f>
        <v>Comparacion de Precios</v>
      </c>
    </row>
    <row r="76" spans="1:10" ht="14.1" customHeight="1" thickBot="1" x14ac:dyDescent="0.3">
      <c r="A76" s="135"/>
      <c r="B76" s="67" t="s">
        <v>13122</v>
      </c>
      <c r="C76" s="77">
        <v>44480</v>
      </c>
      <c r="D76" s="135"/>
      <c r="E76" s="79" t="s">
        <v>3119</v>
      </c>
      <c r="F76" s="80" t="s">
        <v>4694</v>
      </c>
    </row>
    <row r="77" spans="1:10" ht="33.950000000000003" customHeight="1" thickBot="1" x14ac:dyDescent="0.3">
      <c r="A77" s="135"/>
      <c r="B77" s="67" t="s">
        <v>1810</v>
      </c>
      <c r="C77" s="78">
        <f>IF(C76="","",IF(AND(MONTH(C76)&gt;=1,MONTH(C76)&lt;=3),1,IF(AND(MONTH(C76)&gt;=4,MONTH(C76)&lt;=6),2,IF(AND(MONTH(C76)&gt;=7,MONTH(C76)&lt;=9),3,4))))</f>
        <v>4</v>
      </c>
      <c r="D77" s="135"/>
      <c r="E77" s="79" t="s">
        <v>13380</v>
      </c>
      <c r="F77" s="80"/>
    </row>
    <row r="78" spans="1:10" ht="14.1" customHeight="1" thickBot="1" x14ac:dyDescent="0.3"/>
    <row r="79" spans="1:10" ht="14.1" customHeight="1" thickBot="1" x14ac:dyDescent="0.3">
      <c r="A79" s="72" t="s">
        <v>15959</v>
      </c>
      <c r="B79" s="72" t="s">
        <v>16379</v>
      </c>
      <c r="C79" s="72" t="s">
        <v>15863</v>
      </c>
      <c r="D79" s="72" t="s">
        <v>15467</v>
      </c>
      <c r="E79" s="72" t="s">
        <v>7036</v>
      </c>
      <c r="F79" s="72" t="s">
        <v>15496</v>
      </c>
    </row>
    <row r="80" spans="1:10" ht="13.5" customHeight="1" x14ac:dyDescent="0.25">
      <c r="A80" s="81" t="s">
        <v>4690</v>
      </c>
      <c r="B80" s="69" t="str">
        <f ca="1">IFERROR(INDEX(UNSPSCDes,MATCH(INDIRECT(ADDRESS(ROW(),COLUMN()-1,4)),UNSPSCCode,0)),IF(INDIRECT(ADDRESS(ROW(),COLUMN()-1,4))="15101505","Combustible diesel",""))</f>
        <v>Combustible diesel</v>
      </c>
      <c r="C80" s="82" t="s">
        <v>1471</v>
      </c>
      <c r="D80" s="81">
        <v>1</v>
      </c>
      <c r="E80" s="71">
        <v>3900000</v>
      </c>
      <c r="F80" s="70">
        <f ca="1">INDIRECT(ADDRESS(ROW(),COLUMN()-2,4))*INDIRECT(ADDRESS(ROW(),COLUMN()-1,4))</f>
        <v>3900000</v>
      </c>
    </row>
    <row r="81" spans="1:10" ht="13.5" customHeight="1" x14ac:dyDescent="0.25">
      <c r="A81" s="81"/>
      <c r="B81" s="69"/>
      <c r="C81" s="82"/>
      <c r="D81" s="81"/>
      <c r="E81" s="71"/>
      <c r="F81" s="70"/>
    </row>
    <row r="82" spans="1:10" ht="14.1" customHeight="1" x14ac:dyDescent="0.25">
      <c r="E82" s="83" t="s">
        <v>12725</v>
      </c>
      <c r="F82" s="74">
        <f ca="1">SUM(Table9[MONTO TOTAL ESTIMADO])</f>
        <v>3900000</v>
      </c>
    </row>
    <row r="83" spans="1:10" ht="14.1" customHeight="1" thickBot="1" x14ac:dyDescent="0.3"/>
    <row r="84" spans="1:10" ht="14.1" customHeight="1" thickBot="1" x14ac:dyDescent="0.3">
      <c r="A84" s="64" t="s">
        <v>16619</v>
      </c>
      <c r="B84" s="64" t="s">
        <v>165</v>
      </c>
      <c r="C84" s="64" t="s">
        <v>11894</v>
      </c>
      <c r="D84" s="64" t="s">
        <v>14584</v>
      </c>
      <c r="E84" s="64" t="s">
        <v>11111</v>
      </c>
      <c r="F84" s="64" t="s">
        <v>11244</v>
      </c>
    </row>
    <row r="85" spans="1:10" ht="14.1" customHeight="1" thickBot="1" x14ac:dyDescent="0.3">
      <c r="A85" s="66" t="s">
        <v>11394</v>
      </c>
      <c r="B85" s="66" t="s">
        <v>19147</v>
      </c>
      <c r="C85" s="66" t="s">
        <v>18049</v>
      </c>
      <c r="D85" s="66" t="s">
        <v>1899</v>
      </c>
      <c r="E85" s="66" t="s">
        <v>18105</v>
      </c>
      <c r="F85" s="66"/>
    </row>
    <row r="86" spans="1:10" ht="14.1" customHeight="1" thickBot="1" x14ac:dyDescent="0.3">
      <c r="A86" s="134" t="s">
        <v>15034</v>
      </c>
      <c r="B86" s="67" t="s">
        <v>8646</v>
      </c>
      <c r="C86" s="77">
        <v>44207</v>
      </c>
      <c r="D86" s="134" t="s">
        <v>9515</v>
      </c>
      <c r="E86" s="79" t="s">
        <v>13278</v>
      </c>
      <c r="F86" s="80" t="s">
        <v>3126</v>
      </c>
      <c r="H86" s="26" t="str">
        <f>C85</f>
        <v>Bienes</v>
      </c>
      <c r="I86" s="26" t="str">
        <f>E85</f>
        <v>No</v>
      </c>
      <c r="J86" s="26" t="str">
        <f>D85</f>
        <v>Comparacion de Precios</v>
      </c>
    </row>
    <row r="87" spans="1:10" ht="14.1" customHeight="1" thickBot="1" x14ac:dyDescent="0.3">
      <c r="A87" s="135"/>
      <c r="B87" s="67" t="s">
        <v>1810</v>
      </c>
      <c r="C87" s="78">
        <f>IF(C86="","",IF(AND(MONTH(C86)&gt;=1,MONTH(C86)&lt;=3),1,IF(AND(MONTH(C86)&gt;=4,MONTH(C86)&lt;=6),2,IF(AND(MONTH(C86)&gt;=7,MONTH(C86)&lt;=9),3,4))))</f>
        <v>1</v>
      </c>
      <c r="D87" s="135"/>
      <c r="E87" s="79" t="s">
        <v>2447</v>
      </c>
      <c r="F87" s="80" t="s">
        <v>14655</v>
      </c>
    </row>
    <row r="88" spans="1:10" ht="33.950000000000003" customHeight="1" thickBot="1" x14ac:dyDescent="0.3">
      <c r="A88" s="135"/>
      <c r="B88" s="67" t="s">
        <v>13122</v>
      </c>
      <c r="C88" s="77">
        <v>44215</v>
      </c>
      <c r="D88" s="135"/>
      <c r="E88" s="79" t="s">
        <v>3119</v>
      </c>
      <c r="F88" s="80" t="s">
        <v>4694</v>
      </c>
    </row>
    <row r="89" spans="1:10" ht="14.1" customHeight="1" thickBot="1" x14ac:dyDescent="0.3">
      <c r="A89" s="135"/>
      <c r="B89" s="67" t="s">
        <v>1810</v>
      </c>
      <c r="C89" s="78">
        <f>IF(C88="","",IF(AND(MONTH(C88)&gt;=1,MONTH(C88)&lt;=3),1,IF(AND(MONTH(C88)&gt;=4,MONTH(C88)&lt;=6),2,IF(AND(MONTH(C88)&gt;=7,MONTH(C88)&lt;=9),3,4))))</f>
        <v>1</v>
      </c>
      <c r="D89" s="135"/>
      <c r="E89" s="79" t="s">
        <v>13380</v>
      </c>
      <c r="F89" s="80"/>
    </row>
    <row r="90" spans="1:10" ht="14.1" customHeight="1" thickBot="1" x14ac:dyDescent="0.3"/>
    <row r="91" spans="1:10" ht="14.1" customHeight="1" thickBot="1" x14ac:dyDescent="0.3">
      <c r="A91" s="72" t="s">
        <v>15959</v>
      </c>
      <c r="B91" s="72" t="s">
        <v>16379</v>
      </c>
      <c r="C91" s="72" t="s">
        <v>15863</v>
      </c>
      <c r="D91" s="72" t="s">
        <v>15467</v>
      </c>
      <c r="E91" s="72" t="s">
        <v>7036</v>
      </c>
      <c r="F91" s="72" t="s">
        <v>15496</v>
      </c>
    </row>
    <row r="92" spans="1:10" ht="14.1" customHeight="1" x14ac:dyDescent="0.25">
      <c r="A92" s="81" t="s">
        <v>5284</v>
      </c>
      <c r="B92" s="69" t="str">
        <f ca="1">IFERROR(INDEX(UNSPSCDes,MATCH(INDIRECT(ADDRESS(ROW(),COLUMN()-1,4)),UNSPSCCode,0)),IF(INDIRECT(ADDRESS(ROW(),COLUMN()-1,4))="15101502","Kerosene",""))</f>
        <v>Kerosene</v>
      </c>
      <c r="C92" s="82" t="str">
        <f>IFERROR(VLOOKUP("GAL",'Informacion '!P:Q,2,FALSE),"")</f>
        <v>Galón</v>
      </c>
      <c r="D92" s="81">
        <v>1</v>
      </c>
      <c r="E92" s="71">
        <v>3000000</v>
      </c>
      <c r="F92" s="70">
        <f ca="1">INDIRECT(ADDRESS(ROW(),COLUMN()-2,4))*INDIRECT(ADDRESS(ROW(),COLUMN()-1,4))</f>
        <v>3000000</v>
      </c>
    </row>
    <row r="93" spans="1:10" ht="14.1" customHeight="1" x14ac:dyDescent="0.25">
      <c r="E93" s="83" t="s">
        <v>12725</v>
      </c>
      <c r="F93" s="74">
        <f ca="1">SUM(Table10[MONTO TOTAL ESTIMADO])</f>
        <v>3000000</v>
      </c>
    </row>
    <row r="94" spans="1:10" ht="14.1" customHeight="1" thickBot="1" x14ac:dyDescent="0.3"/>
    <row r="95" spans="1:10" ht="14.1" customHeight="1" thickBot="1" x14ac:dyDescent="0.3">
      <c r="A95" s="64" t="s">
        <v>16619</v>
      </c>
      <c r="B95" s="64" t="s">
        <v>165</v>
      </c>
      <c r="C95" s="64" t="s">
        <v>11894</v>
      </c>
      <c r="D95" s="64" t="s">
        <v>14584</v>
      </c>
      <c r="E95" s="64" t="s">
        <v>11111</v>
      </c>
      <c r="F95" s="64" t="s">
        <v>11244</v>
      </c>
    </row>
    <row r="96" spans="1:10" ht="14.1" customHeight="1" thickBot="1" x14ac:dyDescent="0.3">
      <c r="A96" s="66" t="s">
        <v>19176</v>
      </c>
      <c r="B96" s="66" t="s">
        <v>8369</v>
      </c>
      <c r="C96" s="66" t="s">
        <v>18049</v>
      </c>
      <c r="D96" s="66" t="s">
        <v>17732</v>
      </c>
      <c r="E96" s="66" t="s">
        <v>18105</v>
      </c>
      <c r="F96" s="66" t="s">
        <v>6884</v>
      </c>
    </row>
    <row r="97" spans="1:6" ht="17.25" customHeight="1" thickBot="1" x14ac:dyDescent="0.3">
      <c r="A97" s="134" t="s">
        <v>19177</v>
      </c>
      <c r="B97" s="67" t="s">
        <v>8646</v>
      </c>
      <c r="C97" s="77">
        <v>44203</v>
      </c>
      <c r="D97" s="134" t="s">
        <v>9515</v>
      </c>
      <c r="E97" s="79" t="s">
        <v>13278</v>
      </c>
      <c r="F97" s="80" t="s">
        <v>3126</v>
      </c>
    </row>
    <row r="98" spans="1:6" ht="14.1" customHeight="1" thickBot="1" x14ac:dyDescent="0.3">
      <c r="A98" s="135"/>
      <c r="B98" s="67" t="s">
        <v>1810</v>
      </c>
      <c r="C98" s="78">
        <f>IF(C97="","",IF(AND(MONTH(C97)&gt;=1,MONTH(C97)&lt;=3),1,IF(AND(MONTH(C97)&gt;=4,MONTH(C97)&lt;=6),2,IF(AND(MONTH(C97)&gt;=7,MONTH(C97)&lt;=9),3,4))))</f>
        <v>1</v>
      </c>
      <c r="D98" s="135"/>
      <c r="E98" s="79" t="s">
        <v>2447</v>
      </c>
      <c r="F98" s="80" t="s">
        <v>14655</v>
      </c>
    </row>
    <row r="99" spans="1:6" ht="14.1" customHeight="1" thickBot="1" x14ac:dyDescent="0.3">
      <c r="A99" s="135"/>
      <c r="B99" s="67" t="s">
        <v>13122</v>
      </c>
      <c r="C99" s="77">
        <v>44208</v>
      </c>
      <c r="D99" s="135"/>
      <c r="E99" s="79" t="s">
        <v>3119</v>
      </c>
      <c r="F99" s="80" t="s">
        <v>4694</v>
      </c>
    </row>
    <row r="100" spans="1:6" ht="14.1" customHeight="1" thickBot="1" x14ac:dyDescent="0.3">
      <c r="A100" s="135"/>
      <c r="B100" s="67" t="s">
        <v>1810</v>
      </c>
      <c r="C100" s="78">
        <f>IF(C99="","",IF(AND(MONTH(C99)&gt;=1,MONTH(C99)&lt;=3),1,IF(AND(MONTH(C99)&gt;=4,MONTH(C99)&lt;=6),2,IF(AND(MONTH(C99)&gt;=7,MONTH(C99)&lt;=9),3,4))))</f>
        <v>1</v>
      </c>
      <c r="D100" s="135"/>
      <c r="E100" s="79" t="s">
        <v>13380</v>
      </c>
      <c r="F100" s="80"/>
    </row>
    <row r="101" spans="1:6" ht="14.1" customHeight="1" thickBot="1" x14ac:dyDescent="0.3"/>
    <row r="102" spans="1:6" ht="14.1" customHeight="1" thickBot="1" x14ac:dyDescent="0.3">
      <c r="A102" s="72" t="s">
        <v>15959</v>
      </c>
      <c r="B102" s="72" t="s">
        <v>16379</v>
      </c>
      <c r="C102" s="72" t="s">
        <v>15863</v>
      </c>
      <c r="D102" s="72" t="s">
        <v>15467</v>
      </c>
      <c r="E102" s="72" t="s">
        <v>7036</v>
      </c>
      <c r="F102" s="72" t="s">
        <v>15496</v>
      </c>
    </row>
    <row r="103" spans="1:6" ht="14.1" customHeight="1" x14ac:dyDescent="0.25">
      <c r="A103" s="81" t="s">
        <v>6644</v>
      </c>
      <c r="B103" s="69" t="str">
        <f ca="1">IFERROR(INDEX(UNSPSCDes,MATCH(INDIRECT(ADDRESS(ROW(),COLUMN()-1,4)),UNSPSCCode,0)),IF(INDIRECT(ADDRESS(ROW(),COLUMN()-1,4))="50161509","Azucares naturales o productos endulzantes",""))</f>
        <v>Azucares naturales o productos endulzantes</v>
      </c>
      <c r="C103" s="82" t="str">
        <f>IFERROR(VLOOKUP("LB",'Informacion '!P:Q,2,FALSE),"")</f>
        <v>Libra </v>
      </c>
      <c r="D103" s="81">
        <v>150</v>
      </c>
      <c r="E103" s="71">
        <v>35</v>
      </c>
      <c r="F103" s="70">
        <f t="shared" ref="F103:F139" ca="1" si="0">INDIRECT(ADDRESS(ROW(),COLUMN()-2,4))*INDIRECT(ADDRESS(ROW(),COLUMN()-1,4))</f>
        <v>5250</v>
      </c>
    </row>
    <row r="104" spans="1:6" ht="14.1" customHeight="1" x14ac:dyDescent="0.25">
      <c r="A104" s="81" t="s">
        <v>15260</v>
      </c>
      <c r="B104" s="69" t="str">
        <f ca="1">IFERROR(INDEX(UNSPSCDes,MATCH(INDIRECT(ADDRESS(ROW(),COLUMN()-1,4)),UNSPSCCode,0)),IF(INDIRECT(ADDRESS(ROW(),COLUMN()-1,4))="50161510","Endulzantes artificiales",""))</f>
        <v>Endulzantes artificiales</v>
      </c>
      <c r="C104" s="82" t="str">
        <f>IFERROR(VLOOKUP("LB",'Informacion '!P:Q,2,FALSE),"")</f>
        <v>Libra </v>
      </c>
      <c r="D104" s="81">
        <v>150</v>
      </c>
      <c r="E104" s="71">
        <v>45</v>
      </c>
      <c r="F104" s="70">
        <f t="shared" ca="1" si="0"/>
        <v>6750</v>
      </c>
    </row>
    <row r="105" spans="1:6" ht="14.1" customHeight="1" x14ac:dyDescent="0.25">
      <c r="A105" s="81" t="s">
        <v>10939</v>
      </c>
      <c r="B105" s="69" t="str">
        <f ca="1">IFERROR(INDEX(UNSPSCDes,MATCH(INDIRECT(ADDRESS(ROW(),COLUMN()-1,4)),UNSPSCCode,0)),IF(INDIRECT(ADDRESS(ROW(),COLUMN()-1,4))="50192501","Emparedados frescos",""))</f>
        <v>Emparedados frescos</v>
      </c>
      <c r="C105" s="82" t="str">
        <f>IFERROR(VLOOKUP("UD",'Informacion '!P:Q,2,FALSE),"")</f>
        <v>Unidad</v>
      </c>
      <c r="D105" s="81">
        <v>65</v>
      </c>
      <c r="E105" s="71">
        <v>10</v>
      </c>
      <c r="F105" s="70">
        <f t="shared" ca="1" si="0"/>
        <v>650</v>
      </c>
    </row>
    <row r="106" spans="1:6" ht="14.1" customHeight="1" x14ac:dyDescent="0.25">
      <c r="A106" s="81" t="s">
        <v>1326</v>
      </c>
      <c r="B106" s="69" t="str">
        <f ca="1">IFERROR(INDEX(UNSPSCDes,MATCH(INDIRECT(ADDRESS(ROW(),COLUMN()-1,4)),UNSPSCCode,0)),IF(INDIRECT(ADDRESS(ROW(),COLUMN()-1,4))="50131606","Huevos frescos",""))</f>
        <v>Huevos frescos</v>
      </c>
      <c r="C106" s="82" t="str">
        <f>IFERROR(VLOOKUP("DOC",'Informacion '!P:Q,2,FALSE),"")</f>
        <v>Docena</v>
      </c>
      <c r="D106" s="81">
        <v>85</v>
      </c>
      <c r="E106" s="71">
        <v>210</v>
      </c>
      <c r="F106" s="70">
        <f t="shared" ca="1" si="0"/>
        <v>17850</v>
      </c>
    </row>
    <row r="107" spans="1:6" ht="14.1" customHeight="1" x14ac:dyDescent="0.25">
      <c r="A107" s="81" t="s">
        <v>18112</v>
      </c>
      <c r="B107" s="69" t="str">
        <f ca="1">IFERROR(INDEX(UNSPSCDes,MATCH(INDIRECT(ADDRESS(ROW(),COLUMN()-1,4)),UNSPSCCode,0)),IF(INDIRECT(ADDRESS(ROW(),COLUMN()-1,4))="50181905","Galletas de dulce",""))</f>
        <v>Galletas de dulce</v>
      </c>
      <c r="C107" s="82" t="str">
        <f>IFERROR(VLOOKUP("CAJ",'Informacion '!P:Q,2,FALSE),"")</f>
        <v>Caja</v>
      </c>
      <c r="D107" s="81">
        <v>100</v>
      </c>
      <c r="E107" s="71">
        <v>25</v>
      </c>
      <c r="F107" s="70">
        <f t="shared" ca="1" si="0"/>
        <v>2500</v>
      </c>
    </row>
    <row r="108" spans="1:6" ht="14.1" customHeight="1" x14ac:dyDescent="0.25">
      <c r="A108" s="81" t="s">
        <v>18112</v>
      </c>
      <c r="B108" s="69" t="str">
        <f ca="1">IFERROR(INDEX(UNSPSCDes,MATCH(INDIRECT(ADDRESS(ROW(),COLUMN()-1,4)),UNSPSCCode,0)),IF(INDIRECT(ADDRESS(ROW(),COLUMN()-1,4))="50181905","Galletas de dulce",""))</f>
        <v>Galletas de dulce</v>
      </c>
      <c r="C108" s="82" t="str">
        <f>IFERROR(VLOOKUP("CAJ",'Informacion '!P:Q,2,FALSE),"")</f>
        <v>Caja</v>
      </c>
      <c r="D108" s="81">
        <v>250</v>
      </c>
      <c r="E108" s="71">
        <v>550</v>
      </c>
      <c r="F108" s="70">
        <f t="shared" ca="1" si="0"/>
        <v>137500</v>
      </c>
    </row>
    <row r="109" spans="1:6" ht="14.1" customHeight="1" x14ac:dyDescent="0.25">
      <c r="A109" s="81" t="s">
        <v>15438</v>
      </c>
      <c r="B109" s="69" t="str">
        <f ca="1">IFERROR(INDEX(UNSPSCDes,MATCH(INDIRECT(ADDRESS(ROW(),COLUMN()-1,4)),UNSPSCCode,0)),IF(INDIRECT(ADDRESS(ROW(),COLUMN()-1,4))="10151802","Semillas o plántulas de vainilla",""))</f>
        <v>Semillas o plántulas de vainilla</v>
      </c>
      <c r="C109" s="82" t="str">
        <f>IFERROR(VLOOKUP("GAL",'Informacion '!P:Q,2,FALSE),"")</f>
        <v>Galón</v>
      </c>
      <c r="D109" s="81">
        <v>50</v>
      </c>
      <c r="E109" s="71">
        <v>1500</v>
      </c>
      <c r="F109" s="70">
        <f t="shared" ca="1" si="0"/>
        <v>75000</v>
      </c>
    </row>
    <row r="110" spans="1:6" ht="14.1" customHeight="1" x14ac:dyDescent="0.25">
      <c r="A110" s="81" t="s">
        <v>15438</v>
      </c>
      <c r="B110" s="69" t="str">
        <f ca="1">IFERROR(INDEX(UNSPSCDes,MATCH(INDIRECT(ADDRESS(ROW(),COLUMN()-1,4)),UNSPSCCode,0)),IF(INDIRECT(ADDRESS(ROW(),COLUMN()-1,4))="10151802","Semillas o plántulas de vainilla",""))</f>
        <v>Semillas o plántulas de vainilla</v>
      </c>
      <c r="C110" s="82" t="str">
        <f>IFERROR(VLOOKUP("GAL",'Informacion '!P:Q,2,FALSE),"")</f>
        <v>Galón</v>
      </c>
      <c r="D110" s="81">
        <v>35</v>
      </c>
      <c r="E110" s="71">
        <v>950</v>
      </c>
      <c r="F110" s="70">
        <f t="shared" ca="1" si="0"/>
        <v>33250</v>
      </c>
    </row>
    <row r="111" spans="1:6" ht="14.1" customHeight="1" x14ac:dyDescent="0.25">
      <c r="A111" s="81" t="s">
        <v>15438</v>
      </c>
      <c r="B111" s="69" t="str">
        <f ca="1">IFERROR(INDEX(UNSPSCDes,MATCH(INDIRECT(ADDRESS(ROW(),COLUMN()-1,4)),UNSPSCCode,0)),IF(INDIRECT(ADDRESS(ROW(),COLUMN()-1,4))="10151802","Semillas o plántulas de vainilla",""))</f>
        <v>Semillas o plántulas de vainilla</v>
      </c>
      <c r="C111" s="82" t="str">
        <f>IFERROR(VLOOKUP("GAL",'Informacion '!P:Q,2,FALSE),"")</f>
        <v>Galón</v>
      </c>
      <c r="D111" s="81">
        <v>30</v>
      </c>
      <c r="E111" s="71">
        <v>950</v>
      </c>
      <c r="F111" s="70">
        <f t="shared" ca="1" si="0"/>
        <v>28500</v>
      </c>
    </row>
    <row r="112" spans="1:6" ht="14.1" customHeight="1" x14ac:dyDescent="0.25">
      <c r="A112" s="81" t="s">
        <v>4750</v>
      </c>
      <c r="B112" s="69" t="str">
        <f ca="1">IFERROR(INDEX(UNSPSCDes,MATCH(INDIRECT(ADDRESS(ROW(),COLUMN()-1,4)),UNSPSCCode,0)),IF(INDIRECT(ADDRESS(ROW(),COLUMN()-1,4))="50131701","Productos de leche o mantequilla frescos",""))</f>
        <v>Productos de leche o mantequilla frescos</v>
      </c>
      <c r="C112" s="82" t="str">
        <f>IFERROR(VLOOKUP("CAJ",'Informacion '!P:Q,2,FALSE),"")</f>
        <v>Caja</v>
      </c>
      <c r="D112" s="81">
        <v>50</v>
      </c>
      <c r="E112" s="71">
        <v>1000</v>
      </c>
      <c r="F112" s="70">
        <f t="shared" ca="1" si="0"/>
        <v>50000</v>
      </c>
    </row>
    <row r="113" spans="1:6" ht="14.1" customHeight="1" x14ac:dyDescent="0.25">
      <c r="A113" s="81" t="s">
        <v>4750</v>
      </c>
      <c r="B113" s="69" t="str">
        <f ca="1">IFERROR(INDEX(UNSPSCDes,MATCH(INDIRECT(ADDRESS(ROW(),COLUMN()-1,4)),UNSPSCCode,0)),IF(INDIRECT(ADDRESS(ROW(),COLUMN()-1,4))="50131701","Productos de leche o mantequilla frescos",""))</f>
        <v>Productos de leche o mantequilla frescos</v>
      </c>
      <c r="C113" s="82" t="str">
        <f>IFERROR(VLOOKUP("CAJ",'Informacion '!P:Q,2,FALSE),"")</f>
        <v>Caja</v>
      </c>
      <c r="D113" s="81">
        <v>50</v>
      </c>
      <c r="E113" s="71">
        <v>1000</v>
      </c>
      <c r="F113" s="70">
        <f t="shared" ca="1" si="0"/>
        <v>50000</v>
      </c>
    </row>
    <row r="114" spans="1:6" ht="14.1" customHeight="1" x14ac:dyDescent="0.25">
      <c r="A114" s="81" t="s">
        <v>4750</v>
      </c>
      <c r="B114" s="69" t="str">
        <f ca="1">IFERROR(INDEX(UNSPSCDes,MATCH(INDIRECT(ADDRESS(ROW(),COLUMN()-1,4)),UNSPSCCode,0)),IF(INDIRECT(ADDRESS(ROW(),COLUMN()-1,4))="50131701","Productos de leche o mantequilla frescos",""))</f>
        <v>Productos de leche o mantequilla frescos</v>
      </c>
      <c r="C114" s="82" t="str">
        <f>IFERROR(VLOOKUP("CAJ",'Informacion '!P:Q,2,FALSE),"")</f>
        <v>Caja</v>
      </c>
      <c r="D114" s="81">
        <v>50</v>
      </c>
      <c r="E114" s="71">
        <v>1000</v>
      </c>
      <c r="F114" s="70">
        <f t="shared" ca="1" si="0"/>
        <v>50000</v>
      </c>
    </row>
    <row r="115" spans="1:6" ht="14.1" customHeight="1" x14ac:dyDescent="0.25">
      <c r="A115" s="81" t="s">
        <v>4750</v>
      </c>
      <c r="B115" s="69" t="str">
        <f ca="1">IFERROR(INDEX(UNSPSCDes,MATCH(INDIRECT(ADDRESS(ROW(),COLUMN()-1,4)),UNSPSCCode,0)),IF(INDIRECT(ADDRESS(ROW(),COLUMN()-1,4))="50131701","Productos de leche o mantequilla frescos",""))</f>
        <v>Productos de leche o mantequilla frescos</v>
      </c>
      <c r="C115" s="82" t="str">
        <f>IFERROR(VLOOKUP("CAJ",'Informacion '!P:Q,2,FALSE),"")</f>
        <v>Caja</v>
      </c>
      <c r="D115" s="81">
        <v>50</v>
      </c>
      <c r="E115" s="71">
        <v>1000</v>
      </c>
      <c r="F115" s="70">
        <f t="shared" ca="1" si="0"/>
        <v>50000</v>
      </c>
    </row>
    <row r="116" spans="1:6" ht="14.1" customHeight="1" x14ac:dyDescent="0.25">
      <c r="A116" s="81" t="s">
        <v>5765</v>
      </c>
      <c r="B116" s="69" t="str">
        <f ca="1">IFERROR(INDEX(UNSPSCDes,MATCH(INDIRECT(ADDRESS(ROW(),COLUMN()-1,4)),UNSPSCCode,0)),IF(INDIRECT(ADDRESS(ROW(),COLUMN()-1,4))="50131611","Huevos batidos",""))</f>
        <v>Huevos batidos</v>
      </c>
      <c r="C116" s="82" t="str">
        <f>IFERROR(VLOOKUP("DEC",'Informacion '!P:Q,2,FALSE),"")</f>
        <v>Decena</v>
      </c>
      <c r="D116" s="81">
        <v>30</v>
      </c>
      <c r="E116" s="71">
        <v>150</v>
      </c>
      <c r="F116" s="70">
        <f t="shared" ca="1" si="0"/>
        <v>4500</v>
      </c>
    </row>
    <row r="117" spans="1:6" ht="14.1" customHeight="1" x14ac:dyDescent="0.25">
      <c r="A117" s="81" t="s">
        <v>5765</v>
      </c>
      <c r="B117" s="69" t="str">
        <f ca="1">IFERROR(INDEX(UNSPSCDes,MATCH(INDIRECT(ADDRESS(ROW(),COLUMN()-1,4)),UNSPSCCode,0)),IF(INDIRECT(ADDRESS(ROW(),COLUMN()-1,4))="50131611","Huevos batidos",""))</f>
        <v>Huevos batidos</v>
      </c>
      <c r="C117" s="82" t="str">
        <f>IFERROR(VLOOKUP("DEC",'Informacion '!P:Q,2,FALSE),"")</f>
        <v>Decena</v>
      </c>
      <c r="D117" s="81">
        <v>30</v>
      </c>
      <c r="E117" s="71">
        <v>150</v>
      </c>
      <c r="F117" s="70">
        <f t="shared" ca="1" si="0"/>
        <v>4500</v>
      </c>
    </row>
    <row r="118" spans="1:6" ht="14.1" customHeight="1" x14ac:dyDescent="0.25">
      <c r="A118" s="81" t="s">
        <v>5765</v>
      </c>
      <c r="B118" s="69" t="str">
        <f ca="1">IFERROR(INDEX(UNSPSCDes,MATCH(INDIRECT(ADDRESS(ROW(),COLUMN()-1,4)),UNSPSCCode,0)),IF(INDIRECT(ADDRESS(ROW(),COLUMN()-1,4))="50131611","Huevos batidos",""))</f>
        <v>Huevos batidos</v>
      </c>
      <c r="C118" s="82" t="str">
        <f>IFERROR(VLOOKUP("DEC",'Informacion '!P:Q,2,FALSE),"")</f>
        <v>Decena</v>
      </c>
      <c r="D118" s="81">
        <v>30</v>
      </c>
      <c r="E118" s="71">
        <v>150</v>
      </c>
      <c r="F118" s="70">
        <f t="shared" ca="1" si="0"/>
        <v>4500</v>
      </c>
    </row>
    <row r="119" spans="1:6" ht="14.1" customHeight="1" x14ac:dyDescent="0.25">
      <c r="A119" s="81" t="s">
        <v>5765</v>
      </c>
      <c r="B119" s="69" t="str">
        <f ca="1">IFERROR(INDEX(UNSPSCDes,MATCH(INDIRECT(ADDRESS(ROW(),COLUMN()-1,4)),UNSPSCCode,0)),IF(INDIRECT(ADDRESS(ROW(),COLUMN()-1,4))="50131611","Huevos batidos",""))</f>
        <v>Huevos batidos</v>
      </c>
      <c r="C119" s="82" t="str">
        <f>IFERROR(VLOOKUP("DEC",'Informacion '!P:Q,2,FALSE),"")</f>
        <v>Decena</v>
      </c>
      <c r="D119" s="81">
        <v>30</v>
      </c>
      <c r="E119" s="71">
        <v>150</v>
      </c>
      <c r="F119" s="70">
        <f t="shared" ca="1" si="0"/>
        <v>4500</v>
      </c>
    </row>
    <row r="120" spans="1:6" ht="14.1" customHeight="1" x14ac:dyDescent="0.25">
      <c r="A120" s="81" t="s">
        <v>6644</v>
      </c>
      <c r="B120" s="69" t="str">
        <f ca="1">IFERROR(INDEX(UNSPSCDes,MATCH(INDIRECT(ADDRESS(ROW(),COLUMN()-1,4)),UNSPSCCode,0)),IF(INDIRECT(ADDRESS(ROW(),COLUMN()-1,4))="50161509","Azucares naturales o productos endulzantes",""))</f>
        <v>Azucares naturales o productos endulzantes</v>
      </c>
      <c r="C120" s="82" t="str">
        <f>IFERROR(VLOOKUP("LB",'Informacion '!P:Q,2,FALSE),"")</f>
        <v>Libra </v>
      </c>
      <c r="D120" s="81">
        <v>50</v>
      </c>
      <c r="E120" s="71">
        <v>1400</v>
      </c>
      <c r="F120" s="70">
        <f t="shared" ca="1" si="0"/>
        <v>70000</v>
      </c>
    </row>
    <row r="121" spans="1:6" ht="14.1" customHeight="1" x14ac:dyDescent="0.25">
      <c r="A121" s="81" t="s">
        <v>6644</v>
      </c>
      <c r="B121" s="69" t="str">
        <f ca="1">IFERROR(INDEX(UNSPSCDes,MATCH(INDIRECT(ADDRESS(ROW(),COLUMN()-1,4)),UNSPSCCode,0)),IF(INDIRECT(ADDRESS(ROW(),COLUMN()-1,4))="50161509","Azucares naturales o productos endulzantes",""))</f>
        <v>Azucares naturales o productos endulzantes</v>
      </c>
      <c r="C121" s="82" t="str">
        <f>IFERROR(VLOOKUP("LB",'Informacion '!P:Q,2,FALSE),"")</f>
        <v>Libra </v>
      </c>
      <c r="D121" s="81">
        <v>50</v>
      </c>
      <c r="E121" s="71">
        <v>1400</v>
      </c>
      <c r="F121" s="70">
        <f t="shared" ca="1" si="0"/>
        <v>70000</v>
      </c>
    </row>
    <row r="122" spans="1:6" ht="14.1" customHeight="1" x14ac:dyDescent="0.25">
      <c r="A122" s="81" t="s">
        <v>6644</v>
      </c>
      <c r="B122" s="69" t="str">
        <f ca="1">IFERROR(INDEX(UNSPSCDes,MATCH(INDIRECT(ADDRESS(ROW(),COLUMN()-1,4)),UNSPSCCode,0)),IF(INDIRECT(ADDRESS(ROW(),COLUMN()-1,4))="50161509","Azucares naturales o productos endulzantes",""))</f>
        <v>Azucares naturales o productos endulzantes</v>
      </c>
      <c r="C122" s="82" t="str">
        <f>IFERROR(VLOOKUP("LB",'Informacion '!P:Q,2,FALSE),"")</f>
        <v>Libra </v>
      </c>
      <c r="D122" s="81">
        <v>50</v>
      </c>
      <c r="E122" s="71">
        <v>1400</v>
      </c>
      <c r="F122" s="70">
        <f t="shared" ca="1" si="0"/>
        <v>70000</v>
      </c>
    </row>
    <row r="123" spans="1:6" ht="14.1" customHeight="1" x14ac:dyDescent="0.25">
      <c r="A123" s="81" t="s">
        <v>6644</v>
      </c>
      <c r="B123" s="69" t="str">
        <f ca="1">IFERROR(INDEX(UNSPSCDes,MATCH(INDIRECT(ADDRESS(ROW(),COLUMN()-1,4)),UNSPSCCode,0)),IF(INDIRECT(ADDRESS(ROW(),COLUMN()-1,4))="50161509","Azucares naturales o productos endulzantes",""))</f>
        <v>Azucares naturales o productos endulzantes</v>
      </c>
      <c r="C123" s="82" t="str">
        <f>IFERROR(VLOOKUP("LB",'Informacion '!P:Q,2,FALSE),"")</f>
        <v>Libra </v>
      </c>
      <c r="D123" s="81">
        <v>50</v>
      </c>
      <c r="E123" s="71">
        <v>1400</v>
      </c>
      <c r="F123" s="70">
        <f t="shared" ca="1" si="0"/>
        <v>70000</v>
      </c>
    </row>
    <row r="124" spans="1:6" ht="14.1" customHeight="1" x14ac:dyDescent="0.25">
      <c r="A124" s="81" t="s">
        <v>2807</v>
      </c>
      <c r="B124" s="69" t="str">
        <f ca="1">IFERROR(INDEX(UNSPSCDes,MATCH(INDIRECT(ADDRESS(ROW(),COLUMN()-1,4)),UNSPSCCode,0)),IF(INDIRECT(ADDRESS(ROW(),COLUMN()-1,4))="50161511","Chocolate o sustituto de chocolate",""))</f>
        <v>Chocolate o sustituto de chocolate</v>
      </c>
      <c r="C124" s="82" t="str">
        <f>IFERROR(VLOOKUP("PAQ",'Informacion '!P:Q,2,FALSE),"")</f>
        <v>Paquete</v>
      </c>
      <c r="D124" s="81">
        <v>30</v>
      </c>
      <c r="E124" s="71">
        <v>30</v>
      </c>
      <c r="F124" s="70">
        <f t="shared" ca="1" si="0"/>
        <v>900</v>
      </c>
    </row>
    <row r="125" spans="1:6" ht="14.1" customHeight="1" x14ac:dyDescent="0.25">
      <c r="A125" s="81" t="s">
        <v>2807</v>
      </c>
      <c r="B125" s="69" t="str">
        <f ca="1">IFERROR(INDEX(UNSPSCDes,MATCH(INDIRECT(ADDRESS(ROW(),COLUMN()-1,4)),UNSPSCCode,0)),IF(INDIRECT(ADDRESS(ROW(),COLUMN()-1,4))="50161511","Chocolate o sustituto de chocolate",""))</f>
        <v>Chocolate o sustituto de chocolate</v>
      </c>
      <c r="C125" s="82" t="str">
        <f>IFERROR(VLOOKUP("PAQ",'Informacion '!P:Q,2,FALSE),"")</f>
        <v>Paquete</v>
      </c>
      <c r="D125" s="81">
        <v>30</v>
      </c>
      <c r="E125" s="71">
        <v>30</v>
      </c>
      <c r="F125" s="70">
        <f t="shared" ca="1" si="0"/>
        <v>900</v>
      </c>
    </row>
    <row r="126" spans="1:6" ht="14.1" customHeight="1" x14ac:dyDescent="0.25">
      <c r="A126" s="81" t="s">
        <v>2807</v>
      </c>
      <c r="B126" s="69" t="str">
        <f ca="1">IFERROR(INDEX(UNSPSCDes,MATCH(INDIRECT(ADDRESS(ROW(),COLUMN()-1,4)),UNSPSCCode,0)),IF(INDIRECT(ADDRESS(ROW(),COLUMN()-1,4))="50161511","Chocolate o sustituto de chocolate",""))</f>
        <v>Chocolate o sustituto de chocolate</v>
      </c>
      <c r="C126" s="82" t="str">
        <f>IFERROR(VLOOKUP("PAQ",'Informacion '!P:Q,2,FALSE),"")</f>
        <v>Paquete</v>
      </c>
      <c r="D126" s="81">
        <v>30</v>
      </c>
      <c r="E126" s="71">
        <v>30</v>
      </c>
      <c r="F126" s="70">
        <f t="shared" ca="1" si="0"/>
        <v>900</v>
      </c>
    </row>
    <row r="127" spans="1:6" ht="14.1" customHeight="1" x14ac:dyDescent="0.25">
      <c r="A127" s="81" t="s">
        <v>2807</v>
      </c>
      <c r="B127" s="69" t="str">
        <f ca="1">IFERROR(INDEX(UNSPSCDes,MATCH(INDIRECT(ADDRESS(ROW(),COLUMN()-1,4)),UNSPSCCode,0)),IF(INDIRECT(ADDRESS(ROW(),COLUMN()-1,4))="50161511","Chocolate o sustituto de chocolate",""))</f>
        <v>Chocolate o sustituto de chocolate</v>
      </c>
      <c r="C127" s="82" t="str">
        <f>IFERROR(VLOOKUP("PAQ",'Informacion '!P:Q,2,FALSE),"")</f>
        <v>Paquete</v>
      </c>
      <c r="D127" s="81">
        <v>30</v>
      </c>
      <c r="E127" s="71">
        <v>30</v>
      </c>
      <c r="F127" s="70">
        <f t="shared" ca="1" si="0"/>
        <v>900</v>
      </c>
    </row>
    <row r="128" spans="1:6" ht="14.1" customHeight="1" x14ac:dyDescent="0.25">
      <c r="A128" s="81" t="s">
        <v>13633</v>
      </c>
      <c r="B128" s="69" t="str">
        <f ca="1">IFERROR(INDEX(UNSPSCDes,MATCH(INDIRECT(ADDRESS(ROW(),COLUMN()-1,4)),UNSPSCCode,0)),IF(INDIRECT(ADDRESS(ROW(),COLUMN()-1,4))="50161512","Almíbar",""))</f>
        <v>Almíbar</v>
      </c>
      <c r="C128" s="82" t="str">
        <f>IFERROR(VLOOKUP("DOC",'Informacion '!P:Q,2,FALSE),"")</f>
        <v>Docena</v>
      </c>
      <c r="D128" s="81">
        <v>15</v>
      </c>
      <c r="E128" s="71">
        <v>50</v>
      </c>
      <c r="F128" s="70">
        <f t="shared" ca="1" si="0"/>
        <v>750</v>
      </c>
    </row>
    <row r="129" spans="1:10" ht="14.1" customHeight="1" x14ac:dyDescent="0.25">
      <c r="A129" s="81" t="s">
        <v>13633</v>
      </c>
      <c r="B129" s="69" t="str">
        <f ca="1">IFERROR(INDEX(UNSPSCDes,MATCH(INDIRECT(ADDRESS(ROW(),COLUMN()-1,4)),UNSPSCCode,0)),IF(INDIRECT(ADDRESS(ROW(),COLUMN()-1,4))="50161512","Almíbar",""))</f>
        <v>Almíbar</v>
      </c>
      <c r="C129" s="82" t="str">
        <f>IFERROR(VLOOKUP("DOC",'Informacion '!P:Q,2,FALSE),"")</f>
        <v>Docena</v>
      </c>
      <c r="D129" s="81">
        <v>15</v>
      </c>
      <c r="E129" s="71">
        <v>50</v>
      </c>
      <c r="F129" s="70">
        <f t="shared" ca="1" si="0"/>
        <v>750</v>
      </c>
    </row>
    <row r="130" spans="1:10" ht="14.1" customHeight="1" x14ac:dyDescent="0.25">
      <c r="A130" s="81" t="s">
        <v>13633</v>
      </c>
      <c r="B130" s="69" t="str">
        <f ca="1">IFERROR(INDEX(UNSPSCDes,MATCH(INDIRECT(ADDRESS(ROW(),COLUMN()-1,4)),UNSPSCCode,0)),IF(INDIRECT(ADDRESS(ROW(),COLUMN()-1,4))="50161512","Almíbar",""))</f>
        <v>Almíbar</v>
      </c>
      <c r="C130" s="82" t="str">
        <f>IFERROR(VLOOKUP("DOC",'Informacion '!P:Q,2,FALSE),"")</f>
        <v>Docena</v>
      </c>
      <c r="D130" s="81">
        <v>15</v>
      </c>
      <c r="E130" s="71">
        <v>50</v>
      </c>
      <c r="F130" s="70">
        <f t="shared" ca="1" si="0"/>
        <v>750</v>
      </c>
    </row>
    <row r="131" spans="1:10" ht="14.1" customHeight="1" x14ac:dyDescent="0.25">
      <c r="A131" s="81" t="s">
        <v>13633</v>
      </c>
      <c r="B131" s="69" t="str">
        <f ca="1">IFERROR(INDEX(UNSPSCDes,MATCH(INDIRECT(ADDRESS(ROW(),COLUMN()-1,4)),UNSPSCCode,0)),IF(INDIRECT(ADDRESS(ROW(),COLUMN()-1,4))="50161512","Almíbar",""))</f>
        <v>Almíbar</v>
      </c>
      <c r="C131" s="82" t="str">
        <f>IFERROR(VLOOKUP("DOC",'Informacion '!P:Q,2,FALSE),"")</f>
        <v>Docena</v>
      </c>
      <c r="D131" s="81">
        <v>15</v>
      </c>
      <c r="E131" s="71">
        <v>50</v>
      </c>
      <c r="F131" s="70">
        <f t="shared" ca="1" si="0"/>
        <v>750</v>
      </c>
    </row>
    <row r="132" spans="1:10" ht="14.1" customHeight="1" x14ac:dyDescent="0.25">
      <c r="A132" s="81" t="s">
        <v>17178</v>
      </c>
      <c r="B132" s="69" t="str">
        <f ca="1">IFERROR(INDEX(UNSPSCDes,MATCH(INDIRECT(ADDRESS(ROW(),COLUMN()-1,4)),UNSPSCCode,0)),IF(INDIRECT(ADDRESS(ROW(),COLUMN()-1,4))="50171550","Especies o extractos",""))</f>
        <v>Especies o extractos</v>
      </c>
      <c r="C132" s="82" t="str">
        <f>IFERROR(VLOOKUP("GAL",'Informacion '!P:Q,2,FALSE),"")</f>
        <v>Galón</v>
      </c>
      <c r="D132" s="81">
        <v>20</v>
      </c>
      <c r="E132" s="71">
        <v>50</v>
      </c>
      <c r="F132" s="70">
        <f t="shared" ca="1" si="0"/>
        <v>1000</v>
      </c>
    </row>
    <row r="133" spans="1:10" ht="14.1" customHeight="1" x14ac:dyDescent="0.25">
      <c r="A133" s="81" t="s">
        <v>17178</v>
      </c>
      <c r="B133" s="69" t="str">
        <f ca="1">IFERROR(INDEX(UNSPSCDes,MATCH(INDIRECT(ADDRESS(ROW(),COLUMN()-1,4)),UNSPSCCode,0)),IF(INDIRECT(ADDRESS(ROW(),COLUMN()-1,4))="50171550","Especies o extractos",""))</f>
        <v>Especies o extractos</v>
      </c>
      <c r="C133" s="82" t="str">
        <f>IFERROR(VLOOKUP("GAL",'Informacion '!P:Q,2,FALSE),"")</f>
        <v>Galón</v>
      </c>
      <c r="D133" s="81">
        <v>20</v>
      </c>
      <c r="E133" s="71">
        <v>50</v>
      </c>
      <c r="F133" s="70">
        <f t="shared" ca="1" si="0"/>
        <v>1000</v>
      </c>
      <c r="H133" s="26" t="str">
        <f>C96</f>
        <v>Bienes</v>
      </c>
      <c r="I133" s="26" t="str">
        <f>E96</f>
        <v>No</v>
      </c>
      <c r="J133" s="26" t="str">
        <f>D96</f>
        <v>Compras Menores</v>
      </c>
    </row>
    <row r="134" spans="1:10" ht="14.1" customHeight="1" x14ac:dyDescent="0.25">
      <c r="A134" s="81" t="s">
        <v>17178</v>
      </c>
      <c r="B134" s="69" t="str">
        <f ca="1">IFERROR(INDEX(UNSPSCDes,MATCH(INDIRECT(ADDRESS(ROW(),COLUMN()-1,4)),UNSPSCCode,0)),IF(INDIRECT(ADDRESS(ROW(),COLUMN()-1,4))="50171550","Especies o extractos",""))</f>
        <v>Especies o extractos</v>
      </c>
      <c r="C134" s="82" t="str">
        <f>IFERROR(VLOOKUP("GAL",'Informacion '!P:Q,2,FALSE),"")</f>
        <v>Galón</v>
      </c>
      <c r="D134" s="81">
        <v>20</v>
      </c>
      <c r="E134" s="71">
        <v>50</v>
      </c>
      <c r="F134" s="70">
        <f t="shared" ca="1" si="0"/>
        <v>1000</v>
      </c>
    </row>
    <row r="135" spans="1:10" ht="33.950000000000003" customHeight="1" x14ac:dyDescent="0.25">
      <c r="A135" s="81" t="s">
        <v>17178</v>
      </c>
      <c r="B135" s="69" t="str">
        <f ca="1">IFERROR(INDEX(UNSPSCDes,MATCH(INDIRECT(ADDRESS(ROW(),COLUMN()-1,4)),UNSPSCCode,0)),IF(INDIRECT(ADDRESS(ROW(),COLUMN()-1,4))="50171550","Especies o extractos",""))</f>
        <v>Especies o extractos</v>
      </c>
      <c r="C135" s="82" t="str">
        <f>IFERROR(VLOOKUP("GAL",'Informacion '!P:Q,2,FALSE),"")</f>
        <v>Galón</v>
      </c>
      <c r="D135" s="81">
        <v>20</v>
      </c>
      <c r="E135" s="71">
        <v>50</v>
      </c>
      <c r="F135" s="70">
        <f t="shared" ca="1" si="0"/>
        <v>1000</v>
      </c>
    </row>
    <row r="136" spans="1:10" ht="14.1" customHeight="1" x14ac:dyDescent="0.25">
      <c r="A136" s="81" t="s">
        <v>18237</v>
      </c>
      <c r="B136" s="69" t="str">
        <f ca="1">IFERROR(INDEX(UNSPSCDes,MATCH(INDIRECT(ADDRESS(ROW(),COLUMN()-1,4)),UNSPSCCode,0)),IF(INDIRECT(ADDRESS(ROW(),COLUMN()-1,4))="50181903","Galletas sencillas de sal",""))</f>
        <v>Galletas sencillas de sal</v>
      </c>
      <c r="C136" s="82" t="str">
        <f>IFERROR(VLOOKUP("PAQ",'Informacion '!P:Q,2,FALSE),"")</f>
        <v>Paquete</v>
      </c>
      <c r="D136" s="81">
        <v>50</v>
      </c>
      <c r="E136" s="71">
        <v>1250</v>
      </c>
      <c r="F136" s="70">
        <f t="shared" ca="1" si="0"/>
        <v>62500</v>
      </c>
    </row>
    <row r="137" spans="1:10" ht="14.1" customHeight="1" x14ac:dyDescent="0.25">
      <c r="A137" s="81" t="s">
        <v>18237</v>
      </c>
      <c r="B137" s="69" t="str">
        <f ca="1">IFERROR(INDEX(UNSPSCDes,MATCH(INDIRECT(ADDRESS(ROW(),COLUMN()-1,4)),UNSPSCCode,0)),IF(INDIRECT(ADDRESS(ROW(),COLUMN()-1,4))="50181903","Galletas sencillas de sal",""))</f>
        <v>Galletas sencillas de sal</v>
      </c>
      <c r="C137" s="82" t="str">
        <f>IFERROR(VLOOKUP("PAQ",'Informacion '!P:Q,2,FALSE),"")</f>
        <v>Paquete</v>
      </c>
      <c r="D137" s="81">
        <v>50</v>
      </c>
      <c r="E137" s="71">
        <v>1250</v>
      </c>
      <c r="F137" s="70">
        <f t="shared" ca="1" si="0"/>
        <v>62500</v>
      </c>
    </row>
    <row r="138" spans="1:10" ht="14.1" customHeight="1" x14ac:dyDescent="0.25">
      <c r="A138" s="81" t="s">
        <v>18237</v>
      </c>
      <c r="B138" s="69" t="str">
        <f ca="1">IFERROR(INDEX(UNSPSCDes,MATCH(INDIRECT(ADDRESS(ROW(),COLUMN()-1,4)),UNSPSCCode,0)),IF(INDIRECT(ADDRESS(ROW(),COLUMN()-1,4))="50181903","Galletas sencillas de sal",""))</f>
        <v>Galletas sencillas de sal</v>
      </c>
      <c r="C138" s="82" t="str">
        <f>IFERROR(VLOOKUP("PAQ",'Informacion '!P:Q,2,FALSE),"")</f>
        <v>Paquete</v>
      </c>
      <c r="D138" s="81">
        <v>50</v>
      </c>
      <c r="E138" s="71">
        <v>1250</v>
      </c>
      <c r="F138" s="70">
        <f t="shared" ca="1" si="0"/>
        <v>62500</v>
      </c>
    </row>
    <row r="139" spans="1:10" ht="14.1" customHeight="1" x14ac:dyDescent="0.25">
      <c r="A139" s="81" t="s">
        <v>18237</v>
      </c>
      <c r="B139" s="69" t="str">
        <f ca="1">IFERROR(INDEX(UNSPSCDes,MATCH(INDIRECT(ADDRESS(ROW(),COLUMN()-1,4)),UNSPSCCode,0)),IF(INDIRECT(ADDRESS(ROW(),COLUMN()-1,4))="50181903","Galletas sencillas de sal",""))</f>
        <v>Galletas sencillas de sal</v>
      </c>
      <c r="C139" s="82" t="str">
        <f>IFERROR(VLOOKUP("PAQ",'Informacion '!P:Q,2,FALSE),"")</f>
        <v>Paquete</v>
      </c>
      <c r="D139" s="81">
        <v>50</v>
      </c>
      <c r="E139" s="71">
        <v>1250</v>
      </c>
      <c r="F139" s="70">
        <f t="shared" ca="1" si="0"/>
        <v>62500</v>
      </c>
    </row>
    <row r="140" spans="1:10" ht="14.1" customHeight="1" x14ac:dyDescent="0.25">
      <c r="E140" s="83" t="s">
        <v>12725</v>
      </c>
      <c r="F140" s="74">
        <f ca="1">SUM(Table13[MONTO TOTAL ESTIMADO])</f>
        <v>1065850</v>
      </c>
    </row>
    <row r="141" spans="1:10" ht="14.1" customHeight="1" thickBot="1" x14ac:dyDescent="0.3"/>
    <row r="142" spans="1:10" ht="14.1" customHeight="1" thickBot="1" x14ac:dyDescent="0.3">
      <c r="A142" s="64" t="s">
        <v>16619</v>
      </c>
      <c r="B142" s="64" t="s">
        <v>165</v>
      </c>
      <c r="C142" s="64" t="s">
        <v>11894</v>
      </c>
      <c r="D142" s="64" t="s">
        <v>14584</v>
      </c>
      <c r="E142" s="64" t="s">
        <v>11111</v>
      </c>
      <c r="F142" s="64" t="s">
        <v>11244</v>
      </c>
    </row>
    <row r="143" spans="1:10" ht="14.1" customHeight="1" thickBot="1" x14ac:dyDescent="0.3">
      <c r="A143" s="66" t="s">
        <v>17906</v>
      </c>
      <c r="B143" s="66" t="s">
        <v>6725</v>
      </c>
      <c r="C143" s="66" t="s">
        <v>18049</v>
      </c>
      <c r="D143" s="66" t="s">
        <v>17732</v>
      </c>
      <c r="E143" s="66" t="s">
        <v>18105</v>
      </c>
      <c r="F143" s="66" t="s">
        <v>6884</v>
      </c>
    </row>
    <row r="144" spans="1:10" ht="14.1" customHeight="1" thickBot="1" x14ac:dyDescent="0.3">
      <c r="A144" s="134" t="s">
        <v>15034</v>
      </c>
      <c r="B144" s="67" t="s">
        <v>8646</v>
      </c>
      <c r="C144" s="77">
        <v>44237</v>
      </c>
      <c r="D144" s="134" t="s">
        <v>9515</v>
      </c>
      <c r="E144" s="79" t="s">
        <v>13278</v>
      </c>
      <c r="F144" s="80" t="s">
        <v>3126</v>
      </c>
    </row>
    <row r="145" spans="1:6" ht="14.1" customHeight="1" thickBot="1" x14ac:dyDescent="0.3">
      <c r="A145" s="135"/>
      <c r="B145" s="67" t="s">
        <v>1810</v>
      </c>
      <c r="C145" s="78">
        <f>IF(C144="","",IF(AND(MONTH(C144)&gt;=1,MONTH(C144)&lt;=3),1,IF(AND(MONTH(C144)&gt;=4,MONTH(C144)&lt;=6),2,IF(AND(MONTH(C144)&gt;=7,MONTH(C144)&lt;=9),3,4))))</f>
        <v>1</v>
      </c>
      <c r="D145" s="135"/>
      <c r="E145" s="79" t="s">
        <v>2447</v>
      </c>
      <c r="F145" s="80" t="s">
        <v>14655</v>
      </c>
    </row>
    <row r="146" spans="1:6" ht="14.1" customHeight="1" thickBot="1" x14ac:dyDescent="0.3">
      <c r="A146" s="135"/>
      <c r="B146" s="67" t="s">
        <v>13122</v>
      </c>
      <c r="C146" s="77">
        <v>44239</v>
      </c>
      <c r="D146" s="135"/>
      <c r="E146" s="79" t="s">
        <v>3119</v>
      </c>
      <c r="F146" s="80" t="s">
        <v>4694</v>
      </c>
    </row>
    <row r="147" spans="1:6" ht="14.1" customHeight="1" thickBot="1" x14ac:dyDescent="0.3">
      <c r="A147" s="135"/>
      <c r="B147" s="67" t="s">
        <v>1810</v>
      </c>
      <c r="C147" s="78">
        <f>IF(C146="","",IF(AND(MONTH(C146)&gt;=1,MONTH(C146)&lt;=3),1,IF(AND(MONTH(C146)&gt;=4,MONTH(C146)&lt;=6),2,IF(AND(MONTH(C146)&gt;=7,MONTH(C146)&lt;=9),3,4))))</f>
        <v>1</v>
      </c>
      <c r="D147" s="135"/>
      <c r="E147" s="79" t="s">
        <v>13380</v>
      </c>
      <c r="F147" s="80"/>
    </row>
    <row r="148" spans="1:6" ht="14.1" customHeight="1" thickBot="1" x14ac:dyDescent="0.3"/>
    <row r="149" spans="1:6" ht="14.1" customHeight="1" thickBot="1" x14ac:dyDescent="0.3">
      <c r="A149" s="72" t="s">
        <v>15959</v>
      </c>
      <c r="B149" s="72" t="s">
        <v>16379</v>
      </c>
      <c r="C149" s="72" t="s">
        <v>15863</v>
      </c>
      <c r="D149" s="72" t="s">
        <v>15467</v>
      </c>
      <c r="E149" s="72" t="s">
        <v>7036</v>
      </c>
      <c r="F149" s="72" t="s">
        <v>15496</v>
      </c>
    </row>
    <row r="150" spans="1:6" ht="14.1" customHeight="1" x14ac:dyDescent="0.25">
      <c r="A150" s="81" t="s">
        <v>18237</v>
      </c>
      <c r="B150" s="69" t="str">
        <f ca="1">IFERROR(INDEX(UNSPSCDes,MATCH(INDIRECT(ADDRESS(ROW(),COLUMN()-1,4)),UNSPSCCode,0)),IF(INDIRECT(ADDRESS(ROW(),COLUMN()-1,4))="50181903","Galletas sencillas de sal",""))</f>
        <v>Galletas sencillas de sal</v>
      </c>
      <c r="C150" s="82" t="str">
        <f>IFERROR(VLOOKUP("PAQ",'Informacion '!P:Q,2,FALSE),"")</f>
        <v>Paquete</v>
      </c>
      <c r="D150" s="81">
        <v>50</v>
      </c>
      <c r="E150" s="71">
        <v>1250</v>
      </c>
      <c r="F150" s="70">
        <f t="shared" ref="F150:F191" ca="1" si="1">INDIRECT(ADDRESS(ROW(),COLUMN()-2,4))*INDIRECT(ADDRESS(ROW(),COLUMN()-1,4))</f>
        <v>62500</v>
      </c>
    </row>
    <row r="151" spans="1:6" ht="14.1" customHeight="1" x14ac:dyDescent="0.25">
      <c r="A151" s="81" t="s">
        <v>18237</v>
      </c>
      <c r="B151" s="69" t="str">
        <f ca="1">IFERROR(INDEX(UNSPSCDes,MATCH(INDIRECT(ADDRESS(ROW(),COLUMN()-1,4)),UNSPSCCode,0)),IF(INDIRECT(ADDRESS(ROW(),COLUMN()-1,4))="50181903","Galletas sencillas de sal",""))</f>
        <v>Galletas sencillas de sal</v>
      </c>
      <c r="C151" s="82" t="str">
        <f>IFERROR(VLOOKUP("PAQ",'Informacion '!P:Q,2,FALSE),"")</f>
        <v>Paquete</v>
      </c>
      <c r="D151" s="81">
        <v>50</v>
      </c>
      <c r="E151" s="71">
        <v>1250</v>
      </c>
      <c r="F151" s="70">
        <f t="shared" ca="1" si="1"/>
        <v>62500</v>
      </c>
    </row>
    <row r="152" spans="1:6" ht="14.1" customHeight="1" x14ac:dyDescent="0.25">
      <c r="A152" s="81" t="s">
        <v>18237</v>
      </c>
      <c r="B152" s="69" t="str">
        <f ca="1">IFERROR(INDEX(UNSPSCDes,MATCH(INDIRECT(ADDRESS(ROW(),COLUMN()-1,4)),UNSPSCCode,0)),IF(INDIRECT(ADDRESS(ROW(),COLUMN()-1,4))="50181903","Galletas sencillas de sal",""))</f>
        <v>Galletas sencillas de sal</v>
      </c>
      <c r="C152" s="82" t="str">
        <f>IFERROR(VLOOKUP("PAQ",'Informacion '!P:Q,2,FALSE),"")</f>
        <v>Paquete</v>
      </c>
      <c r="D152" s="81">
        <v>50</v>
      </c>
      <c r="E152" s="71">
        <v>1250</v>
      </c>
      <c r="F152" s="70">
        <f t="shared" ca="1" si="1"/>
        <v>62500</v>
      </c>
    </row>
    <row r="153" spans="1:6" ht="14.1" customHeight="1" x14ac:dyDescent="0.25">
      <c r="A153" s="81" t="s">
        <v>18237</v>
      </c>
      <c r="B153" s="69" t="str">
        <f ca="1">IFERROR(INDEX(UNSPSCDes,MATCH(INDIRECT(ADDRESS(ROW(),COLUMN()-1,4)),UNSPSCCode,0)),IF(INDIRECT(ADDRESS(ROW(),COLUMN()-1,4))="50181903","Galletas sencillas de sal",""))</f>
        <v>Galletas sencillas de sal</v>
      </c>
      <c r="C153" s="82" t="str">
        <f>IFERROR(VLOOKUP("PAQ",'Informacion '!P:Q,2,FALSE),"")</f>
        <v>Paquete</v>
      </c>
      <c r="D153" s="81">
        <v>50</v>
      </c>
      <c r="E153" s="71">
        <v>1250</v>
      </c>
      <c r="F153" s="70">
        <f t="shared" ca="1" si="1"/>
        <v>62500</v>
      </c>
    </row>
    <row r="154" spans="1:6" ht="14.1" customHeight="1" x14ac:dyDescent="0.25">
      <c r="A154" s="81" t="s">
        <v>13633</v>
      </c>
      <c r="B154" s="69" t="str">
        <f ca="1">IFERROR(INDEX(UNSPSCDes,MATCH(INDIRECT(ADDRESS(ROW(),COLUMN()-1,4)),UNSPSCCode,0)),IF(INDIRECT(ADDRESS(ROW(),COLUMN()-1,4))="50161512","Almíbar",""))</f>
        <v>Almíbar</v>
      </c>
      <c r="C154" s="82" t="str">
        <f>IFERROR(VLOOKUP("DOC",'Informacion '!P:Q,2,FALSE),"")</f>
        <v>Docena</v>
      </c>
      <c r="D154" s="81">
        <v>15</v>
      </c>
      <c r="E154" s="71">
        <v>55</v>
      </c>
      <c r="F154" s="70">
        <f t="shared" ca="1" si="1"/>
        <v>825</v>
      </c>
    </row>
    <row r="155" spans="1:6" ht="14.1" customHeight="1" x14ac:dyDescent="0.25">
      <c r="A155" s="81" t="s">
        <v>13633</v>
      </c>
      <c r="B155" s="69" t="str">
        <f ca="1">IFERROR(INDEX(UNSPSCDes,MATCH(INDIRECT(ADDRESS(ROW(),COLUMN()-1,4)),UNSPSCCode,0)),IF(INDIRECT(ADDRESS(ROW(),COLUMN()-1,4))="50161512","Almíbar",""))</f>
        <v>Almíbar</v>
      </c>
      <c r="C155" s="82" t="str">
        <f>IFERROR(VLOOKUP("DOC",'Informacion '!P:Q,2,FALSE),"")</f>
        <v>Docena</v>
      </c>
      <c r="D155" s="81">
        <v>15</v>
      </c>
      <c r="E155" s="71">
        <v>55</v>
      </c>
      <c r="F155" s="70">
        <f t="shared" ca="1" si="1"/>
        <v>825</v>
      </c>
    </row>
    <row r="156" spans="1:6" ht="14.1" customHeight="1" x14ac:dyDescent="0.25">
      <c r="A156" s="81" t="s">
        <v>13633</v>
      </c>
      <c r="B156" s="69" t="str">
        <f ca="1">IFERROR(INDEX(UNSPSCDes,MATCH(INDIRECT(ADDRESS(ROW(),COLUMN()-1,4)),UNSPSCCode,0)),IF(INDIRECT(ADDRESS(ROW(),COLUMN()-1,4))="50161512","Almíbar",""))</f>
        <v>Almíbar</v>
      </c>
      <c r="C156" s="82" t="str">
        <f>IFERROR(VLOOKUP("DOC",'Informacion '!P:Q,2,FALSE),"")</f>
        <v>Docena</v>
      </c>
      <c r="D156" s="81">
        <v>15</v>
      </c>
      <c r="E156" s="71">
        <v>55</v>
      </c>
      <c r="F156" s="70">
        <f t="shared" ca="1" si="1"/>
        <v>825</v>
      </c>
    </row>
    <row r="157" spans="1:6" ht="14.1" customHeight="1" x14ac:dyDescent="0.25">
      <c r="A157" s="81" t="s">
        <v>13633</v>
      </c>
      <c r="B157" s="69" t="str">
        <f ca="1">IFERROR(INDEX(UNSPSCDes,MATCH(INDIRECT(ADDRESS(ROW(),COLUMN()-1,4)),UNSPSCCode,0)),IF(INDIRECT(ADDRESS(ROW(),COLUMN()-1,4))="50161512","Almíbar",""))</f>
        <v>Almíbar</v>
      </c>
      <c r="C157" s="82" t="str">
        <f>IFERROR(VLOOKUP("DOC",'Informacion '!P:Q,2,FALSE),"")</f>
        <v>Docena</v>
      </c>
      <c r="D157" s="81">
        <v>15</v>
      </c>
      <c r="E157" s="71">
        <v>55</v>
      </c>
      <c r="F157" s="70">
        <f t="shared" ca="1" si="1"/>
        <v>825</v>
      </c>
    </row>
    <row r="158" spans="1:6" ht="14.1" customHeight="1" x14ac:dyDescent="0.25">
      <c r="A158" s="81" t="s">
        <v>2807</v>
      </c>
      <c r="B158" s="69" t="str">
        <f ca="1">IFERROR(INDEX(UNSPSCDes,MATCH(INDIRECT(ADDRESS(ROW(),COLUMN()-1,4)),UNSPSCCode,0)),IF(INDIRECT(ADDRESS(ROW(),COLUMN()-1,4))="50161511","Chocolate o sustituto de chocolate",""))</f>
        <v>Chocolate o sustituto de chocolate</v>
      </c>
      <c r="C158" s="82" t="str">
        <f>IFERROR(VLOOKUP("PAQ",'Informacion '!P:Q,2,FALSE),"")</f>
        <v>Paquete</v>
      </c>
      <c r="D158" s="81">
        <v>30</v>
      </c>
      <c r="E158" s="71">
        <v>300</v>
      </c>
      <c r="F158" s="70">
        <f t="shared" ca="1" si="1"/>
        <v>9000</v>
      </c>
    </row>
    <row r="159" spans="1:6" ht="14.1" customHeight="1" x14ac:dyDescent="0.25">
      <c r="A159" s="81" t="s">
        <v>2807</v>
      </c>
      <c r="B159" s="69" t="str">
        <f ca="1">IFERROR(INDEX(UNSPSCDes,MATCH(INDIRECT(ADDRESS(ROW(),COLUMN()-1,4)),UNSPSCCode,0)),IF(INDIRECT(ADDRESS(ROW(),COLUMN()-1,4))="50161511","Chocolate o sustituto de chocolate",""))</f>
        <v>Chocolate o sustituto de chocolate</v>
      </c>
      <c r="C159" s="82" t="str">
        <f>IFERROR(VLOOKUP("PAQ",'Informacion '!P:Q,2,FALSE),"")</f>
        <v>Paquete</v>
      </c>
      <c r="D159" s="81">
        <v>30</v>
      </c>
      <c r="E159" s="71">
        <v>300</v>
      </c>
      <c r="F159" s="70">
        <f t="shared" ca="1" si="1"/>
        <v>9000</v>
      </c>
    </row>
    <row r="160" spans="1:6" ht="14.1" customHeight="1" x14ac:dyDescent="0.25">
      <c r="A160" s="81" t="s">
        <v>2807</v>
      </c>
      <c r="B160" s="69" t="str">
        <f ca="1">IFERROR(INDEX(UNSPSCDes,MATCH(INDIRECT(ADDRESS(ROW(),COLUMN()-1,4)),UNSPSCCode,0)),IF(INDIRECT(ADDRESS(ROW(),COLUMN()-1,4))="50161511","Chocolate o sustituto de chocolate",""))</f>
        <v>Chocolate o sustituto de chocolate</v>
      </c>
      <c r="C160" s="82" t="str">
        <f>IFERROR(VLOOKUP("PAQ",'Informacion '!P:Q,2,FALSE),"")</f>
        <v>Paquete</v>
      </c>
      <c r="D160" s="81">
        <v>30</v>
      </c>
      <c r="E160" s="71">
        <v>300</v>
      </c>
      <c r="F160" s="70">
        <f t="shared" ca="1" si="1"/>
        <v>9000</v>
      </c>
    </row>
    <row r="161" spans="1:6" ht="14.1" customHeight="1" x14ac:dyDescent="0.25">
      <c r="A161" s="81" t="s">
        <v>2807</v>
      </c>
      <c r="B161" s="69" t="str">
        <f ca="1">IFERROR(INDEX(UNSPSCDes,MATCH(INDIRECT(ADDRESS(ROW(),COLUMN()-1,4)),UNSPSCCode,0)),IF(INDIRECT(ADDRESS(ROW(),COLUMN()-1,4))="50161511","Chocolate o sustituto de chocolate",""))</f>
        <v>Chocolate o sustituto de chocolate</v>
      </c>
      <c r="C161" s="82" t="str">
        <f>IFERROR(VLOOKUP("PAQ",'Informacion '!P:Q,2,FALSE),"")</f>
        <v>Paquete</v>
      </c>
      <c r="D161" s="81">
        <v>30</v>
      </c>
      <c r="E161" s="71">
        <v>300</v>
      </c>
      <c r="F161" s="70">
        <f t="shared" ca="1" si="1"/>
        <v>9000</v>
      </c>
    </row>
    <row r="162" spans="1:6" ht="14.1" customHeight="1" x14ac:dyDescent="0.25">
      <c r="A162" s="81" t="s">
        <v>17178</v>
      </c>
      <c r="B162" s="69" t="str">
        <f ca="1">IFERROR(INDEX(UNSPSCDes,MATCH(INDIRECT(ADDRESS(ROW(),COLUMN()-1,4)),UNSPSCCode,0)),IF(INDIRECT(ADDRESS(ROW(),COLUMN()-1,4))="50171550","Especies o extractos",""))</f>
        <v>Especies o extractos</v>
      </c>
      <c r="C162" s="82" t="str">
        <f>IFERROR(VLOOKUP("GAL",'Informacion '!P:Q,2,FALSE),"")</f>
        <v>Galón</v>
      </c>
      <c r="D162" s="81">
        <v>20</v>
      </c>
      <c r="E162" s="71">
        <v>55</v>
      </c>
      <c r="F162" s="70">
        <f t="shared" ca="1" si="1"/>
        <v>1100</v>
      </c>
    </row>
    <row r="163" spans="1:6" ht="14.1" customHeight="1" x14ac:dyDescent="0.25">
      <c r="A163" s="81" t="s">
        <v>17178</v>
      </c>
      <c r="B163" s="69" t="str">
        <f ca="1">IFERROR(INDEX(UNSPSCDes,MATCH(INDIRECT(ADDRESS(ROW(),COLUMN()-1,4)),UNSPSCCode,0)),IF(INDIRECT(ADDRESS(ROW(),COLUMN()-1,4))="50171550","Especies o extractos",""))</f>
        <v>Especies o extractos</v>
      </c>
      <c r="C163" s="82" t="str">
        <f>IFERROR(VLOOKUP("GAL",'Informacion '!P:Q,2,FALSE),"")</f>
        <v>Galón</v>
      </c>
      <c r="D163" s="81">
        <v>20</v>
      </c>
      <c r="E163" s="71">
        <v>55</v>
      </c>
      <c r="F163" s="70">
        <f t="shared" ca="1" si="1"/>
        <v>1100</v>
      </c>
    </row>
    <row r="164" spans="1:6" ht="14.1" customHeight="1" x14ac:dyDescent="0.25">
      <c r="A164" s="81" t="s">
        <v>17178</v>
      </c>
      <c r="B164" s="69" t="str">
        <f ca="1">IFERROR(INDEX(UNSPSCDes,MATCH(INDIRECT(ADDRESS(ROW(),COLUMN()-1,4)),UNSPSCCode,0)),IF(INDIRECT(ADDRESS(ROW(),COLUMN()-1,4))="50171550","Especies o extractos",""))</f>
        <v>Especies o extractos</v>
      </c>
      <c r="C164" s="82" t="str">
        <f>IFERROR(VLOOKUP("GAL",'Informacion '!P:Q,2,FALSE),"")</f>
        <v>Galón</v>
      </c>
      <c r="D164" s="81">
        <v>20</v>
      </c>
      <c r="E164" s="71">
        <v>55</v>
      </c>
      <c r="F164" s="70">
        <f t="shared" ca="1" si="1"/>
        <v>1100</v>
      </c>
    </row>
    <row r="165" spans="1:6" ht="14.1" customHeight="1" x14ac:dyDescent="0.25">
      <c r="A165" s="81" t="s">
        <v>17178</v>
      </c>
      <c r="B165" s="69" t="str">
        <f ca="1">IFERROR(INDEX(UNSPSCDes,MATCH(INDIRECT(ADDRESS(ROW(),COLUMN()-1,4)),UNSPSCCode,0)),IF(INDIRECT(ADDRESS(ROW(),COLUMN()-1,4))="50171550","Especies o extractos",""))</f>
        <v>Especies o extractos</v>
      </c>
      <c r="C165" s="82" t="str">
        <f>IFERROR(VLOOKUP("GAL",'Informacion '!P:Q,2,FALSE),"")</f>
        <v>Galón</v>
      </c>
      <c r="D165" s="81">
        <v>20</v>
      </c>
      <c r="E165" s="71">
        <v>55</v>
      </c>
      <c r="F165" s="70">
        <f t="shared" ca="1" si="1"/>
        <v>1100</v>
      </c>
    </row>
    <row r="166" spans="1:6" ht="14.1" customHeight="1" x14ac:dyDescent="0.25">
      <c r="A166" s="81" t="s">
        <v>6644</v>
      </c>
      <c r="B166" s="69" t="str">
        <f ca="1">IFERROR(INDEX(UNSPSCDes,MATCH(INDIRECT(ADDRESS(ROW(),COLUMN()-1,4)),UNSPSCCode,0)),IF(INDIRECT(ADDRESS(ROW(),COLUMN()-1,4))="50161509","Azucares naturales o productos endulzantes",""))</f>
        <v>Azucares naturales o productos endulzantes</v>
      </c>
      <c r="C166" s="82" t="str">
        <f>IFERROR(VLOOKUP("LB",'Informacion '!P:Q,2,FALSE),"")</f>
        <v>Libra </v>
      </c>
      <c r="D166" s="81">
        <v>50</v>
      </c>
      <c r="E166" s="71">
        <v>1400</v>
      </c>
      <c r="F166" s="70">
        <f t="shared" ca="1" si="1"/>
        <v>70000</v>
      </c>
    </row>
    <row r="167" spans="1:6" ht="14.1" customHeight="1" x14ac:dyDescent="0.25">
      <c r="A167" s="81" t="s">
        <v>6644</v>
      </c>
      <c r="B167" s="69" t="str">
        <f ca="1">IFERROR(INDEX(UNSPSCDes,MATCH(INDIRECT(ADDRESS(ROW(),COLUMN()-1,4)),UNSPSCCode,0)),IF(INDIRECT(ADDRESS(ROW(),COLUMN()-1,4))="50161509","Azucares naturales o productos endulzantes",""))</f>
        <v>Azucares naturales o productos endulzantes</v>
      </c>
      <c r="C167" s="82" t="str">
        <f>IFERROR(VLOOKUP("LB",'Informacion '!P:Q,2,FALSE),"")</f>
        <v>Libra </v>
      </c>
      <c r="D167" s="81">
        <v>50</v>
      </c>
      <c r="E167" s="71">
        <v>1400</v>
      </c>
      <c r="F167" s="70">
        <f t="shared" ca="1" si="1"/>
        <v>70000</v>
      </c>
    </row>
    <row r="168" spans="1:6" ht="14.1" customHeight="1" x14ac:dyDescent="0.25">
      <c r="A168" s="81" t="s">
        <v>6644</v>
      </c>
      <c r="B168" s="69" t="str">
        <f ca="1">IFERROR(INDEX(UNSPSCDes,MATCH(INDIRECT(ADDRESS(ROW(),COLUMN()-1,4)),UNSPSCCode,0)),IF(INDIRECT(ADDRESS(ROW(),COLUMN()-1,4))="50161509","Azucares naturales o productos endulzantes",""))</f>
        <v>Azucares naturales o productos endulzantes</v>
      </c>
      <c r="C168" s="82" t="str">
        <f>IFERROR(VLOOKUP("LB",'Informacion '!P:Q,2,FALSE),"")</f>
        <v>Libra </v>
      </c>
      <c r="D168" s="81">
        <v>50</v>
      </c>
      <c r="E168" s="71">
        <v>1400</v>
      </c>
      <c r="F168" s="70">
        <f t="shared" ca="1" si="1"/>
        <v>70000</v>
      </c>
    </row>
    <row r="169" spans="1:6" ht="14.1" customHeight="1" x14ac:dyDescent="0.25">
      <c r="A169" s="81" t="s">
        <v>6644</v>
      </c>
      <c r="B169" s="69" t="str">
        <f ca="1">IFERROR(INDEX(UNSPSCDes,MATCH(INDIRECT(ADDRESS(ROW(),COLUMN()-1,4)),UNSPSCCode,0)),IF(INDIRECT(ADDRESS(ROW(),COLUMN()-1,4))="50161509","Azucares naturales o productos endulzantes",""))</f>
        <v>Azucares naturales o productos endulzantes</v>
      </c>
      <c r="C169" s="82" t="str">
        <f>IFERROR(VLOOKUP("LB",'Informacion '!P:Q,2,FALSE),"")</f>
        <v>Libra </v>
      </c>
      <c r="D169" s="81">
        <v>50</v>
      </c>
      <c r="E169" s="71">
        <v>1400</v>
      </c>
      <c r="F169" s="70">
        <f t="shared" ca="1" si="1"/>
        <v>70000</v>
      </c>
    </row>
    <row r="170" spans="1:6" ht="14.1" customHeight="1" x14ac:dyDescent="0.25">
      <c r="A170" s="81" t="s">
        <v>5765</v>
      </c>
      <c r="B170" s="69" t="str">
        <f ca="1">IFERROR(INDEX(UNSPSCDes,MATCH(INDIRECT(ADDRESS(ROW(),COLUMN()-1,4)),UNSPSCCode,0)),IF(INDIRECT(ADDRESS(ROW(),COLUMN()-1,4))="50131611","Huevos batidos",""))</f>
        <v>Huevos batidos</v>
      </c>
      <c r="C170" s="82" t="str">
        <f>IFERROR(VLOOKUP("DEC",'Informacion '!P:Q,2,FALSE),"")</f>
        <v>Decena</v>
      </c>
      <c r="D170" s="81">
        <v>30</v>
      </c>
      <c r="E170" s="71">
        <v>100</v>
      </c>
      <c r="F170" s="70">
        <f t="shared" ca="1" si="1"/>
        <v>3000</v>
      </c>
    </row>
    <row r="171" spans="1:6" ht="14.1" customHeight="1" x14ac:dyDescent="0.25">
      <c r="A171" s="81" t="s">
        <v>5765</v>
      </c>
      <c r="B171" s="69" t="str">
        <f ca="1">IFERROR(INDEX(UNSPSCDes,MATCH(INDIRECT(ADDRESS(ROW(),COLUMN()-1,4)),UNSPSCCode,0)),IF(INDIRECT(ADDRESS(ROW(),COLUMN()-1,4))="50131611","Huevos batidos",""))</f>
        <v>Huevos batidos</v>
      </c>
      <c r="C171" s="82" t="str">
        <f>IFERROR(VLOOKUP("DEC",'Informacion '!P:Q,2,FALSE),"")</f>
        <v>Decena</v>
      </c>
      <c r="D171" s="81">
        <v>30</v>
      </c>
      <c r="E171" s="71">
        <v>100</v>
      </c>
      <c r="F171" s="70">
        <f t="shared" ca="1" si="1"/>
        <v>3000</v>
      </c>
    </row>
    <row r="172" spans="1:6" ht="14.1" customHeight="1" x14ac:dyDescent="0.25">
      <c r="A172" s="81" t="s">
        <v>5765</v>
      </c>
      <c r="B172" s="69" t="str">
        <f ca="1">IFERROR(INDEX(UNSPSCDes,MATCH(INDIRECT(ADDRESS(ROW(),COLUMN()-1,4)),UNSPSCCode,0)),IF(INDIRECT(ADDRESS(ROW(),COLUMN()-1,4))="50131611","Huevos batidos",""))</f>
        <v>Huevos batidos</v>
      </c>
      <c r="C172" s="82" t="str">
        <f>IFERROR(VLOOKUP("DEC",'Informacion '!P:Q,2,FALSE),"")</f>
        <v>Decena</v>
      </c>
      <c r="D172" s="81">
        <v>30</v>
      </c>
      <c r="E172" s="71">
        <v>100</v>
      </c>
      <c r="F172" s="70">
        <f t="shared" ca="1" si="1"/>
        <v>3000</v>
      </c>
    </row>
    <row r="173" spans="1:6" ht="14.1" customHeight="1" x14ac:dyDescent="0.25">
      <c r="A173" s="81" t="s">
        <v>5765</v>
      </c>
      <c r="B173" s="69" t="str">
        <f ca="1">IFERROR(INDEX(UNSPSCDes,MATCH(INDIRECT(ADDRESS(ROW(),COLUMN()-1,4)),UNSPSCCode,0)),IF(INDIRECT(ADDRESS(ROW(),COLUMN()-1,4))="50131611","Huevos batidos",""))</f>
        <v>Huevos batidos</v>
      </c>
      <c r="C173" s="82" t="str">
        <f>IFERROR(VLOOKUP("DEC",'Informacion '!P:Q,2,FALSE),"")</f>
        <v>Decena</v>
      </c>
      <c r="D173" s="81">
        <v>30</v>
      </c>
      <c r="E173" s="71">
        <v>100</v>
      </c>
      <c r="F173" s="70">
        <f t="shared" ca="1" si="1"/>
        <v>3000</v>
      </c>
    </row>
    <row r="174" spans="1:6" ht="14.1" customHeight="1" x14ac:dyDescent="0.25">
      <c r="A174" s="81" t="s">
        <v>4750</v>
      </c>
      <c r="B174" s="69" t="str">
        <f ca="1">IFERROR(INDEX(UNSPSCDes,MATCH(INDIRECT(ADDRESS(ROW(),COLUMN()-1,4)),UNSPSCCode,0)),IF(INDIRECT(ADDRESS(ROW(),COLUMN()-1,4))="50131701","Productos de leche o mantequilla frescos",""))</f>
        <v>Productos de leche o mantequilla frescos</v>
      </c>
      <c r="C174" s="82" t="str">
        <f>IFERROR(VLOOKUP("CAJ",'Informacion '!P:Q,2,FALSE),"")</f>
        <v>Caja</v>
      </c>
      <c r="D174" s="81">
        <v>50</v>
      </c>
      <c r="E174" s="71">
        <v>1000</v>
      </c>
      <c r="F174" s="70">
        <f t="shared" ca="1" si="1"/>
        <v>50000</v>
      </c>
    </row>
    <row r="175" spans="1:6" ht="14.1" customHeight="1" x14ac:dyDescent="0.25">
      <c r="A175" s="81" t="s">
        <v>4750</v>
      </c>
      <c r="B175" s="69" t="str">
        <f ca="1">IFERROR(INDEX(UNSPSCDes,MATCH(INDIRECT(ADDRESS(ROW(),COLUMN()-1,4)),UNSPSCCode,0)),IF(INDIRECT(ADDRESS(ROW(),COLUMN()-1,4))="50131701","Productos de leche o mantequilla frescos",""))</f>
        <v>Productos de leche o mantequilla frescos</v>
      </c>
      <c r="C175" s="82" t="str">
        <f>IFERROR(VLOOKUP("CAJ",'Informacion '!P:Q,2,FALSE),"")</f>
        <v>Caja</v>
      </c>
      <c r="D175" s="81">
        <v>50</v>
      </c>
      <c r="E175" s="71">
        <v>1000</v>
      </c>
      <c r="F175" s="70">
        <f t="shared" ca="1" si="1"/>
        <v>50000</v>
      </c>
    </row>
    <row r="176" spans="1:6" ht="14.1" customHeight="1" x14ac:dyDescent="0.25">
      <c r="A176" s="81" t="s">
        <v>4750</v>
      </c>
      <c r="B176" s="69" t="str">
        <f ca="1">IFERROR(INDEX(UNSPSCDes,MATCH(INDIRECT(ADDRESS(ROW(),COLUMN()-1,4)),UNSPSCCode,0)),IF(INDIRECT(ADDRESS(ROW(),COLUMN()-1,4))="50131701","Productos de leche o mantequilla frescos",""))</f>
        <v>Productos de leche o mantequilla frescos</v>
      </c>
      <c r="C176" s="82" t="str">
        <f>IFERROR(VLOOKUP("CAJ",'Informacion '!P:Q,2,FALSE),"")</f>
        <v>Caja</v>
      </c>
      <c r="D176" s="81">
        <v>50</v>
      </c>
      <c r="E176" s="71">
        <v>1000</v>
      </c>
      <c r="F176" s="70">
        <f t="shared" ca="1" si="1"/>
        <v>50000</v>
      </c>
    </row>
    <row r="177" spans="1:10" ht="14.1" customHeight="1" x14ac:dyDescent="0.25">
      <c r="A177" s="81" t="s">
        <v>4750</v>
      </c>
      <c r="B177" s="69" t="str">
        <f ca="1">IFERROR(INDEX(UNSPSCDes,MATCH(INDIRECT(ADDRESS(ROW(),COLUMN()-1,4)),UNSPSCCode,0)),IF(INDIRECT(ADDRESS(ROW(),COLUMN()-1,4))="50131701","Productos de leche o mantequilla frescos",""))</f>
        <v>Productos de leche o mantequilla frescos</v>
      </c>
      <c r="C177" s="82" t="str">
        <f>IFERROR(VLOOKUP("CAJ",'Informacion '!P:Q,2,FALSE),"")</f>
        <v>Caja</v>
      </c>
      <c r="D177" s="81">
        <v>50</v>
      </c>
      <c r="E177" s="71">
        <v>1000</v>
      </c>
      <c r="F177" s="70">
        <f t="shared" ca="1" si="1"/>
        <v>50000</v>
      </c>
    </row>
    <row r="178" spans="1:10" ht="14.1" customHeight="1" x14ac:dyDescent="0.25">
      <c r="A178" s="81" t="s">
        <v>15438</v>
      </c>
      <c r="B178" s="69" t="str">
        <f ca="1">IFERROR(INDEX(UNSPSCDes,MATCH(INDIRECT(ADDRESS(ROW(),COLUMN()-1,4)),UNSPSCCode,0)),IF(INDIRECT(ADDRESS(ROW(),COLUMN()-1,4))="10151802","Semillas o plántulas de vainilla",""))</f>
        <v>Semillas o plántulas de vainilla</v>
      </c>
      <c r="C178" s="82" t="str">
        <f>IFERROR(VLOOKUP("GAL",'Informacion '!P:Q,2,FALSE),"")</f>
        <v>Galón</v>
      </c>
      <c r="D178" s="81">
        <v>30</v>
      </c>
      <c r="E178" s="71">
        <v>930</v>
      </c>
      <c r="F178" s="70">
        <f t="shared" ca="1" si="1"/>
        <v>27900</v>
      </c>
    </row>
    <row r="179" spans="1:10" ht="14.1" customHeight="1" x14ac:dyDescent="0.25">
      <c r="A179" s="81" t="s">
        <v>15438</v>
      </c>
      <c r="B179" s="69" t="str">
        <f ca="1">IFERROR(INDEX(UNSPSCDes,MATCH(INDIRECT(ADDRESS(ROW(),COLUMN()-1,4)),UNSPSCCode,0)),IF(INDIRECT(ADDRESS(ROW(),COLUMN()-1,4))="10151802","Semillas o plántulas de vainilla",""))</f>
        <v>Semillas o plántulas de vainilla</v>
      </c>
      <c r="C179" s="82" t="str">
        <f>IFERROR(VLOOKUP("GAL",'Informacion '!P:Q,2,FALSE),"")</f>
        <v>Galón</v>
      </c>
      <c r="D179" s="81">
        <v>30</v>
      </c>
      <c r="E179" s="71">
        <v>930</v>
      </c>
      <c r="F179" s="70">
        <f t="shared" ca="1" si="1"/>
        <v>27900</v>
      </c>
    </row>
    <row r="180" spans="1:10" ht="14.1" customHeight="1" x14ac:dyDescent="0.25">
      <c r="A180" s="81" t="s">
        <v>15438</v>
      </c>
      <c r="B180" s="69" t="str">
        <f ca="1">IFERROR(INDEX(UNSPSCDes,MATCH(INDIRECT(ADDRESS(ROW(),COLUMN()-1,4)),UNSPSCCode,0)),IF(INDIRECT(ADDRESS(ROW(),COLUMN()-1,4))="10151802","Semillas o plántulas de vainilla",""))</f>
        <v>Semillas o plántulas de vainilla</v>
      </c>
      <c r="C180" s="82" t="str">
        <f>IFERROR(VLOOKUP("GAL",'Informacion '!P:Q,2,FALSE),"")</f>
        <v>Galón</v>
      </c>
      <c r="D180" s="81">
        <v>35</v>
      </c>
      <c r="E180" s="71">
        <v>930</v>
      </c>
      <c r="F180" s="70">
        <f t="shared" ca="1" si="1"/>
        <v>32550</v>
      </c>
    </row>
    <row r="181" spans="1:10" ht="14.1" customHeight="1" x14ac:dyDescent="0.25">
      <c r="A181" s="81" t="s">
        <v>15438</v>
      </c>
      <c r="B181" s="69" t="str">
        <f ca="1">IFERROR(INDEX(UNSPSCDes,MATCH(INDIRECT(ADDRESS(ROW(),COLUMN()-1,4)),UNSPSCCode,0)),IF(INDIRECT(ADDRESS(ROW(),COLUMN()-1,4))="10151802","Semillas o plántulas de vainilla",""))</f>
        <v>Semillas o plántulas de vainilla</v>
      </c>
      <c r="C181" s="82" t="str">
        <f>IFERROR(VLOOKUP("GAL",'Informacion '!P:Q,2,FALSE),"")</f>
        <v>Galón</v>
      </c>
      <c r="D181" s="81">
        <v>50</v>
      </c>
      <c r="E181" s="71">
        <v>930</v>
      </c>
      <c r="F181" s="70">
        <f t="shared" ca="1" si="1"/>
        <v>46500</v>
      </c>
    </row>
    <row r="182" spans="1:10" ht="14.1" customHeight="1" x14ac:dyDescent="0.25">
      <c r="A182" s="81" t="s">
        <v>18112</v>
      </c>
      <c r="B182" s="69" t="str">
        <f ca="1">IFERROR(INDEX(UNSPSCDes,MATCH(INDIRECT(ADDRESS(ROW(),COLUMN()-1,4)),UNSPSCCode,0)),IF(INDIRECT(ADDRESS(ROW(),COLUMN()-1,4))="50181905","Galletas de dulce",""))</f>
        <v>Galletas de dulce</v>
      </c>
      <c r="C182" s="82" t="str">
        <f>IFERROR(VLOOKUP("CAJ",'Informacion '!P:Q,2,FALSE),"")</f>
        <v>Caja</v>
      </c>
      <c r="D182" s="81">
        <v>250</v>
      </c>
      <c r="E182" s="71">
        <v>250</v>
      </c>
      <c r="F182" s="70">
        <f t="shared" ca="1" si="1"/>
        <v>62500</v>
      </c>
    </row>
    <row r="183" spans="1:10" ht="14.1" customHeight="1" x14ac:dyDescent="0.25">
      <c r="A183" s="81" t="s">
        <v>18112</v>
      </c>
      <c r="B183" s="69" t="str">
        <f ca="1">IFERROR(INDEX(UNSPSCDes,MATCH(INDIRECT(ADDRESS(ROW(),COLUMN()-1,4)),UNSPSCCode,0)),IF(INDIRECT(ADDRESS(ROW(),COLUMN()-1,4))="50181905","Galletas de dulce",""))</f>
        <v>Galletas de dulce</v>
      </c>
      <c r="C183" s="82" t="str">
        <f>IFERROR(VLOOKUP("CAJ",'Informacion '!P:Q,2,FALSE),"")</f>
        <v>Caja</v>
      </c>
      <c r="D183" s="81">
        <v>100</v>
      </c>
      <c r="E183" s="71">
        <v>500</v>
      </c>
      <c r="F183" s="70">
        <f t="shared" ca="1" si="1"/>
        <v>50000</v>
      </c>
    </row>
    <row r="184" spans="1:10" ht="14.1" customHeight="1" x14ac:dyDescent="0.25">
      <c r="A184" s="81" t="s">
        <v>18112</v>
      </c>
      <c r="B184" s="69" t="str">
        <f ca="1">IFERROR(INDEX(UNSPSCDes,MATCH(INDIRECT(ADDRESS(ROW(),COLUMN()-1,4)),UNSPSCCode,0)),IF(INDIRECT(ADDRESS(ROW(),COLUMN()-1,4))="50181905","Galletas de dulce",""))</f>
        <v>Galletas de dulce</v>
      </c>
      <c r="C184" s="82" t="str">
        <f>IFERROR(VLOOKUP("CAJ",'Informacion '!P:Q,2,FALSE),"")</f>
        <v>Caja</v>
      </c>
      <c r="D184" s="81">
        <v>25</v>
      </c>
      <c r="E184" s="71">
        <v>250</v>
      </c>
      <c r="F184" s="70">
        <f t="shared" ca="1" si="1"/>
        <v>6250</v>
      </c>
    </row>
    <row r="185" spans="1:10" ht="14.1" customHeight="1" x14ac:dyDescent="0.25">
      <c r="A185" s="81" t="s">
        <v>18112</v>
      </c>
      <c r="B185" s="69" t="str">
        <f ca="1">IFERROR(INDEX(UNSPSCDes,MATCH(INDIRECT(ADDRESS(ROW(),COLUMN()-1,4)),UNSPSCCode,0)),IF(INDIRECT(ADDRESS(ROW(),COLUMN()-1,4))="50181905","Galletas de dulce",""))</f>
        <v>Galletas de dulce</v>
      </c>
      <c r="C185" s="82" t="str">
        <f>IFERROR(VLOOKUP("CAJ",'Informacion '!P:Q,2,FALSE),"")</f>
        <v>Caja</v>
      </c>
      <c r="D185" s="81">
        <v>25</v>
      </c>
      <c r="E185" s="71">
        <v>10</v>
      </c>
      <c r="F185" s="70">
        <f t="shared" ca="1" si="1"/>
        <v>250</v>
      </c>
      <c r="H185" s="26" t="str">
        <f>C143</f>
        <v>Bienes</v>
      </c>
      <c r="I185" s="26" t="str">
        <f>E143</f>
        <v>No</v>
      </c>
      <c r="J185" s="26" t="str">
        <f>D143</f>
        <v>Compras Menores</v>
      </c>
    </row>
    <row r="186" spans="1:10" ht="14.1" customHeight="1" x14ac:dyDescent="0.25">
      <c r="A186" s="81" t="s">
        <v>1326</v>
      </c>
      <c r="B186" s="69" t="str">
        <f ca="1">IFERROR(INDEX(UNSPSCDes,MATCH(INDIRECT(ADDRESS(ROW(),COLUMN()-1,4)),UNSPSCCode,0)),IF(INDIRECT(ADDRESS(ROW(),COLUMN()-1,4))="50131606","Huevos frescos",""))</f>
        <v>Huevos frescos</v>
      </c>
      <c r="C186" s="82" t="str">
        <f>IFERROR(VLOOKUP("DOC",'Informacion '!P:Q,2,FALSE),"")</f>
        <v>Docena</v>
      </c>
      <c r="D186" s="81">
        <v>85</v>
      </c>
      <c r="E186" s="71">
        <v>55</v>
      </c>
      <c r="F186" s="70">
        <f t="shared" ca="1" si="1"/>
        <v>4675</v>
      </c>
    </row>
    <row r="187" spans="1:10" ht="33.950000000000003" customHeight="1" x14ac:dyDescent="0.25">
      <c r="A187" s="81" t="s">
        <v>1326</v>
      </c>
      <c r="B187" s="69" t="str">
        <f ca="1">IFERROR(INDEX(UNSPSCDes,MATCH(INDIRECT(ADDRESS(ROW(),COLUMN()-1,4)),UNSPSCCode,0)),IF(INDIRECT(ADDRESS(ROW(),COLUMN()-1,4))="50131606","Huevos frescos",""))</f>
        <v>Huevos frescos</v>
      </c>
      <c r="C187" s="82" t="str">
        <f>IFERROR(VLOOKUP("DOC",'Informacion '!P:Q,2,FALSE),"")</f>
        <v>Docena</v>
      </c>
      <c r="D187" s="81">
        <v>85</v>
      </c>
      <c r="E187" s="71">
        <v>55</v>
      </c>
      <c r="F187" s="70">
        <f t="shared" ca="1" si="1"/>
        <v>4675</v>
      </c>
    </row>
    <row r="188" spans="1:10" ht="14.1" customHeight="1" x14ac:dyDescent="0.25">
      <c r="A188" s="81" t="s">
        <v>1326</v>
      </c>
      <c r="B188" s="69" t="str">
        <f ca="1">IFERROR(INDEX(UNSPSCDes,MATCH(INDIRECT(ADDRESS(ROW(),COLUMN()-1,4)),UNSPSCCode,0)),IF(INDIRECT(ADDRESS(ROW(),COLUMN()-1,4))="50131606","Huevos frescos",""))</f>
        <v>Huevos frescos</v>
      </c>
      <c r="C188" s="82" t="str">
        <f>IFERROR(VLOOKUP("DOC",'Informacion '!P:Q,2,FALSE),"")</f>
        <v>Docena</v>
      </c>
      <c r="D188" s="81">
        <v>85</v>
      </c>
      <c r="E188" s="71">
        <v>55</v>
      </c>
      <c r="F188" s="70">
        <f t="shared" ca="1" si="1"/>
        <v>4675</v>
      </c>
    </row>
    <row r="189" spans="1:10" ht="14.1" customHeight="1" x14ac:dyDescent="0.25">
      <c r="A189" s="81" t="s">
        <v>10939</v>
      </c>
      <c r="B189" s="69" t="str">
        <f ca="1">IFERROR(INDEX(UNSPSCDes,MATCH(INDIRECT(ADDRESS(ROW(),COLUMN()-1,4)),UNSPSCCode,0)),IF(INDIRECT(ADDRESS(ROW(),COLUMN()-1,4))="50192501","Emparedados frescos",""))</f>
        <v>Emparedados frescos</v>
      </c>
      <c r="C189" s="82" t="str">
        <f>IFERROR(VLOOKUP("LB",'Informacion '!P:Q,2,FALSE),"")</f>
        <v>Libra </v>
      </c>
      <c r="D189" s="81">
        <v>65</v>
      </c>
      <c r="E189" s="71">
        <v>55</v>
      </c>
      <c r="F189" s="70">
        <f t="shared" ca="1" si="1"/>
        <v>3575</v>
      </c>
    </row>
    <row r="190" spans="1:10" ht="14.1" customHeight="1" x14ac:dyDescent="0.25">
      <c r="A190" s="81" t="s">
        <v>15260</v>
      </c>
      <c r="B190" s="69" t="str">
        <f ca="1">IFERROR(INDEX(UNSPSCDes,MATCH(INDIRECT(ADDRESS(ROW(),COLUMN()-1,4)),UNSPSCCode,0)),IF(INDIRECT(ADDRESS(ROW(),COLUMN()-1,4))="50161510","Endulzantes artificiales",""))</f>
        <v>Endulzantes artificiales</v>
      </c>
      <c r="C190" s="82" t="str">
        <f>IFERROR(VLOOKUP("LB",'Informacion '!P:Q,2,FALSE),"")</f>
        <v>Libra </v>
      </c>
      <c r="D190" s="81">
        <v>150</v>
      </c>
      <c r="E190" s="71">
        <v>45</v>
      </c>
      <c r="F190" s="70">
        <f t="shared" ca="1" si="1"/>
        <v>6750</v>
      </c>
    </row>
    <row r="191" spans="1:10" ht="14.1" customHeight="1" x14ac:dyDescent="0.25">
      <c r="A191" s="81" t="s">
        <v>1037</v>
      </c>
      <c r="B191" s="69" t="str">
        <f ca="1">IFERROR(INDEX(UNSPSCDes,MATCH(INDIRECT(ADDRESS(ROW(),COLUMN()-1,4)),UNSPSCCode,0)),IF(INDIRECT(ADDRESS(ROW(),COLUMN()-1,4))="52151636","Palas o cucharas para alimentos para uso doméstico",""))</f>
        <v>Palas o cucharas para alimentos para uso doméstico</v>
      </c>
      <c r="C191" s="82" t="str">
        <f>IFERROR(VLOOKUP("CAJ",'Informacion '!P:Q,2,FALSE),"")</f>
        <v>Caja</v>
      </c>
      <c r="D191" s="81">
        <v>150</v>
      </c>
      <c r="E191" s="71">
        <v>35</v>
      </c>
      <c r="F191" s="70">
        <f t="shared" ca="1" si="1"/>
        <v>5250</v>
      </c>
    </row>
    <row r="192" spans="1:10" ht="14.1" customHeight="1" x14ac:dyDescent="0.25">
      <c r="E192" s="83" t="s">
        <v>12725</v>
      </c>
      <c r="F192" s="74">
        <f ca="1">SUM(Table14[MONTO TOTAL ESTIMADO])</f>
        <v>1069150</v>
      </c>
    </row>
    <row r="193" spans="1:6" ht="14.1" customHeight="1" thickBot="1" x14ac:dyDescent="0.3"/>
    <row r="194" spans="1:6" ht="14.1" customHeight="1" thickBot="1" x14ac:dyDescent="0.3">
      <c r="A194" s="64" t="s">
        <v>16619</v>
      </c>
      <c r="B194" s="64" t="s">
        <v>165</v>
      </c>
      <c r="C194" s="64" t="s">
        <v>11894</v>
      </c>
      <c r="D194" s="64" t="s">
        <v>14584</v>
      </c>
      <c r="E194" s="64" t="s">
        <v>11111</v>
      </c>
      <c r="F194" s="64" t="s">
        <v>11244</v>
      </c>
    </row>
    <row r="195" spans="1:6" ht="14.1" customHeight="1" thickBot="1" x14ac:dyDescent="0.3">
      <c r="A195" s="66" t="s">
        <v>17906</v>
      </c>
      <c r="B195" s="66" t="s">
        <v>6725</v>
      </c>
      <c r="C195" s="66" t="s">
        <v>18049</v>
      </c>
      <c r="D195" s="66" t="s">
        <v>17732</v>
      </c>
      <c r="E195" s="66" t="s">
        <v>18105</v>
      </c>
      <c r="F195" s="66" t="s">
        <v>6884</v>
      </c>
    </row>
    <row r="196" spans="1:6" ht="14.1" customHeight="1" thickBot="1" x14ac:dyDescent="0.3">
      <c r="A196" s="134" t="s">
        <v>15034</v>
      </c>
      <c r="B196" s="67" t="s">
        <v>8646</v>
      </c>
      <c r="C196" s="77">
        <v>44291</v>
      </c>
      <c r="D196" s="134" t="s">
        <v>9515</v>
      </c>
      <c r="E196" s="79" t="s">
        <v>13278</v>
      </c>
      <c r="F196" s="80" t="s">
        <v>3126</v>
      </c>
    </row>
    <row r="197" spans="1:6" ht="14.1" customHeight="1" thickBot="1" x14ac:dyDescent="0.3">
      <c r="A197" s="135"/>
      <c r="B197" s="67" t="s">
        <v>1810</v>
      </c>
      <c r="C197" s="78">
        <f>IF(C196="","",IF(AND(MONTH(C196)&gt;=1,MONTH(C196)&lt;=3),1,IF(AND(MONTH(C196)&gt;=4,MONTH(C196)&lt;=6),2,IF(AND(MONTH(C196)&gt;=7,MONTH(C196)&lt;=9),3,4))))</f>
        <v>2</v>
      </c>
      <c r="D197" s="135"/>
      <c r="E197" s="79" t="s">
        <v>2447</v>
      </c>
      <c r="F197" s="80" t="s">
        <v>14655</v>
      </c>
    </row>
    <row r="198" spans="1:6" ht="14.1" customHeight="1" thickBot="1" x14ac:dyDescent="0.3">
      <c r="A198" s="135"/>
      <c r="B198" s="67" t="s">
        <v>13122</v>
      </c>
      <c r="C198" s="77">
        <v>44293</v>
      </c>
      <c r="D198" s="135"/>
      <c r="E198" s="79" t="s">
        <v>3119</v>
      </c>
      <c r="F198" s="80" t="s">
        <v>4694</v>
      </c>
    </row>
    <row r="199" spans="1:6" ht="14.1" customHeight="1" thickBot="1" x14ac:dyDescent="0.3">
      <c r="A199" s="135"/>
      <c r="B199" s="67" t="s">
        <v>1810</v>
      </c>
      <c r="C199" s="78">
        <f>IF(C198="","",IF(AND(MONTH(C198)&gt;=1,MONTH(C198)&lt;=3),1,IF(AND(MONTH(C198)&gt;=4,MONTH(C198)&lt;=6),2,IF(AND(MONTH(C198)&gt;=7,MONTH(C198)&lt;=9),3,4))))</f>
        <v>2</v>
      </c>
      <c r="D199" s="135"/>
      <c r="E199" s="79" t="s">
        <v>13380</v>
      </c>
      <c r="F199" s="80"/>
    </row>
    <row r="200" spans="1:6" ht="14.1" customHeight="1" thickBot="1" x14ac:dyDescent="0.3"/>
    <row r="201" spans="1:6" ht="14.1" customHeight="1" thickBot="1" x14ac:dyDescent="0.3">
      <c r="A201" s="72" t="s">
        <v>15959</v>
      </c>
      <c r="B201" s="72" t="s">
        <v>16379</v>
      </c>
      <c r="C201" s="72" t="s">
        <v>15863</v>
      </c>
      <c r="D201" s="72" t="s">
        <v>15467</v>
      </c>
      <c r="E201" s="72" t="s">
        <v>7036</v>
      </c>
      <c r="F201" s="72" t="s">
        <v>15496</v>
      </c>
    </row>
    <row r="202" spans="1:6" ht="14.1" customHeight="1" x14ac:dyDescent="0.25">
      <c r="A202" s="81" t="s">
        <v>18237</v>
      </c>
      <c r="B202" s="69" t="str">
        <f ca="1">IFERROR(INDEX(UNSPSCDes,MATCH(INDIRECT(ADDRESS(ROW(),COLUMN()-1,4)),UNSPSCCode,0)),IF(INDIRECT(ADDRESS(ROW(),COLUMN()-1,4))="50181903","Galletas sencillas de sal",""))</f>
        <v>Galletas sencillas de sal</v>
      </c>
      <c r="C202" s="82" t="str">
        <f>IFERROR(VLOOKUP("PAQ",'Informacion '!P:Q,2,FALSE),"")</f>
        <v>Paquete</v>
      </c>
      <c r="D202" s="81">
        <v>50</v>
      </c>
      <c r="E202" s="71">
        <v>1250</v>
      </c>
      <c r="F202" s="70">
        <f t="shared" ref="F202:F243" ca="1" si="2">INDIRECT(ADDRESS(ROW(),COLUMN()-2,4))*INDIRECT(ADDRESS(ROW(),COLUMN()-1,4))</f>
        <v>62500</v>
      </c>
    </row>
    <row r="203" spans="1:6" ht="14.1" customHeight="1" x14ac:dyDescent="0.25">
      <c r="A203" s="81" t="s">
        <v>18237</v>
      </c>
      <c r="B203" s="69" t="str">
        <f ca="1">IFERROR(INDEX(UNSPSCDes,MATCH(INDIRECT(ADDRESS(ROW(),COLUMN()-1,4)),UNSPSCCode,0)),IF(INDIRECT(ADDRESS(ROW(),COLUMN()-1,4))="50181903","Galletas sencillas de sal",""))</f>
        <v>Galletas sencillas de sal</v>
      </c>
      <c r="C203" s="82" t="str">
        <f>IFERROR(VLOOKUP("PAQ",'Informacion '!P:Q,2,FALSE),"")</f>
        <v>Paquete</v>
      </c>
      <c r="D203" s="81">
        <v>50</v>
      </c>
      <c r="E203" s="71">
        <v>1250</v>
      </c>
      <c r="F203" s="70">
        <f t="shared" ca="1" si="2"/>
        <v>62500</v>
      </c>
    </row>
    <row r="204" spans="1:6" ht="14.1" customHeight="1" x14ac:dyDescent="0.25">
      <c r="A204" s="81" t="s">
        <v>18237</v>
      </c>
      <c r="B204" s="69" t="str">
        <f ca="1">IFERROR(INDEX(UNSPSCDes,MATCH(INDIRECT(ADDRESS(ROW(),COLUMN()-1,4)),UNSPSCCode,0)),IF(INDIRECT(ADDRESS(ROW(),COLUMN()-1,4))="50181903","Galletas sencillas de sal",""))</f>
        <v>Galletas sencillas de sal</v>
      </c>
      <c r="C204" s="82" t="str">
        <f>IFERROR(VLOOKUP("PAQ",'Informacion '!P:Q,2,FALSE),"")</f>
        <v>Paquete</v>
      </c>
      <c r="D204" s="81">
        <v>50</v>
      </c>
      <c r="E204" s="71">
        <v>1250</v>
      </c>
      <c r="F204" s="70">
        <f t="shared" ca="1" si="2"/>
        <v>62500</v>
      </c>
    </row>
    <row r="205" spans="1:6" ht="14.1" customHeight="1" x14ac:dyDescent="0.25">
      <c r="A205" s="81" t="s">
        <v>18237</v>
      </c>
      <c r="B205" s="69" t="str">
        <f ca="1">IFERROR(INDEX(UNSPSCDes,MATCH(INDIRECT(ADDRESS(ROW(),COLUMN()-1,4)),UNSPSCCode,0)),IF(INDIRECT(ADDRESS(ROW(),COLUMN()-1,4))="50181903","Galletas sencillas de sal",""))</f>
        <v>Galletas sencillas de sal</v>
      </c>
      <c r="C205" s="82" t="str">
        <f>IFERROR(VLOOKUP("PAQ",'Informacion '!P:Q,2,FALSE),"")</f>
        <v>Paquete</v>
      </c>
      <c r="D205" s="81">
        <v>50</v>
      </c>
      <c r="E205" s="71">
        <v>1250</v>
      </c>
      <c r="F205" s="70">
        <f t="shared" ca="1" si="2"/>
        <v>62500</v>
      </c>
    </row>
    <row r="206" spans="1:6" ht="14.1" customHeight="1" x14ac:dyDescent="0.25">
      <c r="A206" s="81" t="s">
        <v>13633</v>
      </c>
      <c r="B206" s="69" t="str">
        <f ca="1">IFERROR(INDEX(UNSPSCDes,MATCH(INDIRECT(ADDRESS(ROW(),COLUMN()-1,4)),UNSPSCCode,0)),IF(INDIRECT(ADDRESS(ROW(),COLUMN()-1,4))="50161512","Almíbar",""))</f>
        <v>Almíbar</v>
      </c>
      <c r="C206" s="82" t="str">
        <f>IFERROR(VLOOKUP("DOC",'Informacion '!P:Q,2,FALSE),"")</f>
        <v>Docena</v>
      </c>
      <c r="D206" s="81">
        <v>15</v>
      </c>
      <c r="E206" s="71">
        <v>55</v>
      </c>
      <c r="F206" s="70">
        <f t="shared" ca="1" si="2"/>
        <v>825</v>
      </c>
    </row>
    <row r="207" spans="1:6" ht="14.1" customHeight="1" x14ac:dyDescent="0.25">
      <c r="A207" s="81" t="s">
        <v>13633</v>
      </c>
      <c r="B207" s="69" t="str">
        <f ca="1">IFERROR(INDEX(UNSPSCDes,MATCH(INDIRECT(ADDRESS(ROW(),COLUMN()-1,4)),UNSPSCCode,0)),IF(INDIRECT(ADDRESS(ROW(),COLUMN()-1,4))="50161512","Almíbar",""))</f>
        <v>Almíbar</v>
      </c>
      <c r="C207" s="82" t="str">
        <f>IFERROR(VLOOKUP("DOC",'Informacion '!P:Q,2,FALSE),"")</f>
        <v>Docena</v>
      </c>
      <c r="D207" s="81">
        <v>15</v>
      </c>
      <c r="E207" s="71">
        <v>55</v>
      </c>
      <c r="F207" s="70">
        <f t="shared" ca="1" si="2"/>
        <v>825</v>
      </c>
    </row>
    <row r="208" spans="1:6" ht="14.1" customHeight="1" x14ac:dyDescent="0.25">
      <c r="A208" s="81" t="s">
        <v>13633</v>
      </c>
      <c r="B208" s="69" t="str">
        <f ca="1">IFERROR(INDEX(UNSPSCDes,MATCH(INDIRECT(ADDRESS(ROW(),COLUMN()-1,4)),UNSPSCCode,0)),IF(INDIRECT(ADDRESS(ROW(),COLUMN()-1,4))="50161512","Almíbar",""))</f>
        <v>Almíbar</v>
      </c>
      <c r="C208" s="82" t="str">
        <f>IFERROR(VLOOKUP("DOC",'Informacion '!P:Q,2,FALSE),"")</f>
        <v>Docena</v>
      </c>
      <c r="D208" s="81">
        <v>15</v>
      </c>
      <c r="E208" s="71">
        <v>55</v>
      </c>
      <c r="F208" s="70">
        <f t="shared" ca="1" si="2"/>
        <v>825</v>
      </c>
    </row>
    <row r="209" spans="1:6" ht="14.1" customHeight="1" x14ac:dyDescent="0.25">
      <c r="A209" s="81" t="s">
        <v>13633</v>
      </c>
      <c r="B209" s="69" t="str">
        <f ca="1">IFERROR(INDEX(UNSPSCDes,MATCH(INDIRECT(ADDRESS(ROW(),COLUMN()-1,4)),UNSPSCCode,0)),IF(INDIRECT(ADDRESS(ROW(),COLUMN()-1,4))="50161512","Almíbar",""))</f>
        <v>Almíbar</v>
      </c>
      <c r="C209" s="82" t="str">
        <f>IFERROR(VLOOKUP("DOC",'Informacion '!P:Q,2,FALSE),"")</f>
        <v>Docena</v>
      </c>
      <c r="D209" s="81">
        <v>15</v>
      </c>
      <c r="E209" s="71">
        <v>55</v>
      </c>
      <c r="F209" s="70">
        <f t="shared" ca="1" si="2"/>
        <v>825</v>
      </c>
    </row>
    <row r="210" spans="1:6" ht="14.1" customHeight="1" x14ac:dyDescent="0.25">
      <c r="A210" s="81" t="s">
        <v>2807</v>
      </c>
      <c r="B210" s="69" t="str">
        <f ca="1">IFERROR(INDEX(UNSPSCDes,MATCH(INDIRECT(ADDRESS(ROW(),COLUMN()-1,4)),UNSPSCCode,0)),IF(INDIRECT(ADDRESS(ROW(),COLUMN()-1,4))="50161511","Chocolate o sustituto de chocolate",""))</f>
        <v>Chocolate o sustituto de chocolate</v>
      </c>
      <c r="C210" s="82" t="str">
        <f>IFERROR(VLOOKUP("PAQ",'Informacion '!P:Q,2,FALSE),"")</f>
        <v>Paquete</v>
      </c>
      <c r="D210" s="81">
        <v>30</v>
      </c>
      <c r="E210" s="71">
        <v>300</v>
      </c>
      <c r="F210" s="70">
        <f t="shared" ca="1" si="2"/>
        <v>9000</v>
      </c>
    </row>
    <row r="211" spans="1:6" ht="14.1" customHeight="1" x14ac:dyDescent="0.25">
      <c r="A211" s="81" t="s">
        <v>2807</v>
      </c>
      <c r="B211" s="69" t="str">
        <f ca="1">IFERROR(INDEX(UNSPSCDes,MATCH(INDIRECT(ADDRESS(ROW(),COLUMN()-1,4)),UNSPSCCode,0)),IF(INDIRECT(ADDRESS(ROW(),COLUMN()-1,4))="50161511","Chocolate o sustituto de chocolate",""))</f>
        <v>Chocolate o sustituto de chocolate</v>
      </c>
      <c r="C211" s="82" t="str">
        <f>IFERROR(VLOOKUP("PAQ",'Informacion '!P:Q,2,FALSE),"")</f>
        <v>Paquete</v>
      </c>
      <c r="D211" s="81">
        <v>30</v>
      </c>
      <c r="E211" s="71">
        <v>300</v>
      </c>
      <c r="F211" s="70">
        <f t="shared" ca="1" si="2"/>
        <v>9000</v>
      </c>
    </row>
    <row r="212" spans="1:6" ht="14.1" customHeight="1" x14ac:dyDescent="0.25">
      <c r="A212" s="81" t="s">
        <v>2807</v>
      </c>
      <c r="B212" s="69" t="str">
        <f ca="1">IFERROR(INDEX(UNSPSCDes,MATCH(INDIRECT(ADDRESS(ROW(),COLUMN()-1,4)),UNSPSCCode,0)),IF(INDIRECT(ADDRESS(ROW(),COLUMN()-1,4))="50161511","Chocolate o sustituto de chocolate",""))</f>
        <v>Chocolate o sustituto de chocolate</v>
      </c>
      <c r="C212" s="82" t="str">
        <f>IFERROR(VLOOKUP("PAQ",'Informacion '!P:Q,2,FALSE),"")</f>
        <v>Paquete</v>
      </c>
      <c r="D212" s="81">
        <v>30</v>
      </c>
      <c r="E212" s="71">
        <v>300</v>
      </c>
      <c r="F212" s="70">
        <f t="shared" ca="1" si="2"/>
        <v>9000</v>
      </c>
    </row>
    <row r="213" spans="1:6" ht="14.1" customHeight="1" x14ac:dyDescent="0.25">
      <c r="A213" s="81" t="s">
        <v>2807</v>
      </c>
      <c r="B213" s="69" t="str">
        <f ca="1">IFERROR(INDEX(UNSPSCDes,MATCH(INDIRECT(ADDRESS(ROW(),COLUMN()-1,4)),UNSPSCCode,0)),IF(INDIRECT(ADDRESS(ROW(),COLUMN()-1,4))="50161511","Chocolate o sustituto de chocolate",""))</f>
        <v>Chocolate o sustituto de chocolate</v>
      </c>
      <c r="C213" s="82" t="str">
        <f>IFERROR(VLOOKUP("PAQ",'Informacion '!P:Q,2,FALSE),"")</f>
        <v>Paquete</v>
      </c>
      <c r="D213" s="81">
        <v>30</v>
      </c>
      <c r="E213" s="71">
        <v>300</v>
      </c>
      <c r="F213" s="70">
        <f t="shared" ca="1" si="2"/>
        <v>9000</v>
      </c>
    </row>
    <row r="214" spans="1:6" ht="14.1" customHeight="1" x14ac:dyDescent="0.25">
      <c r="A214" s="81" t="s">
        <v>17178</v>
      </c>
      <c r="B214" s="69" t="str">
        <f ca="1">IFERROR(INDEX(UNSPSCDes,MATCH(INDIRECT(ADDRESS(ROW(),COLUMN()-1,4)),UNSPSCCode,0)),IF(INDIRECT(ADDRESS(ROW(),COLUMN()-1,4))="50171550","Especies o extractos",""))</f>
        <v>Especies o extractos</v>
      </c>
      <c r="C214" s="82" t="str">
        <f>IFERROR(VLOOKUP("GAL",'Informacion '!P:Q,2,FALSE),"")</f>
        <v>Galón</v>
      </c>
      <c r="D214" s="81">
        <v>20</v>
      </c>
      <c r="E214" s="71">
        <v>55</v>
      </c>
      <c r="F214" s="70">
        <f t="shared" ca="1" si="2"/>
        <v>1100</v>
      </c>
    </row>
    <row r="215" spans="1:6" ht="14.1" customHeight="1" x14ac:dyDescent="0.25">
      <c r="A215" s="81" t="s">
        <v>17178</v>
      </c>
      <c r="B215" s="69" t="str">
        <f ca="1">IFERROR(INDEX(UNSPSCDes,MATCH(INDIRECT(ADDRESS(ROW(),COLUMN()-1,4)),UNSPSCCode,0)),IF(INDIRECT(ADDRESS(ROW(),COLUMN()-1,4))="50171550","Especies o extractos",""))</f>
        <v>Especies o extractos</v>
      </c>
      <c r="C215" s="82" t="str">
        <f>IFERROR(VLOOKUP("GAL",'Informacion '!P:Q,2,FALSE),"")</f>
        <v>Galón</v>
      </c>
      <c r="D215" s="81">
        <v>20</v>
      </c>
      <c r="E215" s="71">
        <v>55</v>
      </c>
      <c r="F215" s="70">
        <f t="shared" ca="1" si="2"/>
        <v>1100</v>
      </c>
    </row>
    <row r="216" spans="1:6" ht="14.1" customHeight="1" x14ac:dyDescent="0.25">
      <c r="A216" s="81" t="s">
        <v>17178</v>
      </c>
      <c r="B216" s="69" t="str">
        <f ca="1">IFERROR(INDEX(UNSPSCDes,MATCH(INDIRECT(ADDRESS(ROW(),COLUMN()-1,4)),UNSPSCCode,0)),IF(INDIRECT(ADDRESS(ROW(),COLUMN()-1,4))="50171550","Especies o extractos",""))</f>
        <v>Especies o extractos</v>
      </c>
      <c r="C216" s="82" t="str">
        <f>IFERROR(VLOOKUP("GAL",'Informacion '!P:Q,2,FALSE),"")</f>
        <v>Galón</v>
      </c>
      <c r="D216" s="81">
        <v>20</v>
      </c>
      <c r="E216" s="71">
        <v>55</v>
      </c>
      <c r="F216" s="70">
        <f t="shared" ca="1" si="2"/>
        <v>1100</v>
      </c>
    </row>
    <row r="217" spans="1:6" ht="14.1" customHeight="1" x14ac:dyDescent="0.25">
      <c r="A217" s="81" t="s">
        <v>17178</v>
      </c>
      <c r="B217" s="69" t="str">
        <f ca="1">IFERROR(INDEX(UNSPSCDes,MATCH(INDIRECT(ADDRESS(ROW(),COLUMN()-1,4)),UNSPSCCode,0)),IF(INDIRECT(ADDRESS(ROW(),COLUMN()-1,4))="50171550","Especies o extractos",""))</f>
        <v>Especies o extractos</v>
      </c>
      <c r="C217" s="82" t="str">
        <f>IFERROR(VLOOKUP("GAL",'Informacion '!P:Q,2,FALSE),"")</f>
        <v>Galón</v>
      </c>
      <c r="D217" s="81">
        <v>20</v>
      </c>
      <c r="E217" s="71">
        <v>55</v>
      </c>
      <c r="F217" s="70">
        <f t="shared" ca="1" si="2"/>
        <v>1100</v>
      </c>
    </row>
    <row r="218" spans="1:6" ht="14.1" customHeight="1" x14ac:dyDescent="0.25">
      <c r="A218" s="81" t="s">
        <v>6644</v>
      </c>
      <c r="B218" s="69" t="str">
        <f ca="1">IFERROR(INDEX(UNSPSCDes,MATCH(INDIRECT(ADDRESS(ROW(),COLUMN()-1,4)),UNSPSCCode,0)),IF(INDIRECT(ADDRESS(ROW(),COLUMN()-1,4))="50161509","Azucares naturales o productos endulzantes",""))</f>
        <v>Azucares naturales o productos endulzantes</v>
      </c>
      <c r="C218" s="82" t="str">
        <f>IFERROR(VLOOKUP("LB",'Informacion '!P:Q,2,FALSE),"")</f>
        <v>Libra </v>
      </c>
      <c r="D218" s="81">
        <v>50</v>
      </c>
      <c r="E218" s="71">
        <v>1400</v>
      </c>
      <c r="F218" s="70">
        <f t="shared" ca="1" si="2"/>
        <v>70000</v>
      </c>
    </row>
    <row r="219" spans="1:6" ht="14.1" customHeight="1" x14ac:dyDescent="0.25">
      <c r="A219" s="81" t="s">
        <v>6644</v>
      </c>
      <c r="B219" s="69" t="str">
        <f ca="1">IFERROR(INDEX(UNSPSCDes,MATCH(INDIRECT(ADDRESS(ROW(),COLUMN()-1,4)),UNSPSCCode,0)),IF(INDIRECT(ADDRESS(ROW(),COLUMN()-1,4))="50161509","Azucares naturales o productos endulzantes",""))</f>
        <v>Azucares naturales o productos endulzantes</v>
      </c>
      <c r="C219" s="82" t="str">
        <f>IFERROR(VLOOKUP("LB",'Informacion '!P:Q,2,FALSE),"")</f>
        <v>Libra </v>
      </c>
      <c r="D219" s="81">
        <v>50</v>
      </c>
      <c r="E219" s="71">
        <v>1400</v>
      </c>
      <c r="F219" s="70">
        <f t="shared" ca="1" si="2"/>
        <v>70000</v>
      </c>
    </row>
    <row r="220" spans="1:6" ht="14.1" customHeight="1" x14ac:dyDescent="0.25">
      <c r="A220" s="81" t="s">
        <v>6644</v>
      </c>
      <c r="B220" s="69" t="str">
        <f ca="1">IFERROR(INDEX(UNSPSCDes,MATCH(INDIRECT(ADDRESS(ROW(),COLUMN()-1,4)),UNSPSCCode,0)),IF(INDIRECT(ADDRESS(ROW(),COLUMN()-1,4))="50161509","Azucares naturales o productos endulzantes",""))</f>
        <v>Azucares naturales o productos endulzantes</v>
      </c>
      <c r="C220" s="82" t="str">
        <f>IFERROR(VLOOKUP("LB",'Informacion '!P:Q,2,FALSE),"")</f>
        <v>Libra </v>
      </c>
      <c r="D220" s="81">
        <v>50</v>
      </c>
      <c r="E220" s="71">
        <v>1400</v>
      </c>
      <c r="F220" s="70">
        <f t="shared" ca="1" si="2"/>
        <v>70000</v>
      </c>
    </row>
    <row r="221" spans="1:6" ht="14.1" customHeight="1" x14ac:dyDescent="0.25">
      <c r="A221" s="81" t="s">
        <v>6644</v>
      </c>
      <c r="B221" s="69" t="str">
        <f ca="1">IFERROR(INDEX(UNSPSCDes,MATCH(INDIRECT(ADDRESS(ROW(),COLUMN()-1,4)),UNSPSCCode,0)),IF(INDIRECT(ADDRESS(ROW(),COLUMN()-1,4))="50161509","Azucares naturales o productos endulzantes",""))</f>
        <v>Azucares naturales o productos endulzantes</v>
      </c>
      <c r="C221" s="82" t="str">
        <f>IFERROR(VLOOKUP("LB",'Informacion '!P:Q,2,FALSE),"")</f>
        <v>Libra </v>
      </c>
      <c r="D221" s="81">
        <v>50</v>
      </c>
      <c r="E221" s="71">
        <v>1400</v>
      </c>
      <c r="F221" s="70">
        <f t="shared" ca="1" si="2"/>
        <v>70000</v>
      </c>
    </row>
    <row r="222" spans="1:6" ht="14.1" customHeight="1" x14ac:dyDescent="0.25">
      <c r="A222" s="81" t="s">
        <v>5765</v>
      </c>
      <c r="B222" s="69" t="str">
        <f ca="1">IFERROR(INDEX(UNSPSCDes,MATCH(INDIRECT(ADDRESS(ROW(),COLUMN()-1,4)),UNSPSCCode,0)),IF(INDIRECT(ADDRESS(ROW(),COLUMN()-1,4))="50131611","Huevos batidos",""))</f>
        <v>Huevos batidos</v>
      </c>
      <c r="C222" s="82" t="str">
        <f>IFERROR(VLOOKUP("DEC",'Informacion '!P:Q,2,FALSE),"")</f>
        <v>Decena</v>
      </c>
      <c r="D222" s="81">
        <v>30</v>
      </c>
      <c r="E222" s="71">
        <v>100</v>
      </c>
      <c r="F222" s="70">
        <f t="shared" ca="1" si="2"/>
        <v>3000</v>
      </c>
    </row>
    <row r="223" spans="1:6" ht="14.1" customHeight="1" x14ac:dyDescent="0.25">
      <c r="A223" s="81" t="s">
        <v>5765</v>
      </c>
      <c r="B223" s="69" t="str">
        <f ca="1">IFERROR(INDEX(UNSPSCDes,MATCH(INDIRECT(ADDRESS(ROW(),COLUMN()-1,4)),UNSPSCCode,0)),IF(INDIRECT(ADDRESS(ROW(),COLUMN()-1,4))="50131611","Huevos batidos",""))</f>
        <v>Huevos batidos</v>
      </c>
      <c r="C223" s="82" t="str">
        <f>IFERROR(VLOOKUP("DEC",'Informacion '!P:Q,2,FALSE),"")</f>
        <v>Decena</v>
      </c>
      <c r="D223" s="81">
        <v>30</v>
      </c>
      <c r="E223" s="71">
        <v>100</v>
      </c>
      <c r="F223" s="70">
        <f t="shared" ca="1" si="2"/>
        <v>3000</v>
      </c>
    </row>
    <row r="224" spans="1:6" ht="14.1" customHeight="1" x14ac:dyDescent="0.25">
      <c r="A224" s="81" t="s">
        <v>5765</v>
      </c>
      <c r="B224" s="69" t="str">
        <f ca="1">IFERROR(INDEX(UNSPSCDes,MATCH(INDIRECT(ADDRESS(ROW(),COLUMN()-1,4)),UNSPSCCode,0)),IF(INDIRECT(ADDRESS(ROW(),COLUMN()-1,4))="50131611","Huevos batidos",""))</f>
        <v>Huevos batidos</v>
      </c>
      <c r="C224" s="82" t="str">
        <f>IFERROR(VLOOKUP("DEC",'Informacion '!P:Q,2,FALSE),"")</f>
        <v>Decena</v>
      </c>
      <c r="D224" s="81">
        <v>30</v>
      </c>
      <c r="E224" s="71">
        <v>100</v>
      </c>
      <c r="F224" s="70">
        <f t="shared" ca="1" si="2"/>
        <v>3000</v>
      </c>
    </row>
    <row r="225" spans="1:10" ht="14.1" customHeight="1" x14ac:dyDescent="0.25">
      <c r="A225" s="81" t="s">
        <v>5765</v>
      </c>
      <c r="B225" s="69" t="str">
        <f ca="1">IFERROR(INDEX(UNSPSCDes,MATCH(INDIRECT(ADDRESS(ROW(),COLUMN()-1,4)),UNSPSCCode,0)),IF(INDIRECT(ADDRESS(ROW(),COLUMN()-1,4))="50131611","Huevos batidos",""))</f>
        <v>Huevos batidos</v>
      </c>
      <c r="C225" s="82" t="str">
        <f>IFERROR(VLOOKUP("DEC",'Informacion '!P:Q,2,FALSE),"")</f>
        <v>Decena</v>
      </c>
      <c r="D225" s="81">
        <v>30</v>
      </c>
      <c r="E225" s="71">
        <v>100</v>
      </c>
      <c r="F225" s="70">
        <f t="shared" ca="1" si="2"/>
        <v>3000</v>
      </c>
    </row>
    <row r="226" spans="1:10" ht="14.1" customHeight="1" x14ac:dyDescent="0.25">
      <c r="A226" s="81" t="s">
        <v>4750</v>
      </c>
      <c r="B226" s="69" t="str">
        <f ca="1">IFERROR(INDEX(UNSPSCDes,MATCH(INDIRECT(ADDRESS(ROW(),COLUMN()-1,4)),UNSPSCCode,0)),IF(INDIRECT(ADDRESS(ROW(),COLUMN()-1,4))="50131701","Productos de leche o mantequilla frescos",""))</f>
        <v>Productos de leche o mantequilla frescos</v>
      </c>
      <c r="C226" s="82" t="str">
        <f>IFERROR(VLOOKUP("CAJ",'Informacion '!P:Q,2,FALSE),"")</f>
        <v>Caja</v>
      </c>
      <c r="D226" s="81">
        <v>50</v>
      </c>
      <c r="E226" s="71">
        <v>1000</v>
      </c>
      <c r="F226" s="70">
        <f t="shared" ca="1" si="2"/>
        <v>50000</v>
      </c>
    </row>
    <row r="227" spans="1:10" ht="14.1" customHeight="1" x14ac:dyDescent="0.25">
      <c r="A227" s="81" t="s">
        <v>4750</v>
      </c>
      <c r="B227" s="69" t="str">
        <f ca="1">IFERROR(INDEX(UNSPSCDes,MATCH(INDIRECT(ADDRESS(ROW(),COLUMN()-1,4)),UNSPSCCode,0)),IF(INDIRECT(ADDRESS(ROW(),COLUMN()-1,4))="50131701","Productos de leche o mantequilla frescos",""))</f>
        <v>Productos de leche o mantequilla frescos</v>
      </c>
      <c r="C227" s="82" t="str">
        <f>IFERROR(VLOOKUP("CAJ",'Informacion '!P:Q,2,FALSE),"")</f>
        <v>Caja</v>
      </c>
      <c r="D227" s="81">
        <v>50</v>
      </c>
      <c r="E227" s="71">
        <v>1000</v>
      </c>
      <c r="F227" s="70">
        <f t="shared" ca="1" si="2"/>
        <v>50000</v>
      </c>
    </row>
    <row r="228" spans="1:10" ht="14.1" customHeight="1" x14ac:dyDescent="0.25">
      <c r="A228" s="81" t="s">
        <v>4750</v>
      </c>
      <c r="B228" s="69" t="str">
        <f ca="1">IFERROR(INDEX(UNSPSCDes,MATCH(INDIRECT(ADDRESS(ROW(),COLUMN()-1,4)),UNSPSCCode,0)),IF(INDIRECT(ADDRESS(ROW(),COLUMN()-1,4))="50131701","Productos de leche o mantequilla frescos",""))</f>
        <v>Productos de leche o mantequilla frescos</v>
      </c>
      <c r="C228" s="82" t="str">
        <f>IFERROR(VLOOKUP("CAJ",'Informacion '!P:Q,2,FALSE),"")</f>
        <v>Caja</v>
      </c>
      <c r="D228" s="81">
        <v>50</v>
      </c>
      <c r="E228" s="71">
        <v>1000</v>
      </c>
      <c r="F228" s="70">
        <f t="shared" ca="1" si="2"/>
        <v>50000</v>
      </c>
    </row>
    <row r="229" spans="1:10" ht="14.1" customHeight="1" x14ac:dyDescent="0.25">
      <c r="A229" s="81" t="s">
        <v>4750</v>
      </c>
      <c r="B229" s="69" t="str">
        <f ca="1">IFERROR(INDEX(UNSPSCDes,MATCH(INDIRECT(ADDRESS(ROW(),COLUMN()-1,4)),UNSPSCCode,0)),IF(INDIRECT(ADDRESS(ROW(),COLUMN()-1,4))="50131701","Productos de leche o mantequilla frescos",""))</f>
        <v>Productos de leche o mantequilla frescos</v>
      </c>
      <c r="C229" s="82" t="str">
        <f>IFERROR(VLOOKUP("CAJ",'Informacion '!P:Q,2,FALSE),"")</f>
        <v>Caja</v>
      </c>
      <c r="D229" s="81">
        <v>50</v>
      </c>
      <c r="E229" s="71">
        <v>1000</v>
      </c>
      <c r="F229" s="70">
        <f t="shared" ca="1" si="2"/>
        <v>50000</v>
      </c>
    </row>
    <row r="230" spans="1:10" ht="14.1" customHeight="1" x14ac:dyDescent="0.25">
      <c r="A230" s="81" t="s">
        <v>15438</v>
      </c>
      <c r="B230" s="69" t="str">
        <f ca="1">IFERROR(INDEX(UNSPSCDes,MATCH(INDIRECT(ADDRESS(ROW(),COLUMN()-1,4)),UNSPSCCode,0)),IF(INDIRECT(ADDRESS(ROW(),COLUMN()-1,4))="10151802","Semillas o plántulas de vainilla",""))</f>
        <v>Semillas o plántulas de vainilla</v>
      </c>
      <c r="C230" s="82" t="str">
        <f>IFERROR(VLOOKUP("GAL",'Informacion '!P:Q,2,FALSE),"")</f>
        <v>Galón</v>
      </c>
      <c r="D230" s="81">
        <v>30</v>
      </c>
      <c r="E230" s="71">
        <v>930</v>
      </c>
      <c r="F230" s="70">
        <f t="shared" ca="1" si="2"/>
        <v>27900</v>
      </c>
    </row>
    <row r="231" spans="1:10" ht="14.1" customHeight="1" x14ac:dyDescent="0.25">
      <c r="A231" s="81" t="s">
        <v>15438</v>
      </c>
      <c r="B231" s="69" t="str">
        <f ca="1">IFERROR(INDEX(UNSPSCDes,MATCH(INDIRECT(ADDRESS(ROW(),COLUMN()-1,4)),UNSPSCCode,0)),IF(INDIRECT(ADDRESS(ROW(),COLUMN()-1,4))="10151802","Semillas o plántulas de vainilla",""))</f>
        <v>Semillas o plántulas de vainilla</v>
      </c>
      <c r="C231" s="82" t="str">
        <f>IFERROR(VLOOKUP("GAL",'Informacion '!P:Q,2,FALSE),"")</f>
        <v>Galón</v>
      </c>
      <c r="D231" s="81">
        <v>30</v>
      </c>
      <c r="E231" s="71">
        <v>930</v>
      </c>
      <c r="F231" s="70">
        <f t="shared" ca="1" si="2"/>
        <v>27900</v>
      </c>
    </row>
    <row r="232" spans="1:10" ht="14.1" customHeight="1" x14ac:dyDescent="0.25">
      <c r="A232" s="81" t="s">
        <v>15438</v>
      </c>
      <c r="B232" s="69" t="str">
        <f ca="1">IFERROR(INDEX(UNSPSCDes,MATCH(INDIRECT(ADDRESS(ROW(),COLUMN()-1,4)),UNSPSCCode,0)),IF(INDIRECT(ADDRESS(ROW(),COLUMN()-1,4))="10151802","Semillas o plántulas de vainilla",""))</f>
        <v>Semillas o plántulas de vainilla</v>
      </c>
      <c r="C232" s="82" t="str">
        <f>IFERROR(VLOOKUP("GAL",'Informacion '!P:Q,2,FALSE),"")</f>
        <v>Galón</v>
      </c>
      <c r="D232" s="81">
        <v>35</v>
      </c>
      <c r="E232" s="71">
        <v>930</v>
      </c>
      <c r="F232" s="70">
        <f t="shared" ca="1" si="2"/>
        <v>32550</v>
      </c>
    </row>
    <row r="233" spans="1:10" ht="14.1" customHeight="1" x14ac:dyDescent="0.25">
      <c r="A233" s="81" t="s">
        <v>15438</v>
      </c>
      <c r="B233" s="69" t="str">
        <f ca="1">IFERROR(INDEX(UNSPSCDes,MATCH(INDIRECT(ADDRESS(ROW(),COLUMN()-1,4)),UNSPSCCode,0)),IF(INDIRECT(ADDRESS(ROW(),COLUMN()-1,4))="10151802","Semillas o plántulas de vainilla",""))</f>
        <v>Semillas o plántulas de vainilla</v>
      </c>
      <c r="C233" s="82" t="str">
        <f>IFERROR(VLOOKUP("GAL",'Informacion '!P:Q,2,FALSE),"")</f>
        <v>Galón</v>
      </c>
      <c r="D233" s="81">
        <v>50</v>
      </c>
      <c r="E233" s="71">
        <v>930</v>
      </c>
      <c r="F233" s="70">
        <f t="shared" ca="1" si="2"/>
        <v>46500</v>
      </c>
    </row>
    <row r="234" spans="1:10" ht="14.1" customHeight="1" x14ac:dyDescent="0.25">
      <c r="A234" s="81" t="s">
        <v>18112</v>
      </c>
      <c r="B234" s="69" t="str">
        <f ca="1">IFERROR(INDEX(UNSPSCDes,MATCH(INDIRECT(ADDRESS(ROW(),COLUMN()-1,4)),UNSPSCCode,0)),IF(INDIRECT(ADDRESS(ROW(),COLUMN()-1,4))="50181905","Galletas de dulce",""))</f>
        <v>Galletas de dulce</v>
      </c>
      <c r="C234" s="82" t="str">
        <f>IFERROR(VLOOKUP("CAJ",'Informacion '!P:Q,2,FALSE),"")</f>
        <v>Caja</v>
      </c>
      <c r="D234" s="81">
        <v>250</v>
      </c>
      <c r="E234" s="71">
        <v>250</v>
      </c>
      <c r="F234" s="70">
        <f t="shared" ca="1" si="2"/>
        <v>62500</v>
      </c>
    </row>
    <row r="235" spans="1:10" ht="14.1" customHeight="1" x14ac:dyDescent="0.25">
      <c r="A235" s="81" t="s">
        <v>18112</v>
      </c>
      <c r="B235" s="69" t="str">
        <f ca="1">IFERROR(INDEX(UNSPSCDes,MATCH(INDIRECT(ADDRESS(ROW(),COLUMN()-1,4)),UNSPSCCode,0)),IF(INDIRECT(ADDRESS(ROW(),COLUMN()-1,4))="50181905","Galletas de dulce",""))</f>
        <v>Galletas de dulce</v>
      </c>
      <c r="C235" s="82" t="str">
        <f>IFERROR(VLOOKUP("CAJ",'Informacion '!P:Q,2,FALSE),"")</f>
        <v>Caja</v>
      </c>
      <c r="D235" s="81">
        <v>100</v>
      </c>
      <c r="E235" s="71">
        <v>500</v>
      </c>
      <c r="F235" s="70">
        <f t="shared" ca="1" si="2"/>
        <v>50000</v>
      </c>
    </row>
    <row r="236" spans="1:10" ht="14.1" customHeight="1" x14ac:dyDescent="0.25">
      <c r="A236" s="81" t="s">
        <v>18112</v>
      </c>
      <c r="B236" s="69" t="str">
        <f ca="1">IFERROR(INDEX(UNSPSCDes,MATCH(INDIRECT(ADDRESS(ROW(),COLUMN()-1,4)),UNSPSCCode,0)),IF(INDIRECT(ADDRESS(ROW(),COLUMN()-1,4))="50181905","Galletas de dulce",""))</f>
        <v>Galletas de dulce</v>
      </c>
      <c r="C236" s="82" t="str">
        <f>IFERROR(VLOOKUP("CAJ",'Informacion '!P:Q,2,FALSE),"")</f>
        <v>Caja</v>
      </c>
      <c r="D236" s="81">
        <v>25</v>
      </c>
      <c r="E236" s="71">
        <v>250</v>
      </c>
      <c r="F236" s="70">
        <f t="shared" ca="1" si="2"/>
        <v>6250</v>
      </c>
    </row>
    <row r="237" spans="1:10" ht="14.1" customHeight="1" x14ac:dyDescent="0.25">
      <c r="A237" s="81" t="s">
        <v>18112</v>
      </c>
      <c r="B237" s="69" t="str">
        <f ca="1">IFERROR(INDEX(UNSPSCDes,MATCH(INDIRECT(ADDRESS(ROW(),COLUMN()-1,4)),UNSPSCCode,0)),IF(INDIRECT(ADDRESS(ROW(),COLUMN()-1,4))="50181905","Galletas de dulce",""))</f>
        <v>Galletas de dulce</v>
      </c>
      <c r="C237" s="82" t="str">
        <f>IFERROR(VLOOKUP("CAJ",'Informacion '!P:Q,2,FALSE),"")</f>
        <v>Caja</v>
      </c>
      <c r="D237" s="81">
        <v>25</v>
      </c>
      <c r="E237" s="71">
        <v>10</v>
      </c>
      <c r="F237" s="70">
        <f t="shared" ca="1" si="2"/>
        <v>250</v>
      </c>
      <c r="H237" s="26" t="str">
        <f>C195</f>
        <v>Bienes</v>
      </c>
      <c r="I237" s="26" t="str">
        <f>E195</f>
        <v>No</v>
      </c>
      <c r="J237" s="26" t="str">
        <f>D195</f>
        <v>Compras Menores</v>
      </c>
    </row>
    <row r="238" spans="1:10" ht="14.1" customHeight="1" x14ac:dyDescent="0.25">
      <c r="A238" s="81" t="s">
        <v>1326</v>
      </c>
      <c r="B238" s="69" t="str">
        <f ca="1">IFERROR(INDEX(UNSPSCDes,MATCH(INDIRECT(ADDRESS(ROW(),COLUMN()-1,4)),UNSPSCCode,0)),IF(INDIRECT(ADDRESS(ROW(),COLUMN()-1,4))="50131606","Huevos frescos",""))</f>
        <v>Huevos frescos</v>
      </c>
      <c r="C238" s="82" t="str">
        <f>IFERROR(VLOOKUP("DOC",'Informacion '!P:Q,2,FALSE),"")</f>
        <v>Docena</v>
      </c>
      <c r="D238" s="81">
        <v>85</v>
      </c>
      <c r="E238" s="71">
        <v>55</v>
      </c>
      <c r="F238" s="70">
        <f t="shared" ca="1" si="2"/>
        <v>4675</v>
      </c>
    </row>
    <row r="239" spans="1:10" ht="33.950000000000003" customHeight="1" x14ac:dyDescent="0.25">
      <c r="A239" s="81" t="s">
        <v>1326</v>
      </c>
      <c r="B239" s="69" t="str">
        <f ca="1">IFERROR(INDEX(UNSPSCDes,MATCH(INDIRECT(ADDRESS(ROW(),COLUMN()-1,4)),UNSPSCCode,0)),IF(INDIRECT(ADDRESS(ROW(),COLUMN()-1,4))="50131606","Huevos frescos",""))</f>
        <v>Huevos frescos</v>
      </c>
      <c r="C239" s="82" t="str">
        <f>IFERROR(VLOOKUP("DOC",'Informacion '!P:Q,2,FALSE),"")</f>
        <v>Docena</v>
      </c>
      <c r="D239" s="81">
        <v>85</v>
      </c>
      <c r="E239" s="71">
        <v>55</v>
      </c>
      <c r="F239" s="70">
        <f t="shared" ca="1" si="2"/>
        <v>4675</v>
      </c>
    </row>
    <row r="240" spans="1:10" ht="14.1" customHeight="1" x14ac:dyDescent="0.25">
      <c r="A240" s="81" t="s">
        <v>1326</v>
      </c>
      <c r="B240" s="69" t="str">
        <f ca="1">IFERROR(INDEX(UNSPSCDes,MATCH(INDIRECT(ADDRESS(ROW(),COLUMN()-1,4)),UNSPSCCode,0)),IF(INDIRECT(ADDRESS(ROW(),COLUMN()-1,4))="50131606","Huevos frescos",""))</f>
        <v>Huevos frescos</v>
      </c>
      <c r="C240" s="82" t="str">
        <f>IFERROR(VLOOKUP("DOC",'Informacion '!P:Q,2,FALSE),"")</f>
        <v>Docena</v>
      </c>
      <c r="D240" s="81">
        <v>85</v>
      </c>
      <c r="E240" s="71">
        <v>55</v>
      </c>
      <c r="F240" s="70">
        <f t="shared" ca="1" si="2"/>
        <v>4675</v>
      </c>
    </row>
    <row r="241" spans="1:6" ht="14.1" customHeight="1" x14ac:dyDescent="0.25">
      <c r="A241" s="81" t="s">
        <v>10939</v>
      </c>
      <c r="B241" s="69" t="str">
        <f ca="1">IFERROR(INDEX(UNSPSCDes,MATCH(INDIRECT(ADDRESS(ROW(),COLUMN()-1,4)),UNSPSCCode,0)),IF(INDIRECT(ADDRESS(ROW(),COLUMN()-1,4))="50192501","Emparedados frescos",""))</f>
        <v>Emparedados frescos</v>
      </c>
      <c r="C241" s="82" t="str">
        <f>IFERROR(VLOOKUP("LB",'Informacion '!P:Q,2,FALSE),"")</f>
        <v>Libra </v>
      </c>
      <c r="D241" s="81">
        <v>65</v>
      </c>
      <c r="E241" s="71">
        <v>55</v>
      </c>
      <c r="F241" s="70">
        <f t="shared" ca="1" si="2"/>
        <v>3575</v>
      </c>
    </row>
    <row r="242" spans="1:6" ht="14.1" customHeight="1" x14ac:dyDescent="0.25">
      <c r="A242" s="81" t="s">
        <v>15260</v>
      </c>
      <c r="B242" s="69" t="str">
        <f ca="1">IFERROR(INDEX(UNSPSCDes,MATCH(INDIRECT(ADDRESS(ROW(),COLUMN()-1,4)),UNSPSCCode,0)),IF(INDIRECT(ADDRESS(ROW(),COLUMN()-1,4))="50161510","Endulzantes artificiales",""))</f>
        <v>Endulzantes artificiales</v>
      </c>
      <c r="C242" s="82" t="str">
        <f>IFERROR(VLOOKUP("LB",'Informacion '!P:Q,2,FALSE),"")</f>
        <v>Libra </v>
      </c>
      <c r="D242" s="81">
        <v>150</v>
      </c>
      <c r="E242" s="71">
        <v>45</v>
      </c>
      <c r="F242" s="70">
        <f t="shared" ca="1" si="2"/>
        <v>6750</v>
      </c>
    </row>
    <row r="243" spans="1:6" ht="14.1" customHeight="1" x14ac:dyDescent="0.25">
      <c r="A243" s="81" t="s">
        <v>1037</v>
      </c>
      <c r="B243" s="69" t="str">
        <f ca="1">IFERROR(INDEX(UNSPSCDes,MATCH(INDIRECT(ADDRESS(ROW(),COLUMN()-1,4)),UNSPSCCode,0)),IF(INDIRECT(ADDRESS(ROW(),COLUMN()-1,4))="52151636","Palas o cucharas para alimentos para uso doméstico",""))</f>
        <v>Palas o cucharas para alimentos para uso doméstico</v>
      </c>
      <c r="C243" s="82" t="str">
        <f>IFERROR(VLOOKUP("CAJ",'Informacion '!P:Q,2,FALSE),"")</f>
        <v>Caja</v>
      </c>
      <c r="D243" s="81">
        <v>150</v>
      </c>
      <c r="E243" s="71">
        <v>35</v>
      </c>
      <c r="F243" s="70">
        <f t="shared" ca="1" si="2"/>
        <v>5250</v>
      </c>
    </row>
    <row r="244" spans="1:6" ht="14.1" customHeight="1" x14ac:dyDescent="0.25">
      <c r="E244" s="83" t="s">
        <v>12725</v>
      </c>
      <c r="F244" s="74">
        <f ca="1">SUM(Table15[MONTO TOTAL ESTIMADO])</f>
        <v>1069150</v>
      </c>
    </row>
    <row r="245" spans="1:6" ht="14.1" customHeight="1" thickBot="1" x14ac:dyDescent="0.3"/>
    <row r="246" spans="1:6" ht="14.1" customHeight="1" thickBot="1" x14ac:dyDescent="0.3">
      <c r="A246" s="64" t="s">
        <v>16619</v>
      </c>
      <c r="B246" s="64" t="s">
        <v>165</v>
      </c>
      <c r="C246" s="64" t="s">
        <v>11894</v>
      </c>
      <c r="D246" s="64" t="s">
        <v>14584</v>
      </c>
      <c r="E246" s="64" t="s">
        <v>11111</v>
      </c>
      <c r="F246" s="64" t="s">
        <v>11244</v>
      </c>
    </row>
    <row r="247" spans="1:6" ht="14.1" customHeight="1" thickBot="1" x14ac:dyDescent="0.3">
      <c r="A247" s="66" t="s">
        <v>12427</v>
      </c>
      <c r="B247" s="66" t="s">
        <v>19143</v>
      </c>
      <c r="C247" s="66" t="s">
        <v>18049</v>
      </c>
      <c r="D247" s="66" t="s">
        <v>1899</v>
      </c>
      <c r="E247" s="66" t="s">
        <v>18105</v>
      </c>
      <c r="F247" s="66" t="s">
        <v>6884</v>
      </c>
    </row>
    <row r="248" spans="1:6" ht="14.1" customHeight="1" thickBot="1" x14ac:dyDescent="0.3">
      <c r="A248" s="134" t="s">
        <v>15034</v>
      </c>
      <c r="B248" s="67" t="s">
        <v>8646</v>
      </c>
      <c r="C248" s="77">
        <v>44203</v>
      </c>
      <c r="D248" s="134" t="s">
        <v>9515</v>
      </c>
      <c r="E248" s="79" t="s">
        <v>13278</v>
      </c>
      <c r="F248" s="80" t="s">
        <v>3126</v>
      </c>
    </row>
    <row r="249" spans="1:6" ht="14.1" customHeight="1" thickBot="1" x14ac:dyDescent="0.3">
      <c r="A249" s="135"/>
      <c r="B249" s="67" t="s">
        <v>1810</v>
      </c>
      <c r="C249" s="78">
        <f>IF(C248="","",IF(AND(MONTH(C248)&gt;=1,MONTH(C248)&lt;=3),1,IF(AND(MONTH(C248)&gt;=4,MONTH(C248)&lt;=6),2,IF(AND(MONTH(C248)&gt;=7,MONTH(C248)&lt;=9),3,4))))</f>
        <v>1</v>
      </c>
      <c r="D249" s="135"/>
      <c r="E249" s="79" t="s">
        <v>2447</v>
      </c>
      <c r="F249" s="80" t="s">
        <v>14655</v>
      </c>
    </row>
    <row r="250" spans="1:6" ht="14.1" customHeight="1" thickBot="1" x14ac:dyDescent="0.3">
      <c r="A250" s="135"/>
      <c r="B250" s="67" t="s">
        <v>13122</v>
      </c>
      <c r="C250" s="77">
        <v>44214</v>
      </c>
      <c r="D250" s="135"/>
      <c r="E250" s="79" t="s">
        <v>3119</v>
      </c>
      <c r="F250" s="80" t="s">
        <v>4694</v>
      </c>
    </row>
    <row r="251" spans="1:6" ht="14.1" customHeight="1" thickBot="1" x14ac:dyDescent="0.3">
      <c r="A251" s="135"/>
      <c r="B251" s="67" t="s">
        <v>1810</v>
      </c>
      <c r="C251" s="78">
        <f>IF(C250="","",IF(AND(MONTH(C250)&gt;=1,MONTH(C250)&lt;=3),1,IF(AND(MONTH(C250)&gt;=4,MONTH(C250)&lt;=6),2,IF(AND(MONTH(C250)&gt;=7,MONTH(C250)&lt;=9),3,4))))</f>
        <v>1</v>
      </c>
      <c r="D251" s="135"/>
      <c r="E251" s="79" t="s">
        <v>13380</v>
      </c>
      <c r="F251" s="80"/>
    </row>
    <row r="252" spans="1:6" ht="14.1" customHeight="1" thickBot="1" x14ac:dyDescent="0.3"/>
    <row r="253" spans="1:6" ht="14.1" customHeight="1" thickBot="1" x14ac:dyDescent="0.3">
      <c r="A253" s="72" t="s">
        <v>15959</v>
      </c>
      <c r="B253" s="72" t="s">
        <v>16379</v>
      </c>
      <c r="C253" s="72" t="s">
        <v>15863</v>
      </c>
      <c r="D253" s="72" t="s">
        <v>15467</v>
      </c>
      <c r="E253" s="72" t="s">
        <v>7036</v>
      </c>
      <c r="F253" s="72" t="s">
        <v>15496</v>
      </c>
    </row>
    <row r="254" spans="1:6" ht="14.1" customHeight="1" x14ac:dyDescent="0.25">
      <c r="A254" s="81" t="s">
        <v>12881</v>
      </c>
      <c r="B254" s="69" t="str">
        <f ca="1">IFERROR(INDEX(UNSPSCDes,MATCH(INDIRECT(ADDRESS(ROW(),COLUMN()-1,4)),UNSPSCCode,0)),IF(INDIRECT(ADDRESS(ROW(),COLUMN()-1,4))="51161803","Mentol",""))</f>
        <v>Mentol</v>
      </c>
      <c r="C254" s="82" t="str">
        <f>IFERROR(VLOOKUP("CAJ",'Informacion '!P:Q,2,FALSE),"")</f>
        <v>Caja</v>
      </c>
      <c r="D254" s="81">
        <v>250</v>
      </c>
      <c r="E254" s="71">
        <v>50</v>
      </c>
      <c r="F254" s="70">
        <f t="shared" ref="F254:F285" ca="1" si="3">INDIRECT(ADDRESS(ROW(),COLUMN()-2,4))*INDIRECT(ADDRESS(ROW(),COLUMN()-1,4))</f>
        <v>12500</v>
      </c>
    </row>
    <row r="255" spans="1:6" ht="14.1" customHeight="1" x14ac:dyDescent="0.25">
      <c r="A255" s="81" t="s">
        <v>12881</v>
      </c>
      <c r="B255" s="69" t="str">
        <f ca="1">IFERROR(INDEX(UNSPSCDes,MATCH(INDIRECT(ADDRESS(ROW(),COLUMN()-1,4)),UNSPSCCode,0)),IF(INDIRECT(ADDRESS(ROW(),COLUMN()-1,4))="51161803","Mentol",""))</f>
        <v>Mentol</v>
      </c>
      <c r="C255" s="82" t="str">
        <f>IFERROR(VLOOKUP("CAJ",'Informacion '!P:Q,2,FALSE),"")</f>
        <v>Caja</v>
      </c>
      <c r="D255" s="81">
        <v>250</v>
      </c>
      <c r="E255" s="71">
        <v>50</v>
      </c>
      <c r="F255" s="70">
        <f t="shared" ca="1" si="3"/>
        <v>12500</v>
      </c>
    </row>
    <row r="256" spans="1:6" ht="14.1" customHeight="1" x14ac:dyDescent="0.25">
      <c r="A256" s="81" t="s">
        <v>12881</v>
      </c>
      <c r="B256" s="69" t="str">
        <f ca="1">IFERROR(INDEX(UNSPSCDes,MATCH(INDIRECT(ADDRESS(ROW(),COLUMN()-1,4)),UNSPSCCode,0)),IF(INDIRECT(ADDRESS(ROW(),COLUMN()-1,4))="51161803","Mentol",""))</f>
        <v>Mentol</v>
      </c>
      <c r="C256" s="82" t="str">
        <f>IFERROR(VLOOKUP("CAJ",'Informacion '!P:Q,2,FALSE),"")</f>
        <v>Caja</v>
      </c>
      <c r="D256" s="81">
        <v>100</v>
      </c>
      <c r="E256" s="71">
        <v>50</v>
      </c>
      <c r="F256" s="70">
        <f t="shared" ca="1" si="3"/>
        <v>5000</v>
      </c>
    </row>
    <row r="257" spans="1:6" ht="14.1" customHeight="1" x14ac:dyDescent="0.25">
      <c r="A257" s="81" t="s">
        <v>12881</v>
      </c>
      <c r="B257" s="69" t="str">
        <f ca="1">IFERROR(INDEX(UNSPSCDes,MATCH(INDIRECT(ADDRESS(ROW(),COLUMN()-1,4)),UNSPSCCode,0)),IF(INDIRECT(ADDRESS(ROW(),COLUMN()-1,4))="51161803","Mentol",""))</f>
        <v>Mentol</v>
      </c>
      <c r="C257" s="82" t="str">
        <f>IFERROR(VLOOKUP("CAJ",'Informacion '!P:Q,2,FALSE),"")</f>
        <v>Caja</v>
      </c>
      <c r="D257" s="81">
        <v>250</v>
      </c>
      <c r="E257" s="71">
        <v>50</v>
      </c>
      <c r="F257" s="70">
        <f t="shared" ca="1" si="3"/>
        <v>12500</v>
      </c>
    </row>
    <row r="258" spans="1:6" ht="14.1" customHeight="1" x14ac:dyDescent="0.25">
      <c r="A258" s="81" t="s">
        <v>13304</v>
      </c>
      <c r="B258" s="69" t="str">
        <f ca="1">IFERROR(INDEX(UNSPSCDes,MATCH(INDIRECT(ADDRESS(ROW(),COLUMN()-1,4)),UNSPSCCode,0)),IF(INDIRECT(ADDRESS(ROW(),COLUMN()-1,4))="51121704","Lisinopril",""))</f>
        <v>Lisinopril</v>
      </c>
      <c r="C258" s="82" t="str">
        <f>IFERROR(VLOOKUP("DOC",'Informacion '!P:Q,2,FALSE),"")</f>
        <v>Docena</v>
      </c>
      <c r="D258" s="81">
        <v>250</v>
      </c>
      <c r="E258" s="71">
        <v>30</v>
      </c>
      <c r="F258" s="70">
        <f t="shared" ca="1" si="3"/>
        <v>7500</v>
      </c>
    </row>
    <row r="259" spans="1:6" ht="14.1" customHeight="1" x14ac:dyDescent="0.25">
      <c r="A259" s="81" t="s">
        <v>13304</v>
      </c>
      <c r="B259" s="69" t="str">
        <f ca="1">IFERROR(INDEX(UNSPSCDes,MATCH(INDIRECT(ADDRESS(ROW(),COLUMN()-1,4)),UNSPSCCode,0)),IF(INDIRECT(ADDRESS(ROW(),COLUMN()-1,4))="51121704","Lisinopril",""))</f>
        <v>Lisinopril</v>
      </c>
      <c r="C259" s="82" t="str">
        <f>IFERROR(VLOOKUP("DOC",'Informacion '!P:Q,2,FALSE),"")</f>
        <v>Docena</v>
      </c>
      <c r="D259" s="81">
        <v>250</v>
      </c>
      <c r="E259" s="71">
        <v>30</v>
      </c>
      <c r="F259" s="70">
        <f t="shared" ca="1" si="3"/>
        <v>7500</v>
      </c>
    </row>
    <row r="260" spans="1:6" ht="14.1" customHeight="1" x14ac:dyDescent="0.25">
      <c r="A260" s="81" t="s">
        <v>13304</v>
      </c>
      <c r="B260" s="69" t="str">
        <f ca="1">IFERROR(INDEX(UNSPSCDes,MATCH(INDIRECT(ADDRESS(ROW(),COLUMN()-1,4)),UNSPSCCode,0)),IF(INDIRECT(ADDRESS(ROW(),COLUMN()-1,4))="51121704","Lisinopril",""))</f>
        <v>Lisinopril</v>
      </c>
      <c r="C260" s="82" t="str">
        <f>IFERROR(VLOOKUP("DOC",'Informacion '!P:Q,2,FALSE),"")</f>
        <v>Docena</v>
      </c>
      <c r="D260" s="81">
        <v>250</v>
      </c>
      <c r="E260" s="71">
        <v>30</v>
      </c>
      <c r="F260" s="70">
        <f t="shared" ca="1" si="3"/>
        <v>7500</v>
      </c>
    </row>
    <row r="261" spans="1:6" ht="14.1" customHeight="1" x14ac:dyDescent="0.25">
      <c r="A261" s="81" t="s">
        <v>13304</v>
      </c>
      <c r="B261" s="69" t="str">
        <f ca="1">IFERROR(INDEX(UNSPSCDes,MATCH(INDIRECT(ADDRESS(ROW(),COLUMN()-1,4)),UNSPSCCode,0)),IF(INDIRECT(ADDRESS(ROW(),COLUMN()-1,4))="51121704","Lisinopril",""))</f>
        <v>Lisinopril</v>
      </c>
      <c r="C261" s="82" t="str">
        <f>IFERROR(VLOOKUP("DOC",'Informacion '!P:Q,2,FALSE),"")</f>
        <v>Docena</v>
      </c>
      <c r="D261" s="81">
        <v>250</v>
      </c>
      <c r="E261" s="71">
        <v>30</v>
      </c>
      <c r="F261" s="70">
        <f t="shared" ca="1" si="3"/>
        <v>7500</v>
      </c>
    </row>
    <row r="262" spans="1:6" ht="14.1" customHeight="1" x14ac:dyDescent="0.25">
      <c r="A262" s="81" t="s">
        <v>9595</v>
      </c>
      <c r="B262" s="69" t="str">
        <f ca="1">IFERROR(INDEX(UNSPSCDes,MATCH(INDIRECT(ADDRESS(ROW(),COLUMN()-1,4)),UNSPSCCode,0)),IF(INDIRECT(ADDRESS(ROW(),COLUMN()-1,4))="51121710","Losartán potásico",""))</f>
        <v>Losartán potásico</v>
      </c>
      <c r="C262" s="82" t="str">
        <f>IFERROR(VLOOKUP("PAQ",'Informacion '!P:Q,2,FALSE),"")</f>
        <v>Paquete</v>
      </c>
      <c r="D262" s="81">
        <v>250</v>
      </c>
      <c r="E262" s="71">
        <v>2000</v>
      </c>
      <c r="F262" s="70">
        <f t="shared" ca="1" si="3"/>
        <v>500000</v>
      </c>
    </row>
    <row r="263" spans="1:6" ht="14.1" customHeight="1" x14ac:dyDescent="0.25">
      <c r="A263" s="81" t="s">
        <v>9595</v>
      </c>
      <c r="B263" s="69" t="str">
        <f ca="1">IFERROR(INDEX(UNSPSCDes,MATCH(INDIRECT(ADDRESS(ROW(),COLUMN()-1,4)),UNSPSCCode,0)),IF(INDIRECT(ADDRESS(ROW(),COLUMN()-1,4))="51121710","Losartán potásico",""))</f>
        <v>Losartán potásico</v>
      </c>
      <c r="C263" s="82" t="str">
        <f>IFERROR(VLOOKUP("PAQ",'Informacion '!P:Q,2,FALSE),"")</f>
        <v>Paquete</v>
      </c>
      <c r="D263" s="81">
        <v>250</v>
      </c>
      <c r="E263" s="71">
        <v>2000</v>
      </c>
      <c r="F263" s="70">
        <f t="shared" ca="1" si="3"/>
        <v>500000</v>
      </c>
    </row>
    <row r="264" spans="1:6" ht="14.1" customHeight="1" x14ac:dyDescent="0.25">
      <c r="A264" s="81" t="s">
        <v>9595</v>
      </c>
      <c r="B264" s="69" t="str">
        <f ca="1">IFERROR(INDEX(UNSPSCDes,MATCH(INDIRECT(ADDRESS(ROW(),COLUMN()-1,4)),UNSPSCCode,0)),IF(INDIRECT(ADDRESS(ROW(),COLUMN()-1,4))="51121710","Losartán potásico",""))</f>
        <v>Losartán potásico</v>
      </c>
      <c r="C264" s="82" t="str">
        <f>IFERROR(VLOOKUP("PAQ",'Informacion '!P:Q,2,FALSE),"")</f>
        <v>Paquete</v>
      </c>
      <c r="D264" s="81">
        <v>250</v>
      </c>
      <c r="E264" s="71">
        <v>2000</v>
      </c>
      <c r="F264" s="70">
        <f t="shared" ca="1" si="3"/>
        <v>500000</v>
      </c>
    </row>
    <row r="265" spans="1:6" ht="14.1" customHeight="1" x14ac:dyDescent="0.25">
      <c r="A265" s="81" t="s">
        <v>9595</v>
      </c>
      <c r="B265" s="69" t="str">
        <f ca="1">IFERROR(INDEX(UNSPSCDes,MATCH(INDIRECT(ADDRESS(ROW(),COLUMN()-1,4)),UNSPSCCode,0)),IF(INDIRECT(ADDRESS(ROW(),COLUMN()-1,4))="51121710","Losartán potásico",""))</f>
        <v>Losartán potásico</v>
      </c>
      <c r="C265" s="82" t="str">
        <f>IFERROR(VLOOKUP("PAQ",'Informacion '!P:Q,2,FALSE),"")</f>
        <v>Paquete</v>
      </c>
      <c r="D265" s="81">
        <v>250</v>
      </c>
      <c r="E265" s="71">
        <v>2000</v>
      </c>
      <c r="F265" s="70">
        <f t="shared" ca="1" si="3"/>
        <v>500000</v>
      </c>
    </row>
    <row r="266" spans="1:6" ht="14.1" customHeight="1" x14ac:dyDescent="0.25">
      <c r="A266" s="81" t="s">
        <v>19056</v>
      </c>
      <c r="B266" s="69" t="str">
        <f ca="1">IFERROR(INDEX(UNSPSCDes,MATCH(INDIRECT(ADDRESS(ROW(),COLUMN()-1,4)),UNSPSCCode,0)),IF(INDIRECT(ADDRESS(ROW(),COLUMN()-1,4))="51161606","Loratadina",""))</f>
        <v>Loratadina</v>
      </c>
      <c r="C266" s="82" t="str">
        <f>IFERROR(VLOOKUP("CAJ",'Informacion '!P:Q,2,FALSE),"")</f>
        <v>Caja</v>
      </c>
      <c r="D266" s="81">
        <v>250</v>
      </c>
      <c r="E266" s="71">
        <v>50</v>
      </c>
      <c r="F266" s="70">
        <f t="shared" ca="1" si="3"/>
        <v>12500</v>
      </c>
    </row>
    <row r="267" spans="1:6" ht="14.1" customHeight="1" x14ac:dyDescent="0.25">
      <c r="A267" s="81" t="s">
        <v>19056</v>
      </c>
      <c r="B267" s="69" t="str">
        <f ca="1">IFERROR(INDEX(UNSPSCDes,MATCH(INDIRECT(ADDRESS(ROW(),COLUMN()-1,4)),UNSPSCCode,0)),IF(INDIRECT(ADDRESS(ROW(),COLUMN()-1,4))="51161606","Loratadina",""))</f>
        <v>Loratadina</v>
      </c>
      <c r="C267" s="82" t="str">
        <f>IFERROR(VLOOKUP("CAJ",'Informacion '!P:Q,2,FALSE),"")</f>
        <v>Caja</v>
      </c>
      <c r="D267" s="81">
        <v>100</v>
      </c>
      <c r="E267" s="71">
        <v>50</v>
      </c>
      <c r="F267" s="70">
        <f t="shared" ca="1" si="3"/>
        <v>5000</v>
      </c>
    </row>
    <row r="268" spans="1:6" ht="14.1" customHeight="1" x14ac:dyDescent="0.25">
      <c r="A268" s="81" t="s">
        <v>19056</v>
      </c>
      <c r="B268" s="69" t="str">
        <f ca="1">IFERROR(INDEX(UNSPSCDes,MATCH(INDIRECT(ADDRESS(ROW(),COLUMN()-1,4)),UNSPSCCode,0)),IF(INDIRECT(ADDRESS(ROW(),COLUMN()-1,4))="51161606","Loratadina",""))</f>
        <v>Loratadina</v>
      </c>
      <c r="C268" s="82" t="str">
        <f>IFERROR(VLOOKUP("CAJ",'Informacion '!P:Q,2,FALSE),"")</f>
        <v>Caja</v>
      </c>
      <c r="D268" s="81">
        <v>100</v>
      </c>
      <c r="E268" s="71">
        <v>50</v>
      </c>
      <c r="F268" s="70">
        <f t="shared" ca="1" si="3"/>
        <v>5000</v>
      </c>
    </row>
    <row r="269" spans="1:6" ht="14.1" customHeight="1" x14ac:dyDescent="0.25">
      <c r="A269" s="81" t="s">
        <v>19056</v>
      </c>
      <c r="B269" s="69" t="str">
        <f ca="1">IFERROR(INDEX(UNSPSCDes,MATCH(INDIRECT(ADDRESS(ROW(),COLUMN()-1,4)),UNSPSCCode,0)),IF(INDIRECT(ADDRESS(ROW(),COLUMN()-1,4))="51161606","Loratadina",""))</f>
        <v>Loratadina</v>
      </c>
      <c r="C269" s="82" t="str">
        <f>IFERROR(VLOOKUP("CAJ",'Informacion '!P:Q,2,FALSE),"")</f>
        <v>Caja</v>
      </c>
      <c r="D269" s="81">
        <v>200</v>
      </c>
      <c r="E269" s="71">
        <v>50</v>
      </c>
      <c r="F269" s="70">
        <f t="shared" ca="1" si="3"/>
        <v>10000</v>
      </c>
    </row>
    <row r="270" spans="1:6" ht="14.1" customHeight="1" x14ac:dyDescent="0.25">
      <c r="A270" s="81" t="s">
        <v>12359</v>
      </c>
      <c r="B270" s="69" t="str">
        <f ca="1">IFERROR(INDEX(UNSPSCDes,MATCH(INDIRECT(ADDRESS(ROW(),COLUMN()-1,4)),UNSPSCCode,0)),IF(INDIRECT(ADDRESS(ROW(),COLUMN()-1,4))="51151801","Atenolol",""))</f>
        <v>Atenolol</v>
      </c>
      <c r="C270" s="82" t="str">
        <f>IFERROR(VLOOKUP("CAJ",'Informacion '!P:Q,2,FALSE),"")</f>
        <v>Caja</v>
      </c>
      <c r="D270" s="81">
        <v>200</v>
      </c>
      <c r="E270" s="71">
        <v>50</v>
      </c>
      <c r="F270" s="70">
        <f t="shared" ca="1" si="3"/>
        <v>10000</v>
      </c>
    </row>
    <row r="271" spans="1:6" ht="14.1" customHeight="1" x14ac:dyDescent="0.25">
      <c r="A271" s="81" t="s">
        <v>12359</v>
      </c>
      <c r="B271" s="69" t="str">
        <f ca="1">IFERROR(INDEX(UNSPSCDes,MATCH(INDIRECT(ADDRESS(ROW(),COLUMN()-1,4)),UNSPSCCode,0)),IF(INDIRECT(ADDRESS(ROW(),COLUMN()-1,4))="51151801","Atenolol",""))</f>
        <v>Atenolol</v>
      </c>
      <c r="C271" s="82" t="str">
        <f>IFERROR(VLOOKUP("CAJ",'Informacion '!P:Q,2,FALSE),"")</f>
        <v>Caja</v>
      </c>
      <c r="D271" s="81">
        <v>200</v>
      </c>
      <c r="E271" s="71">
        <v>50</v>
      </c>
      <c r="F271" s="70">
        <f t="shared" ca="1" si="3"/>
        <v>10000</v>
      </c>
    </row>
    <row r="272" spans="1:6" ht="14.1" customHeight="1" x14ac:dyDescent="0.25">
      <c r="A272" s="81" t="s">
        <v>12359</v>
      </c>
      <c r="B272" s="69" t="str">
        <f ca="1">IFERROR(INDEX(UNSPSCDes,MATCH(INDIRECT(ADDRESS(ROW(),COLUMN()-1,4)),UNSPSCCode,0)),IF(INDIRECT(ADDRESS(ROW(),COLUMN()-1,4))="51151801","Atenolol",""))</f>
        <v>Atenolol</v>
      </c>
      <c r="C272" s="82" t="str">
        <f>IFERROR(VLOOKUP("CAJ",'Informacion '!P:Q,2,FALSE),"")</f>
        <v>Caja</v>
      </c>
      <c r="D272" s="81">
        <v>200</v>
      </c>
      <c r="E272" s="71">
        <v>50</v>
      </c>
      <c r="F272" s="70">
        <f t="shared" ca="1" si="3"/>
        <v>10000</v>
      </c>
    </row>
    <row r="273" spans="1:10" ht="14.1" customHeight="1" x14ac:dyDescent="0.25">
      <c r="A273" s="81" t="s">
        <v>12359</v>
      </c>
      <c r="B273" s="69" t="str">
        <f ca="1">IFERROR(INDEX(UNSPSCDes,MATCH(INDIRECT(ADDRESS(ROW(),COLUMN()-1,4)),UNSPSCCode,0)),IF(INDIRECT(ADDRESS(ROW(),COLUMN()-1,4))="51151801","Atenolol",""))</f>
        <v>Atenolol</v>
      </c>
      <c r="C273" s="82" t="str">
        <f>IFERROR(VLOOKUP("CAJ",'Informacion '!P:Q,2,FALSE),"")</f>
        <v>Caja</v>
      </c>
      <c r="D273" s="81">
        <v>200</v>
      </c>
      <c r="E273" s="71">
        <v>50</v>
      </c>
      <c r="F273" s="70">
        <f t="shared" ca="1" si="3"/>
        <v>10000</v>
      </c>
    </row>
    <row r="274" spans="1:10" ht="14.1" customHeight="1" x14ac:dyDescent="0.25">
      <c r="A274" s="81" t="s">
        <v>18401</v>
      </c>
      <c r="B274" s="69" t="str">
        <f ca="1">IFERROR(INDEX(UNSPSCDes,MATCH(INDIRECT(ADDRESS(ROW(),COLUMN()-1,4)),UNSPSCCode,0)),IF(INDIRECT(ADDRESS(ROW(),COLUMN()-1,4))="51101570","Eritromicina",""))</f>
        <v>Eritromicina</v>
      </c>
      <c r="C274" s="82" t="str">
        <f>IFERROR(VLOOKUP("CAJ",'Informacion '!P:Q,2,FALSE),"")</f>
        <v>Caja</v>
      </c>
      <c r="D274" s="81">
        <v>200</v>
      </c>
      <c r="E274" s="71">
        <v>300</v>
      </c>
      <c r="F274" s="70">
        <f t="shared" ca="1" si="3"/>
        <v>60000</v>
      </c>
    </row>
    <row r="275" spans="1:10" ht="14.1" customHeight="1" x14ac:dyDescent="0.25">
      <c r="A275" s="81" t="s">
        <v>18401</v>
      </c>
      <c r="B275" s="69" t="str">
        <f ca="1">IFERROR(INDEX(UNSPSCDes,MATCH(INDIRECT(ADDRESS(ROW(),COLUMN()-1,4)),UNSPSCCode,0)),IF(INDIRECT(ADDRESS(ROW(),COLUMN()-1,4))="51101570","Eritromicina",""))</f>
        <v>Eritromicina</v>
      </c>
      <c r="C275" s="82" t="str">
        <f>IFERROR(VLOOKUP("CAJ",'Informacion '!P:Q,2,FALSE),"")</f>
        <v>Caja</v>
      </c>
      <c r="D275" s="81">
        <v>200</v>
      </c>
      <c r="E275" s="71">
        <v>300</v>
      </c>
      <c r="F275" s="70">
        <f t="shared" ca="1" si="3"/>
        <v>60000</v>
      </c>
    </row>
    <row r="276" spans="1:10" ht="14.1" customHeight="1" x14ac:dyDescent="0.25">
      <c r="A276" s="81" t="s">
        <v>18401</v>
      </c>
      <c r="B276" s="69" t="str">
        <f ca="1">IFERROR(INDEX(UNSPSCDes,MATCH(INDIRECT(ADDRESS(ROW(),COLUMN()-1,4)),UNSPSCCode,0)),IF(INDIRECT(ADDRESS(ROW(),COLUMN()-1,4))="51101570","Eritromicina",""))</f>
        <v>Eritromicina</v>
      </c>
      <c r="C276" s="82" t="str">
        <f>IFERROR(VLOOKUP("CAJ",'Informacion '!P:Q,2,FALSE),"")</f>
        <v>Caja</v>
      </c>
      <c r="D276" s="81">
        <v>200</v>
      </c>
      <c r="E276" s="71">
        <v>300</v>
      </c>
      <c r="F276" s="70">
        <f t="shared" ca="1" si="3"/>
        <v>60000</v>
      </c>
    </row>
    <row r="277" spans="1:10" ht="14.1" customHeight="1" x14ac:dyDescent="0.25">
      <c r="A277" s="81" t="s">
        <v>18401</v>
      </c>
      <c r="B277" s="69" t="str">
        <f ca="1">IFERROR(INDEX(UNSPSCDes,MATCH(INDIRECT(ADDRESS(ROW(),COLUMN()-1,4)),UNSPSCCode,0)),IF(INDIRECT(ADDRESS(ROW(),COLUMN()-1,4))="51101570","Eritromicina",""))</f>
        <v>Eritromicina</v>
      </c>
      <c r="C277" s="82" t="str">
        <f>IFERROR(VLOOKUP("CAJ",'Informacion '!P:Q,2,FALSE),"")</f>
        <v>Caja</v>
      </c>
      <c r="D277" s="81">
        <v>300</v>
      </c>
      <c r="E277" s="71">
        <v>300</v>
      </c>
      <c r="F277" s="70">
        <f t="shared" ca="1" si="3"/>
        <v>90000</v>
      </c>
    </row>
    <row r="278" spans="1:10" ht="14.1" customHeight="1" x14ac:dyDescent="0.25">
      <c r="A278" s="81" t="s">
        <v>11348</v>
      </c>
      <c r="B278" s="69" t="str">
        <f ca="1">IFERROR(INDEX(UNSPSCDes,MATCH(INDIRECT(ADDRESS(ROW(),COLUMN()-1,4)),UNSPSCCode,0)),IF(INDIRECT(ADDRESS(ROW(),COLUMN()-1,4))="51121743","Besilato de amlodipina",""))</f>
        <v>Besilato de amlodipina</v>
      </c>
      <c r="C278" s="82" t="str">
        <f>IFERROR(VLOOKUP("DOC",'Informacion '!P:Q,2,FALSE),"")</f>
        <v>Docena</v>
      </c>
      <c r="D278" s="81">
        <v>500</v>
      </c>
      <c r="E278" s="71">
        <v>250</v>
      </c>
      <c r="F278" s="70">
        <f t="shared" ca="1" si="3"/>
        <v>125000</v>
      </c>
    </row>
    <row r="279" spans="1:10" ht="14.1" customHeight="1" x14ac:dyDescent="0.25">
      <c r="A279" s="81" t="s">
        <v>11348</v>
      </c>
      <c r="B279" s="69" t="str">
        <f ca="1">IFERROR(INDEX(UNSPSCDes,MATCH(INDIRECT(ADDRESS(ROW(),COLUMN()-1,4)),UNSPSCCode,0)),IF(INDIRECT(ADDRESS(ROW(),COLUMN()-1,4))="51121743","Besilato de amlodipina",""))</f>
        <v>Besilato de amlodipina</v>
      </c>
      <c r="C279" s="82" t="str">
        <f>IFERROR(VLOOKUP("DOC",'Informacion '!P:Q,2,FALSE),"")</f>
        <v>Docena</v>
      </c>
      <c r="D279" s="81">
        <v>500</v>
      </c>
      <c r="E279" s="71">
        <v>250</v>
      </c>
      <c r="F279" s="70">
        <f t="shared" ca="1" si="3"/>
        <v>125000</v>
      </c>
      <c r="H279" s="26" t="str">
        <f>C247</f>
        <v>Bienes</v>
      </c>
      <c r="I279" s="26" t="str">
        <f>E247</f>
        <v>No</v>
      </c>
      <c r="J279" s="26" t="str">
        <f>D247</f>
        <v>Comparacion de Precios</v>
      </c>
    </row>
    <row r="280" spans="1:10" ht="14.1" customHeight="1" x14ac:dyDescent="0.25">
      <c r="A280" s="81" t="s">
        <v>11348</v>
      </c>
      <c r="B280" s="69" t="str">
        <f ca="1">IFERROR(INDEX(UNSPSCDes,MATCH(INDIRECT(ADDRESS(ROW(),COLUMN()-1,4)),UNSPSCCode,0)),IF(INDIRECT(ADDRESS(ROW(),COLUMN()-1,4))="51121743","Besilato de amlodipina",""))</f>
        <v>Besilato de amlodipina</v>
      </c>
      <c r="C280" s="82" t="str">
        <f>IFERROR(VLOOKUP("DOC",'Informacion '!P:Q,2,FALSE),"")</f>
        <v>Docena</v>
      </c>
      <c r="D280" s="81">
        <v>500</v>
      </c>
      <c r="E280" s="71">
        <v>250</v>
      </c>
      <c r="F280" s="70">
        <f t="shared" ca="1" si="3"/>
        <v>125000</v>
      </c>
    </row>
    <row r="281" spans="1:10" ht="33.950000000000003" customHeight="1" x14ac:dyDescent="0.25">
      <c r="A281" s="81" t="s">
        <v>11348</v>
      </c>
      <c r="B281" s="69" t="str">
        <f ca="1">IFERROR(INDEX(UNSPSCDes,MATCH(INDIRECT(ADDRESS(ROW(),COLUMN()-1,4)),UNSPSCCode,0)),IF(INDIRECT(ADDRESS(ROW(),COLUMN()-1,4))="51121743","Besilato de amlodipina",""))</f>
        <v>Besilato de amlodipina</v>
      </c>
      <c r="C281" s="82" t="str">
        <f>IFERROR(VLOOKUP("DOC",'Informacion '!P:Q,2,FALSE),"")</f>
        <v>Docena</v>
      </c>
      <c r="D281" s="81">
        <v>500</v>
      </c>
      <c r="E281" s="71">
        <v>250</v>
      </c>
      <c r="F281" s="70">
        <f t="shared" ca="1" si="3"/>
        <v>125000</v>
      </c>
    </row>
    <row r="282" spans="1:10" ht="14.1" customHeight="1" x14ac:dyDescent="0.25">
      <c r="A282" s="81" t="s">
        <v>10230</v>
      </c>
      <c r="B282" s="69" t="str">
        <f ca="1">IFERROR(INDEX(UNSPSCDes,MATCH(INDIRECT(ADDRESS(ROW(),COLUMN()-1,4)),UNSPSCCode,0)),IF(INDIRECT(ADDRESS(ROW(),COLUMN()-1,4))="51161812","Combinación de acetaminofen y clorfeniramina",""))</f>
        <v>Combinación de acetaminofen y clorfeniramina</v>
      </c>
      <c r="C282" s="82" t="str">
        <f>IFERROR(VLOOKUP("CAJ",'Informacion '!P:Q,2,FALSE),"")</f>
        <v>Caja</v>
      </c>
      <c r="D282" s="81">
        <v>150</v>
      </c>
      <c r="E282" s="71">
        <v>1500</v>
      </c>
      <c r="F282" s="70">
        <f t="shared" ca="1" si="3"/>
        <v>225000</v>
      </c>
    </row>
    <row r="283" spans="1:10" ht="14.1" customHeight="1" x14ac:dyDescent="0.25">
      <c r="A283" s="81" t="s">
        <v>10230</v>
      </c>
      <c r="B283" s="69" t="str">
        <f ca="1">IFERROR(INDEX(UNSPSCDes,MATCH(INDIRECT(ADDRESS(ROW(),COLUMN()-1,4)),UNSPSCCode,0)),IF(INDIRECT(ADDRESS(ROW(),COLUMN()-1,4))="51161812","Combinación de acetaminofen y clorfeniramina",""))</f>
        <v>Combinación de acetaminofen y clorfeniramina</v>
      </c>
      <c r="C283" s="82" t="str">
        <f>IFERROR(VLOOKUP("CAJ",'Informacion '!P:Q,2,FALSE),"")</f>
        <v>Caja</v>
      </c>
      <c r="D283" s="81">
        <v>150</v>
      </c>
      <c r="E283" s="71">
        <v>1500</v>
      </c>
      <c r="F283" s="70">
        <f t="shared" ca="1" si="3"/>
        <v>225000</v>
      </c>
    </row>
    <row r="284" spans="1:10" ht="14.1" customHeight="1" x14ac:dyDescent="0.25">
      <c r="A284" s="81" t="s">
        <v>10230</v>
      </c>
      <c r="B284" s="69" t="str">
        <f ca="1">IFERROR(INDEX(UNSPSCDes,MATCH(INDIRECT(ADDRESS(ROW(),COLUMN()-1,4)),UNSPSCCode,0)),IF(INDIRECT(ADDRESS(ROW(),COLUMN()-1,4))="51161812","Combinación de acetaminofen y clorfeniramina",""))</f>
        <v>Combinación de acetaminofen y clorfeniramina</v>
      </c>
      <c r="C284" s="82" t="str">
        <f>IFERROR(VLOOKUP("CAJ",'Informacion '!P:Q,2,FALSE),"")</f>
        <v>Caja</v>
      </c>
      <c r="D284" s="81">
        <v>150</v>
      </c>
      <c r="E284" s="71">
        <v>1500</v>
      </c>
      <c r="F284" s="70">
        <f t="shared" ca="1" si="3"/>
        <v>225000</v>
      </c>
    </row>
    <row r="285" spans="1:10" ht="14.1" customHeight="1" x14ac:dyDescent="0.25">
      <c r="A285" s="81" t="s">
        <v>10230</v>
      </c>
      <c r="B285" s="69" t="str">
        <f ca="1">IFERROR(INDEX(UNSPSCDes,MATCH(INDIRECT(ADDRESS(ROW(),COLUMN()-1,4)),UNSPSCCode,0)),IF(INDIRECT(ADDRESS(ROW(),COLUMN()-1,4))="51161812","Combinación de acetaminofen y clorfeniramina",""))</f>
        <v>Combinación de acetaminofen y clorfeniramina</v>
      </c>
      <c r="C285" s="82" t="str">
        <f>IFERROR(VLOOKUP("CAJ",'Informacion '!P:Q,2,FALSE),"")</f>
        <v>Caja</v>
      </c>
      <c r="D285" s="81">
        <v>100</v>
      </c>
      <c r="E285" s="71">
        <v>1500</v>
      </c>
      <c r="F285" s="70">
        <f t="shared" ca="1" si="3"/>
        <v>150000</v>
      </c>
    </row>
    <row r="286" spans="1:10" ht="14.1" customHeight="1" x14ac:dyDescent="0.25">
      <c r="E286" s="83" t="s">
        <v>12725</v>
      </c>
      <c r="F286" s="74">
        <f ca="1">SUM(Table16[MONTO TOTAL ESTIMADO])</f>
        <v>3740000</v>
      </c>
    </row>
    <row r="287" spans="1:10" ht="14.1" customHeight="1" thickBot="1" x14ac:dyDescent="0.3"/>
    <row r="288" spans="1:10" ht="14.1" customHeight="1" thickBot="1" x14ac:dyDescent="0.3">
      <c r="A288" s="64" t="s">
        <v>16619</v>
      </c>
      <c r="B288" s="64" t="s">
        <v>165</v>
      </c>
      <c r="C288" s="64" t="s">
        <v>11894</v>
      </c>
      <c r="D288" s="64" t="s">
        <v>14584</v>
      </c>
      <c r="E288" s="64" t="s">
        <v>11111</v>
      </c>
      <c r="F288" s="64" t="s">
        <v>11244</v>
      </c>
    </row>
    <row r="289" spans="1:6" ht="14.1" customHeight="1" thickBot="1" x14ac:dyDescent="0.3">
      <c r="A289" s="66" t="s">
        <v>12427</v>
      </c>
      <c r="B289" s="66" t="s">
        <v>19144</v>
      </c>
      <c r="C289" s="66" t="s">
        <v>18049</v>
      </c>
      <c r="D289" s="66" t="s">
        <v>1899</v>
      </c>
      <c r="E289" s="66" t="s">
        <v>18105</v>
      </c>
      <c r="F289" s="66" t="s">
        <v>6884</v>
      </c>
    </row>
    <row r="290" spans="1:6" ht="14.1" customHeight="1" thickBot="1" x14ac:dyDescent="0.3">
      <c r="A290" s="134" t="s">
        <v>15034</v>
      </c>
      <c r="B290" s="67" t="s">
        <v>8646</v>
      </c>
      <c r="C290" s="77">
        <v>44319</v>
      </c>
      <c r="D290" s="134" t="s">
        <v>9515</v>
      </c>
      <c r="E290" s="79" t="s">
        <v>13278</v>
      </c>
      <c r="F290" s="80" t="s">
        <v>3126</v>
      </c>
    </row>
    <row r="291" spans="1:6" ht="14.1" customHeight="1" thickBot="1" x14ac:dyDescent="0.3">
      <c r="A291" s="135"/>
      <c r="B291" s="67" t="s">
        <v>1810</v>
      </c>
      <c r="C291" s="78">
        <f>IF(C290="","",IF(AND(MONTH(C290)&gt;=1,MONTH(C290)&lt;=3),1,IF(AND(MONTH(C290)&gt;=4,MONTH(C290)&lt;=6),2,IF(AND(MONTH(C290)&gt;=7,MONTH(C290)&lt;=9),3,4))))</f>
        <v>2</v>
      </c>
      <c r="D291" s="135"/>
      <c r="E291" s="79" t="s">
        <v>2447</v>
      </c>
      <c r="F291" s="80" t="s">
        <v>14655</v>
      </c>
    </row>
    <row r="292" spans="1:6" ht="14.1" customHeight="1" thickBot="1" x14ac:dyDescent="0.3">
      <c r="A292" s="135"/>
      <c r="B292" s="67" t="s">
        <v>13122</v>
      </c>
      <c r="C292" s="77">
        <v>44328</v>
      </c>
      <c r="D292" s="135"/>
      <c r="E292" s="79" t="s">
        <v>3119</v>
      </c>
      <c r="F292" s="80" t="s">
        <v>4694</v>
      </c>
    </row>
    <row r="293" spans="1:6" ht="14.1" customHeight="1" thickBot="1" x14ac:dyDescent="0.3">
      <c r="A293" s="135"/>
      <c r="B293" s="67" t="s">
        <v>1810</v>
      </c>
      <c r="C293" s="78">
        <f>IF(C292="","",IF(AND(MONTH(C292)&gt;=1,MONTH(C292)&lt;=3),1,IF(AND(MONTH(C292)&gt;=4,MONTH(C292)&lt;=6),2,IF(AND(MONTH(C292)&gt;=7,MONTH(C292)&lt;=9),3,4))))</f>
        <v>2</v>
      </c>
      <c r="D293" s="135"/>
      <c r="E293" s="79" t="s">
        <v>13380</v>
      </c>
      <c r="F293" s="80" t="s">
        <v>4694</v>
      </c>
    </row>
    <row r="294" spans="1:6" ht="14.1" customHeight="1" thickBot="1" x14ac:dyDescent="0.3"/>
    <row r="295" spans="1:6" ht="14.1" customHeight="1" thickBot="1" x14ac:dyDescent="0.3">
      <c r="A295" s="72" t="s">
        <v>15959</v>
      </c>
      <c r="B295" s="72" t="s">
        <v>16379</v>
      </c>
      <c r="C295" s="72" t="s">
        <v>15863</v>
      </c>
      <c r="D295" s="72" t="s">
        <v>15467</v>
      </c>
      <c r="E295" s="72" t="s">
        <v>7036</v>
      </c>
      <c r="F295" s="72" t="s">
        <v>15496</v>
      </c>
    </row>
    <row r="296" spans="1:6" ht="14.1" customHeight="1" x14ac:dyDescent="0.25">
      <c r="A296" s="81" t="s">
        <v>12881</v>
      </c>
      <c r="B296" s="69" t="str">
        <f ca="1">IFERROR(INDEX(UNSPSCDes,MATCH(INDIRECT(ADDRESS(ROW(),COLUMN()-1,4)),UNSPSCCode,0)),IF(INDIRECT(ADDRESS(ROW(),COLUMN()-1,4))="51161803","Mentol",""))</f>
        <v>Mentol</v>
      </c>
      <c r="C296" s="82" t="str">
        <f>IFERROR(VLOOKUP("CAJ",'Informacion '!P:Q,2,FALSE),"")</f>
        <v>Caja</v>
      </c>
      <c r="D296" s="81">
        <v>250</v>
      </c>
      <c r="E296" s="71">
        <v>50</v>
      </c>
      <c r="F296" s="70">
        <f t="shared" ref="F296:F327" ca="1" si="4">INDIRECT(ADDRESS(ROW(),COLUMN()-2,4))*INDIRECT(ADDRESS(ROW(),COLUMN()-1,4))</f>
        <v>12500</v>
      </c>
    </row>
    <row r="297" spans="1:6" ht="14.1" customHeight="1" x14ac:dyDescent="0.25">
      <c r="A297" s="81" t="s">
        <v>12881</v>
      </c>
      <c r="B297" s="69" t="str">
        <f ca="1">IFERROR(INDEX(UNSPSCDes,MATCH(INDIRECT(ADDRESS(ROW(),COLUMN()-1,4)),UNSPSCCode,0)),IF(INDIRECT(ADDRESS(ROW(),COLUMN()-1,4))="51161803","Mentol",""))</f>
        <v>Mentol</v>
      </c>
      <c r="C297" s="82" t="str">
        <f>IFERROR(VLOOKUP("CAJ",'Informacion '!P:Q,2,FALSE),"")</f>
        <v>Caja</v>
      </c>
      <c r="D297" s="81">
        <v>250</v>
      </c>
      <c r="E297" s="71">
        <v>50</v>
      </c>
      <c r="F297" s="70">
        <f t="shared" ca="1" si="4"/>
        <v>12500</v>
      </c>
    </row>
    <row r="298" spans="1:6" ht="14.1" customHeight="1" x14ac:dyDescent="0.25">
      <c r="A298" s="81" t="s">
        <v>12881</v>
      </c>
      <c r="B298" s="69" t="str">
        <f ca="1">IFERROR(INDEX(UNSPSCDes,MATCH(INDIRECT(ADDRESS(ROW(),COLUMN()-1,4)),UNSPSCCode,0)),IF(INDIRECT(ADDRESS(ROW(),COLUMN()-1,4))="51161803","Mentol",""))</f>
        <v>Mentol</v>
      </c>
      <c r="C298" s="82" t="str">
        <f>IFERROR(VLOOKUP("CAJ",'Informacion '!P:Q,2,FALSE),"")</f>
        <v>Caja</v>
      </c>
      <c r="D298" s="81">
        <v>100</v>
      </c>
      <c r="E298" s="71">
        <v>50</v>
      </c>
      <c r="F298" s="70">
        <f t="shared" ca="1" si="4"/>
        <v>5000</v>
      </c>
    </row>
    <row r="299" spans="1:6" ht="14.1" customHeight="1" x14ac:dyDescent="0.25">
      <c r="A299" s="81" t="s">
        <v>12881</v>
      </c>
      <c r="B299" s="69" t="str">
        <f ca="1">IFERROR(INDEX(UNSPSCDes,MATCH(INDIRECT(ADDRESS(ROW(),COLUMN()-1,4)),UNSPSCCode,0)),IF(INDIRECT(ADDRESS(ROW(),COLUMN()-1,4))="51161803","Mentol",""))</f>
        <v>Mentol</v>
      </c>
      <c r="C299" s="82" t="str">
        <f>IFERROR(VLOOKUP("CAJ",'Informacion '!P:Q,2,FALSE),"")</f>
        <v>Caja</v>
      </c>
      <c r="D299" s="81">
        <v>250</v>
      </c>
      <c r="E299" s="71">
        <v>50</v>
      </c>
      <c r="F299" s="70">
        <f t="shared" ca="1" si="4"/>
        <v>12500</v>
      </c>
    </row>
    <row r="300" spans="1:6" ht="14.1" customHeight="1" x14ac:dyDescent="0.25">
      <c r="A300" s="81" t="s">
        <v>13304</v>
      </c>
      <c r="B300" s="69" t="str">
        <f ca="1">IFERROR(INDEX(UNSPSCDes,MATCH(INDIRECT(ADDRESS(ROW(),COLUMN()-1,4)),UNSPSCCode,0)),IF(INDIRECT(ADDRESS(ROW(),COLUMN()-1,4))="51121704","Lisinopril",""))</f>
        <v>Lisinopril</v>
      </c>
      <c r="C300" s="82" t="str">
        <f>IFERROR(VLOOKUP("DOC",'Informacion '!P:Q,2,FALSE),"")</f>
        <v>Docena</v>
      </c>
      <c r="D300" s="81">
        <v>250</v>
      </c>
      <c r="E300" s="71">
        <v>30</v>
      </c>
      <c r="F300" s="70">
        <f t="shared" ca="1" si="4"/>
        <v>7500</v>
      </c>
    </row>
    <row r="301" spans="1:6" ht="14.1" customHeight="1" x14ac:dyDescent="0.25">
      <c r="A301" s="81" t="s">
        <v>13304</v>
      </c>
      <c r="B301" s="69" t="str">
        <f ca="1">IFERROR(INDEX(UNSPSCDes,MATCH(INDIRECT(ADDRESS(ROW(),COLUMN()-1,4)),UNSPSCCode,0)),IF(INDIRECT(ADDRESS(ROW(),COLUMN()-1,4))="51121704","Lisinopril",""))</f>
        <v>Lisinopril</v>
      </c>
      <c r="C301" s="82" t="str">
        <f>IFERROR(VLOOKUP("DOC",'Informacion '!P:Q,2,FALSE),"")</f>
        <v>Docena</v>
      </c>
      <c r="D301" s="81">
        <v>250</v>
      </c>
      <c r="E301" s="71">
        <v>30</v>
      </c>
      <c r="F301" s="70">
        <f t="shared" ca="1" si="4"/>
        <v>7500</v>
      </c>
    </row>
    <row r="302" spans="1:6" ht="14.1" customHeight="1" x14ac:dyDescent="0.25">
      <c r="A302" s="81" t="s">
        <v>13304</v>
      </c>
      <c r="B302" s="69" t="str">
        <f ca="1">IFERROR(INDEX(UNSPSCDes,MATCH(INDIRECT(ADDRESS(ROW(),COLUMN()-1,4)),UNSPSCCode,0)),IF(INDIRECT(ADDRESS(ROW(),COLUMN()-1,4))="51121704","Lisinopril",""))</f>
        <v>Lisinopril</v>
      </c>
      <c r="C302" s="82" t="str">
        <f>IFERROR(VLOOKUP("DOC",'Informacion '!P:Q,2,FALSE),"")</f>
        <v>Docena</v>
      </c>
      <c r="D302" s="81">
        <v>250</v>
      </c>
      <c r="E302" s="71">
        <v>30</v>
      </c>
      <c r="F302" s="70">
        <f t="shared" ca="1" si="4"/>
        <v>7500</v>
      </c>
    </row>
    <row r="303" spans="1:6" ht="14.1" customHeight="1" x14ac:dyDescent="0.25">
      <c r="A303" s="81" t="s">
        <v>13304</v>
      </c>
      <c r="B303" s="69" t="str">
        <f ca="1">IFERROR(INDEX(UNSPSCDes,MATCH(INDIRECT(ADDRESS(ROW(),COLUMN()-1,4)),UNSPSCCode,0)),IF(INDIRECT(ADDRESS(ROW(),COLUMN()-1,4))="51121704","Lisinopril",""))</f>
        <v>Lisinopril</v>
      </c>
      <c r="C303" s="82" t="str">
        <f>IFERROR(VLOOKUP("DOC",'Informacion '!P:Q,2,FALSE),"")</f>
        <v>Docena</v>
      </c>
      <c r="D303" s="81">
        <v>250</v>
      </c>
      <c r="E303" s="71">
        <v>30</v>
      </c>
      <c r="F303" s="70">
        <f t="shared" ca="1" si="4"/>
        <v>7500</v>
      </c>
    </row>
    <row r="304" spans="1:6" ht="14.1" customHeight="1" x14ac:dyDescent="0.25">
      <c r="A304" s="81" t="s">
        <v>9595</v>
      </c>
      <c r="B304" s="69" t="str">
        <f ca="1">IFERROR(INDEX(UNSPSCDes,MATCH(INDIRECT(ADDRESS(ROW(),COLUMN()-1,4)),UNSPSCCode,0)),IF(INDIRECT(ADDRESS(ROW(),COLUMN()-1,4))="51121710","Losartán potásico",""))</f>
        <v>Losartán potásico</v>
      </c>
      <c r="C304" s="82" t="str">
        <f>IFERROR(VLOOKUP("PAQ",'Informacion '!P:Q,2,FALSE),"")</f>
        <v>Paquete</v>
      </c>
      <c r="D304" s="81">
        <v>250</v>
      </c>
      <c r="E304" s="71">
        <v>2000</v>
      </c>
      <c r="F304" s="70">
        <f t="shared" ca="1" si="4"/>
        <v>500000</v>
      </c>
    </row>
    <row r="305" spans="1:6" ht="14.1" customHeight="1" x14ac:dyDescent="0.25">
      <c r="A305" s="81" t="s">
        <v>9595</v>
      </c>
      <c r="B305" s="69" t="str">
        <f ca="1">IFERROR(INDEX(UNSPSCDes,MATCH(INDIRECT(ADDRESS(ROW(),COLUMN()-1,4)),UNSPSCCode,0)),IF(INDIRECT(ADDRESS(ROW(),COLUMN()-1,4))="51121710","Losartán potásico",""))</f>
        <v>Losartán potásico</v>
      </c>
      <c r="C305" s="82" t="str">
        <f>IFERROR(VLOOKUP("PAQ",'Informacion '!P:Q,2,FALSE),"")</f>
        <v>Paquete</v>
      </c>
      <c r="D305" s="81">
        <v>250</v>
      </c>
      <c r="E305" s="71">
        <v>2000</v>
      </c>
      <c r="F305" s="70">
        <f t="shared" ca="1" si="4"/>
        <v>500000</v>
      </c>
    </row>
    <row r="306" spans="1:6" ht="14.1" customHeight="1" x14ac:dyDescent="0.25">
      <c r="A306" s="81" t="s">
        <v>9595</v>
      </c>
      <c r="B306" s="69" t="str">
        <f ca="1">IFERROR(INDEX(UNSPSCDes,MATCH(INDIRECT(ADDRESS(ROW(),COLUMN()-1,4)),UNSPSCCode,0)),IF(INDIRECT(ADDRESS(ROW(),COLUMN()-1,4))="51121710","Losartán potásico",""))</f>
        <v>Losartán potásico</v>
      </c>
      <c r="C306" s="82" t="str">
        <f>IFERROR(VLOOKUP("PAQ",'Informacion '!P:Q,2,FALSE),"")</f>
        <v>Paquete</v>
      </c>
      <c r="D306" s="81">
        <v>250</v>
      </c>
      <c r="E306" s="71">
        <v>2000</v>
      </c>
      <c r="F306" s="70">
        <f t="shared" ca="1" si="4"/>
        <v>500000</v>
      </c>
    </row>
    <row r="307" spans="1:6" ht="14.1" customHeight="1" x14ac:dyDescent="0.25">
      <c r="A307" s="81" t="s">
        <v>9595</v>
      </c>
      <c r="B307" s="69" t="str">
        <f ca="1">IFERROR(INDEX(UNSPSCDes,MATCH(INDIRECT(ADDRESS(ROW(),COLUMN()-1,4)),UNSPSCCode,0)),IF(INDIRECT(ADDRESS(ROW(),COLUMN()-1,4))="51121710","Losartán potásico",""))</f>
        <v>Losartán potásico</v>
      </c>
      <c r="C307" s="82" t="str">
        <f>IFERROR(VLOOKUP("PAQ",'Informacion '!P:Q,2,FALSE),"")</f>
        <v>Paquete</v>
      </c>
      <c r="D307" s="81">
        <v>250</v>
      </c>
      <c r="E307" s="71">
        <v>2000</v>
      </c>
      <c r="F307" s="70">
        <f t="shared" ca="1" si="4"/>
        <v>500000</v>
      </c>
    </row>
    <row r="308" spans="1:6" ht="14.1" customHeight="1" x14ac:dyDescent="0.25">
      <c r="A308" s="81" t="s">
        <v>19056</v>
      </c>
      <c r="B308" s="69" t="str">
        <f ca="1">IFERROR(INDEX(UNSPSCDes,MATCH(INDIRECT(ADDRESS(ROW(),COLUMN()-1,4)),UNSPSCCode,0)),IF(INDIRECT(ADDRESS(ROW(),COLUMN()-1,4))="51161606","Loratadina",""))</f>
        <v>Loratadina</v>
      </c>
      <c r="C308" s="82" t="str">
        <f>IFERROR(VLOOKUP("CAJ",'Informacion '!P:Q,2,FALSE),"")</f>
        <v>Caja</v>
      </c>
      <c r="D308" s="81">
        <v>250</v>
      </c>
      <c r="E308" s="71">
        <v>50</v>
      </c>
      <c r="F308" s="70">
        <f t="shared" ca="1" si="4"/>
        <v>12500</v>
      </c>
    </row>
    <row r="309" spans="1:6" ht="14.1" customHeight="1" x14ac:dyDescent="0.25">
      <c r="A309" s="81" t="s">
        <v>19056</v>
      </c>
      <c r="B309" s="69" t="str">
        <f ca="1">IFERROR(INDEX(UNSPSCDes,MATCH(INDIRECT(ADDRESS(ROW(),COLUMN()-1,4)),UNSPSCCode,0)),IF(INDIRECT(ADDRESS(ROW(),COLUMN()-1,4))="51161606","Loratadina",""))</f>
        <v>Loratadina</v>
      </c>
      <c r="C309" s="82" t="str">
        <f>IFERROR(VLOOKUP("CAJ",'Informacion '!P:Q,2,FALSE),"")</f>
        <v>Caja</v>
      </c>
      <c r="D309" s="81">
        <v>100</v>
      </c>
      <c r="E309" s="71">
        <v>50</v>
      </c>
      <c r="F309" s="70">
        <f t="shared" ca="1" si="4"/>
        <v>5000</v>
      </c>
    </row>
    <row r="310" spans="1:6" ht="14.1" customHeight="1" x14ac:dyDescent="0.25">
      <c r="A310" s="81" t="s">
        <v>19056</v>
      </c>
      <c r="B310" s="69" t="str">
        <f ca="1">IFERROR(INDEX(UNSPSCDes,MATCH(INDIRECT(ADDRESS(ROW(),COLUMN()-1,4)),UNSPSCCode,0)),IF(INDIRECT(ADDRESS(ROW(),COLUMN()-1,4))="51161606","Loratadina",""))</f>
        <v>Loratadina</v>
      </c>
      <c r="C310" s="82" t="str">
        <f>IFERROR(VLOOKUP("CAJ",'Informacion '!P:Q,2,FALSE),"")</f>
        <v>Caja</v>
      </c>
      <c r="D310" s="81">
        <v>100</v>
      </c>
      <c r="E310" s="71">
        <v>50</v>
      </c>
      <c r="F310" s="70">
        <f t="shared" ca="1" si="4"/>
        <v>5000</v>
      </c>
    </row>
    <row r="311" spans="1:6" ht="14.1" customHeight="1" x14ac:dyDescent="0.25">
      <c r="A311" s="81" t="s">
        <v>19056</v>
      </c>
      <c r="B311" s="69" t="str">
        <f ca="1">IFERROR(INDEX(UNSPSCDes,MATCH(INDIRECT(ADDRESS(ROW(),COLUMN()-1,4)),UNSPSCCode,0)),IF(INDIRECT(ADDRESS(ROW(),COLUMN()-1,4))="51161606","Loratadina",""))</f>
        <v>Loratadina</v>
      </c>
      <c r="C311" s="82" t="str">
        <f>IFERROR(VLOOKUP("CAJ",'Informacion '!P:Q,2,FALSE),"")</f>
        <v>Caja</v>
      </c>
      <c r="D311" s="81">
        <v>200</v>
      </c>
      <c r="E311" s="71">
        <v>50</v>
      </c>
      <c r="F311" s="70">
        <f t="shared" ca="1" si="4"/>
        <v>10000</v>
      </c>
    </row>
    <row r="312" spans="1:6" ht="14.1" customHeight="1" x14ac:dyDescent="0.25">
      <c r="A312" s="81" t="s">
        <v>12359</v>
      </c>
      <c r="B312" s="69" t="str">
        <f ca="1">IFERROR(INDEX(UNSPSCDes,MATCH(INDIRECT(ADDRESS(ROW(),COLUMN()-1,4)),UNSPSCCode,0)),IF(INDIRECT(ADDRESS(ROW(),COLUMN()-1,4))="51151801","Atenolol",""))</f>
        <v>Atenolol</v>
      </c>
      <c r="C312" s="82" t="str">
        <f>IFERROR(VLOOKUP("CAJ",'Informacion '!P:Q,2,FALSE),"")</f>
        <v>Caja</v>
      </c>
      <c r="D312" s="81">
        <v>200</v>
      </c>
      <c r="E312" s="71">
        <v>50</v>
      </c>
      <c r="F312" s="70">
        <f t="shared" ca="1" si="4"/>
        <v>10000</v>
      </c>
    </row>
    <row r="313" spans="1:6" ht="14.1" customHeight="1" x14ac:dyDescent="0.25">
      <c r="A313" s="81" t="s">
        <v>12359</v>
      </c>
      <c r="B313" s="69" t="str">
        <f ca="1">IFERROR(INDEX(UNSPSCDes,MATCH(INDIRECT(ADDRESS(ROW(),COLUMN()-1,4)),UNSPSCCode,0)),IF(INDIRECT(ADDRESS(ROW(),COLUMN()-1,4))="51151801","Atenolol",""))</f>
        <v>Atenolol</v>
      </c>
      <c r="C313" s="82" t="str">
        <f>IFERROR(VLOOKUP("CAJ",'Informacion '!P:Q,2,FALSE),"")</f>
        <v>Caja</v>
      </c>
      <c r="D313" s="81">
        <v>200</v>
      </c>
      <c r="E313" s="71">
        <v>50</v>
      </c>
      <c r="F313" s="70">
        <f t="shared" ca="1" si="4"/>
        <v>10000</v>
      </c>
    </row>
    <row r="314" spans="1:6" ht="14.1" customHeight="1" x14ac:dyDescent="0.25">
      <c r="A314" s="81" t="s">
        <v>12359</v>
      </c>
      <c r="B314" s="69" t="str">
        <f ca="1">IFERROR(INDEX(UNSPSCDes,MATCH(INDIRECT(ADDRESS(ROW(),COLUMN()-1,4)),UNSPSCCode,0)),IF(INDIRECT(ADDRESS(ROW(),COLUMN()-1,4))="51151801","Atenolol",""))</f>
        <v>Atenolol</v>
      </c>
      <c r="C314" s="82" t="str">
        <f>IFERROR(VLOOKUP("CAJ",'Informacion '!P:Q,2,FALSE),"")</f>
        <v>Caja</v>
      </c>
      <c r="D314" s="81">
        <v>200</v>
      </c>
      <c r="E314" s="71">
        <v>50</v>
      </c>
      <c r="F314" s="70">
        <f t="shared" ca="1" si="4"/>
        <v>10000</v>
      </c>
    </row>
    <row r="315" spans="1:6" ht="14.1" customHeight="1" x14ac:dyDescent="0.25">
      <c r="A315" s="81" t="s">
        <v>12359</v>
      </c>
      <c r="B315" s="69" t="str">
        <f ca="1">IFERROR(INDEX(UNSPSCDes,MATCH(INDIRECT(ADDRESS(ROW(),COLUMN()-1,4)),UNSPSCCode,0)),IF(INDIRECT(ADDRESS(ROW(),COLUMN()-1,4))="51151801","Atenolol",""))</f>
        <v>Atenolol</v>
      </c>
      <c r="C315" s="82" t="str">
        <f>IFERROR(VLOOKUP("CAJ",'Informacion '!P:Q,2,FALSE),"")</f>
        <v>Caja</v>
      </c>
      <c r="D315" s="81">
        <v>200</v>
      </c>
      <c r="E315" s="71">
        <v>50</v>
      </c>
      <c r="F315" s="70">
        <f t="shared" ca="1" si="4"/>
        <v>10000</v>
      </c>
    </row>
    <row r="316" spans="1:6" ht="14.1" customHeight="1" x14ac:dyDescent="0.25">
      <c r="A316" s="81" t="s">
        <v>18401</v>
      </c>
      <c r="B316" s="69" t="str">
        <f ca="1">IFERROR(INDEX(UNSPSCDes,MATCH(INDIRECT(ADDRESS(ROW(),COLUMN()-1,4)),UNSPSCCode,0)),IF(INDIRECT(ADDRESS(ROW(),COLUMN()-1,4))="51101570","Eritromicina",""))</f>
        <v>Eritromicina</v>
      </c>
      <c r="C316" s="82" t="str">
        <f>IFERROR(VLOOKUP("CAJ",'Informacion '!P:Q,2,FALSE),"")</f>
        <v>Caja</v>
      </c>
      <c r="D316" s="81">
        <v>200</v>
      </c>
      <c r="E316" s="71">
        <v>300</v>
      </c>
      <c r="F316" s="70">
        <f t="shared" ca="1" si="4"/>
        <v>60000</v>
      </c>
    </row>
    <row r="317" spans="1:6" ht="14.1" customHeight="1" x14ac:dyDescent="0.25">
      <c r="A317" s="81" t="s">
        <v>18401</v>
      </c>
      <c r="B317" s="69" t="str">
        <f ca="1">IFERROR(INDEX(UNSPSCDes,MATCH(INDIRECT(ADDRESS(ROW(),COLUMN()-1,4)),UNSPSCCode,0)),IF(INDIRECT(ADDRESS(ROW(),COLUMN()-1,4))="51101570","Eritromicina",""))</f>
        <v>Eritromicina</v>
      </c>
      <c r="C317" s="82" t="str">
        <f>IFERROR(VLOOKUP("CAJ",'Informacion '!P:Q,2,FALSE),"")</f>
        <v>Caja</v>
      </c>
      <c r="D317" s="81">
        <v>200</v>
      </c>
      <c r="E317" s="71">
        <v>300</v>
      </c>
      <c r="F317" s="70">
        <f t="shared" ca="1" si="4"/>
        <v>60000</v>
      </c>
    </row>
    <row r="318" spans="1:6" ht="14.1" customHeight="1" x14ac:dyDescent="0.25">
      <c r="A318" s="81" t="s">
        <v>18401</v>
      </c>
      <c r="B318" s="69" t="str">
        <f ca="1">IFERROR(INDEX(UNSPSCDes,MATCH(INDIRECT(ADDRESS(ROW(),COLUMN()-1,4)),UNSPSCCode,0)),IF(INDIRECT(ADDRESS(ROW(),COLUMN()-1,4))="51101570","Eritromicina",""))</f>
        <v>Eritromicina</v>
      </c>
      <c r="C318" s="82" t="str">
        <f>IFERROR(VLOOKUP("CAJ",'Informacion '!P:Q,2,FALSE),"")</f>
        <v>Caja</v>
      </c>
      <c r="D318" s="81">
        <v>200</v>
      </c>
      <c r="E318" s="71">
        <v>300</v>
      </c>
      <c r="F318" s="70">
        <f t="shared" ca="1" si="4"/>
        <v>60000</v>
      </c>
    </row>
    <row r="319" spans="1:6" ht="14.1" customHeight="1" x14ac:dyDescent="0.25">
      <c r="A319" s="81" t="s">
        <v>18401</v>
      </c>
      <c r="B319" s="69" t="str">
        <f ca="1">IFERROR(INDEX(UNSPSCDes,MATCH(INDIRECT(ADDRESS(ROW(),COLUMN()-1,4)),UNSPSCCode,0)),IF(INDIRECT(ADDRESS(ROW(),COLUMN()-1,4))="51101570","Eritromicina",""))</f>
        <v>Eritromicina</v>
      </c>
      <c r="C319" s="82" t="str">
        <f>IFERROR(VLOOKUP("CAJ",'Informacion '!P:Q,2,FALSE),"")</f>
        <v>Caja</v>
      </c>
      <c r="D319" s="81">
        <v>300</v>
      </c>
      <c r="E319" s="71">
        <v>300</v>
      </c>
      <c r="F319" s="70">
        <f t="shared" ca="1" si="4"/>
        <v>90000</v>
      </c>
    </row>
    <row r="320" spans="1:6" ht="14.1" customHeight="1" x14ac:dyDescent="0.25">
      <c r="A320" s="81" t="s">
        <v>11348</v>
      </c>
      <c r="B320" s="69" t="str">
        <f ca="1">IFERROR(INDEX(UNSPSCDes,MATCH(INDIRECT(ADDRESS(ROW(),COLUMN()-1,4)),UNSPSCCode,0)),IF(INDIRECT(ADDRESS(ROW(),COLUMN()-1,4))="51121743","Besilato de amlodipina",""))</f>
        <v>Besilato de amlodipina</v>
      </c>
      <c r="C320" s="82" t="str">
        <f>IFERROR(VLOOKUP("DOC",'Informacion '!P:Q,2,FALSE),"")</f>
        <v>Docena</v>
      </c>
      <c r="D320" s="81">
        <v>500</v>
      </c>
      <c r="E320" s="71">
        <v>250</v>
      </c>
      <c r="F320" s="70">
        <f t="shared" ca="1" si="4"/>
        <v>125000</v>
      </c>
    </row>
    <row r="321" spans="1:10" ht="14.1" customHeight="1" x14ac:dyDescent="0.25">
      <c r="A321" s="81" t="s">
        <v>11348</v>
      </c>
      <c r="B321" s="69" t="str">
        <f ca="1">IFERROR(INDEX(UNSPSCDes,MATCH(INDIRECT(ADDRESS(ROW(),COLUMN()-1,4)),UNSPSCCode,0)),IF(INDIRECT(ADDRESS(ROW(),COLUMN()-1,4))="51121743","Besilato de amlodipina",""))</f>
        <v>Besilato de amlodipina</v>
      </c>
      <c r="C321" s="82" t="str">
        <f>IFERROR(VLOOKUP("DOC",'Informacion '!P:Q,2,FALSE),"")</f>
        <v>Docena</v>
      </c>
      <c r="D321" s="81">
        <v>500</v>
      </c>
      <c r="E321" s="71">
        <v>250</v>
      </c>
      <c r="F321" s="70">
        <f t="shared" ca="1" si="4"/>
        <v>125000</v>
      </c>
      <c r="H321" s="26" t="str">
        <f>C289</f>
        <v>Bienes</v>
      </c>
      <c r="I321" s="26" t="str">
        <f>E289</f>
        <v>No</v>
      </c>
      <c r="J321" s="26" t="str">
        <f>D289</f>
        <v>Comparacion de Precios</v>
      </c>
    </row>
    <row r="322" spans="1:10" ht="14.1" customHeight="1" x14ac:dyDescent="0.25">
      <c r="A322" s="81" t="s">
        <v>11348</v>
      </c>
      <c r="B322" s="69" t="str">
        <f ca="1">IFERROR(INDEX(UNSPSCDes,MATCH(INDIRECT(ADDRESS(ROW(),COLUMN()-1,4)),UNSPSCCode,0)),IF(INDIRECT(ADDRESS(ROW(),COLUMN()-1,4))="51121743","Besilato de amlodipina",""))</f>
        <v>Besilato de amlodipina</v>
      </c>
      <c r="C322" s="82" t="str">
        <f>IFERROR(VLOOKUP("DOC",'Informacion '!P:Q,2,FALSE),"")</f>
        <v>Docena</v>
      </c>
      <c r="D322" s="81">
        <v>500</v>
      </c>
      <c r="E322" s="71">
        <v>250</v>
      </c>
      <c r="F322" s="70">
        <f t="shared" ca="1" si="4"/>
        <v>125000</v>
      </c>
    </row>
    <row r="323" spans="1:10" ht="33.950000000000003" customHeight="1" x14ac:dyDescent="0.25">
      <c r="A323" s="81" t="s">
        <v>11348</v>
      </c>
      <c r="B323" s="69" t="str">
        <f ca="1">IFERROR(INDEX(UNSPSCDes,MATCH(INDIRECT(ADDRESS(ROW(),COLUMN()-1,4)),UNSPSCCode,0)),IF(INDIRECT(ADDRESS(ROW(),COLUMN()-1,4))="51121743","Besilato de amlodipina",""))</f>
        <v>Besilato de amlodipina</v>
      </c>
      <c r="C323" s="82" t="str">
        <f>IFERROR(VLOOKUP("DOC",'Informacion '!P:Q,2,FALSE),"")</f>
        <v>Docena</v>
      </c>
      <c r="D323" s="81">
        <v>500</v>
      </c>
      <c r="E323" s="71">
        <v>250</v>
      </c>
      <c r="F323" s="70">
        <f t="shared" ca="1" si="4"/>
        <v>125000</v>
      </c>
    </row>
    <row r="324" spans="1:10" ht="14.1" customHeight="1" x14ac:dyDescent="0.25">
      <c r="A324" s="81" t="s">
        <v>10230</v>
      </c>
      <c r="B324" s="69" t="str">
        <f ca="1">IFERROR(INDEX(UNSPSCDes,MATCH(INDIRECT(ADDRESS(ROW(),COLUMN()-1,4)),UNSPSCCode,0)),IF(INDIRECT(ADDRESS(ROW(),COLUMN()-1,4))="51161812","Combinación de acetaminofen y clorfeniramina",""))</f>
        <v>Combinación de acetaminofen y clorfeniramina</v>
      </c>
      <c r="C324" s="82" t="str">
        <f>IFERROR(VLOOKUP("CAJ",'Informacion '!P:Q,2,FALSE),"")</f>
        <v>Caja</v>
      </c>
      <c r="D324" s="81">
        <v>150</v>
      </c>
      <c r="E324" s="71">
        <v>1500</v>
      </c>
      <c r="F324" s="70">
        <f t="shared" ca="1" si="4"/>
        <v>225000</v>
      </c>
    </row>
    <row r="325" spans="1:10" ht="14.1" customHeight="1" x14ac:dyDescent="0.25">
      <c r="A325" s="81" t="s">
        <v>10230</v>
      </c>
      <c r="B325" s="69" t="str">
        <f ca="1">IFERROR(INDEX(UNSPSCDes,MATCH(INDIRECT(ADDRESS(ROW(),COLUMN()-1,4)),UNSPSCCode,0)),IF(INDIRECT(ADDRESS(ROW(),COLUMN()-1,4))="51161812","Combinación de acetaminofen y clorfeniramina",""))</f>
        <v>Combinación de acetaminofen y clorfeniramina</v>
      </c>
      <c r="C325" s="82" t="str">
        <f>IFERROR(VLOOKUP("CAJ",'Informacion '!P:Q,2,FALSE),"")</f>
        <v>Caja</v>
      </c>
      <c r="D325" s="81">
        <v>150</v>
      </c>
      <c r="E325" s="71">
        <v>1500</v>
      </c>
      <c r="F325" s="70">
        <f t="shared" ca="1" si="4"/>
        <v>225000</v>
      </c>
    </row>
    <row r="326" spans="1:10" ht="14.1" customHeight="1" x14ac:dyDescent="0.25">
      <c r="A326" s="81" t="s">
        <v>10230</v>
      </c>
      <c r="B326" s="69" t="str">
        <f ca="1">IFERROR(INDEX(UNSPSCDes,MATCH(INDIRECT(ADDRESS(ROW(),COLUMN()-1,4)),UNSPSCCode,0)),IF(INDIRECT(ADDRESS(ROW(),COLUMN()-1,4))="51161812","Combinación de acetaminofen y clorfeniramina",""))</f>
        <v>Combinación de acetaminofen y clorfeniramina</v>
      </c>
      <c r="C326" s="82" t="str">
        <f>IFERROR(VLOOKUP("CAJ",'Informacion '!P:Q,2,FALSE),"")</f>
        <v>Caja</v>
      </c>
      <c r="D326" s="81">
        <v>150</v>
      </c>
      <c r="E326" s="71">
        <v>1500</v>
      </c>
      <c r="F326" s="70">
        <f t="shared" ca="1" si="4"/>
        <v>225000</v>
      </c>
    </row>
    <row r="327" spans="1:10" ht="14.1" customHeight="1" x14ac:dyDescent="0.25">
      <c r="A327" s="81" t="s">
        <v>10230</v>
      </c>
      <c r="B327" s="69" t="str">
        <f ca="1">IFERROR(INDEX(UNSPSCDes,MATCH(INDIRECT(ADDRESS(ROW(),COLUMN()-1,4)),UNSPSCCode,0)),IF(INDIRECT(ADDRESS(ROW(),COLUMN()-1,4))="51161812","Combinación de acetaminofen y clorfeniramina",""))</f>
        <v>Combinación de acetaminofen y clorfeniramina</v>
      </c>
      <c r="C327" s="82" t="str">
        <f>IFERROR(VLOOKUP("CAJ",'Informacion '!P:Q,2,FALSE),"")</f>
        <v>Caja</v>
      </c>
      <c r="D327" s="81">
        <v>100</v>
      </c>
      <c r="E327" s="71">
        <v>1500</v>
      </c>
      <c r="F327" s="70">
        <f t="shared" ca="1" si="4"/>
        <v>150000</v>
      </c>
    </row>
    <row r="328" spans="1:10" ht="14.1" customHeight="1" x14ac:dyDescent="0.25">
      <c r="E328" s="83" t="s">
        <v>12725</v>
      </c>
      <c r="F328" s="74">
        <f ca="1">SUM(Table17[MONTO TOTAL ESTIMADO])</f>
        <v>3740000</v>
      </c>
    </row>
    <row r="329" spans="1:10" ht="14.1" customHeight="1" thickBot="1" x14ac:dyDescent="0.3"/>
    <row r="330" spans="1:10" ht="14.1" customHeight="1" thickBot="1" x14ac:dyDescent="0.3">
      <c r="A330" s="64" t="s">
        <v>16619</v>
      </c>
      <c r="B330" s="64" t="s">
        <v>165</v>
      </c>
      <c r="C330" s="64" t="s">
        <v>11894</v>
      </c>
      <c r="D330" s="64" t="s">
        <v>14584</v>
      </c>
      <c r="E330" s="64" t="s">
        <v>11111</v>
      </c>
      <c r="F330" s="64" t="s">
        <v>11244</v>
      </c>
    </row>
    <row r="331" spans="1:10" ht="14.1" customHeight="1" thickBot="1" x14ac:dyDescent="0.3">
      <c r="A331" s="66" t="s">
        <v>12427</v>
      </c>
      <c r="B331" s="66" t="s">
        <v>19145</v>
      </c>
      <c r="C331" s="66" t="s">
        <v>18049</v>
      </c>
      <c r="D331" s="66" t="s">
        <v>1899</v>
      </c>
      <c r="E331" s="66" t="s">
        <v>18105</v>
      </c>
      <c r="F331" s="66" t="s">
        <v>6884</v>
      </c>
    </row>
    <row r="332" spans="1:10" ht="14.1" customHeight="1" thickBot="1" x14ac:dyDescent="0.3">
      <c r="A332" s="134" t="s">
        <v>15034</v>
      </c>
      <c r="B332" s="67" t="s">
        <v>8646</v>
      </c>
      <c r="C332" s="77">
        <v>44440</v>
      </c>
      <c r="D332" s="134" t="s">
        <v>9515</v>
      </c>
      <c r="E332" s="79" t="s">
        <v>13278</v>
      </c>
      <c r="F332" s="80" t="s">
        <v>3126</v>
      </c>
    </row>
    <row r="333" spans="1:10" ht="14.1" customHeight="1" thickBot="1" x14ac:dyDescent="0.3">
      <c r="A333" s="135"/>
      <c r="B333" s="67" t="s">
        <v>1810</v>
      </c>
      <c r="C333" s="78">
        <f>IF(C332="","",IF(AND(MONTH(C332)&gt;=1,MONTH(C332)&lt;=3),1,IF(AND(MONTH(C332)&gt;=4,MONTH(C332)&lt;=6),2,IF(AND(MONTH(C332)&gt;=7,MONTH(C332)&lt;=9),3,4))))</f>
        <v>3</v>
      </c>
      <c r="D333" s="135"/>
      <c r="E333" s="79" t="s">
        <v>2447</v>
      </c>
      <c r="F333" s="80" t="s">
        <v>14655</v>
      </c>
    </row>
    <row r="334" spans="1:10" ht="14.1" customHeight="1" thickBot="1" x14ac:dyDescent="0.3">
      <c r="A334" s="135"/>
      <c r="B334" s="67" t="s">
        <v>13122</v>
      </c>
      <c r="C334" s="77">
        <v>44449</v>
      </c>
      <c r="D334" s="135"/>
      <c r="E334" s="79" t="s">
        <v>3119</v>
      </c>
      <c r="F334" s="80" t="s">
        <v>4694</v>
      </c>
    </row>
    <row r="335" spans="1:10" ht="14.1" customHeight="1" thickBot="1" x14ac:dyDescent="0.3">
      <c r="A335" s="135"/>
      <c r="B335" s="67" t="s">
        <v>1810</v>
      </c>
      <c r="C335" s="78">
        <f>IF(C334="","",IF(AND(MONTH(C334)&gt;=1,MONTH(C334)&lt;=3),1,IF(AND(MONTH(C334)&gt;=4,MONTH(C334)&lt;=6),2,IF(AND(MONTH(C334)&gt;=7,MONTH(C334)&lt;=9),3,4))))</f>
        <v>3</v>
      </c>
      <c r="D335" s="135"/>
      <c r="E335" s="79" t="s">
        <v>13380</v>
      </c>
      <c r="F335" s="80" t="s">
        <v>4694</v>
      </c>
    </row>
    <row r="336" spans="1:10" ht="14.1" customHeight="1" thickBot="1" x14ac:dyDescent="0.3"/>
    <row r="337" spans="1:6" ht="14.1" customHeight="1" thickBot="1" x14ac:dyDescent="0.3">
      <c r="A337" s="72" t="s">
        <v>15959</v>
      </c>
      <c r="B337" s="72" t="s">
        <v>16379</v>
      </c>
      <c r="C337" s="72" t="s">
        <v>15863</v>
      </c>
      <c r="D337" s="72" t="s">
        <v>15467</v>
      </c>
      <c r="E337" s="72" t="s">
        <v>7036</v>
      </c>
      <c r="F337" s="72" t="s">
        <v>15496</v>
      </c>
    </row>
    <row r="338" spans="1:6" ht="14.1" customHeight="1" x14ac:dyDescent="0.25">
      <c r="A338" s="81" t="s">
        <v>12881</v>
      </c>
      <c r="B338" s="69" t="str">
        <f ca="1">IFERROR(INDEX(UNSPSCDes,MATCH(INDIRECT(ADDRESS(ROW(),COLUMN()-1,4)),UNSPSCCode,0)),IF(INDIRECT(ADDRESS(ROW(),COLUMN()-1,4))="51161803","Mentol",""))</f>
        <v>Mentol</v>
      </c>
      <c r="C338" s="82" t="str">
        <f>IFERROR(VLOOKUP("CAJ",'Informacion '!P:Q,2,FALSE),"")</f>
        <v>Caja</v>
      </c>
      <c r="D338" s="81">
        <v>250</v>
      </c>
      <c r="E338" s="71">
        <v>50</v>
      </c>
      <c r="F338" s="70">
        <f t="shared" ref="F338:F369" ca="1" si="5">INDIRECT(ADDRESS(ROW(),COLUMN()-2,4))*INDIRECT(ADDRESS(ROW(),COLUMN()-1,4))</f>
        <v>12500</v>
      </c>
    </row>
    <row r="339" spans="1:6" ht="14.1" customHeight="1" x14ac:dyDescent="0.25">
      <c r="A339" s="81" t="s">
        <v>12881</v>
      </c>
      <c r="B339" s="69" t="str">
        <f ca="1">IFERROR(INDEX(UNSPSCDes,MATCH(INDIRECT(ADDRESS(ROW(),COLUMN()-1,4)),UNSPSCCode,0)),IF(INDIRECT(ADDRESS(ROW(),COLUMN()-1,4))="51161803","Mentol",""))</f>
        <v>Mentol</v>
      </c>
      <c r="C339" s="82" t="str">
        <f>IFERROR(VLOOKUP("CAJ",'Informacion '!P:Q,2,FALSE),"")</f>
        <v>Caja</v>
      </c>
      <c r="D339" s="81">
        <v>250</v>
      </c>
      <c r="E339" s="71">
        <v>50</v>
      </c>
      <c r="F339" s="70">
        <f t="shared" ca="1" si="5"/>
        <v>12500</v>
      </c>
    </row>
    <row r="340" spans="1:6" ht="14.1" customHeight="1" x14ac:dyDescent="0.25">
      <c r="A340" s="81" t="s">
        <v>12881</v>
      </c>
      <c r="B340" s="69" t="str">
        <f ca="1">IFERROR(INDEX(UNSPSCDes,MATCH(INDIRECT(ADDRESS(ROW(),COLUMN()-1,4)),UNSPSCCode,0)),IF(INDIRECT(ADDRESS(ROW(),COLUMN()-1,4))="51161803","Mentol",""))</f>
        <v>Mentol</v>
      </c>
      <c r="C340" s="82" t="str">
        <f>IFERROR(VLOOKUP("CAJ",'Informacion '!P:Q,2,FALSE),"")</f>
        <v>Caja</v>
      </c>
      <c r="D340" s="81">
        <v>100</v>
      </c>
      <c r="E340" s="71">
        <v>50</v>
      </c>
      <c r="F340" s="70">
        <f t="shared" ca="1" si="5"/>
        <v>5000</v>
      </c>
    </row>
    <row r="341" spans="1:6" ht="14.1" customHeight="1" x14ac:dyDescent="0.25">
      <c r="A341" s="81" t="s">
        <v>12881</v>
      </c>
      <c r="B341" s="69" t="str">
        <f ca="1">IFERROR(INDEX(UNSPSCDes,MATCH(INDIRECT(ADDRESS(ROW(),COLUMN()-1,4)),UNSPSCCode,0)),IF(INDIRECT(ADDRESS(ROW(),COLUMN()-1,4))="51161803","Mentol",""))</f>
        <v>Mentol</v>
      </c>
      <c r="C341" s="82" t="str">
        <f>IFERROR(VLOOKUP("CAJ",'Informacion '!P:Q,2,FALSE),"")</f>
        <v>Caja</v>
      </c>
      <c r="D341" s="81">
        <v>250</v>
      </c>
      <c r="E341" s="71">
        <v>50</v>
      </c>
      <c r="F341" s="70">
        <f t="shared" ca="1" si="5"/>
        <v>12500</v>
      </c>
    </row>
    <row r="342" spans="1:6" ht="14.1" customHeight="1" x14ac:dyDescent="0.25">
      <c r="A342" s="81" t="s">
        <v>13304</v>
      </c>
      <c r="B342" s="69" t="str">
        <f ca="1">IFERROR(INDEX(UNSPSCDes,MATCH(INDIRECT(ADDRESS(ROW(),COLUMN()-1,4)),UNSPSCCode,0)),IF(INDIRECT(ADDRESS(ROW(),COLUMN()-1,4))="51121704","Lisinopril",""))</f>
        <v>Lisinopril</v>
      </c>
      <c r="C342" s="82" t="str">
        <f>IFERROR(VLOOKUP("DOC",'Informacion '!P:Q,2,FALSE),"")</f>
        <v>Docena</v>
      </c>
      <c r="D342" s="81">
        <v>250</v>
      </c>
      <c r="E342" s="71">
        <v>30</v>
      </c>
      <c r="F342" s="70">
        <f t="shared" ca="1" si="5"/>
        <v>7500</v>
      </c>
    </row>
    <row r="343" spans="1:6" ht="14.1" customHeight="1" x14ac:dyDescent="0.25">
      <c r="A343" s="81" t="s">
        <v>13304</v>
      </c>
      <c r="B343" s="69" t="str">
        <f ca="1">IFERROR(INDEX(UNSPSCDes,MATCH(INDIRECT(ADDRESS(ROW(),COLUMN()-1,4)),UNSPSCCode,0)),IF(INDIRECT(ADDRESS(ROW(),COLUMN()-1,4))="51121704","Lisinopril",""))</f>
        <v>Lisinopril</v>
      </c>
      <c r="C343" s="82" t="str">
        <f>IFERROR(VLOOKUP("DOC",'Informacion '!P:Q,2,FALSE),"")</f>
        <v>Docena</v>
      </c>
      <c r="D343" s="81">
        <v>250</v>
      </c>
      <c r="E343" s="71">
        <v>30</v>
      </c>
      <c r="F343" s="70">
        <f t="shared" ca="1" si="5"/>
        <v>7500</v>
      </c>
    </row>
    <row r="344" spans="1:6" ht="14.1" customHeight="1" x14ac:dyDescent="0.25">
      <c r="A344" s="81" t="s">
        <v>13304</v>
      </c>
      <c r="B344" s="69" t="str">
        <f ca="1">IFERROR(INDEX(UNSPSCDes,MATCH(INDIRECT(ADDRESS(ROW(),COLUMN()-1,4)),UNSPSCCode,0)),IF(INDIRECT(ADDRESS(ROW(),COLUMN()-1,4))="51121704","Lisinopril",""))</f>
        <v>Lisinopril</v>
      </c>
      <c r="C344" s="82" t="str">
        <f>IFERROR(VLOOKUP("DOC",'Informacion '!P:Q,2,FALSE),"")</f>
        <v>Docena</v>
      </c>
      <c r="D344" s="81">
        <v>250</v>
      </c>
      <c r="E344" s="71">
        <v>30</v>
      </c>
      <c r="F344" s="70">
        <f t="shared" ca="1" si="5"/>
        <v>7500</v>
      </c>
    </row>
    <row r="345" spans="1:6" ht="14.1" customHeight="1" x14ac:dyDescent="0.25">
      <c r="A345" s="81" t="s">
        <v>13304</v>
      </c>
      <c r="B345" s="69" t="str">
        <f ca="1">IFERROR(INDEX(UNSPSCDes,MATCH(INDIRECT(ADDRESS(ROW(),COLUMN()-1,4)),UNSPSCCode,0)),IF(INDIRECT(ADDRESS(ROW(),COLUMN()-1,4))="51121704","Lisinopril",""))</f>
        <v>Lisinopril</v>
      </c>
      <c r="C345" s="82" t="str">
        <f>IFERROR(VLOOKUP("DOC",'Informacion '!P:Q,2,FALSE),"")</f>
        <v>Docena</v>
      </c>
      <c r="D345" s="81">
        <v>250</v>
      </c>
      <c r="E345" s="71">
        <v>30</v>
      </c>
      <c r="F345" s="70">
        <f t="shared" ca="1" si="5"/>
        <v>7500</v>
      </c>
    </row>
    <row r="346" spans="1:6" ht="14.1" customHeight="1" x14ac:dyDescent="0.25">
      <c r="A346" s="81" t="s">
        <v>9595</v>
      </c>
      <c r="B346" s="69" t="str">
        <f ca="1">IFERROR(INDEX(UNSPSCDes,MATCH(INDIRECT(ADDRESS(ROW(),COLUMN()-1,4)),UNSPSCCode,0)),IF(INDIRECT(ADDRESS(ROW(),COLUMN()-1,4))="51121710","Losartán potásico",""))</f>
        <v>Losartán potásico</v>
      </c>
      <c r="C346" s="82" t="str">
        <f>IFERROR(VLOOKUP("PAQ",'Informacion '!P:Q,2,FALSE),"")</f>
        <v>Paquete</v>
      </c>
      <c r="D346" s="81">
        <v>250</v>
      </c>
      <c r="E346" s="71">
        <v>2000</v>
      </c>
      <c r="F346" s="70">
        <f t="shared" ca="1" si="5"/>
        <v>500000</v>
      </c>
    </row>
    <row r="347" spans="1:6" ht="14.1" customHeight="1" x14ac:dyDescent="0.25">
      <c r="A347" s="81" t="s">
        <v>9595</v>
      </c>
      <c r="B347" s="69" t="str">
        <f ca="1">IFERROR(INDEX(UNSPSCDes,MATCH(INDIRECT(ADDRESS(ROW(),COLUMN()-1,4)),UNSPSCCode,0)),IF(INDIRECT(ADDRESS(ROW(),COLUMN()-1,4))="51121710","Losartán potásico",""))</f>
        <v>Losartán potásico</v>
      </c>
      <c r="C347" s="82" t="str">
        <f>IFERROR(VLOOKUP("PAQ",'Informacion '!P:Q,2,FALSE),"")</f>
        <v>Paquete</v>
      </c>
      <c r="D347" s="81">
        <v>250</v>
      </c>
      <c r="E347" s="71">
        <v>2000</v>
      </c>
      <c r="F347" s="70">
        <f t="shared" ca="1" si="5"/>
        <v>500000</v>
      </c>
    </row>
    <row r="348" spans="1:6" ht="14.1" customHeight="1" x14ac:dyDescent="0.25">
      <c r="A348" s="81" t="s">
        <v>9595</v>
      </c>
      <c r="B348" s="69" t="str">
        <f ca="1">IFERROR(INDEX(UNSPSCDes,MATCH(INDIRECT(ADDRESS(ROW(),COLUMN()-1,4)),UNSPSCCode,0)),IF(INDIRECT(ADDRESS(ROW(),COLUMN()-1,4))="51121710","Losartán potásico",""))</f>
        <v>Losartán potásico</v>
      </c>
      <c r="C348" s="82" t="str">
        <f>IFERROR(VLOOKUP("PAQ",'Informacion '!P:Q,2,FALSE),"")</f>
        <v>Paquete</v>
      </c>
      <c r="D348" s="81">
        <v>250</v>
      </c>
      <c r="E348" s="71">
        <v>2000</v>
      </c>
      <c r="F348" s="70">
        <f t="shared" ca="1" si="5"/>
        <v>500000</v>
      </c>
    </row>
    <row r="349" spans="1:6" ht="14.1" customHeight="1" x14ac:dyDescent="0.25">
      <c r="A349" s="81" t="s">
        <v>9595</v>
      </c>
      <c r="B349" s="69" t="str">
        <f ca="1">IFERROR(INDEX(UNSPSCDes,MATCH(INDIRECT(ADDRESS(ROW(),COLUMN()-1,4)),UNSPSCCode,0)),IF(INDIRECT(ADDRESS(ROW(),COLUMN()-1,4))="51121710","Losartán potásico",""))</f>
        <v>Losartán potásico</v>
      </c>
      <c r="C349" s="82" t="str">
        <f>IFERROR(VLOOKUP("PAQ",'Informacion '!P:Q,2,FALSE),"")</f>
        <v>Paquete</v>
      </c>
      <c r="D349" s="81">
        <v>250</v>
      </c>
      <c r="E349" s="71">
        <v>2000</v>
      </c>
      <c r="F349" s="70">
        <f t="shared" ca="1" si="5"/>
        <v>500000</v>
      </c>
    </row>
    <row r="350" spans="1:6" ht="14.1" customHeight="1" x14ac:dyDescent="0.25">
      <c r="A350" s="81" t="s">
        <v>19056</v>
      </c>
      <c r="B350" s="69" t="str">
        <f ca="1">IFERROR(INDEX(UNSPSCDes,MATCH(INDIRECT(ADDRESS(ROW(),COLUMN()-1,4)),UNSPSCCode,0)),IF(INDIRECT(ADDRESS(ROW(),COLUMN()-1,4))="51161606","Loratadina",""))</f>
        <v>Loratadina</v>
      </c>
      <c r="C350" s="82" t="str">
        <f>IFERROR(VLOOKUP("CAJ",'Informacion '!P:Q,2,FALSE),"")</f>
        <v>Caja</v>
      </c>
      <c r="D350" s="81">
        <v>250</v>
      </c>
      <c r="E350" s="71">
        <v>50</v>
      </c>
      <c r="F350" s="70">
        <f t="shared" ca="1" si="5"/>
        <v>12500</v>
      </c>
    </row>
    <row r="351" spans="1:6" ht="14.1" customHeight="1" x14ac:dyDescent="0.25">
      <c r="A351" s="81" t="s">
        <v>19056</v>
      </c>
      <c r="B351" s="69" t="str">
        <f ca="1">IFERROR(INDEX(UNSPSCDes,MATCH(INDIRECT(ADDRESS(ROW(),COLUMN()-1,4)),UNSPSCCode,0)),IF(INDIRECT(ADDRESS(ROW(),COLUMN()-1,4))="51161606","Loratadina",""))</f>
        <v>Loratadina</v>
      </c>
      <c r="C351" s="82" t="str">
        <f>IFERROR(VLOOKUP("CAJ",'Informacion '!P:Q,2,FALSE),"")</f>
        <v>Caja</v>
      </c>
      <c r="D351" s="81">
        <v>100</v>
      </c>
      <c r="E351" s="71">
        <v>50</v>
      </c>
      <c r="F351" s="70">
        <f t="shared" ca="1" si="5"/>
        <v>5000</v>
      </c>
    </row>
    <row r="352" spans="1:6" ht="14.1" customHeight="1" x14ac:dyDescent="0.25">
      <c r="A352" s="81" t="s">
        <v>19056</v>
      </c>
      <c r="B352" s="69" t="str">
        <f ca="1">IFERROR(INDEX(UNSPSCDes,MATCH(INDIRECT(ADDRESS(ROW(),COLUMN()-1,4)),UNSPSCCode,0)),IF(INDIRECT(ADDRESS(ROW(),COLUMN()-1,4))="51161606","Loratadina",""))</f>
        <v>Loratadina</v>
      </c>
      <c r="C352" s="82" t="str">
        <f>IFERROR(VLOOKUP("CAJ",'Informacion '!P:Q,2,FALSE),"")</f>
        <v>Caja</v>
      </c>
      <c r="D352" s="81">
        <v>100</v>
      </c>
      <c r="E352" s="71">
        <v>50</v>
      </c>
      <c r="F352" s="70">
        <f t="shared" ca="1" si="5"/>
        <v>5000</v>
      </c>
    </row>
    <row r="353" spans="1:10" ht="14.1" customHeight="1" x14ac:dyDescent="0.25">
      <c r="A353" s="81" t="s">
        <v>19056</v>
      </c>
      <c r="B353" s="69" t="str">
        <f ca="1">IFERROR(INDEX(UNSPSCDes,MATCH(INDIRECT(ADDRESS(ROW(),COLUMN()-1,4)),UNSPSCCode,0)),IF(INDIRECT(ADDRESS(ROW(),COLUMN()-1,4))="51161606","Loratadina",""))</f>
        <v>Loratadina</v>
      </c>
      <c r="C353" s="82" t="str">
        <f>IFERROR(VLOOKUP("CAJ",'Informacion '!P:Q,2,FALSE),"")</f>
        <v>Caja</v>
      </c>
      <c r="D353" s="81">
        <v>200</v>
      </c>
      <c r="E353" s="71">
        <v>50</v>
      </c>
      <c r="F353" s="70">
        <f t="shared" ca="1" si="5"/>
        <v>10000</v>
      </c>
    </row>
    <row r="354" spans="1:10" ht="14.1" customHeight="1" x14ac:dyDescent="0.25">
      <c r="A354" s="81" t="s">
        <v>12359</v>
      </c>
      <c r="B354" s="69" t="str">
        <f ca="1">IFERROR(INDEX(UNSPSCDes,MATCH(INDIRECT(ADDRESS(ROW(),COLUMN()-1,4)),UNSPSCCode,0)),IF(INDIRECT(ADDRESS(ROW(),COLUMN()-1,4))="51151801","Atenolol",""))</f>
        <v>Atenolol</v>
      </c>
      <c r="C354" s="82" t="str">
        <f>IFERROR(VLOOKUP("CAJ",'Informacion '!P:Q,2,FALSE),"")</f>
        <v>Caja</v>
      </c>
      <c r="D354" s="81">
        <v>200</v>
      </c>
      <c r="E354" s="71">
        <v>50</v>
      </c>
      <c r="F354" s="70">
        <f t="shared" ca="1" si="5"/>
        <v>10000</v>
      </c>
    </row>
    <row r="355" spans="1:10" ht="14.1" customHeight="1" x14ac:dyDescent="0.25">
      <c r="A355" s="81" t="s">
        <v>12359</v>
      </c>
      <c r="B355" s="69" t="str">
        <f ca="1">IFERROR(INDEX(UNSPSCDes,MATCH(INDIRECT(ADDRESS(ROW(),COLUMN()-1,4)),UNSPSCCode,0)),IF(INDIRECT(ADDRESS(ROW(),COLUMN()-1,4))="51151801","Atenolol",""))</f>
        <v>Atenolol</v>
      </c>
      <c r="C355" s="82" t="str">
        <f>IFERROR(VLOOKUP("CAJ",'Informacion '!P:Q,2,FALSE),"")</f>
        <v>Caja</v>
      </c>
      <c r="D355" s="81">
        <v>200</v>
      </c>
      <c r="E355" s="71">
        <v>50</v>
      </c>
      <c r="F355" s="70">
        <f t="shared" ca="1" si="5"/>
        <v>10000</v>
      </c>
    </row>
    <row r="356" spans="1:10" ht="14.1" customHeight="1" x14ac:dyDescent="0.25">
      <c r="A356" s="81" t="s">
        <v>12359</v>
      </c>
      <c r="B356" s="69" t="str">
        <f ca="1">IFERROR(INDEX(UNSPSCDes,MATCH(INDIRECT(ADDRESS(ROW(),COLUMN()-1,4)),UNSPSCCode,0)),IF(INDIRECT(ADDRESS(ROW(),COLUMN()-1,4))="51151801","Atenolol",""))</f>
        <v>Atenolol</v>
      </c>
      <c r="C356" s="82" t="str">
        <f>IFERROR(VLOOKUP("CAJ",'Informacion '!P:Q,2,FALSE),"")</f>
        <v>Caja</v>
      </c>
      <c r="D356" s="81">
        <v>200</v>
      </c>
      <c r="E356" s="71">
        <v>50</v>
      </c>
      <c r="F356" s="70">
        <f t="shared" ca="1" si="5"/>
        <v>10000</v>
      </c>
    </row>
    <row r="357" spans="1:10" ht="14.1" customHeight="1" x14ac:dyDescent="0.25">
      <c r="A357" s="81" t="s">
        <v>12359</v>
      </c>
      <c r="B357" s="69" t="str">
        <f ca="1">IFERROR(INDEX(UNSPSCDes,MATCH(INDIRECT(ADDRESS(ROW(),COLUMN()-1,4)),UNSPSCCode,0)),IF(INDIRECT(ADDRESS(ROW(),COLUMN()-1,4))="51151801","Atenolol",""))</f>
        <v>Atenolol</v>
      </c>
      <c r="C357" s="82" t="str">
        <f>IFERROR(VLOOKUP("CAJ",'Informacion '!P:Q,2,FALSE),"")</f>
        <v>Caja</v>
      </c>
      <c r="D357" s="81">
        <v>200</v>
      </c>
      <c r="E357" s="71">
        <v>50</v>
      </c>
      <c r="F357" s="70">
        <f t="shared" ca="1" si="5"/>
        <v>10000</v>
      </c>
    </row>
    <row r="358" spans="1:10" ht="14.1" customHeight="1" x14ac:dyDescent="0.25">
      <c r="A358" s="81" t="s">
        <v>18401</v>
      </c>
      <c r="B358" s="69" t="str">
        <f ca="1">IFERROR(INDEX(UNSPSCDes,MATCH(INDIRECT(ADDRESS(ROW(),COLUMN()-1,4)),UNSPSCCode,0)),IF(INDIRECT(ADDRESS(ROW(),COLUMN()-1,4))="51101570","Eritromicina",""))</f>
        <v>Eritromicina</v>
      </c>
      <c r="C358" s="82" t="str">
        <f>IFERROR(VLOOKUP("CAJ",'Informacion '!P:Q,2,FALSE),"")</f>
        <v>Caja</v>
      </c>
      <c r="D358" s="81">
        <v>200</v>
      </c>
      <c r="E358" s="71">
        <v>300</v>
      </c>
      <c r="F358" s="70">
        <f t="shared" ca="1" si="5"/>
        <v>60000</v>
      </c>
    </row>
    <row r="359" spans="1:10" ht="14.1" customHeight="1" x14ac:dyDescent="0.25">
      <c r="A359" s="81" t="s">
        <v>18401</v>
      </c>
      <c r="B359" s="69" t="str">
        <f ca="1">IFERROR(INDEX(UNSPSCDes,MATCH(INDIRECT(ADDRESS(ROW(),COLUMN()-1,4)),UNSPSCCode,0)),IF(INDIRECT(ADDRESS(ROW(),COLUMN()-1,4))="51101570","Eritromicina",""))</f>
        <v>Eritromicina</v>
      </c>
      <c r="C359" s="82" t="str">
        <f>IFERROR(VLOOKUP("CAJ",'Informacion '!P:Q,2,FALSE),"")</f>
        <v>Caja</v>
      </c>
      <c r="D359" s="81">
        <v>200</v>
      </c>
      <c r="E359" s="71">
        <v>300</v>
      </c>
      <c r="F359" s="70">
        <f t="shared" ca="1" si="5"/>
        <v>60000</v>
      </c>
    </row>
    <row r="360" spans="1:10" ht="14.1" customHeight="1" x14ac:dyDescent="0.25">
      <c r="A360" s="81" t="s">
        <v>18401</v>
      </c>
      <c r="B360" s="69" t="str">
        <f ca="1">IFERROR(INDEX(UNSPSCDes,MATCH(INDIRECT(ADDRESS(ROW(),COLUMN()-1,4)),UNSPSCCode,0)),IF(INDIRECT(ADDRESS(ROW(),COLUMN()-1,4))="51101570","Eritromicina",""))</f>
        <v>Eritromicina</v>
      </c>
      <c r="C360" s="82" t="str">
        <f>IFERROR(VLOOKUP("CAJ",'Informacion '!P:Q,2,FALSE),"")</f>
        <v>Caja</v>
      </c>
      <c r="D360" s="81">
        <v>200</v>
      </c>
      <c r="E360" s="71">
        <v>300</v>
      </c>
      <c r="F360" s="70">
        <f t="shared" ca="1" si="5"/>
        <v>60000</v>
      </c>
    </row>
    <row r="361" spans="1:10" ht="14.1" customHeight="1" x14ac:dyDescent="0.25">
      <c r="A361" s="81" t="s">
        <v>18401</v>
      </c>
      <c r="B361" s="69" t="str">
        <f ca="1">IFERROR(INDEX(UNSPSCDes,MATCH(INDIRECT(ADDRESS(ROW(),COLUMN()-1,4)),UNSPSCCode,0)),IF(INDIRECT(ADDRESS(ROW(),COLUMN()-1,4))="51101570","Eritromicina",""))</f>
        <v>Eritromicina</v>
      </c>
      <c r="C361" s="82" t="str">
        <f>IFERROR(VLOOKUP("CAJ",'Informacion '!P:Q,2,FALSE),"")</f>
        <v>Caja</v>
      </c>
      <c r="D361" s="81">
        <v>300</v>
      </c>
      <c r="E361" s="71">
        <v>300</v>
      </c>
      <c r="F361" s="70">
        <f t="shared" ca="1" si="5"/>
        <v>90000</v>
      </c>
    </row>
    <row r="362" spans="1:10" ht="14.1" customHeight="1" x14ac:dyDescent="0.25">
      <c r="A362" s="81" t="s">
        <v>11348</v>
      </c>
      <c r="B362" s="69" t="str">
        <f ca="1">IFERROR(INDEX(UNSPSCDes,MATCH(INDIRECT(ADDRESS(ROW(),COLUMN()-1,4)),UNSPSCCode,0)),IF(INDIRECT(ADDRESS(ROW(),COLUMN()-1,4))="51121743","Besilato de amlodipina",""))</f>
        <v>Besilato de amlodipina</v>
      </c>
      <c r="C362" s="82" t="str">
        <f>IFERROR(VLOOKUP("DOC",'Informacion '!P:Q,2,FALSE),"")</f>
        <v>Docena</v>
      </c>
      <c r="D362" s="81">
        <v>500</v>
      </c>
      <c r="E362" s="71">
        <v>250</v>
      </c>
      <c r="F362" s="70">
        <f t="shared" ca="1" si="5"/>
        <v>125000</v>
      </c>
    </row>
    <row r="363" spans="1:10" ht="14.1" customHeight="1" x14ac:dyDescent="0.25">
      <c r="A363" s="81" t="s">
        <v>11348</v>
      </c>
      <c r="B363" s="69" t="str">
        <f ca="1">IFERROR(INDEX(UNSPSCDes,MATCH(INDIRECT(ADDRESS(ROW(),COLUMN()-1,4)),UNSPSCCode,0)),IF(INDIRECT(ADDRESS(ROW(),COLUMN()-1,4))="51121743","Besilato de amlodipina",""))</f>
        <v>Besilato de amlodipina</v>
      </c>
      <c r="C363" s="82" t="str">
        <f>IFERROR(VLOOKUP("DOC",'Informacion '!P:Q,2,FALSE),"")</f>
        <v>Docena</v>
      </c>
      <c r="D363" s="81">
        <v>500</v>
      </c>
      <c r="E363" s="71">
        <v>250</v>
      </c>
      <c r="F363" s="70">
        <f t="shared" ca="1" si="5"/>
        <v>125000</v>
      </c>
      <c r="H363" s="26" t="str">
        <f>C331</f>
        <v>Bienes</v>
      </c>
      <c r="I363" s="26" t="str">
        <f>E331</f>
        <v>No</v>
      </c>
      <c r="J363" s="26" t="str">
        <f>D331</f>
        <v>Comparacion de Precios</v>
      </c>
    </row>
    <row r="364" spans="1:10" ht="14.1" customHeight="1" x14ac:dyDescent="0.25">
      <c r="A364" s="81" t="s">
        <v>11348</v>
      </c>
      <c r="B364" s="69" t="str">
        <f ca="1">IFERROR(INDEX(UNSPSCDes,MATCH(INDIRECT(ADDRESS(ROW(),COLUMN()-1,4)),UNSPSCCode,0)),IF(INDIRECT(ADDRESS(ROW(),COLUMN()-1,4))="51121743","Besilato de amlodipina",""))</f>
        <v>Besilato de amlodipina</v>
      </c>
      <c r="C364" s="82" t="str">
        <f>IFERROR(VLOOKUP("DOC",'Informacion '!P:Q,2,FALSE),"")</f>
        <v>Docena</v>
      </c>
      <c r="D364" s="81">
        <v>500</v>
      </c>
      <c r="E364" s="71">
        <v>250</v>
      </c>
      <c r="F364" s="70">
        <f t="shared" ca="1" si="5"/>
        <v>125000</v>
      </c>
    </row>
    <row r="365" spans="1:10" ht="33.950000000000003" customHeight="1" x14ac:dyDescent="0.25">
      <c r="A365" s="81" t="s">
        <v>11348</v>
      </c>
      <c r="B365" s="69" t="str">
        <f ca="1">IFERROR(INDEX(UNSPSCDes,MATCH(INDIRECT(ADDRESS(ROW(),COLUMN()-1,4)),UNSPSCCode,0)),IF(INDIRECT(ADDRESS(ROW(),COLUMN()-1,4))="51121743","Besilato de amlodipina",""))</f>
        <v>Besilato de amlodipina</v>
      </c>
      <c r="C365" s="82" t="str">
        <f>IFERROR(VLOOKUP("DOC",'Informacion '!P:Q,2,FALSE),"")</f>
        <v>Docena</v>
      </c>
      <c r="D365" s="81">
        <v>500</v>
      </c>
      <c r="E365" s="71">
        <v>250</v>
      </c>
      <c r="F365" s="70">
        <f t="shared" ca="1" si="5"/>
        <v>125000</v>
      </c>
    </row>
    <row r="366" spans="1:10" ht="14.1" customHeight="1" x14ac:dyDescent="0.25">
      <c r="A366" s="81" t="s">
        <v>10230</v>
      </c>
      <c r="B366" s="69" t="str">
        <f ca="1">IFERROR(INDEX(UNSPSCDes,MATCH(INDIRECT(ADDRESS(ROW(),COLUMN()-1,4)),UNSPSCCode,0)),IF(INDIRECT(ADDRESS(ROW(),COLUMN()-1,4))="51161812","Combinación de acetaminofen y clorfeniramina",""))</f>
        <v>Combinación de acetaminofen y clorfeniramina</v>
      </c>
      <c r="C366" s="82" t="str">
        <f>IFERROR(VLOOKUP("CAJ",'Informacion '!P:Q,2,FALSE),"")</f>
        <v>Caja</v>
      </c>
      <c r="D366" s="81">
        <v>150</v>
      </c>
      <c r="E366" s="71">
        <v>1500</v>
      </c>
      <c r="F366" s="70">
        <f t="shared" ca="1" si="5"/>
        <v>225000</v>
      </c>
    </row>
    <row r="367" spans="1:10" ht="14.1" customHeight="1" x14ac:dyDescent="0.25">
      <c r="A367" s="81" t="s">
        <v>10230</v>
      </c>
      <c r="B367" s="69" t="str">
        <f ca="1">IFERROR(INDEX(UNSPSCDes,MATCH(INDIRECT(ADDRESS(ROW(),COLUMN()-1,4)),UNSPSCCode,0)),IF(INDIRECT(ADDRESS(ROW(),COLUMN()-1,4))="51161812","Combinación de acetaminofen y clorfeniramina",""))</f>
        <v>Combinación de acetaminofen y clorfeniramina</v>
      </c>
      <c r="C367" s="82" t="str">
        <f>IFERROR(VLOOKUP("CAJ",'Informacion '!P:Q,2,FALSE),"")</f>
        <v>Caja</v>
      </c>
      <c r="D367" s="81">
        <v>150</v>
      </c>
      <c r="E367" s="71">
        <v>1500</v>
      </c>
      <c r="F367" s="70">
        <f t="shared" ca="1" si="5"/>
        <v>225000</v>
      </c>
    </row>
    <row r="368" spans="1:10" ht="14.1" customHeight="1" x14ac:dyDescent="0.25">
      <c r="A368" s="81" t="s">
        <v>10230</v>
      </c>
      <c r="B368" s="69" t="str">
        <f ca="1">IFERROR(INDEX(UNSPSCDes,MATCH(INDIRECT(ADDRESS(ROW(),COLUMN()-1,4)),UNSPSCCode,0)),IF(INDIRECT(ADDRESS(ROW(),COLUMN()-1,4))="51161812","Combinación de acetaminofen y clorfeniramina",""))</f>
        <v>Combinación de acetaminofen y clorfeniramina</v>
      </c>
      <c r="C368" s="82" t="str">
        <f>IFERROR(VLOOKUP("CAJ",'Informacion '!P:Q,2,FALSE),"")</f>
        <v>Caja</v>
      </c>
      <c r="D368" s="81">
        <v>150</v>
      </c>
      <c r="E368" s="71">
        <v>1500</v>
      </c>
      <c r="F368" s="70">
        <f t="shared" ca="1" si="5"/>
        <v>225000</v>
      </c>
    </row>
    <row r="369" spans="1:6" ht="14.1" customHeight="1" x14ac:dyDescent="0.25">
      <c r="A369" s="81" t="s">
        <v>10230</v>
      </c>
      <c r="B369" s="69" t="str">
        <f ca="1">IFERROR(INDEX(UNSPSCDes,MATCH(INDIRECT(ADDRESS(ROW(),COLUMN()-1,4)),UNSPSCCode,0)),IF(INDIRECT(ADDRESS(ROW(),COLUMN()-1,4))="51161812","Combinación de acetaminofen y clorfeniramina",""))</f>
        <v>Combinación de acetaminofen y clorfeniramina</v>
      </c>
      <c r="C369" s="82" t="str">
        <f>IFERROR(VLOOKUP("CAJ",'Informacion '!P:Q,2,FALSE),"")</f>
        <v>Caja</v>
      </c>
      <c r="D369" s="81">
        <v>100</v>
      </c>
      <c r="E369" s="71">
        <v>1500</v>
      </c>
      <c r="F369" s="70">
        <f t="shared" ca="1" si="5"/>
        <v>150000</v>
      </c>
    </row>
    <row r="370" spans="1:6" ht="14.1" customHeight="1" x14ac:dyDescent="0.25">
      <c r="E370" s="83" t="s">
        <v>12725</v>
      </c>
      <c r="F370" s="74">
        <f ca="1">SUM(Table18[MONTO TOTAL ESTIMADO])</f>
        <v>3740000</v>
      </c>
    </row>
    <row r="371" spans="1:6" ht="14.1" customHeight="1" thickBot="1" x14ac:dyDescent="0.3"/>
    <row r="372" spans="1:6" ht="14.1" customHeight="1" thickBot="1" x14ac:dyDescent="0.3">
      <c r="A372" s="64" t="s">
        <v>16619</v>
      </c>
      <c r="B372" s="64" t="s">
        <v>165</v>
      </c>
      <c r="C372" s="64" t="s">
        <v>11894</v>
      </c>
      <c r="D372" s="64" t="s">
        <v>14584</v>
      </c>
      <c r="E372" s="64" t="s">
        <v>11111</v>
      </c>
      <c r="F372" s="64" t="s">
        <v>11244</v>
      </c>
    </row>
    <row r="373" spans="1:6" ht="14.1" customHeight="1" thickBot="1" x14ac:dyDescent="0.3">
      <c r="A373" s="66" t="s">
        <v>1696</v>
      </c>
      <c r="B373" s="66" t="s">
        <v>18235</v>
      </c>
      <c r="C373" s="66" t="s">
        <v>18049</v>
      </c>
      <c r="D373" s="66" t="s">
        <v>17732</v>
      </c>
      <c r="E373" s="66" t="s">
        <v>18105</v>
      </c>
      <c r="F373" s="66" t="s">
        <v>6884</v>
      </c>
    </row>
    <row r="374" spans="1:6" ht="14.1" customHeight="1" thickBot="1" x14ac:dyDescent="0.3">
      <c r="A374" s="134" t="s">
        <v>15034</v>
      </c>
      <c r="B374" s="67" t="s">
        <v>8646</v>
      </c>
      <c r="C374" s="77">
        <v>44204</v>
      </c>
      <c r="D374" s="134" t="s">
        <v>9515</v>
      </c>
      <c r="E374" s="79" t="s">
        <v>13278</v>
      </c>
      <c r="F374" s="80" t="s">
        <v>3126</v>
      </c>
    </row>
    <row r="375" spans="1:6" ht="14.1" customHeight="1" thickBot="1" x14ac:dyDescent="0.3">
      <c r="A375" s="135"/>
      <c r="B375" s="67" t="s">
        <v>1810</v>
      </c>
      <c r="C375" s="78">
        <f>IF(C374="","",IF(AND(MONTH(C374)&gt;=1,MONTH(C374)&lt;=3),1,IF(AND(MONTH(C374)&gt;=4,MONTH(C374)&lt;=6),2,IF(AND(MONTH(C374)&gt;=7,MONTH(C374)&lt;=9),3,4))))</f>
        <v>1</v>
      </c>
      <c r="D375" s="135"/>
      <c r="E375" s="79" t="s">
        <v>2447</v>
      </c>
      <c r="F375" s="80" t="s">
        <v>14655</v>
      </c>
    </row>
    <row r="376" spans="1:6" ht="14.1" customHeight="1" thickBot="1" x14ac:dyDescent="0.3">
      <c r="A376" s="135"/>
      <c r="B376" s="67" t="s">
        <v>13122</v>
      </c>
      <c r="C376" s="77">
        <v>44211</v>
      </c>
      <c r="D376" s="135"/>
      <c r="E376" s="79" t="s">
        <v>3119</v>
      </c>
      <c r="F376" s="80" t="s">
        <v>4694</v>
      </c>
    </row>
    <row r="377" spans="1:6" ht="14.1" customHeight="1" thickBot="1" x14ac:dyDescent="0.3">
      <c r="A377" s="135"/>
      <c r="B377" s="67" t="s">
        <v>1810</v>
      </c>
      <c r="C377" s="78">
        <f>IF(C376="","",IF(AND(MONTH(C376)&gt;=1,MONTH(C376)&lt;=3),1,IF(AND(MONTH(C376)&gt;=4,MONTH(C376)&lt;=6),2,IF(AND(MONTH(C376)&gt;=7,MONTH(C376)&lt;=9),3,4))))</f>
        <v>1</v>
      </c>
      <c r="D377" s="135"/>
      <c r="E377" s="79" t="s">
        <v>13380</v>
      </c>
      <c r="F377" s="80" t="s">
        <v>4694</v>
      </c>
    </row>
    <row r="378" spans="1:6" ht="14.1" customHeight="1" thickBot="1" x14ac:dyDescent="0.3"/>
    <row r="379" spans="1:6" ht="14.1" customHeight="1" thickBot="1" x14ac:dyDescent="0.3">
      <c r="A379" s="72" t="s">
        <v>15959</v>
      </c>
      <c r="B379" s="72" t="s">
        <v>16379</v>
      </c>
      <c r="C379" s="72" t="s">
        <v>15863</v>
      </c>
      <c r="D379" s="72" t="s">
        <v>15467</v>
      </c>
      <c r="E379" s="72" t="s">
        <v>7036</v>
      </c>
      <c r="F379" s="72" t="s">
        <v>15496</v>
      </c>
    </row>
    <row r="380" spans="1:6" ht="14.1" customHeight="1" x14ac:dyDescent="0.25">
      <c r="A380" s="97">
        <v>14111506</v>
      </c>
      <c r="B380" s="69" t="str">
        <f ca="1">IFERROR(INDEX(UNSPSCDes,MATCH(INDIRECT(ADDRESS(ROW(),COLUMN()-1,4)),UNSPSCCode,0)),IF(INDIRECT(ADDRESS(ROW(),COLUMN()-1,4))="44121635","Husos para cinta adhesiva",""))</f>
        <v>Papel para impresión de computadores</v>
      </c>
      <c r="C380" s="82" t="str">
        <f>IFERROR(VLOOKUP("CAJ",'Informacion '!P:Q,2,FALSE),"")</f>
        <v>Caja</v>
      </c>
      <c r="D380" s="81">
        <v>500</v>
      </c>
      <c r="E380" s="71">
        <v>199</v>
      </c>
      <c r="F380" s="70">
        <f t="shared" ref="F380:F398" ca="1" si="6">INDIRECT(ADDRESS(ROW(),COLUMN()-2,4))*INDIRECT(ADDRESS(ROW(),COLUMN()-1,4))</f>
        <v>99500</v>
      </c>
    </row>
    <row r="381" spans="1:6" ht="14.1" customHeight="1" x14ac:dyDescent="0.25">
      <c r="A381" s="97">
        <v>14111506</v>
      </c>
      <c r="B381" s="69" t="str">
        <f ca="1">IFERROR(INDEX(UNSPSCDes,MATCH(INDIRECT(ADDRESS(ROW(),COLUMN()-1,4)),UNSPSCCode,0)),IF(INDIRECT(ADDRESS(ROW(),COLUMN()-1,4))="44121635","Husos para cinta adhesiva",""))</f>
        <v>Papel para impresión de computadores</v>
      </c>
      <c r="C381" s="82" t="str">
        <f>IFERROR(VLOOKUP("CAJ",'Informacion '!P:Q,2,FALSE),"")</f>
        <v>Caja</v>
      </c>
      <c r="D381" s="81">
        <v>300</v>
      </c>
      <c r="E381" s="71">
        <v>215</v>
      </c>
      <c r="F381" s="70">
        <f t="shared" ca="1" si="6"/>
        <v>64500</v>
      </c>
    </row>
    <row r="382" spans="1:6" ht="14.1" customHeight="1" x14ac:dyDescent="0.25">
      <c r="A382" s="81" t="s">
        <v>11375</v>
      </c>
      <c r="B382" s="69" t="str">
        <f ca="1">IFERROR(INDEX(UNSPSCDes,MATCH(INDIRECT(ADDRESS(ROW(),COLUMN()-1,4)),UNSPSCCode,0)),IF(INDIRECT(ADDRESS(ROW(),COLUMN()-1,4))="44121635","Husos para cinta adhesiva",""))</f>
        <v>Husos para cinta adhesiva</v>
      </c>
      <c r="C382" s="82" t="str">
        <f>IFERROR(VLOOKUP("CAJ",'Informacion '!P:Q,2,FALSE),"")</f>
        <v>Caja</v>
      </c>
      <c r="D382" s="81">
        <v>120</v>
      </c>
      <c r="E382" s="71">
        <v>60</v>
      </c>
      <c r="F382" s="70">
        <f t="shared" ca="1" si="6"/>
        <v>7200</v>
      </c>
    </row>
    <row r="383" spans="1:6" ht="14.1" customHeight="1" x14ac:dyDescent="0.25">
      <c r="A383" s="81" t="s">
        <v>11375</v>
      </c>
      <c r="B383" s="69" t="str">
        <f ca="1">IFERROR(INDEX(UNSPSCDes,MATCH(INDIRECT(ADDRESS(ROW(),COLUMN()-1,4)),UNSPSCCode,0)),IF(INDIRECT(ADDRESS(ROW(),COLUMN()-1,4))="44121635","Husos para cinta adhesiva",""))</f>
        <v>Husos para cinta adhesiva</v>
      </c>
      <c r="C383" s="82" t="str">
        <f>IFERROR(VLOOKUP("CAJ",'Informacion '!P:Q,2,FALSE),"")</f>
        <v>Caja</v>
      </c>
      <c r="D383" s="81">
        <v>120</v>
      </c>
      <c r="E383" s="71">
        <v>60</v>
      </c>
      <c r="F383" s="70">
        <f t="shared" ca="1" si="6"/>
        <v>7200</v>
      </c>
    </row>
    <row r="384" spans="1:6" ht="14.1" customHeight="1" x14ac:dyDescent="0.25">
      <c r="A384" s="81" t="s">
        <v>6312</v>
      </c>
      <c r="B384" s="69" t="str">
        <f ca="1">IFERROR(INDEX(UNSPSCDes,MATCH(INDIRECT(ADDRESS(ROW(),COLUMN()-1,4)),UNSPSCCode,0)),IF(INDIRECT(ADDRESS(ROW(),COLUMN()-1,4))="41123302","Cajas o folders para portaobjetos para microscopios",""))</f>
        <v>Cajas o folders para portaobjetos para microscopios</v>
      </c>
      <c r="C384" s="82" t="str">
        <f>IFERROR(VLOOKUP("CAJ",'Informacion '!P:Q,2,FALSE),"")</f>
        <v>Caja</v>
      </c>
      <c r="D384" s="81">
        <v>300</v>
      </c>
      <c r="E384" s="71">
        <v>650</v>
      </c>
      <c r="F384" s="70">
        <f t="shared" ca="1" si="6"/>
        <v>195000</v>
      </c>
    </row>
    <row r="385" spans="1:10" ht="14.1" customHeight="1" x14ac:dyDescent="0.25">
      <c r="A385" s="81" t="s">
        <v>6312</v>
      </c>
      <c r="B385" s="69" t="str">
        <f ca="1">IFERROR(INDEX(UNSPSCDes,MATCH(INDIRECT(ADDRESS(ROW(),COLUMN()-1,4)),UNSPSCCode,0)),IF(INDIRECT(ADDRESS(ROW(),COLUMN()-1,4))="41123302","Cajas o folders para portaobjetos para microscopios",""))</f>
        <v>Cajas o folders para portaobjetos para microscopios</v>
      </c>
      <c r="C385" s="82" t="str">
        <f>IFERROR(VLOOKUP("CAJ",'Informacion '!P:Q,2,FALSE),"")</f>
        <v>Caja</v>
      </c>
      <c r="D385" s="81">
        <v>300</v>
      </c>
      <c r="E385" s="71">
        <v>650</v>
      </c>
      <c r="F385" s="70">
        <f t="shared" ca="1" si="6"/>
        <v>195000</v>
      </c>
    </row>
    <row r="386" spans="1:10" ht="14.1" customHeight="1" x14ac:dyDescent="0.25">
      <c r="A386" s="81" t="s">
        <v>6312</v>
      </c>
      <c r="B386" s="69" t="str">
        <f ca="1">IFERROR(INDEX(UNSPSCDes,MATCH(INDIRECT(ADDRESS(ROW(),COLUMN()-1,4)),UNSPSCCode,0)),IF(INDIRECT(ADDRESS(ROW(),COLUMN()-1,4))="41123302","Cajas o folders para portaobjetos para microscopios",""))</f>
        <v>Cajas o folders para portaobjetos para microscopios</v>
      </c>
      <c r="C386" s="82" t="str">
        <f>IFERROR(VLOOKUP("CAJ",'Informacion '!P:Q,2,FALSE),"")</f>
        <v>Caja</v>
      </c>
      <c r="D386" s="81">
        <v>300</v>
      </c>
      <c r="E386" s="71">
        <v>650</v>
      </c>
      <c r="F386" s="70">
        <f t="shared" ca="1" si="6"/>
        <v>195000</v>
      </c>
    </row>
    <row r="387" spans="1:10" ht="14.1" customHeight="1" x14ac:dyDescent="0.25">
      <c r="A387" s="81" t="s">
        <v>15993</v>
      </c>
      <c r="B387" s="69" t="str">
        <f ca="1">IFERROR(INDEX(UNSPSCDes,MATCH(INDIRECT(ADDRESS(ROW(),COLUMN()-1,4)),UNSPSCCode,0)),IF(INDIRECT(ADDRESS(ROW(),COLUMN()-1,4))="44121615","Grapadoras",""))</f>
        <v>Grapadoras</v>
      </c>
      <c r="C387" s="82" t="str">
        <f>IFERROR(VLOOKUP("CAJ",'Informacion '!P:Q,2,FALSE),"")</f>
        <v>Caja</v>
      </c>
      <c r="D387" s="81">
        <v>100</v>
      </c>
      <c r="E387" s="71">
        <v>500</v>
      </c>
      <c r="F387" s="70">
        <f t="shared" ca="1" si="6"/>
        <v>50000</v>
      </c>
    </row>
    <row r="388" spans="1:10" ht="14.1" customHeight="1" x14ac:dyDescent="0.25">
      <c r="A388" s="81" t="s">
        <v>15993</v>
      </c>
      <c r="B388" s="69" t="str">
        <f ca="1">IFERROR(INDEX(UNSPSCDes,MATCH(INDIRECT(ADDRESS(ROW(),COLUMN()-1,4)),UNSPSCCode,0)),IF(INDIRECT(ADDRESS(ROW(),COLUMN()-1,4))="44121615","Grapadoras",""))</f>
        <v>Grapadoras</v>
      </c>
      <c r="C388" s="82" t="str">
        <f>IFERROR(VLOOKUP("CAJ",'Informacion '!P:Q,2,FALSE),"")</f>
        <v>Caja</v>
      </c>
      <c r="D388" s="81">
        <v>100</v>
      </c>
      <c r="E388" s="71">
        <v>500</v>
      </c>
      <c r="F388" s="70">
        <f t="shared" ca="1" si="6"/>
        <v>50000</v>
      </c>
    </row>
    <row r="389" spans="1:10" ht="14.1" customHeight="1" x14ac:dyDescent="0.25">
      <c r="A389" s="81" t="s">
        <v>16140</v>
      </c>
      <c r="B389" s="69" t="str">
        <f ca="1">IFERROR(INDEX(UNSPSCDes,MATCH(INDIRECT(ADDRESS(ROW(),COLUMN()-1,4)),UNSPSCCode,0)),IF(INDIRECT(ADDRESS(ROW(),COLUMN()-1,4))="44121613","Removedores de grapas (saca ganchos)",""))</f>
        <v>Removedores de grapas (saca ganchos)</v>
      </c>
      <c r="C389" s="82" t="str">
        <f>IFERROR(VLOOKUP("CAJ",'Informacion '!P:Q,2,FALSE),"")</f>
        <v>Caja</v>
      </c>
      <c r="D389" s="81">
        <v>25</v>
      </c>
      <c r="E389" s="71">
        <v>150</v>
      </c>
      <c r="F389" s="70">
        <f t="shared" ca="1" si="6"/>
        <v>3750</v>
      </c>
    </row>
    <row r="390" spans="1:10" ht="14.1" customHeight="1" x14ac:dyDescent="0.25">
      <c r="A390" s="81" t="s">
        <v>16140</v>
      </c>
      <c r="B390" s="69" t="str">
        <f ca="1">IFERROR(INDEX(UNSPSCDes,MATCH(INDIRECT(ADDRESS(ROW(),COLUMN()-1,4)),UNSPSCCode,0)),IF(INDIRECT(ADDRESS(ROW(),COLUMN()-1,4))="44121613","Removedores de grapas (saca ganchos)",""))</f>
        <v>Removedores de grapas (saca ganchos)</v>
      </c>
      <c r="C390" s="82" t="str">
        <f>IFERROR(VLOOKUP("CAJ",'Informacion '!P:Q,2,FALSE),"")</f>
        <v>Caja</v>
      </c>
      <c r="D390" s="81">
        <v>25</v>
      </c>
      <c r="E390" s="71">
        <v>150</v>
      </c>
      <c r="F390" s="70">
        <f t="shared" ca="1" si="6"/>
        <v>3750</v>
      </c>
    </row>
    <row r="391" spans="1:10" ht="14.1" customHeight="1" x14ac:dyDescent="0.25">
      <c r="A391" s="81" t="s">
        <v>9297</v>
      </c>
      <c r="B391" s="69" t="str">
        <f ca="1">IFERROR(INDEX(UNSPSCDes,MATCH(INDIRECT(ADDRESS(ROW(),COLUMN()-1,4)),UNSPSCCode,0)),IF(INDIRECT(ADDRESS(ROW(),COLUMN()-1,4))="44121618","Tijeras",""))</f>
        <v>Tijeras</v>
      </c>
      <c r="C391" s="82" t="str">
        <f>IFERROR(VLOOKUP("PAQ",'Informacion '!P:Q,2,FALSE),"")</f>
        <v>Paquete</v>
      </c>
      <c r="D391" s="81">
        <v>50</v>
      </c>
      <c r="E391" s="71">
        <v>250</v>
      </c>
      <c r="F391" s="70">
        <f t="shared" ca="1" si="6"/>
        <v>12500</v>
      </c>
    </row>
    <row r="392" spans="1:10" ht="14.1" customHeight="1" x14ac:dyDescent="0.25">
      <c r="A392" s="81" t="s">
        <v>7594</v>
      </c>
      <c r="B392" s="69" t="str">
        <f ca="1">IFERROR(INDEX(UNSPSCDes,MATCH(INDIRECT(ADDRESS(ROW(),COLUMN()-1,4)),UNSPSCCode,0)),IF(INDIRECT(ADDRESS(ROW(),COLUMN()-1,4))="44121619","Tajalápices manuales",""))</f>
        <v>Tajalápices manuales</v>
      </c>
      <c r="C392" s="82" t="str">
        <f>IFERROR(VLOOKUP("CAJ",'Informacion '!P:Q,2,FALSE),"")</f>
        <v>Caja</v>
      </c>
      <c r="D392" s="81">
        <v>20</v>
      </c>
      <c r="E392" s="71">
        <v>50</v>
      </c>
      <c r="F392" s="70">
        <f t="shared" ca="1" si="6"/>
        <v>1000</v>
      </c>
    </row>
    <row r="393" spans="1:10" ht="14.1" customHeight="1" x14ac:dyDescent="0.25">
      <c r="A393" s="81" t="s">
        <v>7594</v>
      </c>
      <c r="B393" s="69" t="str">
        <f ca="1">IFERROR(INDEX(UNSPSCDes,MATCH(INDIRECT(ADDRESS(ROW(),COLUMN()-1,4)),UNSPSCCode,0)),IF(INDIRECT(ADDRESS(ROW(),COLUMN()-1,4))="44121619","Tajalápices manuales",""))</f>
        <v>Tajalápices manuales</v>
      </c>
      <c r="C393" s="82" t="str">
        <f>IFERROR(VLOOKUP("CAJ",'Informacion '!P:Q,2,FALSE),"")</f>
        <v>Caja</v>
      </c>
      <c r="D393" s="81">
        <v>20</v>
      </c>
      <c r="E393" s="71">
        <v>50</v>
      </c>
      <c r="F393" s="70">
        <f t="shared" ca="1" si="6"/>
        <v>1000</v>
      </c>
    </row>
    <row r="394" spans="1:10" ht="14.1" customHeight="1" x14ac:dyDescent="0.25">
      <c r="A394" s="81" t="s">
        <v>7594</v>
      </c>
      <c r="B394" s="69" t="str">
        <f ca="1">IFERROR(INDEX(UNSPSCDes,MATCH(INDIRECT(ADDRESS(ROW(),COLUMN()-1,4)),UNSPSCCode,0)),IF(INDIRECT(ADDRESS(ROW(),COLUMN()-1,4))="44121619","Tajalápices manuales",""))</f>
        <v>Tajalápices manuales</v>
      </c>
      <c r="C394" s="82" t="str">
        <f>IFERROR(VLOOKUP("CAJ",'Informacion '!P:Q,2,FALSE),"")</f>
        <v>Caja</v>
      </c>
      <c r="D394" s="81">
        <v>20</v>
      </c>
      <c r="E394" s="71">
        <v>50</v>
      </c>
      <c r="F394" s="70">
        <f t="shared" ca="1" si="6"/>
        <v>1000</v>
      </c>
    </row>
    <row r="395" spans="1:10" ht="14.1" customHeight="1" x14ac:dyDescent="0.25">
      <c r="A395" s="81" t="s">
        <v>7594</v>
      </c>
      <c r="B395" s="69" t="str">
        <f ca="1">IFERROR(INDEX(UNSPSCDes,MATCH(INDIRECT(ADDRESS(ROW(),COLUMN()-1,4)),UNSPSCCode,0)),IF(INDIRECT(ADDRESS(ROW(),COLUMN()-1,4))="44121619","Tajalápices manuales",""))</f>
        <v>Tajalápices manuales</v>
      </c>
      <c r="C395" s="82" t="str">
        <f>IFERROR(VLOOKUP("CAJ",'Informacion '!P:Q,2,FALSE),"")</f>
        <v>Caja</v>
      </c>
      <c r="D395" s="81">
        <v>20</v>
      </c>
      <c r="E395" s="71">
        <v>50</v>
      </c>
      <c r="F395" s="70">
        <f t="shared" ca="1" si="6"/>
        <v>1000</v>
      </c>
    </row>
    <row r="396" spans="1:10" ht="14.1" customHeight="1" x14ac:dyDescent="0.25">
      <c r="A396" s="81" t="s">
        <v>11374</v>
      </c>
      <c r="B396" s="69" t="str">
        <f ca="1">IFERROR(INDEX(UNSPSCDes,MATCH(INDIRECT(ADDRESS(ROW(),COLUMN()-1,4)),UNSPSCCode,0)),IF(INDIRECT(ADDRESS(ROW(),COLUMN()-1,4))="44121625","Pisa papeles",""))</f>
        <v>Pisa papeles</v>
      </c>
      <c r="C396" s="82" t="str">
        <f>IFERROR(VLOOKUP("CAJ",'Informacion '!P:Q,2,FALSE),"")</f>
        <v>Caja</v>
      </c>
      <c r="D396" s="81">
        <v>50</v>
      </c>
      <c r="E396" s="71">
        <v>150</v>
      </c>
      <c r="F396" s="70">
        <f t="shared" ca="1" si="6"/>
        <v>7500</v>
      </c>
      <c r="H396" s="26" t="str">
        <f>C373</f>
        <v>Bienes</v>
      </c>
      <c r="I396" s="26" t="str">
        <f>E373</f>
        <v>No</v>
      </c>
      <c r="J396" s="26" t="str">
        <f>D373</f>
        <v>Compras Menores</v>
      </c>
    </row>
    <row r="397" spans="1:10" ht="14.1" customHeight="1" x14ac:dyDescent="0.25">
      <c r="A397" s="81" t="s">
        <v>15718</v>
      </c>
      <c r="B397" s="69" t="str">
        <f ca="1">IFERROR(INDEX(UNSPSCDes,MATCH(INDIRECT(ADDRESS(ROW(),COLUMN()-1,4)),UNSPSCCode,0)),IF(INDIRECT(ADDRESS(ROW(),COLUMN()-1,4))="44121633","Dispensadores de estampillas postales",""))</f>
        <v>Dispensadores de estampillas postales</v>
      </c>
      <c r="C397" s="82" t="str">
        <f>IFERROR(VLOOKUP("PAQ",'Informacion '!P:Q,2,FALSE),"")</f>
        <v>Paquete</v>
      </c>
      <c r="D397" s="81">
        <v>25</v>
      </c>
      <c r="E397" s="71">
        <v>75</v>
      </c>
      <c r="F397" s="70">
        <f t="shared" ca="1" si="6"/>
        <v>1875</v>
      </c>
    </row>
    <row r="398" spans="1:10" ht="33.950000000000003" customHeight="1" x14ac:dyDescent="0.25">
      <c r="A398" s="81" t="s">
        <v>15718</v>
      </c>
      <c r="B398" s="69" t="str">
        <f ca="1">IFERROR(INDEX(UNSPSCDes,MATCH(INDIRECT(ADDRESS(ROW(),COLUMN()-1,4)),UNSPSCCode,0)),IF(INDIRECT(ADDRESS(ROW(),COLUMN()-1,4))="44121633","Dispensadores de estampillas postales",""))</f>
        <v>Dispensadores de estampillas postales</v>
      </c>
      <c r="C398" s="82" t="str">
        <f>IFERROR(VLOOKUP("PAQ",'Informacion '!P:Q,2,FALSE),"")</f>
        <v>Paquete</v>
      </c>
      <c r="D398" s="81">
        <v>25</v>
      </c>
      <c r="E398" s="71">
        <v>75</v>
      </c>
      <c r="F398" s="70">
        <f t="shared" ca="1" si="6"/>
        <v>1875</v>
      </c>
    </row>
    <row r="399" spans="1:10" ht="14.1" customHeight="1" x14ac:dyDescent="0.25">
      <c r="E399" s="83" t="s">
        <v>12725</v>
      </c>
      <c r="F399" s="74">
        <f ca="1">SUM(Table19[MONTO TOTAL ESTIMADO])</f>
        <v>898650</v>
      </c>
    </row>
    <row r="400" spans="1:10" ht="14.1" customHeight="1" thickBot="1" x14ac:dyDescent="0.3"/>
    <row r="401" spans="1:6" ht="14.1" customHeight="1" thickBot="1" x14ac:dyDescent="0.3">
      <c r="A401" s="64" t="s">
        <v>16619</v>
      </c>
      <c r="B401" s="64" t="s">
        <v>165</v>
      </c>
      <c r="C401" s="64" t="s">
        <v>11894</v>
      </c>
      <c r="D401" s="64" t="s">
        <v>14584</v>
      </c>
      <c r="E401" s="64" t="s">
        <v>11111</v>
      </c>
      <c r="F401" s="64" t="s">
        <v>11244</v>
      </c>
    </row>
    <row r="402" spans="1:6" ht="14.1" customHeight="1" thickBot="1" x14ac:dyDescent="0.3">
      <c r="A402" s="66" t="s">
        <v>1696</v>
      </c>
      <c r="B402" s="66" t="s">
        <v>18235</v>
      </c>
      <c r="C402" s="66" t="s">
        <v>18049</v>
      </c>
      <c r="D402" s="66" t="s">
        <v>17732</v>
      </c>
      <c r="E402" s="66" t="s">
        <v>18105</v>
      </c>
      <c r="F402" s="66" t="s">
        <v>6884</v>
      </c>
    </row>
    <row r="403" spans="1:6" ht="14.1" customHeight="1" thickBot="1" x14ac:dyDescent="0.3">
      <c r="A403" s="134" t="s">
        <v>15034</v>
      </c>
      <c r="B403" s="67" t="s">
        <v>8646</v>
      </c>
      <c r="C403" s="77">
        <v>44328</v>
      </c>
      <c r="D403" s="134" t="s">
        <v>9515</v>
      </c>
      <c r="E403" s="79" t="s">
        <v>13278</v>
      </c>
      <c r="F403" s="80" t="s">
        <v>3126</v>
      </c>
    </row>
    <row r="404" spans="1:6" ht="14.1" customHeight="1" thickBot="1" x14ac:dyDescent="0.3">
      <c r="A404" s="135"/>
      <c r="B404" s="67" t="s">
        <v>1810</v>
      </c>
      <c r="C404" s="78">
        <f>IF(C403="","",IF(AND(MONTH(C403)&gt;=1,MONTH(C403)&lt;=3),1,IF(AND(MONTH(C403)&gt;=4,MONTH(C403)&lt;=6),2,IF(AND(MONTH(C403)&gt;=7,MONTH(C403)&lt;=9),3,4))))</f>
        <v>2</v>
      </c>
      <c r="D404" s="135"/>
      <c r="E404" s="79" t="s">
        <v>2447</v>
      </c>
      <c r="F404" s="80" t="s">
        <v>14655</v>
      </c>
    </row>
    <row r="405" spans="1:6" ht="14.1" customHeight="1" thickBot="1" x14ac:dyDescent="0.3">
      <c r="A405" s="135"/>
      <c r="B405" s="67" t="s">
        <v>13122</v>
      </c>
      <c r="C405" s="77">
        <v>44335</v>
      </c>
      <c r="D405" s="135"/>
      <c r="E405" s="79" t="s">
        <v>3119</v>
      </c>
      <c r="F405" s="80" t="s">
        <v>4694</v>
      </c>
    </row>
    <row r="406" spans="1:6" ht="14.1" customHeight="1" thickBot="1" x14ac:dyDescent="0.3">
      <c r="A406" s="135"/>
      <c r="B406" s="67" t="s">
        <v>1810</v>
      </c>
      <c r="C406" s="78">
        <f>IF(C405="","",IF(AND(MONTH(C405)&gt;=1,MONTH(C405)&lt;=3),1,IF(AND(MONTH(C405)&gt;=4,MONTH(C405)&lt;=6),2,IF(AND(MONTH(C405)&gt;=7,MONTH(C405)&lt;=9),3,4))))</f>
        <v>2</v>
      </c>
      <c r="D406" s="135"/>
      <c r="E406" s="79" t="s">
        <v>13380</v>
      </c>
      <c r="F406" s="80" t="s">
        <v>4694</v>
      </c>
    </row>
    <row r="407" spans="1:6" ht="14.1" customHeight="1" thickBot="1" x14ac:dyDescent="0.3"/>
    <row r="408" spans="1:6" ht="14.1" customHeight="1" thickBot="1" x14ac:dyDescent="0.3">
      <c r="A408" s="72" t="s">
        <v>15959</v>
      </c>
      <c r="B408" s="72" t="s">
        <v>16379</v>
      </c>
      <c r="C408" s="72" t="s">
        <v>15863</v>
      </c>
      <c r="D408" s="72" t="s">
        <v>15467</v>
      </c>
      <c r="E408" s="72" t="s">
        <v>7036</v>
      </c>
      <c r="F408" s="72" t="s">
        <v>15496</v>
      </c>
    </row>
    <row r="409" spans="1:6" ht="14.1" customHeight="1" x14ac:dyDescent="0.25">
      <c r="A409" s="97">
        <v>14111506</v>
      </c>
      <c r="B409" s="69" t="str">
        <f ca="1">IFERROR(INDEX(UNSPSCDes,MATCH(INDIRECT(ADDRESS(ROW(),COLUMN()-1,4)),UNSPSCCode,0)),IF(INDIRECT(ADDRESS(ROW(),COLUMN()-1,4))="44121635","Husos para cinta adhesiva",""))</f>
        <v>Papel para impresión de computadores</v>
      </c>
      <c r="C409" s="82" t="str">
        <f>IFERROR(VLOOKUP("CAJ",'Informacion '!P:Q,2,FALSE),"")</f>
        <v>Caja</v>
      </c>
      <c r="D409" s="81">
        <v>500</v>
      </c>
      <c r="E409" s="71">
        <v>199</v>
      </c>
      <c r="F409" s="70">
        <f t="shared" ref="F409:F427" ca="1" si="7">INDIRECT(ADDRESS(ROW(),COLUMN()-2,4))*INDIRECT(ADDRESS(ROW(),COLUMN()-1,4))</f>
        <v>99500</v>
      </c>
    </row>
    <row r="410" spans="1:6" ht="14.1" customHeight="1" x14ac:dyDescent="0.25">
      <c r="A410" s="97">
        <v>14111506</v>
      </c>
      <c r="B410" s="69" t="str">
        <f ca="1">IFERROR(INDEX(UNSPSCDes,MATCH(INDIRECT(ADDRESS(ROW(),COLUMN()-1,4)),UNSPSCCode,0)),IF(INDIRECT(ADDRESS(ROW(),COLUMN()-1,4))="44121635","Husos para cinta adhesiva",""))</f>
        <v>Papel para impresión de computadores</v>
      </c>
      <c r="C410" s="82" t="str">
        <f>IFERROR(VLOOKUP("CAJ",'Informacion '!P:Q,2,FALSE),"")</f>
        <v>Caja</v>
      </c>
      <c r="D410" s="81">
        <v>300</v>
      </c>
      <c r="E410" s="71">
        <v>215</v>
      </c>
      <c r="F410" s="70">
        <f t="shared" ca="1" si="7"/>
        <v>64500</v>
      </c>
    </row>
    <row r="411" spans="1:6" ht="14.1" customHeight="1" x14ac:dyDescent="0.25">
      <c r="A411" s="81" t="s">
        <v>11375</v>
      </c>
      <c r="B411" s="69" t="str">
        <f ca="1">IFERROR(INDEX(UNSPSCDes,MATCH(INDIRECT(ADDRESS(ROW(),COLUMN()-1,4)),UNSPSCCode,0)),IF(INDIRECT(ADDRESS(ROW(),COLUMN()-1,4))="44121635","Husos para cinta adhesiva",""))</f>
        <v>Husos para cinta adhesiva</v>
      </c>
      <c r="C411" s="82" t="str">
        <f>IFERROR(VLOOKUP("CAJ",'Informacion '!P:Q,2,FALSE),"")</f>
        <v>Caja</v>
      </c>
      <c r="D411" s="81">
        <v>120</v>
      </c>
      <c r="E411" s="71">
        <v>60</v>
      </c>
      <c r="F411" s="70">
        <f t="shared" ca="1" si="7"/>
        <v>7200</v>
      </c>
    </row>
    <row r="412" spans="1:6" ht="14.1" customHeight="1" x14ac:dyDescent="0.25">
      <c r="A412" s="81" t="s">
        <v>11375</v>
      </c>
      <c r="B412" s="69" t="str">
        <f ca="1">IFERROR(INDEX(UNSPSCDes,MATCH(INDIRECT(ADDRESS(ROW(),COLUMN()-1,4)),UNSPSCCode,0)),IF(INDIRECT(ADDRESS(ROW(),COLUMN()-1,4))="44121635","Husos para cinta adhesiva",""))</f>
        <v>Husos para cinta adhesiva</v>
      </c>
      <c r="C412" s="82" t="str">
        <f>IFERROR(VLOOKUP("CAJ",'Informacion '!P:Q,2,FALSE),"")</f>
        <v>Caja</v>
      </c>
      <c r="D412" s="81">
        <v>120</v>
      </c>
      <c r="E412" s="71">
        <v>60</v>
      </c>
      <c r="F412" s="70">
        <f t="shared" ca="1" si="7"/>
        <v>7200</v>
      </c>
    </row>
    <row r="413" spans="1:6" ht="14.1" customHeight="1" x14ac:dyDescent="0.25">
      <c r="A413" s="81" t="s">
        <v>6312</v>
      </c>
      <c r="B413" s="69" t="str">
        <f ca="1">IFERROR(INDEX(UNSPSCDes,MATCH(INDIRECT(ADDRESS(ROW(),COLUMN()-1,4)),UNSPSCCode,0)),IF(INDIRECT(ADDRESS(ROW(),COLUMN()-1,4))="41123302","Cajas o folders para portaobjetos para microscopios",""))</f>
        <v>Cajas o folders para portaobjetos para microscopios</v>
      </c>
      <c r="C413" s="82" t="str">
        <f>IFERROR(VLOOKUP("CAJ",'Informacion '!P:Q,2,FALSE),"")</f>
        <v>Caja</v>
      </c>
      <c r="D413" s="81">
        <v>300</v>
      </c>
      <c r="E413" s="71">
        <v>650</v>
      </c>
      <c r="F413" s="70">
        <f t="shared" ca="1" si="7"/>
        <v>195000</v>
      </c>
    </row>
    <row r="414" spans="1:6" ht="14.1" customHeight="1" x14ac:dyDescent="0.25">
      <c r="A414" s="81" t="s">
        <v>6312</v>
      </c>
      <c r="B414" s="69" t="str">
        <f ca="1">IFERROR(INDEX(UNSPSCDes,MATCH(INDIRECT(ADDRESS(ROW(),COLUMN()-1,4)),UNSPSCCode,0)),IF(INDIRECT(ADDRESS(ROW(),COLUMN()-1,4))="41123302","Cajas o folders para portaobjetos para microscopios",""))</f>
        <v>Cajas o folders para portaobjetos para microscopios</v>
      </c>
      <c r="C414" s="82" t="str">
        <f>IFERROR(VLOOKUP("CAJ",'Informacion '!P:Q,2,FALSE),"")</f>
        <v>Caja</v>
      </c>
      <c r="D414" s="81">
        <v>300</v>
      </c>
      <c r="E414" s="71">
        <v>650</v>
      </c>
      <c r="F414" s="70">
        <f t="shared" ca="1" si="7"/>
        <v>195000</v>
      </c>
    </row>
    <row r="415" spans="1:6" ht="14.1" customHeight="1" x14ac:dyDescent="0.25">
      <c r="A415" s="81" t="s">
        <v>6312</v>
      </c>
      <c r="B415" s="69" t="str">
        <f ca="1">IFERROR(INDEX(UNSPSCDes,MATCH(INDIRECT(ADDRESS(ROW(),COLUMN()-1,4)),UNSPSCCode,0)),IF(INDIRECT(ADDRESS(ROW(),COLUMN()-1,4))="41123302","Cajas o folders para portaobjetos para microscopios",""))</f>
        <v>Cajas o folders para portaobjetos para microscopios</v>
      </c>
      <c r="C415" s="82" t="str">
        <f>IFERROR(VLOOKUP("CAJ",'Informacion '!P:Q,2,FALSE),"")</f>
        <v>Caja</v>
      </c>
      <c r="D415" s="81">
        <v>300</v>
      </c>
      <c r="E415" s="71">
        <v>650</v>
      </c>
      <c r="F415" s="70">
        <f t="shared" ca="1" si="7"/>
        <v>195000</v>
      </c>
    </row>
    <row r="416" spans="1:6" ht="14.1" customHeight="1" x14ac:dyDescent="0.25">
      <c r="A416" s="81" t="s">
        <v>15993</v>
      </c>
      <c r="B416" s="69" t="str">
        <f ca="1">IFERROR(INDEX(UNSPSCDes,MATCH(INDIRECT(ADDRESS(ROW(),COLUMN()-1,4)),UNSPSCCode,0)),IF(INDIRECT(ADDRESS(ROW(),COLUMN()-1,4))="44121615","Grapadoras",""))</f>
        <v>Grapadoras</v>
      </c>
      <c r="C416" s="82" t="str">
        <f>IFERROR(VLOOKUP("CAJ",'Informacion '!P:Q,2,FALSE),"")</f>
        <v>Caja</v>
      </c>
      <c r="D416" s="81">
        <v>100</v>
      </c>
      <c r="E416" s="71">
        <v>500</v>
      </c>
      <c r="F416" s="70">
        <f t="shared" ca="1" si="7"/>
        <v>50000</v>
      </c>
    </row>
    <row r="417" spans="1:10" ht="14.1" customHeight="1" x14ac:dyDescent="0.25">
      <c r="A417" s="81" t="s">
        <v>15993</v>
      </c>
      <c r="B417" s="69" t="str">
        <f ca="1">IFERROR(INDEX(UNSPSCDes,MATCH(INDIRECT(ADDRESS(ROW(),COLUMN()-1,4)),UNSPSCCode,0)),IF(INDIRECT(ADDRESS(ROW(),COLUMN()-1,4))="44121615","Grapadoras",""))</f>
        <v>Grapadoras</v>
      </c>
      <c r="C417" s="82" t="str">
        <f>IFERROR(VLOOKUP("CAJ",'Informacion '!P:Q,2,FALSE),"")</f>
        <v>Caja</v>
      </c>
      <c r="D417" s="81">
        <v>100</v>
      </c>
      <c r="E417" s="71">
        <v>500</v>
      </c>
      <c r="F417" s="70">
        <f t="shared" ca="1" si="7"/>
        <v>50000</v>
      </c>
    </row>
    <row r="418" spans="1:10" ht="14.1" customHeight="1" x14ac:dyDescent="0.25">
      <c r="A418" s="81" t="s">
        <v>16140</v>
      </c>
      <c r="B418" s="69" t="str">
        <f ca="1">IFERROR(INDEX(UNSPSCDes,MATCH(INDIRECT(ADDRESS(ROW(),COLUMN()-1,4)),UNSPSCCode,0)),IF(INDIRECT(ADDRESS(ROW(),COLUMN()-1,4))="44121613","Removedores de grapas (saca ganchos)",""))</f>
        <v>Removedores de grapas (saca ganchos)</v>
      </c>
      <c r="C418" s="82" t="str">
        <f>IFERROR(VLOOKUP("CAJ",'Informacion '!P:Q,2,FALSE),"")</f>
        <v>Caja</v>
      </c>
      <c r="D418" s="81">
        <v>25</v>
      </c>
      <c r="E418" s="71">
        <v>150</v>
      </c>
      <c r="F418" s="70">
        <f t="shared" ca="1" si="7"/>
        <v>3750</v>
      </c>
    </row>
    <row r="419" spans="1:10" ht="14.1" customHeight="1" x14ac:dyDescent="0.25">
      <c r="A419" s="81" t="s">
        <v>16140</v>
      </c>
      <c r="B419" s="69" t="str">
        <f ca="1">IFERROR(INDEX(UNSPSCDes,MATCH(INDIRECT(ADDRESS(ROW(),COLUMN()-1,4)),UNSPSCCode,0)),IF(INDIRECT(ADDRESS(ROW(),COLUMN()-1,4))="44121613","Removedores de grapas (saca ganchos)",""))</f>
        <v>Removedores de grapas (saca ganchos)</v>
      </c>
      <c r="C419" s="82" t="str">
        <f>IFERROR(VLOOKUP("CAJ",'Informacion '!P:Q,2,FALSE),"")</f>
        <v>Caja</v>
      </c>
      <c r="D419" s="81">
        <v>25</v>
      </c>
      <c r="E419" s="71">
        <v>150</v>
      </c>
      <c r="F419" s="70">
        <f t="shared" ca="1" si="7"/>
        <v>3750</v>
      </c>
    </row>
    <row r="420" spans="1:10" ht="14.1" customHeight="1" x14ac:dyDescent="0.25">
      <c r="A420" s="81" t="s">
        <v>9297</v>
      </c>
      <c r="B420" s="69" t="str">
        <f ca="1">IFERROR(INDEX(UNSPSCDes,MATCH(INDIRECT(ADDRESS(ROW(),COLUMN()-1,4)),UNSPSCCode,0)),IF(INDIRECT(ADDRESS(ROW(),COLUMN()-1,4))="44121618","Tijeras",""))</f>
        <v>Tijeras</v>
      </c>
      <c r="C420" s="82" t="s">
        <v>1471</v>
      </c>
      <c r="D420" s="81">
        <v>50</v>
      </c>
      <c r="E420" s="71">
        <v>250</v>
      </c>
      <c r="F420" s="70">
        <f t="shared" ca="1" si="7"/>
        <v>12500</v>
      </c>
    </row>
    <row r="421" spans="1:10" ht="14.1" customHeight="1" x14ac:dyDescent="0.25">
      <c r="A421" s="81" t="s">
        <v>7594</v>
      </c>
      <c r="B421" s="69" t="str">
        <f ca="1">IFERROR(INDEX(UNSPSCDes,MATCH(INDIRECT(ADDRESS(ROW(),COLUMN()-1,4)),UNSPSCCode,0)),IF(INDIRECT(ADDRESS(ROW(),COLUMN()-1,4))="44121619","Tajalápices manuales",""))</f>
        <v>Tajalápices manuales</v>
      </c>
      <c r="C421" s="82" t="str">
        <f>IFERROR(VLOOKUP("CAJ",'Informacion '!P:Q,2,FALSE),"")</f>
        <v>Caja</v>
      </c>
      <c r="D421" s="81">
        <v>20</v>
      </c>
      <c r="E421" s="71">
        <v>50</v>
      </c>
      <c r="F421" s="70">
        <f t="shared" ca="1" si="7"/>
        <v>1000</v>
      </c>
    </row>
    <row r="422" spans="1:10" ht="14.1" customHeight="1" x14ac:dyDescent="0.25">
      <c r="A422" s="81" t="s">
        <v>7594</v>
      </c>
      <c r="B422" s="69" t="str">
        <f ca="1">IFERROR(INDEX(UNSPSCDes,MATCH(INDIRECT(ADDRESS(ROW(),COLUMN()-1,4)),UNSPSCCode,0)),IF(INDIRECT(ADDRESS(ROW(),COLUMN()-1,4))="44121619","Tajalápices manuales",""))</f>
        <v>Tajalápices manuales</v>
      </c>
      <c r="C422" s="82" t="str">
        <f>IFERROR(VLOOKUP("CAJ",'Informacion '!P:Q,2,FALSE),"")</f>
        <v>Caja</v>
      </c>
      <c r="D422" s="81">
        <v>20</v>
      </c>
      <c r="E422" s="71">
        <v>50</v>
      </c>
      <c r="F422" s="70">
        <f t="shared" ca="1" si="7"/>
        <v>1000</v>
      </c>
    </row>
    <row r="423" spans="1:10" ht="14.1" customHeight="1" x14ac:dyDescent="0.25">
      <c r="A423" s="81" t="s">
        <v>7594</v>
      </c>
      <c r="B423" s="69" t="str">
        <f ca="1">IFERROR(INDEX(UNSPSCDes,MATCH(INDIRECT(ADDRESS(ROW(),COLUMN()-1,4)),UNSPSCCode,0)),IF(INDIRECT(ADDRESS(ROW(),COLUMN()-1,4))="44121619","Tajalápices manuales",""))</f>
        <v>Tajalápices manuales</v>
      </c>
      <c r="C423" s="82" t="str">
        <f>IFERROR(VLOOKUP("CAJ",'Informacion '!P:Q,2,FALSE),"")</f>
        <v>Caja</v>
      </c>
      <c r="D423" s="81">
        <v>20</v>
      </c>
      <c r="E423" s="71">
        <v>50</v>
      </c>
      <c r="F423" s="70">
        <f t="shared" ca="1" si="7"/>
        <v>1000</v>
      </c>
    </row>
    <row r="424" spans="1:10" ht="14.1" customHeight="1" x14ac:dyDescent="0.25">
      <c r="A424" s="81" t="s">
        <v>7594</v>
      </c>
      <c r="B424" s="69" t="str">
        <f ca="1">IFERROR(INDEX(UNSPSCDes,MATCH(INDIRECT(ADDRESS(ROW(),COLUMN()-1,4)),UNSPSCCode,0)),IF(INDIRECT(ADDRESS(ROW(),COLUMN()-1,4))="44121619","Tajalápices manuales",""))</f>
        <v>Tajalápices manuales</v>
      </c>
      <c r="C424" s="82" t="str">
        <f>IFERROR(VLOOKUP("CAJ",'Informacion '!P:Q,2,FALSE),"")</f>
        <v>Caja</v>
      </c>
      <c r="D424" s="81">
        <v>20</v>
      </c>
      <c r="E424" s="71">
        <v>50</v>
      </c>
      <c r="F424" s="70">
        <f t="shared" ca="1" si="7"/>
        <v>1000</v>
      </c>
    </row>
    <row r="425" spans="1:10" ht="14.1" customHeight="1" x14ac:dyDescent="0.25">
      <c r="A425" s="81" t="s">
        <v>11374</v>
      </c>
      <c r="B425" s="69" t="str">
        <f ca="1">IFERROR(INDEX(UNSPSCDes,MATCH(INDIRECT(ADDRESS(ROW(),COLUMN()-1,4)),UNSPSCCode,0)),IF(INDIRECT(ADDRESS(ROW(),COLUMN()-1,4))="44121625","Pisa papeles",""))</f>
        <v>Pisa papeles</v>
      </c>
      <c r="C425" s="82" t="str">
        <f>IFERROR(VLOOKUP("CAJ",'Informacion '!P:Q,2,FALSE),"")</f>
        <v>Caja</v>
      </c>
      <c r="D425" s="81">
        <v>50</v>
      </c>
      <c r="E425" s="71">
        <v>150</v>
      </c>
      <c r="F425" s="70">
        <f t="shared" ca="1" si="7"/>
        <v>7500</v>
      </c>
    </row>
    <row r="426" spans="1:10" ht="14.1" customHeight="1" x14ac:dyDescent="0.25">
      <c r="A426" s="81" t="s">
        <v>15718</v>
      </c>
      <c r="B426" s="69" t="str">
        <f ca="1">IFERROR(INDEX(UNSPSCDes,MATCH(INDIRECT(ADDRESS(ROW(),COLUMN()-1,4)),UNSPSCCode,0)),IF(INDIRECT(ADDRESS(ROW(),COLUMN()-1,4))="44121633","Dispensadores de estampillas postales",""))</f>
        <v>Dispensadores de estampillas postales</v>
      </c>
      <c r="C426" s="82" t="str">
        <f>IFERROR(VLOOKUP("PAQ",'Informacion '!P:Q,2,FALSE),"")</f>
        <v>Paquete</v>
      </c>
      <c r="D426" s="81">
        <v>25</v>
      </c>
      <c r="E426" s="71">
        <v>75</v>
      </c>
      <c r="F426" s="70">
        <f t="shared" ca="1" si="7"/>
        <v>1875</v>
      </c>
    </row>
    <row r="427" spans="1:10" ht="14.1" customHeight="1" x14ac:dyDescent="0.25">
      <c r="A427" s="81" t="s">
        <v>15718</v>
      </c>
      <c r="B427" s="69" t="str">
        <f ca="1">IFERROR(INDEX(UNSPSCDes,MATCH(INDIRECT(ADDRESS(ROW(),COLUMN()-1,4)),UNSPSCCode,0)),IF(INDIRECT(ADDRESS(ROW(),COLUMN()-1,4))="44121633","Dispensadores de estampillas postales",""))</f>
        <v>Dispensadores de estampillas postales</v>
      </c>
      <c r="C427" s="82" t="str">
        <f>IFERROR(VLOOKUP("PAQ",'Informacion '!P:Q,2,FALSE),"")</f>
        <v>Paquete</v>
      </c>
      <c r="D427" s="81">
        <v>25</v>
      </c>
      <c r="E427" s="71">
        <v>75</v>
      </c>
      <c r="F427" s="70">
        <f t="shared" ca="1" si="7"/>
        <v>1875</v>
      </c>
    </row>
    <row r="428" spans="1:10" ht="14.1" customHeight="1" x14ac:dyDescent="0.25">
      <c r="E428" s="83" t="s">
        <v>12725</v>
      </c>
      <c r="F428" s="74">
        <f ca="1">SUM(Table20[MONTO TOTAL ESTIMADO])</f>
        <v>898650</v>
      </c>
    </row>
    <row r="429" spans="1:10" ht="14.1" customHeight="1" thickBot="1" x14ac:dyDescent="0.3"/>
    <row r="430" spans="1:10" ht="14.1" customHeight="1" thickBot="1" x14ac:dyDescent="0.3">
      <c r="A430" s="64" t="s">
        <v>16619</v>
      </c>
      <c r="B430" s="64" t="s">
        <v>165</v>
      </c>
      <c r="C430" s="64" t="s">
        <v>11894</v>
      </c>
      <c r="D430" s="64" t="s">
        <v>14584</v>
      </c>
      <c r="E430" s="64" t="s">
        <v>11111</v>
      </c>
      <c r="F430" s="64" t="s">
        <v>11244</v>
      </c>
      <c r="H430" s="26" t="str">
        <f>C402</f>
        <v>Bienes</v>
      </c>
      <c r="I430" s="26" t="str">
        <f>E402</f>
        <v>No</v>
      </c>
      <c r="J430" s="26" t="str">
        <f>D402</f>
        <v>Compras Menores</v>
      </c>
    </row>
    <row r="431" spans="1:10" ht="14.1" customHeight="1" thickBot="1" x14ac:dyDescent="0.3">
      <c r="A431" s="66" t="s">
        <v>1696</v>
      </c>
      <c r="B431" s="66" t="s">
        <v>18235</v>
      </c>
      <c r="C431" s="66" t="s">
        <v>18049</v>
      </c>
      <c r="D431" s="66" t="s">
        <v>17732</v>
      </c>
      <c r="E431" s="66" t="s">
        <v>18105</v>
      </c>
      <c r="F431" s="66" t="s">
        <v>6884</v>
      </c>
    </row>
    <row r="432" spans="1:10" ht="33.950000000000003" customHeight="1" thickBot="1" x14ac:dyDescent="0.3">
      <c r="A432" s="134" t="s">
        <v>15034</v>
      </c>
      <c r="B432" s="67" t="s">
        <v>8646</v>
      </c>
      <c r="C432" s="77">
        <v>44456</v>
      </c>
      <c r="D432" s="134" t="s">
        <v>9515</v>
      </c>
      <c r="E432" s="79" t="s">
        <v>13278</v>
      </c>
      <c r="F432" s="80" t="s">
        <v>3126</v>
      </c>
    </row>
    <row r="433" spans="1:6" ht="14.1" customHeight="1" thickBot="1" x14ac:dyDescent="0.3">
      <c r="A433" s="135"/>
      <c r="B433" s="67" t="s">
        <v>1810</v>
      </c>
      <c r="C433" s="78">
        <f>IF(C432="","",IF(AND(MONTH(C432)&gt;=1,MONTH(C432)&lt;=3),1,IF(AND(MONTH(C432)&gt;=4,MONTH(C432)&lt;=6),2,IF(AND(MONTH(C432)&gt;=7,MONTH(C432)&lt;=9),3,4))))</f>
        <v>3</v>
      </c>
      <c r="D433" s="135"/>
      <c r="E433" s="79" t="s">
        <v>2447</v>
      </c>
      <c r="F433" s="80" t="s">
        <v>14655</v>
      </c>
    </row>
    <row r="434" spans="1:6" ht="14.1" customHeight="1" thickBot="1" x14ac:dyDescent="0.3">
      <c r="A434" s="135"/>
      <c r="B434" s="67" t="s">
        <v>13122</v>
      </c>
      <c r="C434" s="77">
        <v>44463</v>
      </c>
      <c r="D434" s="135"/>
      <c r="E434" s="79" t="s">
        <v>3119</v>
      </c>
      <c r="F434" s="80" t="s">
        <v>4694</v>
      </c>
    </row>
    <row r="435" spans="1:6" ht="14.1" customHeight="1" thickBot="1" x14ac:dyDescent="0.3">
      <c r="A435" s="135"/>
      <c r="B435" s="67" t="s">
        <v>1810</v>
      </c>
      <c r="C435" s="78">
        <f>IF(C434="","",IF(AND(MONTH(C434)&gt;=1,MONTH(C434)&lt;=3),1,IF(AND(MONTH(C434)&gt;=4,MONTH(C434)&lt;=6),2,IF(AND(MONTH(C434)&gt;=7,MONTH(C434)&lt;=9),3,4))))</f>
        <v>3</v>
      </c>
      <c r="D435" s="135"/>
      <c r="E435" s="79" t="s">
        <v>13380</v>
      </c>
      <c r="F435" s="80"/>
    </row>
    <row r="436" spans="1:6" ht="14.1" customHeight="1" thickBot="1" x14ac:dyDescent="0.3"/>
    <row r="437" spans="1:6" ht="14.1" customHeight="1" thickBot="1" x14ac:dyDescent="0.3">
      <c r="A437" s="72" t="s">
        <v>15959</v>
      </c>
      <c r="B437" s="72" t="s">
        <v>16379</v>
      </c>
      <c r="C437" s="72" t="s">
        <v>15863</v>
      </c>
      <c r="D437" s="72" t="s">
        <v>15467</v>
      </c>
      <c r="E437" s="72" t="s">
        <v>7036</v>
      </c>
      <c r="F437" s="72" t="s">
        <v>15496</v>
      </c>
    </row>
    <row r="438" spans="1:6" ht="14.1" customHeight="1" x14ac:dyDescent="0.25">
      <c r="A438" s="97">
        <v>14111506</v>
      </c>
      <c r="B438" s="69" t="str">
        <f ca="1">IFERROR(INDEX(UNSPSCDes,MATCH(INDIRECT(ADDRESS(ROW(),COLUMN()-1,4)),UNSPSCCode,0)),IF(INDIRECT(ADDRESS(ROW(),COLUMN()-1,4))="44121635","Husos para cinta adhesiva",""))</f>
        <v>Papel para impresión de computadores</v>
      </c>
      <c r="C438" s="82" t="str">
        <f>IFERROR(VLOOKUP("CAJ",'Informacion '!P:Q,2,FALSE),"")</f>
        <v>Caja</v>
      </c>
      <c r="D438" s="81">
        <v>500</v>
      </c>
      <c r="E438" s="71">
        <v>199</v>
      </c>
      <c r="F438" s="70">
        <f t="shared" ref="F438:F456" ca="1" si="8">INDIRECT(ADDRESS(ROW(),COLUMN()-2,4))*INDIRECT(ADDRESS(ROW(),COLUMN()-1,4))</f>
        <v>99500</v>
      </c>
    </row>
    <row r="439" spans="1:6" ht="14.1" customHeight="1" x14ac:dyDescent="0.25">
      <c r="A439" s="97">
        <v>14111506</v>
      </c>
      <c r="B439" s="69" t="str">
        <f ca="1">IFERROR(INDEX(UNSPSCDes,MATCH(INDIRECT(ADDRESS(ROW(),COLUMN()-1,4)),UNSPSCCode,0)),IF(INDIRECT(ADDRESS(ROW(),COLUMN()-1,4))="44121635","Husos para cinta adhesiva",""))</f>
        <v>Papel para impresión de computadores</v>
      </c>
      <c r="C439" s="82" t="str">
        <f>IFERROR(VLOOKUP("CAJ",'Informacion '!P:Q,2,FALSE),"")</f>
        <v>Caja</v>
      </c>
      <c r="D439" s="81">
        <v>300</v>
      </c>
      <c r="E439" s="71">
        <v>215</v>
      </c>
      <c r="F439" s="70">
        <f t="shared" ca="1" si="8"/>
        <v>64500</v>
      </c>
    </row>
    <row r="440" spans="1:6" ht="14.1" customHeight="1" x14ac:dyDescent="0.25">
      <c r="A440" s="81" t="s">
        <v>11375</v>
      </c>
      <c r="B440" s="69" t="str">
        <f ca="1">IFERROR(INDEX(UNSPSCDes,MATCH(INDIRECT(ADDRESS(ROW(),COLUMN()-1,4)),UNSPSCCode,0)),IF(INDIRECT(ADDRESS(ROW(),COLUMN()-1,4))="44121635","Husos para cinta adhesiva",""))</f>
        <v>Husos para cinta adhesiva</v>
      </c>
      <c r="C440" s="82" t="str">
        <f>IFERROR(VLOOKUP("CAJ",'Informacion '!P:Q,2,FALSE),"")</f>
        <v>Caja</v>
      </c>
      <c r="D440" s="81">
        <v>120</v>
      </c>
      <c r="E440" s="71">
        <v>60</v>
      </c>
      <c r="F440" s="70">
        <f t="shared" ca="1" si="8"/>
        <v>7200</v>
      </c>
    </row>
    <row r="441" spans="1:6" ht="14.1" customHeight="1" x14ac:dyDescent="0.25">
      <c r="A441" s="81" t="s">
        <v>11375</v>
      </c>
      <c r="B441" s="69" t="str">
        <f ca="1">IFERROR(INDEX(UNSPSCDes,MATCH(INDIRECT(ADDRESS(ROW(),COLUMN()-1,4)),UNSPSCCode,0)),IF(INDIRECT(ADDRESS(ROW(),COLUMN()-1,4))="44121635","Husos para cinta adhesiva",""))</f>
        <v>Husos para cinta adhesiva</v>
      </c>
      <c r="C441" s="82" t="str">
        <f>IFERROR(VLOOKUP("CAJ",'Informacion '!P:Q,2,FALSE),"")</f>
        <v>Caja</v>
      </c>
      <c r="D441" s="81">
        <v>120</v>
      </c>
      <c r="E441" s="71">
        <v>60</v>
      </c>
      <c r="F441" s="70">
        <f t="shared" ca="1" si="8"/>
        <v>7200</v>
      </c>
    </row>
    <row r="442" spans="1:6" ht="14.1" customHeight="1" x14ac:dyDescent="0.25">
      <c r="A442" s="81" t="s">
        <v>6312</v>
      </c>
      <c r="B442" s="69" t="str">
        <f ca="1">IFERROR(INDEX(UNSPSCDes,MATCH(INDIRECT(ADDRESS(ROW(),COLUMN()-1,4)),UNSPSCCode,0)),IF(INDIRECT(ADDRESS(ROW(),COLUMN()-1,4))="41123302","Cajas o folders para portaobjetos para microscopios",""))</f>
        <v>Cajas o folders para portaobjetos para microscopios</v>
      </c>
      <c r="C442" s="82" t="str">
        <f>IFERROR(VLOOKUP("CAJ",'Informacion '!P:Q,2,FALSE),"")</f>
        <v>Caja</v>
      </c>
      <c r="D442" s="81">
        <v>300</v>
      </c>
      <c r="E442" s="71">
        <v>650</v>
      </c>
      <c r="F442" s="70">
        <f t="shared" ca="1" si="8"/>
        <v>195000</v>
      </c>
    </row>
    <row r="443" spans="1:6" ht="14.1" customHeight="1" x14ac:dyDescent="0.25">
      <c r="A443" s="81" t="s">
        <v>6312</v>
      </c>
      <c r="B443" s="69" t="str">
        <f ca="1">IFERROR(INDEX(UNSPSCDes,MATCH(INDIRECT(ADDRESS(ROW(),COLUMN()-1,4)),UNSPSCCode,0)),IF(INDIRECT(ADDRESS(ROW(),COLUMN()-1,4))="41123302","Cajas o folders para portaobjetos para microscopios",""))</f>
        <v>Cajas o folders para portaobjetos para microscopios</v>
      </c>
      <c r="C443" s="82" t="str">
        <f>IFERROR(VLOOKUP("CAJ",'Informacion '!P:Q,2,FALSE),"")</f>
        <v>Caja</v>
      </c>
      <c r="D443" s="81">
        <v>300</v>
      </c>
      <c r="E443" s="71">
        <v>650</v>
      </c>
      <c r="F443" s="70">
        <f t="shared" ca="1" si="8"/>
        <v>195000</v>
      </c>
    </row>
    <row r="444" spans="1:6" ht="14.1" customHeight="1" x14ac:dyDescent="0.25">
      <c r="A444" s="81" t="s">
        <v>6312</v>
      </c>
      <c r="B444" s="69" t="str">
        <f ca="1">IFERROR(INDEX(UNSPSCDes,MATCH(INDIRECT(ADDRESS(ROW(),COLUMN()-1,4)),UNSPSCCode,0)),IF(INDIRECT(ADDRESS(ROW(),COLUMN()-1,4))="41123302","Cajas o folders para portaobjetos para microscopios",""))</f>
        <v>Cajas o folders para portaobjetos para microscopios</v>
      </c>
      <c r="C444" s="82" t="str">
        <f>IFERROR(VLOOKUP("CAJ",'Informacion '!P:Q,2,FALSE),"")</f>
        <v>Caja</v>
      </c>
      <c r="D444" s="81">
        <v>300</v>
      </c>
      <c r="E444" s="71">
        <v>650</v>
      </c>
      <c r="F444" s="70">
        <f t="shared" ca="1" si="8"/>
        <v>195000</v>
      </c>
    </row>
    <row r="445" spans="1:6" ht="14.1" customHeight="1" x14ac:dyDescent="0.25">
      <c r="A445" s="81" t="s">
        <v>15993</v>
      </c>
      <c r="B445" s="69" t="str">
        <f ca="1">IFERROR(INDEX(UNSPSCDes,MATCH(INDIRECT(ADDRESS(ROW(),COLUMN()-1,4)),UNSPSCCode,0)),IF(INDIRECT(ADDRESS(ROW(),COLUMN()-1,4))="44121615","Grapadoras",""))</f>
        <v>Grapadoras</v>
      </c>
      <c r="C445" s="82" t="str">
        <f>IFERROR(VLOOKUP("CAJ",'Informacion '!P:Q,2,FALSE),"")</f>
        <v>Caja</v>
      </c>
      <c r="D445" s="81">
        <v>100</v>
      </c>
      <c r="E445" s="71">
        <v>500</v>
      </c>
      <c r="F445" s="70">
        <f t="shared" ca="1" si="8"/>
        <v>50000</v>
      </c>
    </row>
    <row r="446" spans="1:6" ht="14.1" customHeight="1" x14ac:dyDescent="0.25">
      <c r="A446" s="81" t="s">
        <v>15993</v>
      </c>
      <c r="B446" s="69" t="str">
        <f ca="1">IFERROR(INDEX(UNSPSCDes,MATCH(INDIRECT(ADDRESS(ROW(),COLUMN()-1,4)),UNSPSCCode,0)),IF(INDIRECT(ADDRESS(ROW(),COLUMN()-1,4))="44121615","Grapadoras",""))</f>
        <v>Grapadoras</v>
      </c>
      <c r="C446" s="82" t="str">
        <f>IFERROR(VLOOKUP("CAJ",'Informacion '!P:Q,2,FALSE),"")</f>
        <v>Caja</v>
      </c>
      <c r="D446" s="81">
        <v>100</v>
      </c>
      <c r="E446" s="71">
        <v>500</v>
      </c>
      <c r="F446" s="70">
        <f t="shared" ca="1" si="8"/>
        <v>50000</v>
      </c>
    </row>
    <row r="447" spans="1:6" ht="14.1" customHeight="1" x14ac:dyDescent="0.25">
      <c r="A447" s="81" t="s">
        <v>16140</v>
      </c>
      <c r="B447" s="69" t="str">
        <f ca="1">IFERROR(INDEX(UNSPSCDes,MATCH(INDIRECT(ADDRESS(ROW(),COLUMN()-1,4)),UNSPSCCode,0)),IF(INDIRECT(ADDRESS(ROW(),COLUMN()-1,4))="44121613","Removedores de grapas (saca ganchos)",""))</f>
        <v>Removedores de grapas (saca ganchos)</v>
      </c>
      <c r="C447" s="82" t="str">
        <f>IFERROR(VLOOKUP("CAJ",'Informacion '!P:Q,2,FALSE),"")</f>
        <v>Caja</v>
      </c>
      <c r="D447" s="81">
        <v>25</v>
      </c>
      <c r="E447" s="71">
        <v>150</v>
      </c>
      <c r="F447" s="70">
        <f t="shared" ca="1" si="8"/>
        <v>3750</v>
      </c>
    </row>
    <row r="448" spans="1:6" ht="14.1" customHeight="1" x14ac:dyDescent="0.25">
      <c r="A448" s="81" t="s">
        <v>16140</v>
      </c>
      <c r="B448" s="69" t="str">
        <f ca="1">IFERROR(INDEX(UNSPSCDes,MATCH(INDIRECT(ADDRESS(ROW(),COLUMN()-1,4)),UNSPSCCode,0)),IF(INDIRECT(ADDRESS(ROW(),COLUMN()-1,4))="44121613","Removedores de grapas (saca ganchos)",""))</f>
        <v>Removedores de grapas (saca ganchos)</v>
      </c>
      <c r="C448" s="82" t="str">
        <f>IFERROR(VLOOKUP("CAJ",'Informacion '!P:Q,2,FALSE),"")</f>
        <v>Caja</v>
      </c>
      <c r="D448" s="81">
        <v>25</v>
      </c>
      <c r="E448" s="71">
        <v>150</v>
      </c>
      <c r="F448" s="70">
        <f t="shared" ca="1" si="8"/>
        <v>3750</v>
      </c>
    </row>
    <row r="449" spans="1:10" ht="14.1" customHeight="1" x14ac:dyDescent="0.25">
      <c r="A449" s="81" t="s">
        <v>9297</v>
      </c>
      <c r="B449" s="69" t="str">
        <f ca="1">IFERROR(INDEX(UNSPSCDes,MATCH(INDIRECT(ADDRESS(ROW(),COLUMN()-1,4)),UNSPSCCode,0)),IF(INDIRECT(ADDRESS(ROW(),COLUMN()-1,4))="44121618","Tijeras",""))</f>
        <v>Tijeras</v>
      </c>
      <c r="C449" s="82" t="s">
        <v>1471</v>
      </c>
      <c r="D449" s="81">
        <v>50</v>
      </c>
      <c r="E449" s="71">
        <v>250</v>
      </c>
      <c r="F449" s="70">
        <f t="shared" ca="1" si="8"/>
        <v>12500</v>
      </c>
    </row>
    <row r="450" spans="1:10" ht="14.1" customHeight="1" x14ac:dyDescent="0.25">
      <c r="A450" s="81" t="s">
        <v>7594</v>
      </c>
      <c r="B450" s="69" t="str">
        <f ca="1">IFERROR(INDEX(UNSPSCDes,MATCH(INDIRECT(ADDRESS(ROW(),COLUMN()-1,4)),UNSPSCCode,0)),IF(INDIRECT(ADDRESS(ROW(),COLUMN()-1,4))="44121619","Tajalápices manuales",""))</f>
        <v>Tajalápices manuales</v>
      </c>
      <c r="C450" s="82" t="str">
        <f>IFERROR(VLOOKUP("CAJ",'Informacion '!P:Q,2,FALSE),"")</f>
        <v>Caja</v>
      </c>
      <c r="D450" s="81">
        <v>20</v>
      </c>
      <c r="E450" s="71">
        <v>50</v>
      </c>
      <c r="F450" s="70">
        <f t="shared" ca="1" si="8"/>
        <v>1000</v>
      </c>
    </row>
    <row r="451" spans="1:10" ht="14.1" customHeight="1" x14ac:dyDescent="0.25">
      <c r="A451" s="81" t="s">
        <v>7594</v>
      </c>
      <c r="B451" s="69" t="str">
        <f ca="1">IFERROR(INDEX(UNSPSCDes,MATCH(INDIRECT(ADDRESS(ROW(),COLUMN()-1,4)),UNSPSCCode,0)),IF(INDIRECT(ADDRESS(ROW(),COLUMN()-1,4))="44121619","Tajalápices manuales",""))</f>
        <v>Tajalápices manuales</v>
      </c>
      <c r="C451" s="82" t="str">
        <f>IFERROR(VLOOKUP("CAJ",'Informacion '!P:Q,2,FALSE),"")</f>
        <v>Caja</v>
      </c>
      <c r="D451" s="81">
        <v>20</v>
      </c>
      <c r="E451" s="71">
        <v>50</v>
      </c>
      <c r="F451" s="70">
        <f t="shared" ca="1" si="8"/>
        <v>1000</v>
      </c>
    </row>
    <row r="452" spans="1:10" ht="14.1" customHeight="1" x14ac:dyDescent="0.25">
      <c r="A452" s="81" t="s">
        <v>7594</v>
      </c>
      <c r="B452" s="69" t="str">
        <f ca="1">IFERROR(INDEX(UNSPSCDes,MATCH(INDIRECT(ADDRESS(ROW(),COLUMN()-1,4)),UNSPSCCode,0)),IF(INDIRECT(ADDRESS(ROW(),COLUMN()-1,4))="44121619","Tajalápices manuales",""))</f>
        <v>Tajalápices manuales</v>
      </c>
      <c r="C452" s="82" t="str">
        <f>IFERROR(VLOOKUP("CAJ",'Informacion '!P:Q,2,FALSE),"")</f>
        <v>Caja</v>
      </c>
      <c r="D452" s="81">
        <v>20</v>
      </c>
      <c r="E452" s="71">
        <v>50</v>
      </c>
      <c r="F452" s="70">
        <f t="shared" ca="1" si="8"/>
        <v>1000</v>
      </c>
    </row>
    <row r="453" spans="1:10" ht="14.1" customHeight="1" x14ac:dyDescent="0.25">
      <c r="A453" s="81" t="s">
        <v>7594</v>
      </c>
      <c r="B453" s="69" t="str">
        <f ca="1">IFERROR(INDEX(UNSPSCDes,MATCH(INDIRECT(ADDRESS(ROW(),COLUMN()-1,4)),UNSPSCCode,0)),IF(INDIRECT(ADDRESS(ROW(),COLUMN()-1,4))="44121619","Tajalápices manuales",""))</f>
        <v>Tajalápices manuales</v>
      </c>
      <c r="C453" s="82" t="str">
        <f>IFERROR(VLOOKUP("CAJ",'Informacion '!P:Q,2,FALSE),"")</f>
        <v>Caja</v>
      </c>
      <c r="D453" s="81">
        <v>20</v>
      </c>
      <c r="E453" s="71">
        <v>50</v>
      </c>
      <c r="F453" s="70">
        <f t="shared" ca="1" si="8"/>
        <v>1000</v>
      </c>
    </row>
    <row r="454" spans="1:10" ht="14.1" customHeight="1" x14ac:dyDescent="0.25">
      <c r="A454" s="81" t="s">
        <v>11374</v>
      </c>
      <c r="B454" s="69" t="str">
        <f ca="1">IFERROR(INDEX(UNSPSCDes,MATCH(INDIRECT(ADDRESS(ROW(),COLUMN()-1,4)),UNSPSCCode,0)),IF(INDIRECT(ADDRESS(ROW(),COLUMN()-1,4))="44121625","Pisa papeles",""))</f>
        <v>Pisa papeles</v>
      </c>
      <c r="C454" s="82" t="str">
        <f>IFERROR(VLOOKUP("CAJ",'Informacion '!P:Q,2,FALSE),"")</f>
        <v>Caja</v>
      </c>
      <c r="D454" s="81">
        <v>50</v>
      </c>
      <c r="E454" s="71">
        <v>150</v>
      </c>
      <c r="F454" s="70">
        <f t="shared" ca="1" si="8"/>
        <v>7500</v>
      </c>
    </row>
    <row r="455" spans="1:10" ht="14.1" customHeight="1" x14ac:dyDescent="0.25">
      <c r="A455" s="81" t="s">
        <v>15718</v>
      </c>
      <c r="B455" s="69" t="str">
        <f ca="1">IFERROR(INDEX(UNSPSCDes,MATCH(INDIRECT(ADDRESS(ROW(),COLUMN()-1,4)),UNSPSCCode,0)),IF(INDIRECT(ADDRESS(ROW(),COLUMN()-1,4))="44121633","Dispensadores de estampillas postales",""))</f>
        <v>Dispensadores de estampillas postales</v>
      </c>
      <c r="C455" s="82" t="str">
        <f>IFERROR(VLOOKUP("PAQ",'Informacion '!P:Q,2,FALSE),"")</f>
        <v>Paquete</v>
      </c>
      <c r="D455" s="81">
        <v>25</v>
      </c>
      <c r="E455" s="71">
        <v>75</v>
      </c>
      <c r="F455" s="70">
        <f t="shared" ca="1" si="8"/>
        <v>1875</v>
      </c>
    </row>
    <row r="456" spans="1:10" ht="14.1" customHeight="1" x14ac:dyDescent="0.25">
      <c r="A456" s="81" t="s">
        <v>15718</v>
      </c>
      <c r="B456" s="69" t="str">
        <f ca="1">IFERROR(INDEX(UNSPSCDes,MATCH(INDIRECT(ADDRESS(ROW(),COLUMN()-1,4)),UNSPSCCode,0)),IF(INDIRECT(ADDRESS(ROW(),COLUMN()-1,4))="44121633","Dispensadores de estampillas postales",""))</f>
        <v>Dispensadores de estampillas postales</v>
      </c>
      <c r="C456" s="82" t="str">
        <f>IFERROR(VLOOKUP("PAQ",'Informacion '!P:Q,2,FALSE),"")</f>
        <v>Paquete</v>
      </c>
      <c r="D456" s="81">
        <v>25</v>
      </c>
      <c r="E456" s="71">
        <v>75</v>
      </c>
      <c r="F456" s="70">
        <f t="shared" ca="1" si="8"/>
        <v>1875</v>
      </c>
    </row>
    <row r="457" spans="1:10" ht="14.1" customHeight="1" x14ac:dyDescent="0.25">
      <c r="E457" s="83" t="s">
        <v>12725</v>
      </c>
      <c r="F457" s="74">
        <f ca="1">SUM(Table21[MONTO TOTAL ESTIMADO])</f>
        <v>898650</v>
      </c>
    </row>
    <row r="458" spans="1:10" ht="14.1" customHeight="1" thickBot="1" x14ac:dyDescent="0.3"/>
    <row r="459" spans="1:10" ht="14.1" customHeight="1" thickBot="1" x14ac:dyDescent="0.3">
      <c r="A459" s="64" t="s">
        <v>16619</v>
      </c>
      <c r="B459" s="64" t="s">
        <v>165</v>
      </c>
      <c r="C459" s="64" t="s">
        <v>11894</v>
      </c>
      <c r="D459" s="64" t="s">
        <v>14584</v>
      </c>
      <c r="E459" s="64" t="s">
        <v>11111</v>
      </c>
      <c r="F459" s="64" t="s">
        <v>11244</v>
      </c>
    </row>
    <row r="460" spans="1:10" ht="14.1" customHeight="1" thickBot="1" x14ac:dyDescent="0.3">
      <c r="A460" s="66" t="s">
        <v>6339</v>
      </c>
      <c r="B460" s="66" t="s">
        <v>10071</v>
      </c>
      <c r="C460" s="66" t="s">
        <v>18049</v>
      </c>
      <c r="D460" s="66" t="s">
        <v>1899</v>
      </c>
      <c r="E460" s="66" t="s">
        <v>18105</v>
      </c>
      <c r="F460" s="66" t="s">
        <v>6884</v>
      </c>
    </row>
    <row r="461" spans="1:10" ht="14.1" customHeight="1" thickBot="1" x14ac:dyDescent="0.3">
      <c r="A461" s="134" t="s">
        <v>15034</v>
      </c>
      <c r="B461" s="67" t="s">
        <v>8646</v>
      </c>
      <c r="C461" s="77">
        <v>44212</v>
      </c>
      <c r="D461" s="134" t="s">
        <v>9515</v>
      </c>
      <c r="E461" s="79" t="s">
        <v>13278</v>
      </c>
      <c r="F461" s="80" t="s">
        <v>3126</v>
      </c>
    </row>
    <row r="462" spans="1:10" ht="14.1" customHeight="1" thickBot="1" x14ac:dyDescent="0.3">
      <c r="A462" s="135"/>
      <c r="B462" s="67" t="s">
        <v>1810</v>
      </c>
      <c r="C462" s="78">
        <f>IF(C461="","",IF(AND(MONTH(C461)&gt;=1,MONTH(C461)&lt;=3),1,IF(AND(MONTH(C461)&gt;=4,MONTH(C461)&lt;=6),2,IF(AND(MONTH(C461)&gt;=7,MONTH(C461)&lt;=9),3,4))))</f>
        <v>1</v>
      </c>
      <c r="D462" s="135"/>
      <c r="E462" s="79" t="s">
        <v>2447</v>
      </c>
      <c r="F462" s="80" t="s">
        <v>14655</v>
      </c>
    </row>
    <row r="463" spans="1:10" ht="14.1" customHeight="1" thickBot="1" x14ac:dyDescent="0.3">
      <c r="A463" s="135"/>
      <c r="B463" s="67" t="s">
        <v>13122</v>
      </c>
      <c r="C463" s="77">
        <v>44219</v>
      </c>
      <c r="D463" s="135"/>
      <c r="E463" s="79" t="s">
        <v>3119</v>
      </c>
      <c r="F463" s="80" t="s">
        <v>4694</v>
      </c>
      <c r="H463" s="26" t="str">
        <f>C431</f>
        <v>Bienes</v>
      </c>
      <c r="I463" s="26" t="str">
        <f>E431</f>
        <v>No</v>
      </c>
      <c r="J463" s="26" t="str">
        <f>D431</f>
        <v>Compras Menores</v>
      </c>
    </row>
    <row r="464" spans="1:10" ht="14.1" customHeight="1" thickBot="1" x14ac:dyDescent="0.3">
      <c r="A464" s="135"/>
      <c r="B464" s="67" t="s">
        <v>1810</v>
      </c>
      <c r="C464" s="78">
        <f>IF(C463="","",IF(AND(MONTH(C463)&gt;=1,MONTH(C463)&lt;=3),1,IF(AND(MONTH(C463)&gt;=4,MONTH(C463)&lt;=6),2,IF(AND(MONTH(C463)&gt;=7,MONTH(C463)&lt;=9),3,4))))</f>
        <v>1</v>
      </c>
      <c r="D464" s="135"/>
      <c r="E464" s="79" t="s">
        <v>13380</v>
      </c>
      <c r="F464" s="80"/>
    </row>
    <row r="465" spans="1:6" ht="33.950000000000003" customHeight="1" thickBot="1" x14ac:dyDescent="0.3"/>
    <row r="466" spans="1:6" ht="13.5" customHeight="1" thickBot="1" x14ac:dyDescent="0.3">
      <c r="A466" s="72" t="s">
        <v>15959</v>
      </c>
      <c r="B466" s="72" t="s">
        <v>16379</v>
      </c>
      <c r="C466" s="72" t="s">
        <v>15863</v>
      </c>
      <c r="D466" s="72" t="s">
        <v>15467</v>
      </c>
      <c r="E466" s="72" t="s">
        <v>7036</v>
      </c>
      <c r="F466" s="72" t="s">
        <v>15496</v>
      </c>
    </row>
    <row r="467" spans="1:6" ht="13.5" customHeight="1" x14ac:dyDescent="0.25">
      <c r="A467" s="62">
        <v>12141901</v>
      </c>
      <c r="B467" s="69" t="str">
        <f ca="1">IFERROR(INDEX(UNSPSCDes,MATCH(INDIRECT(ADDRESS(ROW(),COLUMN()-1,4)),UNSPSCCode,0)),IF(INDIRECT(ADDRESS(ROW(),COLUMN()-1,4))="47131706","Dispensadores de ambientadores",""))</f>
        <v>Cloro cl</v>
      </c>
      <c r="C467" s="82" t="s">
        <v>9693</v>
      </c>
      <c r="D467" s="81">
        <v>300</v>
      </c>
      <c r="E467" s="71">
        <v>150</v>
      </c>
      <c r="F467" s="70">
        <f t="shared" ref="F467:F484" ca="1" si="9">INDIRECT(ADDRESS(ROW(),COLUMN()-2,4))*INDIRECT(ADDRESS(ROW(),COLUMN()-1,4))</f>
        <v>45000</v>
      </c>
    </row>
    <row r="468" spans="1:6" ht="14.1" customHeight="1" x14ac:dyDescent="0.25">
      <c r="A468" s="97">
        <v>12161801</v>
      </c>
      <c r="B468" s="69" t="str">
        <f ca="1">IFERROR(INDEX(UNSPSCDes,MATCH(INDIRECT(ADDRESS(ROW(),COLUMN()-1,4)),UNSPSCCode,0)),IF(INDIRECT(ADDRESS(ROW(),COLUMN()-1,4))="47131706","Dispensadores de ambientadores",""))</f>
        <v>Geles</v>
      </c>
      <c r="C468" s="82" t="s">
        <v>9693</v>
      </c>
      <c r="D468" s="81">
        <v>300</v>
      </c>
      <c r="E468" s="71">
        <v>1800</v>
      </c>
      <c r="F468" s="70">
        <f t="shared" ca="1" si="9"/>
        <v>540000</v>
      </c>
    </row>
    <row r="469" spans="1:6" ht="14.1" customHeight="1" x14ac:dyDescent="0.25">
      <c r="A469" s="81" t="s">
        <v>16530</v>
      </c>
      <c r="B469" s="69" t="str">
        <f ca="1">IFERROR(INDEX(UNSPSCDes,MATCH(INDIRECT(ADDRESS(ROW(),COLUMN()-1,4)),UNSPSCCode,0)),IF(INDIRECT(ADDRESS(ROW(),COLUMN()-1,4))="47131706","Dispensadores de ambientadores",""))</f>
        <v>Dispensadores de ambientadores</v>
      </c>
      <c r="C469" s="82" t="str">
        <f>IFERROR(VLOOKUP("CAJ",'Informacion '!P:Q,2,FALSE),"")</f>
        <v>Caja</v>
      </c>
      <c r="D469" s="81">
        <v>50</v>
      </c>
      <c r="E469" s="71">
        <v>2500</v>
      </c>
      <c r="F469" s="70">
        <f t="shared" ca="1" si="9"/>
        <v>125000</v>
      </c>
    </row>
    <row r="470" spans="1:6" ht="14.1" customHeight="1" x14ac:dyDescent="0.25">
      <c r="A470" s="81" t="s">
        <v>16530</v>
      </c>
      <c r="B470" s="69" t="str">
        <f ca="1">IFERROR(INDEX(UNSPSCDes,MATCH(INDIRECT(ADDRESS(ROW(),COLUMN()-1,4)),UNSPSCCode,0)),IF(INDIRECT(ADDRESS(ROW(),COLUMN()-1,4))="47131706","Dispensadores de ambientadores",""))</f>
        <v>Dispensadores de ambientadores</v>
      </c>
      <c r="C470" s="82" t="str">
        <f>IFERROR(VLOOKUP("CAJ",'Informacion '!P:Q,2,FALSE),"")</f>
        <v>Caja</v>
      </c>
      <c r="D470" s="81">
        <v>50</v>
      </c>
      <c r="E470" s="71">
        <v>2500</v>
      </c>
      <c r="F470" s="70">
        <f t="shared" ca="1" si="9"/>
        <v>125000</v>
      </c>
    </row>
    <row r="471" spans="1:6" ht="14.1" customHeight="1" x14ac:dyDescent="0.25">
      <c r="A471" s="81" t="s">
        <v>346</v>
      </c>
      <c r="B471" s="69" t="str">
        <f ca="1">IFERROR(INDEX(UNSPSCDes,MATCH(INDIRECT(ADDRESS(ROW(),COLUMN()-1,4)),UNSPSCCode,0)),IF(INDIRECT(ADDRESS(ROW(),COLUMN()-1,4))="53131626","Desinfectante de manos",""))</f>
        <v>Desinfectante de manos</v>
      </c>
      <c r="C471" s="82" t="str">
        <f>IFERROR(VLOOKUP("CAJ",'Informacion '!P:Q,2,FALSE),"")</f>
        <v>Caja</v>
      </c>
      <c r="D471" s="81">
        <v>10</v>
      </c>
      <c r="E471" s="71">
        <v>400</v>
      </c>
      <c r="F471" s="70">
        <f t="shared" ca="1" si="9"/>
        <v>4000</v>
      </c>
    </row>
    <row r="472" spans="1:6" ht="14.1" customHeight="1" x14ac:dyDescent="0.25">
      <c r="A472" s="81" t="s">
        <v>346</v>
      </c>
      <c r="B472" s="69" t="str">
        <f ca="1">IFERROR(INDEX(UNSPSCDes,MATCH(INDIRECT(ADDRESS(ROW(),COLUMN()-1,4)),UNSPSCCode,0)),IF(INDIRECT(ADDRESS(ROW(),COLUMN()-1,4))="53131626","Desinfectante de manos",""))</f>
        <v>Desinfectante de manos</v>
      </c>
      <c r="C472" s="82" t="str">
        <f>IFERROR(VLOOKUP("CAJ",'Informacion '!P:Q,2,FALSE),"")</f>
        <v>Caja</v>
      </c>
      <c r="D472" s="81">
        <v>10</v>
      </c>
      <c r="E472" s="71">
        <v>400</v>
      </c>
      <c r="F472" s="70">
        <f t="shared" ca="1" si="9"/>
        <v>4000</v>
      </c>
    </row>
    <row r="473" spans="1:6" ht="14.1" customHeight="1" x14ac:dyDescent="0.25">
      <c r="A473" s="81" t="s">
        <v>346</v>
      </c>
      <c r="B473" s="69" t="str">
        <f ca="1">IFERROR(INDEX(UNSPSCDes,MATCH(INDIRECT(ADDRESS(ROW(),COLUMN()-1,4)),UNSPSCCode,0)),IF(INDIRECT(ADDRESS(ROW(),COLUMN()-1,4))="53131626","Desinfectante de manos",""))</f>
        <v>Desinfectante de manos</v>
      </c>
      <c r="C473" s="82" t="str">
        <f>IFERROR(VLOOKUP("CAJ",'Informacion '!P:Q,2,FALSE),"")</f>
        <v>Caja</v>
      </c>
      <c r="D473" s="81">
        <v>10</v>
      </c>
      <c r="E473" s="71">
        <v>400</v>
      </c>
      <c r="F473" s="70">
        <f t="shared" ca="1" si="9"/>
        <v>4000</v>
      </c>
    </row>
    <row r="474" spans="1:6" ht="14.1" customHeight="1" x14ac:dyDescent="0.25">
      <c r="A474" s="81" t="s">
        <v>346</v>
      </c>
      <c r="B474" s="69" t="str">
        <f ca="1">IFERROR(INDEX(UNSPSCDes,MATCH(INDIRECT(ADDRESS(ROW(),COLUMN()-1,4)),UNSPSCCode,0)),IF(INDIRECT(ADDRESS(ROW(),COLUMN()-1,4))="53131626","Desinfectante de manos",""))</f>
        <v>Desinfectante de manos</v>
      </c>
      <c r="C474" s="82" t="str">
        <f>IFERROR(VLOOKUP("CAJ",'Informacion '!P:Q,2,FALSE),"")</f>
        <v>Caja</v>
      </c>
      <c r="D474" s="81">
        <v>10</v>
      </c>
      <c r="E474" s="71">
        <v>400</v>
      </c>
      <c r="F474" s="70">
        <f t="shared" ca="1" si="9"/>
        <v>4000</v>
      </c>
    </row>
    <row r="475" spans="1:6" ht="14.1" customHeight="1" x14ac:dyDescent="0.25">
      <c r="A475" s="81" t="s">
        <v>5187</v>
      </c>
      <c r="B475" s="69" t="str">
        <f ca="1">IFERROR(INDEX(UNSPSCDes,MATCH(INDIRECT(ADDRESS(ROW(),COLUMN()-1,4)),UNSPSCCode,0)),IF(INDIRECT(ADDRESS(ROW(),COLUMN()-1,4))="42281603","Desinfectante o esterilizador de instrumentos",""))</f>
        <v>Desinfectante o esterilizador de instrumentos</v>
      </c>
      <c r="C475" s="82" t="str">
        <f>IFERROR(VLOOKUP("CAJ",'Informacion '!P:Q,2,FALSE),"")</f>
        <v>Caja</v>
      </c>
      <c r="D475" s="81">
        <v>75</v>
      </c>
      <c r="E475" s="71">
        <v>750</v>
      </c>
      <c r="F475" s="70">
        <f t="shared" ca="1" si="9"/>
        <v>56250</v>
      </c>
    </row>
    <row r="476" spans="1:6" ht="14.1" customHeight="1" x14ac:dyDescent="0.25">
      <c r="A476" s="81" t="s">
        <v>5187</v>
      </c>
      <c r="B476" s="69" t="str">
        <f ca="1">IFERROR(INDEX(UNSPSCDes,MATCH(INDIRECT(ADDRESS(ROW(),COLUMN()-1,4)),UNSPSCCode,0)),IF(INDIRECT(ADDRESS(ROW(),COLUMN()-1,4))="42281603","Desinfectante o esterilizador de instrumentos",""))</f>
        <v>Desinfectante o esterilizador de instrumentos</v>
      </c>
      <c r="C476" s="82" t="str">
        <f>IFERROR(VLOOKUP("CAJ",'Informacion '!P:Q,2,FALSE),"")</f>
        <v>Caja</v>
      </c>
      <c r="D476" s="81">
        <v>75</v>
      </c>
      <c r="E476" s="71">
        <v>750</v>
      </c>
      <c r="F476" s="70">
        <f t="shared" ca="1" si="9"/>
        <v>56250</v>
      </c>
    </row>
    <row r="477" spans="1:6" ht="14.1" customHeight="1" x14ac:dyDescent="0.25">
      <c r="A477" s="81" t="s">
        <v>5187</v>
      </c>
      <c r="B477" s="69" t="str">
        <f ca="1">IFERROR(INDEX(UNSPSCDes,MATCH(INDIRECT(ADDRESS(ROW(),COLUMN()-1,4)),UNSPSCCode,0)),IF(INDIRECT(ADDRESS(ROW(),COLUMN()-1,4))="42281603","Desinfectante o esterilizador de instrumentos",""))</f>
        <v>Desinfectante o esterilizador de instrumentos</v>
      </c>
      <c r="C477" s="82" t="str">
        <f>IFERROR(VLOOKUP("CAJ",'Informacion '!P:Q,2,FALSE),"")</f>
        <v>Caja</v>
      </c>
      <c r="D477" s="81">
        <v>75</v>
      </c>
      <c r="E477" s="71">
        <v>750</v>
      </c>
      <c r="F477" s="70">
        <f t="shared" ca="1" si="9"/>
        <v>56250</v>
      </c>
    </row>
    <row r="478" spans="1:6" ht="14.1" customHeight="1" x14ac:dyDescent="0.25">
      <c r="A478" s="81" t="s">
        <v>5187</v>
      </c>
      <c r="B478" s="69" t="str">
        <f ca="1">IFERROR(INDEX(UNSPSCDes,MATCH(INDIRECT(ADDRESS(ROW(),COLUMN()-1,4)),UNSPSCCode,0)),IF(INDIRECT(ADDRESS(ROW(),COLUMN()-1,4))="42281603","Desinfectante o esterilizador de instrumentos",""))</f>
        <v>Desinfectante o esterilizador de instrumentos</v>
      </c>
      <c r="C478" s="82" t="str">
        <f>IFERROR(VLOOKUP("CAJ",'Informacion '!P:Q,2,FALSE),"")</f>
        <v>Caja</v>
      </c>
      <c r="D478" s="81">
        <v>75</v>
      </c>
      <c r="E478" s="71">
        <v>750</v>
      </c>
      <c r="F478" s="70">
        <f t="shared" ca="1" si="9"/>
        <v>56250</v>
      </c>
    </row>
    <row r="479" spans="1:6" ht="14.1" customHeight="1" x14ac:dyDescent="0.25">
      <c r="A479" s="81" t="s">
        <v>15220</v>
      </c>
      <c r="B479" s="69" t="str">
        <f ca="1">IFERROR(INDEX(UNSPSCDes,MATCH(INDIRECT(ADDRESS(ROW(),COLUMN()-1,4)),UNSPSCCode,0)),IF(INDIRECT(ADDRESS(ROW(),COLUMN()-1,4))="42281709","Cepillos de limpieza de esterilización",""))</f>
        <v>Cepillos de limpieza de esterilización</v>
      </c>
      <c r="C479" s="82" t="str">
        <f>IFERROR(VLOOKUP("PAQ",'Informacion '!P:Q,2,FALSE),"")</f>
        <v>Paquete</v>
      </c>
      <c r="D479" s="81">
        <v>50</v>
      </c>
      <c r="E479" s="71">
        <v>650</v>
      </c>
      <c r="F479" s="70">
        <f t="shared" ca="1" si="9"/>
        <v>32500</v>
      </c>
    </row>
    <row r="480" spans="1:6" ht="14.1" customHeight="1" x14ac:dyDescent="0.25">
      <c r="A480" s="81" t="s">
        <v>15220</v>
      </c>
      <c r="B480" s="69" t="str">
        <f ca="1">IFERROR(INDEX(UNSPSCDes,MATCH(INDIRECT(ADDRESS(ROW(),COLUMN()-1,4)),UNSPSCCode,0)),IF(INDIRECT(ADDRESS(ROW(),COLUMN()-1,4))="42281709","Cepillos de limpieza de esterilización",""))</f>
        <v>Cepillos de limpieza de esterilización</v>
      </c>
      <c r="C480" s="82" t="str">
        <f>IFERROR(VLOOKUP("PAQ",'Informacion '!P:Q,2,FALSE),"")</f>
        <v>Paquete</v>
      </c>
      <c r="D480" s="81">
        <v>50</v>
      </c>
      <c r="E480" s="71">
        <v>650</v>
      </c>
      <c r="F480" s="70">
        <f t="shared" ca="1" si="9"/>
        <v>32500</v>
      </c>
    </row>
    <row r="481" spans="1:10" ht="14.1" customHeight="1" x14ac:dyDescent="0.25">
      <c r="A481" s="81" t="s">
        <v>15220</v>
      </c>
      <c r="B481" s="69" t="str">
        <f ca="1">IFERROR(INDEX(UNSPSCDes,MATCH(INDIRECT(ADDRESS(ROW(),COLUMN()-1,4)),UNSPSCCode,0)),IF(INDIRECT(ADDRESS(ROW(),COLUMN()-1,4))="42281709","Cepillos de limpieza de esterilización",""))</f>
        <v>Cepillos de limpieza de esterilización</v>
      </c>
      <c r="C481" s="82" t="str">
        <f>IFERROR(VLOOKUP("PAQ",'Informacion '!P:Q,2,FALSE),"")</f>
        <v>Paquete</v>
      </c>
      <c r="D481" s="81">
        <v>50</v>
      </c>
      <c r="E481" s="71">
        <v>650</v>
      </c>
      <c r="F481" s="70">
        <f t="shared" ca="1" si="9"/>
        <v>32500</v>
      </c>
    </row>
    <row r="482" spans="1:10" ht="14.1" customHeight="1" x14ac:dyDescent="0.25">
      <c r="A482" s="81" t="s">
        <v>15220</v>
      </c>
      <c r="B482" s="69" t="str">
        <f ca="1">IFERROR(INDEX(UNSPSCDes,MATCH(INDIRECT(ADDRESS(ROW(),COLUMN()-1,4)),UNSPSCCode,0)),IF(INDIRECT(ADDRESS(ROW(),COLUMN()-1,4))="42281709","Cepillos de limpieza de esterilización",""))</f>
        <v>Cepillos de limpieza de esterilización</v>
      </c>
      <c r="C482" s="82" t="str">
        <f>IFERROR(VLOOKUP("PAQ",'Informacion '!P:Q,2,FALSE),"")</f>
        <v>Paquete</v>
      </c>
      <c r="D482" s="81">
        <v>50</v>
      </c>
      <c r="E482" s="71">
        <v>650</v>
      </c>
      <c r="F482" s="70">
        <f t="shared" ca="1" si="9"/>
        <v>32500</v>
      </c>
    </row>
    <row r="483" spans="1:10" ht="14.1" customHeight="1" x14ac:dyDescent="0.25">
      <c r="A483" s="81" t="s">
        <v>9892</v>
      </c>
      <c r="B483" s="69" t="str">
        <f ca="1">IFERROR(INDEX(UNSPSCDes,MATCH(INDIRECT(ADDRESS(ROW(),COLUMN()-1,4)),UNSPSCCode,0)),IF(INDIRECT(ADDRESS(ROW(),COLUMN()-1,4))="48101916","Dispensadores de servilletas para servicio de comidas",""))</f>
        <v>Dispensadores de servilletas para servicio de comidas</v>
      </c>
      <c r="C483" s="82" t="str">
        <f>IFERROR(VLOOKUP("PAQ",'Informacion '!P:Q,2,FALSE),"")</f>
        <v>Paquete</v>
      </c>
      <c r="D483" s="81">
        <v>75</v>
      </c>
      <c r="E483" s="71">
        <v>900</v>
      </c>
      <c r="F483" s="70">
        <f t="shared" ca="1" si="9"/>
        <v>67500</v>
      </c>
    </row>
    <row r="484" spans="1:10" ht="14.1" customHeight="1" x14ac:dyDescent="0.25">
      <c r="A484" s="81" t="s">
        <v>9892</v>
      </c>
      <c r="B484" s="69" t="str">
        <f ca="1">IFERROR(INDEX(UNSPSCDes,MATCH(INDIRECT(ADDRESS(ROW(),COLUMN()-1,4)),UNSPSCCode,0)),IF(INDIRECT(ADDRESS(ROW(),COLUMN()-1,4))="48101916","Dispensadores de servilletas para servicio de comidas",""))</f>
        <v>Dispensadores de servilletas para servicio de comidas</v>
      </c>
      <c r="C484" s="82" t="str">
        <f>IFERROR(VLOOKUP("PAQ",'Informacion '!P:Q,2,FALSE),"")</f>
        <v>Paquete</v>
      </c>
      <c r="D484" s="81">
        <v>75</v>
      </c>
      <c r="E484" s="71">
        <v>900</v>
      </c>
      <c r="F484" s="70">
        <f t="shared" ca="1" si="9"/>
        <v>67500</v>
      </c>
    </row>
    <row r="485" spans="1:10" ht="14.1" customHeight="1" x14ac:dyDescent="0.25">
      <c r="E485" s="83" t="s">
        <v>12725</v>
      </c>
      <c r="F485" s="74">
        <f ca="1">SUM(Table22[MONTO TOTAL ESTIMADO])</f>
        <v>1341000</v>
      </c>
    </row>
    <row r="486" spans="1:10" ht="14.1" customHeight="1" thickBot="1" x14ac:dyDescent="0.3"/>
    <row r="487" spans="1:10" ht="14.1" customHeight="1" thickBot="1" x14ac:dyDescent="0.3">
      <c r="A487" s="64" t="s">
        <v>16619</v>
      </c>
      <c r="B487" s="64" t="s">
        <v>165</v>
      </c>
      <c r="C487" s="64" t="s">
        <v>11894</v>
      </c>
      <c r="D487" s="64" t="s">
        <v>14584</v>
      </c>
      <c r="E487" s="64" t="s">
        <v>11111</v>
      </c>
      <c r="F487" s="64" t="s">
        <v>11244</v>
      </c>
    </row>
    <row r="488" spans="1:10" ht="14.1" customHeight="1" thickBot="1" x14ac:dyDescent="0.3">
      <c r="A488" s="66" t="s">
        <v>6339</v>
      </c>
      <c r="B488" s="66" t="s">
        <v>10071</v>
      </c>
      <c r="C488" s="66" t="s">
        <v>18049</v>
      </c>
      <c r="D488" s="66" t="s">
        <v>1899</v>
      </c>
      <c r="E488" s="66" t="s">
        <v>18105</v>
      </c>
      <c r="F488" s="66" t="s">
        <v>6884</v>
      </c>
    </row>
    <row r="489" spans="1:10" ht="14.1" customHeight="1" thickBot="1" x14ac:dyDescent="0.3">
      <c r="A489" s="134" t="s">
        <v>15034</v>
      </c>
      <c r="B489" s="67" t="s">
        <v>8646</v>
      </c>
      <c r="C489" s="77">
        <v>44327</v>
      </c>
      <c r="D489" s="134" t="s">
        <v>9515</v>
      </c>
      <c r="E489" s="79" t="s">
        <v>13278</v>
      </c>
      <c r="F489" s="80" t="s">
        <v>3126</v>
      </c>
    </row>
    <row r="490" spans="1:10" ht="14.1" customHeight="1" thickBot="1" x14ac:dyDescent="0.3">
      <c r="A490" s="135"/>
      <c r="B490" s="67" t="s">
        <v>1810</v>
      </c>
      <c r="C490" s="78">
        <f>IF(C489="","",IF(AND(MONTH(C489)&gt;=1,MONTH(C489)&lt;=3),1,IF(AND(MONTH(C489)&gt;=4,MONTH(C489)&lt;=6),2,IF(AND(MONTH(C489)&gt;=7,MONTH(C489)&lt;=9),3,4))))</f>
        <v>2</v>
      </c>
      <c r="D490" s="135"/>
      <c r="E490" s="79" t="s">
        <v>2447</v>
      </c>
      <c r="F490" s="80" t="s">
        <v>14655</v>
      </c>
    </row>
    <row r="491" spans="1:10" ht="14.1" customHeight="1" thickBot="1" x14ac:dyDescent="0.3">
      <c r="A491" s="135"/>
      <c r="B491" s="67" t="s">
        <v>13122</v>
      </c>
      <c r="C491" s="77">
        <v>44334</v>
      </c>
      <c r="D491" s="135"/>
      <c r="E491" s="79" t="s">
        <v>3119</v>
      </c>
      <c r="F491" s="80" t="s">
        <v>4694</v>
      </c>
    </row>
    <row r="492" spans="1:10" ht="14.1" customHeight="1" thickBot="1" x14ac:dyDescent="0.3">
      <c r="A492" s="135"/>
      <c r="B492" s="67" t="s">
        <v>1810</v>
      </c>
      <c r="C492" s="78">
        <f>IF(C491="","",IF(AND(MONTH(C491)&gt;=1,MONTH(C491)&lt;=3),1,IF(AND(MONTH(C491)&gt;=4,MONTH(C491)&lt;=6),2,IF(AND(MONTH(C491)&gt;=7,MONTH(C491)&lt;=9),3,4))))</f>
        <v>2</v>
      </c>
      <c r="D492" s="135"/>
      <c r="E492" s="79" t="s">
        <v>13380</v>
      </c>
      <c r="F492" s="80"/>
    </row>
    <row r="493" spans="1:10" ht="14.1" customHeight="1" thickBot="1" x14ac:dyDescent="0.3">
      <c r="H493" s="26" t="str">
        <f>C460</f>
        <v>Bienes</v>
      </c>
      <c r="I493" s="26" t="str">
        <f>E460</f>
        <v>No</v>
      </c>
      <c r="J493" s="26" t="str">
        <f>D460</f>
        <v>Comparacion de Precios</v>
      </c>
    </row>
    <row r="494" spans="1:10" ht="13.5" customHeight="1" thickBot="1" x14ac:dyDescent="0.3">
      <c r="A494" s="72" t="s">
        <v>15959</v>
      </c>
      <c r="B494" s="72" t="s">
        <v>16379</v>
      </c>
      <c r="C494" s="72" t="s">
        <v>15863</v>
      </c>
      <c r="D494" s="72" t="s">
        <v>15467</v>
      </c>
      <c r="E494" s="72" t="s">
        <v>7036</v>
      </c>
      <c r="F494" s="72" t="s">
        <v>15496</v>
      </c>
    </row>
    <row r="495" spans="1:10" ht="13.5" customHeight="1" x14ac:dyDescent="0.25">
      <c r="A495" s="97">
        <v>12141901</v>
      </c>
      <c r="B495" s="69" t="str">
        <f ca="1">IFERROR(INDEX(UNSPSCDes,MATCH(INDIRECT(ADDRESS(ROW(),COLUMN()-1,4)),UNSPSCCode,0)),IF(INDIRECT(ADDRESS(ROW(),COLUMN()-1,4))="47131706","Dispensadores de ambientadores",""))</f>
        <v>Cloro cl</v>
      </c>
      <c r="C495" s="82" t="s">
        <v>9693</v>
      </c>
      <c r="D495" s="81">
        <v>300</v>
      </c>
      <c r="E495" s="71">
        <v>150</v>
      </c>
      <c r="F495" s="70">
        <f t="shared" ref="F495:F512" ca="1" si="10">INDIRECT(ADDRESS(ROW(),COLUMN()-2,4))*INDIRECT(ADDRESS(ROW(),COLUMN()-1,4))</f>
        <v>45000</v>
      </c>
    </row>
    <row r="496" spans="1:10" ht="14.1" customHeight="1" x14ac:dyDescent="0.25">
      <c r="A496" s="97">
        <v>12161801</v>
      </c>
      <c r="B496" s="69" t="str">
        <f ca="1">IFERROR(INDEX(UNSPSCDes,MATCH(INDIRECT(ADDRESS(ROW(),COLUMN()-1,4)),UNSPSCCode,0)),IF(INDIRECT(ADDRESS(ROW(),COLUMN()-1,4))="47131706","Dispensadores de ambientadores",""))</f>
        <v>Geles</v>
      </c>
      <c r="C496" s="82" t="str">
        <f>IFERROR(VLOOKUP("CAJ",'Informacion '!P:Q,2,FALSE),"")</f>
        <v>Caja</v>
      </c>
      <c r="D496" s="81">
        <v>300</v>
      </c>
      <c r="E496" s="71">
        <v>1800</v>
      </c>
      <c r="F496" s="70">
        <f t="shared" ca="1" si="10"/>
        <v>540000</v>
      </c>
    </row>
    <row r="497" spans="1:6" ht="14.1" customHeight="1" x14ac:dyDescent="0.25">
      <c r="A497" s="81" t="s">
        <v>16530</v>
      </c>
      <c r="B497" s="69" t="str">
        <f ca="1">IFERROR(INDEX(UNSPSCDes,MATCH(INDIRECT(ADDRESS(ROW(),COLUMN()-1,4)),UNSPSCCode,0)),IF(INDIRECT(ADDRESS(ROW(),COLUMN()-1,4))="47131706","Dispensadores de ambientadores",""))</f>
        <v>Dispensadores de ambientadores</v>
      </c>
      <c r="C497" s="82" t="str">
        <f>IFERROR(VLOOKUP("CAJ",'Informacion '!P:Q,2,FALSE),"")</f>
        <v>Caja</v>
      </c>
      <c r="D497" s="81">
        <v>50</v>
      </c>
      <c r="E497" s="71">
        <v>2500</v>
      </c>
      <c r="F497" s="70">
        <f t="shared" ca="1" si="10"/>
        <v>125000</v>
      </c>
    </row>
    <row r="498" spans="1:6" ht="14.1" customHeight="1" x14ac:dyDescent="0.25">
      <c r="A498" s="81" t="s">
        <v>16530</v>
      </c>
      <c r="B498" s="69" t="str">
        <f ca="1">IFERROR(INDEX(UNSPSCDes,MATCH(INDIRECT(ADDRESS(ROW(),COLUMN()-1,4)),UNSPSCCode,0)),IF(INDIRECT(ADDRESS(ROW(),COLUMN()-1,4))="47131706","Dispensadores de ambientadores",""))</f>
        <v>Dispensadores de ambientadores</v>
      </c>
      <c r="C498" s="82" t="s">
        <v>9693</v>
      </c>
      <c r="D498" s="81">
        <v>50</v>
      </c>
      <c r="E498" s="71">
        <v>2500</v>
      </c>
      <c r="F498" s="70">
        <f t="shared" ca="1" si="10"/>
        <v>125000</v>
      </c>
    </row>
    <row r="499" spans="1:6" ht="14.1" customHeight="1" x14ac:dyDescent="0.25">
      <c r="A499" s="81" t="s">
        <v>346</v>
      </c>
      <c r="B499" s="69" t="str">
        <f ca="1">IFERROR(INDEX(UNSPSCDes,MATCH(INDIRECT(ADDRESS(ROW(),COLUMN()-1,4)),UNSPSCCode,0)),IF(INDIRECT(ADDRESS(ROW(),COLUMN()-1,4))="53131626","Desinfectante de manos",""))</f>
        <v>Desinfectante de manos</v>
      </c>
      <c r="C499" s="82" t="str">
        <f>IFERROR(VLOOKUP("CAJ",'Informacion '!P:Q,2,FALSE),"")</f>
        <v>Caja</v>
      </c>
      <c r="D499" s="81">
        <v>10</v>
      </c>
      <c r="E499" s="71">
        <v>400</v>
      </c>
      <c r="F499" s="70">
        <f t="shared" ca="1" si="10"/>
        <v>4000</v>
      </c>
    </row>
    <row r="500" spans="1:6" ht="14.1" customHeight="1" x14ac:dyDescent="0.25">
      <c r="A500" s="81" t="s">
        <v>346</v>
      </c>
      <c r="B500" s="69" t="str">
        <f ca="1">IFERROR(INDEX(UNSPSCDes,MATCH(INDIRECT(ADDRESS(ROW(),COLUMN()-1,4)),UNSPSCCode,0)),IF(INDIRECT(ADDRESS(ROW(),COLUMN()-1,4))="53131626","Desinfectante de manos",""))</f>
        <v>Desinfectante de manos</v>
      </c>
      <c r="C500" s="82" t="str">
        <f>IFERROR(VLOOKUP("CAJ",'Informacion '!P:Q,2,FALSE),"")</f>
        <v>Caja</v>
      </c>
      <c r="D500" s="81">
        <v>10</v>
      </c>
      <c r="E500" s="71">
        <v>400</v>
      </c>
      <c r="F500" s="70">
        <f t="shared" ca="1" si="10"/>
        <v>4000</v>
      </c>
    </row>
    <row r="501" spans="1:6" ht="14.1" customHeight="1" x14ac:dyDescent="0.25">
      <c r="A501" s="81" t="s">
        <v>346</v>
      </c>
      <c r="B501" s="69" t="str">
        <f ca="1">IFERROR(INDEX(UNSPSCDes,MATCH(INDIRECT(ADDRESS(ROW(),COLUMN()-1,4)),UNSPSCCode,0)),IF(INDIRECT(ADDRESS(ROW(),COLUMN()-1,4))="53131626","Desinfectante de manos",""))</f>
        <v>Desinfectante de manos</v>
      </c>
      <c r="C501" s="82" t="str">
        <f>IFERROR(VLOOKUP("CAJ",'Informacion '!P:Q,2,FALSE),"")</f>
        <v>Caja</v>
      </c>
      <c r="D501" s="81">
        <v>10</v>
      </c>
      <c r="E501" s="71">
        <v>400</v>
      </c>
      <c r="F501" s="70">
        <f t="shared" ca="1" si="10"/>
        <v>4000</v>
      </c>
    </row>
    <row r="502" spans="1:6" ht="14.1" customHeight="1" x14ac:dyDescent="0.25">
      <c r="A502" s="81" t="s">
        <v>346</v>
      </c>
      <c r="B502" s="69" t="str">
        <f ca="1">IFERROR(INDEX(UNSPSCDes,MATCH(INDIRECT(ADDRESS(ROW(),COLUMN()-1,4)),UNSPSCCode,0)),IF(INDIRECT(ADDRESS(ROW(),COLUMN()-1,4))="53131626","Desinfectante de manos",""))</f>
        <v>Desinfectante de manos</v>
      </c>
      <c r="C502" s="82" t="str">
        <f>IFERROR(VLOOKUP("CAJ",'Informacion '!P:Q,2,FALSE),"")</f>
        <v>Caja</v>
      </c>
      <c r="D502" s="81">
        <v>10</v>
      </c>
      <c r="E502" s="71">
        <v>400</v>
      </c>
      <c r="F502" s="70">
        <f t="shared" ca="1" si="10"/>
        <v>4000</v>
      </c>
    </row>
    <row r="503" spans="1:6" ht="14.1" customHeight="1" x14ac:dyDescent="0.25">
      <c r="A503" s="81" t="s">
        <v>5187</v>
      </c>
      <c r="B503" s="69" t="str">
        <f ca="1">IFERROR(INDEX(UNSPSCDes,MATCH(INDIRECT(ADDRESS(ROW(),COLUMN()-1,4)),UNSPSCCode,0)),IF(INDIRECT(ADDRESS(ROW(),COLUMN()-1,4))="42281603","Desinfectante o esterilizador de instrumentos",""))</f>
        <v>Desinfectante o esterilizador de instrumentos</v>
      </c>
      <c r="C503" s="82" t="str">
        <f>IFERROR(VLOOKUP("CAJ",'Informacion '!P:Q,2,FALSE),"")</f>
        <v>Caja</v>
      </c>
      <c r="D503" s="81">
        <v>75</v>
      </c>
      <c r="E503" s="71">
        <v>750</v>
      </c>
      <c r="F503" s="70">
        <f t="shared" ca="1" si="10"/>
        <v>56250</v>
      </c>
    </row>
    <row r="504" spans="1:6" ht="14.1" customHeight="1" x14ac:dyDescent="0.25">
      <c r="A504" s="81" t="s">
        <v>5187</v>
      </c>
      <c r="B504" s="69" t="str">
        <f ca="1">IFERROR(INDEX(UNSPSCDes,MATCH(INDIRECT(ADDRESS(ROW(),COLUMN()-1,4)),UNSPSCCode,0)),IF(INDIRECT(ADDRESS(ROW(),COLUMN()-1,4))="42281603","Desinfectante o esterilizador de instrumentos",""))</f>
        <v>Desinfectante o esterilizador de instrumentos</v>
      </c>
      <c r="C504" s="82" t="str">
        <f>IFERROR(VLOOKUP("CAJ",'Informacion '!P:Q,2,FALSE),"")</f>
        <v>Caja</v>
      </c>
      <c r="D504" s="81">
        <v>75</v>
      </c>
      <c r="E504" s="71">
        <v>750</v>
      </c>
      <c r="F504" s="70">
        <f t="shared" ca="1" si="10"/>
        <v>56250</v>
      </c>
    </row>
    <row r="505" spans="1:6" ht="14.1" customHeight="1" x14ac:dyDescent="0.25">
      <c r="A505" s="81" t="s">
        <v>5187</v>
      </c>
      <c r="B505" s="69" t="str">
        <f ca="1">IFERROR(INDEX(UNSPSCDes,MATCH(INDIRECT(ADDRESS(ROW(),COLUMN()-1,4)),UNSPSCCode,0)),IF(INDIRECT(ADDRESS(ROW(),COLUMN()-1,4))="42281603","Desinfectante o esterilizador de instrumentos",""))</f>
        <v>Desinfectante o esterilizador de instrumentos</v>
      </c>
      <c r="C505" s="82" t="str">
        <f>IFERROR(VLOOKUP("CAJ",'Informacion '!P:Q,2,FALSE),"")</f>
        <v>Caja</v>
      </c>
      <c r="D505" s="81">
        <v>75</v>
      </c>
      <c r="E505" s="71">
        <v>750</v>
      </c>
      <c r="F505" s="70">
        <f t="shared" ca="1" si="10"/>
        <v>56250</v>
      </c>
    </row>
    <row r="506" spans="1:6" ht="14.1" customHeight="1" x14ac:dyDescent="0.25">
      <c r="A506" s="81" t="s">
        <v>5187</v>
      </c>
      <c r="B506" s="69" t="str">
        <f ca="1">IFERROR(INDEX(UNSPSCDes,MATCH(INDIRECT(ADDRESS(ROW(),COLUMN()-1,4)),UNSPSCCode,0)),IF(INDIRECT(ADDRESS(ROW(),COLUMN()-1,4))="42281603","Desinfectante o esterilizador de instrumentos",""))</f>
        <v>Desinfectante o esterilizador de instrumentos</v>
      </c>
      <c r="C506" s="82" t="str">
        <f>IFERROR(VLOOKUP("CAJ",'Informacion '!P:Q,2,FALSE),"")</f>
        <v>Caja</v>
      </c>
      <c r="D506" s="81">
        <v>75</v>
      </c>
      <c r="E506" s="71">
        <v>750</v>
      </c>
      <c r="F506" s="70">
        <f t="shared" ca="1" si="10"/>
        <v>56250</v>
      </c>
    </row>
    <row r="507" spans="1:6" ht="14.1" customHeight="1" x14ac:dyDescent="0.25">
      <c r="A507" s="81" t="s">
        <v>15220</v>
      </c>
      <c r="B507" s="69" t="str">
        <f ca="1">IFERROR(INDEX(UNSPSCDes,MATCH(INDIRECT(ADDRESS(ROW(),COLUMN()-1,4)),UNSPSCCode,0)),IF(INDIRECT(ADDRESS(ROW(),COLUMN()-1,4))="42281709","Cepillos de limpieza de esterilización",""))</f>
        <v>Cepillos de limpieza de esterilización</v>
      </c>
      <c r="C507" s="82" t="str">
        <f>IFERROR(VLOOKUP("PAQ",'Informacion '!P:Q,2,FALSE),"")</f>
        <v>Paquete</v>
      </c>
      <c r="D507" s="81">
        <v>50</v>
      </c>
      <c r="E507" s="71">
        <v>650</v>
      </c>
      <c r="F507" s="70">
        <f t="shared" ca="1" si="10"/>
        <v>32500</v>
      </c>
    </row>
    <row r="508" spans="1:6" ht="14.1" customHeight="1" x14ac:dyDescent="0.25">
      <c r="A508" s="81" t="s">
        <v>15220</v>
      </c>
      <c r="B508" s="69" t="str">
        <f ca="1">IFERROR(INDEX(UNSPSCDes,MATCH(INDIRECT(ADDRESS(ROW(),COLUMN()-1,4)),UNSPSCCode,0)),IF(INDIRECT(ADDRESS(ROW(),COLUMN()-1,4))="42281709","Cepillos de limpieza de esterilización",""))</f>
        <v>Cepillos de limpieza de esterilización</v>
      </c>
      <c r="C508" s="82" t="str">
        <f>IFERROR(VLOOKUP("PAQ",'Informacion '!P:Q,2,FALSE),"")</f>
        <v>Paquete</v>
      </c>
      <c r="D508" s="81">
        <v>50</v>
      </c>
      <c r="E508" s="71">
        <v>650</v>
      </c>
      <c r="F508" s="70">
        <f t="shared" ca="1" si="10"/>
        <v>32500</v>
      </c>
    </row>
    <row r="509" spans="1:6" ht="14.1" customHeight="1" x14ac:dyDescent="0.25">
      <c r="A509" s="81" t="s">
        <v>15220</v>
      </c>
      <c r="B509" s="69" t="str">
        <f ca="1">IFERROR(INDEX(UNSPSCDes,MATCH(INDIRECT(ADDRESS(ROW(),COLUMN()-1,4)),UNSPSCCode,0)),IF(INDIRECT(ADDRESS(ROW(),COLUMN()-1,4))="42281709","Cepillos de limpieza de esterilización",""))</f>
        <v>Cepillos de limpieza de esterilización</v>
      </c>
      <c r="C509" s="82" t="str">
        <f>IFERROR(VLOOKUP("PAQ",'Informacion '!P:Q,2,FALSE),"")</f>
        <v>Paquete</v>
      </c>
      <c r="D509" s="81">
        <v>50</v>
      </c>
      <c r="E509" s="71">
        <v>650</v>
      </c>
      <c r="F509" s="70">
        <f t="shared" ca="1" si="10"/>
        <v>32500</v>
      </c>
    </row>
    <row r="510" spans="1:6" ht="14.1" customHeight="1" x14ac:dyDescent="0.25">
      <c r="A510" s="81" t="s">
        <v>15220</v>
      </c>
      <c r="B510" s="69" t="str">
        <f ca="1">IFERROR(INDEX(UNSPSCDes,MATCH(INDIRECT(ADDRESS(ROW(),COLUMN()-1,4)),UNSPSCCode,0)),IF(INDIRECT(ADDRESS(ROW(),COLUMN()-1,4))="42281709","Cepillos de limpieza de esterilización",""))</f>
        <v>Cepillos de limpieza de esterilización</v>
      </c>
      <c r="C510" s="82" t="str">
        <f>IFERROR(VLOOKUP("PAQ",'Informacion '!P:Q,2,FALSE),"")</f>
        <v>Paquete</v>
      </c>
      <c r="D510" s="81">
        <v>50</v>
      </c>
      <c r="E510" s="71">
        <v>650</v>
      </c>
      <c r="F510" s="70">
        <f t="shared" ca="1" si="10"/>
        <v>32500</v>
      </c>
    </row>
    <row r="511" spans="1:6" ht="14.1" customHeight="1" x14ac:dyDescent="0.25">
      <c r="A511" s="81" t="s">
        <v>9892</v>
      </c>
      <c r="B511" s="69" t="str">
        <f ca="1">IFERROR(INDEX(UNSPSCDes,MATCH(INDIRECT(ADDRESS(ROW(),COLUMN()-1,4)),UNSPSCCode,0)),IF(INDIRECT(ADDRESS(ROW(),COLUMN()-1,4))="48101916","Dispensadores de servilletas para servicio de comidas",""))</f>
        <v>Dispensadores de servilletas para servicio de comidas</v>
      </c>
      <c r="C511" s="82" t="str">
        <f>IFERROR(VLOOKUP("PAQ",'Informacion '!P:Q,2,FALSE),"")</f>
        <v>Paquete</v>
      </c>
      <c r="D511" s="81">
        <v>75</v>
      </c>
      <c r="E511" s="71">
        <v>900</v>
      </c>
      <c r="F511" s="70">
        <f t="shared" ca="1" si="10"/>
        <v>67500</v>
      </c>
    </row>
    <row r="512" spans="1:6" ht="14.1" customHeight="1" x14ac:dyDescent="0.25">
      <c r="A512" s="81" t="s">
        <v>9892</v>
      </c>
      <c r="B512" s="69" t="str">
        <f ca="1">IFERROR(INDEX(UNSPSCDes,MATCH(INDIRECT(ADDRESS(ROW(),COLUMN()-1,4)),UNSPSCCode,0)),IF(INDIRECT(ADDRESS(ROW(),COLUMN()-1,4))="48101916","Dispensadores de servilletas para servicio de comidas",""))</f>
        <v>Dispensadores de servilletas para servicio de comidas</v>
      </c>
      <c r="C512" s="82" t="str">
        <f>IFERROR(VLOOKUP("PAQ",'Informacion '!P:Q,2,FALSE),"")</f>
        <v>Paquete</v>
      </c>
      <c r="D512" s="81">
        <v>75</v>
      </c>
      <c r="E512" s="71">
        <v>900</v>
      </c>
      <c r="F512" s="70">
        <f t="shared" ca="1" si="10"/>
        <v>67500</v>
      </c>
    </row>
    <row r="513" spans="1:10" ht="14.1" customHeight="1" x14ac:dyDescent="0.25">
      <c r="E513" s="83" t="s">
        <v>12725</v>
      </c>
      <c r="F513" s="74">
        <f ca="1">SUM(Table23[MONTO TOTAL ESTIMADO])</f>
        <v>1341000</v>
      </c>
    </row>
    <row r="514" spans="1:10" ht="14.1" customHeight="1" thickBot="1" x14ac:dyDescent="0.3"/>
    <row r="515" spans="1:10" ht="14.1" customHeight="1" thickBot="1" x14ac:dyDescent="0.3">
      <c r="A515" s="64" t="s">
        <v>16619</v>
      </c>
      <c r="B515" s="64" t="s">
        <v>165</v>
      </c>
      <c r="C515" s="64" t="s">
        <v>11894</v>
      </c>
      <c r="D515" s="64" t="s">
        <v>14584</v>
      </c>
      <c r="E515" s="64" t="s">
        <v>11111</v>
      </c>
      <c r="F515" s="64" t="s">
        <v>11244</v>
      </c>
    </row>
    <row r="516" spans="1:10" ht="14.1" customHeight="1" thickBot="1" x14ac:dyDescent="0.3">
      <c r="A516" s="66" t="s">
        <v>6339</v>
      </c>
      <c r="B516" s="66" t="s">
        <v>10071</v>
      </c>
      <c r="C516" s="66" t="s">
        <v>18049</v>
      </c>
      <c r="D516" s="66" t="s">
        <v>1899</v>
      </c>
      <c r="E516" s="66" t="s">
        <v>18105</v>
      </c>
      <c r="F516" s="66" t="s">
        <v>6884</v>
      </c>
    </row>
    <row r="517" spans="1:10" ht="14.1" customHeight="1" thickBot="1" x14ac:dyDescent="0.3">
      <c r="A517" s="134" t="s">
        <v>15034</v>
      </c>
      <c r="B517" s="67" t="s">
        <v>8646</v>
      </c>
      <c r="C517" s="77">
        <v>44460</v>
      </c>
      <c r="D517" s="134" t="s">
        <v>9515</v>
      </c>
      <c r="E517" s="79" t="s">
        <v>13278</v>
      </c>
      <c r="F517" s="80" t="s">
        <v>3126</v>
      </c>
    </row>
    <row r="518" spans="1:10" ht="14.1" customHeight="1" thickBot="1" x14ac:dyDescent="0.3">
      <c r="A518" s="135"/>
      <c r="B518" s="67" t="s">
        <v>1810</v>
      </c>
      <c r="C518" s="78">
        <f>IF(C517="","",IF(AND(MONTH(C517)&gt;=1,MONTH(C517)&lt;=3),1,IF(AND(MONTH(C517)&gt;=4,MONTH(C517)&lt;=6),2,IF(AND(MONTH(C517)&gt;=7,MONTH(C517)&lt;=9),3,4))))</f>
        <v>3</v>
      </c>
      <c r="D518" s="135"/>
      <c r="E518" s="79" t="s">
        <v>2447</v>
      </c>
      <c r="F518" s="80" t="s">
        <v>14655</v>
      </c>
    </row>
    <row r="519" spans="1:10" ht="14.1" customHeight="1" thickBot="1" x14ac:dyDescent="0.3">
      <c r="A519" s="135"/>
      <c r="B519" s="67" t="s">
        <v>13122</v>
      </c>
      <c r="C519" s="77">
        <v>44467</v>
      </c>
      <c r="D519" s="135"/>
      <c r="E519" s="79" t="s">
        <v>3119</v>
      </c>
      <c r="F519" s="80" t="s">
        <v>4694</v>
      </c>
    </row>
    <row r="520" spans="1:10" ht="14.1" customHeight="1" thickBot="1" x14ac:dyDescent="0.3">
      <c r="A520" s="135"/>
      <c r="B520" s="67" t="s">
        <v>1810</v>
      </c>
      <c r="C520" s="78">
        <f>IF(C519="","",IF(AND(MONTH(C519)&gt;=1,MONTH(C519)&lt;=3),1,IF(AND(MONTH(C519)&gt;=4,MONTH(C519)&lt;=6),2,IF(AND(MONTH(C519)&gt;=7,MONTH(C519)&lt;=9),3,4))))</f>
        <v>3</v>
      </c>
      <c r="D520" s="135"/>
      <c r="E520" s="79" t="s">
        <v>13380</v>
      </c>
      <c r="F520" s="80"/>
    </row>
    <row r="521" spans="1:10" ht="14.1" customHeight="1" thickBot="1" x14ac:dyDescent="0.3">
      <c r="H521" s="26" t="str">
        <f>C488</f>
        <v>Bienes</v>
      </c>
      <c r="I521" s="26" t="str">
        <f>E488</f>
        <v>No</v>
      </c>
      <c r="J521" s="26" t="str">
        <f>D488</f>
        <v>Comparacion de Precios</v>
      </c>
    </row>
    <row r="522" spans="1:10" ht="13.5" customHeight="1" thickBot="1" x14ac:dyDescent="0.3">
      <c r="A522" s="72" t="s">
        <v>15959</v>
      </c>
      <c r="B522" s="72" t="s">
        <v>16379</v>
      </c>
      <c r="C522" s="72" t="s">
        <v>15863</v>
      </c>
      <c r="D522" s="72" t="s">
        <v>15467</v>
      </c>
      <c r="E522" s="72" t="s">
        <v>7036</v>
      </c>
      <c r="F522" s="72" t="s">
        <v>15496</v>
      </c>
    </row>
    <row r="523" spans="1:10" ht="13.5" customHeight="1" x14ac:dyDescent="0.25">
      <c r="A523" s="97">
        <v>12141901</v>
      </c>
      <c r="B523" s="69" t="str">
        <f ca="1">IFERROR(INDEX(UNSPSCDes,MATCH(INDIRECT(ADDRESS(ROW(),COLUMN()-1,4)),UNSPSCCode,0)),IF(INDIRECT(ADDRESS(ROW(),COLUMN()-1,4))="47131706","Dispensadores de ambientadores",""))</f>
        <v>Cloro cl</v>
      </c>
      <c r="C523" s="82" t="s">
        <v>9693</v>
      </c>
      <c r="D523" s="81">
        <v>300</v>
      </c>
      <c r="E523" s="71">
        <v>150</v>
      </c>
      <c r="F523" s="70">
        <f t="shared" ref="F523:F542" ca="1" si="11">INDIRECT(ADDRESS(ROW(),COLUMN()-2,4))*INDIRECT(ADDRESS(ROW(),COLUMN()-1,4))</f>
        <v>45000</v>
      </c>
    </row>
    <row r="524" spans="1:10" ht="14.1" customHeight="1" x14ac:dyDescent="0.25">
      <c r="A524" s="97">
        <v>12161801</v>
      </c>
      <c r="B524" s="69" t="str">
        <f ca="1">IFERROR(INDEX(UNSPSCDes,MATCH(INDIRECT(ADDRESS(ROW(),COLUMN()-1,4)),UNSPSCCode,0)),IF(INDIRECT(ADDRESS(ROW(),COLUMN()-1,4))="47131706","Dispensadores de ambientadores",""))</f>
        <v>Geles</v>
      </c>
      <c r="C524" s="82" t="s">
        <v>9693</v>
      </c>
      <c r="D524" s="81">
        <v>300</v>
      </c>
      <c r="E524" s="71">
        <v>1800</v>
      </c>
      <c r="F524" s="70">
        <f t="shared" ca="1" si="11"/>
        <v>540000</v>
      </c>
    </row>
    <row r="525" spans="1:10" ht="14.1" customHeight="1" x14ac:dyDescent="0.25">
      <c r="A525" s="81" t="s">
        <v>16530</v>
      </c>
      <c r="B525" s="69" t="str">
        <f ca="1">IFERROR(INDEX(UNSPSCDes,MATCH(INDIRECT(ADDRESS(ROW(),COLUMN()-1,4)),UNSPSCCode,0)),IF(INDIRECT(ADDRESS(ROW(),COLUMN()-1,4))="47131706","Dispensadores de ambientadores",""))</f>
        <v>Dispensadores de ambientadores</v>
      </c>
      <c r="C525" s="82" t="str">
        <f>IFERROR(VLOOKUP("CAJ",'Informacion '!P:Q,2,FALSE),"")</f>
        <v>Caja</v>
      </c>
      <c r="D525" s="81">
        <v>50</v>
      </c>
      <c r="E525" s="71">
        <v>2500</v>
      </c>
      <c r="F525" s="70">
        <f t="shared" ca="1" si="11"/>
        <v>125000</v>
      </c>
    </row>
    <row r="526" spans="1:10" ht="14.1" customHeight="1" x14ac:dyDescent="0.25">
      <c r="A526" s="81" t="s">
        <v>16530</v>
      </c>
      <c r="B526" s="69" t="str">
        <f ca="1">IFERROR(INDEX(UNSPSCDes,MATCH(INDIRECT(ADDRESS(ROW(),COLUMN()-1,4)),UNSPSCCode,0)),IF(INDIRECT(ADDRESS(ROW(),COLUMN()-1,4))="47131706","Dispensadores de ambientadores",""))</f>
        <v>Dispensadores de ambientadores</v>
      </c>
      <c r="C526" s="82" t="str">
        <f>IFERROR(VLOOKUP("CAJ",'Informacion '!P:Q,2,FALSE),"")</f>
        <v>Caja</v>
      </c>
      <c r="D526" s="81">
        <v>50</v>
      </c>
      <c r="E526" s="71">
        <v>2500</v>
      </c>
      <c r="F526" s="70">
        <f t="shared" ca="1" si="11"/>
        <v>125000</v>
      </c>
    </row>
    <row r="527" spans="1:10" ht="14.1" customHeight="1" x14ac:dyDescent="0.25">
      <c r="A527" s="81" t="s">
        <v>346</v>
      </c>
      <c r="B527" s="69" t="str">
        <f ca="1">IFERROR(INDEX(UNSPSCDes,MATCH(INDIRECT(ADDRESS(ROW(),COLUMN()-1,4)),UNSPSCCode,0)),IF(INDIRECT(ADDRESS(ROW(),COLUMN()-1,4))="53131626","Desinfectante de manos",""))</f>
        <v>Desinfectante de manos</v>
      </c>
      <c r="C527" s="82" t="str">
        <f>IFERROR(VLOOKUP("CAJ",'Informacion '!P:Q,2,FALSE),"")</f>
        <v>Caja</v>
      </c>
      <c r="D527" s="81">
        <v>10</v>
      </c>
      <c r="E527" s="71">
        <v>400</v>
      </c>
      <c r="F527" s="70">
        <f t="shared" ca="1" si="11"/>
        <v>4000</v>
      </c>
    </row>
    <row r="528" spans="1:10" ht="14.1" customHeight="1" x14ac:dyDescent="0.25">
      <c r="A528" s="81" t="s">
        <v>346</v>
      </c>
      <c r="B528" s="69" t="str">
        <f ca="1">IFERROR(INDEX(UNSPSCDes,MATCH(INDIRECT(ADDRESS(ROW(),COLUMN()-1,4)),UNSPSCCode,0)),IF(INDIRECT(ADDRESS(ROW(),COLUMN()-1,4))="53131626","Desinfectante de manos",""))</f>
        <v>Desinfectante de manos</v>
      </c>
      <c r="C528" s="82" t="str">
        <f>IFERROR(VLOOKUP("CAJ",'Informacion '!P:Q,2,FALSE),"")</f>
        <v>Caja</v>
      </c>
      <c r="D528" s="81">
        <v>10</v>
      </c>
      <c r="E528" s="71">
        <v>400</v>
      </c>
      <c r="F528" s="70">
        <f t="shared" ca="1" si="11"/>
        <v>4000</v>
      </c>
    </row>
    <row r="529" spans="1:6" ht="14.1" customHeight="1" x14ac:dyDescent="0.25">
      <c r="A529" s="81" t="s">
        <v>346</v>
      </c>
      <c r="B529" s="69" t="str">
        <f ca="1">IFERROR(INDEX(UNSPSCDes,MATCH(INDIRECT(ADDRESS(ROW(),COLUMN()-1,4)),UNSPSCCode,0)),IF(INDIRECT(ADDRESS(ROW(),COLUMN()-1,4))="53131626","Desinfectante de manos",""))</f>
        <v>Desinfectante de manos</v>
      </c>
      <c r="C529" s="82" t="str">
        <f>IFERROR(VLOOKUP("CAJ",'Informacion '!P:Q,2,FALSE),"")</f>
        <v>Caja</v>
      </c>
      <c r="D529" s="81">
        <v>10</v>
      </c>
      <c r="E529" s="71">
        <v>400</v>
      </c>
      <c r="F529" s="70">
        <f t="shared" ca="1" si="11"/>
        <v>4000</v>
      </c>
    </row>
    <row r="530" spans="1:6" ht="14.1" customHeight="1" x14ac:dyDescent="0.25">
      <c r="A530" s="81" t="s">
        <v>346</v>
      </c>
      <c r="B530" s="69" t="str">
        <f ca="1">IFERROR(INDEX(UNSPSCDes,MATCH(INDIRECT(ADDRESS(ROW(),COLUMN()-1,4)),UNSPSCCode,0)),IF(INDIRECT(ADDRESS(ROW(),COLUMN()-1,4))="53131626","Desinfectante de manos",""))</f>
        <v>Desinfectante de manos</v>
      </c>
      <c r="C530" s="82" t="str">
        <f>IFERROR(VLOOKUP("CAJ",'Informacion '!P:Q,2,FALSE),"")</f>
        <v>Caja</v>
      </c>
      <c r="D530" s="81">
        <v>10</v>
      </c>
      <c r="E530" s="71">
        <v>400</v>
      </c>
      <c r="F530" s="70">
        <f t="shared" ca="1" si="11"/>
        <v>4000</v>
      </c>
    </row>
    <row r="531" spans="1:6" ht="14.1" customHeight="1" x14ac:dyDescent="0.25">
      <c r="A531" s="81" t="s">
        <v>5187</v>
      </c>
      <c r="B531" s="69" t="str">
        <f ca="1">IFERROR(INDEX(UNSPSCDes,MATCH(INDIRECT(ADDRESS(ROW(),COLUMN()-1,4)),UNSPSCCode,0)),IF(INDIRECT(ADDRESS(ROW(),COLUMN()-1,4))="42281603","Desinfectante o esterilizador de instrumentos",""))</f>
        <v>Desinfectante o esterilizador de instrumentos</v>
      </c>
      <c r="C531" s="82" t="str">
        <f>IFERROR(VLOOKUP("CAJ",'Informacion '!P:Q,2,FALSE),"")</f>
        <v>Caja</v>
      </c>
      <c r="D531" s="81">
        <v>75</v>
      </c>
      <c r="E531" s="71">
        <v>750</v>
      </c>
      <c r="F531" s="70">
        <f t="shared" ca="1" si="11"/>
        <v>56250</v>
      </c>
    </row>
    <row r="532" spans="1:6" ht="14.1" customHeight="1" x14ac:dyDescent="0.25">
      <c r="A532" s="81" t="s">
        <v>5187</v>
      </c>
      <c r="B532" s="69" t="str">
        <f ca="1">IFERROR(INDEX(UNSPSCDes,MATCH(INDIRECT(ADDRESS(ROW(),COLUMN()-1,4)),UNSPSCCode,0)),IF(INDIRECT(ADDRESS(ROW(),COLUMN()-1,4))="42281603","Desinfectante o esterilizador de instrumentos",""))</f>
        <v>Desinfectante o esterilizador de instrumentos</v>
      </c>
      <c r="C532" s="82" t="str">
        <f>IFERROR(VLOOKUP("CAJ",'Informacion '!P:Q,2,FALSE),"")</f>
        <v>Caja</v>
      </c>
      <c r="D532" s="81">
        <v>75</v>
      </c>
      <c r="E532" s="71">
        <v>750</v>
      </c>
      <c r="F532" s="70">
        <f t="shared" ca="1" si="11"/>
        <v>56250</v>
      </c>
    </row>
    <row r="533" spans="1:6" ht="14.1" customHeight="1" x14ac:dyDescent="0.25">
      <c r="A533" s="81" t="s">
        <v>5187</v>
      </c>
      <c r="B533" s="69" t="str">
        <f ca="1">IFERROR(INDEX(UNSPSCDes,MATCH(INDIRECT(ADDRESS(ROW(),COLUMN()-1,4)),UNSPSCCode,0)),IF(INDIRECT(ADDRESS(ROW(),COLUMN()-1,4))="42281603","Desinfectante o esterilizador de instrumentos",""))</f>
        <v>Desinfectante o esterilizador de instrumentos</v>
      </c>
      <c r="C533" s="82" t="str">
        <f>IFERROR(VLOOKUP("CAJ",'Informacion '!P:Q,2,FALSE),"")</f>
        <v>Caja</v>
      </c>
      <c r="D533" s="81">
        <v>75</v>
      </c>
      <c r="E533" s="71">
        <v>750</v>
      </c>
      <c r="F533" s="70">
        <f t="shared" ca="1" si="11"/>
        <v>56250</v>
      </c>
    </row>
    <row r="534" spans="1:6" ht="14.1" customHeight="1" x14ac:dyDescent="0.25">
      <c r="A534" s="81" t="s">
        <v>5187</v>
      </c>
      <c r="B534" s="69" t="str">
        <f ca="1">IFERROR(INDEX(UNSPSCDes,MATCH(INDIRECT(ADDRESS(ROW(),COLUMN()-1,4)),UNSPSCCode,0)),IF(INDIRECT(ADDRESS(ROW(),COLUMN()-1,4))="42281603","Desinfectante o esterilizador de instrumentos",""))</f>
        <v>Desinfectante o esterilizador de instrumentos</v>
      </c>
      <c r="C534" s="82" t="str">
        <f>IFERROR(VLOOKUP("CAJ",'Informacion '!P:Q,2,FALSE),"")</f>
        <v>Caja</v>
      </c>
      <c r="D534" s="81">
        <v>75</v>
      </c>
      <c r="E534" s="71">
        <v>750</v>
      </c>
      <c r="F534" s="70">
        <f t="shared" ca="1" si="11"/>
        <v>56250</v>
      </c>
    </row>
    <row r="535" spans="1:6" ht="14.1" customHeight="1" x14ac:dyDescent="0.25">
      <c r="A535" s="81" t="s">
        <v>15220</v>
      </c>
      <c r="B535" s="69" t="str">
        <f ca="1">IFERROR(INDEX(UNSPSCDes,MATCH(INDIRECT(ADDRESS(ROW(),COLUMN()-1,4)),UNSPSCCode,0)),IF(INDIRECT(ADDRESS(ROW(),COLUMN()-1,4))="42281709","Cepillos de limpieza de esterilización",""))</f>
        <v>Cepillos de limpieza de esterilización</v>
      </c>
      <c r="C535" s="82" t="str">
        <f>IFERROR(VLOOKUP("PAQ",'Informacion '!P:Q,2,FALSE),"")</f>
        <v>Paquete</v>
      </c>
      <c r="D535" s="81">
        <v>50</v>
      </c>
      <c r="E535" s="71">
        <v>650</v>
      </c>
      <c r="F535" s="70">
        <f t="shared" ca="1" si="11"/>
        <v>32500</v>
      </c>
    </row>
    <row r="536" spans="1:6" ht="14.1" customHeight="1" x14ac:dyDescent="0.25">
      <c r="A536" s="81" t="s">
        <v>15220</v>
      </c>
      <c r="B536" s="69" t="str">
        <f ca="1">IFERROR(INDEX(UNSPSCDes,MATCH(INDIRECT(ADDRESS(ROW(),COLUMN()-1,4)),UNSPSCCode,0)),IF(INDIRECT(ADDRESS(ROW(),COLUMN()-1,4))="42281709","Cepillos de limpieza de esterilización",""))</f>
        <v>Cepillos de limpieza de esterilización</v>
      </c>
      <c r="C536" s="82" t="str">
        <f>IFERROR(VLOOKUP("PAQ",'Informacion '!P:Q,2,FALSE),"")</f>
        <v>Paquete</v>
      </c>
      <c r="D536" s="81">
        <v>50</v>
      </c>
      <c r="E536" s="71">
        <v>650</v>
      </c>
      <c r="F536" s="70">
        <f t="shared" ca="1" si="11"/>
        <v>32500</v>
      </c>
    </row>
    <row r="537" spans="1:6" ht="14.1" customHeight="1" x14ac:dyDescent="0.25">
      <c r="A537" s="81" t="s">
        <v>15220</v>
      </c>
      <c r="B537" s="69" t="str">
        <f ca="1">IFERROR(INDEX(UNSPSCDes,MATCH(INDIRECT(ADDRESS(ROW(),COLUMN()-1,4)),UNSPSCCode,0)),IF(INDIRECT(ADDRESS(ROW(),COLUMN()-1,4))="42281709","Cepillos de limpieza de esterilización",""))</f>
        <v>Cepillos de limpieza de esterilización</v>
      </c>
      <c r="C537" s="82" t="str">
        <f>IFERROR(VLOOKUP("PAQ",'Informacion '!P:Q,2,FALSE),"")</f>
        <v>Paquete</v>
      </c>
      <c r="D537" s="81">
        <v>50</v>
      </c>
      <c r="E537" s="71">
        <v>650</v>
      </c>
      <c r="F537" s="70">
        <f t="shared" ca="1" si="11"/>
        <v>32500</v>
      </c>
    </row>
    <row r="538" spans="1:6" ht="14.1" customHeight="1" x14ac:dyDescent="0.25">
      <c r="A538" s="81" t="s">
        <v>15220</v>
      </c>
      <c r="B538" s="69" t="str">
        <f ca="1">IFERROR(INDEX(UNSPSCDes,MATCH(INDIRECT(ADDRESS(ROW(),COLUMN()-1,4)),UNSPSCCode,0)),IF(INDIRECT(ADDRESS(ROW(),COLUMN()-1,4))="42281709","Cepillos de limpieza de esterilización",""))</f>
        <v>Cepillos de limpieza de esterilización</v>
      </c>
      <c r="C538" s="82" t="str">
        <f>IFERROR(VLOOKUP("PAQ",'Informacion '!P:Q,2,FALSE),"")</f>
        <v>Paquete</v>
      </c>
      <c r="D538" s="81">
        <v>50</v>
      </c>
      <c r="E538" s="71">
        <v>650</v>
      </c>
      <c r="F538" s="70">
        <f t="shared" ca="1" si="11"/>
        <v>32500</v>
      </c>
    </row>
    <row r="539" spans="1:6" ht="14.1" customHeight="1" x14ac:dyDescent="0.25">
      <c r="A539" s="81" t="s">
        <v>9892</v>
      </c>
      <c r="B539" s="69" t="str">
        <f ca="1">IFERROR(INDEX(UNSPSCDes,MATCH(INDIRECT(ADDRESS(ROW(),COLUMN()-1,4)),UNSPSCCode,0)),IF(INDIRECT(ADDRESS(ROW(),COLUMN()-1,4))="48101916","Dispensadores de servilletas para servicio de comidas",""))</f>
        <v>Dispensadores de servilletas para servicio de comidas</v>
      </c>
      <c r="C539" s="82" t="str">
        <f>IFERROR(VLOOKUP("PAQ",'Informacion '!P:Q,2,FALSE),"")</f>
        <v>Paquete</v>
      </c>
      <c r="D539" s="81">
        <v>75</v>
      </c>
      <c r="E539" s="71">
        <v>900</v>
      </c>
      <c r="F539" s="70">
        <f t="shared" ca="1" si="11"/>
        <v>67500</v>
      </c>
    </row>
    <row r="540" spans="1:6" ht="14.1" customHeight="1" x14ac:dyDescent="0.25">
      <c r="A540" s="81" t="s">
        <v>9892</v>
      </c>
      <c r="B540" s="69" t="str">
        <f ca="1">IFERROR(INDEX(UNSPSCDes,MATCH(INDIRECT(ADDRESS(ROW(),COLUMN()-1,4)),UNSPSCCode,0)),IF(INDIRECT(ADDRESS(ROW(),COLUMN()-1,4))="48101916","Dispensadores de servilletas para servicio de comidas",""))</f>
        <v>Dispensadores de servilletas para servicio de comidas</v>
      </c>
      <c r="C540" s="82" t="str">
        <f>IFERROR(VLOOKUP("PAQ",'Informacion '!P:Q,2,FALSE),"")</f>
        <v>Paquete</v>
      </c>
      <c r="D540" s="81">
        <v>75</v>
      </c>
      <c r="E540" s="71">
        <v>900</v>
      </c>
      <c r="F540" s="70">
        <f t="shared" ca="1" si="11"/>
        <v>67500</v>
      </c>
    </row>
    <row r="541" spans="1:6" ht="14.1" customHeight="1" x14ac:dyDescent="0.25">
      <c r="A541" s="81" t="s">
        <v>9892</v>
      </c>
      <c r="B541" s="69" t="str">
        <f ca="1">IFERROR(INDEX(UNSPSCDes,MATCH(INDIRECT(ADDRESS(ROW(),COLUMN()-1,4)),UNSPSCCode,0)),IF(INDIRECT(ADDRESS(ROW(),COLUMN()-1,4))="48101916","Dispensadores de servilletas para servicio de comidas",""))</f>
        <v>Dispensadores de servilletas para servicio de comidas</v>
      </c>
      <c r="C541" s="82" t="str">
        <f>IFERROR(VLOOKUP("PAQ",'Informacion '!P:Q,2,FALSE),"")</f>
        <v>Paquete</v>
      </c>
      <c r="D541" s="81">
        <v>75</v>
      </c>
      <c r="E541" s="71">
        <v>900</v>
      </c>
      <c r="F541" s="70">
        <f t="shared" ca="1" si="11"/>
        <v>67500</v>
      </c>
    </row>
    <row r="542" spans="1:6" ht="14.1" customHeight="1" x14ac:dyDescent="0.25">
      <c r="A542" s="81" t="s">
        <v>9892</v>
      </c>
      <c r="B542" s="69" t="str">
        <f ca="1">IFERROR(INDEX(UNSPSCDes,MATCH(INDIRECT(ADDRESS(ROW(),COLUMN()-1,4)),UNSPSCCode,0)),IF(INDIRECT(ADDRESS(ROW(),COLUMN()-1,4))="48101916","Dispensadores de servilletas para servicio de comidas",""))</f>
        <v>Dispensadores de servilletas para servicio de comidas</v>
      </c>
      <c r="C542" s="82" t="str">
        <f>IFERROR(VLOOKUP("PAQ",'Informacion '!P:Q,2,FALSE),"")</f>
        <v>Paquete</v>
      </c>
      <c r="D542" s="81">
        <v>75</v>
      </c>
      <c r="E542" s="71">
        <v>900</v>
      </c>
      <c r="F542" s="70">
        <f t="shared" ca="1" si="11"/>
        <v>67500</v>
      </c>
    </row>
    <row r="543" spans="1:6" ht="14.1" customHeight="1" x14ac:dyDescent="0.25">
      <c r="E543" s="83" t="s">
        <v>12725</v>
      </c>
      <c r="F543" s="74">
        <f ca="1">SUM(Table24[MONTO TOTAL ESTIMADO])</f>
        <v>1476000</v>
      </c>
    </row>
    <row r="544" spans="1:6" ht="14.1" customHeight="1" thickBot="1" x14ac:dyDescent="0.3"/>
    <row r="545" spans="1:10" ht="14.1" customHeight="1" thickBot="1" x14ac:dyDescent="0.3">
      <c r="A545" s="64" t="s">
        <v>16619</v>
      </c>
      <c r="B545" s="64" t="s">
        <v>165</v>
      </c>
      <c r="C545" s="64" t="s">
        <v>11894</v>
      </c>
      <c r="D545" s="64" t="s">
        <v>14584</v>
      </c>
      <c r="E545" s="64" t="s">
        <v>11111</v>
      </c>
      <c r="F545" s="64" t="s">
        <v>11244</v>
      </c>
    </row>
    <row r="546" spans="1:10" ht="14.1" customHeight="1" thickBot="1" x14ac:dyDescent="0.3">
      <c r="A546" s="66" t="s">
        <v>4820</v>
      </c>
      <c r="B546" s="66" t="s">
        <v>15542</v>
      </c>
      <c r="C546" s="66" t="s">
        <v>18049</v>
      </c>
      <c r="D546" s="66" t="s">
        <v>1899</v>
      </c>
      <c r="E546" s="66" t="s">
        <v>18105</v>
      </c>
      <c r="F546" s="66" t="s">
        <v>6884</v>
      </c>
    </row>
    <row r="547" spans="1:10" ht="14.1" customHeight="1" thickBot="1" x14ac:dyDescent="0.3">
      <c r="A547" s="134" t="s">
        <v>15034</v>
      </c>
      <c r="B547" s="67" t="s">
        <v>8646</v>
      </c>
      <c r="C547" s="77">
        <v>44206</v>
      </c>
      <c r="D547" s="134" t="s">
        <v>9515</v>
      </c>
      <c r="E547" s="79" t="s">
        <v>13278</v>
      </c>
      <c r="F547" s="80" t="s">
        <v>3126</v>
      </c>
    </row>
    <row r="548" spans="1:10" ht="14.1" customHeight="1" thickBot="1" x14ac:dyDescent="0.3">
      <c r="A548" s="135"/>
      <c r="B548" s="67" t="s">
        <v>1810</v>
      </c>
      <c r="C548" s="78">
        <f>IF(C547="","",IF(AND(MONTH(C547)&gt;=1,MONTH(C547)&lt;=3),1,IF(AND(MONTH(C547)&gt;=4,MONTH(C547)&lt;=6),2,IF(AND(MONTH(C547)&gt;=7,MONTH(C547)&lt;=9),3,4))))</f>
        <v>1</v>
      </c>
      <c r="D548" s="135"/>
      <c r="E548" s="79" t="s">
        <v>2447</v>
      </c>
      <c r="F548" s="80" t="s">
        <v>14655</v>
      </c>
    </row>
    <row r="549" spans="1:10" ht="14.1" customHeight="1" thickBot="1" x14ac:dyDescent="0.3">
      <c r="A549" s="135"/>
      <c r="B549" s="67" t="s">
        <v>13122</v>
      </c>
      <c r="C549" s="77">
        <v>44212</v>
      </c>
      <c r="D549" s="135"/>
      <c r="E549" s="79" t="s">
        <v>3119</v>
      </c>
      <c r="F549" s="80" t="s">
        <v>4694</v>
      </c>
    </row>
    <row r="550" spans="1:10" ht="14.1" customHeight="1" thickBot="1" x14ac:dyDescent="0.3">
      <c r="A550" s="135"/>
      <c r="B550" s="67" t="s">
        <v>1810</v>
      </c>
      <c r="C550" s="78">
        <f>IF(C549="","",IF(AND(MONTH(C549)&gt;=1,MONTH(C549)&lt;=3),1,IF(AND(MONTH(C549)&gt;=4,MONTH(C549)&lt;=6),2,IF(AND(MONTH(C549)&gt;=7,MONTH(C549)&lt;=9),3,4))))</f>
        <v>1</v>
      </c>
      <c r="D550" s="135"/>
      <c r="E550" s="79" t="s">
        <v>13380</v>
      </c>
      <c r="F550" s="80"/>
    </row>
    <row r="551" spans="1:10" ht="14.1" customHeight="1" thickBot="1" x14ac:dyDescent="0.3">
      <c r="H551" s="26" t="str">
        <f>C516</f>
        <v>Bienes</v>
      </c>
      <c r="I551" s="26" t="str">
        <f>E516</f>
        <v>No</v>
      </c>
      <c r="J551" s="26" t="str">
        <f>D516</f>
        <v>Comparacion de Precios</v>
      </c>
    </row>
    <row r="552" spans="1:10" ht="14.1" customHeight="1" thickBot="1" x14ac:dyDescent="0.3">
      <c r="A552" s="72" t="s">
        <v>15959</v>
      </c>
      <c r="B552" s="72" t="s">
        <v>16379</v>
      </c>
      <c r="C552" s="72" t="s">
        <v>15863</v>
      </c>
      <c r="D552" s="72" t="s">
        <v>15467</v>
      </c>
      <c r="E552" s="72" t="s">
        <v>7036</v>
      </c>
      <c r="F552" s="72" t="s">
        <v>15496</v>
      </c>
    </row>
    <row r="553" spans="1:10" ht="33.950000000000003" customHeight="1" x14ac:dyDescent="0.25">
      <c r="A553" s="81" t="s">
        <v>8844</v>
      </c>
      <c r="B553" s="69" t="str">
        <f ca="1">IFERROR(INDEX(UNSPSCDes,MATCH(INDIRECT(ADDRESS(ROW(),COLUMN()-1,4)),UNSPSCCode,0)),IF(INDIRECT(ADDRESS(ROW(),COLUMN()-1,4))="43201537","Servidores de impresoras",""))</f>
        <v>Servidores de impresoras</v>
      </c>
      <c r="C553" s="82" t="str">
        <f>IFERROR(VLOOKUP("UD",'Informacion '!P:Q,2,FALSE),"")</f>
        <v>Unidad</v>
      </c>
      <c r="D553" s="81">
        <v>25</v>
      </c>
      <c r="E553" s="71">
        <v>45200</v>
      </c>
      <c r="F553" s="70">
        <f ca="1">INDIRECT(ADDRESS(ROW(),COLUMN()-2,4))*INDIRECT(ADDRESS(ROW(),COLUMN()-1,4))</f>
        <v>1130000</v>
      </c>
    </row>
    <row r="554" spans="1:10" ht="14.1" customHeight="1" x14ac:dyDescent="0.25">
      <c r="A554" s="81" t="s">
        <v>16475</v>
      </c>
      <c r="B554" s="69" t="str">
        <f ca="1">IFERROR(INDEX(UNSPSCDes,MATCH(INDIRECT(ADDRESS(ROW(),COLUMN()-1,4)),UNSPSCCode,0)),IF(INDIRECT(ADDRESS(ROW(),COLUMN()-1,4))="43201503","Procesadores de unidad de procesamiento central cpu",""))</f>
        <v>Procesadores de unidad de procesamiento central cpu</v>
      </c>
      <c r="C554" s="82" t="str">
        <f>IFERROR(VLOOKUP("UD",'Informacion '!P:Q,2,FALSE),"")</f>
        <v>Unidad</v>
      </c>
      <c r="D554" s="81">
        <v>25</v>
      </c>
      <c r="E554" s="71">
        <v>45500</v>
      </c>
      <c r="F554" s="70">
        <f ca="1">INDIRECT(ADDRESS(ROW(),COLUMN()-2,4))*INDIRECT(ADDRESS(ROW(),COLUMN()-1,4))</f>
        <v>1137500</v>
      </c>
    </row>
    <row r="555" spans="1:10" ht="14.1" customHeight="1" x14ac:dyDescent="0.25">
      <c r="A555" s="81" t="s">
        <v>13342</v>
      </c>
      <c r="B555" s="69" t="str">
        <f ca="1">IFERROR(INDEX(UNSPSCDes,MATCH(INDIRECT(ADDRESS(ROW(),COLUMN()-1,4)),UNSPSCCode,0)),IF(INDIRECT(ADDRESS(ROW(),COLUMN()-1,4))="43211903","Monitores de pantalla táctil (touch)",""))</f>
        <v>Monitores de pantalla táctil (touch)</v>
      </c>
      <c r="C555" s="82" t="str">
        <f>IFERROR(VLOOKUP("UD",'Informacion '!P:Q,2,FALSE),"")</f>
        <v>Unidad</v>
      </c>
      <c r="D555" s="81">
        <v>25</v>
      </c>
      <c r="E555" s="71">
        <v>5600</v>
      </c>
      <c r="F555" s="70">
        <f ca="1">INDIRECT(ADDRESS(ROW(),COLUMN()-2,4))*INDIRECT(ADDRESS(ROW(),COLUMN()-1,4))</f>
        <v>140000</v>
      </c>
    </row>
    <row r="556" spans="1:10" ht="14.1" customHeight="1" x14ac:dyDescent="0.25">
      <c r="A556" s="81" t="s">
        <v>10237</v>
      </c>
      <c r="B556" s="69" t="str">
        <f ca="1">IFERROR(INDEX(UNSPSCDes,MATCH(INDIRECT(ADDRESS(ROW(),COLUMN()-1,4)),UNSPSCCode,0)),IF(INDIRECT(ADDRESS(ROW(),COLUMN()-1,4))="43211711","Escáneres",""))</f>
        <v>Escáneres</v>
      </c>
      <c r="C556" s="82" t="str">
        <f>IFERROR(VLOOKUP("UD",'Informacion '!P:Q,2,FALSE),"")</f>
        <v>Unidad</v>
      </c>
      <c r="D556" s="81">
        <v>25</v>
      </c>
      <c r="E556" s="71">
        <v>45500</v>
      </c>
      <c r="F556" s="70">
        <f ca="1">INDIRECT(ADDRESS(ROW(),COLUMN()-2,4))*INDIRECT(ADDRESS(ROW(),COLUMN()-1,4))</f>
        <v>1137500</v>
      </c>
    </row>
    <row r="557" spans="1:10" ht="14.1" customHeight="1" x14ac:dyDescent="0.25">
      <c r="E557" s="83" t="s">
        <v>12725</v>
      </c>
      <c r="F557" s="74">
        <f ca="1">SUM(Table25[MONTO TOTAL ESTIMADO])</f>
        <v>3545000</v>
      </c>
    </row>
    <row r="558" spans="1:10" ht="14.1" customHeight="1" thickBot="1" x14ac:dyDescent="0.3"/>
    <row r="559" spans="1:10" ht="14.1" customHeight="1" thickBot="1" x14ac:dyDescent="0.3">
      <c r="A559" s="64" t="s">
        <v>16619</v>
      </c>
      <c r="B559" s="64" t="s">
        <v>165</v>
      </c>
      <c r="C559" s="64" t="s">
        <v>11894</v>
      </c>
      <c r="D559" s="64" t="s">
        <v>14584</v>
      </c>
      <c r="E559" s="64" t="s">
        <v>11111</v>
      </c>
      <c r="F559" s="64" t="s">
        <v>11244</v>
      </c>
    </row>
    <row r="560" spans="1:10" ht="14.1" customHeight="1" thickBot="1" x14ac:dyDescent="0.3">
      <c r="A560" s="66" t="s">
        <v>4820</v>
      </c>
      <c r="B560" s="66" t="s">
        <v>15542</v>
      </c>
      <c r="C560" s="66" t="s">
        <v>18049</v>
      </c>
      <c r="D560" s="66" t="s">
        <v>1899</v>
      </c>
      <c r="E560" s="66" t="s">
        <v>18105</v>
      </c>
      <c r="F560" s="66" t="s">
        <v>6884</v>
      </c>
    </row>
    <row r="561" spans="1:10" ht="14.1" customHeight="1" thickBot="1" x14ac:dyDescent="0.3">
      <c r="A561" s="134" t="s">
        <v>15034</v>
      </c>
      <c r="B561" s="67" t="s">
        <v>8646</v>
      </c>
      <c r="C561" s="77">
        <v>44326</v>
      </c>
      <c r="D561" s="134" t="s">
        <v>9515</v>
      </c>
      <c r="E561" s="79" t="s">
        <v>13278</v>
      </c>
      <c r="F561" s="80" t="s">
        <v>3126</v>
      </c>
    </row>
    <row r="562" spans="1:10" ht="14.1" customHeight="1" thickBot="1" x14ac:dyDescent="0.3">
      <c r="A562" s="135"/>
      <c r="B562" s="67" t="s">
        <v>1810</v>
      </c>
      <c r="C562" s="78">
        <f>IF(C561="","",IF(AND(MONTH(C561)&gt;=1,MONTH(C561)&lt;=3),1,IF(AND(MONTH(C561)&gt;=4,MONTH(C561)&lt;=6),2,IF(AND(MONTH(C561)&gt;=7,MONTH(C561)&lt;=9),3,4))))</f>
        <v>2</v>
      </c>
      <c r="D562" s="135"/>
      <c r="E562" s="79" t="s">
        <v>2447</v>
      </c>
      <c r="F562" s="80" t="s">
        <v>14655</v>
      </c>
    </row>
    <row r="563" spans="1:10" ht="14.1" customHeight="1" thickBot="1" x14ac:dyDescent="0.3">
      <c r="A563" s="135"/>
      <c r="B563" s="67" t="s">
        <v>13122</v>
      </c>
      <c r="C563" s="77">
        <v>44332</v>
      </c>
      <c r="D563" s="135"/>
      <c r="E563" s="79" t="s">
        <v>3119</v>
      </c>
      <c r="F563" s="80" t="s">
        <v>4694</v>
      </c>
    </row>
    <row r="564" spans="1:10" ht="14.1" customHeight="1" thickBot="1" x14ac:dyDescent="0.3">
      <c r="A564" s="135"/>
      <c r="B564" s="67" t="s">
        <v>1810</v>
      </c>
      <c r="C564" s="78">
        <f>IF(C563="","",IF(AND(MONTH(C563)&gt;=1,MONTH(C563)&lt;=3),1,IF(AND(MONTH(C563)&gt;=4,MONTH(C563)&lt;=6),2,IF(AND(MONTH(C563)&gt;=7,MONTH(C563)&lt;=9),3,4))))</f>
        <v>2</v>
      </c>
      <c r="D564" s="135"/>
      <c r="E564" s="79" t="s">
        <v>13380</v>
      </c>
      <c r="F564" s="80"/>
    </row>
    <row r="565" spans="1:10" ht="14.1" customHeight="1" thickBot="1" x14ac:dyDescent="0.3">
      <c r="H565" s="26" t="str">
        <f>C546</f>
        <v>Bienes</v>
      </c>
      <c r="I565" s="26" t="str">
        <f>E546</f>
        <v>No</v>
      </c>
      <c r="J565" s="26" t="str">
        <f>D546</f>
        <v>Comparacion de Precios</v>
      </c>
    </row>
    <row r="566" spans="1:10" ht="14.1" customHeight="1" thickBot="1" x14ac:dyDescent="0.3">
      <c r="A566" s="72" t="s">
        <v>15959</v>
      </c>
      <c r="B566" s="72" t="s">
        <v>16379</v>
      </c>
      <c r="C566" s="72" t="s">
        <v>15863</v>
      </c>
      <c r="D566" s="72" t="s">
        <v>15467</v>
      </c>
      <c r="E566" s="72" t="s">
        <v>7036</v>
      </c>
      <c r="F566" s="72" t="s">
        <v>15496</v>
      </c>
    </row>
    <row r="567" spans="1:10" ht="33.950000000000003" customHeight="1" x14ac:dyDescent="0.25">
      <c r="A567" s="81" t="s">
        <v>8844</v>
      </c>
      <c r="B567" s="69" t="str">
        <f ca="1">IFERROR(INDEX(UNSPSCDes,MATCH(INDIRECT(ADDRESS(ROW(),COLUMN()-1,4)),UNSPSCCode,0)),IF(INDIRECT(ADDRESS(ROW(),COLUMN()-1,4))="43201537","Servidores de impresoras",""))</f>
        <v>Servidores de impresoras</v>
      </c>
      <c r="C567" s="82" t="str">
        <f>IFERROR(VLOOKUP("UD",'Informacion '!P:Q,2,FALSE),"")</f>
        <v>Unidad</v>
      </c>
      <c r="D567" s="81">
        <v>25</v>
      </c>
      <c r="E567" s="71">
        <v>45200</v>
      </c>
      <c r="F567" s="70">
        <f ca="1">INDIRECT(ADDRESS(ROW(),COLUMN()-2,4))*INDIRECT(ADDRESS(ROW(),COLUMN()-1,4))</f>
        <v>1130000</v>
      </c>
    </row>
    <row r="568" spans="1:10" ht="14.1" customHeight="1" x14ac:dyDescent="0.25">
      <c r="A568" s="81" t="s">
        <v>16475</v>
      </c>
      <c r="B568" s="69" t="str">
        <f ca="1">IFERROR(INDEX(UNSPSCDes,MATCH(INDIRECT(ADDRESS(ROW(),COLUMN()-1,4)),UNSPSCCode,0)),IF(INDIRECT(ADDRESS(ROW(),COLUMN()-1,4))="43201503","Procesadores de unidad de procesamiento central cpu",""))</f>
        <v>Procesadores de unidad de procesamiento central cpu</v>
      </c>
      <c r="C568" s="82" t="str">
        <f>IFERROR(VLOOKUP("UD",'Informacion '!P:Q,2,FALSE),"")</f>
        <v>Unidad</v>
      </c>
      <c r="D568" s="81">
        <v>30</v>
      </c>
      <c r="E568" s="71">
        <v>45500</v>
      </c>
      <c r="F568" s="70">
        <f ca="1">INDIRECT(ADDRESS(ROW(),COLUMN()-2,4))*INDIRECT(ADDRESS(ROW(),COLUMN()-1,4))</f>
        <v>1365000</v>
      </c>
    </row>
    <row r="569" spans="1:10" ht="14.1" customHeight="1" x14ac:dyDescent="0.25">
      <c r="A569" s="81" t="s">
        <v>13342</v>
      </c>
      <c r="B569" s="69" t="str">
        <f ca="1">IFERROR(INDEX(UNSPSCDes,MATCH(INDIRECT(ADDRESS(ROW(),COLUMN()-1,4)),UNSPSCCode,0)),IF(INDIRECT(ADDRESS(ROW(),COLUMN()-1,4))="43211903","Monitores de pantalla táctil (touch)",""))</f>
        <v>Monitores de pantalla táctil (touch)</v>
      </c>
      <c r="C569" s="82" t="str">
        <f>IFERROR(VLOOKUP("UD",'Informacion '!P:Q,2,FALSE),"")</f>
        <v>Unidad</v>
      </c>
      <c r="D569" s="81">
        <v>30</v>
      </c>
      <c r="E569" s="71">
        <v>5600</v>
      </c>
      <c r="F569" s="70">
        <f ca="1">INDIRECT(ADDRESS(ROW(),COLUMN()-2,4))*INDIRECT(ADDRESS(ROW(),COLUMN()-1,4))</f>
        <v>168000</v>
      </c>
    </row>
    <row r="570" spans="1:10" ht="14.1" customHeight="1" x14ac:dyDescent="0.25">
      <c r="A570" s="81" t="s">
        <v>10237</v>
      </c>
      <c r="B570" s="69" t="str">
        <f ca="1">IFERROR(INDEX(UNSPSCDes,MATCH(INDIRECT(ADDRESS(ROW(),COLUMN()-1,4)),UNSPSCCode,0)),IF(INDIRECT(ADDRESS(ROW(),COLUMN()-1,4))="43211711","Escáneres",""))</f>
        <v>Escáneres</v>
      </c>
      <c r="C570" s="82" t="str">
        <f>IFERROR(VLOOKUP("UD",'Informacion '!P:Q,2,FALSE),"")</f>
        <v>Unidad</v>
      </c>
      <c r="D570" s="81">
        <v>10</v>
      </c>
      <c r="E570" s="71">
        <v>45500</v>
      </c>
      <c r="F570" s="70">
        <f ca="1">INDIRECT(ADDRESS(ROW(),COLUMN()-2,4))*INDIRECT(ADDRESS(ROW(),COLUMN()-1,4))</f>
        <v>455000</v>
      </c>
    </row>
    <row r="571" spans="1:10" ht="14.1" customHeight="1" x14ac:dyDescent="0.25">
      <c r="E571" s="83" t="s">
        <v>12725</v>
      </c>
      <c r="F571" s="74">
        <f ca="1">SUM(Table26[MONTO TOTAL ESTIMADO])</f>
        <v>3118000</v>
      </c>
    </row>
    <row r="572" spans="1:10" ht="14.1" customHeight="1" thickBot="1" x14ac:dyDescent="0.3"/>
    <row r="573" spans="1:10" ht="14.1" customHeight="1" thickBot="1" x14ac:dyDescent="0.3">
      <c r="A573" s="64" t="s">
        <v>16619</v>
      </c>
      <c r="B573" s="64" t="s">
        <v>165</v>
      </c>
      <c r="C573" s="64" t="s">
        <v>11894</v>
      </c>
      <c r="D573" s="64" t="s">
        <v>14584</v>
      </c>
      <c r="E573" s="64" t="s">
        <v>11111</v>
      </c>
      <c r="F573" s="64" t="s">
        <v>11244</v>
      </c>
    </row>
    <row r="574" spans="1:10" ht="14.1" customHeight="1" thickBot="1" x14ac:dyDescent="0.3">
      <c r="A574" s="66" t="s">
        <v>4820</v>
      </c>
      <c r="B574" s="66" t="s">
        <v>15542</v>
      </c>
      <c r="C574" s="66" t="s">
        <v>18049</v>
      </c>
      <c r="D574" s="66" t="s">
        <v>1899</v>
      </c>
      <c r="E574" s="66" t="s">
        <v>18105</v>
      </c>
      <c r="F574" s="66" t="s">
        <v>6884</v>
      </c>
    </row>
    <row r="575" spans="1:10" ht="14.1" customHeight="1" thickBot="1" x14ac:dyDescent="0.3">
      <c r="A575" s="134" t="s">
        <v>15034</v>
      </c>
      <c r="B575" s="67" t="s">
        <v>8646</v>
      </c>
      <c r="C575" s="77">
        <v>44481</v>
      </c>
      <c r="D575" s="134" t="s">
        <v>9515</v>
      </c>
      <c r="E575" s="79" t="s">
        <v>13278</v>
      </c>
      <c r="F575" s="80" t="s">
        <v>3126</v>
      </c>
    </row>
    <row r="576" spans="1:10" ht="14.1" customHeight="1" thickBot="1" x14ac:dyDescent="0.3">
      <c r="A576" s="135"/>
      <c r="B576" s="67" t="s">
        <v>1810</v>
      </c>
      <c r="C576" s="78">
        <f>IF(C575="","",IF(AND(MONTH(C575)&gt;=1,MONTH(C575)&lt;=3),1,IF(AND(MONTH(C575)&gt;=4,MONTH(C575)&lt;=6),2,IF(AND(MONTH(C575)&gt;=7,MONTH(C575)&lt;=9),3,4))))</f>
        <v>4</v>
      </c>
      <c r="D576" s="135"/>
      <c r="E576" s="79" t="s">
        <v>2447</v>
      </c>
      <c r="F576" s="80" t="s">
        <v>11263</v>
      </c>
    </row>
    <row r="577" spans="1:10" ht="14.1" customHeight="1" thickBot="1" x14ac:dyDescent="0.3">
      <c r="A577" s="135"/>
      <c r="B577" s="67" t="s">
        <v>13122</v>
      </c>
      <c r="C577" s="77">
        <v>44487</v>
      </c>
      <c r="D577" s="135"/>
      <c r="E577" s="79" t="s">
        <v>3119</v>
      </c>
      <c r="F577" s="80" t="s">
        <v>11263</v>
      </c>
    </row>
    <row r="578" spans="1:10" ht="14.1" customHeight="1" thickBot="1" x14ac:dyDescent="0.3">
      <c r="A578" s="135"/>
      <c r="B578" s="67" t="s">
        <v>1810</v>
      </c>
      <c r="C578" s="78">
        <f>IF(C577="","",IF(AND(MONTH(C577)&gt;=1,MONTH(C577)&lt;=3),1,IF(AND(MONTH(C577)&gt;=4,MONTH(C577)&lt;=6),2,IF(AND(MONTH(C577)&gt;=7,MONTH(C577)&lt;=9),3,4))))</f>
        <v>4</v>
      </c>
      <c r="D578" s="135"/>
      <c r="E578" s="79" t="s">
        <v>13380</v>
      </c>
      <c r="F578" s="80"/>
    </row>
    <row r="579" spans="1:10" ht="14.1" customHeight="1" thickBot="1" x14ac:dyDescent="0.3">
      <c r="H579" s="26" t="str">
        <f>C560</f>
        <v>Bienes</v>
      </c>
      <c r="I579" s="26" t="str">
        <f>E560</f>
        <v>No</v>
      </c>
      <c r="J579" s="26" t="str">
        <f>D560</f>
        <v>Comparacion de Precios</v>
      </c>
    </row>
    <row r="580" spans="1:10" ht="14.1" customHeight="1" thickBot="1" x14ac:dyDescent="0.3">
      <c r="A580" s="72" t="s">
        <v>15959</v>
      </c>
      <c r="B580" s="72" t="s">
        <v>16379</v>
      </c>
      <c r="C580" s="72" t="s">
        <v>15863</v>
      </c>
      <c r="D580" s="72" t="s">
        <v>15467</v>
      </c>
      <c r="E580" s="72" t="s">
        <v>7036</v>
      </c>
      <c r="F580" s="72" t="s">
        <v>15496</v>
      </c>
    </row>
    <row r="581" spans="1:10" ht="33.950000000000003" customHeight="1" x14ac:dyDescent="0.25">
      <c r="A581" s="81" t="s">
        <v>8844</v>
      </c>
      <c r="B581" s="69" t="str">
        <f ca="1">IFERROR(INDEX(UNSPSCDes,MATCH(INDIRECT(ADDRESS(ROW(),COLUMN()-1,4)),UNSPSCCode,0)),IF(INDIRECT(ADDRESS(ROW(),COLUMN()-1,4))="43201537","Servidores de impresoras",""))</f>
        <v>Servidores de impresoras</v>
      </c>
      <c r="C581" s="82" t="str">
        <f>IFERROR(VLOOKUP("UD",'Informacion '!P:Q,2,FALSE),"")</f>
        <v>Unidad</v>
      </c>
      <c r="D581" s="81">
        <v>25</v>
      </c>
      <c r="E581" s="71">
        <v>45200</v>
      </c>
      <c r="F581" s="70">
        <f ca="1">INDIRECT(ADDRESS(ROW(),COLUMN()-2,4))*INDIRECT(ADDRESS(ROW(),COLUMN()-1,4))</f>
        <v>1130000</v>
      </c>
    </row>
    <row r="582" spans="1:10" ht="14.1" customHeight="1" x14ac:dyDescent="0.25">
      <c r="A582" s="81" t="s">
        <v>16475</v>
      </c>
      <c r="B582" s="69" t="str">
        <f ca="1">IFERROR(INDEX(UNSPSCDes,MATCH(INDIRECT(ADDRESS(ROW(),COLUMN()-1,4)),UNSPSCCode,0)),IF(INDIRECT(ADDRESS(ROW(),COLUMN()-1,4))="43201503","Procesadores de unidad de procesamiento central cpu",""))</f>
        <v>Procesadores de unidad de procesamiento central cpu</v>
      </c>
      <c r="C582" s="82" t="str">
        <f>IFERROR(VLOOKUP("UD",'Informacion '!P:Q,2,FALSE),"")</f>
        <v>Unidad</v>
      </c>
      <c r="D582" s="81">
        <v>30</v>
      </c>
      <c r="E582" s="71">
        <v>45500</v>
      </c>
      <c r="F582" s="70">
        <f ca="1">INDIRECT(ADDRESS(ROW(),COLUMN()-2,4))*INDIRECT(ADDRESS(ROW(),COLUMN()-1,4))</f>
        <v>1365000</v>
      </c>
    </row>
    <row r="583" spans="1:10" ht="14.1" customHeight="1" x14ac:dyDescent="0.25">
      <c r="A583" s="81" t="s">
        <v>13342</v>
      </c>
      <c r="B583" s="69" t="str">
        <f ca="1">IFERROR(INDEX(UNSPSCDes,MATCH(INDIRECT(ADDRESS(ROW(),COLUMN()-1,4)),UNSPSCCode,0)),IF(INDIRECT(ADDRESS(ROW(),COLUMN()-1,4))="43211903","Monitores de pantalla táctil (touch)",""))</f>
        <v>Monitores de pantalla táctil (touch)</v>
      </c>
      <c r="C583" s="82" t="str">
        <f>IFERROR(VLOOKUP("UD",'Informacion '!P:Q,2,FALSE),"")</f>
        <v>Unidad</v>
      </c>
      <c r="D583" s="81">
        <v>25</v>
      </c>
      <c r="E583" s="71">
        <v>5600</v>
      </c>
      <c r="F583" s="70">
        <f ca="1">INDIRECT(ADDRESS(ROW(),COLUMN()-2,4))*INDIRECT(ADDRESS(ROW(),COLUMN()-1,4))</f>
        <v>140000</v>
      </c>
    </row>
    <row r="584" spans="1:10" ht="14.1" customHeight="1" x14ac:dyDescent="0.25">
      <c r="A584" s="81" t="s">
        <v>10237</v>
      </c>
      <c r="B584" s="69" t="str">
        <f ca="1">IFERROR(INDEX(UNSPSCDes,MATCH(INDIRECT(ADDRESS(ROW(),COLUMN()-1,4)),UNSPSCCode,0)),IF(INDIRECT(ADDRESS(ROW(),COLUMN()-1,4))="43211711","Escáneres",""))</f>
        <v>Escáneres</v>
      </c>
      <c r="C584" s="82" t="str">
        <f>IFERROR(VLOOKUP("UD",'Informacion '!P:Q,2,FALSE),"")</f>
        <v>Unidad</v>
      </c>
      <c r="D584" s="81">
        <v>5</v>
      </c>
      <c r="E584" s="71">
        <v>45500</v>
      </c>
      <c r="F584" s="70">
        <f ca="1">INDIRECT(ADDRESS(ROW(),COLUMN()-2,4))*INDIRECT(ADDRESS(ROW(),COLUMN()-1,4))</f>
        <v>227500</v>
      </c>
    </row>
    <row r="585" spans="1:10" ht="14.1" customHeight="1" x14ac:dyDescent="0.25">
      <c r="E585" s="83" t="s">
        <v>12725</v>
      </c>
      <c r="F585" s="74">
        <f ca="1">SUM(Table27[MONTO TOTAL ESTIMADO])</f>
        <v>2862500</v>
      </c>
    </row>
    <row r="586" spans="1:10" ht="14.1" customHeight="1" thickBot="1" x14ac:dyDescent="0.3"/>
    <row r="587" spans="1:10" ht="14.1" customHeight="1" thickBot="1" x14ac:dyDescent="0.3">
      <c r="A587" s="64" t="s">
        <v>16619</v>
      </c>
      <c r="B587" s="64" t="s">
        <v>165</v>
      </c>
      <c r="C587" s="64" t="s">
        <v>11894</v>
      </c>
      <c r="D587" s="64" t="s">
        <v>14584</v>
      </c>
      <c r="E587" s="64" t="s">
        <v>11111</v>
      </c>
      <c r="F587" s="64" t="s">
        <v>11244</v>
      </c>
    </row>
    <row r="588" spans="1:10" ht="14.1" customHeight="1" thickBot="1" x14ac:dyDescent="0.3">
      <c r="A588" s="66" t="s">
        <v>1239</v>
      </c>
      <c r="B588" s="66" t="s">
        <v>16054</v>
      </c>
      <c r="C588" s="66" t="s">
        <v>18049</v>
      </c>
      <c r="D588" s="66" t="s">
        <v>17732</v>
      </c>
      <c r="E588" s="66" t="s">
        <v>18105</v>
      </c>
      <c r="F588" s="66" t="s">
        <v>6884</v>
      </c>
    </row>
    <row r="589" spans="1:10" ht="14.1" customHeight="1" thickBot="1" x14ac:dyDescent="0.3">
      <c r="A589" s="134" t="s">
        <v>15034</v>
      </c>
      <c r="B589" s="67" t="s">
        <v>8646</v>
      </c>
      <c r="C589" s="77">
        <v>44208</v>
      </c>
      <c r="D589" s="134" t="s">
        <v>9515</v>
      </c>
      <c r="E589" s="79" t="s">
        <v>13278</v>
      </c>
      <c r="F589" s="80" t="s">
        <v>3126</v>
      </c>
    </row>
    <row r="590" spans="1:10" ht="14.1" customHeight="1" thickBot="1" x14ac:dyDescent="0.3">
      <c r="A590" s="135"/>
      <c r="B590" s="67" t="s">
        <v>1810</v>
      </c>
      <c r="C590" s="78">
        <f>IF(C589="","",IF(AND(MONTH(C589)&gt;=1,MONTH(C589)&lt;=3),1,IF(AND(MONTH(C589)&gt;=4,MONTH(C589)&lt;=6),2,IF(AND(MONTH(C589)&gt;=7,MONTH(C589)&lt;=9),3,4))))</f>
        <v>1</v>
      </c>
      <c r="D590" s="135"/>
      <c r="E590" s="79" t="s">
        <v>2447</v>
      </c>
      <c r="F590" s="80" t="s">
        <v>14655</v>
      </c>
    </row>
    <row r="591" spans="1:10" ht="14.1" customHeight="1" thickBot="1" x14ac:dyDescent="0.3">
      <c r="A591" s="135"/>
      <c r="B591" s="67" t="s">
        <v>13122</v>
      </c>
      <c r="C591" s="77">
        <v>44210</v>
      </c>
      <c r="D591" s="135"/>
      <c r="E591" s="79" t="s">
        <v>3119</v>
      </c>
      <c r="F591" s="80" t="s">
        <v>4694</v>
      </c>
    </row>
    <row r="592" spans="1:10" ht="14.1" customHeight="1" thickBot="1" x14ac:dyDescent="0.3">
      <c r="A592" s="135"/>
      <c r="B592" s="67" t="s">
        <v>1810</v>
      </c>
      <c r="C592" s="78">
        <f>IF(C591="","",IF(AND(MONTH(C591)&gt;=1,MONTH(C591)&lt;=3),1,IF(AND(MONTH(C591)&gt;=4,MONTH(C591)&lt;=6),2,IF(AND(MONTH(C591)&gt;=7,MONTH(C591)&lt;=9),3,4))))</f>
        <v>1</v>
      </c>
      <c r="D592" s="135"/>
      <c r="E592" s="79" t="s">
        <v>13380</v>
      </c>
      <c r="F592" s="80"/>
    </row>
    <row r="593" spans="1:10" ht="14.1" customHeight="1" thickBot="1" x14ac:dyDescent="0.3">
      <c r="H593" s="26" t="str">
        <f>C574</f>
        <v>Bienes</v>
      </c>
      <c r="I593" s="26" t="str">
        <f>E574</f>
        <v>No</v>
      </c>
      <c r="J593" s="26" t="str">
        <f>D574</f>
        <v>Comparacion de Precios</v>
      </c>
    </row>
    <row r="594" spans="1:10" ht="14.1" customHeight="1" thickBot="1" x14ac:dyDescent="0.3">
      <c r="A594" s="72" t="s">
        <v>15959</v>
      </c>
      <c r="B594" s="72" t="s">
        <v>16379</v>
      </c>
      <c r="C594" s="72" t="s">
        <v>15863</v>
      </c>
      <c r="D594" s="72" t="s">
        <v>15467</v>
      </c>
      <c r="E594" s="72" t="s">
        <v>7036</v>
      </c>
      <c r="F594" s="72" t="s">
        <v>15496</v>
      </c>
    </row>
    <row r="595" spans="1:10" ht="33.950000000000003" customHeight="1" x14ac:dyDescent="0.25">
      <c r="A595" s="81" t="s">
        <v>2886</v>
      </c>
      <c r="B595" s="69" t="str">
        <f ca="1">IFERROR(INDEX(UNSPSCDes,MATCH(INDIRECT(ADDRESS(ROW(),COLUMN()-1,4)),UNSPSCCode,0)),IF(INDIRECT(ADDRESS(ROW(),COLUMN()-1,4))="56101703","Escritorios",""))</f>
        <v>Escritorios</v>
      </c>
      <c r="C595" s="82" t="str">
        <f>IFERROR(VLOOKUP("UD",'Informacion '!P:Q,2,FALSE),"")</f>
        <v>Unidad</v>
      </c>
      <c r="D595" s="81">
        <v>25</v>
      </c>
      <c r="E595" s="71">
        <v>9500</v>
      </c>
      <c r="F595" s="70">
        <f ca="1">INDIRECT(ADDRESS(ROW(),COLUMN()-2,4))*INDIRECT(ADDRESS(ROW(),COLUMN()-1,4))</f>
        <v>237500</v>
      </c>
    </row>
    <row r="596" spans="1:10" ht="14.1" customHeight="1" x14ac:dyDescent="0.25">
      <c r="A596" s="81" t="s">
        <v>6723</v>
      </c>
      <c r="B596" s="69" t="str">
        <f ca="1">IFERROR(INDEX(UNSPSCDes,MATCH(INDIRECT(ADDRESS(ROW(),COLUMN()-1,4)),UNSPSCCode,0)),IF(INDIRECT(ADDRESS(ROW(),COLUMN()-1,4))="56101715","Organizadores o clasificadores de correspondencia",""))</f>
        <v>Organizadores o clasificadores de correspondencia</v>
      </c>
      <c r="C596" s="82" t="str">
        <f>IFERROR(VLOOKUP("UD",'Informacion '!P:Q,2,FALSE),"")</f>
        <v>Unidad</v>
      </c>
      <c r="D596" s="81">
        <v>25</v>
      </c>
      <c r="E596" s="71">
        <v>6850</v>
      </c>
      <c r="F596" s="70">
        <f ca="1">INDIRECT(ADDRESS(ROW(),COLUMN()-2,4))*INDIRECT(ADDRESS(ROW(),COLUMN()-1,4))</f>
        <v>171250</v>
      </c>
    </row>
    <row r="597" spans="1:10" ht="14.1" customHeight="1" x14ac:dyDescent="0.25">
      <c r="A597" s="81" t="s">
        <v>16248</v>
      </c>
      <c r="B597" s="69" t="str">
        <f ca="1">IFERROR(INDEX(UNSPSCDes,MATCH(INDIRECT(ADDRESS(ROW(),COLUMN()-1,4)),UNSPSCCode,0)),IF(INDIRECT(ADDRESS(ROW(),COLUMN()-1,4))="56101510","Divisiones",""))</f>
        <v>Divisiones</v>
      </c>
      <c r="C597" s="82" t="str">
        <f>IFERROR(VLOOKUP("UD",'Informacion '!P:Q,2,FALSE),"")</f>
        <v>Unidad</v>
      </c>
      <c r="D597" s="81">
        <v>25</v>
      </c>
      <c r="E597" s="71">
        <v>5500</v>
      </c>
      <c r="F597" s="70">
        <f ca="1">INDIRECT(ADDRESS(ROW(),COLUMN()-2,4))*INDIRECT(ADDRESS(ROW(),COLUMN()-1,4))</f>
        <v>137500</v>
      </c>
    </row>
    <row r="598" spans="1:10" ht="14.1" customHeight="1" x14ac:dyDescent="0.25">
      <c r="A598" s="81" t="s">
        <v>9348</v>
      </c>
      <c r="B598" s="69" t="str">
        <f ca="1">IFERROR(INDEX(UNSPSCDes,MATCH(INDIRECT(ADDRESS(ROW(),COLUMN()-1,4)),UNSPSCCode,0)),IF(INDIRECT(ADDRESS(ROW(),COLUMN()-1,4))="56101713","Puestos (mesas) laterales de escritorios",""))</f>
        <v>Puestos (mesas) laterales de escritorios</v>
      </c>
      <c r="C598" s="82" t="str">
        <f>IFERROR(VLOOKUP("UD",'Informacion '!P:Q,2,FALSE),"")</f>
        <v>Unidad</v>
      </c>
      <c r="D598" s="81">
        <v>25</v>
      </c>
      <c r="E598" s="71">
        <v>8900</v>
      </c>
      <c r="F598" s="70">
        <f ca="1">INDIRECT(ADDRESS(ROW(),COLUMN()-2,4))*INDIRECT(ADDRESS(ROW(),COLUMN()-1,4))</f>
        <v>222500</v>
      </c>
    </row>
    <row r="599" spans="1:10" ht="14.1" customHeight="1" x14ac:dyDescent="0.25">
      <c r="A599" s="81" t="s">
        <v>9348</v>
      </c>
      <c r="B599" s="69" t="str">
        <f ca="1">IFERROR(INDEX(UNSPSCDes,MATCH(INDIRECT(ADDRESS(ROW(),COLUMN()-1,4)),UNSPSCCode,0)),IF(INDIRECT(ADDRESS(ROW(),COLUMN()-1,4))="56101713","Puestos (mesas) laterales de escritorios",""))</f>
        <v>Puestos (mesas) laterales de escritorios</v>
      </c>
      <c r="C599" s="82" t="str">
        <f>IFERROR(VLOOKUP("UD",'Informacion '!P:Q,2,FALSE),"")</f>
        <v>Unidad</v>
      </c>
      <c r="D599" s="81">
        <v>25</v>
      </c>
      <c r="E599" s="71">
        <v>8900</v>
      </c>
      <c r="F599" s="70">
        <f ca="1">INDIRECT(ADDRESS(ROW(),COLUMN()-2,4))*INDIRECT(ADDRESS(ROW(),COLUMN()-1,4))</f>
        <v>222500</v>
      </c>
    </row>
    <row r="600" spans="1:10" ht="14.1" customHeight="1" x14ac:dyDescent="0.25">
      <c r="E600" s="83" t="s">
        <v>12725</v>
      </c>
      <c r="F600" s="74">
        <f ca="1">SUM(Table28[MONTO TOTAL ESTIMADO])</f>
        <v>991250</v>
      </c>
    </row>
    <row r="601" spans="1:10" ht="14.1" customHeight="1" thickBot="1" x14ac:dyDescent="0.3"/>
    <row r="602" spans="1:10" ht="14.1" customHeight="1" thickBot="1" x14ac:dyDescent="0.3">
      <c r="A602" s="64" t="s">
        <v>16619</v>
      </c>
      <c r="B602" s="64" t="s">
        <v>165</v>
      </c>
      <c r="C602" s="64" t="s">
        <v>11894</v>
      </c>
      <c r="D602" s="64" t="s">
        <v>14584</v>
      </c>
      <c r="E602" s="64" t="s">
        <v>11111</v>
      </c>
      <c r="F602" s="64" t="s">
        <v>11244</v>
      </c>
    </row>
    <row r="603" spans="1:10" ht="14.1" customHeight="1" thickBot="1" x14ac:dyDescent="0.3">
      <c r="A603" s="66" t="s">
        <v>1239</v>
      </c>
      <c r="B603" s="66" t="s">
        <v>16054</v>
      </c>
      <c r="C603" s="66" t="s">
        <v>18049</v>
      </c>
      <c r="D603" s="66" t="s">
        <v>17732</v>
      </c>
      <c r="E603" s="66" t="s">
        <v>18105</v>
      </c>
      <c r="F603" s="66" t="s">
        <v>6884</v>
      </c>
    </row>
    <row r="604" spans="1:10" ht="14.1" customHeight="1" thickBot="1" x14ac:dyDescent="0.3">
      <c r="A604" s="134" t="s">
        <v>15034</v>
      </c>
      <c r="B604" s="67" t="s">
        <v>8646</v>
      </c>
      <c r="C604" s="77">
        <v>44252</v>
      </c>
      <c r="D604" s="134" t="s">
        <v>9515</v>
      </c>
      <c r="E604" s="79" t="s">
        <v>13278</v>
      </c>
      <c r="F604" s="80" t="s">
        <v>3126</v>
      </c>
    </row>
    <row r="605" spans="1:10" ht="14.1" customHeight="1" thickBot="1" x14ac:dyDescent="0.3">
      <c r="A605" s="135"/>
      <c r="B605" s="67" t="s">
        <v>1810</v>
      </c>
      <c r="C605" s="78">
        <f>IF(C604="","",IF(AND(MONTH(C604)&gt;=1,MONTH(C604)&lt;=3),1,IF(AND(MONTH(C604)&gt;=4,MONTH(C604)&lt;=6),2,IF(AND(MONTH(C604)&gt;=7,MONTH(C604)&lt;=9),3,4))))</f>
        <v>1</v>
      </c>
      <c r="D605" s="135"/>
      <c r="E605" s="79" t="s">
        <v>2447</v>
      </c>
      <c r="F605" s="80" t="s">
        <v>14655</v>
      </c>
    </row>
    <row r="606" spans="1:10" ht="14.1" customHeight="1" thickBot="1" x14ac:dyDescent="0.3">
      <c r="A606" s="135"/>
      <c r="B606" s="67" t="s">
        <v>13122</v>
      </c>
      <c r="C606" s="77">
        <v>44254</v>
      </c>
      <c r="D606" s="135"/>
      <c r="E606" s="79" t="s">
        <v>3119</v>
      </c>
      <c r="F606" s="80" t="s">
        <v>4694</v>
      </c>
    </row>
    <row r="607" spans="1:10" ht="14.1" customHeight="1" thickBot="1" x14ac:dyDescent="0.3">
      <c r="A607" s="135"/>
      <c r="B607" s="67" t="s">
        <v>1810</v>
      </c>
      <c r="C607" s="78">
        <f>IF(C606="","",IF(AND(MONTH(C606)&gt;=1,MONTH(C606)&lt;=3),1,IF(AND(MONTH(C606)&gt;=4,MONTH(C606)&lt;=6),2,IF(AND(MONTH(C606)&gt;=7,MONTH(C606)&lt;=9),3,4))))</f>
        <v>1</v>
      </c>
      <c r="D607" s="135"/>
      <c r="E607" s="79" t="s">
        <v>13380</v>
      </c>
      <c r="F607" s="80"/>
    </row>
    <row r="608" spans="1:10" ht="14.1" customHeight="1" thickBot="1" x14ac:dyDescent="0.3">
      <c r="H608" s="26" t="str">
        <f>C588</f>
        <v>Bienes</v>
      </c>
      <c r="I608" s="26" t="str">
        <f>E588</f>
        <v>No</v>
      </c>
      <c r="J608" s="26" t="str">
        <f>D588</f>
        <v>Compras Menores</v>
      </c>
    </row>
    <row r="609" spans="1:10" ht="14.1" customHeight="1" thickBot="1" x14ac:dyDescent="0.3">
      <c r="A609" s="72" t="s">
        <v>15959</v>
      </c>
      <c r="B609" s="72" t="s">
        <v>16379</v>
      </c>
      <c r="C609" s="72" t="s">
        <v>15863</v>
      </c>
      <c r="D609" s="72" t="s">
        <v>15467</v>
      </c>
      <c r="E609" s="72" t="s">
        <v>7036</v>
      </c>
      <c r="F609" s="72" t="s">
        <v>15496</v>
      </c>
    </row>
    <row r="610" spans="1:10" ht="33.950000000000003" customHeight="1" x14ac:dyDescent="0.25">
      <c r="A610" s="81" t="s">
        <v>2886</v>
      </c>
      <c r="B610" s="69" t="str">
        <f ca="1">IFERROR(INDEX(UNSPSCDes,MATCH(INDIRECT(ADDRESS(ROW(),COLUMN()-1,4)),UNSPSCCode,0)),IF(INDIRECT(ADDRESS(ROW(),COLUMN()-1,4))="56101703","Escritorios",""))</f>
        <v>Escritorios</v>
      </c>
      <c r="C610" s="82" t="str">
        <f>IFERROR(VLOOKUP("UD",'Informacion '!P:Q,2,FALSE),"")</f>
        <v>Unidad</v>
      </c>
      <c r="D610" s="81">
        <v>25</v>
      </c>
      <c r="E610" s="71">
        <v>9500</v>
      </c>
      <c r="F610" s="70">
        <f ca="1">INDIRECT(ADDRESS(ROW(),COLUMN()-2,4))*INDIRECT(ADDRESS(ROW(),COLUMN()-1,4))</f>
        <v>237500</v>
      </c>
    </row>
    <row r="611" spans="1:10" ht="14.1" customHeight="1" x14ac:dyDescent="0.25">
      <c r="A611" s="81" t="s">
        <v>6723</v>
      </c>
      <c r="B611" s="69" t="str">
        <f ca="1">IFERROR(INDEX(UNSPSCDes,MATCH(INDIRECT(ADDRESS(ROW(),COLUMN()-1,4)),UNSPSCCode,0)),IF(INDIRECT(ADDRESS(ROW(),COLUMN()-1,4))="56101715","Organizadores o clasificadores de correspondencia",""))</f>
        <v>Organizadores o clasificadores de correspondencia</v>
      </c>
      <c r="C611" s="82" t="str">
        <f>IFERROR(VLOOKUP("UD",'Informacion '!P:Q,2,FALSE),"")</f>
        <v>Unidad</v>
      </c>
      <c r="D611" s="81">
        <v>25</v>
      </c>
      <c r="E611" s="71">
        <v>6850</v>
      </c>
      <c r="F611" s="70">
        <f ca="1">INDIRECT(ADDRESS(ROW(),COLUMN()-2,4))*INDIRECT(ADDRESS(ROW(),COLUMN()-1,4))</f>
        <v>171250</v>
      </c>
    </row>
    <row r="612" spans="1:10" ht="14.1" customHeight="1" x14ac:dyDescent="0.25">
      <c r="A612" s="81" t="s">
        <v>16248</v>
      </c>
      <c r="B612" s="69" t="str">
        <f ca="1">IFERROR(INDEX(UNSPSCDes,MATCH(INDIRECT(ADDRESS(ROW(),COLUMN()-1,4)),UNSPSCCode,0)),IF(INDIRECT(ADDRESS(ROW(),COLUMN()-1,4))="56101510","Divisiones",""))</f>
        <v>Divisiones</v>
      </c>
      <c r="C612" s="82" t="str">
        <f>IFERROR(VLOOKUP("UD",'Informacion '!P:Q,2,FALSE),"")</f>
        <v>Unidad</v>
      </c>
      <c r="D612" s="81">
        <v>25</v>
      </c>
      <c r="E612" s="71">
        <v>5500</v>
      </c>
      <c r="F612" s="70">
        <f ca="1">INDIRECT(ADDRESS(ROW(),COLUMN()-2,4))*INDIRECT(ADDRESS(ROW(),COLUMN()-1,4))</f>
        <v>137500</v>
      </c>
    </row>
    <row r="613" spans="1:10" ht="14.1" customHeight="1" x14ac:dyDescent="0.25">
      <c r="A613" s="81" t="s">
        <v>9348</v>
      </c>
      <c r="B613" s="69" t="str">
        <f ca="1">IFERROR(INDEX(UNSPSCDes,MATCH(INDIRECT(ADDRESS(ROW(),COLUMN()-1,4)),UNSPSCCode,0)),IF(INDIRECT(ADDRESS(ROW(),COLUMN()-1,4))="56101713","Puestos (mesas) laterales de escritorios",""))</f>
        <v>Puestos (mesas) laterales de escritorios</v>
      </c>
      <c r="C613" s="82" t="str">
        <f>IFERROR(VLOOKUP("UD",'Informacion '!P:Q,2,FALSE),"")</f>
        <v>Unidad</v>
      </c>
      <c r="D613" s="81">
        <v>25</v>
      </c>
      <c r="E613" s="71">
        <v>8900</v>
      </c>
      <c r="F613" s="70">
        <f ca="1">INDIRECT(ADDRESS(ROW(),COLUMN()-2,4))*INDIRECT(ADDRESS(ROW(),COLUMN()-1,4))</f>
        <v>222500</v>
      </c>
    </row>
    <row r="614" spans="1:10" ht="14.1" customHeight="1" x14ac:dyDescent="0.25">
      <c r="A614" s="81" t="s">
        <v>9348</v>
      </c>
      <c r="B614" s="69" t="str">
        <f ca="1">IFERROR(INDEX(UNSPSCDes,MATCH(INDIRECT(ADDRESS(ROW(),COLUMN()-1,4)),UNSPSCCode,0)),IF(INDIRECT(ADDRESS(ROW(),COLUMN()-1,4))="56101713","Puestos (mesas) laterales de escritorios",""))</f>
        <v>Puestos (mesas) laterales de escritorios</v>
      </c>
      <c r="C614" s="82" t="str">
        <f>IFERROR(VLOOKUP("UD",'Informacion '!P:Q,2,FALSE),"")</f>
        <v>Unidad</v>
      </c>
      <c r="D614" s="81">
        <v>25</v>
      </c>
      <c r="E614" s="71">
        <v>8900</v>
      </c>
      <c r="F614" s="70">
        <f ca="1">INDIRECT(ADDRESS(ROW(),COLUMN()-2,4))*INDIRECT(ADDRESS(ROW(),COLUMN()-1,4))</f>
        <v>222500</v>
      </c>
    </row>
    <row r="615" spans="1:10" ht="14.1" customHeight="1" x14ac:dyDescent="0.25">
      <c r="E615" s="83" t="s">
        <v>12725</v>
      </c>
      <c r="F615" s="74">
        <f ca="1">SUM(Table29[MONTO TOTAL ESTIMADO])</f>
        <v>991250</v>
      </c>
    </row>
    <row r="616" spans="1:10" ht="14.1" customHeight="1" thickBot="1" x14ac:dyDescent="0.3"/>
    <row r="617" spans="1:10" ht="14.1" customHeight="1" thickBot="1" x14ac:dyDescent="0.3">
      <c r="A617" s="64" t="s">
        <v>16619</v>
      </c>
      <c r="B617" s="64" t="s">
        <v>165</v>
      </c>
      <c r="C617" s="64" t="s">
        <v>11894</v>
      </c>
      <c r="D617" s="64" t="s">
        <v>14584</v>
      </c>
      <c r="E617" s="64" t="s">
        <v>11111</v>
      </c>
      <c r="F617" s="64" t="s">
        <v>11244</v>
      </c>
    </row>
    <row r="618" spans="1:10" ht="14.1" customHeight="1" thickBot="1" x14ac:dyDescent="0.3">
      <c r="A618" s="66" t="s">
        <v>1239</v>
      </c>
      <c r="B618" s="66" t="s">
        <v>16054</v>
      </c>
      <c r="C618" s="66" t="s">
        <v>18049</v>
      </c>
      <c r="D618" s="66" t="s">
        <v>17732</v>
      </c>
      <c r="E618" s="66" t="s">
        <v>18105</v>
      </c>
      <c r="F618" s="66" t="s">
        <v>6884</v>
      </c>
    </row>
    <row r="619" spans="1:10" ht="14.1" customHeight="1" thickBot="1" x14ac:dyDescent="0.3">
      <c r="A619" s="134" t="s">
        <v>15034</v>
      </c>
      <c r="B619" s="67" t="s">
        <v>8646</v>
      </c>
      <c r="C619" s="77">
        <v>44467</v>
      </c>
      <c r="D619" s="134" t="s">
        <v>9515</v>
      </c>
      <c r="E619" s="79" t="s">
        <v>13278</v>
      </c>
      <c r="F619" s="80" t="s">
        <v>3126</v>
      </c>
    </row>
    <row r="620" spans="1:10" ht="14.1" customHeight="1" thickBot="1" x14ac:dyDescent="0.3">
      <c r="A620" s="135"/>
      <c r="B620" s="67" t="s">
        <v>1810</v>
      </c>
      <c r="C620" s="78">
        <f>IF(C619="","",IF(AND(MONTH(C619)&gt;=1,MONTH(C619)&lt;=3),1,IF(AND(MONTH(C619)&gt;=4,MONTH(C619)&lt;=6),2,IF(AND(MONTH(C619)&gt;=7,MONTH(C619)&lt;=9),3,4))))</f>
        <v>3</v>
      </c>
      <c r="D620" s="135"/>
      <c r="E620" s="79" t="s">
        <v>2447</v>
      </c>
      <c r="F620" s="80" t="s">
        <v>14655</v>
      </c>
    </row>
    <row r="621" spans="1:10" ht="14.1" customHeight="1" thickBot="1" x14ac:dyDescent="0.3">
      <c r="A621" s="135"/>
      <c r="B621" s="67" t="s">
        <v>13122</v>
      </c>
      <c r="C621" s="77">
        <v>44469</v>
      </c>
      <c r="D621" s="135"/>
      <c r="E621" s="79" t="s">
        <v>3119</v>
      </c>
      <c r="F621" s="80" t="s">
        <v>4694</v>
      </c>
    </row>
    <row r="622" spans="1:10" ht="14.1" customHeight="1" thickBot="1" x14ac:dyDescent="0.3">
      <c r="A622" s="135"/>
      <c r="B622" s="67" t="s">
        <v>1810</v>
      </c>
      <c r="C622" s="78">
        <f>IF(C621="","",IF(AND(MONTH(C621)&gt;=1,MONTH(C621)&lt;=3),1,IF(AND(MONTH(C621)&gt;=4,MONTH(C621)&lt;=6),2,IF(AND(MONTH(C621)&gt;=7,MONTH(C621)&lt;=9),3,4))))</f>
        <v>3</v>
      </c>
      <c r="D622" s="135"/>
      <c r="E622" s="79" t="s">
        <v>13380</v>
      </c>
      <c r="F622" s="80"/>
    </row>
    <row r="623" spans="1:10" ht="14.1" customHeight="1" thickBot="1" x14ac:dyDescent="0.3">
      <c r="H623" s="26" t="str">
        <f>C603</f>
        <v>Bienes</v>
      </c>
      <c r="I623" s="26" t="str">
        <f>E603</f>
        <v>No</v>
      </c>
      <c r="J623" s="26" t="str">
        <f>D603</f>
        <v>Compras Menores</v>
      </c>
    </row>
    <row r="624" spans="1:10" ht="14.1" customHeight="1" thickBot="1" x14ac:dyDescent="0.3">
      <c r="A624" s="72" t="s">
        <v>15959</v>
      </c>
      <c r="B624" s="72" t="s">
        <v>16379</v>
      </c>
      <c r="C624" s="72" t="s">
        <v>15863</v>
      </c>
      <c r="D624" s="72" t="s">
        <v>15467</v>
      </c>
      <c r="E624" s="72" t="s">
        <v>7036</v>
      </c>
      <c r="F624" s="72" t="s">
        <v>15496</v>
      </c>
    </row>
    <row r="625" spans="1:10" ht="33.950000000000003" customHeight="1" x14ac:dyDescent="0.25">
      <c r="A625" s="81" t="s">
        <v>2886</v>
      </c>
      <c r="B625" s="69" t="str">
        <f ca="1">IFERROR(INDEX(UNSPSCDes,MATCH(INDIRECT(ADDRESS(ROW(),COLUMN()-1,4)),UNSPSCCode,0)),IF(INDIRECT(ADDRESS(ROW(),COLUMN()-1,4))="56101703","Escritorios",""))</f>
        <v>Escritorios</v>
      </c>
      <c r="C625" s="82" t="str">
        <f>IFERROR(VLOOKUP("UD",'Informacion '!P:Q,2,FALSE),"")</f>
        <v>Unidad</v>
      </c>
      <c r="D625" s="81">
        <v>25</v>
      </c>
      <c r="E625" s="71">
        <v>9500</v>
      </c>
      <c r="F625" s="70">
        <f ca="1">INDIRECT(ADDRESS(ROW(),COLUMN()-2,4))*INDIRECT(ADDRESS(ROW(),COLUMN()-1,4))</f>
        <v>237500</v>
      </c>
    </row>
    <row r="626" spans="1:10" ht="14.1" customHeight="1" x14ac:dyDescent="0.25">
      <c r="A626" s="81" t="s">
        <v>6723</v>
      </c>
      <c r="B626" s="69" t="str">
        <f ca="1">IFERROR(INDEX(UNSPSCDes,MATCH(INDIRECT(ADDRESS(ROW(),COLUMN()-1,4)),UNSPSCCode,0)),IF(INDIRECT(ADDRESS(ROW(),COLUMN()-1,4))="56101715","Organizadores o clasificadores de correspondencia",""))</f>
        <v>Organizadores o clasificadores de correspondencia</v>
      </c>
      <c r="C626" s="82" t="str">
        <f>IFERROR(VLOOKUP("UD",'Informacion '!P:Q,2,FALSE),"")</f>
        <v>Unidad</v>
      </c>
      <c r="D626" s="81">
        <v>25</v>
      </c>
      <c r="E626" s="71">
        <v>6850</v>
      </c>
      <c r="F626" s="70">
        <f ca="1">INDIRECT(ADDRESS(ROW(),COLUMN()-2,4))*INDIRECT(ADDRESS(ROW(),COLUMN()-1,4))</f>
        <v>171250</v>
      </c>
    </row>
    <row r="627" spans="1:10" ht="14.1" customHeight="1" x14ac:dyDescent="0.25">
      <c r="A627" s="81" t="s">
        <v>16248</v>
      </c>
      <c r="B627" s="69" t="str">
        <f ca="1">IFERROR(INDEX(UNSPSCDes,MATCH(INDIRECT(ADDRESS(ROW(),COLUMN()-1,4)),UNSPSCCode,0)),IF(INDIRECT(ADDRESS(ROW(),COLUMN()-1,4))="56101510","Divisiones",""))</f>
        <v>Divisiones</v>
      </c>
      <c r="C627" s="82" t="str">
        <f>IFERROR(VLOOKUP("UD",'Informacion '!P:Q,2,FALSE),"")</f>
        <v>Unidad</v>
      </c>
      <c r="D627" s="81">
        <v>25</v>
      </c>
      <c r="E627" s="71">
        <v>5500</v>
      </c>
      <c r="F627" s="70">
        <f ca="1">INDIRECT(ADDRESS(ROW(),COLUMN()-2,4))*INDIRECT(ADDRESS(ROW(),COLUMN()-1,4))</f>
        <v>137500</v>
      </c>
    </row>
    <row r="628" spans="1:10" ht="14.1" customHeight="1" x14ac:dyDescent="0.25">
      <c r="A628" s="81" t="s">
        <v>9348</v>
      </c>
      <c r="B628" s="69" t="str">
        <f ca="1">IFERROR(INDEX(UNSPSCDes,MATCH(INDIRECT(ADDRESS(ROW(),COLUMN()-1,4)),UNSPSCCode,0)),IF(INDIRECT(ADDRESS(ROW(),COLUMN()-1,4))="56101713","Puestos (mesas) laterales de escritorios",""))</f>
        <v>Puestos (mesas) laterales de escritorios</v>
      </c>
      <c r="C628" s="82" t="str">
        <f>IFERROR(VLOOKUP("UD",'Informacion '!P:Q,2,FALSE),"")</f>
        <v>Unidad</v>
      </c>
      <c r="D628" s="81">
        <v>25</v>
      </c>
      <c r="E628" s="71">
        <v>8900</v>
      </c>
      <c r="F628" s="70">
        <f ca="1">INDIRECT(ADDRESS(ROW(),COLUMN()-2,4))*INDIRECT(ADDRESS(ROW(),COLUMN()-1,4))</f>
        <v>222500</v>
      </c>
    </row>
    <row r="629" spans="1:10" ht="14.1" customHeight="1" x14ac:dyDescent="0.25">
      <c r="A629" s="81" t="s">
        <v>9348</v>
      </c>
      <c r="B629" s="69" t="str">
        <f ca="1">IFERROR(INDEX(UNSPSCDes,MATCH(INDIRECT(ADDRESS(ROW(),COLUMN()-1,4)),UNSPSCCode,0)),IF(INDIRECT(ADDRESS(ROW(),COLUMN()-1,4))="56101713","Puestos (mesas) laterales de escritorios",""))</f>
        <v>Puestos (mesas) laterales de escritorios</v>
      </c>
      <c r="C629" s="82" t="str">
        <f>IFERROR(VLOOKUP("UD",'Informacion '!P:Q,2,FALSE),"")</f>
        <v>Unidad</v>
      </c>
      <c r="D629" s="81">
        <v>25</v>
      </c>
      <c r="E629" s="71">
        <v>8900</v>
      </c>
      <c r="F629" s="70">
        <f ca="1">INDIRECT(ADDRESS(ROW(),COLUMN()-2,4))*INDIRECT(ADDRESS(ROW(),COLUMN()-1,4))</f>
        <v>222500</v>
      </c>
    </row>
    <row r="630" spans="1:10" ht="14.1" customHeight="1" x14ac:dyDescent="0.25">
      <c r="E630" s="83" t="s">
        <v>12725</v>
      </c>
      <c r="F630" s="74">
        <f ca="1">SUM(Table30[MONTO TOTAL ESTIMADO])</f>
        <v>991250</v>
      </c>
    </row>
    <row r="631" spans="1:10" ht="14.1" customHeight="1" thickBot="1" x14ac:dyDescent="0.3"/>
    <row r="632" spans="1:10" ht="14.1" customHeight="1" thickBot="1" x14ac:dyDescent="0.3">
      <c r="A632" s="64" t="s">
        <v>16619</v>
      </c>
      <c r="B632" s="64" t="s">
        <v>165</v>
      </c>
      <c r="C632" s="64" t="s">
        <v>11894</v>
      </c>
      <c r="D632" s="64" t="s">
        <v>14584</v>
      </c>
      <c r="E632" s="64" t="s">
        <v>11111</v>
      </c>
      <c r="F632" s="64" t="s">
        <v>11244</v>
      </c>
    </row>
    <row r="633" spans="1:10" ht="14.1" customHeight="1" thickBot="1" x14ac:dyDescent="0.3">
      <c r="A633" s="66" t="s">
        <v>14429</v>
      </c>
      <c r="B633" s="115" t="s">
        <v>19157</v>
      </c>
      <c r="C633" s="66" t="s">
        <v>18049</v>
      </c>
      <c r="D633" s="66" t="s">
        <v>1899</v>
      </c>
      <c r="E633" s="66" t="s">
        <v>18105</v>
      </c>
      <c r="F633" s="66" t="s">
        <v>6884</v>
      </c>
    </row>
    <row r="634" spans="1:10" ht="14.1" customHeight="1" thickBot="1" x14ac:dyDescent="0.3">
      <c r="A634" s="134" t="s">
        <v>15034</v>
      </c>
      <c r="B634" s="67" t="s">
        <v>8646</v>
      </c>
      <c r="C634" s="77">
        <v>44216</v>
      </c>
      <c r="D634" s="134" t="s">
        <v>9515</v>
      </c>
      <c r="E634" s="79" t="s">
        <v>13278</v>
      </c>
      <c r="F634" s="80" t="s">
        <v>3126</v>
      </c>
    </row>
    <row r="635" spans="1:10" ht="14.1" customHeight="1" thickBot="1" x14ac:dyDescent="0.3">
      <c r="A635" s="135"/>
      <c r="B635" s="67" t="s">
        <v>1810</v>
      </c>
      <c r="C635" s="78">
        <f>IF(C634="","",IF(AND(MONTH(C634)&gt;=1,MONTH(C634)&lt;=3),1,IF(AND(MONTH(C634)&gt;=4,MONTH(C634)&lt;=6),2,IF(AND(MONTH(C634)&gt;=7,MONTH(C634)&lt;=9),3,4))))</f>
        <v>1</v>
      </c>
      <c r="D635" s="135"/>
      <c r="E635" s="79" t="s">
        <v>2447</v>
      </c>
      <c r="F635" s="80" t="s">
        <v>14655</v>
      </c>
    </row>
    <row r="636" spans="1:10" ht="14.1" customHeight="1" thickBot="1" x14ac:dyDescent="0.3">
      <c r="A636" s="135"/>
      <c r="B636" s="67" t="s">
        <v>13122</v>
      </c>
      <c r="C636" s="77">
        <v>44227</v>
      </c>
      <c r="D636" s="135"/>
      <c r="E636" s="79" t="s">
        <v>3119</v>
      </c>
      <c r="F636" s="80" t="s">
        <v>4694</v>
      </c>
    </row>
    <row r="637" spans="1:10" ht="14.1" customHeight="1" thickBot="1" x14ac:dyDescent="0.3">
      <c r="A637" s="135"/>
      <c r="B637" s="67" t="s">
        <v>1810</v>
      </c>
      <c r="C637" s="78">
        <f>IF(C636="","",IF(AND(MONTH(C636)&gt;=1,MONTH(C636)&lt;=3),1,IF(AND(MONTH(C636)&gt;=4,MONTH(C636)&lt;=6),2,IF(AND(MONTH(C636)&gt;=7,MONTH(C636)&lt;=9),3,4))))</f>
        <v>1</v>
      </c>
      <c r="D637" s="135"/>
      <c r="E637" s="79" t="s">
        <v>13380</v>
      </c>
      <c r="F637" s="80"/>
    </row>
    <row r="638" spans="1:10" ht="14.1" customHeight="1" thickBot="1" x14ac:dyDescent="0.3">
      <c r="H638" s="26" t="str">
        <f>C618</f>
        <v>Bienes</v>
      </c>
      <c r="I638" s="26" t="str">
        <f>E618</f>
        <v>No</v>
      </c>
      <c r="J638" s="26" t="str">
        <f>D618</f>
        <v>Compras Menores</v>
      </c>
    </row>
    <row r="639" spans="1:10" ht="14.1" customHeight="1" thickBot="1" x14ac:dyDescent="0.3">
      <c r="A639" s="72" t="s">
        <v>15959</v>
      </c>
      <c r="B639" s="72" t="s">
        <v>16379</v>
      </c>
      <c r="C639" s="72" t="s">
        <v>15863</v>
      </c>
      <c r="D639" s="72" t="s">
        <v>15467</v>
      </c>
      <c r="E639" s="72" t="s">
        <v>7036</v>
      </c>
      <c r="F639" s="72" t="s">
        <v>15496</v>
      </c>
    </row>
    <row r="640" spans="1:10" ht="33.950000000000003" customHeight="1" x14ac:dyDescent="0.25">
      <c r="A640" s="81" t="s">
        <v>5905</v>
      </c>
      <c r="B640" s="69" t="str">
        <f ca="1">IFERROR(INDEX(UNSPSCDes,MATCH(INDIRECT(ADDRESS(ROW(),COLUMN()-1,4)),UNSPSCCode,0)),IF(INDIRECT(ADDRESS(ROW(),COLUMN()-1,4))="41103012","Refrigeradores o neveras congeladores para almacenar material inflamable",""))</f>
        <v>Refrigeradores o neveras congeladores para almacenar material inflamable</v>
      </c>
      <c r="C640" s="82" t="str">
        <f>IFERROR(VLOOKUP("UD",'Informacion '!P:Q,2,FALSE),"")</f>
        <v>Unidad</v>
      </c>
      <c r="D640" s="81">
        <v>20</v>
      </c>
      <c r="E640" s="71">
        <v>45200</v>
      </c>
      <c r="F640" s="70">
        <f t="shared" ref="F640:F650" ca="1" si="12">INDIRECT(ADDRESS(ROW(),COLUMN()-2,4))*INDIRECT(ADDRESS(ROW(),COLUMN()-1,4))</f>
        <v>904000</v>
      </c>
    </row>
    <row r="641" spans="1:6" ht="14.1" customHeight="1" x14ac:dyDescent="0.25">
      <c r="A641" s="81" t="s">
        <v>14543</v>
      </c>
      <c r="B641" s="69" t="str">
        <f ca="1">IFERROR(INDEX(UNSPSCDes,MATCH(INDIRECT(ADDRESS(ROW(),COLUMN()-1,4)),UNSPSCCode,0)),IF(INDIRECT(ADDRESS(ROW(),COLUMN()-1,4))="48101517","Hornos para uso comercial",""))</f>
        <v>Hornos para uso comercial</v>
      </c>
      <c r="C641" s="82" t="str">
        <f>IFERROR(VLOOKUP("UD",'Informacion '!P:Q,2,FALSE),"")</f>
        <v>Unidad</v>
      </c>
      <c r="D641" s="81">
        <v>15</v>
      </c>
      <c r="E641" s="71">
        <v>15500</v>
      </c>
      <c r="F641" s="70">
        <f t="shared" ca="1" si="12"/>
        <v>232500</v>
      </c>
    </row>
    <row r="642" spans="1:6" ht="14.1" customHeight="1" x14ac:dyDescent="0.25">
      <c r="A642" s="81" t="s">
        <v>10198</v>
      </c>
      <c r="B642" s="69" t="str">
        <f ca="1">IFERROR(INDEX(UNSPSCDes,MATCH(INDIRECT(ADDRESS(ROW(),COLUMN()-1,4)),UNSPSCCode,0)),IF(INDIRECT(ADDRESS(ROW(),COLUMN()-1,4))="48101525","Tostadoras para uso comercial",""))</f>
        <v>Tostadoras para uso comercial</v>
      </c>
      <c r="C642" s="82" t="str">
        <f>IFERROR(VLOOKUP("UD",'Informacion '!P:Q,2,FALSE),"")</f>
        <v>Unidad</v>
      </c>
      <c r="D642" s="81">
        <v>20</v>
      </c>
      <c r="E642" s="71">
        <v>5600</v>
      </c>
      <c r="F642" s="70">
        <f t="shared" ca="1" si="12"/>
        <v>112000</v>
      </c>
    </row>
    <row r="643" spans="1:6" ht="14.1" customHeight="1" x14ac:dyDescent="0.25">
      <c r="A643" s="81" t="s">
        <v>1992</v>
      </c>
      <c r="B643" s="69" t="str">
        <f ca="1">IFERROR(INDEX(UNSPSCDes,MATCH(INDIRECT(ADDRESS(ROW(),COLUMN()-1,4)),UNSPSCCode,0)),IF(INDIRECT(ADDRESS(ROW(),COLUMN()-1,4))="48101529","Ollas de presión o freidoras de presión",""))</f>
        <v>Ollas de presión o freidoras de presión</v>
      </c>
      <c r="C643" s="82" t="str">
        <f>IFERROR(VLOOKUP("UD",'Informacion '!P:Q,2,FALSE),"")</f>
        <v>Unidad</v>
      </c>
      <c r="D643" s="81">
        <v>20</v>
      </c>
      <c r="E643" s="71">
        <v>5500</v>
      </c>
      <c r="F643" s="70">
        <f t="shared" ca="1" si="12"/>
        <v>110000</v>
      </c>
    </row>
    <row r="644" spans="1:6" ht="14.1" customHeight="1" x14ac:dyDescent="0.25">
      <c r="A644" s="81" t="s">
        <v>8141</v>
      </c>
      <c r="B644" s="69" t="str">
        <f ca="1">IFERROR(INDEX(UNSPSCDes,MATCH(INDIRECT(ADDRESS(ROW(),COLUMN()-1,4)),UNSPSCCode,0)),IF(INDIRECT(ADDRESS(ROW(),COLUMN()-1,4))="48101601","Mezcladores para uso comercial",""))</f>
        <v>Mezcladores para uso comercial</v>
      </c>
      <c r="C644" s="82" t="str">
        <f>IFERROR(VLOOKUP("UD",'Informacion '!P:Q,2,FALSE),"")</f>
        <v>Unidad</v>
      </c>
      <c r="D644" s="81">
        <v>15</v>
      </c>
      <c r="E644" s="71">
        <v>12500</v>
      </c>
      <c r="F644" s="70">
        <f t="shared" ca="1" si="12"/>
        <v>187500</v>
      </c>
    </row>
    <row r="645" spans="1:6" ht="14.1" customHeight="1" x14ac:dyDescent="0.25">
      <c r="A645" s="81" t="s">
        <v>7537</v>
      </c>
      <c r="B645" s="69" t="str">
        <f ca="1">IFERROR(INDEX(UNSPSCDes,MATCH(INDIRECT(ADDRESS(ROW(),COLUMN()-1,4)),UNSPSCCode,0)),IF(INDIRECT(ADDRESS(ROW(),COLUMN()-1,4))="48101608","Licuadoras para uso comercial",""))</f>
        <v>Licuadoras para uso comercial</v>
      </c>
      <c r="C645" s="82" t="str">
        <f>IFERROR(VLOOKUP("UD",'Informacion '!P:Q,2,FALSE),"")</f>
        <v>Unidad</v>
      </c>
      <c r="D645" s="81">
        <v>20</v>
      </c>
      <c r="E645" s="71">
        <v>4500</v>
      </c>
      <c r="F645" s="70">
        <f t="shared" ca="1" si="12"/>
        <v>90000</v>
      </c>
    </row>
    <row r="646" spans="1:6" ht="14.1" customHeight="1" x14ac:dyDescent="0.25">
      <c r="A646" s="81" t="s">
        <v>725</v>
      </c>
      <c r="B646" s="69" t="str">
        <f ca="1">IFERROR(INDEX(UNSPSCDes,MATCH(INDIRECT(ADDRESS(ROW(),COLUMN()-1,4)),UNSPSCCode,0)),IF(INDIRECT(ADDRESS(ROW(),COLUMN()-1,4))="48101813","Batidoras manuales para uso comercial",""))</f>
        <v>Batidoras manuales para uso comercial</v>
      </c>
      <c r="C646" s="82" t="str">
        <f>IFERROR(VLOOKUP("UD",'Informacion '!P:Q,2,FALSE),"")</f>
        <v>Unidad</v>
      </c>
      <c r="D646" s="81">
        <v>25</v>
      </c>
      <c r="E646" s="71">
        <v>12500</v>
      </c>
      <c r="F646" s="70">
        <f t="shared" ca="1" si="12"/>
        <v>312500</v>
      </c>
    </row>
    <row r="647" spans="1:6" ht="14.1" customHeight="1" x14ac:dyDescent="0.25">
      <c r="A647" s="81" t="s">
        <v>6026</v>
      </c>
      <c r="B647" s="69" t="str">
        <f ca="1">IFERROR(INDEX(UNSPSCDes,MATCH(INDIRECT(ADDRESS(ROW(),COLUMN()-1,4)),UNSPSCCode,0)),IF(INDIRECT(ADDRESS(ROW(),COLUMN()-1,4))="48101803","Cucharones para uso comercial",""))</f>
        <v>Cucharones para uso comercial</v>
      </c>
      <c r="C647" s="82" t="str">
        <f>IFERROR(VLOOKUP("UD",'Informacion '!P:Q,2,FALSE),"")</f>
        <v>Unidad</v>
      </c>
      <c r="D647" s="81">
        <v>25</v>
      </c>
      <c r="E647" s="71">
        <v>550</v>
      </c>
      <c r="F647" s="70">
        <f t="shared" ca="1" si="12"/>
        <v>13750</v>
      </c>
    </row>
    <row r="648" spans="1:6" ht="14.1" customHeight="1" x14ac:dyDescent="0.25">
      <c r="A648" s="81" t="s">
        <v>6637</v>
      </c>
      <c r="B648" s="69" t="str">
        <f ca="1">IFERROR(INDEX(UNSPSCDes,MATCH(INDIRECT(ADDRESS(ROW(),COLUMN()-1,4)),UNSPSCCode,0)),IF(INDIRECT(ADDRESS(ROW(),COLUMN()-1,4))="48101808","Sartenes de salsa o para sofreír para uso comercial",""))</f>
        <v>Sartenes de salsa o para sofreír para uso comercial</v>
      </c>
      <c r="C648" s="82" t="str">
        <f>IFERROR(VLOOKUP("UD",'Informacion '!P:Q,2,FALSE),"")</f>
        <v>Unidad</v>
      </c>
      <c r="D648" s="81">
        <v>25</v>
      </c>
      <c r="E648" s="71">
        <v>2600</v>
      </c>
      <c r="F648" s="70">
        <f t="shared" ca="1" si="12"/>
        <v>65000</v>
      </c>
    </row>
    <row r="649" spans="1:6" ht="14.1" customHeight="1" x14ac:dyDescent="0.25">
      <c r="A649" s="81" t="s">
        <v>16607</v>
      </c>
      <c r="B649" s="69" t="str">
        <f ca="1">IFERROR(INDEX(UNSPSCDes,MATCH(INDIRECT(ADDRESS(ROW(),COLUMN()-1,4)),UNSPSCCode,0)),IF(INDIRECT(ADDRESS(ROW(),COLUMN()-1,4))="48101503","Asadores de uso comercial",""))</f>
        <v>Asadores de uso comercial</v>
      </c>
      <c r="C649" s="82" t="str">
        <f>IFERROR(VLOOKUP("UD",'Informacion '!P:Q,2,FALSE),"")</f>
        <v>Unidad</v>
      </c>
      <c r="D649" s="81">
        <v>15</v>
      </c>
      <c r="E649" s="71">
        <v>6800</v>
      </c>
      <c r="F649" s="70">
        <f t="shared" ca="1" si="12"/>
        <v>102000</v>
      </c>
    </row>
    <row r="650" spans="1:6" ht="14.1" customHeight="1" x14ac:dyDescent="0.25">
      <c r="A650" s="81" t="s">
        <v>2690</v>
      </c>
      <c r="B650" s="69" t="str">
        <f ca="1">IFERROR(INDEX(UNSPSCDes,MATCH(INDIRECT(ADDRESS(ROW(),COLUMN()-1,4)),UNSPSCCode,0)),IF(INDIRECT(ADDRESS(ROW(),COLUMN()-1,4))="48101516","Hornos microondas para uso comercial",""))</f>
        <v>Hornos microondas para uso comercial</v>
      </c>
      <c r="C650" s="82" t="str">
        <f>IFERROR(VLOOKUP("UD",'Informacion '!P:Q,2,FALSE),"")</f>
        <v>Unidad</v>
      </c>
      <c r="D650" s="81">
        <v>25</v>
      </c>
      <c r="E650" s="71">
        <v>35800</v>
      </c>
      <c r="F650" s="70">
        <f t="shared" ca="1" si="12"/>
        <v>895000</v>
      </c>
    </row>
    <row r="651" spans="1:6" ht="14.1" customHeight="1" x14ac:dyDescent="0.25">
      <c r="E651" s="83" t="s">
        <v>12725</v>
      </c>
      <c r="F651" s="74">
        <f ca="1">SUM(Table31[MONTO TOTAL ESTIMADO])</f>
        <v>3024250</v>
      </c>
    </row>
    <row r="652" spans="1:6" ht="14.1" customHeight="1" thickBot="1" x14ac:dyDescent="0.3"/>
    <row r="653" spans="1:6" ht="14.1" customHeight="1" thickBot="1" x14ac:dyDescent="0.3">
      <c r="A653" s="64" t="s">
        <v>16619</v>
      </c>
      <c r="B653" s="64" t="s">
        <v>165</v>
      </c>
      <c r="C653" s="64" t="s">
        <v>11894</v>
      </c>
      <c r="D653" s="64" t="s">
        <v>14584</v>
      </c>
      <c r="E653" s="64" t="s">
        <v>11111</v>
      </c>
      <c r="F653" s="64" t="s">
        <v>11244</v>
      </c>
    </row>
    <row r="654" spans="1:6" ht="14.1" customHeight="1" thickBot="1" x14ac:dyDescent="0.3">
      <c r="A654" s="66" t="s">
        <v>14429</v>
      </c>
      <c r="B654" s="115" t="s">
        <v>19157</v>
      </c>
      <c r="C654" s="66" t="s">
        <v>18049</v>
      </c>
      <c r="D654" s="66" t="s">
        <v>1899</v>
      </c>
      <c r="E654" s="66" t="s">
        <v>18105</v>
      </c>
      <c r="F654" s="66" t="s">
        <v>6884</v>
      </c>
    </row>
    <row r="655" spans="1:6" ht="14.1" customHeight="1" thickBot="1" x14ac:dyDescent="0.3">
      <c r="A655" s="134" t="s">
        <v>15034</v>
      </c>
      <c r="B655" s="67" t="s">
        <v>8646</v>
      </c>
      <c r="C655" s="77">
        <v>44366</v>
      </c>
      <c r="D655" s="134" t="s">
        <v>9515</v>
      </c>
      <c r="E655" s="79" t="s">
        <v>13278</v>
      </c>
      <c r="F655" s="80" t="s">
        <v>3126</v>
      </c>
    </row>
    <row r="656" spans="1:6" ht="14.1" customHeight="1" thickBot="1" x14ac:dyDescent="0.3">
      <c r="A656" s="135"/>
      <c r="B656" s="67" t="s">
        <v>1810</v>
      </c>
      <c r="C656" s="78">
        <f>IF(C655="","",IF(AND(MONTH(C655)&gt;=1,MONTH(C655)&lt;=3),1,IF(AND(MONTH(C655)&gt;=4,MONTH(C655)&lt;=6),2,IF(AND(MONTH(C655)&gt;=7,MONTH(C655)&lt;=9),3,4))))</f>
        <v>2</v>
      </c>
      <c r="D656" s="135"/>
      <c r="E656" s="79" t="s">
        <v>2447</v>
      </c>
      <c r="F656" s="80" t="s">
        <v>14655</v>
      </c>
    </row>
    <row r="657" spans="1:10" ht="14.1" customHeight="1" thickBot="1" x14ac:dyDescent="0.3">
      <c r="A657" s="135"/>
      <c r="B657" s="67" t="s">
        <v>13122</v>
      </c>
      <c r="C657" s="77">
        <v>44372</v>
      </c>
      <c r="D657" s="135"/>
      <c r="E657" s="79" t="s">
        <v>3119</v>
      </c>
      <c r="F657" s="80" t="s">
        <v>4694</v>
      </c>
    </row>
    <row r="658" spans="1:10" ht="14.1" customHeight="1" thickBot="1" x14ac:dyDescent="0.3">
      <c r="A658" s="135"/>
      <c r="B658" s="67" t="s">
        <v>1810</v>
      </c>
      <c r="C658" s="78">
        <f>IF(C657="","",IF(AND(MONTH(C657)&gt;=1,MONTH(C657)&lt;=3),1,IF(AND(MONTH(C657)&gt;=4,MONTH(C657)&lt;=6),2,IF(AND(MONTH(C657)&gt;=7,MONTH(C657)&lt;=9),3,4))))</f>
        <v>2</v>
      </c>
      <c r="D658" s="135"/>
      <c r="E658" s="79" t="s">
        <v>13380</v>
      </c>
      <c r="F658" s="80"/>
    </row>
    <row r="659" spans="1:10" ht="14.1" customHeight="1" thickBot="1" x14ac:dyDescent="0.3">
      <c r="H659" s="26" t="str">
        <f>C633</f>
        <v>Bienes</v>
      </c>
      <c r="I659" s="26" t="str">
        <f>E633</f>
        <v>No</v>
      </c>
      <c r="J659" s="26" t="str">
        <f>D633</f>
        <v>Comparacion de Precios</v>
      </c>
    </row>
    <row r="660" spans="1:10" ht="14.1" customHeight="1" thickBot="1" x14ac:dyDescent="0.3">
      <c r="A660" s="72" t="s">
        <v>15959</v>
      </c>
      <c r="B660" s="72" t="s">
        <v>16379</v>
      </c>
      <c r="C660" s="72" t="s">
        <v>15863</v>
      </c>
      <c r="D660" s="72" t="s">
        <v>15467</v>
      </c>
      <c r="E660" s="72" t="s">
        <v>7036</v>
      </c>
      <c r="F660" s="72" t="s">
        <v>15496</v>
      </c>
    </row>
    <row r="661" spans="1:10" ht="33.950000000000003" customHeight="1" x14ac:dyDescent="0.25">
      <c r="A661" s="81" t="s">
        <v>5905</v>
      </c>
      <c r="B661" s="69" t="str">
        <f ca="1">IFERROR(INDEX(UNSPSCDes,MATCH(INDIRECT(ADDRESS(ROW(),COLUMN()-1,4)),UNSPSCCode,0)),IF(INDIRECT(ADDRESS(ROW(),COLUMN()-1,4))="41103012","Refrigeradores o neveras congeladores para almacenar material inflamable",""))</f>
        <v>Refrigeradores o neveras congeladores para almacenar material inflamable</v>
      </c>
      <c r="C661" s="82" t="str">
        <f>IFERROR(VLOOKUP("UD",'Informacion '!P:Q,2,FALSE),"")</f>
        <v>Unidad</v>
      </c>
      <c r="D661" s="81">
        <v>20</v>
      </c>
      <c r="E661" s="71">
        <v>45200</v>
      </c>
      <c r="F661" s="70">
        <f t="shared" ref="F661:F666" ca="1" si="13">INDIRECT(ADDRESS(ROW(),COLUMN()-2,4))*INDIRECT(ADDRESS(ROW(),COLUMN()-1,4))</f>
        <v>904000</v>
      </c>
    </row>
    <row r="662" spans="1:10" ht="14.1" customHeight="1" x14ac:dyDescent="0.25">
      <c r="A662" s="81" t="s">
        <v>14543</v>
      </c>
      <c r="B662" s="69" t="str">
        <f ca="1">IFERROR(INDEX(UNSPSCDes,MATCH(INDIRECT(ADDRESS(ROW(),COLUMN()-1,4)),UNSPSCCode,0)),IF(INDIRECT(ADDRESS(ROW(),COLUMN()-1,4))="48101517","Hornos para uso comercial",""))</f>
        <v>Hornos para uso comercial</v>
      </c>
      <c r="C662" s="82" t="str">
        <f>IFERROR(VLOOKUP("UD",'Informacion '!P:Q,2,FALSE),"")</f>
        <v>Unidad</v>
      </c>
      <c r="D662" s="81">
        <v>15</v>
      </c>
      <c r="E662" s="71">
        <v>15500</v>
      </c>
      <c r="F662" s="70">
        <f t="shared" ca="1" si="13"/>
        <v>232500</v>
      </c>
    </row>
    <row r="663" spans="1:10" ht="14.1" customHeight="1" x14ac:dyDescent="0.25">
      <c r="A663" s="81" t="s">
        <v>10198</v>
      </c>
      <c r="B663" s="69" t="str">
        <f ca="1">IFERROR(INDEX(UNSPSCDes,MATCH(INDIRECT(ADDRESS(ROW(),COLUMN()-1,4)),UNSPSCCode,0)),IF(INDIRECT(ADDRESS(ROW(),COLUMN()-1,4))="48101525","Tostadoras para uso comercial",""))</f>
        <v>Tostadoras para uso comercial</v>
      </c>
      <c r="C663" s="82" t="str">
        <f>IFERROR(VLOOKUP("UD",'Informacion '!P:Q,2,FALSE),"")</f>
        <v>Unidad</v>
      </c>
      <c r="D663" s="81">
        <v>20</v>
      </c>
      <c r="E663" s="71">
        <v>5600</v>
      </c>
      <c r="F663" s="70">
        <f t="shared" ca="1" si="13"/>
        <v>112000</v>
      </c>
    </row>
    <row r="664" spans="1:10" ht="14.1" customHeight="1" x14ac:dyDescent="0.25">
      <c r="A664" s="81" t="s">
        <v>1992</v>
      </c>
      <c r="B664" s="69" t="str">
        <f ca="1">IFERROR(INDEX(UNSPSCDes,MATCH(INDIRECT(ADDRESS(ROW(),COLUMN()-1,4)),UNSPSCCode,0)),IF(INDIRECT(ADDRESS(ROW(),COLUMN()-1,4))="48101529","Ollas de presión o freidoras de presión",""))</f>
        <v>Ollas de presión o freidoras de presión</v>
      </c>
      <c r="C664" s="82" t="str">
        <f>IFERROR(VLOOKUP("UD",'Informacion '!P:Q,2,FALSE),"")</f>
        <v>Unidad</v>
      </c>
      <c r="D664" s="81">
        <v>20</v>
      </c>
      <c r="E664" s="71">
        <v>5500</v>
      </c>
      <c r="F664" s="70">
        <f t="shared" ca="1" si="13"/>
        <v>110000</v>
      </c>
    </row>
    <row r="665" spans="1:10" ht="14.1" customHeight="1" x14ac:dyDescent="0.25">
      <c r="A665" s="81" t="s">
        <v>8141</v>
      </c>
      <c r="B665" s="69" t="str">
        <f ca="1">IFERROR(INDEX(UNSPSCDes,MATCH(INDIRECT(ADDRESS(ROW(),COLUMN()-1,4)),UNSPSCCode,0)),IF(INDIRECT(ADDRESS(ROW(),COLUMN()-1,4))="48101601","Mezcladores para uso comercial",""))</f>
        <v>Mezcladores para uso comercial</v>
      </c>
      <c r="C665" s="82" t="str">
        <f>IFERROR(VLOOKUP("UD",'Informacion '!P:Q,2,FALSE),"")</f>
        <v>Unidad</v>
      </c>
      <c r="D665" s="81">
        <v>15</v>
      </c>
      <c r="E665" s="71">
        <v>12500</v>
      </c>
      <c r="F665" s="70">
        <f t="shared" ca="1" si="13"/>
        <v>187500</v>
      </c>
    </row>
    <row r="666" spans="1:10" ht="14.1" customHeight="1" x14ac:dyDescent="0.25">
      <c r="A666" s="81" t="s">
        <v>7537</v>
      </c>
      <c r="B666" s="69" t="str">
        <f ca="1">IFERROR(INDEX(UNSPSCDes,MATCH(INDIRECT(ADDRESS(ROW(),COLUMN()-1,4)),UNSPSCCode,0)),IF(INDIRECT(ADDRESS(ROW(),COLUMN()-1,4))="48101608","Licuadoras para uso comercial",""))</f>
        <v>Licuadoras para uso comercial</v>
      </c>
      <c r="C666" s="82" t="str">
        <f>IFERROR(VLOOKUP("UD",'Informacion '!P:Q,2,FALSE),"")</f>
        <v>Unidad</v>
      </c>
      <c r="D666" s="81">
        <v>20</v>
      </c>
      <c r="E666" s="71">
        <v>4500</v>
      </c>
      <c r="F666" s="70">
        <f t="shared" ca="1" si="13"/>
        <v>90000</v>
      </c>
    </row>
    <row r="667" spans="1:10" ht="14.1" customHeight="1" thickBot="1" x14ac:dyDescent="0.3"/>
    <row r="668" spans="1:10" ht="14.1" customHeight="1" thickBot="1" x14ac:dyDescent="0.3">
      <c r="A668" s="64" t="s">
        <v>16619</v>
      </c>
      <c r="B668" s="64" t="s">
        <v>165</v>
      </c>
      <c r="C668" s="64" t="s">
        <v>11894</v>
      </c>
      <c r="D668" s="64" t="s">
        <v>14584</v>
      </c>
      <c r="E668" s="64" t="s">
        <v>11111</v>
      </c>
      <c r="F668" s="64" t="s">
        <v>11244</v>
      </c>
    </row>
    <row r="669" spans="1:10" ht="14.1" customHeight="1" thickBot="1" x14ac:dyDescent="0.3">
      <c r="A669" s="66" t="s">
        <v>14429</v>
      </c>
      <c r="B669" s="115" t="s">
        <v>19157</v>
      </c>
      <c r="C669" s="66" t="s">
        <v>18049</v>
      </c>
      <c r="D669" s="66" t="s">
        <v>1899</v>
      </c>
      <c r="E669" s="66" t="s">
        <v>18105</v>
      </c>
      <c r="F669" s="66" t="s">
        <v>6884</v>
      </c>
    </row>
    <row r="670" spans="1:10" ht="14.1" customHeight="1" thickBot="1" x14ac:dyDescent="0.3">
      <c r="A670" s="134" t="s">
        <v>15034</v>
      </c>
      <c r="B670" s="67" t="s">
        <v>8646</v>
      </c>
      <c r="C670" s="77">
        <v>44523</v>
      </c>
      <c r="D670" s="134" t="s">
        <v>9515</v>
      </c>
      <c r="E670" s="79" t="s">
        <v>13278</v>
      </c>
      <c r="F670" s="80" t="s">
        <v>3126</v>
      </c>
    </row>
    <row r="671" spans="1:10" ht="14.1" customHeight="1" thickBot="1" x14ac:dyDescent="0.3">
      <c r="A671" s="135"/>
      <c r="B671" s="67" t="s">
        <v>1810</v>
      </c>
      <c r="C671" s="78">
        <f>IF(C670="","",IF(AND(MONTH(C670)&gt;=1,MONTH(C670)&lt;=3),1,IF(AND(MONTH(C670)&gt;=4,MONTH(C670)&lt;=6),2,IF(AND(MONTH(C670)&gt;=7,MONTH(C670)&lt;=9),3,4))))</f>
        <v>4</v>
      </c>
      <c r="D671" s="135"/>
      <c r="E671" s="79" t="s">
        <v>2447</v>
      </c>
      <c r="F671" s="80" t="s">
        <v>14655</v>
      </c>
    </row>
    <row r="672" spans="1:10" ht="14.1" customHeight="1" thickBot="1" x14ac:dyDescent="0.3">
      <c r="A672" s="135"/>
      <c r="B672" s="67" t="s">
        <v>13122</v>
      </c>
      <c r="C672" s="77">
        <v>44529</v>
      </c>
      <c r="D672" s="135"/>
      <c r="E672" s="79" t="s">
        <v>3119</v>
      </c>
      <c r="F672" s="80" t="s">
        <v>4694</v>
      </c>
    </row>
    <row r="673" spans="1:10" ht="14.1" customHeight="1" thickBot="1" x14ac:dyDescent="0.3">
      <c r="A673" s="135"/>
      <c r="B673" s="67" t="s">
        <v>1810</v>
      </c>
      <c r="C673" s="78">
        <f>IF(C672="","",IF(AND(MONTH(C672)&gt;=1,MONTH(C672)&lt;=3),1,IF(AND(MONTH(C672)&gt;=4,MONTH(C672)&lt;=6),2,IF(AND(MONTH(C672)&gt;=7,MONTH(C672)&lt;=9),3,4))))</f>
        <v>4</v>
      </c>
      <c r="D673" s="135"/>
      <c r="E673" s="79" t="s">
        <v>13380</v>
      </c>
      <c r="F673" s="80"/>
    </row>
    <row r="674" spans="1:10" ht="14.1" customHeight="1" thickBot="1" x14ac:dyDescent="0.3"/>
    <row r="675" spans="1:10" ht="14.1" customHeight="1" thickBot="1" x14ac:dyDescent="0.3">
      <c r="A675" s="72" t="s">
        <v>15959</v>
      </c>
      <c r="B675" s="72" t="s">
        <v>16379</v>
      </c>
      <c r="C675" s="72" t="s">
        <v>15863</v>
      </c>
      <c r="D675" s="72" t="s">
        <v>15467</v>
      </c>
      <c r="E675" s="72" t="s">
        <v>7036</v>
      </c>
      <c r="F675" s="72" t="s">
        <v>15496</v>
      </c>
    </row>
    <row r="676" spans="1:10" ht="14.1" customHeight="1" x14ac:dyDescent="0.25">
      <c r="A676" s="81" t="s">
        <v>5905</v>
      </c>
      <c r="B676" s="69" t="str">
        <f ca="1">IFERROR(INDEX(UNSPSCDes,MATCH(INDIRECT(ADDRESS(ROW(),COLUMN()-1,4)),UNSPSCCode,0)),IF(INDIRECT(ADDRESS(ROW(),COLUMN()-1,4))="41103012","Refrigeradores o neveras congeladores para almacenar material inflamable",""))</f>
        <v>Refrigeradores o neveras congeladores para almacenar material inflamable</v>
      </c>
      <c r="C676" s="82" t="str">
        <f>IFERROR(VLOOKUP("UD",'Informacion '!P:Q,2,FALSE),"")</f>
        <v>Unidad</v>
      </c>
      <c r="D676" s="81">
        <v>20</v>
      </c>
      <c r="E676" s="71">
        <v>45200</v>
      </c>
      <c r="F676" s="70">
        <f t="shared" ref="F676:F686" ca="1" si="14">INDIRECT(ADDRESS(ROW(),COLUMN()-2,4))*INDIRECT(ADDRESS(ROW(),COLUMN()-1,4))</f>
        <v>904000</v>
      </c>
    </row>
    <row r="677" spans="1:10" ht="14.1" customHeight="1" x14ac:dyDescent="0.25">
      <c r="A677" s="81" t="s">
        <v>14543</v>
      </c>
      <c r="B677" s="69" t="str">
        <f ca="1">IFERROR(INDEX(UNSPSCDes,MATCH(INDIRECT(ADDRESS(ROW(),COLUMN()-1,4)),UNSPSCCode,0)),IF(INDIRECT(ADDRESS(ROW(),COLUMN()-1,4))="48101517","Hornos para uso comercial",""))</f>
        <v>Hornos para uso comercial</v>
      </c>
      <c r="C677" s="82" t="str">
        <f>IFERROR(VLOOKUP("UD",'Informacion '!P:Q,2,FALSE),"")</f>
        <v>Unidad</v>
      </c>
      <c r="D677" s="81">
        <v>15</v>
      </c>
      <c r="E677" s="71">
        <v>15500</v>
      </c>
      <c r="F677" s="70">
        <f t="shared" ca="1" si="14"/>
        <v>232500</v>
      </c>
    </row>
    <row r="678" spans="1:10" ht="14.1" customHeight="1" x14ac:dyDescent="0.25">
      <c r="A678" s="81" t="s">
        <v>10198</v>
      </c>
      <c r="B678" s="69" t="str">
        <f ca="1">IFERROR(INDEX(UNSPSCDes,MATCH(INDIRECT(ADDRESS(ROW(),COLUMN()-1,4)),UNSPSCCode,0)),IF(INDIRECT(ADDRESS(ROW(),COLUMN()-1,4))="48101525","Tostadoras para uso comercial",""))</f>
        <v>Tostadoras para uso comercial</v>
      </c>
      <c r="C678" s="82" t="str">
        <f>IFERROR(VLOOKUP("UD",'Informacion '!P:Q,2,FALSE),"")</f>
        <v>Unidad</v>
      </c>
      <c r="D678" s="81">
        <v>20</v>
      </c>
      <c r="E678" s="71">
        <v>5600</v>
      </c>
      <c r="F678" s="70">
        <f t="shared" ca="1" si="14"/>
        <v>112000</v>
      </c>
    </row>
    <row r="679" spans="1:10" ht="14.1" customHeight="1" x14ac:dyDescent="0.25">
      <c r="A679" s="81" t="s">
        <v>1992</v>
      </c>
      <c r="B679" s="69" t="str">
        <f ca="1">IFERROR(INDEX(UNSPSCDes,MATCH(INDIRECT(ADDRESS(ROW(),COLUMN()-1,4)),UNSPSCCode,0)),IF(INDIRECT(ADDRESS(ROW(),COLUMN()-1,4))="48101529","Ollas de presión o freidoras de presión",""))</f>
        <v>Ollas de presión o freidoras de presión</v>
      </c>
      <c r="C679" s="82" t="str">
        <f>IFERROR(VLOOKUP("UD",'Informacion '!P:Q,2,FALSE),"")</f>
        <v>Unidad</v>
      </c>
      <c r="D679" s="81">
        <v>20</v>
      </c>
      <c r="E679" s="71">
        <v>5500</v>
      </c>
      <c r="F679" s="70">
        <f t="shared" ca="1" si="14"/>
        <v>110000</v>
      </c>
    </row>
    <row r="680" spans="1:10" ht="14.1" customHeight="1" x14ac:dyDescent="0.25">
      <c r="A680" s="81" t="s">
        <v>8141</v>
      </c>
      <c r="B680" s="69" t="str">
        <f ca="1">IFERROR(INDEX(UNSPSCDes,MATCH(INDIRECT(ADDRESS(ROW(),COLUMN()-1,4)),UNSPSCCode,0)),IF(INDIRECT(ADDRESS(ROW(),COLUMN()-1,4))="48101601","Mezcladores para uso comercial",""))</f>
        <v>Mezcladores para uso comercial</v>
      </c>
      <c r="C680" s="82" t="str">
        <f>IFERROR(VLOOKUP("UD",'Informacion '!P:Q,2,FALSE),"")</f>
        <v>Unidad</v>
      </c>
      <c r="D680" s="81">
        <v>15</v>
      </c>
      <c r="E680" s="71">
        <v>12500</v>
      </c>
      <c r="F680" s="70">
        <f t="shared" ca="1" si="14"/>
        <v>187500</v>
      </c>
      <c r="H680" s="26" t="str">
        <f>C654</f>
        <v>Bienes</v>
      </c>
      <c r="I680" s="26" t="str">
        <f>E654</f>
        <v>No</v>
      </c>
      <c r="J680" s="26" t="str">
        <f>D654</f>
        <v>Comparacion de Precios</v>
      </c>
    </row>
    <row r="681" spans="1:10" ht="14.1" customHeight="1" x14ac:dyDescent="0.25">
      <c r="A681" s="81" t="s">
        <v>7537</v>
      </c>
      <c r="B681" s="69" t="str">
        <f ca="1">IFERROR(INDEX(UNSPSCDes,MATCH(INDIRECT(ADDRESS(ROW(),COLUMN()-1,4)),UNSPSCCode,0)),IF(INDIRECT(ADDRESS(ROW(),COLUMN()-1,4))="48101608","Licuadoras para uso comercial",""))</f>
        <v>Licuadoras para uso comercial</v>
      </c>
      <c r="C681" s="82" t="str">
        <f>IFERROR(VLOOKUP("UD",'Informacion '!P:Q,2,FALSE),"")</f>
        <v>Unidad</v>
      </c>
      <c r="D681" s="81">
        <v>20</v>
      </c>
      <c r="E681" s="71">
        <v>4500</v>
      </c>
      <c r="F681" s="70">
        <f t="shared" ca="1" si="14"/>
        <v>90000</v>
      </c>
    </row>
    <row r="682" spans="1:10" ht="14.1" customHeight="1" x14ac:dyDescent="0.25">
      <c r="A682" s="81" t="s">
        <v>725</v>
      </c>
      <c r="B682" s="69" t="str">
        <f ca="1">IFERROR(INDEX(UNSPSCDes,MATCH(INDIRECT(ADDRESS(ROW(),COLUMN()-1,4)),UNSPSCCode,0)),IF(INDIRECT(ADDRESS(ROW(),COLUMN()-1,4))="48101813","Batidoras manuales para uso comercial",""))</f>
        <v>Batidoras manuales para uso comercial</v>
      </c>
      <c r="C682" s="82" t="str">
        <f>IFERROR(VLOOKUP("UD",'Informacion '!P:Q,2,FALSE),"")</f>
        <v>Unidad</v>
      </c>
      <c r="D682" s="81">
        <v>25</v>
      </c>
      <c r="E682" s="71">
        <v>12500</v>
      </c>
      <c r="F682" s="70">
        <f t="shared" ca="1" si="14"/>
        <v>312500</v>
      </c>
    </row>
    <row r="683" spans="1:10" ht="14.1" customHeight="1" x14ac:dyDescent="0.25">
      <c r="A683" s="81" t="s">
        <v>6026</v>
      </c>
      <c r="B683" s="69" t="str">
        <f ca="1">IFERROR(INDEX(UNSPSCDes,MATCH(INDIRECT(ADDRESS(ROW(),COLUMN()-1,4)),UNSPSCCode,0)),IF(INDIRECT(ADDRESS(ROW(),COLUMN()-1,4))="48101803","Cucharones para uso comercial",""))</f>
        <v>Cucharones para uso comercial</v>
      </c>
      <c r="C683" s="82" t="str">
        <f>IFERROR(VLOOKUP("UD",'Informacion '!P:Q,2,FALSE),"")</f>
        <v>Unidad</v>
      </c>
      <c r="D683" s="81">
        <v>25</v>
      </c>
      <c r="E683" s="71">
        <v>550</v>
      </c>
      <c r="F683" s="70">
        <f t="shared" ca="1" si="14"/>
        <v>13750</v>
      </c>
    </row>
    <row r="684" spans="1:10" ht="14.1" customHeight="1" x14ac:dyDescent="0.25">
      <c r="A684" s="81" t="s">
        <v>6637</v>
      </c>
      <c r="B684" s="69" t="str">
        <f ca="1">IFERROR(INDEX(UNSPSCDes,MATCH(INDIRECT(ADDRESS(ROW(),COLUMN()-1,4)),UNSPSCCode,0)),IF(INDIRECT(ADDRESS(ROW(),COLUMN()-1,4))="48101808","Sartenes de salsa o para sofreír para uso comercial",""))</f>
        <v>Sartenes de salsa o para sofreír para uso comercial</v>
      </c>
      <c r="C684" s="82" t="str">
        <f>IFERROR(VLOOKUP("UD",'Informacion '!P:Q,2,FALSE),"")</f>
        <v>Unidad</v>
      </c>
      <c r="D684" s="81">
        <v>25</v>
      </c>
      <c r="E684" s="71">
        <v>2600</v>
      </c>
      <c r="F684" s="70">
        <f t="shared" ca="1" si="14"/>
        <v>65000</v>
      </c>
    </row>
    <row r="685" spans="1:10" ht="14.1" customHeight="1" x14ac:dyDescent="0.25">
      <c r="A685" s="81" t="s">
        <v>16607</v>
      </c>
      <c r="B685" s="69" t="str">
        <f ca="1">IFERROR(INDEX(UNSPSCDes,MATCH(INDIRECT(ADDRESS(ROW(),COLUMN()-1,4)),UNSPSCCode,0)),IF(INDIRECT(ADDRESS(ROW(),COLUMN()-1,4))="48101503","Asadores de uso comercial",""))</f>
        <v>Asadores de uso comercial</v>
      </c>
      <c r="C685" s="82" t="str">
        <f>IFERROR(VLOOKUP("UD",'Informacion '!P:Q,2,FALSE),"")</f>
        <v>Unidad</v>
      </c>
      <c r="D685" s="81">
        <v>15</v>
      </c>
      <c r="E685" s="71">
        <v>6800</v>
      </c>
      <c r="F685" s="70">
        <f t="shared" ca="1" si="14"/>
        <v>102000</v>
      </c>
    </row>
    <row r="686" spans="1:10" ht="14.1" customHeight="1" x14ac:dyDescent="0.25">
      <c r="A686" s="81" t="s">
        <v>2690</v>
      </c>
      <c r="B686" s="69" t="str">
        <f ca="1">IFERROR(INDEX(UNSPSCDes,MATCH(INDIRECT(ADDRESS(ROW(),COLUMN()-1,4)),UNSPSCCode,0)),IF(INDIRECT(ADDRESS(ROW(),COLUMN()-1,4))="48101516","Hornos microondas para uso comercial",""))</f>
        <v>Hornos microondas para uso comercial</v>
      </c>
      <c r="C686" s="82" t="str">
        <f>IFERROR(VLOOKUP("UD",'Informacion '!P:Q,2,FALSE),"")</f>
        <v>Unidad</v>
      </c>
      <c r="D686" s="81">
        <v>25</v>
      </c>
      <c r="E686" s="71">
        <v>35800</v>
      </c>
      <c r="F686" s="70">
        <f t="shared" ca="1" si="14"/>
        <v>895000</v>
      </c>
    </row>
    <row r="687" spans="1:10" ht="14.1" customHeight="1" x14ac:dyDescent="0.25">
      <c r="E687" s="83" t="s">
        <v>12725</v>
      </c>
      <c r="F687" s="74">
        <f ca="1">SUM(Table33[MONTO TOTAL ESTIMADO])</f>
        <v>3024250</v>
      </c>
    </row>
    <row r="688" spans="1:10" ht="14.1" customHeight="1" thickBot="1" x14ac:dyDescent="0.3"/>
    <row r="689" spans="1:10" ht="14.1" customHeight="1" thickBot="1" x14ac:dyDescent="0.3">
      <c r="A689" s="64" t="s">
        <v>16619</v>
      </c>
      <c r="B689" s="64" t="s">
        <v>165</v>
      </c>
      <c r="C689" s="64" t="s">
        <v>11894</v>
      </c>
      <c r="D689" s="64" t="s">
        <v>14584</v>
      </c>
      <c r="E689" s="64" t="s">
        <v>11111</v>
      </c>
      <c r="F689" s="64" t="s">
        <v>11244</v>
      </c>
    </row>
    <row r="690" spans="1:10" ht="14.1" customHeight="1" thickBot="1" x14ac:dyDescent="0.3">
      <c r="A690" s="66" t="s">
        <v>11807</v>
      </c>
      <c r="B690" s="66" t="s">
        <v>7578</v>
      </c>
      <c r="C690" s="66" t="s">
        <v>18049</v>
      </c>
      <c r="D690" s="66" t="s">
        <v>17732</v>
      </c>
      <c r="E690" s="66" t="s">
        <v>18105</v>
      </c>
      <c r="F690" s="66" t="s">
        <v>6884</v>
      </c>
    </row>
    <row r="691" spans="1:10" ht="14.1" customHeight="1" thickBot="1" x14ac:dyDescent="0.3">
      <c r="A691" s="134" t="s">
        <v>15034</v>
      </c>
      <c r="B691" s="67" t="s">
        <v>8646</v>
      </c>
      <c r="C691" s="77">
        <v>44206</v>
      </c>
      <c r="D691" s="134" t="s">
        <v>9515</v>
      </c>
      <c r="E691" s="79" t="s">
        <v>13278</v>
      </c>
      <c r="F691" s="80" t="s">
        <v>3126</v>
      </c>
    </row>
    <row r="692" spans="1:10" ht="14.1" customHeight="1" thickBot="1" x14ac:dyDescent="0.3">
      <c r="A692" s="135"/>
      <c r="B692" s="67" t="s">
        <v>1810</v>
      </c>
      <c r="C692" s="78">
        <f>IF(C691="","",IF(AND(MONTH(C691)&gt;=1,MONTH(C691)&lt;=3),1,IF(AND(MONTH(C691)&gt;=4,MONTH(C691)&lt;=6),2,IF(AND(MONTH(C691)&gt;=7,MONTH(C691)&lt;=9),3,4))))</f>
        <v>1</v>
      </c>
      <c r="D692" s="135"/>
      <c r="E692" s="79" t="s">
        <v>2447</v>
      </c>
      <c r="F692" s="80" t="s">
        <v>14655</v>
      </c>
    </row>
    <row r="693" spans="1:10" ht="14.1" customHeight="1" thickBot="1" x14ac:dyDescent="0.3">
      <c r="A693" s="135"/>
      <c r="B693" s="67" t="s">
        <v>13122</v>
      </c>
      <c r="C693" s="77">
        <v>44208</v>
      </c>
      <c r="D693" s="135"/>
      <c r="E693" s="79" t="s">
        <v>3119</v>
      </c>
      <c r="F693" s="80" t="s">
        <v>4694</v>
      </c>
    </row>
    <row r="694" spans="1:10" ht="14.1" customHeight="1" thickBot="1" x14ac:dyDescent="0.3">
      <c r="A694" s="135"/>
      <c r="B694" s="67" t="s">
        <v>1810</v>
      </c>
      <c r="C694" s="78">
        <f>IF(C693="","",IF(AND(MONTH(C693)&gt;=1,MONTH(C693)&lt;=3),1,IF(AND(MONTH(C693)&gt;=4,MONTH(C693)&lt;=6),2,IF(AND(MONTH(C693)&gt;=7,MONTH(C693)&lt;=9),3,4))))</f>
        <v>1</v>
      </c>
      <c r="D694" s="135"/>
      <c r="E694" s="79" t="s">
        <v>13380</v>
      </c>
      <c r="F694" s="80"/>
    </row>
    <row r="695" spans="1:10" ht="14.1" customHeight="1" thickBot="1" x14ac:dyDescent="0.3">
      <c r="H695" s="26" t="str">
        <f>C669</f>
        <v>Bienes</v>
      </c>
      <c r="I695" s="26" t="str">
        <f>E669</f>
        <v>No</v>
      </c>
      <c r="J695" s="26" t="str">
        <f>D669</f>
        <v>Comparacion de Precios</v>
      </c>
    </row>
    <row r="696" spans="1:10" ht="14.1" customHeight="1" thickBot="1" x14ac:dyDescent="0.3">
      <c r="A696" s="72" t="s">
        <v>15959</v>
      </c>
      <c r="B696" s="72" t="s">
        <v>16379</v>
      </c>
      <c r="C696" s="72" t="s">
        <v>15863</v>
      </c>
      <c r="D696" s="72" t="s">
        <v>15467</v>
      </c>
      <c r="E696" s="72" t="s">
        <v>7036</v>
      </c>
      <c r="F696" s="72" t="s">
        <v>15496</v>
      </c>
    </row>
    <row r="697" spans="1:10" ht="33.950000000000003" customHeight="1" x14ac:dyDescent="0.25">
      <c r="A697" s="81" t="s">
        <v>3066</v>
      </c>
      <c r="B697" s="69" t="str">
        <f ca="1">IFERROR(INDEX(UNSPSCDes,MATCH(INDIRECT(ADDRESS(ROW(),COLUMN()-1,4)),UNSPSCCode,0)),IF(INDIRECT(ADDRESS(ROW(),COLUMN()-1,4))="31211502","Pinturas de agua",""))</f>
        <v>Pinturas de agua</v>
      </c>
      <c r="C697" s="82" t="str">
        <f>IFERROR(VLOOKUP("GAL",'Informacion '!P:Q,2,FALSE),"")</f>
        <v>Galón</v>
      </c>
      <c r="D697" s="81">
        <v>75</v>
      </c>
      <c r="E697" s="71">
        <v>1999</v>
      </c>
      <c r="F697" s="70">
        <f t="shared" ref="F697:F707" ca="1" si="15">INDIRECT(ADDRESS(ROW(),COLUMN()-2,4))*INDIRECT(ADDRESS(ROW(),COLUMN()-1,4))</f>
        <v>149925</v>
      </c>
    </row>
    <row r="698" spans="1:10" ht="14.1" customHeight="1" x14ac:dyDescent="0.25">
      <c r="A698" s="81" t="s">
        <v>12762</v>
      </c>
      <c r="B698" s="69" t="str">
        <f ca="1">IFERROR(INDEX(UNSPSCDes,MATCH(INDIRECT(ADDRESS(ROW(),COLUMN()-1,4)),UNSPSCCode,0)),IF(INDIRECT(ADDRESS(ROW(),COLUMN()-1,4))="31211504","Pinturas de revestimiento",""))</f>
        <v>Pinturas de revestimiento</v>
      </c>
      <c r="C698" s="82" t="str">
        <f>IFERROR(VLOOKUP("GAL",'Informacion '!P:Q,2,FALSE),"")</f>
        <v>Galón</v>
      </c>
      <c r="D698" s="81">
        <v>75</v>
      </c>
      <c r="E698" s="71">
        <v>2500</v>
      </c>
      <c r="F698" s="70">
        <f t="shared" ca="1" si="15"/>
        <v>187500</v>
      </c>
    </row>
    <row r="699" spans="1:10" ht="14.1" customHeight="1" x14ac:dyDescent="0.25">
      <c r="A699" s="81" t="s">
        <v>961</v>
      </c>
      <c r="B699" s="69" t="str">
        <f ca="1">IFERROR(INDEX(UNSPSCDes,MATCH(INDIRECT(ADDRESS(ROW(),COLUMN()-1,4)),UNSPSCCode,0)),IF(INDIRECT(ADDRESS(ROW(),COLUMN()-1,4))="31211508","Pinturas acrílicas",""))</f>
        <v>Pinturas acrílicas</v>
      </c>
      <c r="C699" s="82" t="str">
        <f>IFERROR(VLOOKUP("GAL",'Informacion '!P:Q,2,FALSE),"")</f>
        <v>Galón</v>
      </c>
      <c r="D699" s="81">
        <v>75</v>
      </c>
      <c r="E699" s="71">
        <v>1999</v>
      </c>
      <c r="F699" s="70">
        <f t="shared" ca="1" si="15"/>
        <v>149925</v>
      </c>
    </row>
    <row r="700" spans="1:10" ht="14.1" customHeight="1" x14ac:dyDescent="0.25">
      <c r="A700" s="81" t="s">
        <v>17670</v>
      </c>
      <c r="B700" s="69" t="str">
        <f ca="1">IFERROR(INDEX(UNSPSCDes,MATCH(INDIRECT(ADDRESS(ROW(),COLUMN()-1,4)),UNSPSCCode,0)),IF(INDIRECT(ADDRESS(ROW(),COLUMN()-1,4))="31211509","Bases para esmalte",""))</f>
        <v>Bases para esmalte</v>
      </c>
      <c r="C700" s="82" t="str">
        <f>IFERROR(VLOOKUP("GAL",'Informacion '!P:Q,2,FALSE),"")</f>
        <v>Galón</v>
      </c>
      <c r="D700" s="81">
        <v>75</v>
      </c>
      <c r="E700" s="71">
        <v>2500</v>
      </c>
      <c r="F700" s="70">
        <f t="shared" ca="1" si="15"/>
        <v>187500</v>
      </c>
    </row>
    <row r="701" spans="1:10" ht="14.1" customHeight="1" x14ac:dyDescent="0.25">
      <c r="A701" s="81" t="s">
        <v>4913</v>
      </c>
      <c r="B701" s="69" t="str">
        <f ca="1">IFERROR(INDEX(UNSPSCDes,MATCH(INDIRECT(ADDRESS(ROW(),COLUMN()-1,4)),UNSPSCCode,0)),IF(INDIRECT(ADDRESS(ROW(),COLUMN()-1,4))="31211703","Lacas",""))</f>
        <v>Lacas</v>
      </c>
      <c r="C701" s="82" t="str">
        <f>IFERROR(VLOOKUP("GAL",'Informacion '!P:Q,2,FALSE),"")</f>
        <v>Galón</v>
      </c>
      <c r="D701" s="81">
        <v>60</v>
      </c>
      <c r="E701" s="71">
        <v>1999</v>
      </c>
      <c r="F701" s="70">
        <f t="shared" ca="1" si="15"/>
        <v>119940</v>
      </c>
    </row>
    <row r="702" spans="1:10" ht="14.1" customHeight="1" x14ac:dyDescent="0.25">
      <c r="A702" s="81" t="s">
        <v>3793</v>
      </c>
      <c r="B702" s="69" t="str">
        <f ca="1">IFERROR(INDEX(UNSPSCDes,MATCH(INDIRECT(ADDRESS(ROW(),COLUMN()-1,4)),UNSPSCCode,0)),IF(INDIRECT(ADDRESS(ROW(),COLUMN()-1,4))="31211705","Barniz de laca",""))</f>
        <v>Barniz de laca</v>
      </c>
      <c r="C702" s="82" t="str">
        <f>IFERROR(VLOOKUP("GAL",'Informacion '!P:Q,2,FALSE),"")</f>
        <v>Galón</v>
      </c>
      <c r="D702" s="81">
        <v>60</v>
      </c>
      <c r="E702" s="71">
        <v>450</v>
      </c>
      <c r="F702" s="70">
        <f t="shared" ca="1" si="15"/>
        <v>27000</v>
      </c>
    </row>
    <row r="703" spans="1:10" ht="14.1" customHeight="1" x14ac:dyDescent="0.25">
      <c r="A703" s="81" t="s">
        <v>3024</v>
      </c>
      <c r="B703" s="69" t="str">
        <f ca="1">IFERROR(INDEX(UNSPSCDes,MATCH(INDIRECT(ADDRESS(ROW(),COLUMN()-1,4)),UNSPSCCode,0)),IF(INDIRECT(ADDRESS(ROW(),COLUMN()-1,4))="31211707","Barnices",""))</f>
        <v>Barnices</v>
      </c>
      <c r="C703" s="82" t="str">
        <f>IFERROR(VLOOKUP("GAL",'Informacion '!P:Q,2,FALSE),"")</f>
        <v>Galón</v>
      </c>
      <c r="D703" s="81">
        <v>60</v>
      </c>
      <c r="E703" s="71">
        <v>450</v>
      </c>
      <c r="F703" s="70">
        <f t="shared" ca="1" si="15"/>
        <v>27000</v>
      </c>
    </row>
    <row r="704" spans="1:10" ht="14.1" customHeight="1" x14ac:dyDescent="0.25">
      <c r="A704" s="81" t="s">
        <v>16388</v>
      </c>
      <c r="B704" s="69" t="str">
        <f ca="1">IFERROR(INDEX(UNSPSCDes,MATCH(INDIRECT(ADDRESS(ROW(),COLUMN()-1,4)),UNSPSCCode,0)),IF(INDIRECT(ADDRESS(ROW(),COLUMN()-1,4))="31211904","Brochas",""))</f>
        <v>Brochas</v>
      </c>
      <c r="C704" s="82" t="str">
        <f>IFERROR(VLOOKUP("GAL",'Informacion '!P:Q,2,FALSE),"")</f>
        <v>Galón</v>
      </c>
      <c r="D704" s="81">
        <v>100</v>
      </c>
      <c r="E704" s="71">
        <v>60</v>
      </c>
      <c r="F704" s="70">
        <f t="shared" ca="1" si="15"/>
        <v>6000</v>
      </c>
    </row>
    <row r="705" spans="1:10" ht="14.1" customHeight="1" x14ac:dyDescent="0.25">
      <c r="A705" s="81" t="s">
        <v>10754</v>
      </c>
      <c r="B705" s="69" t="str">
        <f ca="1">IFERROR(INDEX(UNSPSCDes,MATCH(INDIRECT(ADDRESS(ROW(),COLUMN()-1,4)),UNSPSCCode,0)),IF(INDIRECT(ADDRESS(ROW(),COLUMN()-1,4))="31211906","Rodillos de pintar",""))</f>
        <v>Rodillos de pintar</v>
      </c>
      <c r="C705" s="82" t="str">
        <f>IFERROR(VLOOKUP("GAL",'Informacion '!P:Q,2,FALSE),"")</f>
        <v>Galón</v>
      </c>
      <c r="D705" s="81">
        <v>100</v>
      </c>
      <c r="E705" s="71">
        <v>450</v>
      </c>
      <c r="F705" s="70">
        <f t="shared" ca="1" si="15"/>
        <v>45000</v>
      </c>
    </row>
    <row r="706" spans="1:10" ht="14.1" customHeight="1" x14ac:dyDescent="0.25">
      <c r="A706" s="81" t="s">
        <v>6686</v>
      </c>
      <c r="B706" s="69" t="str">
        <f ca="1">IFERROR(INDEX(UNSPSCDes,MATCH(INDIRECT(ADDRESS(ROW(),COLUMN()-1,4)),UNSPSCCode,0)),IF(INDIRECT(ADDRESS(ROW(),COLUMN()-1,4))="31211909","Bandejas de pintura",""))</f>
        <v>Bandejas de pintura</v>
      </c>
      <c r="C706" s="82" t="str">
        <f>IFERROR(VLOOKUP("GAL",'Informacion '!P:Q,2,FALSE),"")</f>
        <v>Galón</v>
      </c>
      <c r="D706" s="81">
        <v>100</v>
      </c>
      <c r="E706" s="71">
        <v>420</v>
      </c>
      <c r="F706" s="70">
        <f t="shared" ca="1" si="15"/>
        <v>42000</v>
      </c>
    </row>
    <row r="707" spans="1:10" ht="14.1" customHeight="1" x14ac:dyDescent="0.25">
      <c r="A707" s="81" t="s">
        <v>16388</v>
      </c>
      <c r="B707" s="69" t="str">
        <f ca="1">IFERROR(INDEX(UNSPSCDes,MATCH(INDIRECT(ADDRESS(ROW(),COLUMN()-1,4)),UNSPSCCode,0)),IF(INDIRECT(ADDRESS(ROW(),COLUMN()-1,4))="31211904","Brochas",""))</f>
        <v>Brochas</v>
      </c>
      <c r="C707" s="82" t="str">
        <f>IFERROR(VLOOKUP("UD",'Informacion '!P:Q,2,FALSE),"")</f>
        <v>Unidad</v>
      </c>
      <c r="D707" s="81">
        <v>100</v>
      </c>
      <c r="E707" s="71">
        <v>60</v>
      </c>
      <c r="F707" s="70">
        <f t="shared" ca="1" si="15"/>
        <v>6000</v>
      </c>
    </row>
    <row r="708" spans="1:10" ht="14.1" customHeight="1" x14ac:dyDescent="0.25">
      <c r="E708" s="83" t="s">
        <v>12725</v>
      </c>
      <c r="F708" s="74">
        <f ca="1">SUM(Table34[MONTO TOTAL ESTIMADO])</f>
        <v>947790</v>
      </c>
    </row>
    <row r="709" spans="1:10" ht="14.1" customHeight="1" thickBot="1" x14ac:dyDescent="0.3"/>
    <row r="710" spans="1:10" ht="14.1" customHeight="1" thickBot="1" x14ac:dyDescent="0.3">
      <c r="A710" s="64" t="s">
        <v>16619</v>
      </c>
      <c r="B710" s="64" t="s">
        <v>165</v>
      </c>
      <c r="C710" s="64" t="s">
        <v>11894</v>
      </c>
      <c r="D710" s="64" t="s">
        <v>14584</v>
      </c>
      <c r="E710" s="64" t="s">
        <v>11111</v>
      </c>
      <c r="F710" s="64" t="s">
        <v>11244</v>
      </c>
    </row>
    <row r="711" spans="1:10" ht="14.1" customHeight="1" thickBot="1" x14ac:dyDescent="0.3">
      <c r="A711" s="66" t="s">
        <v>11807</v>
      </c>
      <c r="B711" s="66" t="s">
        <v>7578</v>
      </c>
      <c r="C711" s="66" t="s">
        <v>18049</v>
      </c>
      <c r="D711" s="66" t="s">
        <v>17732</v>
      </c>
      <c r="E711" s="66" t="s">
        <v>18105</v>
      </c>
      <c r="F711" s="66" t="s">
        <v>6884</v>
      </c>
    </row>
    <row r="712" spans="1:10" ht="14.1" customHeight="1" thickBot="1" x14ac:dyDescent="0.3">
      <c r="A712" s="134" t="s">
        <v>15034</v>
      </c>
      <c r="B712" s="67" t="s">
        <v>8646</v>
      </c>
      <c r="C712" s="77">
        <v>44328</v>
      </c>
      <c r="D712" s="134" t="s">
        <v>9515</v>
      </c>
      <c r="E712" s="79" t="s">
        <v>13278</v>
      </c>
      <c r="F712" s="80" t="s">
        <v>3126</v>
      </c>
    </row>
    <row r="713" spans="1:10" ht="14.1" customHeight="1" thickBot="1" x14ac:dyDescent="0.3">
      <c r="A713" s="135"/>
      <c r="B713" s="67" t="s">
        <v>1810</v>
      </c>
      <c r="C713" s="78">
        <f>IF(C712="","",IF(AND(MONTH(C712)&gt;=1,MONTH(C712)&lt;=3),1,IF(AND(MONTH(C712)&gt;=4,MONTH(C712)&lt;=6),2,IF(AND(MONTH(C712)&gt;=7,MONTH(C712)&lt;=9),3,4))))</f>
        <v>2</v>
      </c>
      <c r="D713" s="135"/>
      <c r="E713" s="79" t="s">
        <v>2447</v>
      </c>
      <c r="F713" s="80" t="s">
        <v>14655</v>
      </c>
    </row>
    <row r="714" spans="1:10" ht="14.1" customHeight="1" thickBot="1" x14ac:dyDescent="0.3">
      <c r="A714" s="135"/>
      <c r="B714" s="67" t="s">
        <v>13122</v>
      </c>
      <c r="C714" s="77">
        <v>44331</v>
      </c>
      <c r="D714" s="135"/>
      <c r="E714" s="79" t="s">
        <v>3119</v>
      </c>
      <c r="F714" s="80" t="s">
        <v>4694</v>
      </c>
    </row>
    <row r="715" spans="1:10" ht="14.1" customHeight="1" thickBot="1" x14ac:dyDescent="0.3">
      <c r="A715" s="135"/>
      <c r="B715" s="67" t="s">
        <v>1810</v>
      </c>
      <c r="C715" s="78">
        <f>IF(C714="","",IF(AND(MONTH(C714)&gt;=1,MONTH(C714)&lt;=3),1,IF(AND(MONTH(C714)&gt;=4,MONTH(C714)&lt;=6),2,IF(AND(MONTH(C714)&gt;=7,MONTH(C714)&lt;=9),3,4))))</f>
        <v>2</v>
      </c>
      <c r="D715" s="135"/>
      <c r="E715" s="79" t="s">
        <v>13380</v>
      </c>
      <c r="F715" s="80"/>
    </row>
    <row r="716" spans="1:10" ht="14.1" customHeight="1" thickBot="1" x14ac:dyDescent="0.3">
      <c r="H716" s="26" t="str">
        <f>C690</f>
        <v>Bienes</v>
      </c>
      <c r="I716" s="26" t="str">
        <f>E690</f>
        <v>No</v>
      </c>
      <c r="J716" s="26" t="str">
        <f>D690</f>
        <v>Compras Menores</v>
      </c>
    </row>
    <row r="717" spans="1:10" ht="14.1" customHeight="1" thickBot="1" x14ac:dyDescent="0.3">
      <c r="A717" s="72" t="s">
        <v>15959</v>
      </c>
      <c r="B717" s="72" t="s">
        <v>16379</v>
      </c>
      <c r="C717" s="72" t="s">
        <v>15863</v>
      </c>
      <c r="D717" s="72" t="s">
        <v>15467</v>
      </c>
      <c r="E717" s="72" t="s">
        <v>7036</v>
      </c>
      <c r="F717" s="72" t="s">
        <v>15496</v>
      </c>
    </row>
    <row r="718" spans="1:10" ht="33.950000000000003" customHeight="1" x14ac:dyDescent="0.25">
      <c r="A718" s="81" t="s">
        <v>3066</v>
      </c>
      <c r="B718" s="69" t="str">
        <f ca="1">IFERROR(INDEX(UNSPSCDes,MATCH(INDIRECT(ADDRESS(ROW(),COLUMN()-1,4)),UNSPSCCode,0)),IF(INDIRECT(ADDRESS(ROW(),COLUMN()-1,4))="31211502","Pinturas de agua",""))</f>
        <v>Pinturas de agua</v>
      </c>
      <c r="C718" s="82" t="str">
        <f>IFERROR(VLOOKUP("GAL",'Informacion '!P:Q,2,FALSE),"")</f>
        <v>Galón</v>
      </c>
      <c r="D718" s="81">
        <v>75</v>
      </c>
      <c r="E718" s="71">
        <v>1999</v>
      </c>
      <c r="F718" s="70">
        <f t="shared" ref="F718:F728" ca="1" si="16">INDIRECT(ADDRESS(ROW(),COLUMN()-2,4))*INDIRECT(ADDRESS(ROW(),COLUMN()-1,4))</f>
        <v>149925</v>
      </c>
    </row>
    <row r="719" spans="1:10" ht="14.1" customHeight="1" x14ac:dyDescent="0.25">
      <c r="A719" s="81" t="s">
        <v>12762</v>
      </c>
      <c r="B719" s="69" t="str">
        <f ca="1">IFERROR(INDEX(UNSPSCDes,MATCH(INDIRECT(ADDRESS(ROW(),COLUMN()-1,4)),UNSPSCCode,0)),IF(INDIRECT(ADDRESS(ROW(),COLUMN()-1,4))="31211504","Pinturas de revestimiento",""))</f>
        <v>Pinturas de revestimiento</v>
      </c>
      <c r="C719" s="82" t="str">
        <f>IFERROR(VLOOKUP("GAL",'Informacion '!P:Q,2,FALSE),"")</f>
        <v>Galón</v>
      </c>
      <c r="D719" s="81">
        <v>75</v>
      </c>
      <c r="E719" s="71">
        <v>2500</v>
      </c>
      <c r="F719" s="70">
        <f t="shared" ca="1" si="16"/>
        <v>187500</v>
      </c>
    </row>
    <row r="720" spans="1:10" ht="14.1" customHeight="1" x14ac:dyDescent="0.25">
      <c r="A720" s="81" t="s">
        <v>961</v>
      </c>
      <c r="B720" s="69" t="str">
        <f ca="1">IFERROR(INDEX(UNSPSCDes,MATCH(INDIRECT(ADDRESS(ROW(),COLUMN()-1,4)),UNSPSCCode,0)),IF(INDIRECT(ADDRESS(ROW(),COLUMN()-1,4))="31211508","Pinturas acrílicas",""))</f>
        <v>Pinturas acrílicas</v>
      </c>
      <c r="C720" s="82" t="str">
        <f>IFERROR(VLOOKUP("GAL",'Informacion '!P:Q,2,FALSE),"")</f>
        <v>Galón</v>
      </c>
      <c r="D720" s="81">
        <v>75</v>
      </c>
      <c r="E720" s="71">
        <v>1999</v>
      </c>
      <c r="F720" s="70">
        <f t="shared" ca="1" si="16"/>
        <v>149925</v>
      </c>
    </row>
    <row r="721" spans="1:6" ht="14.1" customHeight="1" x14ac:dyDescent="0.25">
      <c r="A721" s="81" t="s">
        <v>17670</v>
      </c>
      <c r="B721" s="69" t="str">
        <f ca="1">IFERROR(INDEX(UNSPSCDes,MATCH(INDIRECT(ADDRESS(ROW(),COLUMN()-1,4)),UNSPSCCode,0)),IF(INDIRECT(ADDRESS(ROW(),COLUMN()-1,4))="31211509","Bases para esmalte",""))</f>
        <v>Bases para esmalte</v>
      </c>
      <c r="C721" s="82" t="str">
        <f>IFERROR(VLOOKUP("GAL",'Informacion '!P:Q,2,FALSE),"")</f>
        <v>Galón</v>
      </c>
      <c r="D721" s="81">
        <v>75</v>
      </c>
      <c r="E721" s="71">
        <v>2500</v>
      </c>
      <c r="F721" s="70">
        <f t="shared" ca="1" si="16"/>
        <v>187500</v>
      </c>
    </row>
    <row r="722" spans="1:6" ht="14.1" customHeight="1" x14ac:dyDescent="0.25">
      <c r="A722" s="81" t="s">
        <v>4913</v>
      </c>
      <c r="B722" s="69" t="str">
        <f ca="1">IFERROR(INDEX(UNSPSCDes,MATCH(INDIRECT(ADDRESS(ROW(),COLUMN()-1,4)),UNSPSCCode,0)),IF(INDIRECT(ADDRESS(ROW(),COLUMN()-1,4))="31211703","Lacas",""))</f>
        <v>Lacas</v>
      </c>
      <c r="C722" s="82" t="str">
        <f>IFERROR(VLOOKUP("GAL",'Informacion '!P:Q,2,FALSE),"")</f>
        <v>Galón</v>
      </c>
      <c r="D722" s="81">
        <v>60</v>
      </c>
      <c r="E722" s="71">
        <v>1999</v>
      </c>
      <c r="F722" s="70">
        <f t="shared" ca="1" si="16"/>
        <v>119940</v>
      </c>
    </row>
    <row r="723" spans="1:6" ht="14.1" customHeight="1" x14ac:dyDescent="0.25">
      <c r="A723" s="81" t="s">
        <v>3793</v>
      </c>
      <c r="B723" s="69" t="str">
        <f ca="1">IFERROR(INDEX(UNSPSCDes,MATCH(INDIRECT(ADDRESS(ROW(),COLUMN()-1,4)),UNSPSCCode,0)),IF(INDIRECT(ADDRESS(ROW(),COLUMN()-1,4))="31211705","Barniz de laca",""))</f>
        <v>Barniz de laca</v>
      </c>
      <c r="C723" s="82" t="str">
        <f>IFERROR(VLOOKUP("GAL",'Informacion '!P:Q,2,FALSE),"")</f>
        <v>Galón</v>
      </c>
      <c r="D723" s="81">
        <v>60</v>
      </c>
      <c r="E723" s="71">
        <v>450</v>
      </c>
      <c r="F723" s="70">
        <f t="shared" ca="1" si="16"/>
        <v>27000</v>
      </c>
    </row>
    <row r="724" spans="1:6" ht="14.1" customHeight="1" x14ac:dyDescent="0.25">
      <c r="A724" s="81" t="s">
        <v>3024</v>
      </c>
      <c r="B724" s="69" t="str">
        <f ca="1">IFERROR(INDEX(UNSPSCDes,MATCH(INDIRECT(ADDRESS(ROW(),COLUMN()-1,4)),UNSPSCCode,0)),IF(INDIRECT(ADDRESS(ROW(),COLUMN()-1,4))="31211707","Barnices",""))</f>
        <v>Barnices</v>
      </c>
      <c r="C724" s="82" t="str">
        <f>IFERROR(VLOOKUP("GAL",'Informacion '!P:Q,2,FALSE),"")</f>
        <v>Galón</v>
      </c>
      <c r="D724" s="81">
        <v>60</v>
      </c>
      <c r="E724" s="71">
        <v>450</v>
      </c>
      <c r="F724" s="70">
        <f t="shared" ca="1" si="16"/>
        <v>27000</v>
      </c>
    </row>
    <row r="725" spans="1:6" ht="14.1" customHeight="1" x14ac:dyDescent="0.25">
      <c r="A725" s="81" t="s">
        <v>16388</v>
      </c>
      <c r="B725" s="69" t="str">
        <f ca="1">IFERROR(INDEX(UNSPSCDes,MATCH(INDIRECT(ADDRESS(ROW(),COLUMN()-1,4)),UNSPSCCode,0)),IF(INDIRECT(ADDRESS(ROW(),COLUMN()-1,4))="31211904","Brochas",""))</f>
        <v>Brochas</v>
      </c>
      <c r="C725" s="82" t="str">
        <f>IFERROR(VLOOKUP("UD",'Informacion '!P:Q,2,FALSE),"")</f>
        <v>Unidad</v>
      </c>
      <c r="D725" s="81">
        <v>100</v>
      </c>
      <c r="E725" s="71">
        <v>60</v>
      </c>
      <c r="F725" s="70">
        <f t="shared" ca="1" si="16"/>
        <v>6000</v>
      </c>
    </row>
    <row r="726" spans="1:6" ht="14.1" customHeight="1" x14ac:dyDescent="0.25">
      <c r="A726" s="81" t="s">
        <v>10754</v>
      </c>
      <c r="B726" s="69" t="str">
        <f ca="1">IFERROR(INDEX(UNSPSCDes,MATCH(INDIRECT(ADDRESS(ROW(),COLUMN()-1,4)),UNSPSCCode,0)),IF(INDIRECT(ADDRESS(ROW(),COLUMN()-1,4))="31211906","Rodillos de pintar",""))</f>
        <v>Rodillos de pintar</v>
      </c>
      <c r="C726" s="82" t="str">
        <f>IFERROR(VLOOKUP("GAL",'Informacion '!P:Q,2,FALSE),"")</f>
        <v>Galón</v>
      </c>
      <c r="D726" s="81">
        <v>100</v>
      </c>
      <c r="E726" s="71">
        <v>450</v>
      </c>
      <c r="F726" s="70">
        <f t="shared" ca="1" si="16"/>
        <v>45000</v>
      </c>
    </row>
    <row r="727" spans="1:6" ht="14.1" customHeight="1" x14ac:dyDescent="0.25">
      <c r="A727" s="81" t="s">
        <v>6686</v>
      </c>
      <c r="B727" s="69" t="str">
        <f ca="1">IFERROR(INDEX(UNSPSCDes,MATCH(INDIRECT(ADDRESS(ROW(),COLUMN()-1,4)),UNSPSCCode,0)),IF(INDIRECT(ADDRESS(ROW(),COLUMN()-1,4))="31211909","Bandejas de pintura",""))</f>
        <v>Bandejas de pintura</v>
      </c>
      <c r="C727" s="82" t="str">
        <f>IFERROR(VLOOKUP("GAL",'Informacion '!P:Q,2,FALSE),"")</f>
        <v>Galón</v>
      </c>
      <c r="D727" s="81">
        <v>100</v>
      </c>
      <c r="E727" s="71">
        <v>420</v>
      </c>
      <c r="F727" s="70">
        <f t="shared" ca="1" si="16"/>
        <v>42000</v>
      </c>
    </row>
    <row r="728" spans="1:6" ht="14.1" customHeight="1" x14ac:dyDescent="0.25">
      <c r="A728" s="81" t="s">
        <v>16388</v>
      </c>
      <c r="B728" s="69" t="str">
        <f ca="1">IFERROR(INDEX(UNSPSCDes,MATCH(INDIRECT(ADDRESS(ROW(),COLUMN()-1,4)),UNSPSCCode,0)),IF(INDIRECT(ADDRESS(ROW(),COLUMN()-1,4))="31211904","Brochas",""))</f>
        <v>Brochas</v>
      </c>
      <c r="C728" s="82" t="str">
        <f>IFERROR(VLOOKUP("UD",'Informacion '!P:Q,2,FALSE),"")</f>
        <v>Unidad</v>
      </c>
      <c r="D728" s="81">
        <v>100</v>
      </c>
      <c r="E728" s="71">
        <v>60</v>
      </c>
      <c r="F728" s="70">
        <f t="shared" ca="1" si="16"/>
        <v>6000</v>
      </c>
    </row>
    <row r="729" spans="1:6" ht="14.1" customHeight="1" x14ac:dyDescent="0.25">
      <c r="E729" s="83" t="s">
        <v>12725</v>
      </c>
      <c r="F729" s="74">
        <f ca="1">SUM(Table35[MONTO TOTAL ESTIMADO])</f>
        <v>947790</v>
      </c>
    </row>
    <row r="730" spans="1:6" ht="14.1" customHeight="1" thickBot="1" x14ac:dyDescent="0.3"/>
    <row r="731" spans="1:6" ht="14.1" customHeight="1" thickBot="1" x14ac:dyDescent="0.3">
      <c r="A731" s="64" t="s">
        <v>16619</v>
      </c>
      <c r="B731" s="64" t="s">
        <v>165</v>
      </c>
      <c r="C731" s="64" t="s">
        <v>11894</v>
      </c>
      <c r="D731" s="64" t="s">
        <v>14584</v>
      </c>
      <c r="E731" s="64" t="s">
        <v>11111</v>
      </c>
      <c r="F731" s="64" t="s">
        <v>11244</v>
      </c>
    </row>
    <row r="732" spans="1:6" ht="14.1" customHeight="1" thickBot="1" x14ac:dyDescent="0.3">
      <c r="A732" s="66" t="s">
        <v>11807</v>
      </c>
      <c r="B732" s="66" t="s">
        <v>7578</v>
      </c>
      <c r="C732" s="66" t="s">
        <v>18049</v>
      </c>
      <c r="D732" s="66" t="s">
        <v>17732</v>
      </c>
      <c r="E732" s="66" t="s">
        <v>18105</v>
      </c>
      <c r="F732" s="66" t="s">
        <v>6884</v>
      </c>
    </row>
    <row r="733" spans="1:6" ht="14.1" customHeight="1" thickBot="1" x14ac:dyDescent="0.3">
      <c r="A733" s="134" t="s">
        <v>15034</v>
      </c>
      <c r="B733" s="67" t="s">
        <v>8646</v>
      </c>
      <c r="C733" s="77">
        <v>44397</v>
      </c>
      <c r="D733" s="134" t="s">
        <v>9515</v>
      </c>
      <c r="E733" s="79" t="s">
        <v>13278</v>
      </c>
      <c r="F733" s="80" t="s">
        <v>3126</v>
      </c>
    </row>
    <row r="734" spans="1:6" ht="14.1" customHeight="1" thickBot="1" x14ac:dyDescent="0.3">
      <c r="A734" s="135"/>
      <c r="B734" s="67" t="s">
        <v>1810</v>
      </c>
      <c r="C734" s="78">
        <f>IF(C733="","",IF(AND(MONTH(C733)&gt;=1,MONTH(C733)&lt;=3),1,IF(AND(MONTH(C733)&gt;=4,MONTH(C733)&lt;=6),2,IF(AND(MONTH(C733)&gt;=7,MONTH(C733)&lt;=9),3,4))))</f>
        <v>3</v>
      </c>
      <c r="D734" s="135"/>
      <c r="E734" s="79" t="s">
        <v>2447</v>
      </c>
      <c r="F734" s="80" t="s">
        <v>14655</v>
      </c>
    </row>
    <row r="735" spans="1:6" ht="14.1" customHeight="1" thickBot="1" x14ac:dyDescent="0.3">
      <c r="A735" s="135"/>
      <c r="B735" s="67" t="s">
        <v>13122</v>
      </c>
      <c r="C735" s="77">
        <v>44400</v>
      </c>
      <c r="D735" s="135"/>
      <c r="E735" s="79" t="s">
        <v>3119</v>
      </c>
      <c r="F735" s="80" t="s">
        <v>4694</v>
      </c>
    </row>
    <row r="736" spans="1:6" ht="14.1" customHeight="1" thickBot="1" x14ac:dyDescent="0.3">
      <c r="A736" s="135"/>
      <c r="B736" s="67" t="s">
        <v>1810</v>
      </c>
      <c r="C736" s="78">
        <f>IF(C735="","",IF(AND(MONTH(C735)&gt;=1,MONTH(C735)&lt;=3),1,IF(AND(MONTH(C735)&gt;=4,MONTH(C735)&lt;=6),2,IF(AND(MONTH(C735)&gt;=7,MONTH(C735)&lt;=9),3,4))))</f>
        <v>3</v>
      </c>
      <c r="D736" s="135"/>
      <c r="E736" s="79" t="s">
        <v>13380</v>
      </c>
      <c r="F736" s="80"/>
    </row>
    <row r="737" spans="1:10" ht="14.1" customHeight="1" thickBot="1" x14ac:dyDescent="0.3">
      <c r="H737" s="26" t="str">
        <f>C711</f>
        <v>Bienes</v>
      </c>
      <c r="I737" s="26" t="str">
        <f>E711</f>
        <v>No</v>
      </c>
      <c r="J737" s="26" t="str">
        <f>D711</f>
        <v>Compras Menores</v>
      </c>
    </row>
    <row r="738" spans="1:10" ht="14.1" customHeight="1" thickBot="1" x14ac:dyDescent="0.3">
      <c r="A738" s="72" t="s">
        <v>15959</v>
      </c>
      <c r="B738" s="72" t="s">
        <v>16379</v>
      </c>
      <c r="C738" s="72" t="s">
        <v>15863</v>
      </c>
      <c r="D738" s="72" t="s">
        <v>15467</v>
      </c>
      <c r="E738" s="72" t="s">
        <v>7036</v>
      </c>
      <c r="F738" s="72" t="s">
        <v>15496</v>
      </c>
    </row>
    <row r="739" spans="1:10" ht="33.950000000000003" customHeight="1" x14ac:dyDescent="0.25">
      <c r="A739" s="81" t="s">
        <v>3066</v>
      </c>
      <c r="B739" s="69" t="str">
        <f ca="1">IFERROR(INDEX(UNSPSCDes,MATCH(INDIRECT(ADDRESS(ROW(),COLUMN()-1,4)),UNSPSCCode,0)),IF(INDIRECT(ADDRESS(ROW(),COLUMN()-1,4))="31211502","Pinturas de agua",""))</f>
        <v>Pinturas de agua</v>
      </c>
      <c r="C739" s="82" t="str">
        <f>IFERROR(VLOOKUP("GAL",'Informacion '!P:Q,2,FALSE),"")</f>
        <v>Galón</v>
      </c>
      <c r="D739" s="81">
        <v>75</v>
      </c>
      <c r="E739" s="71">
        <v>1999</v>
      </c>
      <c r="F739" s="70">
        <f t="shared" ref="F739:F749" ca="1" si="17">INDIRECT(ADDRESS(ROW(),COLUMN()-2,4))*INDIRECT(ADDRESS(ROW(),COLUMN()-1,4))</f>
        <v>149925</v>
      </c>
    </row>
    <row r="740" spans="1:10" ht="14.1" customHeight="1" x14ac:dyDescent="0.25">
      <c r="A740" s="81" t="s">
        <v>12762</v>
      </c>
      <c r="B740" s="69" t="str">
        <f ca="1">IFERROR(INDEX(UNSPSCDes,MATCH(INDIRECT(ADDRESS(ROW(),COLUMN()-1,4)),UNSPSCCode,0)),IF(INDIRECT(ADDRESS(ROW(),COLUMN()-1,4))="31211504","Pinturas de revestimiento",""))</f>
        <v>Pinturas de revestimiento</v>
      </c>
      <c r="C740" s="82" t="str">
        <f>IFERROR(VLOOKUP("GAL",'Informacion '!P:Q,2,FALSE),"")</f>
        <v>Galón</v>
      </c>
      <c r="D740" s="81">
        <v>75</v>
      </c>
      <c r="E740" s="71">
        <v>2500</v>
      </c>
      <c r="F740" s="70">
        <f t="shared" ca="1" si="17"/>
        <v>187500</v>
      </c>
    </row>
    <row r="741" spans="1:10" ht="14.1" customHeight="1" x14ac:dyDescent="0.25">
      <c r="A741" s="81" t="s">
        <v>961</v>
      </c>
      <c r="B741" s="69" t="str">
        <f ca="1">IFERROR(INDEX(UNSPSCDes,MATCH(INDIRECT(ADDRESS(ROW(),COLUMN()-1,4)),UNSPSCCode,0)),IF(INDIRECT(ADDRESS(ROW(),COLUMN()-1,4))="31211508","Pinturas acrílicas",""))</f>
        <v>Pinturas acrílicas</v>
      </c>
      <c r="C741" s="82" t="str">
        <f>IFERROR(VLOOKUP("GAL",'Informacion '!P:Q,2,FALSE),"")</f>
        <v>Galón</v>
      </c>
      <c r="D741" s="81">
        <v>75</v>
      </c>
      <c r="E741" s="71">
        <v>1999</v>
      </c>
      <c r="F741" s="70">
        <f t="shared" ca="1" si="17"/>
        <v>149925</v>
      </c>
    </row>
    <row r="742" spans="1:10" ht="14.1" customHeight="1" x14ac:dyDescent="0.25">
      <c r="A742" s="81" t="s">
        <v>17670</v>
      </c>
      <c r="B742" s="69" t="str">
        <f ca="1">IFERROR(INDEX(UNSPSCDes,MATCH(INDIRECT(ADDRESS(ROW(),COLUMN()-1,4)),UNSPSCCode,0)),IF(INDIRECT(ADDRESS(ROW(),COLUMN()-1,4))="31211509","Bases para esmalte",""))</f>
        <v>Bases para esmalte</v>
      </c>
      <c r="C742" s="82" t="str">
        <f>IFERROR(VLOOKUP("GAL",'Informacion '!P:Q,2,FALSE),"")</f>
        <v>Galón</v>
      </c>
      <c r="D742" s="81">
        <v>75</v>
      </c>
      <c r="E742" s="71">
        <v>2500</v>
      </c>
      <c r="F742" s="70">
        <f t="shared" ca="1" si="17"/>
        <v>187500</v>
      </c>
    </row>
    <row r="743" spans="1:10" ht="14.1" customHeight="1" x14ac:dyDescent="0.25">
      <c r="A743" s="81" t="s">
        <v>4913</v>
      </c>
      <c r="B743" s="69" t="str">
        <f ca="1">IFERROR(INDEX(UNSPSCDes,MATCH(INDIRECT(ADDRESS(ROW(),COLUMN()-1,4)),UNSPSCCode,0)),IF(INDIRECT(ADDRESS(ROW(),COLUMN()-1,4))="31211703","Lacas",""))</f>
        <v>Lacas</v>
      </c>
      <c r="C743" s="82" t="str">
        <f>IFERROR(VLOOKUP("GAL",'Informacion '!P:Q,2,FALSE),"")</f>
        <v>Galón</v>
      </c>
      <c r="D743" s="81">
        <v>60</v>
      </c>
      <c r="E743" s="71">
        <v>1999</v>
      </c>
      <c r="F743" s="70">
        <f t="shared" ca="1" si="17"/>
        <v>119940</v>
      </c>
    </row>
    <row r="744" spans="1:10" ht="14.1" customHeight="1" x14ac:dyDescent="0.25">
      <c r="A744" s="81" t="s">
        <v>3793</v>
      </c>
      <c r="B744" s="69" t="str">
        <f ca="1">IFERROR(INDEX(UNSPSCDes,MATCH(INDIRECT(ADDRESS(ROW(),COLUMN()-1,4)),UNSPSCCode,0)),IF(INDIRECT(ADDRESS(ROW(),COLUMN()-1,4))="31211705","Barniz de laca",""))</f>
        <v>Barniz de laca</v>
      </c>
      <c r="C744" s="82" t="str">
        <f>IFERROR(VLOOKUP("GAL",'Informacion '!P:Q,2,FALSE),"")</f>
        <v>Galón</v>
      </c>
      <c r="D744" s="81">
        <v>60</v>
      </c>
      <c r="E744" s="71">
        <v>450</v>
      </c>
      <c r="F744" s="70">
        <f t="shared" ca="1" si="17"/>
        <v>27000</v>
      </c>
    </row>
    <row r="745" spans="1:10" ht="14.1" customHeight="1" x14ac:dyDescent="0.25">
      <c r="A745" s="81" t="s">
        <v>3024</v>
      </c>
      <c r="B745" s="69" t="str">
        <f ca="1">IFERROR(INDEX(UNSPSCDes,MATCH(INDIRECT(ADDRESS(ROW(),COLUMN()-1,4)),UNSPSCCode,0)),IF(INDIRECT(ADDRESS(ROW(),COLUMN()-1,4))="31211707","Barnices",""))</f>
        <v>Barnices</v>
      </c>
      <c r="C745" s="82" t="str">
        <f>IFERROR(VLOOKUP("GAL",'Informacion '!P:Q,2,FALSE),"")</f>
        <v>Galón</v>
      </c>
      <c r="D745" s="81">
        <v>60</v>
      </c>
      <c r="E745" s="71">
        <v>450</v>
      </c>
      <c r="F745" s="70">
        <f t="shared" ca="1" si="17"/>
        <v>27000</v>
      </c>
    </row>
    <row r="746" spans="1:10" ht="14.1" customHeight="1" x14ac:dyDescent="0.25">
      <c r="A746" s="81" t="s">
        <v>16388</v>
      </c>
      <c r="B746" s="69" t="str">
        <f ca="1">IFERROR(INDEX(UNSPSCDes,MATCH(INDIRECT(ADDRESS(ROW(),COLUMN()-1,4)),UNSPSCCode,0)),IF(INDIRECT(ADDRESS(ROW(),COLUMN()-1,4))="31211904","Brochas",""))</f>
        <v>Brochas</v>
      </c>
      <c r="C746" s="82" t="str">
        <f>IFERROR(VLOOKUP("GAL",'Informacion '!P:Q,2,FALSE),"")</f>
        <v>Galón</v>
      </c>
      <c r="D746" s="81">
        <v>100</v>
      </c>
      <c r="E746" s="71">
        <v>60</v>
      </c>
      <c r="F746" s="70">
        <f t="shared" ca="1" si="17"/>
        <v>6000</v>
      </c>
    </row>
    <row r="747" spans="1:10" ht="14.1" customHeight="1" x14ac:dyDescent="0.25">
      <c r="A747" s="81" t="s">
        <v>10754</v>
      </c>
      <c r="B747" s="69" t="str">
        <f ca="1">IFERROR(INDEX(UNSPSCDes,MATCH(INDIRECT(ADDRESS(ROW(),COLUMN()-1,4)),UNSPSCCode,0)),IF(INDIRECT(ADDRESS(ROW(),COLUMN()-1,4))="31211906","Rodillos de pintar",""))</f>
        <v>Rodillos de pintar</v>
      </c>
      <c r="C747" s="82" t="str">
        <f>IFERROR(VLOOKUP("GAL",'Informacion '!P:Q,2,FALSE),"")</f>
        <v>Galón</v>
      </c>
      <c r="D747" s="81">
        <v>100</v>
      </c>
      <c r="E747" s="71">
        <v>450</v>
      </c>
      <c r="F747" s="70">
        <f t="shared" ca="1" si="17"/>
        <v>45000</v>
      </c>
    </row>
    <row r="748" spans="1:10" ht="14.1" customHeight="1" x14ac:dyDescent="0.25">
      <c r="A748" s="81" t="s">
        <v>6686</v>
      </c>
      <c r="B748" s="69" t="str">
        <f ca="1">IFERROR(INDEX(UNSPSCDes,MATCH(INDIRECT(ADDRESS(ROW(),COLUMN()-1,4)),UNSPSCCode,0)),IF(INDIRECT(ADDRESS(ROW(),COLUMN()-1,4))="31211909","Bandejas de pintura",""))</f>
        <v>Bandejas de pintura</v>
      </c>
      <c r="C748" s="82" t="str">
        <f>IFERROR(VLOOKUP("GAL",'Informacion '!P:Q,2,FALSE),"")</f>
        <v>Galón</v>
      </c>
      <c r="D748" s="81">
        <v>100</v>
      </c>
      <c r="E748" s="71">
        <v>420</v>
      </c>
      <c r="F748" s="70">
        <f t="shared" ca="1" si="17"/>
        <v>42000</v>
      </c>
    </row>
    <row r="749" spans="1:10" ht="14.1" customHeight="1" x14ac:dyDescent="0.25">
      <c r="A749" s="81" t="s">
        <v>16388</v>
      </c>
      <c r="B749" s="69" t="str">
        <f ca="1">IFERROR(INDEX(UNSPSCDes,MATCH(INDIRECT(ADDRESS(ROW(),COLUMN()-1,4)),UNSPSCCode,0)),IF(INDIRECT(ADDRESS(ROW(),COLUMN()-1,4))="31211904","Brochas",""))</f>
        <v>Brochas</v>
      </c>
      <c r="C749" s="82" t="str">
        <f>IFERROR(VLOOKUP("UD",'Informacion '!P:Q,2,FALSE),"")</f>
        <v>Unidad</v>
      </c>
      <c r="D749" s="81">
        <v>100</v>
      </c>
      <c r="E749" s="71">
        <v>60</v>
      </c>
      <c r="F749" s="70">
        <f t="shared" ca="1" si="17"/>
        <v>6000</v>
      </c>
    </row>
    <row r="750" spans="1:10" ht="14.1" customHeight="1" x14ac:dyDescent="0.25">
      <c r="E750" s="83" t="s">
        <v>12725</v>
      </c>
      <c r="F750" s="74">
        <f ca="1">SUM(Table36[MONTO TOTAL ESTIMADO])</f>
        <v>947790</v>
      </c>
    </row>
    <row r="751" spans="1:10" ht="14.1" customHeight="1" thickBot="1" x14ac:dyDescent="0.3"/>
    <row r="752" spans="1:10" ht="14.1" customHeight="1" thickBot="1" x14ac:dyDescent="0.3">
      <c r="A752" s="64" t="s">
        <v>16619</v>
      </c>
      <c r="B752" s="64" t="s">
        <v>165</v>
      </c>
      <c r="C752" s="64" t="s">
        <v>11894</v>
      </c>
      <c r="D752" s="64" t="s">
        <v>14584</v>
      </c>
      <c r="E752" s="64" t="s">
        <v>11111</v>
      </c>
      <c r="F752" s="64" t="s">
        <v>11244</v>
      </c>
    </row>
    <row r="753" spans="1:10" ht="14.1" customHeight="1" thickBot="1" x14ac:dyDescent="0.3">
      <c r="A753" s="66" t="s">
        <v>13717</v>
      </c>
      <c r="B753" s="66" t="s">
        <v>5314</v>
      </c>
      <c r="C753" s="66" t="s">
        <v>18049</v>
      </c>
      <c r="D753" s="66" t="s">
        <v>17732</v>
      </c>
      <c r="E753" s="66" t="s">
        <v>18105</v>
      </c>
      <c r="F753" s="66" t="s">
        <v>6884</v>
      </c>
    </row>
    <row r="754" spans="1:10" ht="14.1" customHeight="1" thickBot="1" x14ac:dyDescent="0.3">
      <c r="A754" s="134" t="s">
        <v>15034</v>
      </c>
      <c r="B754" s="67" t="s">
        <v>8646</v>
      </c>
      <c r="C754" s="77">
        <v>44242</v>
      </c>
      <c r="D754" s="134" t="s">
        <v>9515</v>
      </c>
      <c r="E754" s="79" t="s">
        <v>13278</v>
      </c>
      <c r="F754" s="80" t="s">
        <v>3126</v>
      </c>
    </row>
    <row r="755" spans="1:10" ht="14.1" customHeight="1" thickBot="1" x14ac:dyDescent="0.3">
      <c r="A755" s="135"/>
      <c r="B755" s="67" t="s">
        <v>1810</v>
      </c>
      <c r="C755" s="78">
        <f>IF(C754="","",IF(AND(MONTH(C754)&gt;=1,MONTH(C754)&lt;=3),1,IF(AND(MONTH(C754)&gt;=4,MONTH(C754)&lt;=6),2,IF(AND(MONTH(C754)&gt;=7,MONTH(C754)&lt;=9),3,4))))</f>
        <v>1</v>
      </c>
      <c r="D755" s="135"/>
      <c r="E755" s="79" t="s">
        <v>2447</v>
      </c>
      <c r="F755" s="80" t="s">
        <v>14655</v>
      </c>
    </row>
    <row r="756" spans="1:10" ht="14.1" customHeight="1" thickBot="1" x14ac:dyDescent="0.3">
      <c r="A756" s="135"/>
      <c r="B756" s="67" t="s">
        <v>13122</v>
      </c>
      <c r="C756" s="77">
        <v>44244</v>
      </c>
      <c r="D756" s="135"/>
      <c r="E756" s="79" t="s">
        <v>3119</v>
      </c>
      <c r="F756" s="80" t="s">
        <v>4694</v>
      </c>
    </row>
    <row r="757" spans="1:10" ht="14.1" customHeight="1" thickBot="1" x14ac:dyDescent="0.3">
      <c r="A757" s="135"/>
      <c r="B757" s="67" t="s">
        <v>1810</v>
      </c>
      <c r="C757" s="78">
        <f>IF(C756="","",IF(AND(MONTH(C756)&gt;=1,MONTH(C756)&lt;=3),1,IF(AND(MONTH(C756)&gt;=4,MONTH(C756)&lt;=6),2,IF(AND(MONTH(C756)&gt;=7,MONTH(C756)&lt;=9),3,4))))</f>
        <v>1</v>
      </c>
      <c r="D757" s="135"/>
      <c r="E757" s="79" t="s">
        <v>13380</v>
      </c>
      <c r="F757" s="80"/>
    </row>
    <row r="758" spans="1:10" ht="14.1" customHeight="1" thickBot="1" x14ac:dyDescent="0.3">
      <c r="H758" s="26" t="str">
        <f>C732</f>
        <v>Bienes</v>
      </c>
      <c r="I758" s="26" t="str">
        <f>E732</f>
        <v>No</v>
      </c>
      <c r="J758" s="26" t="str">
        <f>D732</f>
        <v>Compras Menores</v>
      </c>
    </row>
    <row r="759" spans="1:10" ht="14.1" customHeight="1" thickBot="1" x14ac:dyDescent="0.3">
      <c r="A759" s="72" t="s">
        <v>15959</v>
      </c>
      <c r="B759" s="72" t="s">
        <v>16379</v>
      </c>
      <c r="C759" s="72" t="s">
        <v>15863</v>
      </c>
      <c r="D759" s="72" t="s">
        <v>15467</v>
      </c>
      <c r="E759" s="72" t="s">
        <v>7036</v>
      </c>
      <c r="F759" s="72" t="s">
        <v>15496</v>
      </c>
    </row>
    <row r="760" spans="1:10" ht="33.950000000000003" customHeight="1" x14ac:dyDescent="0.25">
      <c r="A760" s="81" t="s">
        <v>6317</v>
      </c>
      <c r="B760" s="69" t="str">
        <f ca="1">IFERROR(INDEX(UNSPSCDes,MATCH(INDIRECT(ADDRESS(ROW(),COLUMN()-1,4)),UNSPSCCode,0)),IF(INDIRECT(ADDRESS(ROW(),COLUMN()-1,4))="25172502","Neumático para llantas de automóviles",""))</f>
        <v>Neumático para llantas de automóviles</v>
      </c>
      <c r="C760" s="82" t="str">
        <f>IFERROR(VLOOKUP("UD",'Informacion '!P:Q,2,FALSE),"")</f>
        <v>Unidad</v>
      </c>
      <c r="D760" s="81">
        <v>2</v>
      </c>
      <c r="E760" s="71">
        <v>10000</v>
      </c>
      <c r="F760" s="70">
        <f ca="1">INDIRECT(ADDRESS(ROW(),COLUMN()-2,4))*INDIRECT(ADDRESS(ROW(),COLUMN()-1,4))</f>
        <v>20000</v>
      </c>
    </row>
    <row r="761" spans="1:10" ht="14.1" customHeight="1" x14ac:dyDescent="0.25">
      <c r="A761" s="81" t="s">
        <v>15053</v>
      </c>
      <c r="B761" s="69" t="str">
        <f ca="1">IFERROR(INDEX(UNSPSCDes,MATCH(INDIRECT(ADDRESS(ROW(),COLUMN()-1,4)),UNSPSCCode,0)),IF(INDIRECT(ADDRESS(ROW(),COLUMN()-1,4))="25172503","Llantas para camiones pesados",""))</f>
        <v>Llantas para camiones pesados</v>
      </c>
      <c r="C761" s="82" t="str">
        <f>IFERROR(VLOOKUP("UD",'Informacion '!P:Q,2,FALSE),"")</f>
        <v>Unidad</v>
      </c>
      <c r="D761" s="81">
        <v>2</v>
      </c>
      <c r="E761" s="71">
        <v>25000</v>
      </c>
      <c r="F761" s="70">
        <f ca="1">INDIRECT(ADDRESS(ROW(),COLUMN()-2,4))*INDIRECT(ADDRESS(ROW(),COLUMN()-1,4))</f>
        <v>50000</v>
      </c>
    </row>
    <row r="762" spans="1:10" ht="14.1" customHeight="1" x14ac:dyDescent="0.25">
      <c r="A762" s="81" t="s">
        <v>4732</v>
      </c>
      <c r="B762" s="69" t="str">
        <f ca="1">IFERROR(INDEX(UNSPSCDes,MATCH(INDIRECT(ADDRESS(ROW(),COLUMN()-1,4)),UNSPSCCode,0)),IF(INDIRECT(ADDRESS(ROW(),COLUMN()-1,4))="25172504","Llantas para automóviles o camionetas",""))</f>
        <v>Llantas para automóviles o camionetas</v>
      </c>
      <c r="C762" s="82" t="str">
        <f>IFERROR(VLOOKUP("UD",'Informacion '!P:Q,2,FALSE),"")</f>
        <v>Unidad</v>
      </c>
      <c r="D762" s="81">
        <v>3</v>
      </c>
      <c r="E762" s="71">
        <v>10000</v>
      </c>
      <c r="F762" s="70">
        <f ca="1">INDIRECT(ADDRESS(ROW(),COLUMN()-2,4))*INDIRECT(ADDRESS(ROW(),COLUMN()-1,4))</f>
        <v>30000</v>
      </c>
    </row>
    <row r="763" spans="1:10" ht="14.1" customHeight="1" thickBot="1" x14ac:dyDescent="0.3">
      <c r="E763" s="83" t="s">
        <v>12725</v>
      </c>
      <c r="F763" s="74">
        <f ca="1">SUM(Table37[MONTO TOTAL ESTIMADO])</f>
        <v>100000</v>
      </c>
    </row>
    <row r="764" spans="1:10" ht="14.1" customHeight="1" thickBot="1" x14ac:dyDescent="0.3">
      <c r="A764" s="64" t="s">
        <v>16619</v>
      </c>
      <c r="B764" s="64" t="s">
        <v>165</v>
      </c>
      <c r="C764" s="64" t="s">
        <v>11894</v>
      </c>
      <c r="D764" s="64" t="s">
        <v>14584</v>
      </c>
      <c r="E764" s="64" t="s">
        <v>11111</v>
      </c>
      <c r="F764" s="64" t="s">
        <v>11244</v>
      </c>
    </row>
    <row r="765" spans="1:10" ht="14.1" customHeight="1" thickBot="1" x14ac:dyDescent="0.3">
      <c r="A765" s="66" t="s">
        <v>3686</v>
      </c>
      <c r="B765" s="66" t="s">
        <v>19156</v>
      </c>
      <c r="C765" s="66" t="s">
        <v>18049</v>
      </c>
      <c r="D765" s="66" t="s">
        <v>1899</v>
      </c>
      <c r="E765" s="66" t="s">
        <v>18105</v>
      </c>
      <c r="F765" s="66" t="s">
        <v>6884</v>
      </c>
    </row>
    <row r="766" spans="1:10" ht="14.1" customHeight="1" thickBot="1" x14ac:dyDescent="0.3">
      <c r="A766" s="134" t="s">
        <v>15034</v>
      </c>
      <c r="B766" s="67" t="s">
        <v>8646</v>
      </c>
      <c r="C766" s="77">
        <v>44280</v>
      </c>
      <c r="D766" s="134" t="s">
        <v>9515</v>
      </c>
      <c r="E766" s="79" t="s">
        <v>13278</v>
      </c>
      <c r="F766" s="80" t="s">
        <v>3126</v>
      </c>
    </row>
    <row r="767" spans="1:10" ht="14.1" customHeight="1" thickBot="1" x14ac:dyDescent="0.3">
      <c r="A767" s="135"/>
      <c r="B767" s="67" t="s">
        <v>1810</v>
      </c>
      <c r="C767" s="78">
        <f>IF(C766="","",IF(AND(MONTH(C766)&gt;=1,MONTH(C766)&lt;=3),1,IF(AND(MONTH(C766)&gt;=4,MONTH(C766)&lt;=6),2,IF(AND(MONTH(C766)&gt;=7,MONTH(C766)&lt;=9),3,4))))</f>
        <v>1</v>
      </c>
      <c r="D767" s="135"/>
      <c r="E767" s="79" t="s">
        <v>2447</v>
      </c>
      <c r="F767" s="80" t="s">
        <v>14655</v>
      </c>
    </row>
    <row r="768" spans="1:10" ht="14.1" customHeight="1" thickBot="1" x14ac:dyDescent="0.3">
      <c r="A768" s="135"/>
      <c r="B768" s="67" t="s">
        <v>13122</v>
      </c>
      <c r="C768" s="77">
        <v>44286</v>
      </c>
      <c r="D768" s="135"/>
      <c r="E768" s="79" t="s">
        <v>3119</v>
      </c>
      <c r="F768" s="80" t="s">
        <v>4694</v>
      </c>
    </row>
    <row r="769" spans="1:10" ht="14.1" customHeight="1" thickBot="1" x14ac:dyDescent="0.3">
      <c r="A769" s="135"/>
      <c r="B769" s="67" t="s">
        <v>1810</v>
      </c>
      <c r="C769" s="78">
        <f>IF(C768="","",IF(AND(MONTH(C768)&gt;=1,MONTH(C768)&lt;=3),1,IF(AND(MONTH(C768)&gt;=4,MONTH(C768)&lt;=6),2,IF(AND(MONTH(C768)&gt;=7,MONTH(C768)&lt;=9),3,4))))</f>
        <v>1</v>
      </c>
      <c r="D769" s="135"/>
      <c r="E769" s="79" t="s">
        <v>13380</v>
      </c>
      <c r="F769" s="80"/>
      <c r="H769" s="26" t="e">
        <f>#REF!</f>
        <v>#REF!</v>
      </c>
      <c r="I769" s="26" t="e">
        <f>#REF!</f>
        <v>#REF!</v>
      </c>
      <c r="J769" s="26" t="e">
        <f>#REF!</f>
        <v>#REF!</v>
      </c>
    </row>
    <row r="770" spans="1:10" ht="14.1" customHeight="1" thickBot="1" x14ac:dyDescent="0.3"/>
    <row r="771" spans="1:10" ht="14.1" customHeight="1" thickBot="1" x14ac:dyDescent="0.3">
      <c r="A771" s="72" t="s">
        <v>15959</v>
      </c>
      <c r="B771" s="72" t="s">
        <v>16379</v>
      </c>
      <c r="C771" s="72" t="s">
        <v>15863</v>
      </c>
      <c r="D771" s="72" t="s">
        <v>15467</v>
      </c>
      <c r="E771" s="72" t="s">
        <v>7036</v>
      </c>
      <c r="F771" s="72" t="s">
        <v>15496</v>
      </c>
    </row>
    <row r="772" spans="1:10" ht="14.1" customHeight="1" x14ac:dyDescent="0.25">
      <c r="A772" s="81" t="s">
        <v>16266</v>
      </c>
      <c r="B772" s="69" t="str">
        <f ca="1">IFERROR(INDEX(UNSPSCDes,MATCH(INDIRECT(ADDRESS(ROW(),COLUMN()-1,4)),UNSPSCCode,0)),IF(INDIRECT(ADDRESS(ROW(),COLUMN()-1,4))="25101501","Minibuses",""))</f>
        <v>Minibuses</v>
      </c>
      <c r="C772" s="82" t="str">
        <f>IFERROR(VLOOKUP("UD",'Informacion '!P:Q,2,FALSE),"")</f>
        <v>Unidad</v>
      </c>
      <c r="D772" s="81">
        <v>2</v>
      </c>
      <c r="E772" s="71">
        <v>3500000</v>
      </c>
      <c r="F772" s="70">
        <f ca="1">INDIRECT(ADDRESS(ROW(),COLUMN()-2,4))*INDIRECT(ADDRESS(ROW(),COLUMN()-1,4))</f>
        <v>7000000</v>
      </c>
    </row>
    <row r="773" spans="1:10" ht="14.1" customHeight="1" x14ac:dyDescent="0.25">
      <c r="E773" s="83" t="s">
        <v>12725</v>
      </c>
      <c r="F773" s="74">
        <f ca="1">SUM(Table40[MONTO TOTAL ESTIMADO])</f>
        <v>7000000</v>
      </c>
    </row>
    <row r="774" spans="1:10" ht="14.1" customHeight="1" thickBot="1" x14ac:dyDescent="0.3"/>
    <row r="775" spans="1:10" ht="14.1" customHeight="1" thickBot="1" x14ac:dyDescent="0.3">
      <c r="A775" s="64" t="s">
        <v>16619</v>
      </c>
      <c r="B775" s="64" t="s">
        <v>165</v>
      </c>
      <c r="C775" s="64" t="s">
        <v>11894</v>
      </c>
      <c r="D775" s="64" t="s">
        <v>14584</v>
      </c>
      <c r="E775" s="64" t="s">
        <v>11111</v>
      </c>
      <c r="F775" s="64" t="s">
        <v>11244</v>
      </c>
    </row>
    <row r="776" spans="1:10" ht="14.1" customHeight="1" thickBot="1" x14ac:dyDescent="0.3">
      <c r="A776" s="66" t="s">
        <v>3686</v>
      </c>
      <c r="B776" s="66" t="s">
        <v>19156</v>
      </c>
      <c r="C776" s="66" t="s">
        <v>18049</v>
      </c>
      <c r="D776" s="66" t="s">
        <v>1899</v>
      </c>
      <c r="E776" s="66" t="s">
        <v>18105</v>
      </c>
      <c r="F776" s="66" t="s">
        <v>6884</v>
      </c>
      <c r="H776" s="26" t="e">
        <f>#REF!</f>
        <v>#REF!</v>
      </c>
      <c r="I776" s="26" t="e">
        <f>#REF!</f>
        <v>#REF!</v>
      </c>
      <c r="J776" s="26" t="e">
        <f>#REF!</f>
        <v>#REF!</v>
      </c>
    </row>
    <row r="777" spans="1:10" ht="14.1" customHeight="1" thickBot="1" x14ac:dyDescent="0.3">
      <c r="A777" s="134" t="s">
        <v>15034</v>
      </c>
      <c r="B777" s="67" t="s">
        <v>8646</v>
      </c>
      <c r="C777" s="77">
        <v>44387</v>
      </c>
      <c r="D777" s="134" t="s">
        <v>9515</v>
      </c>
      <c r="E777" s="79" t="s">
        <v>13278</v>
      </c>
      <c r="F777" s="80" t="s">
        <v>3126</v>
      </c>
    </row>
    <row r="778" spans="1:10" ht="14.1" customHeight="1" thickBot="1" x14ac:dyDescent="0.3">
      <c r="A778" s="135"/>
      <c r="B778" s="67" t="s">
        <v>1810</v>
      </c>
      <c r="C778" s="78">
        <f>IF(C777="","",IF(AND(MONTH(C777)&gt;=1,MONTH(C777)&lt;=3),1,IF(AND(MONTH(C777)&gt;=4,MONTH(C777)&lt;=6),2,IF(AND(MONTH(C777)&gt;=7,MONTH(C777)&lt;=9),3,4))))</f>
        <v>3</v>
      </c>
      <c r="D778" s="135"/>
      <c r="E778" s="79" t="s">
        <v>2447</v>
      </c>
      <c r="F778" s="80" t="s">
        <v>14655</v>
      </c>
    </row>
    <row r="779" spans="1:10" ht="14.1" customHeight="1" thickBot="1" x14ac:dyDescent="0.3">
      <c r="A779" s="135"/>
      <c r="B779" s="67" t="s">
        <v>13122</v>
      </c>
      <c r="C779" s="77">
        <v>44393</v>
      </c>
      <c r="D779" s="135"/>
      <c r="E779" s="79" t="s">
        <v>3119</v>
      </c>
      <c r="F779" s="80" t="s">
        <v>4694</v>
      </c>
    </row>
    <row r="780" spans="1:10" ht="14.1" customHeight="1" thickBot="1" x14ac:dyDescent="0.3">
      <c r="A780" s="135"/>
      <c r="B780" s="67" t="s">
        <v>1810</v>
      </c>
      <c r="C780" s="78">
        <f>IF(C779="","",IF(AND(MONTH(C779)&gt;=1,MONTH(C779)&lt;=3),1,IF(AND(MONTH(C779)&gt;=4,MONTH(C779)&lt;=6),2,IF(AND(MONTH(C779)&gt;=7,MONTH(C779)&lt;=9),3,4))))</f>
        <v>3</v>
      </c>
      <c r="D780" s="135"/>
      <c r="E780" s="79" t="s">
        <v>13380</v>
      </c>
      <c r="F780" s="80"/>
    </row>
    <row r="781" spans="1:10" ht="14.1" customHeight="1" thickBot="1" x14ac:dyDescent="0.3">
      <c r="H781" s="26" t="str">
        <f>C765</f>
        <v>Bienes</v>
      </c>
      <c r="I781" s="26" t="str">
        <f>E765</f>
        <v>No</v>
      </c>
      <c r="J781" s="26" t="str">
        <f>D765</f>
        <v>Comparacion de Precios</v>
      </c>
    </row>
    <row r="782" spans="1:10" ht="14.1" customHeight="1" thickBot="1" x14ac:dyDescent="0.3">
      <c r="A782" s="72" t="s">
        <v>15959</v>
      </c>
      <c r="B782" s="72" t="s">
        <v>16379</v>
      </c>
      <c r="C782" s="72" t="s">
        <v>15863</v>
      </c>
      <c r="D782" s="72" t="s">
        <v>15467</v>
      </c>
      <c r="E782" s="72" t="s">
        <v>7036</v>
      </c>
      <c r="F782" s="72" t="s">
        <v>15496</v>
      </c>
    </row>
    <row r="783" spans="1:10" ht="33.950000000000003" customHeight="1" x14ac:dyDescent="0.25">
      <c r="A783" s="81" t="s">
        <v>16266</v>
      </c>
      <c r="B783" s="69" t="str">
        <f ca="1">IFERROR(INDEX(UNSPSCDes,MATCH(INDIRECT(ADDRESS(ROW(),COLUMN()-1,4)),UNSPSCCode,0)),IF(INDIRECT(ADDRESS(ROW(),COLUMN()-1,4))="25101501","Minibuses",""))</f>
        <v>Minibuses</v>
      </c>
      <c r="C783" s="82" t="str">
        <f>IFERROR(VLOOKUP("UD",'Informacion '!P:Q,2,FALSE),"")</f>
        <v>Unidad</v>
      </c>
      <c r="D783" s="81">
        <v>2</v>
      </c>
      <c r="E783" s="71">
        <v>3800000</v>
      </c>
      <c r="F783" s="70">
        <f ca="1">INDIRECT(ADDRESS(ROW(),COLUMN()-2,4))*INDIRECT(ADDRESS(ROW(),COLUMN()-1,4))</f>
        <v>7600000</v>
      </c>
    </row>
    <row r="784" spans="1:10" ht="14.1" customHeight="1" x14ac:dyDescent="0.25">
      <c r="E784" s="83" t="s">
        <v>12725</v>
      </c>
      <c r="F784" s="74">
        <f ca="1">SUM(Table41[MONTO TOTAL ESTIMADO])</f>
        <v>7600000</v>
      </c>
    </row>
    <row r="785" spans="1:10" ht="14.1" customHeight="1" thickBot="1" x14ac:dyDescent="0.3"/>
    <row r="786" spans="1:10" ht="14.1" customHeight="1" thickBot="1" x14ac:dyDescent="0.3">
      <c r="A786" s="64" t="s">
        <v>16619</v>
      </c>
      <c r="B786" s="64" t="s">
        <v>165</v>
      </c>
      <c r="C786" s="64" t="s">
        <v>11894</v>
      </c>
      <c r="D786" s="64" t="s">
        <v>14584</v>
      </c>
      <c r="E786" s="64" t="s">
        <v>11111</v>
      </c>
      <c r="F786" s="64" t="s">
        <v>11244</v>
      </c>
    </row>
    <row r="787" spans="1:10" ht="14.1" customHeight="1" thickBot="1" x14ac:dyDescent="0.3">
      <c r="A787" s="66" t="s">
        <v>3686</v>
      </c>
      <c r="B787" s="66" t="s">
        <v>19155</v>
      </c>
      <c r="C787" s="66" t="s">
        <v>18049</v>
      </c>
      <c r="D787" s="66" t="s">
        <v>1899</v>
      </c>
      <c r="E787" s="66" t="s">
        <v>18105</v>
      </c>
      <c r="F787" s="66" t="s">
        <v>6884</v>
      </c>
    </row>
    <row r="788" spans="1:10" ht="14.1" customHeight="1" thickBot="1" x14ac:dyDescent="0.3">
      <c r="A788" s="134" t="s">
        <v>15034</v>
      </c>
      <c r="B788" s="67" t="s">
        <v>8646</v>
      </c>
      <c r="C788" s="77">
        <v>44510</v>
      </c>
      <c r="D788" s="134" t="s">
        <v>9515</v>
      </c>
      <c r="E788" s="79" t="s">
        <v>13278</v>
      </c>
      <c r="F788" s="80" t="s">
        <v>3126</v>
      </c>
    </row>
    <row r="789" spans="1:10" ht="14.1" customHeight="1" thickBot="1" x14ac:dyDescent="0.3">
      <c r="A789" s="135"/>
      <c r="B789" s="67" t="s">
        <v>1810</v>
      </c>
      <c r="C789" s="78">
        <f>IF(C788="","",IF(AND(MONTH(C788)&gt;=1,MONTH(C788)&lt;=3),1,IF(AND(MONTH(C788)&gt;=4,MONTH(C788)&lt;=6),2,IF(AND(MONTH(C788)&gt;=7,MONTH(C788)&lt;=9),3,4))))</f>
        <v>4</v>
      </c>
      <c r="D789" s="135"/>
      <c r="E789" s="79" t="s">
        <v>2447</v>
      </c>
      <c r="F789" s="80" t="s">
        <v>14655</v>
      </c>
    </row>
    <row r="790" spans="1:10" ht="14.1" customHeight="1" thickBot="1" x14ac:dyDescent="0.3">
      <c r="A790" s="135"/>
      <c r="B790" s="67" t="s">
        <v>13122</v>
      </c>
      <c r="C790" s="77">
        <v>44516</v>
      </c>
      <c r="D790" s="135"/>
      <c r="E790" s="79" t="s">
        <v>3119</v>
      </c>
      <c r="F790" s="80" t="s">
        <v>4694</v>
      </c>
    </row>
    <row r="791" spans="1:10" ht="14.1" customHeight="1" thickBot="1" x14ac:dyDescent="0.3">
      <c r="A791" s="135"/>
      <c r="B791" s="67" t="s">
        <v>1810</v>
      </c>
      <c r="C791" s="78">
        <f>IF(C790="","",IF(AND(MONTH(C790)&gt;=1,MONTH(C790)&lt;=3),1,IF(AND(MONTH(C790)&gt;=4,MONTH(C790)&lt;=6),2,IF(AND(MONTH(C790)&gt;=7,MONTH(C790)&lt;=9),3,4))))</f>
        <v>4</v>
      </c>
      <c r="D791" s="135"/>
      <c r="E791" s="79" t="s">
        <v>13380</v>
      </c>
      <c r="F791" s="80"/>
    </row>
    <row r="792" spans="1:10" ht="14.1" customHeight="1" thickBot="1" x14ac:dyDescent="0.3">
      <c r="H792" s="26" t="str">
        <f>C776</f>
        <v>Bienes</v>
      </c>
      <c r="I792" s="26" t="str">
        <f>E776</f>
        <v>No</v>
      </c>
      <c r="J792" s="26" t="str">
        <f>D776</f>
        <v>Comparacion de Precios</v>
      </c>
    </row>
    <row r="793" spans="1:10" ht="14.1" customHeight="1" thickBot="1" x14ac:dyDescent="0.3">
      <c r="A793" s="72" t="s">
        <v>15959</v>
      </c>
      <c r="B793" s="72" t="s">
        <v>16379</v>
      </c>
      <c r="C793" s="72" t="s">
        <v>15863</v>
      </c>
      <c r="D793" s="72" t="s">
        <v>15467</v>
      </c>
      <c r="E793" s="72" t="s">
        <v>7036</v>
      </c>
      <c r="F793" s="72" t="s">
        <v>15496</v>
      </c>
    </row>
    <row r="794" spans="1:10" ht="33.950000000000003" customHeight="1" x14ac:dyDescent="0.25">
      <c r="A794" s="81" t="s">
        <v>2182</v>
      </c>
      <c r="B794" s="69" t="str">
        <f ca="1">IFERROR(INDEX(UNSPSCDes,MATCH(INDIRECT(ADDRESS(ROW(),COLUMN()-1,4)),UNSPSCCode,0)),IF(INDIRECT(ADDRESS(ROW(),COLUMN()-1,4))="25101503","Carros",""))</f>
        <v>Carros</v>
      </c>
      <c r="C794" s="82" t="str">
        <f>IFERROR(VLOOKUP("UD",'Informacion '!P:Q,2,FALSE),"")</f>
        <v>Unidad</v>
      </c>
      <c r="D794" s="81">
        <v>5</v>
      </c>
      <c r="E794" s="71">
        <v>1500000</v>
      </c>
      <c r="F794" s="70">
        <f ca="1">INDIRECT(ADDRESS(ROW(),COLUMN()-2,4))*INDIRECT(ADDRESS(ROW(),COLUMN()-1,4))</f>
        <v>7500000</v>
      </c>
    </row>
    <row r="795" spans="1:10" ht="14.1" customHeight="1" x14ac:dyDescent="0.25">
      <c r="E795" s="83" t="s">
        <v>12725</v>
      </c>
      <c r="F795" s="74">
        <f ca="1">SUM(Table42[MONTO TOTAL ESTIMADO])</f>
        <v>7500000</v>
      </c>
    </row>
    <row r="796" spans="1:10" ht="14.1" customHeight="1" thickBot="1" x14ac:dyDescent="0.3"/>
    <row r="797" spans="1:10" ht="14.1" customHeight="1" thickBot="1" x14ac:dyDescent="0.3">
      <c r="A797" s="64" t="s">
        <v>16619</v>
      </c>
      <c r="B797" s="64" t="s">
        <v>165</v>
      </c>
      <c r="C797" s="64" t="s">
        <v>11894</v>
      </c>
      <c r="D797" s="64" t="s">
        <v>14584</v>
      </c>
      <c r="E797" s="64" t="s">
        <v>11111</v>
      </c>
      <c r="F797" s="64" t="s">
        <v>11244</v>
      </c>
    </row>
    <row r="798" spans="1:10" ht="14.1" customHeight="1" thickBot="1" x14ac:dyDescent="0.3">
      <c r="A798" s="66" t="s">
        <v>3686</v>
      </c>
      <c r="B798" s="66" t="s">
        <v>19154</v>
      </c>
      <c r="C798" s="66" t="s">
        <v>18049</v>
      </c>
      <c r="D798" s="66" t="s">
        <v>1899</v>
      </c>
      <c r="E798" s="66" t="s">
        <v>18105</v>
      </c>
      <c r="F798" s="66" t="s">
        <v>6884</v>
      </c>
    </row>
    <row r="799" spans="1:10" ht="14.1" customHeight="1" thickBot="1" x14ac:dyDescent="0.3">
      <c r="A799" s="134" t="s">
        <v>15034</v>
      </c>
      <c r="B799" s="67" t="s">
        <v>8646</v>
      </c>
      <c r="C799" s="77">
        <v>44418</v>
      </c>
      <c r="D799" s="134" t="s">
        <v>9515</v>
      </c>
      <c r="E799" s="79" t="s">
        <v>13278</v>
      </c>
      <c r="F799" s="80" t="s">
        <v>3126</v>
      </c>
    </row>
    <row r="800" spans="1:10" ht="14.1" customHeight="1" thickBot="1" x14ac:dyDescent="0.3">
      <c r="A800" s="135"/>
      <c r="B800" s="67" t="s">
        <v>1810</v>
      </c>
      <c r="C800" s="78">
        <f>IF(C799="","",IF(AND(MONTH(C799)&gt;=1,MONTH(C799)&lt;=3),1,IF(AND(MONTH(C799)&gt;=4,MONTH(C799)&lt;=6),2,IF(AND(MONTH(C799)&gt;=7,MONTH(C799)&lt;=9),3,4))))</f>
        <v>3</v>
      </c>
      <c r="D800" s="135"/>
      <c r="E800" s="79" t="s">
        <v>2447</v>
      </c>
      <c r="F800" s="80" t="s">
        <v>14655</v>
      </c>
    </row>
    <row r="801" spans="1:10" ht="14.1" customHeight="1" thickBot="1" x14ac:dyDescent="0.3">
      <c r="A801" s="135"/>
      <c r="B801" s="67" t="s">
        <v>13122</v>
      </c>
      <c r="C801" s="77">
        <v>44425</v>
      </c>
      <c r="D801" s="135"/>
      <c r="E801" s="79" t="s">
        <v>3119</v>
      </c>
      <c r="F801" s="80" t="s">
        <v>4694</v>
      </c>
    </row>
    <row r="802" spans="1:10" ht="14.1" customHeight="1" thickBot="1" x14ac:dyDescent="0.3">
      <c r="A802" s="135"/>
      <c r="B802" s="67" t="s">
        <v>1810</v>
      </c>
      <c r="C802" s="78">
        <f>IF(C801="","",IF(AND(MONTH(C801)&gt;=1,MONTH(C801)&lt;=3),1,IF(AND(MONTH(C801)&gt;=4,MONTH(C801)&lt;=6),2,IF(AND(MONTH(C801)&gt;=7,MONTH(C801)&lt;=9),3,4))))</f>
        <v>3</v>
      </c>
      <c r="D802" s="135"/>
      <c r="E802" s="79" t="s">
        <v>13380</v>
      </c>
      <c r="F802" s="80"/>
    </row>
    <row r="803" spans="1:10" ht="14.1" customHeight="1" thickBot="1" x14ac:dyDescent="0.3">
      <c r="H803" s="26" t="str">
        <f>C787</f>
        <v>Bienes</v>
      </c>
      <c r="I803" s="26" t="str">
        <f>E787</f>
        <v>No</v>
      </c>
      <c r="J803" s="26" t="str">
        <f>D787</f>
        <v>Comparacion de Precios</v>
      </c>
    </row>
    <row r="804" spans="1:10" ht="14.1" customHeight="1" thickBot="1" x14ac:dyDescent="0.3">
      <c r="A804" s="72" t="s">
        <v>15959</v>
      </c>
      <c r="B804" s="72" t="s">
        <v>16379</v>
      </c>
      <c r="C804" s="72" t="s">
        <v>15863</v>
      </c>
      <c r="D804" s="72" t="s">
        <v>15467</v>
      </c>
      <c r="E804" s="72" t="s">
        <v>7036</v>
      </c>
      <c r="F804" s="72" t="s">
        <v>15496</v>
      </c>
    </row>
    <row r="805" spans="1:10" ht="33.950000000000003" customHeight="1" x14ac:dyDescent="0.25">
      <c r="A805" s="81" t="s">
        <v>2182</v>
      </c>
      <c r="B805" s="69" t="str">
        <f ca="1">IFERROR(INDEX(UNSPSCDes,MATCH(INDIRECT(ADDRESS(ROW(),COLUMN()-1,4)),UNSPSCCode,0)),IF(INDIRECT(ADDRESS(ROW(),COLUMN()-1,4))="25101503","Carros",""))</f>
        <v>Carros</v>
      </c>
      <c r="C805" s="82" t="str">
        <f>IFERROR(VLOOKUP("UD",'Informacion '!P:Q,2,FALSE),"")</f>
        <v>Unidad</v>
      </c>
      <c r="D805" s="81">
        <v>2</v>
      </c>
      <c r="E805" s="71">
        <v>3900000</v>
      </c>
      <c r="F805" s="70">
        <f ca="1">INDIRECT(ADDRESS(ROW(),COLUMN()-2,4))*INDIRECT(ADDRESS(ROW(),COLUMN()-1,4))</f>
        <v>7800000</v>
      </c>
    </row>
    <row r="806" spans="1:10" ht="14.1" customHeight="1" x14ac:dyDescent="0.25">
      <c r="E806" s="83" t="s">
        <v>12725</v>
      </c>
      <c r="F806" s="74">
        <f ca="1">SUM(Table43[MONTO TOTAL ESTIMADO])</f>
        <v>7800000</v>
      </c>
    </row>
    <row r="807" spans="1:10" ht="14.1" customHeight="1" thickBot="1" x14ac:dyDescent="0.3"/>
    <row r="808" spans="1:10" ht="14.1" customHeight="1" thickBot="1" x14ac:dyDescent="0.3">
      <c r="A808" s="64" t="s">
        <v>16619</v>
      </c>
      <c r="B808" s="64" t="s">
        <v>165</v>
      </c>
      <c r="C808" s="64" t="s">
        <v>11894</v>
      </c>
      <c r="D808" s="64" t="s">
        <v>14584</v>
      </c>
      <c r="E808" s="64" t="s">
        <v>11111</v>
      </c>
      <c r="F808" s="64" t="s">
        <v>11244</v>
      </c>
    </row>
    <row r="809" spans="1:10" ht="33.950000000000003" customHeight="1" thickBot="1" x14ac:dyDescent="0.3">
      <c r="A809" s="66" t="s">
        <v>12983</v>
      </c>
      <c r="B809" s="66" t="s">
        <v>9271</v>
      </c>
      <c r="C809" s="66" t="s">
        <v>18049</v>
      </c>
      <c r="D809" s="66" t="s">
        <v>17732</v>
      </c>
      <c r="E809" s="66" t="s">
        <v>18105</v>
      </c>
      <c r="F809" s="66" t="s">
        <v>6884</v>
      </c>
    </row>
    <row r="810" spans="1:10" ht="14.1" customHeight="1" thickBot="1" x14ac:dyDescent="0.3">
      <c r="A810" s="134" t="s">
        <v>15034</v>
      </c>
      <c r="B810" s="67" t="s">
        <v>8646</v>
      </c>
      <c r="C810" s="77">
        <v>44229</v>
      </c>
      <c r="D810" s="134" t="s">
        <v>9515</v>
      </c>
      <c r="E810" s="79" t="s">
        <v>13278</v>
      </c>
      <c r="F810" s="80" t="s">
        <v>3126</v>
      </c>
    </row>
    <row r="811" spans="1:10" ht="14.1" customHeight="1" thickBot="1" x14ac:dyDescent="0.3">
      <c r="A811" s="135"/>
      <c r="B811" s="67" t="s">
        <v>1810</v>
      </c>
      <c r="C811" s="78">
        <f>IF(C810="","",IF(AND(MONTH(C810)&gt;=1,MONTH(C810)&lt;=3),1,IF(AND(MONTH(C810)&gt;=4,MONTH(C810)&lt;=6),2,IF(AND(MONTH(C810)&gt;=7,MONTH(C810)&lt;=9),3,4))))</f>
        <v>1</v>
      </c>
      <c r="D811" s="135"/>
      <c r="E811" s="79" t="s">
        <v>2447</v>
      </c>
      <c r="F811" s="80" t="s">
        <v>14655</v>
      </c>
    </row>
    <row r="812" spans="1:10" ht="14.1" customHeight="1" thickBot="1" x14ac:dyDescent="0.3">
      <c r="A812" s="135"/>
      <c r="B812" s="67" t="s">
        <v>13122</v>
      </c>
      <c r="C812" s="77">
        <v>44232</v>
      </c>
      <c r="D812" s="135"/>
      <c r="E812" s="79" t="s">
        <v>3119</v>
      </c>
      <c r="F812" s="80" t="s">
        <v>4694</v>
      </c>
    </row>
    <row r="813" spans="1:10" ht="13.5" customHeight="1" thickBot="1" x14ac:dyDescent="0.3">
      <c r="A813" s="135"/>
      <c r="B813" s="67" t="s">
        <v>1810</v>
      </c>
      <c r="C813" s="78">
        <f>IF(C812="","",IF(AND(MONTH(C812)&gt;=1,MONTH(C812)&lt;=3),1,IF(AND(MONTH(C812)&gt;=4,MONTH(C812)&lt;=6),2,IF(AND(MONTH(C812)&gt;=7,MONTH(C812)&lt;=9),3,4))))</f>
        <v>1</v>
      </c>
      <c r="D813" s="135"/>
      <c r="E813" s="79" t="s">
        <v>13380</v>
      </c>
      <c r="F813" s="80"/>
    </row>
    <row r="814" spans="1:10" ht="14.1" customHeight="1" thickBot="1" x14ac:dyDescent="0.3"/>
    <row r="815" spans="1:10" ht="14.1" customHeight="1" thickBot="1" x14ac:dyDescent="0.3">
      <c r="A815" s="72" t="s">
        <v>15959</v>
      </c>
      <c r="B815" s="72" t="s">
        <v>16379</v>
      </c>
      <c r="C815" s="72" t="s">
        <v>15863</v>
      </c>
      <c r="D815" s="72" t="s">
        <v>15467</v>
      </c>
      <c r="E815" s="72" t="s">
        <v>7036</v>
      </c>
      <c r="F815" s="72" t="s">
        <v>15496</v>
      </c>
    </row>
    <row r="816" spans="1:10" ht="14.1" customHeight="1" x14ac:dyDescent="0.25">
      <c r="A816" s="81" t="s">
        <v>3356</v>
      </c>
      <c r="B816" s="69" t="str">
        <f ca="1">IFERROR(INDEX(UNSPSCDes,MATCH(INDIRECT(ADDRESS(ROW(),COLUMN()-1,4)),UNSPSCCode,0)),IF(INDIRECT(ADDRESS(ROW(),COLUMN()-1,4))="72102103","Servicios de exterminación o fumigación",""))</f>
        <v>Servicios de exterminación o fumigación</v>
      </c>
      <c r="C816" s="82" t="str">
        <f>IFERROR(VLOOKUP("M2",'Informacion '!P:Q,2,FALSE),"")</f>
        <v>Metro cuadrado</v>
      </c>
      <c r="D816" s="81">
        <v>4000</v>
      </c>
      <c r="E816" s="71">
        <v>250</v>
      </c>
      <c r="F816" s="70">
        <f ca="1">INDIRECT(ADDRESS(ROW(),COLUMN()-2,4))*INDIRECT(ADDRESS(ROW(),COLUMN()-1,4))</f>
        <v>1000000</v>
      </c>
    </row>
    <row r="817" spans="1:10" ht="14.1" customHeight="1" x14ac:dyDescent="0.25">
      <c r="E817" s="83" t="s">
        <v>12725</v>
      </c>
      <c r="F817" s="74">
        <f ca="1">SUM(Table47[MONTO TOTAL ESTIMADO])</f>
        <v>1000000</v>
      </c>
    </row>
    <row r="818" spans="1:10" ht="14.1" customHeight="1" thickBot="1" x14ac:dyDescent="0.3">
      <c r="H818" s="26" t="e">
        <f>#REF!</f>
        <v>#REF!</v>
      </c>
      <c r="I818" s="26" t="e">
        <f>#REF!</f>
        <v>#REF!</v>
      </c>
      <c r="J818" s="26" t="e">
        <f>#REF!</f>
        <v>#REF!</v>
      </c>
    </row>
    <row r="819" spans="1:10" ht="14.1" customHeight="1" thickBot="1" x14ac:dyDescent="0.3">
      <c r="A819" s="64" t="s">
        <v>16619</v>
      </c>
      <c r="B819" s="64" t="s">
        <v>165</v>
      </c>
      <c r="C819" s="64" t="s">
        <v>11894</v>
      </c>
      <c r="D819" s="64" t="s">
        <v>14584</v>
      </c>
      <c r="E819" s="64" t="s">
        <v>11111</v>
      </c>
      <c r="F819" s="64" t="s">
        <v>11244</v>
      </c>
    </row>
    <row r="820" spans="1:10" ht="14.1" customHeight="1" thickBot="1" x14ac:dyDescent="0.3">
      <c r="A820" s="66" t="s">
        <v>1454</v>
      </c>
      <c r="B820" s="66" t="s">
        <v>13209</v>
      </c>
      <c r="C820" s="66" t="s">
        <v>18049</v>
      </c>
      <c r="D820" s="66" t="s">
        <v>17732</v>
      </c>
      <c r="E820" s="66" t="s">
        <v>18105</v>
      </c>
      <c r="F820" s="66" t="s">
        <v>6884</v>
      </c>
    </row>
    <row r="821" spans="1:10" ht="14.1" customHeight="1" thickBot="1" x14ac:dyDescent="0.3">
      <c r="A821" s="134" t="s">
        <v>15034</v>
      </c>
      <c r="B821" s="67" t="s">
        <v>8646</v>
      </c>
      <c r="C821" s="77">
        <v>44260</v>
      </c>
      <c r="D821" s="134" t="s">
        <v>9515</v>
      </c>
      <c r="E821" s="79" t="s">
        <v>13278</v>
      </c>
      <c r="F821" s="80" t="s">
        <v>3126</v>
      </c>
    </row>
    <row r="822" spans="1:10" ht="14.1" customHeight="1" thickBot="1" x14ac:dyDescent="0.3">
      <c r="A822" s="135"/>
      <c r="B822" s="67" t="s">
        <v>1810</v>
      </c>
      <c r="C822" s="78">
        <f>IF(C821="","",IF(AND(MONTH(C821)&gt;=1,MONTH(C821)&lt;=3),1,IF(AND(MONTH(C821)&gt;=4,MONTH(C821)&lt;=6),2,IF(AND(MONTH(C821)&gt;=7,MONTH(C821)&lt;=9),3,4))))</f>
        <v>1</v>
      </c>
      <c r="D822" s="135"/>
      <c r="E822" s="79" t="s">
        <v>2447</v>
      </c>
      <c r="F822" s="80" t="s">
        <v>14655</v>
      </c>
    </row>
    <row r="823" spans="1:10" ht="14.1" customHeight="1" thickBot="1" x14ac:dyDescent="0.3">
      <c r="A823" s="135"/>
      <c r="B823" s="67" t="s">
        <v>13122</v>
      </c>
      <c r="C823" s="77">
        <v>44263</v>
      </c>
      <c r="D823" s="135"/>
      <c r="E823" s="79" t="s">
        <v>3119</v>
      </c>
      <c r="F823" s="80" t="s">
        <v>4694</v>
      </c>
    </row>
    <row r="824" spans="1:10" ht="14.1" customHeight="1" thickBot="1" x14ac:dyDescent="0.3">
      <c r="A824" s="135"/>
      <c r="B824" s="67" t="s">
        <v>1810</v>
      </c>
      <c r="C824" s="78">
        <f>IF(C823="","",IF(AND(MONTH(C823)&gt;=1,MONTH(C823)&lt;=3),1,IF(AND(MONTH(C823)&gt;=4,MONTH(C823)&lt;=6),2,IF(AND(MONTH(C823)&gt;=7,MONTH(C823)&lt;=9),3,4))))</f>
        <v>1</v>
      </c>
      <c r="D824" s="135"/>
      <c r="E824" s="79" t="s">
        <v>13380</v>
      </c>
      <c r="F824" s="80" t="s">
        <v>4694</v>
      </c>
    </row>
    <row r="825" spans="1:10" ht="14.1" customHeight="1" thickBot="1" x14ac:dyDescent="0.3">
      <c r="H825" s="26" t="str">
        <f>C809</f>
        <v>Bienes</v>
      </c>
      <c r="I825" s="26" t="str">
        <f>E809</f>
        <v>No</v>
      </c>
      <c r="J825" s="26" t="str">
        <f>D809</f>
        <v>Compras Menores</v>
      </c>
    </row>
    <row r="826" spans="1:10" ht="14.1" customHeight="1" thickBot="1" x14ac:dyDescent="0.3">
      <c r="A826" s="72" t="s">
        <v>15959</v>
      </c>
      <c r="B826" s="72" t="s">
        <v>16379</v>
      </c>
      <c r="C826" s="72" t="s">
        <v>15863</v>
      </c>
      <c r="D826" s="72" t="s">
        <v>15467</v>
      </c>
      <c r="E826" s="72" t="s">
        <v>7036</v>
      </c>
      <c r="F826" s="72" t="s">
        <v>15496</v>
      </c>
    </row>
    <row r="827" spans="1:10" ht="33.950000000000003" customHeight="1" x14ac:dyDescent="0.25">
      <c r="A827" s="81" t="s">
        <v>11833</v>
      </c>
      <c r="B827" s="69" t="str">
        <f ca="1">IFERROR(INDEX(UNSPSCDes,MATCH(INDIRECT(ADDRESS(ROW(),COLUMN()-1,4)),UNSPSCCode,0)),IF(INDIRECT(ADDRESS(ROW(),COLUMN()-1,4))="55121503","Etiquetas de identificación",""))</f>
        <v>Etiquetas de identificación</v>
      </c>
      <c r="C827" s="82" t="str">
        <f>IFERROR(VLOOKUP("UD",'Informacion '!P:Q,2,FALSE),"")</f>
        <v>Unidad</v>
      </c>
      <c r="D827" s="81">
        <v>5000</v>
      </c>
      <c r="E827" s="71">
        <v>15</v>
      </c>
      <c r="F827" s="70">
        <f ca="1">INDIRECT(ADDRESS(ROW(),COLUMN()-2,4))*INDIRECT(ADDRESS(ROW(),COLUMN()-1,4))</f>
        <v>75000</v>
      </c>
    </row>
    <row r="828" spans="1:10" ht="14.1" customHeight="1" x14ac:dyDescent="0.25">
      <c r="A828" s="81" t="s">
        <v>1059</v>
      </c>
      <c r="B828" s="69" t="str">
        <f ca="1">IFERROR(INDEX(UNSPSCDes,MATCH(INDIRECT(ADDRESS(ROW(),COLUMN()-1,4)),UNSPSCCode,0)),IF(INDIRECT(ADDRESS(ROW(),COLUMN()-1,4))="55121606","Etiquetas auto adhesivas",""))</f>
        <v>Etiquetas auto adhesivas</v>
      </c>
      <c r="C828" s="82" t="str">
        <f>IFERROR(VLOOKUP("UD",'Informacion '!P:Q,2,FALSE),"")</f>
        <v>Unidad</v>
      </c>
      <c r="D828" s="81">
        <v>150</v>
      </c>
      <c r="E828" s="71">
        <v>250</v>
      </c>
      <c r="F828" s="70">
        <f ca="1">INDIRECT(ADDRESS(ROW(),COLUMN()-2,4))*INDIRECT(ADDRESS(ROW(),COLUMN()-1,4))</f>
        <v>37500</v>
      </c>
    </row>
    <row r="829" spans="1:10" ht="14.1" customHeight="1" x14ac:dyDescent="0.25">
      <c r="A829" s="81" t="s">
        <v>15680</v>
      </c>
      <c r="B829" s="69" t="str">
        <f ca="1">IFERROR(INDEX(UNSPSCDes,MATCH(INDIRECT(ADDRESS(ROW(),COLUMN()-1,4)),UNSPSCCode,0)),IF(INDIRECT(ADDRESS(ROW(),COLUMN()-1,4))="55121705","Señales auto adhesivas",""))</f>
        <v>Señales auto adhesivas</v>
      </c>
      <c r="C829" s="82" t="str">
        <f>IFERROR(VLOOKUP("UD",'Informacion '!P:Q,2,FALSE),"")</f>
        <v>Unidad</v>
      </c>
      <c r="D829" s="81">
        <v>150</v>
      </c>
      <c r="E829" s="71">
        <v>250</v>
      </c>
      <c r="F829" s="70">
        <f ca="1">INDIRECT(ADDRESS(ROW(),COLUMN()-2,4))*INDIRECT(ADDRESS(ROW(),COLUMN()-1,4))</f>
        <v>37500</v>
      </c>
    </row>
    <row r="830" spans="1:10" ht="14.1" customHeight="1" thickBot="1" x14ac:dyDescent="0.3">
      <c r="E830" s="83" t="s">
        <v>12725</v>
      </c>
      <c r="F830" s="74">
        <f ca="1">SUM(Table48[MONTO TOTAL ESTIMADO])</f>
        <v>150000</v>
      </c>
    </row>
    <row r="831" spans="1:10" ht="14.1" customHeight="1" thickBot="1" x14ac:dyDescent="0.3">
      <c r="A831" s="64" t="s">
        <v>16619</v>
      </c>
      <c r="B831" s="64" t="s">
        <v>165</v>
      </c>
      <c r="C831" s="64" t="s">
        <v>11894</v>
      </c>
      <c r="D831" s="64" t="s">
        <v>14584</v>
      </c>
      <c r="E831" s="64" t="s">
        <v>11111</v>
      </c>
      <c r="F831" s="64" t="s">
        <v>11244</v>
      </c>
    </row>
    <row r="832" spans="1:10" ht="14.1" customHeight="1" thickBot="1" x14ac:dyDescent="0.3">
      <c r="A832" s="66" t="s">
        <v>1454</v>
      </c>
      <c r="B832" s="66" t="s">
        <v>13209</v>
      </c>
      <c r="C832" s="66" t="s">
        <v>18049</v>
      </c>
      <c r="D832" s="66" t="s">
        <v>17732</v>
      </c>
      <c r="E832" s="66" t="s">
        <v>18105</v>
      </c>
      <c r="F832" s="66" t="s">
        <v>6884</v>
      </c>
    </row>
    <row r="833" spans="1:10" ht="14.1" customHeight="1" thickBot="1" x14ac:dyDescent="0.3">
      <c r="A833" s="134" t="s">
        <v>15034</v>
      </c>
      <c r="B833" s="67" t="s">
        <v>8646</v>
      </c>
      <c r="C833" s="77">
        <v>44362</v>
      </c>
      <c r="D833" s="134" t="s">
        <v>9515</v>
      </c>
      <c r="E833" s="79" t="s">
        <v>13278</v>
      </c>
      <c r="F833" s="80" t="s">
        <v>3126</v>
      </c>
    </row>
    <row r="834" spans="1:10" ht="14.1" customHeight="1" thickBot="1" x14ac:dyDescent="0.3">
      <c r="A834" s="135"/>
      <c r="B834" s="67" t="s">
        <v>1810</v>
      </c>
      <c r="C834" s="78">
        <f>IF(C833="","",IF(AND(MONTH(C833)&gt;=1,MONTH(C833)&lt;=3),1,IF(AND(MONTH(C833)&gt;=4,MONTH(C833)&lt;=6),2,IF(AND(MONTH(C833)&gt;=7,MONTH(C833)&lt;=9),3,4))))</f>
        <v>2</v>
      </c>
      <c r="D834" s="135"/>
      <c r="E834" s="79" t="s">
        <v>2447</v>
      </c>
      <c r="F834" s="80" t="s">
        <v>14655</v>
      </c>
    </row>
    <row r="835" spans="1:10" ht="14.1" customHeight="1" thickBot="1" x14ac:dyDescent="0.3">
      <c r="A835" s="135"/>
      <c r="B835" s="67" t="s">
        <v>13122</v>
      </c>
      <c r="C835" s="77">
        <v>44364</v>
      </c>
      <c r="D835" s="135"/>
      <c r="E835" s="79" t="s">
        <v>3119</v>
      </c>
      <c r="F835" s="80" t="s">
        <v>4694</v>
      </c>
    </row>
    <row r="836" spans="1:10" ht="14.1" customHeight="1" thickBot="1" x14ac:dyDescent="0.3">
      <c r="A836" s="135"/>
      <c r="B836" s="67" t="s">
        <v>1810</v>
      </c>
      <c r="C836" s="78">
        <f>IF(C835="","",IF(AND(MONTH(C835)&gt;=1,MONTH(C835)&lt;=3),1,IF(AND(MONTH(C835)&gt;=4,MONTH(C835)&lt;=6),2,IF(AND(MONTH(C835)&gt;=7,MONTH(C835)&lt;=9),3,4))))</f>
        <v>2</v>
      </c>
      <c r="D836" s="135"/>
      <c r="E836" s="79" t="s">
        <v>13380</v>
      </c>
      <c r="F836" s="80" t="s">
        <v>4694</v>
      </c>
    </row>
    <row r="837" spans="1:10" ht="14.1" customHeight="1" thickBot="1" x14ac:dyDescent="0.3">
      <c r="H837" s="26" t="str">
        <f>C820</f>
        <v>Bienes</v>
      </c>
      <c r="I837" s="26" t="str">
        <f>E820</f>
        <v>No</v>
      </c>
      <c r="J837" s="26" t="str">
        <f>D820</f>
        <v>Compras Menores</v>
      </c>
    </row>
    <row r="838" spans="1:10" ht="14.1" customHeight="1" thickBot="1" x14ac:dyDescent="0.3">
      <c r="A838" s="72" t="s">
        <v>15959</v>
      </c>
      <c r="B838" s="72" t="s">
        <v>16379</v>
      </c>
      <c r="C838" s="72" t="s">
        <v>15863</v>
      </c>
      <c r="D838" s="72" t="s">
        <v>15467</v>
      </c>
      <c r="E838" s="72" t="s">
        <v>7036</v>
      </c>
      <c r="F838" s="72" t="s">
        <v>15496</v>
      </c>
    </row>
    <row r="839" spans="1:10" ht="17.25" customHeight="1" x14ac:dyDescent="0.25">
      <c r="A839" s="81" t="s">
        <v>11833</v>
      </c>
      <c r="B839" s="69" t="str">
        <f ca="1">IFERROR(INDEX(UNSPSCDes,MATCH(INDIRECT(ADDRESS(ROW(),COLUMN()-1,4)),UNSPSCCode,0)),IF(INDIRECT(ADDRESS(ROW(),COLUMN()-1,4))="55121503","Etiquetas de identificación",""))</f>
        <v>Etiquetas de identificación</v>
      </c>
      <c r="C839" s="82" t="str">
        <f>IFERROR(VLOOKUP("UD",'Informacion '!P:Q,2,FALSE),"")</f>
        <v>Unidad</v>
      </c>
      <c r="D839" s="81">
        <v>5000</v>
      </c>
      <c r="E839" s="71">
        <v>15</v>
      </c>
      <c r="F839" s="70">
        <f ca="1">INDIRECT(ADDRESS(ROW(),COLUMN()-2,4))*INDIRECT(ADDRESS(ROW(),COLUMN()-1,4))</f>
        <v>75000</v>
      </c>
    </row>
    <row r="840" spans="1:10" ht="14.1" customHeight="1" x14ac:dyDescent="0.25">
      <c r="A840" s="81" t="s">
        <v>1059</v>
      </c>
      <c r="B840" s="69" t="str">
        <f ca="1">IFERROR(INDEX(UNSPSCDes,MATCH(INDIRECT(ADDRESS(ROW(),COLUMN()-1,4)),UNSPSCCode,0)),IF(INDIRECT(ADDRESS(ROW(),COLUMN()-1,4))="55121606","Etiquetas auto adhesivas",""))</f>
        <v>Etiquetas auto adhesivas</v>
      </c>
      <c r="C840" s="82" t="str">
        <f>IFERROR(VLOOKUP("UD",'Informacion '!P:Q,2,FALSE),"")</f>
        <v>Unidad</v>
      </c>
      <c r="D840" s="81">
        <v>150</v>
      </c>
      <c r="E840" s="71">
        <v>250</v>
      </c>
      <c r="F840" s="70">
        <f ca="1">INDIRECT(ADDRESS(ROW(),COLUMN()-2,4))*INDIRECT(ADDRESS(ROW(),COLUMN()-1,4))</f>
        <v>37500</v>
      </c>
    </row>
    <row r="841" spans="1:10" ht="14.1" customHeight="1" x14ac:dyDescent="0.25">
      <c r="A841" s="81" t="s">
        <v>15680</v>
      </c>
      <c r="B841" s="69" t="str">
        <f ca="1">IFERROR(INDEX(UNSPSCDes,MATCH(INDIRECT(ADDRESS(ROW(),COLUMN()-1,4)),UNSPSCCode,0)),IF(INDIRECT(ADDRESS(ROW(),COLUMN()-1,4))="55121705","Señales auto adhesivas",""))</f>
        <v>Señales auto adhesivas</v>
      </c>
      <c r="C841" s="82" t="str">
        <f>IFERROR(VLOOKUP("UD",'Informacion '!P:Q,2,FALSE),"")</f>
        <v>Unidad</v>
      </c>
      <c r="D841" s="81">
        <v>150</v>
      </c>
      <c r="E841" s="71">
        <v>250</v>
      </c>
      <c r="F841" s="70">
        <f ca="1">INDIRECT(ADDRESS(ROW(),COLUMN()-2,4))*INDIRECT(ADDRESS(ROW(),COLUMN()-1,4))</f>
        <v>37500</v>
      </c>
    </row>
    <row r="842" spans="1:10" ht="14.1" customHeight="1" x14ac:dyDescent="0.25">
      <c r="E842" s="83" t="s">
        <v>12725</v>
      </c>
      <c r="F842" s="74">
        <f ca="1">SUM(Table49[MONTO TOTAL ESTIMADO])</f>
        <v>150000</v>
      </c>
    </row>
    <row r="843" spans="1:10" ht="14.1" customHeight="1" thickBot="1" x14ac:dyDescent="0.3"/>
    <row r="844" spans="1:10" ht="14.1" customHeight="1" thickBot="1" x14ac:dyDescent="0.3">
      <c r="A844" s="64" t="s">
        <v>16619</v>
      </c>
      <c r="B844" s="64" t="s">
        <v>165</v>
      </c>
      <c r="C844" s="64" t="s">
        <v>11894</v>
      </c>
      <c r="D844" s="64" t="s">
        <v>14584</v>
      </c>
      <c r="E844" s="64" t="s">
        <v>11111</v>
      </c>
      <c r="F844" s="64" t="s">
        <v>11244</v>
      </c>
    </row>
    <row r="845" spans="1:10" ht="14.1" customHeight="1" thickBot="1" x14ac:dyDescent="0.3">
      <c r="A845" s="66" t="s">
        <v>1454</v>
      </c>
      <c r="B845" s="66" t="s">
        <v>13209</v>
      </c>
      <c r="C845" s="66" t="s">
        <v>18049</v>
      </c>
      <c r="D845" s="66" t="s">
        <v>17732</v>
      </c>
      <c r="E845" s="66" t="s">
        <v>18105</v>
      </c>
      <c r="F845" s="66" t="s">
        <v>6884</v>
      </c>
    </row>
    <row r="846" spans="1:10" ht="14.1" customHeight="1" thickBot="1" x14ac:dyDescent="0.3">
      <c r="A846" s="134" t="s">
        <v>15034</v>
      </c>
      <c r="B846" s="67" t="s">
        <v>8646</v>
      </c>
      <c r="C846" s="77">
        <v>44464</v>
      </c>
      <c r="D846" s="134" t="s">
        <v>9515</v>
      </c>
      <c r="E846" s="79" t="s">
        <v>13278</v>
      </c>
      <c r="F846" s="80" t="s">
        <v>3126</v>
      </c>
    </row>
    <row r="847" spans="1:10" ht="14.1" customHeight="1" thickBot="1" x14ac:dyDescent="0.3">
      <c r="A847" s="135"/>
      <c r="B847" s="67" t="s">
        <v>1810</v>
      </c>
      <c r="C847" s="78">
        <f>IF(C846="","",IF(AND(MONTH(C846)&gt;=1,MONTH(C846)&lt;=3),1,IF(AND(MONTH(C846)&gt;=4,MONTH(C846)&lt;=6),2,IF(AND(MONTH(C846)&gt;=7,MONTH(C846)&lt;=9),3,4))))</f>
        <v>3</v>
      </c>
      <c r="D847" s="135"/>
      <c r="E847" s="79" t="s">
        <v>2447</v>
      </c>
      <c r="F847" s="80" t="s">
        <v>14655</v>
      </c>
    </row>
    <row r="848" spans="1:10" ht="14.1" customHeight="1" thickBot="1" x14ac:dyDescent="0.3">
      <c r="A848" s="135"/>
      <c r="B848" s="67" t="s">
        <v>13122</v>
      </c>
      <c r="C848" s="77">
        <v>44466</v>
      </c>
      <c r="D848" s="135"/>
      <c r="E848" s="79" t="s">
        <v>3119</v>
      </c>
      <c r="F848" s="80" t="s">
        <v>4694</v>
      </c>
    </row>
    <row r="849" spans="1:10" ht="14.1" customHeight="1" thickBot="1" x14ac:dyDescent="0.3">
      <c r="A849" s="135"/>
      <c r="B849" s="67" t="s">
        <v>1810</v>
      </c>
      <c r="C849" s="78">
        <f>IF(C848="","",IF(AND(MONTH(C848)&gt;=1,MONTH(C848)&lt;=3),1,IF(AND(MONTH(C848)&gt;=4,MONTH(C848)&lt;=6),2,IF(AND(MONTH(C848)&gt;=7,MONTH(C848)&lt;=9),3,4))))</f>
        <v>3</v>
      </c>
      <c r="D849" s="135"/>
      <c r="E849" s="79" t="s">
        <v>13380</v>
      </c>
      <c r="F849" s="80"/>
    </row>
    <row r="850" spans="1:10" ht="14.1" customHeight="1" thickBot="1" x14ac:dyDescent="0.3">
      <c r="H850" s="26" t="str">
        <f>C832</f>
        <v>Bienes</v>
      </c>
      <c r="I850" s="26" t="str">
        <f>E832</f>
        <v>No</v>
      </c>
      <c r="J850" s="26" t="str">
        <f>D832</f>
        <v>Compras Menores</v>
      </c>
    </row>
    <row r="851" spans="1:10" ht="14.1" customHeight="1" thickBot="1" x14ac:dyDescent="0.3">
      <c r="A851" s="72" t="s">
        <v>15959</v>
      </c>
      <c r="B851" s="72" t="s">
        <v>16379</v>
      </c>
      <c r="C851" s="72" t="s">
        <v>15863</v>
      </c>
      <c r="D851" s="72" t="s">
        <v>15467</v>
      </c>
      <c r="E851" s="72" t="s">
        <v>7036</v>
      </c>
      <c r="F851" s="72" t="s">
        <v>15496</v>
      </c>
    </row>
    <row r="852" spans="1:10" ht="33.950000000000003" customHeight="1" x14ac:dyDescent="0.25">
      <c r="A852" s="81" t="s">
        <v>11833</v>
      </c>
      <c r="B852" s="69" t="str">
        <f ca="1">IFERROR(INDEX(UNSPSCDes,MATCH(INDIRECT(ADDRESS(ROW(),COLUMN()-1,4)),UNSPSCCode,0)),IF(INDIRECT(ADDRESS(ROW(),COLUMN()-1,4))="55121503","Etiquetas de identificación",""))</f>
        <v>Etiquetas de identificación</v>
      </c>
      <c r="C852" s="82" t="str">
        <f>IFERROR(VLOOKUP("UD",'Informacion '!P:Q,2,FALSE),"")</f>
        <v>Unidad</v>
      </c>
      <c r="D852" s="81">
        <v>5000</v>
      </c>
      <c r="E852" s="71">
        <v>15</v>
      </c>
      <c r="F852" s="70">
        <f ca="1">INDIRECT(ADDRESS(ROW(),COLUMN()-2,4))*INDIRECT(ADDRESS(ROW(),COLUMN()-1,4))</f>
        <v>75000</v>
      </c>
    </row>
    <row r="853" spans="1:10" ht="14.1" customHeight="1" x14ac:dyDescent="0.25">
      <c r="A853" s="81" t="s">
        <v>1059</v>
      </c>
      <c r="B853" s="69" t="str">
        <f ca="1">IFERROR(INDEX(UNSPSCDes,MATCH(INDIRECT(ADDRESS(ROW(),COLUMN()-1,4)),UNSPSCCode,0)),IF(INDIRECT(ADDRESS(ROW(),COLUMN()-1,4))="55121606","Etiquetas auto adhesivas",""))</f>
        <v>Etiquetas auto adhesivas</v>
      </c>
      <c r="C853" s="82" t="str">
        <f>IFERROR(VLOOKUP("UD",'Informacion '!P:Q,2,FALSE),"")</f>
        <v>Unidad</v>
      </c>
      <c r="D853" s="81">
        <v>150</v>
      </c>
      <c r="E853" s="71">
        <v>250</v>
      </c>
      <c r="F853" s="70">
        <f ca="1">INDIRECT(ADDRESS(ROW(),COLUMN()-2,4))*INDIRECT(ADDRESS(ROW(),COLUMN()-1,4))</f>
        <v>37500</v>
      </c>
    </row>
    <row r="854" spans="1:10" ht="14.1" customHeight="1" x14ac:dyDescent="0.25">
      <c r="A854" s="81" t="s">
        <v>15680</v>
      </c>
      <c r="B854" s="69" t="str">
        <f ca="1">IFERROR(INDEX(UNSPSCDes,MATCH(INDIRECT(ADDRESS(ROW(),COLUMN()-1,4)),UNSPSCCode,0)),IF(INDIRECT(ADDRESS(ROW(),COLUMN()-1,4))="55121705","Señales auto adhesivas",""))</f>
        <v>Señales auto adhesivas</v>
      </c>
      <c r="C854" s="82" t="str">
        <f>IFERROR(VLOOKUP("UD",'Informacion '!P:Q,2,FALSE),"")</f>
        <v>Unidad</v>
      </c>
      <c r="D854" s="81">
        <v>150</v>
      </c>
      <c r="E854" s="71">
        <v>250</v>
      </c>
      <c r="F854" s="70">
        <f ca="1">INDIRECT(ADDRESS(ROW(),COLUMN()-2,4))*INDIRECT(ADDRESS(ROW(),COLUMN()-1,4))</f>
        <v>37500</v>
      </c>
    </row>
    <row r="855" spans="1:10" ht="14.1" customHeight="1" x14ac:dyDescent="0.25">
      <c r="E855" s="83" t="s">
        <v>12725</v>
      </c>
      <c r="F855" s="74">
        <f ca="1">SUM(Table50[MONTO TOTAL ESTIMADO])</f>
        <v>150000</v>
      </c>
    </row>
    <row r="856" spans="1:10" ht="14.1" customHeight="1" thickBot="1" x14ac:dyDescent="0.3"/>
    <row r="857" spans="1:10" ht="14.1" customHeight="1" thickBot="1" x14ac:dyDescent="0.3">
      <c r="A857" s="64" t="s">
        <v>16619</v>
      </c>
      <c r="B857" s="64" t="s">
        <v>165</v>
      </c>
      <c r="C857" s="64" t="s">
        <v>11894</v>
      </c>
      <c r="D857" s="64" t="s">
        <v>14584</v>
      </c>
      <c r="E857" s="64" t="s">
        <v>11111</v>
      </c>
      <c r="F857" s="64" t="s">
        <v>11244</v>
      </c>
    </row>
    <row r="858" spans="1:10" ht="14.1" customHeight="1" thickBot="1" x14ac:dyDescent="0.3">
      <c r="A858" s="66" t="s">
        <v>44</v>
      </c>
      <c r="B858" s="66" t="s">
        <v>13260</v>
      </c>
      <c r="C858" s="66" t="s">
        <v>18049</v>
      </c>
      <c r="D858" s="66" t="s">
        <v>17732</v>
      </c>
      <c r="E858" s="66" t="s">
        <v>18105</v>
      </c>
      <c r="F858" s="66" t="s">
        <v>6884</v>
      </c>
    </row>
    <row r="859" spans="1:10" ht="14.1" customHeight="1" thickBot="1" x14ac:dyDescent="0.3">
      <c r="A859" s="134" t="s">
        <v>15034</v>
      </c>
      <c r="B859" s="67" t="s">
        <v>8646</v>
      </c>
      <c r="C859" s="77">
        <v>44258</v>
      </c>
      <c r="D859" s="134" t="s">
        <v>9515</v>
      </c>
      <c r="E859" s="79" t="s">
        <v>13278</v>
      </c>
      <c r="F859" s="80" t="s">
        <v>3126</v>
      </c>
    </row>
    <row r="860" spans="1:10" ht="14.1" customHeight="1" thickBot="1" x14ac:dyDescent="0.3">
      <c r="A860" s="135"/>
      <c r="B860" s="67" t="s">
        <v>1810</v>
      </c>
      <c r="C860" s="78">
        <f>IF(C859="","",IF(AND(MONTH(C859)&gt;=1,MONTH(C859)&lt;=3),1,IF(AND(MONTH(C859)&gt;=4,MONTH(C859)&lt;=6),2,IF(AND(MONTH(C859)&gt;=7,MONTH(C859)&lt;=9),3,4))))</f>
        <v>1</v>
      </c>
      <c r="D860" s="135"/>
      <c r="E860" s="79" t="s">
        <v>2447</v>
      </c>
      <c r="F860" s="80" t="s">
        <v>14655</v>
      </c>
    </row>
    <row r="861" spans="1:10" ht="14.1" customHeight="1" thickBot="1" x14ac:dyDescent="0.3">
      <c r="A861" s="135"/>
      <c r="B861" s="67" t="s">
        <v>13122</v>
      </c>
      <c r="C861" s="77">
        <v>44260</v>
      </c>
      <c r="D861" s="135"/>
      <c r="E861" s="79" t="s">
        <v>3119</v>
      </c>
      <c r="F861" s="80" t="s">
        <v>4694</v>
      </c>
    </row>
    <row r="862" spans="1:10" ht="14.1" customHeight="1" thickBot="1" x14ac:dyDescent="0.3">
      <c r="A862" s="135"/>
      <c r="B862" s="67" t="s">
        <v>1810</v>
      </c>
      <c r="C862" s="78">
        <f>IF(C861="","",IF(AND(MONTH(C861)&gt;=1,MONTH(C861)&lt;=3),1,IF(AND(MONTH(C861)&gt;=4,MONTH(C861)&lt;=6),2,IF(AND(MONTH(C861)&gt;=7,MONTH(C861)&lt;=9),3,4))))</f>
        <v>1</v>
      </c>
      <c r="D862" s="135"/>
      <c r="E862" s="79" t="s">
        <v>13380</v>
      </c>
      <c r="F862" s="80"/>
    </row>
    <row r="863" spans="1:10" ht="14.1" customHeight="1" thickBot="1" x14ac:dyDescent="0.3">
      <c r="H863" s="26" t="str">
        <f>C845</f>
        <v>Bienes</v>
      </c>
      <c r="I863" s="26" t="str">
        <f>E845</f>
        <v>No</v>
      </c>
      <c r="J863" s="26" t="str">
        <f>D845</f>
        <v>Compras Menores</v>
      </c>
    </row>
    <row r="864" spans="1:10" ht="14.1" customHeight="1" thickBot="1" x14ac:dyDescent="0.3">
      <c r="A864" s="72" t="s">
        <v>15959</v>
      </c>
      <c r="B864" s="72" t="s">
        <v>16379</v>
      </c>
      <c r="C864" s="72" t="s">
        <v>15863</v>
      </c>
      <c r="D864" s="72" t="s">
        <v>15467</v>
      </c>
      <c r="E864" s="72" t="s">
        <v>7036</v>
      </c>
      <c r="F864" s="72" t="s">
        <v>15496</v>
      </c>
    </row>
    <row r="865" spans="1:6" ht="33.950000000000003" customHeight="1" x14ac:dyDescent="0.25">
      <c r="A865" s="81" t="s">
        <v>14244</v>
      </c>
      <c r="B865" s="69" t="str">
        <f ca="1">IFERROR(INDEX(UNSPSCDes,MATCH(INDIRECT(ADDRESS(ROW(),COLUMN()-1,4)),UNSPSCCode,0)),IF(INDIRECT(ADDRESS(ROW(),COLUMN()-1,4))="60105401","Materiales de enseñanza del manejo del dinero o de las finanzas personales",""))</f>
        <v>Materiales de enseñanza del manejo del dinero o de las finanzas personales</v>
      </c>
      <c r="C865" s="82" t="str">
        <f>IFERROR(VLOOKUP("UD",'Informacion '!P:Q,2,FALSE),"")</f>
        <v>Unidad</v>
      </c>
      <c r="D865" s="81">
        <v>20</v>
      </c>
      <c r="E865" s="71">
        <v>2500</v>
      </c>
      <c r="F865" s="70">
        <f t="shared" ref="F865:F874" ca="1" si="18">INDIRECT(ADDRESS(ROW(),COLUMN()-2,4))*INDIRECT(ADDRESS(ROW(),COLUMN()-1,4))</f>
        <v>50000</v>
      </c>
    </row>
    <row r="866" spans="1:6" ht="14.1" customHeight="1" x14ac:dyDescent="0.25">
      <c r="A866" s="81" t="s">
        <v>17571</v>
      </c>
      <c r="B866" s="69" t="str">
        <f ca="1">IFERROR(INDEX(UNSPSCDes,MATCH(INDIRECT(ADDRESS(ROW(),COLUMN()-1,4)),UNSPSCCode,0)),IF(INDIRECT(ADDRESS(ROW(),COLUMN()-1,4))="60105505","Materiales de enseñanza para la decoración o amueblamiento del hogar",""))</f>
        <v>Materiales de enseñanza para la decoración o amueblamiento del hogar</v>
      </c>
      <c r="C866" s="82" t="str">
        <f>IFERROR(VLOOKUP("UD",'Informacion '!P:Q,2,FALSE),"")</f>
        <v>Unidad</v>
      </c>
      <c r="D866" s="81">
        <v>20</v>
      </c>
      <c r="E866" s="71">
        <v>2500</v>
      </c>
      <c r="F866" s="70">
        <f t="shared" ca="1" si="18"/>
        <v>50000</v>
      </c>
    </row>
    <row r="867" spans="1:6" ht="14.1" customHeight="1" x14ac:dyDescent="0.25">
      <c r="A867" s="81" t="s">
        <v>14510</v>
      </c>
      <c r="B867"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67" s="82" t="str">
        <f>IFERROR(VLOOKUP("UD",'Informacion '!P:Q,2,FALSE),"")</f>
        <v>Unidad</v>
      </c>
      <c r="D867" s="81">
        <v>15</v>
      </c>
      <c r="E867" s="71">
        <v>2500</v>
      </c>
      <c r="F867" s="70">
        <f t="shared" ca="1" si="18"/>
        <v>37500</v>
      </c>
    </row>
    <row r="868" spans="1:6" ht="14.1" customHeight="1" x14ac:dyDescent="0.25">
      <c r="A868" s="81" t="s">
        <v>15581</v>
      </c>
      <c r="B868" s="69" t="str">
        <f ca="1">IFERROR(INDEX(UNSPSCDes,MATCH(INDIRECT(ADDRESS(ROW(),COLUMN()-1,4)),UNSPSCCode,0)),IF(INDIRECT(ADDRESS(ROW(),COLUMN()-1,4))="60105605","Módulos de demostración de opciones de alimentos saludables",""))</f>
        <v>Módulos de demostración de opciones de alimentos saludables</v>
      </c>
      <c r="C868" s="82" t="str">
        <f>IFERROR(VLOOKUP("UD",'Informacion '!P:Q,2,FALSE),"")</f>
        <v>Unidad</v>
      </c>
      <c r="D868" s="81">
        <v>15</v>
      </c>
      <c r="E868" s="71">
        <v>2500</v>
      </c>
      <c r="F868" s="70">
        <f t="shared" ca="1" si="18"/>
        <v>37500</v>
      </c>
    </row>
    <row r="869" spans="1:6" ht="14.1" customHeight="1" x14ac:dyDescent="0.25">
      <c r="A869" s="81" t="s">
        <v>11522</v>
      </c>
      <c r="B869" s="69" t="str">
        <f ca="1">IFERROR(INDEX(UNSPSCDes,MATCH(INDIRECT(ADDRESS(ROW(),COLUMN()-1,4)),UNSPSCCode,0)),IF(INDIRECT(ADDRESS(ROW(),COLUMN()-1,4))="60105608","Libros de cocina o recetarios",""))</f>
        <v>Libros de cocina o recetarios</v>
      </c>
      <c r="C869" s="82" t="str">
        <f>IFERROR(VLOOKUP("UD",'Informacion '!P:Q,2,FALSE),"")</f>
        <v>Unidad</v>
      </c>
      <c r="D869" s="81">
        <v>15</v>
      </c>
      <c r="E869" s="71">
        <v>2500</v>
      </c>
      <c r="F869" s="70">
        <f t="shared" ca="1" si="18"/>
        <v>37500</v>
      </c>
    </row>
    <row r="870" spans="1:6" ht="14.1" customHeight="1" x14ac:dyDescent="0.25">
      <c r="A870" s="81" t="s">
        <v>7371</v>
      </c>
      <c r="B870" s="69" t="str">
        <f ca="1">IFERROR(INDEX(UNSPSCDes,MATCH(INDIRECT(ADDRESS(ROW(),COLUMN()-1,4)),UNSPSCCode,0)),IF(INDIRECT(ADDRESS(ROW(),COLUMN()-1,4))="60105610","Materiales de enseñanza sobre el control de peso o el ejercicio",""))</f>
        <v>Materiales de enseñanza sobre el control de peso o el ejercicio</v>
      </c>
      <c r="C870" s="82" t="str">
        <f>IFERROR(VLOOKUP("UD",'Informacion '!P:Q,2,FALSE),"")</f>
        <v>Unidad</v>
      </c>
      <c r="D870" s="81">
        <v>15</v>
      </c>
      <c r="E870" s="71">
        <v>2500</v>
      </c>
      <c r="F870" s="70">
        <f t="shared" ca="1" si="18"/>
        <v>37500</v>
      </c>
    </row>
    <row r="871" spans="1:6" ht="14.1" customHeight="1" x14ac:dyDescent="0.25">
      <c r="A871" s="81" t="s">
        <v>11522</v>
      </c>
      <c r="B871" s="69" t="str">
        <f ca="1">IFERROR(INDEX(UNSPSCDes,MATCH(INDIRECT(ADDRESS(ROW(),COLUMN()-1,4)),UNSPSCCode,0)),IF(INDIRECT(ADDRESS(ROW(),COLUMN()-1,4))="60105608","Libros de cocina o recetarios",""))</f>
        <v>Libros de cocina o recetarios</v>
      </c>
      <c r="C871" s="82" t="str">
        <f>IFERROR(VLOOKUP("UD",'Informacion '!P:Q,2,FALSE),"")</f>
        <v>Unidad</v>
      </c>
      <c r="D871" s="81">
        <v>15</v>
      </c>
      <c r="E871" s="71">
        <v>2500</v>
      </c>
      <c r="F871" s="70">
        <f t="shared" ca="1" si="18"/>
        <v>37500</v>
      </c>
    </row>
    <row r="872" spans="1:6" ht="14.1" customHeight="1" x14ac:dyDescent="0.25">
      <c r="A872" s="81" t="s">
        <v>7371</v>
      </c>
      <c r="B872" s="69" t="str">
        <f ca="1">IFERROR(INDEX(UNSPSCDes,MATCH(INDIRECT(ADDRESS(ROW(),COLUMN()-1,4)),UNSPSCCode,0)),IF(INDIRECT(ADDRESS(ROW(),COLUMN()-1,4))="60105610","Materiales de enseñanza sobre el control de peso o el ejercicio",""))</f>
        <v>Materiales de enseñanza sobre el control de peso o el ejercicio</v>
      </c>
      <c r="C872" s="82" t="str">
        <f>IFERROR(VLOOKUP("UD",'Informacion '!P:Q,2,FALSE),"")</f>
        <v>Unidad</v>
      </c>
      <c r="D872" s="81">
        <v>15</v>
      </c>
      <c r="E872" s="71">
        <v>2500</v>
      </c>
      <c r="F872" s="70">
        <f t="shared" ca="1" si="18"/>
        <v>37500</v>
      </c>
    </row>
    <row r="873" spans="1:6" ht="14.1" customHeight="1" x14ac:dyDescent="0.25">
      <c r="A873" s="81" t="s">
        <v>7371</v>
      </c>
      <c r="B873" s="69" t="str">
        <f ca="1">IFERROR(INDEX(UNSPSCDes,MATCH(INDIRECT(ADDRESS(ROW(),COLUMN()-1,4)),UNSPSCCode,0)),IF(INDIRECT(ADDRESS(ROW(),COLUMN()-1,4))="60105610","Materiales de enseñanza sobre el control de peso o el ejercicio",""))</f>
        <v>Materiales de enseñanza sobre el control de peso o el ejercicio</v>
      </c>
      <c r="C873" s="82" t="str">
        <f>IFERROR(VLOOKUP("UD",'Informacion '!P:Q,2,FALSE),"")</f>
        <v>Unidad</v>
      </c>
      <c r="D873" s="81">
        <v>15</v>
      </c>
      <c r="E873" s="71">
        <v>2500</v>
      </c>
      <c r="F873" s="70">
        <f t="shared" ca="1" si="18"/>
        <v>37500</v>
      </c>
    </row>
    <row r="874" spans="1:6" ht="14.1" customHeight="1" x14ac:dyDescent="0.25">
      <c r="A874" s="81" t="s">
        <v>7371</v>
      </c>
      <c r="B874" s="69" t="str">
        <f ca="1">IFERROR(INDEX(UNSPSCDes,MATCH(INDIRECT(ADDRESS(ROW(),COLUMN()-1,4)),UNSPSCCode,0)),IF(INDIRECT(ADDRESS(ROW(),COLUMN()-1,4))="60105610","Materiales de enseñanza sobre el control de peso o el ejercicio",""))</f>
        <v>Materiales de enseñanza sobre el control de peso o el ejercicio</v>
      </c>
      <c r="C874" s="82" t="str">
        <f>IFERROR(VLOOKUP("UD",'Informacion '!P:Q,2,FALSE),"")</f>
        <v>Unidad</v>
      </c>
      <c r="D874" s="81">
        <v>15</v>
      </c>
      <c r="E874" s="71">
        <v>2500</v>
      </c>
      <c r="F874" s="70">
        <f t="shared" ca="1" si="18"/>
        <v>37500</v>
      </c>
    </row>
    <row r="875" spans="1:6" ht="14.1" customHeight="1" x14ac:dyDescent="0.25">
      <c r="E875" s="83" t="s">
        <v>12725</v>
      </c>
      <c r="F875" s="74">
        <f ca="1">SUM(Table51[MONTO TOTAL ESTIMADO])</f>
        <v>400000</v>
      </c>
    </row>
    <row r="876" spans="1:6" ht="14.1" customHeight="1" thickBot="1" x14ac:dyDescent="0.3"/>
    <row r="877" spans="1:6" ht="14.1" customHeight="1" thickBot="1" x14ac:dyDescent="0.3">
      <c r="A877" s="64" t="s">
        <v>16619</v>
      </c>
      <c r="B877" s="64" t="s">
        <v>165</v>
      </c>
      <c r="C877" s="64" t="s">
        <v>11894</v>
      </c>
      <c r="D877" s="64" t="s">
        <v>14584</v>
      </c>
      <c r="E877" s="64" t="s">
        <v>11111</v>
      </c>
      <c r="F877" s="64" t="s">
        <v>11244</v>
      </c>
    </row>
    <row r="878" spans="1:6" ht="14.1" customHeight="1" thickBot="1" x14ac:dyDescent="0.3">
      <c r="A878" s="66" t="s">
        <v>44</v>
      </c>
      <c r="B878" s="66" t="s">
        <v>13260</v>
      </c>
      <c r="C878" s="66" t="s">
        <v>18049</v>
      </c>
      <c r="D878" s="66" t="s">
        <v>17732</v>
      </c>
      <c r="E878" s="66" t="s">
        <v>18105</v>
      </c>
      <c r="F878" s="66" t="s">
        <v>6884</v>
      </c>
    </row>
    <row r="879" spans="1:6" ht="14.1" customHeight="1" thickBot="1" x14ac:dyDescent="0.3">
      <c r="A879" s="134" t="s">
        <v>15034</v>
      </c>
      <c r="B879" s="67" t="s">
        <v>8646</v>
      </c>
      <c r="C879" s="77">
        <v>44357</v>
      </c>
      <c r="D879" s="134" t="s">
        <v>9515</v>
      </c>
      <c r="E879" s="79" t="s">
        <v>13278</v>
      </c>
      <c r="F879" s="80" t="s">
        <v>3126</v>
      </c>
    </row>
    <row r="880" spans="1:6" ht="14.1" customHeight="1" thickBot="1" x14ac:dyDescent="0.3">
      <c r="A880" s="135"/>
      <c r="B880" s="67" t="s">
        <v>1810</v>
      </c>
      <c r="C880" s="78">
        <f>IF(C879="","",IF(AND(MONTH(C879)&gt;=1,MONTH(C879)&lt;=3),1,IF(AND(MONTH(C879)&gt;=4,MONTH(C879)&lt;=6),2,IF(AND(MONTH(C879)&gt;=7,MONTH(C879)&lt;=9),3,4))))</f>
        <v>2</v>
      </c>
      <c r="D880" s="135"/>
      <c r="E880" s="79" t="s">
        <v>2447</v>
      </c>
      <c r="F880" s="80" t="s">
        <v>14655</v>
      </c>
    </row>
    <row r="881" spans="1:10" ht="14.1" customHeight="1" thickBot="1" x14ac:dyDescent="0.3">
      <c r="A881" s="135"/>
      <c r="B881" s="67" t="s">
        <v>13122</v>
      </c>
      <c r="C881" s="77">
        <v>44359</v>
      </c>
      <c r="D881" s="135"/>
      <c r="E881" s="79" t="s">
        <v>3119</v>
      </c>
      <c r="F881" s="80" t="s">
        <v>4694</v>
      </c>
    </row>
    <row r="882" spans="1:10" ht="14.1" customHeight="1" thickBot="1" x14ac:dyDescent="0.3">
      <c r="A882" s="135"/>
      <c r="B882" s="67" t="s">
        <v>1810</v>
      </c>
      <c r="C882" s="78">
        <f>IF(C881="","",IF(AND(MONTH(C881)&gt;=1,MONTH(C881)&lt;=3),1,IF(AND(MONTH(C881)&gt;=4,MONTH(C881)&lt;=6),2,IF(AND(MONTH(C881)&gt;=7,MONTH(C881)&lt;=9),3,4))))</f>
        <v>2</v>
      </c>
      <c r="D882" s="135"/>
      <c r="E882" s="79" t="s">
        <v>13380</v>
      </c>
      <c r="F882" s="80"/>
    </row>
    <row r="883" spans="1:10" ht="14.1" customHeight="1" thickBot="1" x14ac:dyDescent="0.3">
      <c r="H883" s="26" t="str">
        <f>C858</f>
        <v>Bienes</v>
      </c>
      <c r="I883" s="26" t="str">
        <f>E858</f>
        <v>No</v>
      </c>
      <c r="J883" s="26" t="str">
        <f>D858</f>
        <v>Compras Menores</v>
      </c>
    </row>
    <row r="884" spans="1:10" ht="14.1" customHeight="1" thickBot="1" x14ac:dyDescent="0.3">
      <c r="A884" s="72" t="s">
        <v>15959</v>
      </c>
      <c r="B884" s="72" t="s">
        <v>16379</v>
      </c>
      <c r="C884" s="72" t="s">
        <v>15863</v>
      </c>
      <c r="D884" s="72" t="s">
        <v>15467</v>
      </c>
      <c r="E884" s="72" t="s">
        <v>7036</v>
      </c>
      <c r="F884" s="72" t="s">
        <v>15496</v>
      </c>
    </row>
    <row r="885" spans="1:10" ht="33.950000000000003" customHeight="1" x14ac:dyDescent="0.25">
      <c r="A885" s="81" t="s">
        <v>14244</v>
      </c>
      <c r="B885" s="69" t="str">
        <f ca="1">IFERROR(INDEX(UNSPSCDes,MATCH(INDIRECT(ADDRESS(ROW(),COLUMN()-1,4)),UNSPSCCode,0)),IF(INDIRECT(ADDRESS(ROW(),COLUMN()-1,4))="60105401","Materiales de enseñanza del manejo del dinero o de las finanzas personales",""))</f>
        <v>Materiales de enseñanza del manejo del dinero o de las finanzas personales</v>
      </c>
      <c r="C885" s="82" t="str">
        <f>IFERROR(VLOOKUP("UD",'Informacion '!P:Q,2,FALSE),"")</f>
        <v>Unidad</v>
      </c>
      <c r="D885" s="81">
        <v>20</v>
      </c>
      <c r="E885" s="71">
        <v>2500</v>
      </c>
      <c r="F885" s="70">
        <f t="shared" ref="F885:F894" ca="1" si="19">INDIRECT(ADDRESS(ROW(),COLUMN()-2,4))*INDIRECT(ADDRESS(ROW(),COLUMN()-1,4))</f>
        <v>50000</v>
      </c>
    </row>
    <row r="886" spans="1:10" ht="14.1" customHeight="1" x14ac:dyDescent="0.25">
      <c r="A886" s="81" t="s">
        <v>17571</v>
      </c>
      <c r="B886" s="69" t="str">
        <f ca="1">IFERROR(INDEX(UNSPSCDes,MATCH(INDIRECT(ADDRESS(ROW(),COLUMN()-1,4)),UNSPSCCode,0)),IF(INDIRECT(ADDRESS(ROW(),COLUMN()-1,4))="60105505","Materiales de enseñanza para la decoración o amueblamiento del hogar",""))</f>
        <v>Materiales de enseñanza para la decoración o amueblamiento del hogar</v>
      </c>
      <c r="C886" s="82" t="str">
        <f>IFERROR(VLOOKUP("UD",'Informacion '!P:Q,2,FALSE),"")</f>
        <v>Unidad</v>
      </c>
      <c r="D886" s="81">
        <v>20</v>
      </c>
      <c r="E886" s="71">
        <v>2500</v>
      </c>
      <c r="F886" s="70">
        <f t="shared" ca="1" si="19"/>
        <v>50000</v>
      </c>
    </row>
    <row r="887" spans="1:10" ht="14.1" customHeight="1" x14ac:dyDescent="0.25">
      <c r="A887" s="81" t="s">
        <v>14510</v>
      </c>
      <c r="B887"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87" s="82" t="str">
        <f>IFERROR(VLOOKUP("UD",'Informacion '!P:Q,2,FALSE),"")</f>
        <v>Unidad</v>
      </c>
      <c r="D887" s="81">
        <v>15</v>
      </c>
      <c r="E887" s="71">
        <v>2500</v>
      </c>
      <c r="F887" s="70">
        <f t="shared" ca="1" si="19"/>
        <v>37500</v>
      </c>
    </row>
    <row r="888" spans="1:10" ht="14.1" customHeight="1" x14ac:dyDescent="0.25">
      <c r="A888" s="81" t="s">
        <v>15581</v>
      </c>
      <c r="B888" s="69" t="str">
        <f ca="1">IFERROR(INDEX(UNSPSCDes,MATCH(INDIRECT(ADDRESS(ROW(),COLUMN()-1,4)),UNSPSCCode,0)),IF(INDIRECT(ADDRESS(ROW(),COLUMN()-1,4))="60105605","Módulos de demostración de opciones de alimentos saludables",""))</f>
        <v>Módulos de demostración de opciones de alimentos saludables</v>
      </c>
      <c r="C888" s="82" t="str">
        <f>IFERROR(VLOOKUP("UD",'Informacion '!P:Q,2,FALSE),"")</f>
        <v>Unidad</v>
      </c>
      <c r="D888" s="81">
        <v>15</v>
      </c>
      <c r="E888" s="71">
        <v>2500</v>
      </c>
      <c r="F888" s="70">
        <f t="shared" ca="1" si="19"/>
        <v>37500</v>
      </c>
    </row>
    <row r="889" spans="1:10" ht="14.1" customHeight="1" x14ac:dyDescent="0.25">
      <c r="A889" s="81" t="s">
        <v>11522</v>
      </c>
      <c r="B889" s="69" t="str">
        <f ca="1">IFERROR(INDEX(UNSPSCDes,MATCH(INDIRECT(ADDRESS(ROW(),COLUMN()-1,4)),UNSPSCCode,0)),IF(INDIRECT(ADDRESS(ROW(),COLUMN()-1,4))="60105608","Libros de cocina o recetarios",""))</f>
        <v>Libros de cocina o recetarios</v>
      </c>
      <c r="C889" s="82" t="str">
        <f>IFERROR(VLOOKUP("UD",'Informacion '!P:Q,2,FALSE),"")</f>
        <v>Unidad</v>
      </c>
      <c r="D889" s="81">
        <v>15</v>
      </c>
      <c r="E889" s="71">
        <v>2500</v>
      </c>
      <c r="F889" s="70">
        <f t="shared" ca="1" si="19"/>
        <v>37500</v>
      </c>
    </row>
    <row r="890" spans="1:10" ht="14.1" customHeight="1" x14ac:dyDescent="0.25">
      <c r="A890" s="81" t="s">
        <v>7371</v>
      </c>
      <c r="B890" s="69" t="str">
        <f ca="1">IFERROR(INDEX(UNSPSCDes,MATCH(INDIRECT(ADDRESS(ROW(),COLUMN()-1,4)),UNSPSCCode,0)),IF(INDIRECT(ADDRESS(ROW(),COLUMN()-1,4))="60105610","Materiales de enseñanza sobre el control de peso o el ejercicio",""))</f>
        <v>Materiales de enseñanza sobre el control de peso o el ejercicio</v>
      </c>
      <c r="C890" s="82" t="str">
        <f>IFERROR(VLOOKUP("UD",'Informacion '!P:Q,2,FALSE),"")</f>
        <v>Unidad</v>
      </c>
      <c r="D890" s="81">
        <v>15</v>
      </c>
      <c r="E890" s="71">
        <v>2500</v>
      </c>
      <c r="F890" s="70">
        <f t="shared" ca="1" si="19"/>
        <v>37500</v>
      </c>
    </row>
    <row r="891" spans="1:10" ht="14.1" customHeight="1" x14ac:dyDescent="0.25">
      <c r="A891" s="81" t="s">
        <v>7371</v>
      </c>
      <c r="B891" s="69" t="str">
        <f ca="1">IFERROR(INDEX(UNSPSCDes,MATCH(INDIRECT(ADDRESS(ROW(),COLUMN()-1,4)),UNSPSCCode,0)),IF(INDIRECT(ADDRESS(ROW(),COLUMN()-1,4))="60105610","Materiales de enseñanza sobre el control de peso o el ejercicio",""))</f>
        <v>Materiales de enseñanza sobre el control de peso o el ejercicio</v>
      </c>
      <c r="C891" s="82" t="str">
        <f>IFERROR(VLOOKUP("UD",'Informacion '!P:Q,2,FALSE),"")</f>
        <v>Unidad</v>
      </c>
      <c r="D891" s="81">
        <v>15</v>
      </c>
      <c r="E891" s="71">
        <v>2500</v>
      </c>
      <c r="F891" s="70">
        <f t="shared" ca="1" si="19"/>
        <v>37500</v>
      </c>
    </row>
    <row r="892" spans="1:10" ht="14.1" customHeight="1" x14ac:dyDescent="0.25">
      <c r="A892" s="81" t="s">
        <v>7371</v>
      </c>
      <c r="B892" s="69" t="str">
        <f ca="1">IFERROR(INDEX(UNSPSCDes,MATCH(INDIRECT(ADDRESS(ROW(),COLUMN()-1,4)),UNSPSCCode,0)),IF(INDIRECT(ADDRESS(ROW(),COLUMN()-1,4))="60105610","Materiales de enseñanza sobre el control de peso o el ejercicio",""))</f>
        <v>Materiales de enseñanza sobre el control de peso o el ejercicio</v>
      </c>
      <c r="C892" s="82" t="str">
        <f>IFERROR(VLOOKUP("UD",'Informacion '!P:Q,2,FALSE),"")</f>
        <v>Unidad</v>
      </c>
      <c r="D892" s="81">
        <v>15</v>
      </c>
      <c r="E892" s="71">
        <v>2500</v>
      </c>
      <c r="F892" s="70">
        <f t="shared" ca="1" si="19"/>
        <v>37500</v>
      </c>
    </row>
    <row r="893" spans="1:10" ht="14.1" customHeight="1" x14ac:dyDescent="0.25">
      <c r="A893" s="81" t="s">
        <v>7371</v>
      </c>
      <c r="B893" s="69" t="str">
        <f ca="1">IFERROR(INDEX(UNSPSCDes,MATCH(INDIRECT(ADDRESS(ROW(),COLUMN()-1,4)),UNSPSCCode,0)),IF(INDIRECT(ADDRESS(ROW(),COLUMN()-1,4))="60105610","Materiales de enseñanza sobre el control de peso o el ejercicio",""))</f>
        <v>Materiales de enseñanza sobre el control de peso o el ejercicio</v>
      </c>
      <c r="C893" s="82" t="str">
        <f>IFERROR(VLOOKUP("UD",'Informacion '!P:Q,2,FALSE),"")</f>
        <v>Unidad</v>
      </c>
      <c r="D893" s="81">
        <v>15</v>
      </c>
      <c r="E893" s="71">
        <v>2500</v>
      </c>
      <c r="F893" s="70">
        <f t="shared" ca="1" si="19"/>
        <v>37500</v>
      </c>
    </row>
    <row r="894" spans="1:10" ht="14.1" customHeight="1" x14ac:dyDescent="0.25">
      <c r="A894" s="81" t="s">
        <v>7371</v>
      </c>
      <c r="B894" s="69" t="str">
        <f ca="1">IFERROR(INDEX(UNSPSCDes,MATCH(INDIRECT(ADDRESS(ROW(),COLUMN()-1,4)),UNSPSCCode,0)),IF(INDIRECT(ADDRESS(ROW(),COLUMN()-1,4))="60105610","Materiales de enseñanza sobre el control de peso o el ejercicio",""))</f>
        <v>Materiales de enseñanza sobre el control de peso o el ejercicio</v>
      </c>
      <c r="C894" s="82" t="str">
        <f>IFERROR(VLOOKUP("UD",'Informacion '!P:Q,2,FALSE),"")</f>
        <v>Unidad</v>
      </c>
      <c r="D894" s="81">
        <v>15</v>
      </c>
      <c r="E894" s="71">
        <v>2500</v>
      </c>
      <c r="F894" s="70">
        <f t="shared" ca="1" si="19"/>
        <v>37500</v>
      </c>
    </row>
    <row r="895" spans="1:10" ht="14.1" customHeight="1" x14ac:dyDescent="0.25">
      <c r="E895" s="83" t="s">
        <v>12725</v>
      </c>
      <c r="F895" s="74">
        <f ca="1">SUM(Table52[MONTO TOTAL ESTIMADO])</f>
        <v>400000</v>
      </c>
    </row>
    <row r="896" spans="1:10" ht="14.1" customHeight="1" thickBot="1" x14ac:dyDescent="0.3"/>
    <row r="897" spans="1:10" ht="14.1" customHeight="1" thickBot="1" x14ac:dyDescent="0.3">
      <c r="A897" s="64" t="s">
        <v>16619</v>
      </c>
      <c r="B897" s="64" t="s">
        <v>165</v>
      </c>
      <c r="C897" s="64" t="s">
        <v>11894</v>
      </c>
      <c r="D897" s="64" t="s">
        <v>14584</v>
      </c>
      <c r="E897" s="64" t="s">
        <v>11111</v>
      </c>
      <c r="F897" s="64" t="s">
        <v>11244</v>
      </c>
    </row>
    <row r="898" spans="1:10" ht="14.1" customHeight="1" thickBot="1" x14ac:dyDescent="0.3">
      <c r="A898" s="66" t="s">
        <v>44</v>
      </c>
      <c r="B898" s="66" t="s">
        <v>13260</v>
      </c>
      <c r="C898" s="66" t="s">
        <v>18049</v>
      </c>
      <c r="D898" s="66" t="s">
        <v>17732</v>
      </c>
      <c r="E898" s="66" t="s">
        <v>18105</v>
      </c>
      <c r="F898" s="66" t="s">
        <v>6884</v>
      </c>
    </row>
    <row r="899" spans="1:10" ht="14.1" customHeight="1" thickBot="1" x14ac:dyDescent="0.3">
      <c r="A899" s="134" t="s">
        <v>15034</v>
      </c>
      <c r="B899" s="67" t="s">
        <v>8646</v>
      </c>
      <c r="C899" s="77">
        <v>44510</v>
      </c>
      <c r="D899" s="134" t="s">
        <v>9515</v>
      </c>
      <c r="E899" s="79" t="s">
        <v>13278</v>
      </c>
      <c r="F899" s="80" t="s">
        <v>3126</v>
      </c>
    </row>
    <row r="900" spans="1:10" ht="14.1" customHeight="1" thickBot="1" x14ac:dyDescent="0.3">
      <c r="A900" s="135"/>
      <c r="B900" s="67" t="s">
        <v>1810</v>
      </c>
      <c r="C900" s="78">
        <f>IF(C899="","",IF(AND(MONTH(C899)&gt;=1,MONTH(C899)&lt;=3),1,IF(AND(MONTH(C899)&gt;=4,MONTH(C899)&lt;=6),2,IF(AND(MONTH(C899)&gt;=7,MONTH(C899)&lt;=9),3,4))))</f>
        <v>4</v>
      </c>
      <c r="D900" s="135"/>
      <c r="E900" s="79" t="s">
        <v>2447</v>
      </c>
      <c r="F900" s="80" t="s">
        <v>14655</v>
      </c>
    </row>
    <row r="901" spans="1:10" ht="14.1" customHeight="1" thickBot="1" x14ac:dyDescent="0.3">
      <c r="A901" s="135"/>
      <c r="B901" s="67" t="s">
        <v>13122</v>
      </c>
      <c r="C901" s="77">
        <v>44512</v>
      </c>
      <c r="D901" s="135"/>
      <c r="E901" s="79" t="s">
        <v>3119</v>
      </c>
      <c r="F901" s="80" t="s">
        <v>4694</v>
      </c>
    </row>
    <row r="902" spans="1:10" ht="14.1" customHeight="1" thickBot="1" x14ac:dyDescent="0.3">
      <c r="A902" s="135"/>
      <c r="B902" s="67" t="s">
        <v>1810</v>
      </c>
      <c r="C902" s="78">
        <f>IF(C901="","",IF(AND(MONTH(C901)&gt;=1,MONTH(C901)&lt;=3),1,IF(AND(MONTH(C901)&gt;=4,MONTH(C901)&lt;=6),2,IF(AND(MONTH(C901)&gt;=7,MONTH(C901)&lt;=9),3,4))))</f>
        <v>4</v>
      </c>
      <c r="D902" s="135"/>
      <c r="E902" s="79" t="s">
        <v>13380</v>
      </c>
      <c r="F902" s="80"/>
    </row>
    <row r="903" spans="1:10" ht="14.1" customHeight="1" thickBot="1" x14ac:dyDescent="0.3">
      <c r="H903" s="26" t="str">
        <f>C878</f>
        <v>Bienes</v>
      </c>
      <c r="I903" s="26" t="str">
        <f>E878</f>
        <v>No</v>
      </c>
      <c r="J903" s="26" t="str">
        <f>D878</f>
        <v>Compras Menores</v>
      </c>
    </row>
    <row r="904" spans="1:10" ht="14.1" customHeight="1" thickBot="1" x14ac:dyDescent="0.3">
      <c r="A904" s="72" t="s">
        <v>15959</v>
      </c>
      <c r="B904" s="72" t="s">
        <v>16379</v>
      </c>
      <c r="C904" s="72" t="s">
        <v>15863</v>
      </c>
      <c r="D904" s="72" t="s">
        <v>15467</v>
      </c>
      <c r="E904" s="72" t="s">
        <v>7036</v>
      </c>
      <c r="F904" s="72" t="s">
        <v>15496</v>
      </c>
    </row>
    <row r="905" spans="1:10" ht="33.950000000000003" customHeight="1" x14ac:dyDescent="0.25">
      <c r="A905" s="81" t="s">
        <v>14244</v>
      </c>
      <c r="B905" s="69" t="str">
        <f ca="1">IFERROR(INDEX(UNSPSCDes,MATCH(INDIRECT(ADDRESS(ROW(),COLUMN()-1,4)),UNSPSCCode,0)),IF(INDIRECT(ADDRESS(ROW(),COLUMN()-1,4))="60105401","Materiales de enseñanza del manejo del dinero o de las finanzas personales",""))</f>
        <v>Materiales de enseñanza del manejo del dinero o de las finanzas personales</v>
      </c>
      <c r="C905" s="82" t="str">
        <f>IFERROR(VLOOKUP("UD",'Informacion '!P:Q,2,FALSE),"")</f>
        <v>Unidad</v>
      </c>
      <c r="D905" s="81">
        <v>20</v>
      </c>
      <c r="E905" s="71">
        <v>2500</v>
      </c>
      <c r="F905" s="70">
        <f t="shared" ref="F905:F914" ca="1" si="20">INDIRECT(ADDRESS(ROW(),COLUMN()-2,4))*INDIRECT(ADDRESS(ROW(),COLUMN()-1,4))</f>
        <v>50000</v>
      </c>
    </row>
    <row r="906" spans="1:10" ht="14.1" customHeight="1" x14ac:dyDescent="0.25">
      <c r="A906" s="81" t="s">
        <v>17571</v>
      </c>
      <c r="B906" s="69" t="str">
        <f ca="1">IFERROR(INDEX(UNSPSCDes,MATCH(INDIRECT(ADDRESS(ROW(),COLUMN()-1,4)),UNSPSCCode,0)),IF(INDIRECT(ADDRESS(ROW(),COLUMN()-1,4))="60105505","Materiales de enseñanza para la decoración o amueblamiento del hogar",""))</f>
        <v>Materiales de enseñanza para la decoración o amueblamiento del hogar</v>
      </c>
      <c r="C906" s="82" t="str">
        <f>IFERROR(VLOOKUP("UD",'Informacion '!P:Q,2,FALSE),"")</f>
        <v>Unidad</v>
      </c>
      <c r="D906" s="81">
        <v>20</v>
      </c>
      <c r="E906" s="71">
        <v>2500</v>
      </c>
      <c r="F906" s="70">
        <f t="shared" ca="1" si="20"/>
        <v>50000</v>
      </c>
    </row>
    <row r="907" spans="1:10" ht="14.1" customHeight="1" x14ac:dyDescent="0.25">
      <c r="A907" s="81" t="s">
        <v>14510</v>
      </c>
      <c r="B907"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907" s="82" t="str">
        <f>IFERROR(VLOOKUP("UD",'Informacion '!P:Q,2,FALSE),"")</f>
        <v>Unidad</v>
      </c>
      <c r="D907" s="81">
        <v>15</v>
      </c>
      <c r="E907" s="71">
        <v>2500</v>
      </c>
      <c r="F907" s="70">
        <f t="shared" ca="1" si="20"/>
        <v>37500</v>
      </c>
    </row>
    <row r="908" spans="1:10" ht="14.1" customHeight="1" x14ac:dyDescent="0.25">
      <c r="A908" s="81" t="s">
        <v>15581</v>
      </c>
      <c r="B908" s="69" t="str">
        <f ca="1">IFERROR(INDEX(UNSPSCDes,MATCH(INDIRECT(ADDRESS(ROW(),COLUMN()-1,4)),UNSPSCCode,0)),IF(INDIRECT(ADDRESS(ROW(),COLUMN()-1,4))="60105605","Módulos de demostración de opciones de alimentos saludables",""))</f>
        <v>Módulos de demostración de opciones de alimentos saludables</v>
      </c>
      <c r="C908" s="82" t="str">
        <f>IFERROR(VLOOKUP("UD",'Informacion '!P:Q,2,FALSE),"")</f>
        <v>Unidad</v>
      </c>
      <c r="D908" s="81">
        <v>15</v>
      </c>
      <c r="E908" s="71">
        <v>2500</v>
      </c>
      <c r="F908" s="70">
        <f t="shared" ca="1" si="20"/>
        <v>37500</v>
      </c>
    </row>
    <row r="909" spans="1:10" ht="14.1" customHeight="1" x14ac:dyDescent="0.25">
      <c r="A909" s="81" t="s">
        <v>11522</v>
      </c>
      <c r="B909" s="69" t="str">
        <f ca="1">IFERROR(INDEX(UNSPSCDes,MATCH(INDIRECT(ADDRESS(ROW(),COLUMN()-1,4)),UNSPSCCode,0)),IF(INDIRECT(ADDRESS(ROW(),COLUMN()-1,4))="60105608","Libros de cocina o recetarios",""))</f>
        <v>Libros de cocina o recetarios</v>
      </c>
      <c r="C909" s="82" t="str">
        <f>IFERROR(VLOOKUP("UD",'Informacion '!P:Q,2,FALSE),"")</f>
        <v>Unidad</v>
      </c>
      <c r="D909" s="81">
        <v>15</v>
      </c>
      <c r="E909" s="71">
        <v>2500</v>
      </c>
      <c r="F909" s="70">
        <f t="shared" ca="1" si="20"/>
        <v>37500</v>
      </c>
    </row>
    <row r="910" spans="1:10" ht="14.1" customHeight="1" x14ac:dyDescent="0.25">
      <c r="A910" s="81" t="s">
        <v>7371</v>
      </c>
      <c r="B910" s="69" t="str">
        <f ca="1">IFERROR(INDEX(UNSPSCDes,MATCH(INDIRECT(ADDRESS(ROW(),COLUMN()-1,4)),UNSPSCCode,0)),IF(INDIRECT(ADDRESS(ROW(),COLUMN()-1,4))="60105610","Materiales de enseñanza sobre el control de peso o el ejercicio",""))</f>
        <v>Materiales de enseñanza sobre el control de peso o el ejercicio</v>
      </c>
      <c r="C910" s="82" t="str">
        <f>IFERROR(VLOOKUP("UD",'Informacion '!P:Q,2,FALSE),"")</f>
        <v>Unidad</v>
      </c>
      <c r="D910" s="81">
        <v>15</v>
      </c>
      <c r="E910" s="71">
        <v>2500</v>
      </c>
      <c r="F910" s="70">
        <f t="shared" ca="1" si="20"/>
        <v>37500</v>
      </c>
    </row>
    <row r="911" spans="1:10" ht="14.1" customHeight="1" x14ac:dyDescent="0.25">
      <c r="A911" s="81" t="s">
        <v>7371</v>
      </c>
      <c r="B911" s="69" t="str">
        <f ca="1">IFERROR(INDEX(UNSPSCDes,MATCH(INDIRECT(ADDRESS(ROW(),COLUMN()-1,4)),UNSPSCCode,0)),IF(INDIRECT(ADDRESS(ROW(),COLUMN()-1,4))="60105610","Materiales de enseñanza sobre el control de peso o el ejercicio",""))</f>
        <v>Materiales de enseñanza sobre el control de peso o el ejercicio</v>
      </c>
      <c r="C911" s="82" t="str">
        <f>IFERROR(VLOOKUP("UD",'Informacion '!P:Q,2,FALSE),"")</f>
        <v>Unidad</v>
      </c>
      <c r="D911" s="81">
        <v>15</v>
      </c>
      <c r="E911" s="71">
        <v>2500</v>
      </c>
      <c r="F911" s="70">
        <f t="shared" ca="1" si="20"/>
        <v>37500</v>
      </c>
    </row>
    <row r="912" spans="1:10" ht="14.1" customHeight="1" x14ac:dyDescent="0.25">
      <c r="A912" s="81" t="s">
        <v>7371</v>
      </c>
      <c r="B912" s="69" t="str">
        <f ca="1">IFERROR(INDEX(UNSPSCDes,MATCH(INDIRECT(ADDRESS(ROW(),COLUMN()-1,4)),UNSPSCCode,0)),IF(INDIRECT(ADDRESS(ROW(),COLUMN()-1,4))="60105610","Materiales de enseñanza sobre el control de peso o el ejercicio",""))</f>
        <v>Materiales de enseñanza sobre el control de peso o el ejercicio</v>
      </c>
      <c r="C912" s="82" t="str">
        <f>IFERROR(VLOOKUP("UD",'Informacion '!P:Q,2,FALSE),"")</f>
        <v>Unidad</v>
      </c>
      <c r="D912" s="81">
        <v>15</v>
      </c>
      <c r="E912" s="71">
        <v>2500</v>
      </c>
      <c r="F912" s="70">
        <f t="shared" ca="1" si="20"/>
        <v>37500</v>
      </c>
    </row>
    <row r="913" spans="1:10" ht="14.1" customHeight="1" x14ac:dyDescent="0.25">
      <c r="A913" s="81" t="s">
        <v>7371</v>
      </c>
      <c r="B913" s="69" t="str">
        <f ca="1">IFERROR(INDEX(UNSPSCDes,MATCH(INDIRECT(ADDRESS(ROW(),COLUMN()-1,4)),UNSPSCCode,0)),IF(INDIRECT(ADDRESS(ROW(),COLUMN()-1,4))="60105610","Materiales de enseñanza sobre el control de peso o el ejercicio",""))</f>
        <v>Materiales de enseñanza sobre el control de peso o el ejercicio</v>
      </c>
      <c r="C913" s="82" t="str">
        <f>IFERROR(VLOOKUP("UD",'Informacion '!P:Q,2,FALSE),"")</f>
        <v>Unidad</v>
      </c>
      <c r="D913" s="81">
        <v>15</v>
      </c>
      <c r="E913" s="71">
        <v>2500</v>
      </c>
      <c r="F913" s="70">
        <f t="shared" ca="1" si="20"/>
        <v>37500</v>
      </c>
    </row>
    <row r="914" spans="1:10" ht="14.1" customHeight="1" x14ac:dyDescent="0.25">
      <c r="A914" s="81" t="s">
        <v>7371</v>
      </c>
      <c r="B914" s="69" t="str">
        <f ca="1">IFERROR(INDEX(UNSPSCDes,MATCH(INDIRECT(ADDRESS(ROW(),COLUMN()-1,4)),UNSPSCCode,0)),IF(INDIRECT(ADDRESS(ROW(),COLUMN()-1,4))="60105610","Materiales de enseñanza sobre el control de peso o el ejercicio",""))</f>
        <v>Materiales de enseñanza sobre el control de peso o el ejercicio</v>
      </c>
      <c r="C914" s="82" t="str">
        <f>IFERROR(VLOOKUP("UD",'Informacion '!P:Q,2,FALSE),"")</f>
        <v>Unidad</v>
      </c>
      <c r="D914" s="81">
        <v>15</v>
      </c>
      <c r="E914" s="71">
        <v>2500</v>
      </c>
      <c r="F914" s="70">
        <f t="shared" ca="1" si="20"/>
        <v>37500</v>
      </c>
    </row>
    <row r="915" spans="1:10" ht="14.1" customHeight="1" x14ac:dyDescent="0.25">
      <c r="E915" s="83" t="s">
        <v>12725</v>
      </c>
      <c r="F915" s="74">
        <f ca="1">SUM(Table53[MONTO TOTAL ESTIMADO])</f>
        <v>400000</v>
      </c>
    </row>
    <row r="916" spans="1:10" ht="14.1" customHeight="1" thickBot="1" x14ac:dyDescent="0.3"/>
    <row r="917" spans="1:10" ht="14.1" customHeight="1" thickBot="1" x14ac:dyDescent="0.3">
      <c r="A917" s="64" t="s">
        <v>16619</v>
      </c>
      <c r="B917" s="64" t="s">
        <v>165</v>
      </c>
      <c r="C917" s="64" t="s">
        <v>11894</v>
      </c>
      <c r="D917" s="64" t="s">
        <v>14584</v>
      </c>
      <c r="E917" s="64" t="s">
        <v>11111</v>
      </c>
      <c r="F917" s="64" t="s">
        <v>11244</v>
      </c>
    </row>
    <row r="918" spans="1:10" ht="14.1" customHeight="1" thickBot="1" x14ac:dyDescent="0.3">
      <c r="A918" s="66" t="s">
        <v>539</v>
      </c>
      <c r="B918" s="66" t="s">
        <v>19153</v>
      </c>
      <c r="C918" s="66" t="s">
        <v>18049</v>
      </c>
      <c r="D918" s="66" t="s">
        <v>1899</v>
      </c>
      <c r="E918" s="66" t="s">
        <v>18105</v>
      </c>
      <c r="F918" s="66" t="s">
        <v>6884</v>
      </c>
    </row>
    <row r="919" spans="1:10" ht="14.1" customHeight="1" thickBot="1" x14ac:dyDescent="0.3">
      <c r="A919" s="134" t="s">
        <v>15034</v>
      </c>
      <c r="B919" s="67" t="s">
        <v>8646</v>
      </c>
      <c r="C919" s="77">
        <v>44289</v>
      </c>
      <c r="D919" s="134" t="s">
        <v>9515</v>
      </c>
      <c r="E919" s="79" t="s">
        <v>13278</v>
      </c>
      <c r="F919" s="80" t="s">
        <v>3126</v>
      </c>
    </row>
    <row r="920" spans="1:10" ht="14.1" customHeight="1" thickBot="1" x14ac:dyDescent="0.3">
      <c r="A920" s="135"/>
      <c r="B920" s="67" t="s">
        <v>1810</v>
      </c>
      <c r="C920" s="78">
        <f>IF(C919="","",IF(AND(MONTH(C919)&gt;=1,MONTH(C919)&lt;=3),1,IF(AND(MONTH(C919)&gt;=4,MONTH(C919)&lt;=6),2,IF(AND(MONTH(C919)&gt;=7,MONTH(C919)&lt;=9),3,4))))</f>
        <v>2</v>
      </c>
      <c r="D920" s="135"/>
      <c r="E920" s="79" t="s">
        <v>2447</v>
      </c>
      <c r="F920" s="80" t="s">
        <v>14655</v>
      </c>
    </row>
    <row r="921" spans="1:10" ht="14.1" customHeight="1" thickBot="1" x14ac:dyDescent="0.3">
      <c r="A921" s="135"/>
      <c r="B921" s="67" t="s">
        <v>13122</v>
      </c>
      <c r="C921" s="77">
        <v>44295</v>
      </c>
      <c r="D921" s="135"/>
      <c r="E921" s="79" t="s">
        <v>3119</v>
      </c>
      <c r="F921" s="80" t="s">
        <v>4694</v>
      </c>
    </row>
    <row r="922" spans="1:10" ht="14.1" customHeight="1" thickBot="1" x14ac:dyDescent="0.3">
      <c r="A922" s="135"/>
      <c r="B922" s="67" t="s">
        <v>1810</v>
      </c>
      <c r="C922" s="78">
        <f>IF(C921="","",IF(AND(MONTH(C921)&gt;=1,MONTH(C921)&lt;=3),1,IF(AND(MONTH(C921)&gt;=4,MONTH(C921)&lt;=6),2,IF(AND(MONTH(C921)&gt;=7,MONTH(C921)&lt;=9),3,4))))</f>
        <v>2</v>
      </c>
      <c r="D922" s="135"/>
      <c r="E922" s="79" t="s">
        <v>13380</v>
      </c>
      <c r="F922" s="80"/>
    </row>
    <row r="923" spans="1:10" ht="14.1" customHeight="1" thickBot="1" x14ac:dyDescent="0.3">
      <c r="H923" s="26" t="str">
        <f>C898</f>
        <v>Bienes</v>
      </c>
      <c r="I923" s="26" t="str">
        <f>E898</f>
        <v>No</v>
      </c>
      <c r="J923" s="26" t="str">
        <f>D898</f>
        <v>Compras Menores</v>
      </c>
    </row>
    <row r="924" spans="1:10" ht="14.1" customHeight="1" thickBot="1" x14ac:dyDescent="0.3">
      <c r="A924" s="72" t="s">
        <v>15959</v>
      </c>
      <c r="B924" s="72" t="s">
        <v>16379</v>
      </c>
      <c r="C924" s="72" t="s">
        <v>15863</v>
      </c>
      <c r="D924" s="72" t="s">
        <v>15467</v>
      </c>
      <c r="E924" s="72" t="s">
        <v>7036</v>
      </c>
      <c r="F924" s="72" t="s">
        <v>15496</v>
      </c>
    </row>
    <row r="925" spans="1:10" ht="33.950000000000003" customHeight="1" x14ac:dyDescent="0.25">
      <c r="A925" s="81" t="s">
        <v>3460</v>
      </c>
      <c r="B925" s="69" t="str">
        <f ca="1">IFERROR(INDEX(UNSPSCDes,MATCH(INDIRECT(ADDRESS(ROW(),COLUMN()-1,4)),UNSPSCCode,0)),IF(INDIRECT(ADDRESS(ROW(),COLUMN()-1,4))="72102905","Mantenimiento de terrenos exteriores",""))</f>
        <v>Mantenimiento de terrenos exteriores</v>
      </c>
      <c r="C925" s="82" t="str">
        <f>IFERROR(VLOOKUP("UD",'Informacion '!P:Q,2,FALSE),"")</f>
        <v>Unidad</v>
      </c>
      <c r="D925" s="81">
        <v>1</v>
      </c>
      <c r="E925" s="71">
        <v>40000000</v>
      </c>
      <c r="F925" s="70">
        <f ca="1">INDIRECT(ADDRESS(ROW(),COLUMN()-2,4))*INDIRECT(ADDRESS(ROW(),COLUMN()-1,4))</f>
        <v>40000000</v>
      </c>
    </row>
    <row r="926" spans="1:10" ht="14.1" customHeight="1" x14ac:dyDescent="0.25">
      <c r="E926" s="83" t="s">
        <v>12725</v>
      </c>
      <c r="F926" s="74">
        <f ca="1">SUM(Table54[MONTO TOTAL ESTIMADO])</f>
        <v>40000000</v>
      </c>
    </row>
    <row r="927" spans="1:10" ht="14.1" customHeight="1" thickBot="1" x14ac:dyDescent="0.3"/>
    <row r="928" spans="1:10" ht="14.1" customHeight="1" thickBot="1" x14ac:dyDescent="0.3">
      <c r="A928" s="64" t="s">
        <v>16619</v>
      </c>
      <c r="B928" s="64" t="s">
        <v>165</v>
      </c>
      <c r="C928" s="64" t="s">
        <v>11894</v>
      </c>
      <c r="D928" s="64" t="s">
        <v>14584</v>
      </c>
      <c r="E928" s="64" t="s">
        <v>11111</v>
      </c>
      <c r="F928" s="64" t="s">
        <v>11244</v>
      </c>
    </row>
    <row r="929" spans="1:10" ht="14.1" customHeight="1" thickBot="1" x14ac:dyDescent="0.3">
      <c r="A929" s="66" t="s">
        <v>539</v>
      </c>
      <c r="B929" s="66" t="s">
        <v>19153</v>
      </c>
      <c r="C929" s="66" t="s">
        <v>18049</v>
      </c>
      <c r="D929" s="66" t="s">
        <v>1899</v>
      </c>
      <c r="E929" s="66" t="s">
        <v>18105</v>
      </c>
      <c r="F929" s="66" t="s">
        <v>6884</v>
      </c>
    </row>
    <row r="930" spans="1:10" ht="14.1" customHeight="1" thickBot="1" x14ac:dyDescent="0.3">
      <c r="A930" s="134" t="s">
        <v>15034</v>
      </c>
      <c r="B930" s="67" t="s">
        <v>8646</v>
      </c>
      <c r="C930" s="77">
        <v>44382</v>
      </c>
      <c r="D930" s="134" t="s">
        <v>9515</v>
      </c>
      <c r="E930" s="79" t="s">
        <v>13278</v>
      </c>
      <c r="F930" s="80" t="s">
        <v>3126</v>
      </c>
    </row>
    <row r="931" spans="1:10" ht="14.1" customHeight="1" thickBot="1" x14ac:dyDescent="0.3">
      <c r="A931" s="135"/>
      <c r="B931" s="67" t="s">
        <v>1810</v>
      </c>
      <c r="C931" s="78">
        <f>IF(C930="","",IF(AND(MONTH(C930)&gt;=1,MONTH(C930)&lt;=3),1,IF(AND(MONTH(C930)&gt;=4,MONTH(C930)&lt;=6),2,IF(AND(MONTH(C930)&gt;=7,MONTH(C930)&lt;=9),3,4))))</f>
        <v>3</v>
      </c>
      <c r="D931" s="135"/>
      <c r="E931" s="79" t="s">
        <v>2447</v>
      </c>
      <c r="F931" s="80" t="s">
        <v>14655</v>
      </c>
    </row>
    <row r="932" spans="1:10" ht="14.1" customHeight="1" thickBot="1" x14ac:dyDescent="0.3">
      <c r="A932" s="135"/>
      <c r="B932" s="67" t="s">
        <v>13122</v>
      </c>
      <c r="C932" s="77">
        <v>44389</v>
      </c>
      <c r="D932" s="135"/>
      <c r="E932" s="79" t="s">
        <v>3119</v>
      </c>
      <c r="F932" s="80" t="s">
        <v>4694</v>
      </c>
    </row>
    <row r="933" spans="1:10" ht="14.1" customHeight="1" thickBot="1" x14ac:dyDescent="0.3">
      <c r="A933" s="135"/>
      <c r="B933" s="67" t="s">
        <v>1810</v>
      </c>
      <c r="C933" s="78">
        <f>IF(C932="","",IF(AND(MONTH(C932)&gt;=1,MONTH(C932)&lt;=3),1,IF(AND(MONTH(C932)&gt;=4,MONTH(C932)&lt;=6),2,IF(AND(MONTH(C932)&gt;=7,MONTH(C932)&lt;=9),3,4))))</f>
        <v>3</v>
      </c>
      <c r="D933" s="135"/>
      <c r="E933" s="79" t="s">
        <v>13380</v>
      </c>
      <c r="F933" s="80"/>
    </row>
    <row r="934" spans="1:10" ht="14.1" customHeight="1" thickBot="1" x14ac:dyDescent="0.3">
      <c r="H934" s="26" t="str">
        <f>C918</f>
        <v>Bienes</v>
      </c>
      <c r="I934" s="26" t="str">
        <f>E918</f>
        <v>No</v>
      </c>
      <c r="J934" s="26" t="str">
        <f>D918</f>
        <v>Comparacion de Precios</v>
      </c>
    </row>
    <row r="935" spans="1:10" ht="14.1" customHeight="1" thickBot="1" x14ac:dyDescent="0.3">
      <c r="A935" s="72" t="s">
        <v>15959</v>
      </c>
      <c r="B935" s="72" t="s">
        <v>16379</v>
      </c>
      <c r="C935" s="72" t="s">
        <v>15863</v>
      </c>
      <c r="D935" s="72" t="s">
        <v>15467</v>
      </c>
      <c r="E935" s="72" t="s">
        <v>7036</v>
      </c>
      <c r="F935" s="72" t="s">
        <v>15496</v>
      </c>
    </row>
    <row r="936" spans="1:10" ht="33.950000000000003" customHeight="1" x14ac:dyDescent="0.25">
      <c r="A936" s="81" t="s">
        <v>3460</v>
      </c>
      <c r="B936" s="69" t="str">
        <f ca="1">IFERROR(INDEX(UNSPSCDes,MATCH(INDIRECT(ADDRESS(ROW(),COLUMN()-1,4)),UNSPSCCode,0)),IF(INDIRECT(ADDRESS(ROW(),COLUMN()-1,4))="72102905","Mantenimiento de terrenos exteriores",""))</f>
        <v>Mantenimiento de terrenos exteriores</v>
      </c>
      <c r="C936" s="82" t="str">
        <f>IFERROR(VLOOKUP("M2",'Informacion '!P:Q,2,FALSE),"")</f>
        <v>Metro cuadrado</v>
      </c>
      <c r="D936" s="81">
        <v>1</v>
      </c>
      <c r="E936" s="71">
        <v>40000000</v>
      </c>
      <c r="F936" s="70">
        <f ca="1">INDIRECT(ADDRESS(ROW(),COLUMN()-2,4))*INDIRECT(ADDRESS(ROW(),COLUMN()-1,4))</f>
        <v>40000000</v>
      </c>
    </row>
    <row r="937" spans="1:10" ht="14.1" customHeight="1" x14ac:dyDescent="0.25">
      <c r="E937" s="83" t="s">
        <v>12725</v>
      </c>
      <c r="F937" s="74">
        <f ca="1">SUM(Table55[MONTO TOTAL ESTIMADO])</f>
        <v>40000000</v>
      </c>
    </row>
    <row r="938" spans="1:10" ht="14.1" customHeight="1" thickBot="1" x14ac:dyDescent="0.3"/>
    <row r="939" spans="1:10" ht="14.1" customHeight="1" thickBot="1" x14ac:dyDescent="0.3">
      <c r="A939" s="64" t="s">
        <v>16619</v>
      </c>
      <c r="B939" s="64" t="s">
        <v>165</v>
      </c>
      <c r="C939" s="64" t="s">
        <v>11894</v>
      </c>
      <c r="D939" s="64" t="s">
        <v>14584</v>
      </c>
      <c r="E939" s="64" t="s">
        <v>11111</v>
      </c>
      <c r="F939" s="64" t="s">
        <v>11244</v>
      </c>
    </row>
    <row r="940" spans="1:10" ht="14.1" customHeight="1" thickBot="1" x14ac:dyDescent="0.3">
      <c r="A940" s="66" t="s">
        <v>539</v>
      </c>
      <c r="B940" s="66" t="s">
        <v>8993</v>
      </c>
      <c r="C940" s="66" t="s">
        <v>18049</v>
      </c>
      <c r="D940" s="66" t="s">
        <v>1899</v>
      </c>
      <c r="E940" s="66" t="s">
        <v>18105</v>
      </c>
      <c r="F940" s="66" t="s">
        <v>6884</v>
      </c>
    </row>
    <row r="941" spans="1:10" ht="14.1" customHeight="1" thickBot="1" x14ac:dyDescent="0.3">
      <c r="A941" s="134" t="s">
        <v>15034</v>
      </c>
      <c r="B941" s="67" t="s">
        <v>8646</v>
      </c>
      <c r="C941" s="77">
        <v>44520</v>
      </c>
      <c r="D941" s="134" t="s">
        <v>9515</v>
      </c>
      <c r="E941" s="79" t="s">
        <v>13278</v>
      </c>
      <c r="F941" s="80" t="s">
        <v>3126</v>
      </c>
    </row>
    <row r="942" spans="1:10" ht="14.1" customHeight="1" thickBot="1" x14ac:dyDescent="0.3">
      <c r="A942" s="135"/>
      <c r="B942" s="67" t="s">
        <v>1810</v>
      </c>
      <c r="C942" s="78">
        <f>IF(C941="","",IF(AND(MONTH(C941)&gt;=1,MONTH(C941)&lt;=3),1,IF(AND(MONTH(C941)&gt;=4,MONTH(C941)&lt;=6),2,IF(AND(MONTH(C941)&gt;=7,MONTH(C941)&lt;=9),3,4))))</f>
        <v>4</v>
      </c>
      <c r="D942" s="135"/>
      <c r="E942" s="79" t="s">
        <v>2447</v>
      </c>
      <c r="F942" s="80" t="s">
        <v>14655</v>
      </c>
    </row>
    <row r="943" spans="1:10" ht="14.1" customHeight="1" thickBot="1" x14ac:dyDescent="0.3">
      <c r="A943" s="135"/>
      <c r="B943" s="67" t="s">
        <v>13122</v>
      </c>
      <c r="C943" s="77">
        <v>44527</v>
      </c>
      <c r="D943" s="135"/>
      <c r="E943" s="79" t="s">
        <v>3119</v>
      </c>
      <c r="F943" s="80" t="s">
        <v>4694</v>
      </c>
    </row>
    <row r="944" spans="1:10" ht="14.1" customHeight="1" thickBot="1" x14ac:dyDescent="0.3">
      <c r="A944" s="135"/>
      <c r="B944" s="67" t="s">
        <v>1810</v>
      </c>
      <c r="C944" s="78">
        <f>IF(C943="","",IF(AND(MONTH(C943)&gt;=1,MONTH(C943)&lt;=3),1,IF(AND(MONTH(C943)&gt;=4,MONTH(C943)&lt;=6),2,IF(AND(MONTH(C943)&gt;=7,MONTH(C943)&lt;=9),3,4))))</f>
        <v>4</v>
      </c>
      <c r="D944" s="135"/>
      <c r="E944" s="79" t="s">
        <v>13380</v>
      </c>
      <c r="F944" s="80"/>
    </row>
    <row r="945" spans="1:10" ht="14.1" customHeight="1" thickBot="1" x14ac:dyDescent="0.3">
      <c r="H945" s="26" t="str">
        <f>C929</f>
        <v>Bienes</v>
      </c>
      <c r="I945" s="26" t="str">
        <f>E929</f>
        <v>No</v>
      </c>
      <c r="J945" s="26" t="str">
        <f>D929</f>
        <v>Comparacion de Precios</v>
      </c>
    </row>
    <row r="946" spans="1:10" ht="14.1" customHeight="1" thickBot="1" x14ac:dyDescent="0.3">
      <c r="A946" s="72" t="s">
        <v>15959</v>
      </c>
      <c r="B946" s="72" t="s">
        <v>16379</v>
      </c>
      <c r="C946" s="72" t="s">
        <v>15863</v>
      </c>
      <c r="D946" s="72" t="s">
        <v>15467</v>
      </c>
      <c r="E946" s="72" t="s">
        <v>7036</v>
      </c>
      <c r="F946" s="72" t="s">
        <v>15496</v>
      </c>
    </row>
    <row r="947" spans="1:10" ht="33.950000000000003" customHeight="1" x14ac:dyDescent="0.25">
      <c r="A947" s="81" t="s">
        <v>3460</v>
      </c>
      <c r="B947" s="69" t="str">
        <f ca="1">IFERROR(INDEX(UNSPSCDes,MATCH(INDIRECT(ADDRESS(ROW(),COLUMN()-1,4)),UNSPSCCode,0)),IF(INDIRECT(ADDRESS(ROW(),COLUMN()-1,4))="72102905","Mantenimiento de terrenos exteriores",""))</f>
        <v>Mantenimiento de terrenos exteriores</v>
      </c>
      <c r="C947" s="82" t="str">
        <f>IFERROR(VLOOKUP("UD",'Informacion '!P:Q,2,FALSE),"")</f>
        <v>Unidad</v>
      </c>
      <c r="D947" s="81">
        <v>1</v>
      </c>
      <c r="E947" s="71">
        <v>40000000</v>
      </c>
      <c r="F947" s="70">
        <f ca="1">INDIRECT(ADDRESS(ROW(),COLUMN()-2,4))*INDIRECT(ADDRESS(ROW(),COLUMN()-1,4))</f>
        <v>40000000</v>
      </c>
    </row>
    <row r="948" spans="1:10" ht="14.1" customHeight="1" x14ac:dyDescent="0.25">
      <c r="E948" s="83" t="s">
        <v>12725</v>
      </c>
      <c r="F948" s="74">
        <f ca="1">SUM(Table56[MONTO TOTAL ESTIMADO])</f>
        <v>40000000</v>
      </c>
    </row>
    <row r="949" spans="1:10" ht="14.1" customHeight="1" thickBot="1" x14ac:dyDescent="0.3"/>
    <row r="950" spans="1:10" ht="14.1" customHeight="1" thickBot="1" x14ac:dyDescent="0.3">
      <c r="A950" s="64" t="s">
        <v>16619</v>
      </c>
      <c r="B950" s="64" t="s">
        <v>165</v>
      </c>
      <c r="C950" s="64" t="s">
        <v>11894</v>
      </c>
      <c r="D950" s="64" t="s">
        <v>14584</v>
      </c>
      <c r="E950" s="64" t="s">
        <v>11111</v>
      </c>
      <c r="F950" s="64" t="s">
        <v>11244</v>
      </c>
    </row>
    <row r="951" spans="1:10" ht="14.1" customHeight="1" thickBot="1" x14ac:dyDescent="0.3">
      <c r="A951" s="66" t="s">
        <v>11746</v>
      </c>
      <c r="B951" s="66" t="s">
        <v>485</v>
      </c>
      <c r="C951" s="66" t="s">
        <v>18049</v>
      </c>
      <c r="D951" s="66" t="s">
        <v>1899</v>
      </c>
      <c r="E951" s="66" t="s">
        <v>18105</v>
      </c>
      <c r="F951" s="66" t="s">
        <v>6884</v>
      </c>
    </row>
    <row r="952" spans="1:10" ht="14.1" customHeight="1" thickBot="1" x14ac:dyDescent="0.3">
      <c r="A952" s="134" t="s">
        <v>15034</v>
      </c>
      <c r="B952" s="67" t="s">
        <v>8646</v>
      </c>
      <c r="C952" s="77">
        <v>44301</v>
      </c>
      <c r="D952" s="134" t="s">
        <v>9515</v>
      </c>
      <c r="E952" s="79" t="s">
        <v>13278</v>
      </c>
      <c r="F952" s="80" t="s">
        <v>3126</v>
      </c>
    </row>
    <row r="953" spans="1:10" ht="14.1" customHeight="1" thickBot="1" x14ac:dyDescent="0.3">
      <c r="A953" s="135"/>
      <c r="B953" s="67" t="s">
        <v>1810</v>
      </c>
      <c r="C953" s="78">
        <f>IF(C952="","",IF(AND(MONTH(C952)&gt;=1,MONTH(C952)&lt;=3),1,IF(AND(MONTH(C952)&gt;=4,MONTH(C952)&lt;=6),2,IF(AND(MONTH(C952)&gt;=7,MONTH(C952)&lt;=9),3,4))))</f>
        <v>2</v>
      </c>
      <c r="D953" s="135"/>
      <c r="E953" s="79" t="s">
        <v>2447</v>
      </c>
      <c r="F953" s="80" t="s">
        <v>11263</v>
      </c>
    </row>
    <row r="954" spans="1:10" ht="14.1" customHeight="1" thickBot="1" x14ac:dyDescent="0.3">
      <c r="A954" s="135"/>
      <c r="B954" s="67" t="s">
        <v>13122</v>
      </c>
      <c r="C954" s="77">
        <v>44308</v>
      </c>
      <c r="D954" s="135"/>
      <c r="E954" s="79" t="s">
        <v>3119</v>
      </c>
      <c r="F954" s="80" t="s">
        <v>11263</v>
      </c>
    </row>
    <row r="955" spans="1:10" ht="14.1" customHeight="1" thickBot="1" x14ac:dyDescent="0.3">
      <c r="A955" s="135"/>
      <c r="B955" s="67" t="s">
        <v>1810</v>
      </c>
      <c r="C955" s="78">
        <f>IF(C954="","",IF(AND(MONTH(C954)&gt;=1,MONTH(C954)&lt;=3),1,IF(AND(MONTH(C954)&gt;=4,MONTH(C954)&lt;=6),2,IF(AND(MONTH(C954)&gt;=7,MONTH(C954)&lt;=9),3,4))))</f>
        <v>2</v>
      </c>
      <c r="D955" s="135"/>
      <c r="E955" s="79" t="s">
        <v>13380</v>
      </c>
      <c r="F955" s="80"/>
    </row>
    <row r="956" spans="1:10" ht="14.1" customHeight="1" thickBot="1" x14ac:dyDescent="0.3">
      <c r="H956" s="26" t="str">
        <f>C940</f>
        <v>Bienes</v>
      </c>
      <c r="I956" s="26" t="str">
        <f>E940</f>
        <v>No</v>
      </c>
      <c r="J956" s="26" t="str">
        <f>D940</f>
        <v>Comparacion de Precios</v>
      </c>
    </row>
    <row r="957" spans="1:10" ht="14.1" customHeight="1" thickBot="1" x14ac:dyDescent="0.3">
      <c r="A957" s="72" t="s">
        <v>15959</v>
      </c>
      <c r="B957" s="72" t="s">
        <v>16379</v>
      </c>
      <c r="C957" s="72" t="s">
        <v>15863</v>
      </c>
      <c r="D957" s="72" t="s">
        <v>15467</v>
      </c>
      <c r="E957" s="72" t="s">
        <v>7036</v>
      </c>
      <c r="F957" s="72" t="s">
        <v>15496</v>
      </c>
    </row>
    <row r="958" spans="1:10" ht="33.950000000000003" customHeight="1" x14ac:dyDescent="0.25">
      <c r="A958" s="81" t="s">
        <v>4268</v>
      </c>
      <c r="B958" s="69" t="str">
        <f ca="1">IFERROR(INDEX(UNSPSCDes,MATCH(INDIRECT(ADDRESS(ROW(),COLUMN()-1,4)),UNSPSCCode,0)),IF(INDIRECT(ADDRESS(ROW(),COLUMN()-1,4))="27111507","Cortadores de metal",""))</f>
        <v>Cortadores de metal</v>
      </c>
      <c r="C958" s="82" t="str">
        <f>IFERROR(VLOOKUP("UD",'Informacion '!P:Q,2,FALSE),"")</f>
        <v>Unidad</v>
      </c>
      <c r="D958" s="81">
        <v>20</v>
      </c>
      <c r="E958" s="71">
        <v>4500</v>
      </c>
      <c r="F958" s="70">
        <f t="shared" ref="F958:F973" ca="1" si="21">INDIRECT(ADDRESS(ROW(),COLUMN()-2,4))*INDIRECT(ADDRESS(ROW(),COLUMN()-1,4))</f>
        <v>90000</v>
      </c>
    </row>
    <row r="959" spans="1:10" ht="14.1" customHeight="1" x14ac:dyDescent="0.25">
      <c r="A959" s="81" t="s">
        <v>18851</v>
      </c>
      <c r="B959" s="69" t="str">
        <f ca="1">IFERROR(INDEX(UNSPSCDes,MATCH(INDIRECT(ADDRESS(ROW(),COLUMN()-1,4)),UNSPSCCode,0)),IF(INDIRECT(ADDRESS(ROW(),COLUMN()-1,4))="27111508","Sierras",""))</f>
        <v>Sierras</v>
      </c>
      <c r="C959" s="82" t="str">
        <f>IFERROR(VLOOKUP("UD",'Informacion '!P:Q,2,FALSE),"")</f>
        <v>Unidad</v>
      </c>
      <c r="D959" s="81">
        <v>5</v>
      </c>
      <c r="E959" s="71">
        <v>75000</v>
      </c>
      <c r="F959" s="70">
        <f t="shared" ca="1" si="21"/>
        <v>375000</v>
      </c>
    </row>
    <row r="960" spans="1:10" ht="14.1" customHeight="1" x14ac:dyDescent="0.25">
      <c r="A960" s="81" t="s">
        <v>14311</v>
      </c>
      <c r="B960" s="69" t="str">
        <f ca="1">IFERROR(INDEX(UNSPSCDes,MATCH(INDIRECT(ADDRESS(ROW(),COLUMN()-1,4)),UNSPSCCode,0)),IF(INDIRECT(ADDRESS(ROW(),COLUMN()-1,4))="27111509","Barrenas",""))</f>
        <v>Barrenas</v>
      </c>
      <c r="C960" s="82" t="str">
        <f>IFERROR(VLOOKUP("UD",'Informacion '!P:Q,2,FALSE),"")</f>
        <v>Unidad</v>
      </c>
      <c r="D960" s="81">
        <v>5</v>
      </c>
      <c r="E960" s="71">
        <v>550</v>
      </c>
      <c r="F960" s="70">
        <f t="shared" ca="1" si="21"/>
        <v>2750</v>
      </c>
    </row>
    <row r="961" spans="1:6" ht="14.1" customHeight="1" x14ac:dyDescent="0.25">
      <c r="A961" s="81" t="s">
        <v>17721</v>
      </c>
      <c r="B961" s="69" t="str">
        <f ca="1">IFERROR(INDEX(UNSPSCDes,MATCH(INDIRECT(ADDRESS(ROW(),COLUMN()-1,4)),UNSPSCCode,0)),IF(INDIRECT(ADDRESS(ROW(),COLUMN()-1,4))="27111510","Herramientas para desforrar",""))</f>
        <v>Herramientas para desforrar</v>
      </c>
      <c r="C961" s="82" t="str">
        <f>IFERROR(VLOOKUP("UD",'Informacion '!P:Q,2,FALSE),"")</f>
        <v>Unidad</v>
      </c>
      <c r="D961" s="81">
        <v>5</v>
      </c>
      <c r="E961" s="71">
        <v>7500</v>
      </c>
      <c r="F961" s="70">
        <f t="shared" ca="1" si="21"/>
        <v>37500</v>
      </c>
    </row>
    <row r="962" spans="1:6" ht="14.1" customHeight="1" x14ac:dyDescent="0.25">
      <c r="A962" s="81" t="s">
        <v>14044</v>
      </c>
      <c r="B962" s="69" t="str">
        <f ca="1">IFERROR(INDEX(UNSPSCDes,MATCH(INDIRECT(ADDRESS(ROW(),COLUMN()-1,4)),UNSPSCCode,0)),IF(INDIRECT(ADDRESS(ROW(),COLUMN()-1,4))="27111515","Taladro de mano",""))</f>
        <v>Taladro de mano</v>
      </c>
      <c r="C962" s="82" t="str">
        <f>IFERROR(VLOOKUP("UD",'Informacion '!P:Q,2,FALSE),"")</f>
        <v>Unidad</v>
      </c>
      <c r="D962" s="81">
        <v>5</v>
      </c>
      <c r="E962" s="71">
        <v>8900</v>
      </c>
      <c r="F962" s="70">
        <f t="shared" ca="1" si="21"/>
        <v>44500</v>
      </c>
    </row>
    <row r="963" spans="1:6" ht="14.1" customHeight="1" x14ac:dyDescent="0.25">
      <c r="A963" s="81" t="s">
        <v>4583</v>
      </c>
      <c r="B963" s="69" t="str">
        <f ca="1">IFERROR(INDEX(UNSPSCDes,MATCH(INDIRECT(ADDRESS(ROW(),COLUMN()-1,4)),UNSPSCCode,0)),IF(INDIRECT(ADDRESS(ROW(),COLUMN()-1,4))="27111516","Alicates de perforación",""))</f>
        <v>Alicates de perforación</v>
      </c>
      <c r="C963" s="82" t="str">
        <f>IFERROR(VLOOKUP("UD",'Informacion '!P:Q,2,FALSE),"")</f>
        <v>Unidad</v>
      </c>
      <c r="D963" s="81">
        <v>5</v>
      </c>
      <c r="E963" s="71">
        <v>3500</v>
      </c>
      <c r="F963" s="70">
        <f t="shared" ca="1" si="21"/>
        <v>17500</v>
      </c>
    </row>
    <row r="964" spans="1:6" ht="14.1" customHeight="1" x14ac:dyDescent="0.25">
      <c r="A964" s="81" t="s">
        <v>18954</v>
      </c>
      <c r="B964" s="69" t="str">
        <f ca="1">IFERROR(INDEX(UNSPSCDes,MATCH(INDIRECT(ADDRESS(ROW(),COLUMN()-1,4)),UNSPSCCode,0)),IF(INDIRECT(ADDRESS(ROW(),COLUMN()-1,4))="27111602","Martillos",""))</f>
        <v>Martillos</v>
      </c>
      <c r="C964" s="82" t="str">
        <f>IFERROR(VLOOKUP("UD",'Informacion '!P:Q,2,FALSE),"")</f>
        <v>Unidad</v>
      </c>
      <c r="D964" s="81">
        <v>5</v>
      </c>
      <c r="E964" s="71">
        <v>800</v>
      </c>
      <c r="F964" s="70">
        <f t="shared" ca="1" si="21"/>
        <v>4000</v>
      </c>
    </row>
    <row r="965" spans="1:6" ht="14.1" customHeight="1" x14ac:dyDescent="0.25">
      <c r="A965" s="81" t="s">
        <v>6018</v>
      </c>
      <c r="B965" s="69" t="str">
        <f ca="1">IFERROR(INDEX(UNSPSCDes,MATCH(INDIRECT(ADDRESS(ROW(),COLUMN()-1,4)),UNSPSCCode,0)),IF(INDIRECT(ADDRESS(ROW(),COLUMN()-1,4))="27111604","Hachas de mano",""))</f>
        <v>Hachas de mano</v>
      </c>
      <c r="C965" s="82" t="str">
        <f>IFERROR(VLOOKUP("UD",'Informacion '!P:Q,2,FALSE),"")</f>
        <v>Unidad</v>
      </c>
      <c r="D965" s="81">
        <v>5</v>
      </c>
      <c r="E965" s="71">
        <v>3500</v>
      </c>
      <c r="F965" s="70">
        <f t="shared" ca="1" si="21"/>
        <v>17500</v>
      </c>
    </row>
    <row r="966" spans="1:6" ht="14.1" customHeight="1" x14ac:dyDescent="0.25">
      <c r="A966" s="81" t="s">
        <v>8771</v>
      </c>
      <c r="B966" s="69" t="str">
        <f ca="1">IFERROR(INDEX(UNSPSCDes,MATCH(INDIRECT(ADDRESS(ROW(),COLUMN()-1,4)),UNSPSCCode,0)),IF(INDIRECT(ADDRESS(ROW(),COLUMN()-1,4))="27111605","Picas",""))</f>
        <v>Picas</v>
      </c>
      <c r="C966" s="82" t="str">
        <f>IFERROR(VLOOKUP("UD",'Informacion '!P:Q,2,FALSE),"")</f>
        <v>Unidad</v>
      </c>
      <c r="D966" s="81">
        <v>20</v>
      </c>
      <c r="E966" s="71">
        <v>2000</v>
      </c>
      <c r="F966" s="70">
        <f t="shared" ca="1" si="21"/>
        <v>40000</v>
      </c>
    </row>
    <row r="967" spans="1:6" ht="14.1" customHeight="1" x14ac:dyDescent="0.25">
      <c r="A967" s="81" t="s">
        <v>434</v>
      </c>
      <c r="B967" s="69" t="str">
        <f ca="1">IFERROR(INDEX(UNSPSCDes,MATCH(INDIRECT(ADDRESS(ROW(),COLUMN()-1,4)),UNSPSCCode,0)),IF(INDIRECT(ADDRESS(ROW(),COLUMN()-1,4))="27111701","Destornilladores",""))</f>
        <v>Destornilladores</v>
      </c>
      <c r="C967" s="82" t="str">
        <f>IFERROR(VLOOKUP("UD",'Informacion '!P:Q,2,FALSE),"")</f>
        <v>Unidad</v>
      </c>
      <c r="D967" s="81">
        <v>5</v>
      </c>
      <c r="E967" s="71">
        <v>2500</v>
      </c>
      <c r="F967" s="70">
        <f t="shared" ca="1" si="21"/>
        <v>12500</v>
      </c>
    </row>
    <row r="968" spans="1:6" ht="14.1" customHeight="1" x14ac:dyDescent="0.25">
      <c r="A968" s="81" t="s">
        <v>15925</v>
      </c>
      <c r="B968" s="69" t="str">
        <f ca="1">IFERROR(INDEX(UNSPSCDes,MATCH(INDIRECT(ADDRESS(ROW(),COLUMN()-1,4)),UNSPSCCode,0)),IF(INDIRECT(ADDRESS(ROW(),COLUMN()-1,4))="27111702","Llaves para tuercas",""))</f>
        <v>Llaves para tuercas</v>
      </c>
      <c r="C968" s="82" t="str">
        <f>IFERROR(VLOOKUP("UD",'Informacion '!P:Q,2,FALSE),"")</f>
        <v>Unidad</v>
      </c>
      <c r="D968" s="81">
        <v>5</v>
      </c>
      <c r="E968" s="71">
        <v>2500</v>
      </c>
      <c r="F968" s="70">
        <f t="shared" ca="1" si="21"/>
        <v>12500</v>
      </c>
    </row>
    <row r="969" spans="1:6" ht="14.1" customHeight="1" x14ac:dyDescent="0.25">
      <c r="A969" s="81" t="s">
        <v>5915</v>
      </c>
      <c r="B969" s="69" t="str">
        <f ca="1">IFERROR(INDEX(UNSPSCDes,MATCH(INDIRECT(ADDRESS(ROW(),COLUMN()-1,4)),UNSPSCCode,0)),IF(INDIRECT(ADDRESS(ROW(),COLUMN()-1,4))="27111710","Llaves allen",""))</f>
        <v>Llaves allen</v>
      </c>
      <c r="C969" s="82" t="str">
        <f>IFERROR(VLOOKUP("UD",'Informacion '!P:Q,2,FALSE),"")</f>
        <v>Unidad</v>
      </c>
      <c r="D969" s="81">
        <v>5</v>
      </c>
      <c r="E969" s="71">
        <v>2900</v>
      </c>
      <c r="F969" s="70">
        <f t="shared" ca="1" si="21"/>
        <v>14500</v>
      </c>
    </row>
    <row r="970" spans="1:6" ht="14.1" customHeight="1" x14ac:dyDescent="0.25">
      <c r="A970" s="81" t="s">
        <v>15196</v>
      </c>
      <c r="B970" s="69" t="str">
        <f ca="1">IFERROR(INDEX(UNSPSCDes,MATCH(INDIRECT(ADDRESS(ROW(),COLUMN()-1,4)),UNSPSCCode,0)),IF(INDIRECT(ADDRESS(ROW(),COLUMN()-1,4))="27111723","Llaves de tubo",""))</f>
        <v>Llaves de tubo</v>
      </c>
      <c r="C970" s="82" t="str">
        <f>IFERROR(VLOOKUP("UD",'Informacion '!P:Q,2,FALSE),"")</f>
        <v>Unidad</v>
      </c>
      <c r="D970" s="81">
        <v>5</v>
      </c>
      <c r="E970" s="71">
        <v>3500</v>
      </c>
      <c r="F970" s="70">
        <f t="shared" ca="1" si="21"/>
        <v>17500</v>
      </c>
    </row>
    <row r="971" spans="1:6" ht="14.1" customHeight="1" x14ac:dyDescent="0.25">
      <c r="A971" s="81" t="s">
        <v>17858</v>
      </c>
      <c r="B971" s="69" t="str">
        <f ca="1">IFERROR(INDEX(UNSPSCDes,MATCH(INDIRECT(ADDRESS(ROW(),COLUMN()-1,4)),UNSPSCCode,0)),IF(INDIRECT(ADDRESS(ROW(),COLUMN()-1,4))="27111801","Cintas métricas",""))</f>
        <v>Cintas métricas</v>
      </c>
      <c r="C971" s="82" t="str">
        <f>IFERROR(VLOOKUP("UD",'Informacion '!P:Q,2,FALSE),"")</f>
        <v>Unidad</v>
      </c>
      <c r="D971" s="81">
        <v>5</v>
      </c>
      <c r="E971" s="71">
        <v>800</v>
      </c>
      <c r="F971" s="70">
        <f t="shared" ca="1" si="21"/>
        <v>4000</v>
      </c>
    </row>
    <row r="972" spans="1:6" ht="14.1" customHeight="1" x14ac:dyDescent="0.25">
      <c r="A972" s="81" t="s">
        <v>12878</v>
      </c>
      <c r="B972" s="69" t="str">
        <f ca="1">IFERROR(INDEX(UNSPSCDes,MATCH(INDIRECT(ADDRESS(ROW(),COLUMN()-1,4)),UNSPSCCode,0)),IF(INDIRECT(ADDRESS(ROW(),COLUMN()-1,4))="27111803","Escuadras",""))</f>
        <v>Escuadras</v>
      </c>
      <c r="C972" s="82" t="str">
        <f>IFERROR(VLOOKUP("UD",'Informacion '!P:Q,2,FALSE),"")</f>
        <v>Unidad</v>
      </c>
      <c r="D972" s="81">
        <v>5</v>
      </c>
      <c r="E972" s="71">
        <v>3500</v>
      </c>
      <c r="F972" s="70">
        <f t="shared" ca="1" si="21"/>
        <v>17500</v>
      </c>
    </row>
    <row r="973" spans="1:6" ht="14.1" customHeight="1" x14ac:dyDescent="0.25">
      <c r="A973" s="81" t="s">
        <v>11267</v>
      </c>
      <c r="B973" s="69" t="str">
        <f ca="1">IFERROR(INDEX(UNSPSCDes,MATCH(INDIRECT(ADDRESS(ROW(),COLUMN()-1,4)),UNSPSCCode,0)),IF(INDIRECT(ADDRESS(ROW(),COLUMN()-1,4))="27111903","Cepillos de carpintero",""))</f>
        <v>Cepillos de carpintero</v>
      </c>
      <c r="C973" s="82" t="str">
        <f>IFERROR(VLOOKUP("UD",'Informacion '!P:Q,2,FALSE),"")</f>
        <v>Unidad</v>
      </c>
      <c r="D973" s="81">
        <v>5</v>
      </c>
      <c r="E973" s="71">
        <v>6500</v>
      </c>
      <c r="F973" s="70">
        <f t="shared" ca="1" si="21"/>
        <v>32500</v>
      </c>
    </row>
    <row r="974" spans="1:6" ht="14.1" customHeight="1" x14ac:dyDescent="0.25">
      <c r="E974" s="83" t="s">
        <v>12725</v>
      </c>
      <c r="F974" s="74">
        <f ca="1">SUM(Table57[MONTO TOTAL ESTIMADO])</f>
        <v>739750</v>
      </c>
    </row>
    <row r="975" spans="1:6" ht="14.1" customHeight="1" thickBot="1" x14ac:dyDescent="0.3"/>
    <row r="976" spans="1:6" ht="14.1" customHeight="1" thickBot="1" x14ac:dyDescent="0.3">
      <c r="A976" s="64" t="s">
        <v>16619</v>
      </c>
      <c r="B976" s="64" t="s">
        <v>165</v>
      </c>
      <c r="C976" s="64" t="s">
        <v>11894</v>
      </c>
      <c r="D976" s="64" t="s">
        <v>14584</v>
      </c>
      <c r="E976" s="64" t="s">
        <v>11111</v>
      </c>
      <c r="F976" s="64" t="s">
        <v>11244</v>
      </c>
    </row>
    <row r="977" spans="1:10" ht="14.1" customHeight="1" thickBot="1" x14ac:dyDescent="0.3">
      <c r="A977" s="66" t="s">
        <v>11746</v>
      </c>
      <c r="B977" s="66" t="s">
        <v>485</v>
      </c>
      <c r="C977" s="66" t="s">
        <v>18049</v>
      </c>
      <c r="D977" s="66" t="s">
        <v>1899</v>
      </c>
      <c r="E977" s="66" t="s">
        <v>18105</v>
      </c>
      <c r="F977" s="66" t="s">
        <v>6884</v>
      </c>
    </row>
    <row r="978" spans="1:10" ht="14.1" customHeight="1" thickBot="1" x14ac:dyDescent="0.3">
      <c r="A978" s="134" t="s">
        <v>15034</v>
      </c>
      <c r="B978" s="67" t="s">
        <v>8646</v>
      </c>
      <c r="C978" s="77">
        <v>44424</v>
      </c>
      <c r="D978" s="134" t="s">
        <v>9515</v>
      </c>
      <c r="E978" s="79" t="s">
        <v>13278</v>
      </c>
      <c r="F978" s="80" t="s">
        <v>3126</v>
      </c>
    </row>
    <row r="979" spans="1:10" ht="14.1" customHeight="1" thickBot="1" x14ac:dyDescent="0.3">
      <c r="A979" s="135"/>
      <c r="B979" s="67" t="s">
        <v>1810</v>
      </c>
      <c r="C979" s="78">
        <f>IF(C978="","",IF(AND(MONTH(C978)&gt;=1,MONTH(C978)&lt;=3),1,IF(AND(MONTH(C978)&gt;=4,MONTH(C978)&lt;=6),2,IF(AND(MONTH(C978)&gt;=7,MONTH(C978)&lt;=9),3,4))))</f>
        <v>3</v>
      </c>
      <c r="D979" s="135"/>
      <c r="E979" s="79" t="s">
        <v>2447</v>
      </c>
      <c r="F979" s="80" t="s">
        <v>14655</v>
      </c>
    </row>
    <row r="980" spans="1:10" ht="14.1" customHeight="1" thickBot="1" x14ac:dyDescent="0.3">
      <c r="A980" s="135"/>
      <c r="B980" s="67" t="s">
        <v>13122</v>
      </c>
      <c r="C980" s="77">
        <v>44431</v>
      </c>
      <c r="D980" s="135"/>
      <c r="E980" s="79" t="s">
        <v>3119</v>
      </c>
      <c r="F980" s="80" t="s">
        <v>4694</v>
      </c>
    </row>
    <row r="981" spans="1:10" ht="14.1" customHeight="1" thickBot="1" x14ac:dyDescent="0.3">
      <c r="A981" s="135"/>
      <c r="B981" s="67" t="s">
        <v>1810</v>
      </c>
      <c r="C981" s="78">
        <f>IF(C980="","",IF(AND(MONTH(C980)&gt;=1,MONTH(C980)&lt;=3),1,IF(AND(MONTH(C980)&gt;=4,MONTH(C980)&lt;=6),2,IF(AND(MONTH(C980)&gt;=7,MONTH(C980)&lt;=9),3,4))))</f>
        <v>3</v>
      </c>
      <c r="D981" s="135"/>
      <c r="E981" s="79" t="s">
        <v>13380</v>
      </c>
      <c r="F981" s="80"/>
    </row>
    <row r="982" spans="1:10" ht="14.1" customHeight="1" thickBot="1" x14ac:dyDescent="0.3">
      <c r="H982" s="26" t="str">
        <f>C951</f>
        <v>Bienes</v>
      </c>
      <c r="I982" s="26" t="str">
        <f>E951</f>
        <v>No</v>
      </c>
      <c r="J982" s="26" t="str">
        <f>D951</f>
        <v>Comparacion de Precios</v>
      </c>
    </row>
    <row r="983" spans="1:10" ht="14.1" customHeight="1" thickBot="1" x14ac:dyDescent="0.3">
      <c r="A983" s="72" t="s">
        <v>15959</v>
      </c>
      <c r="B983" s="72" t="s">
        <v>16379</v>
      </c>
      <c r="C983" s="72" t="s">
        <v>15863</v>
      </c>
      <c r="D983" s="72" t="s">
        <v>15467</v>
      </c>
      <c r="E983" s="72" t="s">
        <v>7036</v>
      </c>
      <c r="F983" s="72" t="s">
        <v>15496</v>
      </c>
    </row>
    <row r="984" spans="1:10" ht="33.950000000000003" customHeight="1" x14ac:dyDescent="0.25">
      <c r="A984" s="81" t="s">
        <v>18851</v>
      </c>
      <c r="B984" s="69" t="str">
        <f ca="1">IFERROR(INDEX(UNSPSCDes,MATCH(INDIRECT(ADDRESS(ROW(),COLUMN()-1,4)),UNSPSCCode,0)),IF(INDIRECT(ADDRESS(ROW(),COLUMN()-1,4))="27111508","Sierras",""))</f>
        <v>Sierras</v>
      </c>
      <c r="C984" s="82" t="str">
        <f>IFERROR(VLOOKUP("UD",'Informacion '!P:Q,2,FALSE),"")</f>
        <v>Unidad</v>
      </c>
      <c r="D984" s="81">
        <v>20</v>
      </c>
      <c r="E984" s="71">
        <v>4500</v>
      </c>
      <c r="F984" s="70">
        <f t="shared" ref="F984:F998" ca="1" si="22">INDIRECT(ADDRESS(ROW(),COLUMN()-2,4))*INDIRECT(ADDRESS(ROW(),COLUMN()-1,4))</f>
        <v>90000</v>
      </c>
    </row>
    <row r="985" spans="1:10" ht="14.1" customHeight="1" x14ac:dyDescent="0.25">
      <c r="A985" s="81" t="s">
        <v>14311</v>
      </c>
      <c r="B985" s="69" t="str">
        <f ca="1">IFERROR(INDEX(UNSPSCDes,MATCH(INDIRECT(ADDRESS(ROW(),COLUMN()-1,4)),UNSPSCCode,0)),IF(INDIRECT(ADDRESS(ROW(),COLUMN()-1,4))="27111509","Barrenas",""))</f>
        <v>Barrenas</v>
      </c>
      <c r="C985" s="82" t="str">
        <f>IFERROR(VLOOKUP("UD",'Informacion '!P:Q,2,FALSE),"")</f>
        <v>Unidad</v>
      </c>
      <c r="D985" s="81">
        <v>5</v>
      </c>
      <c r="E985" s="71">
        <v>75000</v>
      </c>
      <c r="F985" s="70">
        <f t="shared" ca="1" si="22"/>
        <v>375000</v>
      </c>
    </row>
    <row r="986" spans="1:10" ht="14.1" customHeight="1" x14ac:dyDescent="0.25">
      <c r="A986" s="81" t="s">
        <v>17721</v>
      </c>
      <c r="B986" s="69" t="str">
        <f ca="1">IFERROR(INDEX(UNSPSCDes,MATCH(INDIRECT(ADDRESS(ROW(),COLUMN()-1,4)),UNSPSCCode,0)),IF(INDIRECT(ADDRESS(ROW(),COLUMN()-1,4))="27111510","Herramientas para desforrar",""))</f>
        <v>Herramientas para desforrar</v>
      </c>
      <c r="C986" s="82" t="str">
        <f>IFERROR(VLOOKUP("UD",'Informacion '!P:Q,2,FALSE),"")</f>
        <v>Unidad</v>
      </c>
      <c r="D986" s="81">
        <v>5</v>
      </c>
      <c r="E986" s="71">
        <v>550</v>
      </c>
      <c r="F986" s="70">
        <f t="shared" ca="1" si="22"/>
        <v>2750</v>
      </c>
    </row>
    <row r="987" spans="1:10" ht="14.1" customHeight="1" x14ac:dyDescent="0.25">
      <c r="A987" s="81" t="s">
        <v>14044</v>
      </c>
      <c r="B987" s="69" t="str">
        <f ca="1">IFERROR(INDEX(UNSPSCDes,MATCH(INDIRECT(ADDRESS(ROW(),COLUMN()-1,4)),UNSPSCCode,0)),IF(INDIRECT(ADDRESS(ROW(),COLUMN()-1,4))="27111515","Taladro de mano",""))</f>
        <v>Taladro de mano</v>
      </c>
      <c r="C987" s="82" t="str">
        <f>IFERROR(VLOOKUP("UD",'Informacion '!P:Q,2,FALSE),"")</f>
        <v>Unidad</v>
      </c>
      <c r="D987" s="81">
        <v>5</v>
      </c>
      <c r="E987" s="71">
        <v>7500</v>
      </c>
      <c r="F987" s="70">
        <f t="shared" ca="1" si="22"/>
        <v>37500</v>
      </c>
    </row>
    <row r="988" spans="1:10" ht="14.1" customHeight="1" x14ac:dyDescent="0.25">
      <c r="A988" s="81" t="s">
        <v>4583</v>
      </c>
      <c r="B988" s="69" t="str">
        <f ca="1">IFERROR(INDEX(UNSPSCDes,MATCH(INDIRECT(ADDRESS(ROW(),COLUMN()-1,4)),UNSPSCCode,0)),IF(INDIRECT(ADDRESS(ROW(),COLUMN()-1,4))="27111516","Alicates de perforación",""))</f>
        <v>Alicates de perforación</v>
      </c>
      <c r="C988" s="82" t="str">
        <f>IFERROR(VLOOKUP("UD",'Informacion '!P:Q,2,FALSE),"")</f>
        <v>Unidad</v>
      </c>
      <c r="D988" s="81">
        <v>5</v>
      </c>
      <c r="E988" s="71">
        <v>8900</v>
      </c>
      <c r="F988" s="70">
        <f t="shared" ca="1" si="22"/>
        <v>44500</v>
      </c>
    </row>
    <row r="989" spans="1:10" ht="14.1" customHeight="1" x14ac:dyDescent="0.25">
      <c r="A989" s="81" t="s">
        <v>18954</v>
      </c>
      <c r="B989" s="69" t="str">
        <f ca="1">IFERROR(INDEX(UNSPSCDes,MATCH(INDIRECT(ADDRESS(ROW(),COLUMN()-1,4)),UNSPSCCode,0)),IF(INDIRECT(ADDRESS(ROW(),COLUMN()-1,4))="27111602","Martillos",""))</f>
        <v>Martillos</v>
      </c>
      <c r="C989" s="82" t="str">
        <f>IFERROR(VLOOKUP("UD",'Informacion '!P:Q,2,FALSE),"")</f>
        <v>Unidad</v>
      </c>
      <c r="D989" s="81">
        <v>5</v>
      </c>
      <c r="E989" s="71">
        <v>3500</v>
      </c>
      <c r="F989" s="70">
        <f t="shared" ca="1" si="22"/>
        <v>17500</v>
      </c>
    </row>
    <row r="990" spans="1:10" ht="14.1" customHeight="1" x14ac:dyDescent="0.25">
      <c r="A990" s="81" t="s">
        <v>6018</v>
      </c>
      <c r="B990" s="69" t="str">
        <f ca="1">IFERROR(INDEX(UNSPSCDes,MATCH(INDIRECT(ADDRESS(ROW(),COLUMN()-1,4)),UNSPSCCode,0)),IF(INDIRECT(ADDRESS(ROW(),COLUMN()-1,4))="27111604","Hachas de mano",""))</f>
        <v>Hachas de mano</v>
      </c>
      <c r="C990" s="82" t="str">
        <f>IFERROR(VLOOKUP("UD",'Informacion '!P:Q,2,FALSE),"")</f>
        <v>Unidad</v>
      </c>
      <c r="D990" s="81">
        <v>5</v>
      </c>
      <c r="E990" s="71">
        <v>800</v>
      </c>
      <c r="F990" s="70">
        <f t="shared" ca="1" si="22"/>
        <v>4000</v>
      </c>
    </row>
    <row r="991" spans="1:10" ht="14.1" customHeight="1" x14ac:dyDescent="0.25">
      <c r="A991" s="81" t="s">
        <v>8771</v>
      </c>
      <c r="B991" s="69" t="str">
        <f ca="1">IFERROR(INDEX(UNSPSCDes,MATCH(INDIRECT(ADDRESS(ROW(),COLUMN()-1,4)),UNSPSCCode,0)),IF(INDIRECT(ADDRESS(ROW(),COLUMN()-1,4))="27111605","Picas",""))</f>
        <v>Picas</v>
      </c>
      <c r="C991" s="82" t="str">
        <f>IFERROR(VLOOKUP("UD",'Informacion '!P:Q,2,FALSE),"")</f>
        <v>Unidad</v>
      </c>
      <c r="D991" s="81">
        <v>5</v>
      </c>
      <c r="E991" s="71">
        <v>3500</v>
      </c>
      <c r="F991" s="70">
        <f t="shared" ca="1" si="22"/>
        <v>17500</v>
      </c>
    </row>
    <row r="992" spans="1:10" ht="14.1" customHeight="1" x14ac:dyDescent="0.25">
      <c r="A992" s="81" t="s">
        <v>434</v>
      </c>
      <c r="B992" s="69" t="str">
        <f ca="1">IFERROR(INDEX(UNSPSCDes,MATCH(INDIRECT(ADDRESS(ROW(),COLUMN()-1,4)),UNSPSCCode,0)),IF(INDIRECT(ADDRESS(ROW(),COLUMN()-1,4))="27111701","Destornilladores",""))</f>
        <v>Destornilladores</v>
      </c>
      <c r="C992" s="82" t="str">
        <f>IFERROR(VLOOKUP("UD",'Informacion '!P:Q,2,FALSE),"")</f>
        <v>Unidad</v>
      </c>
      <c r="D992" s="81">
        <v>5</v>
      </c>
      <c r="E992" s="71">
        <v>2000</v>
      </c>
      <c r="F992" s="70">
        <f t="shared" ca="1" si="22"/>
        <v>10000</v>
      </c>
    </row>
    <row r="993" spans="1:10" ht="14.1" customHeight="1" x14ac:dyDescent="0.25">
      <c r="A993" s="81" t="s">
        <v>15925</v>
      </c>
      <c r="B993" s="69" t="str">
        <f ca="1">IFERROR(INDEX(UNSPSCDes,MATCH(INDIRECT(ADDRESS(ROW(),COLUMN()-1,4)),UNSPSCCode,0)),IF(INDIRECT(ADDRESS(ROW(),COLUMN()-1,4))="27111702","Llaves para tuercas",""))</f>
        <v>Llaves para tuercas</v>
      </c>
      <c r="C993" s="82" t="str">
        <f>IFERROR(VLOOKUP("UD",'Informacion '!P:Q,2,FALSE),"")</f>
        <v>Unidad</v>
      </c>
      <c r="D993" s="81">
        <v>5</v>
      </c>
      <c r="E993" s="71">
        <v>2500</v>
      </c>
      <c r="F993" s="70">
        <f t="shared" ca="1" si="22"/>
        <v>12500</v>
      </c>
    </row>
    <row r="994" spans="1:10" ht="14.1" customHeight="1" x14ac:dyDescent="0.25">
      <c r="A994" s="81" t="s">
        <v>5915</v>
      </c>
      <c r="B994" s="69" t="str">
        <f ca="1">IFERROR(INDEX(UNSPSCDes,MATCH(INDIRECT(ADDRESS(ROW(),COLUMN()-1,4)),UNSPSCCode,0)),IF(INDIRECT(ADDRESS(ROW(),COLUMN()-1,4))="27111710","Llaves allen",""))</f>
        <v>Llaves allen</v>
      </c>
      <c r="C994" s="82" t="str">
        <f>IFERROR(VLOOKUP("UD",'Informacion '!P:Q,2,FALSE),"")</f>
        <v>Unidad</v>
      </c>
      <c r="D994" s="81">
        <v>5</v>
      </c>
      <c r="E994" s="71">
        <v>2900</v>
      </c>
      <c r="F994" s="70">
        <f t="shared" ca="1" si="22"/>
        <v>14500</v>
      </c>
    </row>
    <row r="995" spans="1:10" ht="14.1" customHeight="1" x14ac:dyDescent="0.25">
      <c r="A995" s="81" t="s">
        <v>15196</v>
      </c>
      <c r="B995" s="69" t="str">
        <f ca="1">IFERROR(INDEX(UNSPSCDes,MATCH(INDIRECT(ADDRESS(ROW(),COLUMN()-1,4)),UNSPSCCode,0)),IF(INDIRECT(ADDRESS(ROW(),COLUMN()-1,4))="27111723","Llaves de tubo",""))</f>
        <v>Llaves de tubo</v>
      </c>
      <c r="C995" s="82" t="str">
        <f>IFERROR(VLOOKUP("UD",'Informacion '!P:Q,2,FALSE),"")</f>
        <v>Unidad</v>
      </c>
      <c r="D995" s="81">
        <v>5</v>
      </c>
      <c r="E995" s="71">
        <v>3500</v>
      </c>
      <c r="F995" s="70">
        <f t="shared" ca="1" si="22"/>
        <v>17500</v>
      </c>
    </row>
    <row r="996" spans="1:10" ht="14.1" customHeight="1" x14ac:dyDescent="0.25">
      <c r="A996" s="81" t="s">
        <v>17858</v>
      </c>
      <c r="B996" s="69" t="str">
        <f ca="1">IFERROR(INDEX(UNSPSCDes,MATCH(INDIRECT(ADDRESS(ROW(),COLUMN()-1,4)),UNSPSCCode,0)),IF(INDIRECT(ADDRESS(ROW(),COLUMN()-1,4))="27111801","Cintas métricas",""))</f>
        <v>Cintas métricas</v>
      </c>
      <c r="C996" s="82" t="str">
        <f>IFERROR(VLOOKUP("UD",'Informacion '!P:Q,2,FALSE),"")</f>
        <v>Unidad</v>
      </c>
      <c r="D996" s="81">
        <v>5</v>
      </c>
      <c r="E996" s="71">
        <v>800</v>
      </c>
      <c r="F996" s="70">
        <f t="shared" ca="1" si="22"/>
        <v>4000</v>
      </c>
    </row>
    <row r="997" spans="1:10" ht="14.1" customHeight="1" x14ac:dyDescent="0.25">
      <c r="A997" s="81" t="s">
        <v>12878</v>
      </c>
      <c r="B997" s="69" t="str">
        <f ca="1">IFERROR(INDEX(UNSPSCDes,MATCH(INDIRECT(ADDRESS(ROW(),COLUMN()-1,4)),UNSPSCCode,0)),IF(INDIRECT(ADDRESS(ROW(),COLUMN()-1,4))="27111803","Escuadras",""))</f>
        <v>Escuadras</v>
      </c>
      <c r="C997" s="82" t="str">
        <f>IFERROR(VLOOKUP("UD",'Informacion '!P:Q,2,FALSE),"")</f>
        <v>Unidad</v>
      </c>
      <c r="D997" s="81">
        <v>5</v>
      </c>
      <c r="E997" s="71">
        <v>3500</v>
      </c>
      <c r="F997" s="70">
        <f t="shared" ca="1" si="22"/>
        <v>17500</v>
      </c>
    </row>
    <row r="998" spans="1:10" ht="14.1" customHeight="1" x14ac:dyDescent="0.25">
      <c r="A998" s="81" t="s">
        <v>11267</v>
      </c>
      <c r="B998" s="69" t="str">
        <f ca="1">IFERROR(INDEX(UNSPSCDes,MATCH(INDIRECT(ADDRESS(ROW(),COLUMN()-1,4)),UNSPSCCode,0)),IF(INDIRECT(ADDRESS(ROW(),COLUMN()-1,4))="27111903","Cepillos de carpintero",""))</f>
        <v>Cepillos de carpintero</v>
      </c>
      <c r="C998" s="82" t="str">
        <f>IFERROR(VLOOKUP("UD",'Informacion '!P:Q,2,FALSE),"")</f>
        <v>Unidad</v>
      </c>
      <c r="D998" s="81">
        <v>5</v>
      </c>
      <c r="E998" s="71">
        <v>6500</v>
      </c>
      <c r="F998" s="70">
        <f t="shared" ca="1" si="22"/>
        <v>32500</v>
      </c>
    </row>
    <row r="999" spans="1:10" ht="14.1" customHeight="1" x14ac:dyDescent="0.25">
      <c r="E999" s="83" t="s">
        <v>12725</v>
      </c>
      <c r="F999" s="74">
        <f ca="1">SUM(Table58[MONTO TOTAL ESTIMADO])</f>
        <v>697250</v>
      </c>
    </row>
    <row r="1000" spans="1:10" ht="14.1" customHeight="1" thickBot="1" x14ac:dyDescent="0.3"/>
    <row r="1001" spans="1:10" ht="14.1" customHeight="1" thickBot="1" x14ac:dyDescent="0.3">
      <c r="A1001" s="64" t="s">
        <v>16619</v>
      </c>
      <c r="B1001" s="64" t="s">
        <v>165</v>
      </c>
      <c r="C1001" s="64" t="s">
        <v>11894</v>
      </c>
      <c r="D1001" s="64" t="s">
        <v>14584</v>
      </c>
      <c r="E1001" s="64" t="s">
        <v>11111</v>
      </c>
      <c r="F1001" s="64" t="s">
        <v>11244</v>
      </c>
    </row>
    <row r="1002" spans="1:10" ht="14.1" customHeight="1" thickBot="1" x14ac:dyDescent="0.3">
      <c r="A1002" s="66" t="s">
        <v>11746</v>
      </c>
      <c r="B1002" s="66" t="s">
        <v>485</v>
      </c>
      <c r="C1002" s="66" t="s">
        <v>18049</v>
      </c>
      <c r="D1002" s="66" t="s">
        <v>1899</v>
      </c>
      <c r="E1002" s="66" t="s">
        <v>18105</v>
      </c>
      <c r="F1002" s="66" t="s">
        <v>6884</v>
      </c>
    </row>
    <row r="1003" spans="1:10" ht="14.1" customHeight="1" thickBot="1" x14ac:dyDescent="0.3">
      <c r="A1003" s="134" t="s">
        <v>15034</v>
      </c>
      <c r="B1003" s="67" t="s">
        <v>8646</v>
      </c>
      <c r="C1003" s="77">
        <v>44505</v>
      </c>
      <c r="D1003" s="134" t="s">
        <v>9515</v>
      </c>
      <c r="E1003" s="79" t="s">
        <v>13278</v>
      </c>
      <c r="F1003" s="80" t="s">
        <v>3126</v>
      </c>
    </row>
    <row r="1004" spans="1:10" ht="14.1" customHeight="1" thickBot="1" x14ac:dyDescent="0.3">
      <c r="A1004" s="135"/>
      <c r="B1004" s="67" t="s">
        <v>1810</v>
      </c>
      <c r="C1004" s="78">
        <f>IF(C1003="","",IF(AND(MONTH(C1003)&gt;=1,MONTH(C1003)&lt;=3),1,IF(AND(MONTH(C1003)&gt;=4,MONTH(C1003)&lt;=6),2,IF(AND(MONTH(C1003)&gt;=7,MONTH(C1003)&lt;=9),3,4))))</f>
        <v>4</v>
      </c>
      <c r="D1004" s="135"/>
      <c r="E1004" s="79" t="s">
        <v>2447</v>
      </c>
      <c r="F1004" s="80" t="s">
        <v>14655</v>
      </c>
    </row>
    <row r="1005" spans="1:10" ht="14.1" customHeight="1" thickBot="1" x14ac:dyDescent="0.3">
      <c r="A1005" s="135"/>
      <c r="B1005" s="67" t="s">
        <v>13122</v>
      </c>
      <c r="C1005" s="77">
        <v>44512</v>
      </c>
      <c r="D1005" s="135"/>
      <c r="E1005" s="79" t="s">
        <v>3119</v>
      </c>
      <c r="F1005" s="80" t="s">
        <v>4694</v>
      </c>
    </row>
    <row r="1006" spans="1:10" ht="14.1" customHeight="1" thickBot="1" x14ac:dyDescent="0.3">
      <c r="A1006" s="135"/>
      <c r="B1006" s="67" t="s">
        <v>1810</v>
      </c>
      <c r="C1006" s="78">
        <f>IF(C1005="","",IF(AND(MONTH(C1005)&gt;=1,MONTH(C1005)&lt;=3),1,IF(AND(MONTH(C1005)&gt;=4,MONTH(C1005)&lt;=6),2,IF(AND(MONTH(C1005)&gt;=7,MONTH(C1005)&lt;=9),3,4))))</f>
        <v>4</v>
      </c>
      <c r="D1006" s="135"/>
      <c r="E1006" s="79" t="s">
        <v>13380</v>
      </c>
      <c r="F1006" s="80"/>
    </row>
    <row r="1007" spans="1:10" ht="14.1" customHeight="1" thickBot="1" x14ac:dyDescent="0.3">
      <c r="H1007" s="26" t="str">
        <f>C977</f>
        <v>Bienes</v>
      </c>
      <c r="I1007" s="26" t="str">
        <f>E977</f>
        <v>No</v>
      </c>
      <c r="J1007" s="26" t="str">
        <f>D977</f>
        <v>Comparacion de Precios</v>
      </c>
    </row>
    <row r="1008" spans="1:10" ht="14.1" customHeight="1" thickBot="1" x14ac:dyDescent="0.3">
      <c r="A1008" s="72" t="s">
        <v>15959</v>
      </c>
      <c r="B1008" s="72" t="s">
        <v>16379</v>
      </c>
      <c r="C1008" s="72" t="s">
        <v>15863</v>
      </c>
      <c r="D1008" s="72" t="s">
        <v>15467</v>
      </c>
      <c r="E1008" s="72" t="s">
        <v>7036</v>
      </c>
      <c r="F1008" s="72" t="s">
        <v>15496</v>
      </c>
    </row>
    <row r="1009" spans="1:6" ht="33.950000000000003" customHeight="1" x14ac:dyDescent="0.25">
      <c r="A1009" s="81" t="s">
        <v>18851</v>
      </c>
      <c r="B1009" s="69" t="str">
        <f ca="1">IFERROR(INDEX(UNSPSCDes,MATCH(INDIRECT(ADDRESS(ROW(),COLUMN()-1,4)),UNSPSCCode,0)),IF(INDIRECT(ADDRESS(ROW(),COLUMN()-1,4))="27111508","Sierras",""))</f>
        <v>Sierras</v>
      </c>
      <c r="C1009" s="82" t="str">
        <f>IFERROR(VLOOKUP("UD",'Informacion '!P:Q,2,FALSE),"")</f>
        <v>Unidad</v>
      </c>
      <c r="D1009" s="81">
        <v>5</v>
      </c>
      <c r="E1009" s="71">
        <v>4500</v>
      </c>
      <c r="F1009" s="70">
        <f t="shared" ref="F1009:F1024" ca="1" si="23">INDIRECT(ADDRESS(ROW(),COLUMN()-2,4))*INDIRECT(ADDRESS(ROW(),COLUMN()-1,4))</f>
        <v>22500</v>
      </c>
    </row>
    <row r="1010" spans="1:6" ht="14.1" customHeight="1" x14ac:dyDescent="0.25">
      <c r="A1010" s="81" t="s">
        <v>14311</v>
      </c>
      <c r="B1010" s="69" t="str">
        <f ca="1">IFERROR(INDEX(UNSPSCDes,MATCH(INDIRECT(ADDRESS(ROW(),COLUMN()-1,4)),UNSPSCCode,0)),IF(INDIRECT(ADDRESS(ROW(),COLUMN()-1,4))="27111509","Barrenas",""))</f>
        <v>Barrenas</v>
      </c>
      <c r="C1010" s="82" t="str">
        <f>IFERROR(VLOOKUP("UD",'Informacion '!P:Q,2,FALSE),"")</f>
        <v>Unidad</v>
      </c>
      <c r="D1010" s="81">
        <v>5</v>
      </c>
      <c r="E1010" s="71">
        <v>3500</v>
      </c>
      <c r="F1010" s="70">
        <f t="shared" ca="1" si="23"/>
        <v>17500</v>
      </c>
    </row>
    <row r="1011" spans="1:6" ht="14.1" customHeight="1" x14ac:dyDescent="0.25">
      <c r="A1011" s="81" t="s">
        <v>17721</v>
      </c>
      <c r="B1011" s="69" t="str">
        <f ca="1">IFERROR(INDEX(UNSPSCDes,MATCH(INDIRECT(ADDRESS(ROW(),COLUMN()-1,4)),UNSPSCCode,0)),IF(INDIRECT(ADDRESS(ROW(),COLUMN()-1,4))="27111510","Herramientas para desforrar",""))</f>
        <v>Herramientas para desforrar</v>
      </c>
      <c r="C1011" s="82" t="str">
        <f>IFERROR(VLOOKUP("UD",'Informacion '!P:Q,2,FALSE),"")</f>
        <v>Unidad</v>
      </c>
      <c r="D1011" s="81">
        <v>5</v>
      </c>
      <c r="E1011" s="71">
        <v>550</v>
      </c>
      <c r="F1011" s="70">
        <f t="shared" ca="1" si="23"/>
        <v>2750</v>
      </c>
    </row>
    <row r="1012" spans="1:6" ht="14.1" customHeight="1" x14ac:dyDescent="0.25">
      <c r="A1012" s="81" t="s">
        <v>14044</v>
      </c>
      <c r="B1012" s="69" t="str">
        <f ca="1">IFERROR(INDEX(UNSPSCDes,MATCH(INDIRECT(ADDRESS(ROW(),COLUMN()-1,4)),UNSPSCCode,0)),IF(INDIRECT(ADDRESS(ROW(),COLUMN()-1,4))="27111515","Taladro de mano",""))</f>
        <v>Taladro de mano</v>
      </c>
      <c r="C1012" s="82" t="str">
        <f>IFERROR(VLOOKUP("UD",'Informacion '!P:Q,2,FALSE),"")</f>
        <v>Unidad</v>
      </c>
      <c r="D1012" s="81">
        <v>5</v>
      </c>
      <c r="E1012" s="71">
        <v>7500</v>
      </c>
      <c r="F1012" s="70">
        <f t="shared" ca="1" si="23"/>
        <v>37500</v>
      </c>
    </row>
    <row r="1013" spans="1:6" ht="14.1" customHeight="1" x14ac:dyDescent="0.25">
      <c r="A1013" s="81" t="s">
        <v>4583</v>
      </c>
      <c r="B1013" s="69" t="str">
        <f ca="1">IFERROR(INDEX(UNSPSCDes,MATCH(INDIRECT(ADDRESS(ROW(),COLUMN()-1,4)),UNSPSCCode,0)),IF(INDIRECT(ADDRESS(ROW(),COLUMN()-1,4))="27111516","Alicates de perforación",""))</f>
        <v>Alicates de perforación</v>
      </c>
      <c r="C1013" s="82" t="str">
        <f>IFERROR(VLOOKUP("UD",'Informacion '!P:Q,2,FALSE),"")</f>
        <v>Unidad</v>
      </c>
      <c r="D1013" s="81">
        <v>5</v>
      </c>
      <c r="E1013" s="71">
        <v>8900</v>
      </c>
      <c r="F1013" s="70">
        <f t="shared" ca="1" si="23"/>
        <v>44500</v>
      </c>
    </row>
    <row r="1014" spans="1:6" ht="14.1" customHeight="1" x14ac:dyDescent="0.25">
      <c r="A1014" s="81" t="s">
        <v>18954</v>
      </c>
      <c r="B1014" s="69" t="str">
        <f ca="1">IFERROR(INDEX(UNSPSCDes,MATCH(INDIRECT(ADDRESS(ROW(),COLUMN()-1,4)),UNSPSCCode,0)),IF(INDIRECT(ADDRESS(ROW(),COLUMN()-1,4))="27111602","Martillos",""))</f>
        <v>Martillos</v>
      </c>
      <c r="C1014" s="82" t="str">
        <f>IFERROR(VLOOKUP("UD",'Informacion '!P:Q,2,FALSE),"")</f>
        <v>Unidad</v>
      </c>
      <c r="D1014" s="81">
        <v>5</v>
      </c>
      <c r="E1014" s="71">
        <v>3500</v>
      </c>
      <c r="F1014" s="70">
        <f t="shared" ca="1" si="23"/>
        <v>17500</v>
      </c>
    </row>
    <row r="1015" spans="1:6" ht="14.1" customHeight="1" x14ac:dyDescent="0.25">
      <c r="A1015" s="81" t="s">
        <v>6018</v>
      </c>
      <c r="B1015" s="69" t="str">
        <f ca="1">IFERROR(INDEX(UNSPSCDes,MATCH(INDIRECT(ADDRESS(ROW(),COLUMN()-1,4)),UNSPSCCode,0)),IF(INDIRECT(ADDRESS(ROW(),COLUMN()-1,4))="27111604","Hachas de mano",""))</f>
        <v>Hachas de mano</v>
      </c>
      <c r="C1015" s="82" t="str">
        <f>IFERROR(VLOOKUP("UD",'Informacion '!P:Q,2,FALSE),"")</f>
        <v>Unidad</v>
      </c>
      <c r="D1015" s="81">
        <v>5</v>
      </c>
      <c r="E1015" s="71">
        <v>800</v>
      </c>
      <c r="F1015" s="70">
        <f t="shared" ca="1" si="23"/>
        <v>4000</v>
      </c>
    </row>
    <row r="1016" spans="1:6" ht="14.1" customHeight="1" x14ac:dyDescent="0.25">
      <c r="A1016" s="81" t="s">
        <v>8771</v>
      </c>
      <c r="B1016" s="69" t="str">
        <f ca="1">IFERROR(INDEX(UNSPSCDes,MATCH(INDIRECT(ADDRESS(ROW(),COLUMN()-1,4)),UNSPSCCode,0)),IF(INDIRECT(ADDRESS(ROW(),COLUMN()-1,4))="27111605","Picas",""))</f>
        <v>Picas</v>
      </c>
      <c r="C1016" s="82" t="str">
        <f>IFERROR(VLOOKUP("UD",'Informacion '!P:Q,2,FALSE),"")</f>
        <v>Unidad</v>
      </c>
      <c r="D1016" s="81">
        <v>5</v>
      </c>
      <c r="E1016" s="71">
        <v>3500</v>
      </c>
      <c r="F1016" s="70">
        <f t="shared" ca="1" si="23"/>
        <v>17500</v>
      </c>
    </row>
    <row r="1017" spans="1:6" ht="14.1" customHeight="1" x14ac:dyDescent="0.25">
      <c r="A1017" s="81" t="s">
        <v>434</v>
      </c>
      <c r="B1017" s="69" t="str">
        <f ca="1">IFERROR(INDEX(UNSPSCDes,MATCH(INDIRECT(ADDRESS(ROW(),COLUMN()-1,4)),UNSPSCCode,0)),IF(INDIRECT(ADDRESS(ROW(),COLUMN()-1,4))="27111701","Destornilladores",""))</f>
        <v>Destornilladores</v>
      </c>
      <c r="C1017" s="82" t="str">
        <f>IFERROR(VLOOKUP("UD",'Informacion '!P:Q,2,FALSE),"")</f>
        <v>Unidad</v>
      </c>
      <c r="D1017" s="81">
        <v>5</v>
      </c>
      <c r="E1017" s="71">
        <v>2000</v>
      </c>
      <c r="F1017" s="70">
        <f t="shared" ca="1" si="23"/>
        <v>10000</v>
      </c>
    </row>
    <row r="1018" spans="1:6" ht="14.1" customHeight="1" x14ac:dyDescent="0.25">
      <c r="A1018" s="81" t="s">
        <v>15925</v>
      </c>
      <c r="B1018" s="69" t="str">
        <f ca="1">IFERROR(INDEX(UNSPSCDes,MATCH(INDIRECT(ADDRESS(ROW(),COLUMN()-1,4)),UNSPSCCode,0)),IF(INDIRECT(ADDRESS(ROW(),COLUMN()-1,4))="27111702","Llaves para tuercas",""))</f>
        <v>Llaves para tuercas</v>
      </c>
      <c r="C1018" s="82" t="str">
        <f>IFERROR(VLOOKUP("UD",'Informacion '!P:Q,2,FALSE),"")</f>
        <v>Unidad</v>
      </c>
      <c r="D1018" s="81">
        <v>5</v>
      </c>
      <c r="E1018" s="71">
        <v>2500</v>
      </c>
      <c r="F1018" s="70">
        <f t="shared" ca="1" si="23"/>
        <v>12500</v>
      </c>
    </row>
    <row r="1019" spans="1:6" ht="14.1" customHeight="1" x14ac:dyDescent="0.25">
      <c r="A1019" s="81" t="s">
        <v>5915</v>
      </c>
      <c r="B1019" s="69" t="str">
        <f ca="1">IFERROR(INDEX(UNSPSCDes,MATCH(INDIRECT(ADDRESS(ROW(),COLUMN()-1,4)),UNSPSCCode,0)),IF(INDIRECT(ADDRESS(ROW(),COLUMN()-1,4))="27111710","Llaves allen",""))</f>
        <v>Llaves allen</v>
      </c>
      <c r="C1019" s="82" t="str">
        <f>IFERROR(VLOOKUP("UD",'Informacion '!P:Q,2,FALSE),"")</f>
        <v>Unidad</v>
      </c>
      <c r="D1019" s="81">
        <v>5</v>
      </c>
      <c r="E1019" s="71">
        <v>2900</v>
      </c>
      <c r="F1019" s="70">
        <f t="shared" ca="1" si="23"/>
        <v>14500</v>
      </c>
    </row>
    <row r="1020" spans="1:6" ht="14.1" customHeight="1" x14ac:dyDescent="0.25">
      <c r="A1020" s="81" t="s">
        <v>15925</v>
      </c>
      <c r="B1020" s="69" t="str">
        <f ca="1">IFERROR(INDEX(UNSPSCDes,MATCH(INDIRECT(ADDRESS(ROW(),COLUMN()-1,4)),UNSPSCCode,0)),IF(INDIRECT(ADDRESS(ROW(),COLUMN()-1,4))="27111702","Llaves para tuercas",""))</f>
        <v>Llaves para tuercas</v>
      </c>
      <c r="C1020" s="82" t="str">
        <f>IFERROR(VLOOKUP("UD",'Informacion '!P:Q,2,FALSE),"")</f>
        <v>Unidad</v>
      </c>
      <c r="D1020" s="81">
        <v>5</v>
      </c>
      <c r="E1020" s="71">
        <v>3500</v>
      </c>
      <c r="F1020" s="70">
        <f t="shared" ca="1" si="23"/>
        <v>17500</v>
      </c>
    </row>
    <row r="1021" spans="1:6" ht="14.1" customHeight="1" x14ac:dyDescent="0.25">
      <c r="A1021" s="81" t="s">
        <v>15196</v>
      </c>
      <c r="B1021" s="69" t="str">
        <f ca="1">IFERROR(INDEX(UNSPSCDes,MATCH(INDIRECT(ADDRESS(ROW(),COLUMN()-1,4)),UNSPSCCode,0)),IF(INDIRECT(ADDRESS(ROW(),COLUMN()-1,4))="27111723","Llaves de tubo",""))</f>
        <v>Llaves de tubo</v>
      </c>
      <c r="C1021" s="82" t="str">
        <f>IFERROR(VLOOKUP("UD",'Informacion '!P:Q,2,FALSE),"")</f>
        <v>Unidad</v>
      </c>
      <c r="D1021" s="81">
        <v>5</v>
      </c>
      <c r="E1021" s="71">
        <v>3500</v>
      </c>
      <c r="F1021" s="70">
        <f t="shared" ca="1" si="23"/>
        <v>17500</v>
      </c>
    </row>
    <row r="1022" spans="1:6" ht="14.1" customHeight="1" x14ac:dyDescent="0.25">
      <c r="A1022" s="81" t="s">
        <v>17858</v>
      </c>
      <c r="B1022" s="69" t="str">
        <f ca="1">IFERROR(INDEX(UNSPSCDes,MATCH(INDIRECT(ADDRESS(ROW(),COLUMN()-1,4)),UNSPSCCode,0)),IF(INDIRECT(ADDRESS(ROW(),COLUMN()-1,4))="27111801","Cintas métricas",""))</f>
        <v>Cintas métricas</v>
      </c>
      <c r="C1022" s="82" t="str">
        <f>IFERROR(VLOOKUP("UD",'Informacion '!P:Q,2,FALSE),"")</f>
        <v>Unidad</v>
      </c>
      <c r="D1022" s="81">
        <v>5</v>
      </c>
      <c r="E1022" s="71">
        <v>800</v>
      </c>
      <c r="F1022" s="70">
        <f t="shared" ca="1" si="23"/>
        <v>4000</v>
      </c>
    </row>
    <row r="1023" spans="1:6" ht="14.1" customHeight="1" x14ac:dyDescent="0.25">
      <c r="A1023" s="81" t="s">
        <v>12878</v>
      </c>
      <c r="B1023" s="69" t="str">
        <f ca="1">IFERROR(INDEX(UNSPSCDes,MATCH(INDIRECT(ADDRESS(ROW(),COLUMN()-1,4)),UNSPSCCode,0)),IF(INDIRECT(ADDRESS(ROW(),COLUMN()-1,4))="27111803","Escuadras",""))</f>
        <v>Escuadras</v>
      </c>
      <c r="C1023" s="82" t="str">
        <f>IFERROR(VLOOKUP("UD",'Informacion '!P:Q,2,FALSE),"")</f>
        <v>Unidad</v>
      </c>
      <c r="D1023" s="81">
        <v>5</v>
      </c>
      <c r="E1023" s="71">
        <v>3500</v>
      </c>
      <c r="F1023" s="70">
        <f t="shared" ca="1" si="23"/>
        <v>17500</v>
      </c>
    </row>
    <row r="1024" spans="1:6" ht="14.1" customHeight="1" x14ac:dyDescent="0.25">
      <c r="A1024" s="81" t="s">
        <v>11267</v>
      </c>
      <c r="B1024" s="69" t="str">
        <f ca="1">IFERROR(INDEX(UNSPSCDes,MATCH(INDIRECT(ADDRESS(ROW(),COLUMN()-1,4)),UNSPSCCode,0)),IF(INDIRECT(ADDRESS(ROW(),COLUMN()-1,4))="27111903","Cepillos de carpintero",""))</f>
        <v>Cepillos de carpintero</v>
      </c>
      <c r="C1024" s="82" t="str">
        <f>IFERROR(VLOOKUP("UD",'Informacion '!P:Q,2,FALSE),"")</f>
        <v>Unidad</v>
      </c>
      <c r="D1024" s="81">
        <v>5</v>
      </c>
      <c r="E1024" s="71">
        <v>6500</v>
      </c>
      <c r="F1024" s="70">
        <f t="shared" ca="1" si="23"/>
        <v>32500</v>
      </c>
    </row>
    <row r="1025" spans="1:10" ht="14.1" customHeight="1" x14ac:dyDescent="0.25">
      <c r="E1025" s="83" t="s">
        <v>12725</v>
      </c>
      <c r="F1025" s="74">
        <f ca="1">SUM(Table59[MONTO TOTAL ESTIMADO])</f>
        <v>289750</v>
      </c>
    </row>
    <row r="1026" spans="1:10" ht="14.1" customHeight="1" thickBot="1" x14ac:dyDescent="0.3"/>
    <row r="1027" spans="1:10" ht="14.1" customHeight="1" thickBot="1" x14ac:dyDescent="0.3">
      <c r="A1027" s="64" t="s">
        <v>16619</v>
      </c>
      <c r="B1027" s="64" t="s">
        <v>165</v>
      </c>
      <c r="C1027" s="64" t="s">
        <v>11894</v>
      </c>
      <c r="D1027" s="64" t="s">
        <v>14584</v>
      </c>
      <c r="E1027" s="64" t="s">
        <v>11111</v>
      </c>
      <c r="F1027" s="64" t="s">
        <v>11244</v>
      </c>
    </row>
    <row r="1028" spans="1:10" ht="14.1" customHeight="1" thickBot="1" x14ac:dyDescent="0.3">
      <c r="A1028" s="66" t="s">
        <v>9533</v>
      </c>
      <c r="B1028" s="66" t="s">
        <v>2713</v>
      </c>
      <c r="C1028" s="66" t="s">
        <v>18049</v>
      </c>
      <c r="D1028" s="66" t="s">
        <v>17732</v>
      </c>
      <c r="E1028" s="66" t="s">
        <v>18105</v>
      </c>
      <c r="F1028" s="66" t="s">
        <v>6884</v>
      </c>
    </row>
    <row r="1029" spans="1:10" ht="14.1" customHeight="1" thickBot="1" x14ac:dyDescent="0.3">
      <c r="A1029" s="134" t="s">
        <v>15034</v>
      </c>
      <c r="B1029" s="67" t="s">
        <v>8646</v>
      </c>
      <c r="C1029" s="77">
        <v>44322</v>
      </c>
      <c r="D1029" s="134" t="s">
        <v>9515</v>
      </c>
      <c r="E1029" s="79" t="s">
        <v>13278</v>
      </c>
      <c r="F1029" s="80" t="s">
        <v>3126</v>
      </c>
    </row>
    <row r="1030" spans="1:10" ht="14.1" customHeight="1" thickBot="1" x14ac:dyDescent="0.3">
      <c r="A1030" s="135"/>
      <c r="B1030" s="67" t="s">
        <v>1810</v>
      </c>
      <c r="C1030" s="78">
        <f>IF(C1029="","",IF(AND(MONTH(C1029)&gt;=1,MONTH(C1029)&lt;=3),1,IF(AND(MONTH(C1029)&gt;=4,MONTH(C1029)&lt;=6),2,IF(AND(MONTH(C1029)&gt;=7,MONTH(C1029)&lt;=9),3,4))))</f>
        <v>2</v>
      </c>
      <c r="D1030" s="135"/>
      <c r="E1030" s="79" t="s">
        <v>2447</v>
      </c>
      <c r="F1030" s="80" t="s">
        <v>14655</v>
      </c>
    </row>
    <row r="1031" spans="1:10" ht="14.1" customHeight="1" thickBot="1" x14ac:dyDescent="0.3">
      <c r="A1031" s="135"/>
      <c r="B1031" s="67" t="s">
        <v>13122</v>
      </c>
      <c r="C1031" s="77">
        <v>44324</v>
      </c>
      <c r="D1031" s="135"/>
      <c r="E1031" s="79" t="s">
        <v>3119</v>
      </c>
      <c r="F1031" s="80" t="s">
        <v>4694</v>
      </c>
    </row>
    <row r="1032" spans="1:10" ht="14.1" customHeight="1" thickBot="1" x14ac:dyDescent="0.3">
      <c r="A1032" s="135"/>
      <c r="B1032" s="67" t="s">
        <v>1810</v>
      </c>
      <c r="C1032" s="78">
        <f>IF(C1031="","",IF(AND(MONTH(C1031)&gt;=1,MONTH(C1031)&lt;=3),1,IF(AND(MONTH(C1031)&gt;=4,MONTH(C1031)&lt;=6),2,IF(AND(MONTH(C1031)&gt;=7,MONTH(C1031)&lt;=9),3,4))))</f>
        <v>2</v>
      </c>
      <c r="D1032" s="135"/>
      <c r="E1032" s="79" t="s">
        <v>13380</v>
      </c>
      <c r="F1032" s="80"/>
    </row>
    <row r="1033" spans="1:10" ht="14.1" customHeight="1" thickBot="1" x14ac:dyDescent="0.3">
      <c r="H1033" s="26" t="str">
        <f>C1002</f>
        <v>Bienes</v>
      </c>
      <c r="I1033" s="26" t="str">
        <f>E1002</f>
        <v>No</v>
      </c>
      <c r="J1033" s="26" t="str">
        <f>D1002</f>
        <v>Comparacion de Precios</v>
      </c>
    </row>
    <row r="1034" spans="1:10" ht="14.1" customHeight="1" thickBot="1" x14ac:dyDescent="0.3">
      <c r="A1034" s="72" t="s">
        <v>15959</v>
      </c>
      <c r="B1034" s="72" t="s">
        <v>16379</v>
      </c>
      <c r="C1034" s="72" t="s">
        <v>15863</v>
      </c>
      <c r="D1034" s="72" t="s">
        <v>15467</v>
      </c>
      <c r="E1034" s="72" t="s">
        <v>7036</v>
      </c>
      <c r="F1034" s="72" t="s">
        <v>15496</v>
      </c>
    </row>
    <row r="1035" spans="1:10" ht="33.950000000000003" customHeight="1" x14ac:dyDescent="0.25">
      <c r="A1035" s="81" t="s">
        <v>5347</v>
      </c>
      <c r="B1035" s="69" t="str">
        <f ca="1">IFERROR(INDEX(UNSPSCDes,MATCH(INDIRECT(ADDRESS(ROW(),COLUMN()-1,4)),UNSPSCCode,0)),IF(INDIRECT(ADDRESS(ROW(),COLUMN()-1,4))="25171707","Freno de tambor",""))</f>
        <v>Freno de tambor</v>
      </c>
      <c r="C1035" s="82" t="str">
        <f>IFERROR(VLOOKUP("UD",'Informacion '!P:Q,2,FALSE),"")</f>
        <v>Unidad</v>
      </c>
      <c r="D1035" s="81">
        <v>20</v>
      </c>
      <c r="E1035" s="71">
        <v>650</v>
      </c>
      <c r="F1035" s="70">
        <f t="shared" ref="F1035:F1049" ca="1" si="24">INDIRECT(ADDRESS(ROW(),COLUMN()-2,4))*INDIRECT(ADDRESS(ROW(),COLUMN()-1,4))</f>
        <v>13000</v>
      </c>
    </row>
    <row r="1036" spans="1:10" ht="14.1" customHeight="1" x14ac:dyDescent="0.25">
      <c r="A1036" s="81" t="s">
        <v>8596</v>
      </c>
      <c r="B1036" s="69" t="str">
        <f ca="1">IFERROR(INDEX(UNSPSCDes,MATCH(INDIRECT(ADDRESS(ROW(),COLUMN()-1,4)),UNSPSCCode,0)),IF(INDIRECT(ADDRESS(ROW(),COLUMN()-1,4))="25171714","Tambor de freno",""))</f>
        <v>Tambor de freno</v>
      </c>
      <c r="C1036" s="82" t="str">
        <f>IFERROR(VLOOKUP("UD",'Informacion '!P:Q,2,FALSE),"")</f>
        <v>Unidad</v>
      </c>
      <c r="D1036" s="81">
        <v>15</v>
      </c>
      <c r="E1036" s="71">
        <v>450</v>
      </c>
      <c r="F1036" s="70">
        <f t="shared" ca="1" si="24"/>
        <v>6750</v>
      </c>
    </row>
    <row r="1037" spans="1:10" ht="14.1" customHeight="1" x14ac:dyDescent="0.25">
      <c r="A1037" s="81" t="s">
        <v>7709</v>
      </c>
      <c r="B1037" s="69" t="str">
        <f ca="1">IFERROR(INDEX(UNSPSCDes,MATCH(INDIRECT(ADDRESS(ROW(),COLUMN()-1,4)),UNSPSCCode,0)),IF(INDIRECT(ADDRESS(ROW(),COLUMN()-1,4))="25171706","Calibrador de frenaje",""))</f>
        <v>Calibrador de frenaje</v>
      </c>
      <c r="C1037" s="82" t="str">
        <f>IFERROR(VLOOKUP("UD",'Informacion '!P:Q,2,FALSE),"")</f>
        <v>Unidad</v>
      </c>
      <c r="D1037" s="81">
        <v>15</v>
      </c>
      <c r="E1037" s="71">
        <v>550</v>
      </c>
      <c r="F1037" s="70">
        <f t="shared" ca="1" si="24"/>
        <v>8250</v>
      </c>
    </row>
    <row r="1038" spans="1:10" ht="14.1" customHeight="1" x14ac:dyDescent="0.25">
      <c r="A1038" s="81" t="s">
        <v>935</v>
      </c>
      <c r="B1038" s="69" t="str">
        <f ca="1">IFERROR(INDEX(UNSPSCDes,MATCH(INDIRECT(ADDRESS(ROW(),COLUMN()-1,4)),UNSPSCCode,0)),IF(INDIRECT(ADDRESS(ROW(),COLUMN()-1,4))="25171708","Freno de disco",""))</f>
        <v>Freno de disco</v>
      </c>
      <c r="C1038" s="82" t="str">
        <f>IFERROR(VLOOKUP("UD",'Informacion '!P:Q,2,FALSE),"")</f>
        <v>Unidad</v>
      </c>
      <c r="D1038" s="81">
        <v>15</v>
      </c>
      <c r="E1038" s="71">
        <v>690</v>
      </c>
      <c r="F1038" s="70">
        <f t="shared" ca="1" si="24"/>
        <v>10350</v>
      </c>
    </row>
    <row r="1039" spans="1:10" ht="14.1" customHeight="1" x14ac:dyDescent="0.25">
      <c r="A1039" s="81" t="s">
        <v>4263</v>
      </c>
      <c r="B1039" s="69" t="str">
        <f ca="1">IFERROR(INDEX(UNSPSCDes,MATCH(INDIRECT(ADDRESS(ROW(),COLUMN()-1,4)),UNSPSCCode,0)),IF(INDIRECT(ADDRESS(ROW(),COLUMN()-1,4))="25171709","Freno enfriado con líquido",""))</f>
        <v>Freno enfriado con líquido</v>
      </c>
      <c r="C1039" s="82" t="str">
        <f>IFERROR(VLOOKUP("UD",'Informacion '!P:Q,2,FALSE),"")</f>
        <v>Unidad</v>
      </c>
      <c r="D1039" s="81">
        <v>15</v>
      </c>
      <c r="E1039" s="71">
        <v>1500</v>
      </c>
      <c r="F1039" s="70">
        <f t="shared" ca="1" si="24"/>
        <v>22500</v>
      </c>
    </row>
    <row r="1040" spans="1:10" ht="14.1" customHeight="1" x14ac:dyDescent="0.25">
      <c r="A1040" s="81" t="s">
        <v>3674</v>
      </c>
      <c r="B1040" s="69" t="str">
        <f ca="1">IFERROR(INDEX(UNSPSCDes,MATCH(INDIRECT(ADDRESS(ROW(),COLUMN()-1,4)),UNSPSCCode,0)),IF(INDIRECT(ADDRESS(ROW(),COLUMN()-1,4))="25171712","Zapatas de freno de tambor",""))</f>
        <v>Zapatas de freno de tambor</v>
      </c>
      <c r="C1040" s="82" t="str">
        <f>IFERROR(VLOOKUP("UD",'Informacion '!P:Q,2,FALSE),"")</f>
        <v>Unidad</v>
      </c>
      <c r="D1040" s="81">
        <v>15</v>
      </c>
      <c r="E1040" s="71">
        <v>1600</v>
      </c>
      <c r="F1040" s="70">
        <f t="shared" ca="1" si="24"/>
        <v>24000</v>
      </c>
    </row>
    <row r="1041" spans="1:6" ht="14.1" customHeight="1" x14ac:dyDescent="0.25">
      <c r="A1041" s="81" t="s">
        <v>13803</v>
      </c>
      <c r="B1041" s="69" t="str">
        <f ca="1">IFERROR(INDEX(UNSPSCDes,MATCH(INDIRECT(ADDRESS(ROW(),COLUMN()-1,4)),UNSPSCCode,0)),IF(INDIRECT(ADDRESS(ROW(),COLUMN()-1,4))="25173801","Ejes de manejo",""))</f>
        <v>Ejes de manejo</v>
      </c>
      <c r="C1041" s="82" t="str">
        <f>IFERROR(VLOOKUP("UD",'Informacion '!P:Q,2,FALSE),"")</f>
        <v>Unidad</v>
      </c>
      <c r="D1041" s="81">
        <v>15</v>
      </c>
      <c r="E1041" s="71">
        <v>890</v>
      </c>
      <c r="F1041" s="70">
        <f t="shared" ca="1" si="24"/>
        <v>13350</v>
      </c>
    </row>
    <row r="1042" spans="1:6" ht="14.1" customHeight="1" x14ac:dyDescent="0.25">
      <c r="A1042" s="81" t="s">
        <v>17347</v>
      </c>
      <c r="B1042" s="69" t="str">
        <f ca="1">IFERROR(INDEX(UNSPSCDes,MATCH(INDIRECT(ADDRESS(ROW(),COLUMN()-1,4)),UNSPSCCode,0)),IF(INDIRECT(ADDRESS(ROW(),COLUMN()-1,4))="25173805","Diferenciales",""))</f>
        <v>Diferenciales</v>
      </c>
      <c r="C1042" s="82" t="str">
        <f>IFERROR(VLOOKUP("UD",'Informacion '!P:Q,2,FALSE),"")</f>
        <v>Unidad</v>
      </c>
      <c r="D1042" s="81">
        <v>15</v>
      </c>
      <c r="E1042" s="71">
        <v>780</v>
      </c>
      <c r="F1042" s="70">
        <f t="shared" ca="1" si="24"/>
        <v>11700</v>
      </c>
    </row>
    <row r="1043" spans="1:6" ht="14.1" customHeight="1" x14ac:dyDescent="0.25">
      <c r="A1043" s="81" t="s">
        <v>3295</v>
      </c>
      <c r="B1043" s="69" t="str">
        <f ca="1">IFERROR(INDEX(UNSPSCDes,MATCH(INDIRECT(ADDRESS(ROW(),COLUMN()-1,4)),UNSPSCCode,0)),IF(INDIRECT(ADDRESS(ROW(),COLUMN()-1,4))="25174002","Radiadores de motor",""))</f>
        <v>Radiadores de motor</v>
      </c>
      <c r="C1043" s="82" t="str">
        <f>IFERROR(VLOOKUP("UD",'Informacion '!P:Q,2,FALSE),"")</f>
        <v>Unidad</v>
      </c>
      <c r="D1043" s="81">
        <v>15</v>
      </c>
      <c r="E1043" s="71">
        <v>450</v>
      </c>
      <c r="F1043" s="70">
        <f t="shared" ca="1" si="24"/>
        <v>6750</v>
      </c>
    </row>
    <row r="1044" spans="1:6" ht="14.1" customHeight="1" x14ac:dyDescent="0.25">
      <c r="A1044" s="81" t="s">
        <v>17076</v>
      </c>
      <c r="B1044" s="69" t="str">
        <f ca="1">IFERROR(INDEX(UNSPSCDes,MATCH(INDIRECT(ADDRESS(ROW(),COLUMN()-1,4)),UNSPSCCode,0)),IF(INDIRECT(ADDRESS(ROW(),COLUMN()-1,4))="25174209","Piñones",""))</f>
        <v>Piñones</v>
      </c>
      <c r="C1044" s="82" t="str">
        <f>IFERROR(VLOOKUP("UD",'Informacion '!P:Q,2,FALSE),"")</f>
        <v>Unidad</v>
      </c>
      <c r="D1044" s="81">
        <v>15</v>
      </c>
      <c r="E1044" s="71">
        <v>650</v>
      </c>
      <c r="F1044" s="70">
        <f t="shared" ca="1" si="24"/>
        <v>9750</v>
      </c>
    </row>
    <row r="1045" spans="1:6" ht="14.1" customHeight="1" x14ac:dyDescent="0.25">
      <c r="A1045" s="81" t="s">
        <v>3327</v>
      </c>
      <c r="B1045" s="69" t="str">
        <f ca="1">IFERROR(INDEX(UNSPSCDes,MATCH(INDIRECT(ADDRESS(ROW(),COLUMN()-1,4)),UNSPSCCode,0)),IF(INDIRECT(ADDRESS(ROW(),COLUMN()-1,4))="25174205","Bielas",""))</f>
        <v>Bielas</v>
      </c>
      <c r="C1045" s="82" t="str">
        <f>IFERROR(VLOOKUP("UD",'Informacion '!P:Q,2,FALSE),"")</f>
        <v>Unidad</v>
      </c>
      <c r="D1045" s="81">
        <v>15</v>
      </c>
      <c r="E1045" s="71">
        <v>350</v>
      </c>
      <c r="F1045" s="70">
        <f t="shared" ca="1" si="24"/>
        <v>5250</v>
      </c>
    </row>
    <row r="1046" spans="1:6" ht="14.1" customHeight="1" x14ac:dyDescent="0.25">
      <c r="A1046" s="81" t="s">
        <v>17076</v>
      </c>
      <c r="B1046" s="69" t="str">
        <f ca="1">IFERROR(INDEX(UNSPSCDes,MATCH(INDIRECT(ADDRESS(ROW(),COLUMN()-1,4)),UNSPSCCode,0)),IF(INDIRECT(ADDRESS(ROW(),COLUMN()-1,4))="25174209","Piñones",""))</f>
        <v>Piñones</v>
      </c>
      <c r="C1046" s="82" t="str">
        <f>IFERROR(VLOOKUP("UD",'Informacion '!P:Q,2,FALSE),"")</f>
        <v>Unidad</v>
      </c>
      <c r="D1046" s="81">
        <v>15</v>
      </c>
      <c r="E1046" s="71">
        <v>450</v>
      </c>
      <c r="F1046" s="70">
        <f t="shared" ca="1" si="24"/>
        <v>6750</v>
      </c>
    </row>
    <row r="1047" spans="1:6" ht="14.1" customHeight="1" x14ac:dyDescent="0.25">
      <c r="A1047" s="81" t="s">
        <v>17076</v>
      </c>
      <c r="B1047" s="69" t="str">
        <f ca="1">IFERROR(INDEX(UNSPSCDes,MATCH(INDIRECT(ADDRESS(ROW(),COLUMN()-1,4)),UNSPSCCode,0)),IF(INDIRECT(ADDRESS(ROW(),COLUMN()-1,4))="25174209","Piñones",""))</f>
        <v>Piñones</v>
      </c>
      <c r="C1047" s="82" t="str">
        <f>IFERROR(VLOOKUP("UD",'Informacion '!P:Q,2,FALSE),"")</f>
        <v>Unidad</v>
      </c>
      <c r="D1047" s="81">
        <v>15</v>
      </c>
      <c r="E1047" s="71">
        <v>450</v>
      </c>
      <c r="F1047" s="70">
        <f t="shared" ca="1" si="24"/>
        <v>6750</v>
      </c>
    </row>
    <row r="1048" spans="1:6" ht="14.1" customHeight="1" x14ac:dyDescent="0.25">
      <c r="A1048" s="81" t="s">
        <v>4277</v>
      </c>
      <c r="B1048" s="69" t="str">
        <f ca="1">IFERROR(INDEX(UNSPSCDes,MATCH(INDIRECT(ADDRESS(ROW(),COLUMN()-1,4)),UNSPSCCode,0)),IF(INDIRECT(ADDRESS(ROW(),COLUMN()-1,4))="25172003","Amortiguadores para camiones",""))</f>
        <v>Amortiguadores para camiones</v>
      </c>
      <c r="C1048" s="82" t="str">
        <f>IFERROR(VLOOKUP("UD",'Informacion '!P:Q,2,FALSE),"")</f>
        <v>Unidad</v>
      </c>
      <c r="D1048" s="81">
        <v>10</v>
      </c>
      <c r="E1048" s="71">
        <v>43500</v>
      </c>
      <c r="F1048" s="70">
        <f t="shared" ca="1" si="24"/>
        <v>435000</v>
      </c>
    </row>
    <row r="1049" spans="1:6" ht="14.1" customHeight="1" x14ac:dyDescent="0.25">
      <c r="A1049" s="81" t="s">
        <v>13313</v>
      </c>
      <c r="B1049" s="69" t="str">
        <f ca="1">IFERROR(INDEX(UNSPSCDes,MATCH(INDIRECT(ADDRESS(ROW(),COLUMN()-1,4)),UNSPSCCode,0)),IF(INDIRECT(ADDRESS(ROW(),COLUMN()-1,4))="25172004","Amortiguadores para automóviles",""))</f>
        <v>Amortiguadores para automóviles</v>
      </c>
      <c r="C1049" s="82" t="str">
        <f>IFERROR(VLOOKUP("UD",'Informacion '!P:Q,2,FALSE),"")</f>
        <v>Unidad</v>
      </c>
      <c r="D1049" s="81">
        <v>10</v>
      </c>
      <c r="E1049" s="71">
        <v>43500</v>
      </c>
      <c r="F1049" s="70">
        <f t="shared" ca="1" si="24"/>
        <v>435000</v>
      </c>
    </row>
    <row r="1050" spans="1:6" ht="14.1" customHeight="1" x14ac:dyDescent="0.25">
      <c r="E1050" s="83" t="s">
        <v>12725</v>
      </c>
      <c r="F1050" s="74">
        <f ca="1">SUM(Table60[MONTO TOTAL ESTIMADO])</f>
        <v>1015150</v>
      </c>
    </row>
    <row r="1051" spans="1:6" ht="14.1" customHeight="1" thickBot="1" x14ac:dyDescent="0.3"/>
    <row r="1052" spans="1:6" ht="14.1" customHeight="1" thickBot="1" x14ac:dyDescent="0.3">
      <c r="A1052" s="64" t="s">
        <v>16619</v>
      </c>
      <c r="B1052" s="64" t="s">
        <v>165</v>
      </c>
      <c r="C1052" s="64" t="s">
        <v>11894</v>
      </c>
      <c r="D1052" s="64" t="s">
        <v>14584</v>
      </c>
      <c r="E1052" s="64" t="s">
        <v>11111</v>
      </c>
      <c r="F1052" s="64" t="s">
        <v>11244</v>
      </c>
    </row>
    <row r="1053" spans="1:6" ht="14.1" customHeight="1" thickBot="1" x14ac:dyDescent="0.3">
      <c r="A1053" s="66" t="s">
        <v>9533</v>
      </c>
      <c r="B1053" s="66" t="s">
        <v>2713</v>
      </c>
      <c r="C1053" s="66" t="s">
        <v>18049</v>
      </c>
      <c r="D1053" s="66" t="s">
        <v>17732</v>
      </c>
      <c r="E1053" s="66" t="s">
        <v>18105</v>
      </c>
      <c r="F1053" s="66" t="s">
        <v>6884</v>
      </c>
    </row>
    <row r="1054" spans="1:6" ht="14.1" customHeight="1" thickBot="1" x14ac:dyDescent="0.3">
      <c r="A1054" s="134" t="s">
        <v>15034</v>
      </c>
      <c r="B1054" s="67" t="s">
        <v>8646</v>
      </c>
      <c r="C1054" s="77">
        <v>44454</v>
      </c>
      <c r="D1054" s="134" t="s">
        <v>9515</v>
      </c>
      <c r="E1054" s="79" t="s">
        <v>13278</v>
      </c>
      <c r="F1054" s="80" t="s">
        <v>3126</v>
      </c>
    </row>
    <row r="1055" spans="1:6" ht="14.1" customHeight="1" thickBot="1" x14ac:dyDescent="0.3">
      <c r="A1055" s="135"/>
      <c r="B1055" s="67" t="s">
        <v>1810</v>
      </c>
      <c r="C1055" s="78">
        <f>IF(C1054="","",IF(AND(MONTH(C1054)&gt;=1,MONTH(C1054)&lt;=3),1,IF(AND(MONTH(C1054)&gt;=4,MONTH(C1054)&lt;=6),2,IF(AND(MONTH(C1054)&gt;=7,MONTH(C1054)&lt;=9),3,4))))</f>
        <v>3</v>
      </c>
      <c r="D1055" s="135"/>
      <c r="E1055" s="79" t="s">
        <v>2447</v>
      </c>
      <c r="F1055" s="80" t="s">
        <v>14655</v>
      </c>
    </row>
    <row r="1056" spans="1:6" ht="14.1" customHeight="1" thickBot="1" x14ac:dyDescent="0.3">
      <c r="A1056" s="135"/>
      <c r="B1056" s="67" t="s">
        <v>13122</v>
      </c>
      <c r="C1056" s="77">
        <v>44456</v>
      </c>
      <c r="D1056" s="135"/>
      <c r="E1056" s="79" t="s">
        <v>3119</v>
      </c>
      <c r="F1056" s="80" t="s">
        <v>4694</v>
      </c>
    </row>
    <row r="1057" spans="1:10" ht="14.1" customHeight="1" thickBot="1" x14ac:dyDescent="0.3">
      <c r="A1057" s="135"/>
      <c r="B1057" s="67" t="s">
        <v>1810</v>
      </c>
      <c r="C1057" s="78">
        <f>IF(C1056="","",IF(AND(MONTH(C1056)&gt;=1,MONTH(C1056)&lt;=3),1,IF(AND(MONTH(C1056)&gt;=4,MONTH(C1056)&lt;=6),2,IF(AND(MONTH(C1056)&gt;=7,MONTH(C1056)&lt;=9),3,4))))</f>
        <v>3</v>
      </c>
      <c r="D1057" s="135"/>
      <c r="E1057" s="79" t="s">
        <v>13380</v>
      </c>
      <c r="F1057" s="80" t="s">
        <v>4694</v>
      </c>
    </row>
    <row r="1058" spans="1:10" ht="14.1" customHeight="1" thickBot="1" x14ac:dyDescent="0.3">
      <c r="H1058" s="26" t="str">
        <f>C1028</f>
        <v>Bienes</v>
      </c>
      <c r="I1058" s="26" t="str">
        <f>E1028</f>
        <v>No</v>
      </c>
      <c r="J1058" s="26" t="str">
        <f>D1028</f>
        <v>Compras Menores</v>
      </c>
    </row>
    <row r="1059" spans="1:10" ht="14.1" customHeight="1" thickBot="1" x14ac:dyDescent="0.3">
      <c r="A1059" s="72" t="s">
        <v>15959</v>
      </c>
      <c r="B1059" s="72" t="s">
        <v>16379</v>
      </c>
      <c r="C1059" s="72" t="s">
        <v>15863</v>
      </c>
      <c r="D1059" s="72" t="s">
        <v>15467</v>
      </c>
      <c r="E1059" s="72" t="s">
        <v>7036</v>
      </c>
      <c r="F1059" s="72" t="s">
        <v>15496</v>
      </c>
    </row>
    <row r="1060" spans="1:10" ht="33.950000000000003" customHeight="1" x14ac:dyDescent="0.25">
      <c r="A1060" s="81" t="s">
        <v>7709</v>
      </c>
      <c r="B1060" s="69" t="str">
        <f ca="1">IFERROR(INDEX(UNSPSCDes,MATCH(INDIRECT(ADDRESS(ROW(),COLUMN()-1,4)),UNSPSCCode,0)),IF(INDIRECT(ADDRESS(ROW(),COLUMN()-1,4))="25171706","Calibrador de frenaje",""))</f>
        <v>Calibrador de frenaje</v>
      </c>
      <c r="C1060" s="82" t="str">
        <f>IFERROR(VLOOKUP("UD",'Informacion '!P:Q,2,FALSE),"")</f>
        <v>Unidad</v>
      </c>
      <c r="D1060" s="81">
        <v>20</v>
      </c>
      <c r="E1060" s="71">
        <v>650</v>
      </c>
      <c r="F1060" s="70">
        <f t="shared" ref="F1060:F1074" ca="1" si="25">INDIRECT(ADDRESS(ROW(),COLUMN()-2,4))*INDIRECT(ADDRESS(ROW(),COLUMN()-1,4))</f>
        <v>13000</v>
      </c>
    </row>
    <row r="1061" spans="1:10" ht="14.1" customHeight="1" x14ac:dyDescent="0.25">
      <c r="A1061" s="81" t="s">
        <v>935</v>
      </c>
      <c r="B1061" s="69" t="str">
        <f ca="1">IFERROR(INDEX(UNSPSCDes,MATCH(INDIRECT(ADDRESS(ROW(),COLUMN()-1,4)),UNSPSCCode,0)),IF(INDIRECT(ADDRESS(ROW(),COLUMN()-1,4))="25171708","Freno de disco",""))</f>
        <v>Freno de disco</v>
      </c>
      <c r="C1061" s="82" t="str">
        <f>IFERROR(VLOOKUP("UD",'Informacion '!P:Q,2,FALSE),"")</f>
        <v>Unidad</v>
      </c>
      <c r="D1061" s="81">
        <v>15</v>
      </c>
      <c r="E1061" s="71">
        <v>450</v>
      </c>
      <c r="F1061" s="70">
        <f t="shared" ca="1" si="25"/>
        <v>6750</v>
      </c>
    </row>
    <row r="1062" spans="1:10" ht="14.1" customHeight="1" x14ac:dyDescent="0.25">
      <c r="A1062" s="81" t="s">
        <v>4263</v>
      </c>
      <c r="B1062" s="69" t="str">
        <f ca="1">IFERROR(INDEX(UNSPSCDes,MATCH(INDIRECT(ADDRESS(ROW(),COLUMN()-1,4)),UNSPSCCode,0)),IF(INDIRECT(ADDRESS(ROW(),COLUMN()-1,4))="25171709","Freno enfriado con líquido",""))</f>
        <v>Freno enfriado con líquido</v>
      </c>
      <c r="C1062" s="82" t="str">
        <f>IFERROR(VLOOKUP("UD",'Informacion '!P:Q,2,FALSE),"")</f>
        <v>Unidad</v>
      </c>
      <c r="D1062" s="81">
        <v>15</v>
      </c>
      <c r="E1062" s="71">
        <v>550</v>
      </c>
      <c r="F1062" s="70">
        <f t="shared" ca="1" si="25"/>
        <v>8250</v>
      </c>
    </row>
    <row r="1063" spans="1:10" ht="14.1" customHeight="1" x14ac:dyDescent="0.25">
      <c r="A1063" s="81" t="s">
        <v>3674</v>
      </c>
      <c r="B1063" s="69" t="str">
        <f ca="1">IFERROR(INDEX(UNSPSCDes,MATCH(INDIRECT(ADDRESS(ROW(),COLUMN()-1,4)),UNSPSCCode,0)),IF(INDIRECT(ADDRESS(ROW(),COLUMN()-1,4))="25171712","Zapatas de freno de tambor",""))</f>
        <v>Zapatas de freno de tambor</v>
      </c>
      <c r="C1063" s="82" t="str">
        <f>IFERROR(VLOOKUP("UD",'Informacion '!P:Q,2,FALSE),"")</f>
        <v>Unidad</v>
      </c>
      <c r="D1063" s="81">
        <v>15</v>
      </c>
      <c r="E1063" s="71">
        <v>690</v>
      </c>
      <c r="F1063" s="70">
        <f t="shared" ca="1" si="25"/>
        <v>10350</v>
      </c>
    </row>
    <row r="1064" spans="1:10" ht="14.1" customHeight="1" x14ac:dyDescent="0.25">
      <c r="A1064" s="81" t="s">
        <v>13803</v>
      </c>
      <c r="B1064" s="69" t="str">
        <f ca="1">IFERROR(INDEX(UNSPSCDes,MATCH(INDIRECT(ADDRESS(ROW(),COLUMN()-1,4)),UNSPSCCode,0)),IF(INDIRECT(ADDRESS(ROW(),COLUMN()-1,4))="25173801","Ejes de manejo",""))</f>
        <v>Ejes de manejo</v>
      </c>
      <c r="C1064" s="82" t="str">
        <f>IFERROR(VLOOKUP("UD",'Informacion '!P:Q,2,FALSE),"")</f>
        <v>Unidad</v>
      </c>
      <c r="D1064" s="81">
        <v>15</v>
      </c>
      <c r="E1064" s="71">
        <v>1500</v>
      </c>
      <c r="F1064" s="70">
        <f t="shared" ca="1" si="25"/>
        <v>22500</v>
      </c>
    </row>
    <row r="1065" spans="1:10" ht="14.1" customHeight="1" x14ac:dyDescent="0.25">
      <c r="A1065" s="81" t="s">
        <v>13803</v>
      </c>
      <c r="B1065" s="69" t="str">
        <f ca="1">IFERROR(INDEX(UNSPSCDes,MATCH(INDIRECT(ADDRESS(ROW(),COLUMN()-1,4)),UNSPSCCode,0)),IF(INDIRECT(ADDRESS(ROW(),COLUMN()-1,4))="25173801","Ejes de manejo",""))</f>
        <v>Ejes de manejo</v>
      </c>
      <c r="C1065" s="82" t="str">
        <f>IFERROR(VLOOKUP("UD",'Informacion '!P:Q,2,FALSE),"")</f>
        <v>Unidad</v>
      </c>
      <c r="D1065" s="81">
        <v>15</v>
      </c>
      <c r="E1065" s="71">
        <v>1600</v>
      </c>
      <c r="F1065" s="70">
        <f t="shared" ca="1" si="25"/>
        <v>24000</v>
      </c>
    </row>
    <row r="1066" spans="1:10" ht="14.1" customHeight="1" x14ac:dyDescent="0.25">
      <c r="A1066" s="81" t="s">
        <v>17347</v>
      </c>
      <c r="B1066" s="69" t="str">
        <f ca="1">IFERROR(INDEX(UNSPSCDes,MATCH(INDIRECT(ADDRESS(ROW(),COLUMN()-1,4)),UNSPSCCode,0)),IF(INDIRECT(ADDRESS(ROW(),COLUMN()-1,4))="25173805","Diferenciales",""))</f>
        <v>Diferenciales</v>
      </c>
      <c r="C1066" s="82" t="str">
        <f>IFERROR(VLOOKUP("UD",'Informacion '!P:Q,2,FALSE),"")</f>
        <v>Unidad</v>
      </c>
      <c r="D1066" s="81">
        <v>15</v>
      </c>
      <c r="E1066" s="71">
        <v>890</v>
      </c>
      <c r="F1066" s="70">
        <f t="shared" ca="1" si="25"/>
        <v>13350</v>
      </c>
    </row>
    <row r="1067" spans="1:10" ht="14.1" customHeight="1" x14ac:dyDescent="0.25">
      <c r="A1067" s="81" t="s">
        <v>3295</v>
      </c>
      <c r="B1067" s="69" t="str">
        <f ca="1">IFERROR(INDEX(UNSPSCDes,MATCH(INDIRECT(ADDRESS(ROW(),COLUMN()-1,4)),UNSPSCCode,0)),IF(INDIRECT(ADDRESS(ROW(),COLUMN()-1,4))="25174002","Radiadores de motor",""))</f>
        <v>Radiadores de motor</v>
      </c>
      <c r="C1067" s="82" t="str">
        <f>IFERROR(VLOOKUP("UD",'Informacion '!P:Q,2,FALSE),"")</f>
        <v>Unidad</v>
      </c>
      <c r="D1067" s="81">
        <v>15</v>
      </c>
      <c r="E1067" s="71">
        <v>780</v>
      </c>
      <c r="F1067" s="70">
        <f t="shared" ca="1" si="25"/>
        <v>11700</v>
      </c>
    </row>
    <row r="1068" spans="1:10" ht="14.1" customHeight="1" x14ac:dyDescent="0.25">
      <c r="A1068" s="81" t="s">
        <v>17076</v>
      </c>
      <c r="B1068" s="69" t="str">
        <f ca="1">IFERROR(INDEX(UNSPSCDes,MATCH(INDIRECT(ADDRESS(ROW(),COLUMN()-1,4)),UNSPSCCode,0)),IF(INDIRECT(ADDRESS(ROW(),COLUMN()-1,4))="25174209","Piñones",""))</f>
        <v>Piñones</v>
      </c>
      <c r="C1068" s="82" t="str">
        <f>IFERROR(VLOOKUP("UD",'Informacion '!P:Q,2,FALSE),"")</f>
        <v>Unidad</v>
      </c>
      <c r="D1068" s="81">
        <v>15</v>
      </c>
      <c r="E1068" s="71">
        <v>450</v>
      </c>
      <c r="F1068" s="70">
        <f t="shared" ca="1" si="25"/>
        <v>6750</v>
      </c>
    </row>
    <row r="1069" spans="1:10" ht="14.1" customHeight="1" x14ac:dyDescent="0.25">
      <c r="A1069" s="81" t="s">
        <v>17076</v>
      </c>
      <c r="B1069" s="69" t="str">
        <f ca="1">IFERROR(INDEX(UNSPSCDes,MATCH(INDIRECT(ADDRESS(ROW(),COLUMN()-1,4)),UNSPSCCode,0)),IF(INDIRECT(ADDRESS(ROW(),COLUMN()-1,4))="25174209","Piñones",""))</f>
        <v>Piñones</v>
      </c>
      <c r="C1069" s="82" t="str">
        <f>IFERROR(VLOOKUP("UD",'Informacion '!P:Q,2,FALSE),"")</f>
        <v>Unidad</v>
      </c>
      <c r="D1069" s="81">
        <v>15</v>
      </c>
      <c r="E1069" s="71">
        <v>650</v>
      </c>
      <c r="F1069" s="70">
        <f t="shared" ca="1" si="25"/>
        <v>9750</v>
      </c>
    </row>
    <row r="1070" spans="1:10" ht="14.1" customHeight="1" x14ac:dyDescent="0.25">
      <c r="A1070" s="81" t="s">
        <v>8596</v>
      </c>
      <c r="B1070" s="69" t="str">
        <f ca="1">IFERROR(INDEX(UNSPSCDes,MATCH(INDIRECT(ADDRESS(ROW(),COLUMN()-1,4)),UNSPSCCode,0)),IF(INDIRECT(ADDRESS(ROW(),COLUMN()-1,4))="25171714","Tambor de freno",""))</f>
        <v>Tambor de freno</v>
      </c>
      <c r="C1070" s="82" t="str">
        <f>IFERROR(VLOOKUP("UD",'Informacion '!P:Q,2,FALSE),"")</f>
        <v>Unidad</v>
      </c>
      <c r="D1070" s="81">
        <v>15</v>
      </c>
      <c r="E1070" s="71">
        <v>350</v>
      </c>
      <c r="F1070" s="70">
        <f t="shared" ca="1" si="25"/>
        <v>5250</v>
      </c>
    </row>
    <row r="1071" spans="1:10" ht="14.1" customHeight="1" x14ac:dyDescent="0.25">
      <c r="A1071" s="81" t="s">
        <v>5347</v>
      </c>
      <c r="B1071" s="69" t="str">
        <f ca="1">IFERROR(INDEX(UNSPSCDes,MATCH(INDIRECT(ADDRESS(ROW(),COLUMN()-1,4)),UNSPSCCode,0)),IF(INDIRECT(ADDRESS(ROW(),COLUMN()-1,4))="25171707","Freno de tambor",""))</f>
        <v>Freno de tambor</v>
      </c>
      <c r="C1071" s="82" t="str">
        <f>IFERROR(VLOOKUP("UD",'Informacion '!P:Q,2,FALSE),"")</f>
        <v>Unidad</v>
      </c>
      <c r="D1071" s="81">
        <v>15</v>
      </c>
      <c r="E1071" s="71">
        <v>450</v>
      </c>
      <c r="F1071" s="70">
        <f t="shared" ca="1" si="25"/>
        <v>6750</v>
      </c>
    </row>
    <row r="1072" spans="1:10" ht="14.1" customHeight="1" x14ac:dyDescent="0.25">
      <c r="A1072" s="81" t="s">
        <v>5347</v>
      </c>
      <c r="B1072" s="69" t="str">
        <f ca="1">IFERROR(INDEX(UNSPSCDes,MATCH(INDIRECT(ADDRESS(ROW(),COLUMN()-1,4)),UNSPSCCode,0)),IF(INDIRECT(ADDRESS(ROW(),COLUMN()-1,4))="25171707","Freno de tambor",""))</f>
        <v>Freno de tambor</v>
      </c>
      <c r="C1072" s="82" t="str">
        <f>IFERROR(VLOOKUP("UD",'Informacion '!P:Q,2,FALSE),"")</f>
        <v>Unidad</v>
      </c>
      <c r="D1072" s="81">
        <v>15</v>
      </c>
      <c r="E1072" s="71">
        <v>650</v>
      </c>
      <c r="F1072" s="70">
        <f t="shared" ca="1" si="25"/>
        <v>9750</v>
      </c>
    </row>
    <row r="1073" spans="1:10" ht="14.1" customHeight="1" x14ac:dyDescent="0.25">
      <c r="A1073" s="81" t="s">
        <v>4277</v>
      </c>
      <c r="B1073" s="69" t="str">
        <f ca="1">IFERROR(INDEX(UNSPSCDes,MATCH(INDIRECT(ADDRESS(ROW(),COLUMN()-1,4)),UNSPSCCode,0)),IF(INDIRECT(ADDRESS(ROW(),COLUMN()-1,4))="25172003","Amortiguadores para camiones",""))</f>
        <v>Amortiguadores para camiones</v>
      </c>
      <c r="C1073" s="82" t="str">
        <f>IFERROR(VLOOKUP("UD",'Informacion '!P:Q,2,FALSE),"")</f>
        <v>Unidad</v>
      </c>
      <c r="D1073" s="81">
        <v>10</v>
      </c>
      <c r="E1073" s="71">
        <v>43500</v>
      </c>
      <c r="F1073" s="70">
        <f t="shared" ca="1" si="25"/>
        <v>435000</v>
      </c>
    </row>
    <row r="1074" spans="1:10" ht="14.1" customHeight="1" x14ac:dyDescent="0.25">
      <c r="A1074" s="81" t="s">
        <v>13313</v>
      </c>
      <c r="B1074" s="69" t="str">
        <f ca="1">IFERROR(INDEX(UNSPSCDes,MATCH(INDIRECT(ADDRESS(ROW(),COLUMN()-1,4)),UNSPSCCode,0)),IF(INDIRECT(ADDRESS(ROW(),COLUMN()-1,4))="25172004","Amortiguadores para automóviles",""))</f>
        <v>Amortiguadores para automóviles</v>
      </c>
      <c r="C1074" s="82" t="str">
        <f>IFERROR(VLOOKUP("UD",'Informacion '!P:Q,2,FALSE),"")</f>
        <v>Unidad</v>
      </c>
      <c r="D1074" s="81">
        <v>10</v>
      </c>
      <c r="E1074" s="71">
        <v>43500</v>
      </c>
      <c r="F1074" s="70">
        <f t="shared" ca="1" si="25"/>
        <v>435000</v>
      </c>
    </row>
    <row r="1075" spans="1:10" ht="14.1" customHeight="1" x14ac:dyDescent="0.25">
      <c r="E1075" s="83" t="s">
        <v>12725</v>
      </c>
      <c r="F1075" s="74">
        <f ca="1">SUM(Table61[MONTO TOTAL ESTIMADO])</f>
        <v>1018150</v>
      </c>
    </row>
    <row r="1076" spans="1:10" ht="14.1" customHeight="1" thickBot="1" x14ac:dyDescent="0.3"/>
    <row r="1077" spans="1:10" ht="14.1" customHeight="1" thickBot="1" x14ac:dyDescent="0.3">
      <c r="A1077" s="64" t="s">
        <v>16619</v>
      </c>
      <c r="B1077" s="64" t="s">
        <v>165</v>
      </c>
      <c r="C1077" s="64" t="s">
        <v>11894</v>
      </c>
      <c r="D1077" s="64" t="s">
        <v>14584</v>
      </c>
      <c r="E1077" s="64" t="s">
        <v>11111</v>
      </c>
      <c r="F1077" s="64" t="s">
        <v>11244</v>
      </c>
    </row>
    <row r="1078" spans="1:10" ht="14.1" customHeight="1" thickBot="1" x14ac:dyDescent="0.3">
      <c r="A1078" s="66" t="s">
        <v>9533</v>
      </c>
      <c r="B1078" s="66" t="s">
        <v>2713</v>
      </c>
      <c r="C1078" s="66" t="s">
        <v>18049</v>
      </c>
      <c r="D1078" s="66" t="s">
        <v>17732</v>
      </c>
      <c r="E1078" s="66" t="s">
        <v>18105</v>
      </c>
      <c r="F1078" s="66" t="s">
        <v>6884</v>
      </c>
    </row>
    <row r="1079" spans="1:10" ht="14.1" customHeight="1" thickBot="1" x14ac:dyDescent="0.3">
      <c r="A1079" s="134" t="s">
        <v>15034</v>
      </c>
      <c r="B1079" s="67" t="s">
        <v>8646</v>
      </c>
      <c r="C1079" s="77">
        <v>44484</v>
      </c>
      <c r="D1079" s="134" t="s">
        <v>9515</v>
      </c>
      <c r="E1079" s="79" t="s">
        <v>13278</v>
      </c>
      <c r="F1079" s="80" t="s">
        <v>3126</v>
      </c>
    </row>
    <row r="1080" spans="1:10" ht="14.1" customHeight="1" thickBot="1" x14ac:dyDescent="0.3">
      <c r="A1080" s="135"/>
      <c r="B1080" s="67" t="s">
        <v>1810</v>
      </c>
      <c r="C1080" s="78">
        <f>IF(C1079="","",IF(AND(MONTH(C1079)&gt;=1,MONTH(C1079)&lt;=3),1,IF(AND(MONTH(C1079)&gt;=4,MONTH(C1079)&lt;=6),2,IF(AND(MONTH(C1079)&gt;=7,MONTH(C1079)&lt;=9),3,4))))</f>
        <v>4</v>
      </c>
      <c r="D1080" s="135"/>
      <c r="E1080" s="79" t="s">
        <v>2447</v>
      </c>
      <c r="F1080" s="80" t="s">
        <v>14655</v>
      </c>
    </row>
    <row r="1081" spans="1:10" ht="14.1" customHeight="1" thickBot="1" x14ac:dyDescent="0.3">
      <c r="A1081" s="135"/>
      <c r="B1081" s="67" t="s">
        <v>13122</v>
      </c>
      <c r="C1081" s="77">
        <v>44486</v>
      </c>
      <c r="D1081" s="135"/>
      <c r="E1081" s="79" t="s">
        <v>3119</v>
      </c>
      <c r="F1081" s="80" t="s">
        <v>4694</v>
      </c>
    </row>
    <row r="1082" spans="1:10" ht="14.1" customHeight="1" thickBot="1" x14ac:dyDescent="0.3">
      <c r="A1082" s="135"/>
      <c r="B1082" s="67" t="s">
        <v>1810</v>
      </c>
      <c r="C1082" s="78">
        <f>IF(C1081="","",IF(AND(MONTH(C1081)&gt;=1,MONTH(C1081)&lt;=3),1,IF(AND(MONTH(C1081)&gt;=4,MONTH(C1081)&lt;=6),2,IF(AND(MONTH(C1081)&gt;=7,MONTH(C1081)&lt;=9),3,4))))</f>
        <v>4</v>
      </c>
      <c r="D1082" s="135"/>
      <c r="E1082" s="79" t="s">
        <v>13380</v>
      </c>
      <c r="F1082" s="80" t="s">
        <v>4694</v>
      </c>
    </row>
    <row r="1083" spans="1:10" ht="14.1" customHeight="1" thickBot="1" x14ac:dyDescent="0.3">
      <c r="H1083" s="26" t="str">
        <f>C1053</f>
        <v>Bienes</v>
      </c>
      <c r="I1083" s="26" t="str">
        <f>E1053</f>
        <v>No</v>
      </c>
      <c r="J1083" s="26" t="str">
        <f>D1053</f>
        <v>Compras Menores</v>
      </c>
    </row>
    <row r="1084" spans="1:10" ht="14.1" customHeight="1" thickBot="1" x14ac:dyDescent="0.3">
      <c r="A1084" s="72" t="s">
        <v>15959</v>
      </c>
      <c r="B1084" s="72" t="s">
        <v>16379</v>
      </c>
      <c r="C1084" s="72" t="s">
        <v>15863</v>
      </c>
      <c r="D1084" s="72" t="s">
        <v>15467</v>
      </c>
      <c r="E1084" s="72" t="s">
        <v>7036</v>
      </c>
      <c r="F1084" s="72" t="s">
        <v>15496</v>
      </c>
    </row>
    <row r="1085" spans="1:10" ht="33.950000000000003" customHeight="1" x14ac:dyDescent="0.25">
      <c r="A1085" s="81" t="s">
        <v>935</v>
      </c>
      <c r="B1085" s="69" t="str">
        <f ca="1">IFERROR(INDEX(UNSPSCDes,MATCH(INDIRECT(ADDRESS(ROW(),COLUMN()-1,4)),UNSPSCCode,0)),IF(INDIRECT(ADDRESS(ROW(),COLUMN()-1,4))="25171708","Freno de disco",""))</f>
        <v>Freno de disco</v>
      </c>
      <c r="C1085" s="82" t="str">
        <f>IFERROR(VLOOKUP("UD",'Informacion '!P:Q,2,FALSE),"")</f>
        <v>Unidad</v>
      </c>
      <c r="D1085" s="81">
        <v>20</v>
      </c>
      <c r="E1085" s="71">
        <v>650</v>
      </c>
      <c r="F1085" s="70">
        <f t="shared" ref="F1085:F1099" ca="1" si="26">INDIRECT(ADDRESS(ROW(),COLUMN()-2,4))*INDIRECT(ADDRESS(ROW(),COLUMN()-1,4))</f>
        <v>13000</v>
      </c>
    </row>
    <row r="1086" spans="1:10" ht="14.1" customHeight="1" x14ac:dyDescent="0.25">
      <c r="A1086" s="81" t="s">
        <v>4263</v>
      </c>
      <c r="B1086" s="69" t="str">
        <f ca="1">IFERROR(INDEX(UNSPSCDes,MATCH(INDIRECT(ADDRESS(ROW(),COLUMN()-1,4)),UNSPSCCode,0)),IF(INDIRECT(ADDRESS(ROW(),COLUMN()-1,4))="25171709","Freno enfriado con líquido",""))</f>
        <v>Freno enfriado con líquido</v>
      </c>
      <c r="C1086" s="82" t="str">
        <f>IFERROR(VLOOKUP("UD",'Informacion '!P:Q,2,FALSE),"")</f>
        <v>Unidad</v>
      </c>
      <c r="D1086" s="81">
        <v>15</v>
      </c>
      <c r="E1086" s="71">
        <v>450</v>
      </c>
      <c r="F1086" s="70">
        <f t="shared" ca="1" si="26"/>
        <v>6750</v>
      </c>
    </row>
    <row r="1087" spans="1:10" ht="14.1" customHeight="1" x14ac:dyDescent="0.25">
      <c r="A1087" s="81" t="s">
        <v>3674</v>
      </c>
      <c r="B1087" s="69" t="str">
        <f ca="1">IFERROR(INDEX(UNSPSCDes,MATCH(INDIRECT(ADDRESS(ROW(),COLUMN()-1,4)),UNSPSCCode,0)),IF(INDIRECT(ADDRESS(ROW(),COLUMN()-1,4))="25171712","Zapatas de freno de tambor",""))</f>
        <v>Zapatas de freno de tambor</v>
      </c>
      <c r="C1087" s="82" t="str">
        <f>IFERROR(VLOOKUP("UD",'Informacion '!P:Q,2,FALSE),"")</f>
        <v>Unidad</v>
      </c>
      <c r="D1087" s="81">
        <v>15</v>
      </c>
      <c r="E1087" s="71">
        <v>550</v>
      </c>
      <c r="F1087" s="70">
        <f t="shared" ca="1" si="26"/>
        <v>8250</v>
      </c>
    </row>
    <row r="1088" spans="1:10" ht="14.1" customHeight="1" x14ac:dyDescent="0.25">
      <c r="A1088" s="81" t="s">
        <v>13803</v>
      </c>
      <c r="B1088" s="69" t="str">
        <f ca="1">IFERROR(INDEX(UNSPSCDes,MATCH(INDIRECT(ADDRESS(ROW(),COLUMN()-1,4)),UNSPSCCode,0)),IF(INDIRECT(ADDRESS(ROW(),COLUMN()-1,4))="25173801","Ejes de manejo",""))</f>
        <v>Ejes de manejo</v>
      </c>
      <c r="C1088" s="82" t="str">
        <f>IFERROR(VLOOKUP("UD",'Informacion '!P:Q,2,FALSE),"")</f>
        <v>Unidad</v>
      </c>
      <c r="D1088" s="81">
        <v>15</v>
      </c>
      <c r="E1088" s="71">
        <v>690</v>
      </c>
      <c r="F1088" s="70">
        <f t="shared" ca="1" si="26"/>
        <v>10350</v>
      </c>
    </row>
    <row r="1089" spans="1:6" ht="14.1" customHeight="1" x14ac:dyDescent="0.25">
      <c r="A1089" s="81" t="s">
        <v>13803</v>
      </c>
      <c r="B1089" s="69" t="str">
        <f ca="1">IFERROR(INDEX(UNSPSCDes,MATCH(INDIRECT(ADDRESS(ROW(),COLUMN()-1,4)),UNSPSCCode,0)),IF(INDIRECT(ADDRESS(ROW(),COLUMN()-1,4))="25173801","Ejes de manejo",""))</f>
        <v>Ejes de manejo</v>
      </c>
      <c r="C1089" s="82" t="str">
        <f>IFERROR(VLOOKUP("UD",'Informacion '!P:Q,2,FALSE),"")</f>
        <v>Unidad</v>
      </c>
      <c r="D1089" s="81">
        <v>15</v>
      </c>
      <c r="E1089" s="71">
        <v>1500</v>
      </c>
      <c r="F1089" s="70">
        <f t="shared" ca="1" si="26"/>
        <v>22500</v>
      </c>
    </row>
    <row r="1090" spans="1:6" ht="14.1" customHeight="1" x14ac:dyDescent="0.25">
      <c r="A1090" s="81" t="s">
        <v>17347</v>
      </c>
      <c r="B1090" s="69" t="str">
        <f ca="1">IFERROR(INDEX(UNSPSCDes,MATCH(INDIRECT(ADDRESS(ROW(),COLUMN()-1,4)),UNSPSCCode,0)),IF(INDIRECT(ADDRESS(ROW(),COLUMN()-1,4))="25173805","Diferenciales",""))</f>
        <v>Diferenciales</v>
      </c>
      <c r="C1090" s="82" t="str">
        <f>IFERROR(VLOOKUP("UD",'Informacion '!P:Q,2,FALSE),"")</f>
        <v>Unidad</v>
      </c>
      <c r="D1090" s="81">
        <v>15</v>
      </c>
      <c r="E1090" s="71">
        <v>1600</v>
      </c>
      <c r="F1090" s="70">
        <f t="shared" ca="1" si="26"/>
        <v>24000</v>
      </c>
    </row>
    <row r="1091" spans="1:6" ht="14.1" customHeight="1" x14ac:dyDescent="0.25">
      <c r="A1091" s="81" t="s">
        <v>13803</v>
      </c>
      <c r="B1091" s="69" t="str">
        <f ca="1">IFERROR(INDEX(UNSPSCDes,MATCH(INDIRECT(ADDRESS(ROW(),COLUMN()-1,4)),UNSPSCCode,0)),IF(INDIRECT(ADDRESS(ROW(),COLUMN()-1,4))="25173801","Ejes de manejo",""))</f>
        <v>Ejes de manejo</v>
      </c>
      <c r="C1091" s="82" t="str">
        <f>IFERROR(VLOOKUP("UD",'Informacion '!P:Q,2,FALSE),"")</f>
        <v>Unidad</v>
      </c>
      <c r="D1091" s="81">
        <v>15</v>
      </c>
      <c r="E1091" s="71">
        <v>890</v>
      </c>
      <c r="F1091" s="70">
        <f t="shared" ca="1" si="26"/>
        <v>13350</v>
      </c>
    </row>
    <row r="1092" spans="1:6" ht="14.1" customHeight="1" x14ac:dyDescent="0.25">
      <c r="A1092" s="81" t="s">
        <v>17347</v>
      </c>
      <c r="B1092" s="69" t="str">
        <f ca="1">IFERROR(INDEX(UNSPSCDes,MATCH(INDIRECT(ADDRESS(ROW(),COLUMN()-1,4)),UNSPSCCode,0)),IF(INDIRECT(ADDRESS(ROW(),COLUMN()-1,4))="25173805","Diferenciales",""))</f>
        <v>Diferenciales</v>
      </c>
      <c r="C1092" s="82" t="str">
        <f>IFERROR(VLOOKUP("UD",'Informacion '!P:Q,2,FALSE),"")</f>
        <v>Unidad</v>
      </c>
      <c r="D1092" s="81">
        <v>15</v>
      </c>
      <c r="E1092" s="71">
        <v>780</v>
      </c>
      <c r="F1092" s="70">
        <f t="shared" ca="1" si="26"/>
        <v>11700</v>
      </c>
    </row>
    <row r="1093" spans="1:6" ht="14.1" customHeight="1" x14ac:dyDescent="0.25">
      <c r="A1093" s="81" t="s">
        <v>3295</v>
      </c>
      <c r="B1093" s="69" t="str">
        <f ca="1">IFERROR(INDEX(UNSPSCDes,MATCH(INDIRECT(ADDRESS(ROW(),COLUMN()-1,4)),UNSPSCCode,0)),IF(INDIRECT(ADDRESS(ROW(),COLUMN()-1,4))="25174002","Radiadores de motor",""))</f>
        <v>Radiadores de motor</v>
      </c>
      <c r="C1093" s="82" t="str">
        <f>IFERROR(VLOOKUP("UD",'Informacion '!P:Q,2,FALSE),"")</f>
        <v>Unidad</v>
      </c>
      <c r="D1093" s="81">
        <v>15</v>
      </c>
      <c r="E1093" s="71">
        <v>450</v>
      </c>
      <c r="F1093" s="70">
        <f t="shared" ca="1" si="26"/>
        <v>6750</v>
      </c>
    </row>
    <row r="1094" spans="1:6" ht="14.1" customHeight="1" x14ac:dyDescent="0.25">
      <c r="A1094" s="81" t="s">
        <v>17076</v>
      </c>
      <c r="B1094" s="69" t="str">
        <f ca="1">IFERROR(INDEX(UNSPSCDes,MATCH(INDIRECT(ADDRESS(ROW(),COLUMN()-1,4)),UNSPSCCode,0)),IF(INDIRECT(ADDRESS(ROW(),COLUMN()-1,4))="25174209","Piñones",""))</f>
        <v>Piñones</v>
      </c>
      <c r="C1094" s="82" t="str">
        <f>IFERROR(VLOOKUP("UD",'Informacion '!P:Q,2,FALSE),"")</f>
        <v>Unidad</v>
      </c>
      <c r="D1094" s="81">
        <v>15</v>
      </c>
      <c r="E1094" s="71">
        <v>650</v>
      </c>
      <c r="F1094" s="70">
        <f t="shared" ca="1" si="26"/>
        <v>9750</v>
      </c>
    </row>
    <row r="1095" spans="1:6" ht="14.1" customHeight="1" x14ac:dyDescent="0.25">
      <c r="A1095" s="81" t="s">
        <v>8596</v>
      </c>
      <c r="B1095" s="69" t="str">
        <f ca="1">IFERROR(INDEX(UNSPSCDes,MATCH(INDIRECT(ADDRESS(ROW(),COLUMN()-1,4)),UNSPSCCode,0)),IF(INDIRECT(ADDRESS(ROW(),COLUMN()-1,4))="25171714","Tambor de freno",""))</f>
        <v>Tambor de freno</v>
      </c>
      <c r="C1095" s="82" t="str">
        <f>IFERROR(VLOOKUP("UD",'Informacion '!P:Q,2,FALSE),"")</f>
        <v>Unidad</v>
      </c>
      <c r="D1095" s="81">
        <v>15</v>
      </c>
      <c r="E1095" s="71">
        <v>350</v>
      </c>
      <c r="F1095" s="70">
        <f t="shared" ca="1" si="26"/>
        <v>5250</v>
      </c>
    </row>
    <row r="1096" spans="1:6" ht="14.1" customHeight="1" x14ac:dyDescent="0.25">
      <c r="A1096" s="81" t="s">
        <v>5347</v>
      </c>
      <c r="B1096" s="69" t="str">
        <f ca="1">IFERROR(INDEX(UNSPSCDes,MATCH(INDIRECT(ADDRESS(ROW(),COLUMN()-1,4)),UNSPSCCode,0)),IF(INDIRECT(ADDRESS(ROW(),COLUMN()-1,4))="25171707","Freno de tambor",""))</f>
        <v>Freno de tambor</v>
      </c>
      <c r="C1096" s="82" t="str">
        <f>IFERROR(VLOOKUP("UD",'Informacion '!P:Q,2,FALSE),"")</f>
        <v>Unidad</v>
      </c>
      <c r="D1096" s="81">
        <v>15</v>
      </c>
      <c r="E1096" s="71">
        <v>450</v>
      </c>
      <c r="F1096" s="70">
        <f t="shared" ca="1" si="26"/>
        <v>6750</v>
      </c>
    </row>
    <row r="1097" spans="1:6" ht="14.1" customHeight="1" x14ac:dyDescent="0.25">
      <c r="A1097" s="81" t="s">
        <v>5347</v>
      </c>
      <c r="B1097" s="69" t="str">
        <f ca="1">IFERROR(INDEX(UNSPSCDes,MATCH(INDIRECT(ADDRESS(ROW(),COLUMN()-1,4)),UNSPSCCode,0)),IF(INDIRECT(ADDRESS(ROW(),COLUMN()-1,4))="25171707","Freno de tambor",""))</f>
        <v>Freno de tambor</v>
      </c>
      <c r="C1097" s="82" t="str">
        <f>IFERROR(VLOOKUP("UD",'Informacion '!P:Q,2,FALSE),"")</f>
        <v>Unidad</v>
      </c>
      <c r="D1097" s="81">
        <v>15</v>
      </c>
      <c r="E1097" s="71">
        <v>650</v>
      </c>
      <c r="F1097" s="70">
        <f t="shared" ca="1" si="26"/>
        <v>9750</v>
      </c>
    </row>
    <row r="1098" spans="1:6" ht="14.1" customHeight="1" x14ac:dyDescent="0.25">
      <c r="A1098" s="81" t="s">
        <v>4277</v>
      </c>
      <c r="B1098" s="69" t="str">
        <f ca="1">IFERROR(INDEX(UNSPSCDes,MATCH(INDIRECT(ADDRESS(ROW(),COLUMN()-1,4)),UNSPSCCode,0)),IF(INDIRECT(ADDRESS(ROW(),COLUMN()-1,4))="25172003","Amortiguadores para camiones",""))</f>
        <v>Amortiguadores para camiones</v>
      </c>
      <c r="C1098" s="82" t="str">
        <f>IFERROR(VLOOKUP("UD",'Informacion '!P:Q,2,FALSE),"")</f>
        <v>Unidad</v>
      </c>
      <c r="D1098" s="81">
        <v>10</v>
      </c>
      <c r="E1098" s="71">
        <v>43500</v>
      </c>
      <c r="F1098" s="70">
        <f t="shared" ca="1" si="26"/>
        <v>435000</v>
      </c>
    </row>
    <row r="1099" spans="1:6" ht="14.1" customHeight="1" x14ac:dyDescent="0.25">
      <c r="A1099" s="81" t="s">
        <v>13313</v>
      </c>
      <c r="B1099" s="69" t="str">
        <f ca="1">IFERROR(INDEX(UNSPSCDes,MATCH(INDIRECT(ADDRESS(ROW(),COLUMN()-1,4)),UNSPSCCode,0)),IF(INDIRECT(ADDRESS(ROW(),COLUMN()-1,4))="25172004","Amortiguadores para automóviles",""))</f>
        <v>Amortiguadores para automóviles</v>
      </c>
      <c r="C1099" s="82" t="str">
        <f>IFERROR(VLOOKUP("UD",'Informacion '!P:Q,2,FALSE),"")</f>
        <v>Unidad</v>
      </c>
      <c r="D1099" s="81">
        <v>10</v>
      </c>
      <c r="E1099" s="71">
        <v>43500</v>
      </c>
      <c r="F1099" s="70">
        <f t="shared" ca="1" si="26"/>
        <v>435000</v>
      </c>
    </row>
    <row r="1100" spans="1:6" ht="14.1" customHeight="1" x14ac:dyDescent="0.25">
      <c r="E1100" s="83" t="s">
        <v>12725</v>
      </c>
      <c r="F1100" s="74">
        <f ca="1">SUM(Table62[MONTO TOTAL ESTIMADO])</f>
        <v>1018150</v>
      </c>
    </row>
    <row r="1101" spans="1:6" ht="14.1" customHeight="1" thickBot="1" x14ac:dyDescent="0.3"/>
    <row r="1102" spans="1:6" ht="14.1" customHeight="1" thickBot="1" x14ac:dyDescent="0.3">
      <c r="A1102" s="64" t="s">
        <v>16619</v>
      </c>
      <c r="B1102" s="64" t="s">
        <v>165</v>
      </c>
      <c r="C1102" s="64" t="s">
        <v>11894</v>
      </c>
      <c r="D1102" s="64" t="s">
        <v>14584</v>
      </c>
      <c r="E1102" s="64" t="s">
        <v>11111</v>
      </c>
      <c r="F1102" s="64" t="s">
        <v>11244</v>
      </c>
    </row>
    <row r="1103" spans="1:6" ht="14.1" customHeight="1" thickBot="1" x14ac:dyDescent="0.3">
      <c r="A1103" s="66" t="s">
        <v>18633</v>
      </c>
      <c r="B1103" s="66" t="s">
        <v>16055</v>
      </c>
      <c r="C1103" s="66" t="s">
        <v>18049</v>
      </c>
      <c r="D1103" s="66" t="s">
        <v>1899</v>
      </c>
      <c r="E1103" s="66" t="s">
        <v>18105</v>
      </c>
      <c r="F1103" s="66" t="s">
        <v>6884</v>
      </c>
    </row>
    <row r="1104" spans="1:6" ht="14.1" customHeight="1" thickBot="1" x14ac:dyDescent="0.3">
      <c r="A1104" s="134" t="s">
        <v>15034</v>
      </c>
      <c r="B1104" s="67" t="s">
        <v>8646</v>
      </c>
      <c r="C1104" s="77">
        <v>44331</v>
      </c>
      <c r="D1104" s="134" t="s">
        <v>9515</v>
      </c>
      <c r="E1104" s="79" t="s">
        <v>13278</v>
      </c>
      <c r="F1104" s="80" t="s">
        <v>3126</v>
      </c>
    </row>
    <row r="1105" spans="1:10" ht="14.1" customHeight="1" thickBot="1" x14ac:dyDescent="0.3">
      <c r="A1105" s="135"/>
      <c r="B1105" s="67" t="s">
        <v>1810</v>
      </c>
      <c r="C1105" s="78">
        <f>IF(C1104="","",IF(AND(MONTH(C1104)&gt;=1,MONTH(C1104)&lt;=3),1,IF(AND(MONTH(C1104)&gt;=4,MONTH(C1104)&lt;=6),2,IF(AND(MONTH(C1104)&gt;=7,MONTH(C1104)&lt;=9),3,4))))</f>
        <v>2</v>
      </c>
      <c r="D1105" s="135"/>
      <c r="E1105" s="79" t="s">
        <v>2447</v>
      </c>
      <c r="F1105" s="80" t="s">
        <v>14655</v>
      </c>
    </row>
    <row r="1106" spans="1:10" ht="14.1" customHeight="1" thickBot="1" x14ac:dyDescent="0.3">
      <c r="A1106" s="135"/>
      <c r="B1106" s="67" t="s">
        <v>13122</v>
      </c>
      <c r="C1106" s="77">
        <v>44337</v>
      </c>
      <c r="D1106" s="135"/>
      <c r="E1106" s="79" t="s">
        <v>3119</v>
      </c>
      <c r="F1106" s="80" t="s">
        <v>4694</v>
      </c>
    </row>
    <row r="1107" spans="1:10" ht="14.1" customHeight="1" thickBot="1" x14ac:dyDescent="0.3">
      <c r="A1107" s="135"/>
      <c r="B1107" s="67" t="s">
        <v>1810</v>
      </c>
      <c r="C1107" s="78">
        <f>IF(C1106="","",IF(AND(MONTH(C1106)&gt;=1,MONTH(C1106)&lt;=3),1,IF(AND(MONTH(C1106)&gt;=4,MONTH(C1106)&lt;=6),2,IF(AND(MONTH(C1106)&gt;=7,MONTH(C1106)&lt;=9),3,4))))</f>
        <v>2</v>
      </c>
      <c r="D1107" s="135"/>
      <c r="E1107" s="79" t="s">
        <v>13380</v>
      </c>
      <c r="F1107" s="80"/>
    </row>
    <row r="1108" spans="1:10" ht="14.1" customHeight="1" thickBot="1" x14ac:dyDescent="0.3">
      <c r="H1108" s="26" t="str">
        <f>C1078</f>
        <v>Bienes</v>
      </c>
      <c r="I1108" s="26" t="str">
        <f>E1078</f>
        <v>No</v>
      </c>
      <c r="J1108" s="26" t="str">
        <f>D1078</f>
        <v>Compras Menores</v>
      </c>
    </row>
    <row r="1109" spans="1:10" ht="14.1" customHeight="1" thickBot="1" x14ac:dyDescent="0.3">
      <c r="A1109" s="72" t="s">
        <v>15959</v>
      </c>
      <c r="B1109" s="72" t="s">
        <v>16379</v>
      </c>
      <c r="C1109" s="72" t="s">
        <v>15863</v>
      </c>
      <c r="D1109" s="72" t="s">
        <v>15467</v>
      </c>
      <c r="E1109" s="72" t="s">
        <v>7036</v>
      </c>
      <c r="F1109" s="72" t="s">
        <v>15496</v>
      </c>
    </row>
    <row r="1110" spans="1:10" ht="33.950000000000003" customHeight="1" x14ac:dyDescent="0.25">
      <c r="A1110" s="81" t="s">
        <v>1689</v>
      </c>
      <c r="B1110" s="69" t="str">
        <f ca="1">IFERROR(INDEX(UNSPSCDes,MATCH(INDIRECT(ADDRESS(ROW(),COLUMN()-1,4)),UNSPSCCode,0)),IF(INDIRECT(ADDRESS(ROW(),COLUMN()-1,4))="90101603","Servicios de cáterin",""))</f>
        <v>Servicios de cáterin</v>
      </c>
      <c r="C1110" s="82" t="str">
        <f>IFERROR(VLOOKUP("UD",'Informacion '!P:Q,2,FALSE),"")</f>
        <v>Unidad</v>
      </c>
      <c r="D1110" s="81">
        <v>1</v>
      </c>
      <c r="E1110" s="71">
        <v>2500000</v>
      </c>
      <c r="F1110" s="70">
        <f ca="1">INDIRECT(ADDRESS(ROW(),COLUMN()-2,4))*INDIRECT(ADDRESS(ROW(),COLUMN()-1,4))</f>
        <v>2500000</v>
      </c>
    </row>
    <row r="1111" spans="1:10" ht="14.1" customHeight="1" x14ac:dyDescent="0.25">
      <c r="E1111" s="83" t="s">
        <v>12725</v>
      </c>
      <c r="F1111" s="74">
        <f ca="1">SUM(Table63[MONTO TOTAL ESTIMADO])</f>
        <v>2500000</v>
      </c>
    </row>
    <row r="1112" spans="1:10" ht="14.1" customHeight="1" thickBot="1" x14ac:dyDescent="0.3"/>
    <row r="1113" spans="1:10" ht="14.1" customHeight="1" thickBot="1" x14ac:dyDescent="0.3">
      <c r="A1113" s="64" t="s">
        <v>16619</v>
      </c>
      <c r="B1113" s="64" t="s">
        <v>165</v>
      </c>
      <c r="C1113" s="64" t="s">
        <v>11894</v>
      </c>
      <c r="D1113" s="64" t="s">
        <v>14584</v>
      </c>
      <c r="E1113" s="64" t="s">
        <v>11111</v>
      </c>
      <c r="F1113" s="64" t="s">
        <v>11244</v>
      </c>
    </row>
    <row r="1114" spans="1:10" ht="14.1" customHeight="1" thickBot="1" x14ac:dyDescent="0.3">
      <c r="A1114" s="66" t="s">
        <v>18633</v>
      </c>
      <c r="B1114" s="66" t="s">
        <v>14536</v>
      </c>
      <c r="C1114" s="66" t="s">
        <v>18049</v>
      </c>
      <c r="D1114" s="66" t="s">
        <v>1899</v>
      </c>
      <c r="E1114" s="66" t="s">
        <v>18105</v>
      </c>
      <c r="F1114" s="66" t="s">
        <v>6884</v>
      </c>
    </row>
    <row r="1115" spans="1:10" ht="14.1" customHeight="1" thickBot="1" x14ac:dyDescent="0.3">
      <c r="A1115" s="134" t="s">
        <v>15034</v>
      </c>
      <c r="B1115" s="67" t="s">
        <v>8646</v>
      </c>
      <c r="C1115" s="77">
        <v>44511</v>
      </c>
      <c r="D1115" s="134" t="s">
        <v>9515</v>
      </c>
      <c r="E1115" s="79" t="s">
        <v>13278</v>
      </c>
      <c r="F1115" s="80" t="s">
        <v>3126</v>
      </c>
    </row>
    <row r="1116" spans="1:10" ht="14.1" customHeight="1" thickBot="1" x14ac:dyDescent="0.3">
      <c r="A1116" s="135"/>
      <c r="B1116" s="67" t="s">
        <v>1810</v>
      </c>
      <c r="C1116" s="78">
        <f>IF(C1115="","",IF(AND(MONTH(C1115)&gt;=1,MONTH(C1115)&lt;=3),1,IF(AND(MONTH(C1115)&gt;=4,MONTH(C1115)&lt;=6),2,IF(AND(MONTH(C1115)&gt;=7,MONTH(C1115)&lt;=9),3,4))))</f>
        <v>4</v>
      </c>
      <c r="D1116" s="135"/>
      <c r="E1116" s="79" t="s">
        <v>2447</v>
      </c>
      <c r="F1116" s="80" t="s">
        <v>14655</v>
      </c>
    </row>
    <row r="1117" spans="1:10" ht="14.1" customHeight="1" thickBot="1" x14ac:dyDescent="0.3">
      <c r="A1117" s="135"/>
      <c r="B1117" s="67" t="s">
        <v>13122</v>
      </c>
      <c r="C1117" s="77">
        <v>44518</v>
      </c>
      <c r="D1117" s="135"/>
      <c r="E1117" s="79" t="s">
        <v>3119</v>
      </c>
      <c r="F1117" s="80" t="s">
        <v>4694</v>
      </c>
    </row>
    <row r="1118" spans="1:10" ht="14.1" customHeight="1" thickBot="1" x14ac:dyDescent="0.3">
      <c r="A1118" s="135"/>
      <c r="B1118" s="67" t="s">
        <v>1810</v>
      </c>
      <c r="C1118" s="78">
        <f>IF(C1117="","",IF(AND(MONTH(C1117)&gt;=1,MONTH(C1117)&lt;=3),1,IF(AND(MONTH(C1117)&gt;=4,MONTH(C1117)&lt;=6),2,IF(AND(MONTH(C1117)&gt;=7,MONTH(C1117)&lt;=9),3,4))))</f>
        <v>4</v>
      </c>
      <c r="D1118" s="135"/>
      <c r="E1118" s="79" t="s">
        <v>13380</v>
      </c>
      <c r="F1118" s="80" t="s">
        <v>4694</v>
      </c>
    </row>
    <row r="1119" spans="1:10" ht="14.1" customHeight="1" thickBot="1" x14ac:dyDescent="0.3">
      <c r="H1119" s="26" t="str">
        <f>C1103</f>
        <v>Bienes</v>
      </c>
      <c r="I1119" s="26" t="str">
        <f>E1103</f>
        <v>No</v>
      </c>
      <c r="J1119" s="26" t="str">
        <f>D1103</f>
        <v>Comparacion de Precios</v>
      </c>
    </row>
    <row r="1120" spans="1:10" ht="14.1" customHeight="1" thickBot="1" x14ac:dyDescent="0.3">
      <c r="A1120" s="72" t="s">
        <v>15959</v>
      </c>
      <c r="B1120" s="72" t="s">
        <v>16379</v>
      </c>
      <c r="C1120" s="72" t="s">
        <v>15863</v>
      </c>
      <c r="D1120" s="72" t="s">
        <v>15467</v>
      </c>
      <c r="E1120" s="72" t="s">
        <v>7036</v>
      </c>
      <c r="F1120" s="72" t="s">
        <v>15496</v>
      </c>
    </row>
    <row r="1121" spans="1:10" ht="33.950000000000003" customHeight="1" x14ac:dyDescent="0.25">
      <c r="A1121" s="81" t="s">
        <v>1689</v>
      </c>
      <c r="B1121" s="69" t="str">
        <f ca="1">IFERROR(INDEX(UNSPSCDes,MATCH(INDIRECT(ADDRESS(ROW(),COLUMN()-1,4)),UNSPSCCode,0)),IF(INDIRECT(ADDRESS(ROW(),COLUMN()-1,4))="90101603","Servicios de cáterin",""))</f>
        <v>Servicios de cáterin</v>
      </c>
      <c r="C1121" s="82" t="str">
        <f>IFERROR(VLOOKUP("UD",'Informacion '!P:Q,2,FALSE),"")</f>
        <v>Unidad</v>
      </c>
      <c r="D1121" s="81">
        <v>1</v>
      </c>
      <c r="E1121" s="71">
        <v>2500000</v>
      </c>
      <c r="F1121" s="70">
        <f ca="1">INDIRECT(ADDRESS(ROW(),COLUMN()-2,4))*INDIRECT(ADDRESS(ROW(),COLUMN()-1,4))</f>
        <v>2500000</v>
      </c>
    </row>
    <row r="1122" spans="1:10" ht="14.1" customHeight="1" x14ac:dyDescent="0.25">
      <c r="E1122" s="83" t="s">
        <v>12725</v>
      </c>
      <c r="F1122" s="74">
        <f ca="1">SUM(Table64[MONTO TOTAL ESTIMADO])</f>
        <v>2500000</v>
      </c>
    </row>
    <row r="1123" spans="1:10" ht="14.1" customHeight="1" thickBot="1" x14ac:dyDescent="0.3"/>
    <row r="1124" spans="1:10" ht="14.1" customHeight="1" thickBot="1" x14ac:dyDescent="0.3">
      <c r="A1124" s="64" t="s">
        <v>16619</v>
      </c>
      <c r="B1124" s="64" t="s">
        <v>165</v>
      </c>
      <c r="C1124" s="64" t="s">
        <v>11894</v>
      </c>
      <c r="D1124" s="64" t="s">
        <v>14584</v>
      </c>
      <c r="E1124" s="64" t="s">
        <v>11111</v>
      </c>
      <c r="F1124" s="64" t="s">
        <v>11244</v>
      </c>
    </row>
    <row r="1125" spans="1:10" ht="14.1" customHeight="1" thickBot="1" x14ac:dyDescent="0.3">
      <c r="A1125" s="66" t="s">
        <v>18633</v>
      </c>
      <c r="B1125" s="66" t="s">
        <v>72</v>
      </c>
      <c r="C1125" s="66" t="s">
        <v>18049</v>
      </c>
      <c r="D1125" s="66" t="s">
        <v>1899</v>
      </c>
      <c r="E1125" s="66" t="s">
        <v>18105</v>
      </c>
      <c r="F1125" s="66" t="s">
        <v>6884</v>
      </c>
    </row>
    <row r="1126" spans="1:10" ht="14.1" customHeight="1" thickBot="1" x14ac:dyDescent="0.3">
      <c r="A1126" s="134" t="s">
        <v>15034</v>
      </c>
      <c r="B1126" s="67" t="s">
        <v>8646</v>
      </c>
      <c r="C1126" s="77">
        <v>44387</v>
      </c>
      <c r="D1126" s="134" t="s">
        <v>9515</v>
      </c>
      <c r="E1126" s="79" t="s">
        <v>13278</v>
      </c>
      <c r="F1126" s="80" t="s">
        <v>3126</v>
      </c>
    </row>
    <row r="1127" spans="1:10" ht="14.1" customHeight="1" thickBot="1" x14ac:dyDescent="0.3">
      <c r="A1127" s="135"/>
      <c r="B1127" s="67" t="s">
        <v>1810</v>
      </c>
      <c r="C1127" s="78">
        <f>IF(C1126="","",IF(AND(MONTH(C1126)&gt;=1,MONTH(C1126)&lt;=3),1,IF(AND(MONTH(C1126)&gt;=4,MONTH(C1126)&lt;=6),2,IF(AND(MONTH(C1126)&gt;=7,MONTH(C1126)&lt;=9),3,4))))</f>
        <v>3</v>
      </c>
      <c r="D1127" s="135"/>
      <c r="E1127" s="79" t="s">
        <v>2447</v>
      </c>
      <c r="F1127" s="80" t="s">
        <v>14655</v>
      </c>
    </row>
    <row r="1128" spans="1:10" ht="14.1" customHeight="1" thickBot="1" x14ac:dyDescent="0.3">
      <c r="A1128" s="135"/>
      <c r="B1128" s="67" t="s">
        <v>13122</v>
      </c>
      <c r="C1128" s="77">
        <v>44394</v>
      </c>
      <c r="D1128" s="135"/>
      <c r="E1128" s="79" t="s">
        <v>3119</v>
      </c>
      <c r="F1128" s="80" t="s">
        <v>4694</v>
      </c>
    </row>
    <row r="1129" spans="1:10" ht="14.1" customHeight="1" thickBot="1" x14ac:dyDescent="0.3">
      <c r="A1129" s="135"/>
      <c r="B1129" s="67" t="s">
        <v>1810</v>
      </c>
      <c r="C1129" s="78">
        <f>IF(C1128="","",IF(AND(MONTH(C1128)&gt;=1,MONTH(C1128)&lt;=3),1,IF(AND(MONTH(C1128)&gt;=4,MONTH(C1128)&lt;=6),2,IF(AND(MONTH(C1128)&gt;=7,MONTH(C1128)&lt;=9),3,4))))</f>
        <v>3</v>
      </c>
      <c r="D1129" s="135"/>
      <c r="E1129" s="79" t="s">
        <v>13380</v>
      </c>
      <c r="F1129" s="80"/>
    </row>
    <row r="1130" spans="1:10" ht="14.1" customHeight="1" thickBot="1" x14ac:dyDescent="0.3">
      <c r="H1130" s="26" t="str">
        <f>C1114</f>
        <v>Bienes</v>
      </c>
      <c r="I1130" s="26" t="str">
        <f>E1114</f>
        <v>No</v>
      </c>
      <c r="J1130" s="26" t="str">
        <f>D1114</f>
        <v>Comparacion de Precios</v>
      </c>
    </row>
    <row r="1131" spans="1:10" ht="14.1" customHeight="1" thickBot="1" x14ac:dyDescent="0.3">
      <c r="A1131" s="72" t="s">
        <v>15959</v>
      </c>
      <c r="B1131" s="72" t="s">
        <v>16379</v>
      </c>
      <c r="C1131" s="72" t="s">
        <v>15863</v>
      </c>
      <c r="D1131" s="72" t="s">
        <v>15467</v>
      </c>
      <c r="E1131" s="72" t="s">
        <v>7036</v>
      </c>
      <c r="F1131" s="72" t="s">
        <v>15496</v>
      </c>
    </row>
    <row r="1132" spans="1:10" ht="33.950000000000003" customHeight="1" x14ac:dyDescent="0.25">
      <c r="A1132" s="81" t="s">
        <v>1689</v>
      </c>
      <c r="B1132" s="69" t="str">
        <f ca="1">IFERROR(INDEX(UNSPSCDes,MATCH(INDIRECT(ADDRESS(ROW(),COLUMN()-1,4)),UNSPSCCode,0)),IF(INDIRECT(ADDRESS(ROW(),COLUMN()-1,4))="90101603","Servicios de cáterin",""))</f>
        <v>Servicios de cáterin</v>
      </c>
      <c r="C1132" s="82" t="str">
        <f>IFERROR(VLOOKUP("UD",'Informacion '!P:Q,2,FALSE),"")</f>
        <v>Unidad</v>
      </c>
      <c r="D1132" s="81">
        <v>1</v>
      </c>
      <c r="E1132" s="71">
        <v>2500000</v>
      </c>
      <c r="F1132" s="70">
        <f ca="1">INDIRECT(ADDRESS(ROW(),COLUMN()-2,4))*INDIRECT(ADDRESS(ROW(),COLUMN()-1,4))</f>
        <v>2500000</v>
      </c>
    </row>
    <row r="1133" spans="1:10" ht="14.1" customHeight="1" x14ac:dyDescent="0.25">
      <c r="E1133" s="83" t="s">
        <v>12725</v>
      </c>
      <c r="F1133" s="74">
        <f ca="1">SUM(Table65[MONTO TOTAL ESTIMADO])</f>
        <v>2500000</v>
      </c>
    </row>
    <row r="1134" spans="1:10" ht="14.1" customHeight="1" thickBot="1" x14ac:dyDescent="0.3"/>
    <row r="1135" spans="1:10" ht="14.1" customHeight="1" thickBot="1" x14ac:dyDescent="0.3">
      <c r="A1135" s="64" t="s">
        <v>16619</v>
      </c>
      <c r="B1135" s="64" t="s">
        <v>165</v>
      </c>
      <c r="C1135" s="64" t="s">
        <v>11894</v>
      </c>
      <c r="D1135" s="64" t="s">
        <v>14584</v>
      </c>
      <c r="E1135" s="64" t="s">
        <v>11111</v>
      </c>
      <c r="F1135" s="64" t="s">
        <v>11244</v>
      </c>
    </row>
    <row r="1136" spans="1:10" ht="14.1" customHeight="1" thickBot="1" x14ac:dyDescent="0.3">
      <c r="A1136" s="66" t="s">
        <v>11317</v>
      </c>
      <c r="B1136" s="66" t="s">
        <v>16189</v>
      </c>
      <c r="C1136" s="66" t="s">
        <v>18049</v>
      </c>
      <c r="D1136" s="66" t="s">
        <v>1899</v>
      </c>
      <c r="E1136" s="66" t="s">
        <v>18105</v>
      </c>
      <c r="F1136" s="66" t="s">
        <v>6884</v>
      </c>
    </row>
    <row r="1137" spans="1:10" ht="14.1" customHeight="1" thickBot="1" x14ac:dyDescent="0.3">
      <c r="A1137" s="134" t="s">
        <v>15034</v>
      </c>
      <c r="B1137" s="67" t="s">
        <v>8646</v>
      </c>
      <c r="C1137" s="77">
        <v>44367</v>
      </c>
      <c r="D1137" s="134" t="s">
        <v>9515</v>
      </c>
      <c r="E1137" s="79" t="s">
        <v>13278</v>
      </c>
      <c r="F1137" s="80" t="s">
        <v>3126</v>
      </c>
    </row>
    <row r="1138" spans="1:10" ht="14.1" customHeight="1" thickBot="1" x14ac:dyDescent="0.3">
      <c r="A1138" s="135"/>
      <c r="B1138" s="67" t="s">
        <v>1810</v>
      </c>
      <c r="C1138" s="78">
        <f>IF(C1137="","",IF(AND(MONTH(C1137)&gt;=1,MONTH(C1137)&lt;=3),1,IF(AND(MONTH(C1137)&gt;=4,MONTH(C1137)&lt;=6),2,IF(AND(MONTH(C1137)&gt;=7,MONTH(C1137)&lt;=9),3,4))))</f>
        <v>2</v>
      </c>
      <c r="D1138" s="135"/>
      <c r="E1138" s="79" t="s">
        <v>2447</v>
      </c>
      <c r="F1138" s="80" t="s">
        <v>14655</v>
      </c>
    </row>
    <row r="1139" spans="1:10" ht="14.1" customHeight="1" thickBot="1" x14ac:dyDescent="0.3">
      <c r="A1139" s="135"/>
      <c r="B1139" s="67" t="s">
        <v>13122</v>
      </c>
      <c r="C1139" s="77">
        <v>44374</v>
      </c>
      <c r="D1139" s="135"/>
      <c r="E1139" s="79" t="s">
        <v>3119</v>
      </c>
      <c r="F1139" s="80" t="s">
        <v>4694</v>
      </c>
    </row>
    <row r="1140" spans="1:10" ht="14.1" customHeight="1" thickBot="1" x14ac:dyDescent="0.3">
      <c r="A1140" s="135"/>
      <c r="B1140" s="67" t="s">
        <v>1810</v>
      </c>
      <c r="C1140" s="78">
        <f>IF(C1139="","",IF(AND(MONTH(C1139)&gt;=1,MONTH(C1139)&lt;=3),1,IF(AND(MONTH(C1139)&gt;=4,MONTH(C1139)&lt;=6),2,IF(AND(MONTH(C1139)&gt;=7,MONTH(C1139)&lt;=9),3,4))))</f>
        <v>2</v>
      </c>
      <c r="D1140" s="135"/>
      <c r="E1140" s="79" t="s">
        <v>13380</v>
      </c>
      <c r="F1140" s="80" t="s">
        <v>4694</v>
      </c>
    </row>
    <row r="1141" spans="1:10" ht="14.1" customHeight="1" thickBot="1" x14ac:dyDescent="0.3">
      <c r="H1141" s="26" t="e">
        <f>#REF!</f>
        <v>#REF!</v>
      </c>
      <c r="I1141" s="26" t="e">
        <f>#REF!</f>
        <v>#REF!</v>
      </c>
      <c r="J1141" s="26" t="e">
        <f>#REF!</f>
        <v>#REF!</v>
      </c>
    </row>
    <row r="1142" spans="1:10" ht="14.1" customHeight="1" thickBot="1" x14ac:dyDescent="0.3">
      <c r="A1142" s="72" t="s">
        <v>15959</v>
      </c>
      <c r="B1142" s="72" t="s">
        <v>16379</v>
      </c>
      <c r="C1142" s="72" t="s">
        <v>15863</v>
      </c>
      <c r="D1142" s="72" t="s">
        <v>15467</v>
      </c>
      <c r="E1142" s="72" t="s">
        <v>7036</v>
      </c>
      <c r="F1142" s="72" t="s">
        <v>15496</v>
      </c>
    </row>
    <row r="1143" spans="1:10" ht="33.950000000000003" customHeight="1" x14ac:dyDescent="0.25">
      <c r="A1143" s="81" t="s">
        <v>2358</v>
      </c>
      <c r="B1143" s="69" t="str">
        <f ca="1">IFERROR(INDEX(UNSPSCDes,MATCH(INDIRECT(ADDRESS(ROW(),COLUMN()-1,4)),UNSPSCCode,0)),IF(INDIRECT(ADDRESS(ROW(),COLUMN()-1,4))="53102516","Gorras",""))</f>
        <v>Gorras</v>
      </c>
      <c r="C1143" s="82" t="str">
        <f>IFERROR(VLOOKUP("UD",'Informacion '!P:Q,2,FALSE),"")</f>
        <v>Unidad</v>
      </c>
      <c r="D1143" s="81">
        <v>1000</v>
      </c>
      <c r="E1143" s="71">
        <v>350</v>
      </c>
      <c r="F1143" s="70">
        <f ca="1">INDIRECT(ADDRESS(ROW(),COLUMN()-2,4))*INDIRECT(ADDRESS(ROW(),COLUMN()-1,4))</f>
        <v>350000</v>
      </c>
    </row>
    <row r="1144" spans="1:10" ht="14.1" customHeight="1" x14ac:dyDescent="0.25">
      <c r="A1144" s="81" t="s">
        <v>13171</v>
      </c>
      <c r="B1144" s="69" t="str">
        <f ca="1">IFERROR(INDEX(UNSPSCDes,MATCH(INDIRECT(ADDRESS(ROW(),COLUMN()-1,4)),UNSPSCCode,0)),IF(INDIRECT(ADDRESS(ROW(),COLUMN()-1,4))="53102701","Uniformes militares",""))</f>
        <v>Uniformes militares</v>
      </c>
      <c r="C1144" s="82" t="str">
        <f>IFERROR(VLOOKUP("UD",'Informacion '!P:Q,2,FALSE),"")</f>
        <v>Unidad</v>
      </c>
      <c r="D1144" s="81">
        <v>1300</v>
      </c>
      <c r="E1144" s="71">
        <v>2500</v>
      </c>
      <c r="F1144" s="70">
        <f ca="1">INDIRECT(ADDRESS(ROW(),COLUMN()-2,4))*INDIRECT(ADDRESS(ROW(),COLUMN()-1,4))</f>
        <v>3250000</v>
      </c>
    </row>
    <row r="1145" spans="1:10" ht="14.1" customHeight="1" x14ac:dyDescent="0.25">
      <c r="E1145" s="83" t="s">
        <v>12725</v>
      </c>
      <c r="F1145" s="74">
        <f ca="1">SUM(Table67[MONTO TOTAL ESTIMADO])</f>
        <v>3600000</v>
      </c>
    </row>
    <row r="1146" spans="1:10" ht="14.1" customHeight="1" thickBot="1" x14ac:dyDescent="0.3"/>
    <row r="1147" spans="1:10" ht="14.1" customHeight="1" thickBot="1" x14ac:dyDescent="0.3">
      <c r="A1147" s="64" t="s">
        <v>16619</v>
      </c>
      <c r="B1147" s="64" t="s">
        <v>165</v>
      </c>
      <c r="C1147" s="64" t="s">
        <v>11894</v>
      </c>
      <c r="D1147" s="64" t="s">
        <v>14584</v>
      </c>
      <c r="E1147" s="64" t="s">
        <v>11111</v>
      </c>
      <c r="F1147" s="64" t="s">
        <v>11244</v>
      </c>
    </row>
    <row r="1148" spans="1:10" ht="14.1" customHeight="1" thickBot="1" x14ac:dyDescent="0.3">
      <c r="A1148" s="66" t="s">
        <v>11317</v>
      </c>
      <c r="B1148" s="66" t="s">
        <v>5454</v>
      </c>
      <c r="C1148" s="66" t="s">
        <v>18049</v>
      </c>
      <c r="D1148" s="66" t="s">
        <v>1899</v>
      </c>
      <c r="E1148" s="66" t="s">
        <v>18105</v>
      </c>
      <c r="F1148" s="66" t="s">
        <v>6884</v>
      </c>
    </row>
    <row r="1149" spans="1:10" ht="14.1" customHeight="1" thickBot="1" x14ac:dyDescent="0.3">
      <c r="A1149" s="134" t="s">
        <v>15034</v>
      </c>
      <c r="B1149" s="67" t="s">
        <v>8646</v>
      </c>
      <c r="C1149" s="77">
        <v>44326</v>
      </c>
      <c r="D1149" s="134" t="s">
        <v>9515</v>
      </c>
      <c r="E1149" s="79" t="s">
        <v>13278</v>
      </c>
      <c r="F1149" s="80" t="s">
        <v>3126</v>
      </c>
    </row>
    <row r="1150" spans="1:10" ht="14.1" customHeight="1" thickBot="1" x14ac:dyDescent="0.3">
      <c r="A1150" s="135"/>
      <c r="B1150" s="67" t="s">
        <v>1810</v>
      </c>
      <c r="C1150" s="78">
        <f>IF(C1149="","",IF(AND(MONTH(C1149)&gt;=1,MONTH(C1149)&lt;=3),1,IF(AND(MONTH(C1149)&gt;=4,MONTH(C1149)&lt;=6),2,IF(AND(MONTH(C1149)&gt;=7,MONTH(C1149)&lt;=9),3,4))))</f>
        <v>2</v>
      </c>
      <c r="D1150" s="135"/>
      <c r="E1150" s="79" t="s">
        <v>2447</v>
      </c>
      <c r="F1150" s="80" t="s">
        <v>14655</v>
      </c>
    </row>
    <row r="1151" spans="1:10" ht="14.1" customHeight="1" thickBot="1" x14ac:dyDescent="0.3">
      <c r="A1151" s="135"/>
      <c r="B1151" s="67" t="s">
        <v>13122</v>
      </c>
      <c r="C1151" s="77">
        <v>44334</v>
      </c>
      <c r="D1151" s="135"/>
      <c r="E1151" s="79" t="s">
        <v>3119</v>
      </c>
      <c r="F1151" s="80" t="s">
        <v>4694</v>
      </c>
    </row>
    <row r="1152" spans="1:10" ht="14.1" customHeight="1" thickBot="1" x14ac:dyDescent="0.3">
      <c r="A1152" s="135"/>
      <c r="B1152" s="67" t="s">
        <v>1810</v>
      </c>
      <c r="C1152" s="78">
        <f>IF(C1151="","",IF(AND(MONTH(C1151)&gt;=1,MONTH(C1151)&lt;=3),1,IF(AND(MONTH(C1151)&gt;=4,MONTH(C1151)&lt;=6),2,IF(AND(MONTH(C1151)&gt;=7,MONTH(C1151)&lt;=9),3,4))))</f>
        <v>2</v>
      </c>
      <c r="D1152" s="135"/>
      <c r="E1152" s="79" t="s">
        <v>13380</v>
      </c>
      <c r="F1152" s="80"/>
    </row>
    <row r="1153" spans="1:10" ht="14.1" customHeight="1" thickBot="1" x14ac:dyDescent="0.3">
      <c r="H1153" s="26" t="str">
        <f>C1136</f>
        <v>Bienes</v>
      </c>
      <c r="I1153" s="26" t="str">
        <f>E1136</f>
        <v>No</v>
      </c>
      <c r="J1153" s="26" t="str">
        <f>D1136</f>
        <v>Comparacion de Precios</v>
      </c>
    </row>
    <row r="1154" spans="1:10" ht="14.1" customHeight="1" thickBot="1" x14ac:dyDescent="0.3">
      <c r="A1154" s="72" t="s">
        <v>15959</v>
      </c>
      <c r="B1154" s="72" t="s">
        <v>16379</v>
      </c>
      <c r="C1154" s="72" t="s">
        <v>15863</v>
      </c>
      <c r="D1154" s="72" t="s">
        <v>15467</v>
      </c>
      <c r="E1154" s="72" t="s">
        <v>7036</v>
      </c>
      <c r="F1154" s="72" t="s">
        <v>15496</v>
      </c>
    </row>
    <row r="1155" spans="1:10" ht="33.950000000000003" customHeight="1" x14ac:dyDescent="0.25">
      <c r="A1155" s="81" t="s">
        <v>16946</v>
      </c>
      <c r="B1155" s="69" t="str">
        <f ca="1">IFERROR(INDEX(UNSPSCDes,MATCH(INDIRECT(ADDRESS(ROW(),COLUMN()-1,4)),UNSPSCCode,0)),IF(INDIRECT(ADDRESS(ROW(),COLUMN()-1,4))="53101702","Sweaters para hombre",""))</f>
        <v>Sweaters para hombre</v>
      </c>
      <c r="C1155" s="82" t="str">
        <f>IFERROR(VLOOKUP("UD",'Informacion '!P:Q,2,FALSE),"")</f>
        <v>Unidad</v>
      </c>
      <c r="D1155" s="81">
        <v>3000</v>
      </c>
      <c r="E1155" s="71">
        <v>550</v>
      </c>
      <c r="F1155" s="70">
        <f ca="1">INDIRECT(ADDRESS(ROW(),COLUMN()-2,4))*INDIRECT(ADDRESS(ROW(),COLUMN()-1,4))</f>
        <v>1650000</v>
      </c>
    </row>
    <row r="1156" spans="1:10" ht="14.1" customHeight="1" x14ac:dyDescent="0.25">
      <c r="A1156" s="81" t="s">
        <v>2883</v>
      </c>
      <c r="B1156" s="69" t="str">
        <f ca="1">IFERROR(INDEX(UNSPSCDes,MATCH(INDIRECT(ADDRESS(ROW(),COLUMN()-1,4)),UNSPSCCode,0)),IF(INDIRECT(ADDRESS(ROW(),COLUMN()-1,4))="53101704","Sweaters para mujer",""))</f>
        <v>Sweaters para mujer</v>
      </c>
      <c r="C1156" s="82" t="str">
        <f>IFERROR(VLOOKUP("UD",'Informacion '!P:Q,2,FALSE),"")</f>
        <v>Unidad</v>
      </c>
      <c r="D1156" s="81">
        <v>3000</v>
      </c>
      <c r="E1156" s="71">
        <v>550</v>
      </c>
      <c r="F1156" s="70">
        <f ca="1">INDIRECT(ADDRESS(ROW(),COLUMN()-2,4))*INDIRECT(ADDRESS(ROW(),COLUMN()-1,4))</f>
        <v>1650000</v>
      </c>
    </row>
    <row r="1157" spans="1:10" ht="14.1" customHeight="1" x14ac:dyDescent="0.25">
      <c r="E1157" s="83" t="s">
        <v>12725</v>
      </c>
      <c r="F1157" s="74">
        <f ca="1">SUM(Table68[MONTO TOTAL ESTIMADO])</f>
        <v>3300000</v>
      </c>
    </row>
    <row r="1158" spans="1:10" ht="14.1" customHeight="1" thickBot="1" x14ac:dyDescent="0.3"/>
    <row r="1159" spans="1:10" ht="13.5" customHeight="1" thickBot="1" x14ac:dyDescent="0.3">
      <c r="A1159" s="64" t="s">
        <v>16619</v>
      </c>
      <c r="B1159" s="64" t="s">
        <v>165</v>
      </c>
      <c r="C1159" s="64" t="s">
        <v>11894</v>
      </c>
      <c r="D1159" s="64" t="s">
        <v>14584</v>
      </c>
      <c r="E1159" s="64" t="s">
        <v>11111</v>
      </c>
      <c r="F1159" s="64" t="s">
        <v>11244</v>
      </c>
    </row>
    <row r="1160" spans="1:10" ht="14.1" customHeight="1" thickBot="1" x14ac:dyDescent="0.3">
      <c r="A1160" s="66" t="s">
        <v>11317</v>
      </c>
      <c r="B1160" s="66" t="s">
        <v>2905</v>
      </c>
      <c r="C1160" s="66" t="s">
        <v>18049</v>
      </c>
      <c r="D1160" s="66" t="s">
        <v>1899</v>
      </c>
      <c r="E1160" s="66" t="s">
        <v>18105</v>
      </c>
      <c r="F1160" s="66" t="s">
        <v>6884</v>
      </c>
    </row>
    <row r="1161" spans="1:10" ht="14.1" customHeight="1" thickBot="1" x14ac:dyDescent="0.3">
      <c r="A1161" s="134" t="s">
        <v>15034</v>
      </c>
      <c r="B1161" s="67" t="s">
        <v>8646</v>
      </c>
      <c r="C1161" s="77">
        <v>44423</v>
      </c>
      <c r="D1161" s="134" t="s">
        <v>9515</v>
      </c>
      <c r="E1161" s="79" t="s">
        <v>13278</v>
      </c>
      <c r="F1161" s="80" t="s">
        <v>3126</v>
      </c>
    </row>
    <row r="1162" spans="1:10" ht="14.1" customHeight="1" thickBot="1" x14ac:dyDescent="0.3">
      <c r="A1162" s="135"/>
      <c r="B1162" s="67" t="s">
        <v>1810</v>
      </c>
      <c r="C1162" s="78">
        <f>IF(C1161="","",IF(AND(MONTH(C1161)&gt;=1,MONTH(C1161)&lt;=3),1,IF(AND(MONTH(C1161)&gt;=4,MONTH(C1161)&lt;=6),2,IF(AND(MONTH(C1161)&gt;=7,MONTH(C1161)&lt;=9),3,4))))</f>
        <v>3</v>
      </c>
      <c r="D1162" s="135"/>
      <c r="E1162" s="79" t="s">
        <v>2447</v>
      </c>
      <c r="F1162" s="80" t="s">
        <v>14655</v>
      </c>
    </row>
    <row r="1163" spans="1:10" ht="14.1" customHeight="1" thickBot="1" x14ac:dyDescent="0.3">
      <c r="A1163" s="135"/>
      <c r="B1163" s="67" t="s">
        <v>13122</v>
      </c>
      <c r="C1163" s="77">
        <v>44429</v>
      </c>
      <c r="D1163" s="135"/>
      <c r="E1163" s="79" t="s">
        <v>3119</v>
      </c>
      <c r="F1163" s="80" t="s">
        <v>4694</v>
      </c>
    </row>
    <row r="1164" spans="1:10" ht="14.1" customHeight="1" thickBot="1" x14ac:dyDescent="0.3">
      <c r="A1164" s="135"/>
      <c r="B1164" s="67" t="s">
        <v>1810</v>
      </c>
      <c r="C1164" s="78">
        <f>IF(C1163="","",IF(AND(MONTH(C1163)&gt;=1,MONTH(C1163)&lt;=3),1,IF(AND(MONTH(C1163)&gt;=4,MONTH(C1163)&lt;=6),2,IF(AND(MONTH(C1163)&gt;=7,MONTH(C1163)&lt;=9),3,4))))</f>
        <v>3</v>
      </c>
      <c r="D1164" s="135"/>
      <c r="E1164" s="79" t="s">
        <v>13380</v>
      </c>
      <c r="F1164" s="80" t="s">
        <v>4694</v>
      </c>
    </row>
    <row r="1165" spans="1:10" ht="14.1" customHeight="1" thickBot="1" x14ac:dyDescent="0.3">
      <c r="H1165" s="26" t="str">
        <f>C1148</f>
        <v>Bienes</v>
      </c>
      <c r="I1165" s="26" t="str">
        <f>E1148</f>
        <v>No</v>
      </c>
      <c r="J1165" s="26" t="str">
        <f>D1148</f>
        <v>Comparacion de Precios</v>
      </c>
    </row>
    <row r="1166" spans="1:10" ht="14.1" customHeight="1" thickBot="1" x14ac:dyDescent="0.3">
      <c r="A1166" s="72" t="s">
        <v>15959</v>
      </c>
      <c r="B1166" s="72" t="s">
        <v>16379</v>
      </c>
      <c r="C1166" s="72" t="s">
        <v>15863</v>
      </c>
      <c r="D1166" s="72" t="s">
        <v>15467</v>
      </c>
      <c r="E1166" s="72" t="s">
        <v>7036</v>
      </c>
      <c r="F1166" s="72" t="s">
        <v>15496</v>
      </c>
    </row>
    <row r="1167" spans="1:10" ht="33.950000000000003" customHeight="1" x14ac:dyDescent="0.25">
      <c r="A1167" s="81" t="s">
        <v>12503</v>
      </c>
      <c r="B1167" s="69" t="str">
        <f ca="1">IFERROR(INDEX(UNSPSCDes,MATCH(INDIRECT(ADDRESS(ROW(),COLUMN()-1,4)),UNSPSCCode,0)),IF(INDIRECT(ADDRESS(ROW(),COLUMN()-1,4))="53102102","Overoles o monos para hombre",""))</f>
        <v>Overoles o monos para hombre</v>
      </c>
      <c r="C1167" s="82" t="str">
        <f>IFERROR(VLOOKUP("UD",'Informacion '!P:Q,2,FALSE),"")</f>
        <v>Unidad</v>
      </c>
      <c r="D1167" s="81">
        <v>3000</v>
      </c>
      <c r="E1167" s="71">
        <v>550</v>
      </c>
      <c r="F1167" s="70">
        <f ca="1">INDIRECT(ADDRESS(ROW(),COLUMN()-2,4))*INDIRECT(ADDRESS(ROW(),COLUMN()-1,4))</f>
        <v>1650000</v>
      </c>
    </row>
    <row r="1168" spans="1:10" ht="14.1" customHeight="1" x14ac:dyDescent="0.25">
      <c r="A1168" s="81" t="s">
        <v>2358</v>
      </c>
      <c r="B1168" s="69" t="str">
        <f ca="1">IFERROR(INDEX(UNSPSCDes,MATCH(INDIRECT(ADDRESS(ROW(),COLUMN()-1,4)),UNSPSCCode,0)),IF(INDIRECT(ADDRESS(ROW(),COLUMN()-1,4))="53102516","Gorras",""))</f>
        <v>Gorras</v>
      </c>
      <c r="C1168" s="82" t="str">
        <f>IFERROR(VLOOKUP("UD",'Informacion '!P:Q,2,FALSE),"")</f>
        <v>Unidad</v>
      </c>
      <c r="D1168" s="81">
        <v>3000</v>
      </c>
      <c r="E1168" s="71">
        <v>550</v>
      </c>
      <c r="F1168" s="70">
        <f ca="1">INDIRECT(ADDRESS(ROW(),COLUMN()-2,4))*INDIRECT(ADDRESS(ROW(),COLUMN()-1,4))</f>
        <v>1650000</v>
      </c>
    </row>
    <row r="1169" spans="1:10" ht="14.1" customHeight="1" x14ac:dyDescent="0.25">
      <c r="E1169" s="83" t="s">
        <v>12725</v>
      </c>
      <c r="F1169" s="74">
        <f ca="1">SUM(Table69[MONTO TOTAL ESTIMADO])</f>
        <v>3300000</v>
      </c>
    </row>
    <row r="1170" spans="1:10" ht="14.1" customHeight="1" thickBot="1" x14ac:dyDescent="0.3"/>
    <row r="1171" spans="1:10" ht="14.1" customHeight="1" thickBot="1" x14ac:dyDescent="0.3">
      <c r="A1171" s="64" t="s">
        <v>16619</v>
      </c>
      <c r="B1171" s="64" t="s">
        <v>165</v>
      </c>
      <c r="C1171" s="64" t="s">
        <v>11894</v>
      </c>
      <c r="D1171" s="64" t="s">
        <v>14584</v>
      </c>
      <c r="E1171" s="64" t="s">
        <v>11111</v>
      </c>
      <c r="F1171" s="64" t="s">
        <v>11244</v>
      </c>
    </row>
    <row r="1172" spans="1:10" ht="14.1" customHeight="1" thickBot="1" x14ac:dyDescent="0.3">
      <c r="A1172" s="66" t="s">
        <v>3794</v>
      </c>
      <c r="B1172" s="66" t="s">
        <v>11084</v>
      </c>
      <c r="C1172" s="66" t="s">
        <v>18049</v>
      </c>
      <c r="D1172" s="66" t="s">
        <v>1899</v>
      </c>
      <c r="E1172" s="66" t="s">
        <v>18105</v>
      </c>
      <c r="F1172" s="66" t="s">
        <v>6884</v>
      </c>
    </row>
    <row r="1173" spans="1:10" ht="14.1" customHeight="1" thickBot="1" x14ac:dyDescent="0.3">
      <c r="A1173" s="134" t="s">
        <v>15034</v>
      </c>
      <c r="B1173" s="67" t="s">
        <v>8646</v>
      </c>
      <c r="C1173" s="77">
        <v>44450</v>
      </c>
      <c r="D1173" s="134" t="s">
        <v>9515</v>
      </c>
      <c r="E1173" s="79" t="s">
        <v>13278</v>
      </c>
      <c r="F1173" s="80" t="s">
        <v>3126</v>
      </c>
    </row>
    <row r="1174" spans="1:10" ht="14.1" customHeight="1" thickBot="1" x14ac:dyDescent="0.3">
      <c r="A1174" s="135"/>
      <c r="B1174" s="67" t="s">
        <v>1810</v>
      </c>
      <c r="C1174" s="78">
        <f>IF(C1173="","",IF(AND(MONTH(C1173)&gt;=1,MONTH(C1173)&lt;=3),1,IF(AND(MONTH(C1173)&gt;=4,MONTH(C1173)&lt;=6),2,IF(AND(MONTH(C1173)&gt;=7,MONTH(C1173)&lt;=9),3,4))))</f>
        <v>3</v>
      </c>
      <c r="D1174" s="135"/>
      <c r="E1174" s="79" t="s">
        <v>2447</v>
      </c>
      <c r="F1174" s="80" t="s">
        <v>11263</v>
      </c>
    </row>
    <row r="1175" spans="1:10" ht="14.1" customHeight="1" thickBot="1" x14ac:dyDescent="0.3">
      <c r="A1175" s="135"/>
      <c r="B1175" s="67" t="s">
        <v>13122</v>
      </c>
      <c r="C1175" s="77">
        <v>44456</v>
      </c>
      <c r="D1175" s="135"/>
      <c r="E1175" s="79" t="s">
        <v>3119</v>
      </c>
      <c r="F1175" s="80" t="s">
        <v>11263</v>
      </c>
    </row>
    <row r="1176" spans="1:10" ht="14.1" customHeight="1" thickBot="1" x14ac:dyDescent="0.3">
      <c r="A1176" s="135"/>
      <c r="B1176" s="67" t="s">
        <v>1810</v>
      </c>
      <c r="C1176" s="78">
        <f>IF(C1175="","",IF(AND(MONTH(C1175)&gt;=1,MONTH(C1175)&lt;=3),1,IF(AND(MONTH(C1175)&gt;=4,MONTH(C1175)&lt;=6),2,IF(AND(MONTH(C1175)&gt;=7,MONTH(C1175)&lt;=9),3,4))))</f>
        <v>3</v>
      </c>
      <c r="D1176" s="135"/>
      <c r="E1176" s="79" t="s">
        <v>13380</v>
      </c>
      <c r="F1176" s="80"/>
    </row>
    <row r="1177" spans="1:10" ht="14.1" customHeight="1" thickBot="1" x14ac:dyDescent="0.3">
      <c r="H1177" s="26" t="str">
        <f>C1160</f>
        <v>Bienes</v>
      </c>
      <c r="I1177" s="26" t="str">
        <f>E1160</f>
        <v>No</v>
      </c>
      <c r="J1177" s="26" t="str">
        <f>D1160</f>
        <v>Comparacion de Precios</v>
      </c>
    </row>
    <row r="1178" spans="1:10" ht="14.1" customHeight="1" thickBot="1" x14ac:dyDescent="0.3">
      <c r="A1178" s="72" t="s">
        <v>15959</v>
      </c>
      <c r="B1178" s="72" t="s">
        <v>16379</v>
      </c>
      <c r="C1178" s="72" t="s">
        <v>15863</v>
      </c>
      <c r="D1178" s="72" t="s">
        <v>15467</v>
      </c>
      <c r="E1178" s="72" t="s">
        <v>7036</v>
      </c>
      <c r="F1178" s="72" t="s">
        <v>15496</v>
      </c>
    </row>
    <row r="1179" spans="1:10" ht="33.950000000000003" customHeight="1" x14ac:dyDescent="0.25">
      <c r="A1179" s="81" t="s">
        <v>4964</v>
      </c>
      <c r="B1179" s="69" t="str">
        <f ca="1">IFERROR(INDEX(UNSPSCDes,MATCH(INDIRECT(ADDRESS(ROW(),COLUMN()-1,4)),UNSPSCCode,0)),IF(INDIRECT(ADDRESS(ROW(),COLUMN()-1,4))="90101602","Servicios de carpas para fiestas",""))</f>
        <v>Servicios de carpas para fiestas</v>
      </c>
      <c r="C1179" s="82" t="str">
        <f>IFERROR(VLOOKUP("UD",'Informacion '!P:Q,2,FALSE),"")</f>
        <v>Unidad</v>
      </c>
      <c r="D1179" s="81">
        <v>15</v>
      </c>
      <c r="E1179" s="71">
        <v>7500</v>
      </c>
      <c r="F1179" s="70">
        <f ca="1">INDIRECT(ADDRESS(ROW(),COLUMN()-2,4))*INDIRECT(ADDRESS(ROW(),COLUMN()-1,4))</f>
        <v>112500</v>
      </c>
    </row>
    <row r="1180" spans="1:10" ht="14.1" customHeight="1" x14ac:dyDescent="0.25">
      <c r="A1180" s="81" t="s">
        <v>4964</v>
      </c>
      <c r="B1180" s="69" t="str">
        <f ca="1">IFERROR(INDEX(UNSPSCDes,MATCH(INDIRECT(ADDRESS(ROW(),COLUMN()-1,4)),UNSPSCCode,0)),IF(INDIRECT(ADDRESS(ROW(),COLUMN()-1,4))="90101602","Servicios de carpas para fiestas",""))</f>
        <v>Servicios de carpas para fiestas</v>
      </c>
      <c r="C1180" s="82" t="str">
        <f>IFERROR(VLOOKUP("UD",'Informacion '!P:Q,2,FALSE),"")</f>
        <v>Unidad</v>
      </c>
      <c r="D1180" s="81">
        <v>15</v>
      </c>
      <c r="E1180" s="71">
        <v>6500</v>
      </c>
      <c r="F1180" s="70">
        <f ca="1">INDIRECT(ADDRESS(ROW(),COLUMN()-2,4))*INDIRECT(ADDRESS(ROW(),COLUMN()-1,4))</f>
        <v>97500</v>
      </c>
    </row>
    <row r="1181" spans="1:10" ht="14.1" customHeight="1" x14ac:dyDescent="0.25">
      <c r="E1181" s="83" t="s">
        <v>12725</v>
      </c>
      <c r="F1181" s="74">
        <f ca="1">SUM(Table70[MONTO TOTAL ESTIMADO])</f>
        <v>210000</v>
      </c>
    </row>
    <row r="1182" spans="1:10" ht="14.1" customHeight="1" thickBot="1" x14ac:dyDescent="0.3"/>
    <row r="1183" spans="1:10" ht="14.1" customHeight="1" thickBot="1" x14ac:dyDescent="0.3">
      <c r="A1183" s="64" t="s">
        <v>16619</v>
      </c>
      <c r="B1183" s="64" t="s">
        <v>165</v>
      </c>
      <c r="C1183" s="64" t="s">
        <v>11894</v>
      </c>
      <c r="D1183" s="64" t="s">
        <v>14584</v>
      </c>
      <c r="E1183" s="64" t="s">
        <v>11111</v>
      </c>
      <c r="F1183" s="64" t="s">
        <v>11244</v>
      </c>
    </row>
    <row r="1184" spans="1:10" ht="14.1" customHeight="1" thickBot="1" x14ac:dyDescent="0.3">
      <c r="A1184" s="66" t="s">
        <v>3794</v>
      </c>
      <c r="B1184" s="66" t="s">
        <v>8930</v>
      </c>
      <c r="C1184" s="66" t="s">
        <v>18049</v>
      </c>
      <c r="D1184" s="66" t="s">
        <v>17732</v>
      </c>
      <c r="E1184" s="66" t="s">
        <v>18105</v>
      </c>
      <c r="F1184" s="66" t="s">
        <v>6884</v>
      </c>
    </row>
    <row r="1185" spans="1:10" ht="14.1" customHeight="1" thickBot="1" x14ac:dyDescent="0.3">
      <c r="A1185" s="134" t="s">
        <v>15034</v>
      </c>
      <c r="B1185" s="67" t="s">
        <v>8646</v>
      </c>
      <c r="C1185" s="77">
        <v>44300</v>
      </c>
      <c r="D1185" s="134" t="s">
        <v>9515</v>
      </c>
      <c r="E1185" s="79" t="s">
        <v>13278</v>
      </c>
      <c r="F1185" s="80" t="s">
        <v>3126</v>
      </c>
    </row>
    <row r="1186" spans="1:10" ht="14.1" customHeight="1" thickBot="1" x14ac:dyDescent="0.3">
      <c r="A1186" s="135"/>
      <c r="B1186" s="67" t="s">
        <v>1810</v>
      </c>
      <c r="C1186" s="78">
        <f>IF(C1185="","",IF(AND(MONTH(C1185)&gt;=1,MONTH(C1185)&lt;=3),1,IF(AND(MONTH(C1185)&gt;=4,MONTH(C1185)&lt;=6),2,IF(AND(MONTH(C1185)&gt;=7,MONTH(C1185)&lt;=9),3,4))))</f>
        <v>2</v>
      </c>
      <c r="D1186" s="135"/>
      <c r="E1186" s="79" t="s">
        <v>2447</v>
      </c>
      <c r="F1186" s="80" t="s">
        <v>14655</v>
      </c>
    </row>
    <row r="1187" spans="1:10" ht="14.1" customHeight="1" thickBot="1" x14ac:dyDescent="0.3">
      <c r="A1187" s="135"/>
      <c r="B1187" s="67" t="s">
        <v>13122</v>
      </c>
      <c r="C1187" s="77">
        <v>44302</v>
      </c>
      <c r="D1187" s="135"/>
      <c r="E1187" s="79" t="s">
        <v>3119</v>
      </c>
      <c r="F1187" s="80" t="s">
        <v>4694</v>
      </c>
    </row>
    <row r="1188" spans="1:10" ht="14.1" customHeight="1" thickBot="1" x14ac:dyDescent="0.3">
      <c r="A1188" s="135"/>
      <c r="B1188" s="67" t="s">
        <v>1810</v>
      </c>
      <c r="C1188" s="78">
        <f>IF(C1187="","",IF(AND(MONTH(C1187)&gt;=1,MONTH(C1187)&lt;=3),1,IF(AND(MONTH(C1187)&gt;=4,MONTH(C1187)&lt;=6),2,IF(AND(MONTH(C1187)&gt;=7,MONTH(C1187)&lt;=9),3,4))))</f>
        <v>2</v>
      </c>
      <c r="D1188" s="135"/>
      <c r="E1188" s="79" t="s">
        <v>13380</v>
      </c>
      <c r="F1188" s="80" t="s">
        <v>4694</v>
      </c>
    </row>
    <row r="1189" spans="1:10" ht="14.1" customHeight="1" thickBot="1" x14ac:dyDescent="0.3">
      <c r="H1189" s="26" t="str">
        <f>C1172</f>
        <v>Bienes</v>
      </c>
      <c r="I1189" s="26" t="str">
        <f>E1172</f>
        <v>No</v>
      </c>
      <c r="J1189" s="26" t="str">
        <f>D1172</f>
        <v>Comparacion de Precios</v>
      </c>
    </row>
    <row r="1190" spans="1:10" ht="14.1" customHeight="1" thickBot="1" x14ac:dyDescent="0.3">
      <c r="A1190" s="72" t="s">
        <v>15959</v>
      </c>
      <c r="B1190" s="72" t="s">
        <v>16379</v>
      </c>
      <c r="C1190" s="72" t="s">
        <v>15863</v>
      </c>
      <c r="D1190" s="72" t="s">
        <v>15467</v>
      </c>
      <c r="E1190" s="72" t="s">
        <v>7036</v>
      </c>
      <c r="F1190" s="72" t="s">
        <v>15496</v>
      </c>
    </row>
    <row r="1191" spans="1:10" ht="33.950000000000003" customHeight="1" x14ac:dyDescent="0.25">
      <c r="A1191" s="81" t="s">
        <v>4964</v>
      </c>
      <c r="B1191" s="69" t="str">
        <f ca="1">IFERROR(INDEX(UNSPSCDes,MATCH(INDIRECT(ADDRESS(ROW(),COLUMN()-1,4)),UNSPSCCode,0)),IF(INDIRECT(ADDRESS(ROW(),COLUMN()-1,4))="90101602","Servicios de carpas para fiestas",""))</f>
        <v>Servicios de carpas para fiestas</v>
      </c>
      <c r="C1191" s="82" t="str">
        <f>IFERROR(VLOOKUP("UD",'Informacion '!P:Q,2,FALSE),"")</f>
        <v>Unidad</v>
      </c>
      <c r="D1191" s="81">
        <v>15</v>
      </c>
      <c r="E1191" s="71">
        <v>7500</v>
      </c>
      <c r="F1191" s="70">
        <f ca="1">INDIRECT(ADDRESS(ROW(),COLUMN()-2,4))*INDIRECT(ADDRESS(ROW(),COLUMN()-1,4))</f>
        <v>112500</v>
      </c>
    </row>
    <row r="1192" spans="1:10" ht="14.1" customHeight="1" x14ac:dyDescent="0.25">
      <c r="A1192" s="81" t="s">
        <v>4964</v>
      </c>
      <c r="B1192" s="69" t="str">
        <f ca="1">IFERROR(INDEX(UNSPSCDes,MATCH(INDIRECT(ADDRESS(ROW(),COLUMN()-1,4)),UNSPSCCode,0)),IF(INDIRECT(ADDRESS(ROW(),COLUMN()-1,4))="90101602","Servicios de carpas para fiestas",""))</f>
        <v>Servicios de carpas para fiestas</v>
      </c>
      <c r="C1192" s="82" t="str">
        <f>IFERROR(VLOOKUP("UD",'Informacion '!P:Q,2,FALSE),"")</f>
        <v>Unidad</v>
      </c>
      <c r="D1192" s="81">
        <v>15</v>
      </c>
      <c r="E1192" s="71">
        <v>6500</v>
      </c>
      <c r="F1192" s="70">
        <f ca="1">INDIRECT(ADDRESS(ROW(),COLUMN()-2,4))*INDIRECT(ADDRESS(ROW(),COLUMN()-1,4))</f>
        <v>97500</v>
      </c>
    </row>
    <row r="1193" spans="1:10" ht="14.1" customHeight="1" x14ac:dyDescent="0.25">
      <c r="E1193" s="83" t="s">
        <v>12725</v>
      </c>
      <c r="F1193" s="74">
        <f ca="1">SUM(Table71[MONTO TOTAL ESTIMADO])</f>
        <v>210000</v>
      </c>
    </row>
    <row r="1194" spans="1:10" ht="14.1" customHeight="1" thickBot="1" x14ac:dyDescent="0.3"/>
    <row r="1195" spans="1:10" ht="14.1" customHeight="1" thickBot="1" x14ac:dyDescent="0.3">
      <c r="A1195" s="64" t="s">
        <v>16619</v>
      </c>
      <c r="B1195" s="64" t="s">
        <v>165</v>
      </c>
      <c r="C1195" s="64" t="s">
        <v>11894</v>
      </c>
      <c r="D1195" s="64" t="s">
        <v>14584</v>
      </c>
      <c r="E1195" s="64" t="s">
        <v>11111</v>
      </c>
      <c r="F1195" s="64" t="s">
        <v>11244</v>
      </c>
    </row>
    <row r="1196" spans="1:10" ht="14.1" customHeight="1" thickBot="1" x14ac:dyDescent="0.3">
      <c r="A1196" s="66" t="s">
        <v>3794</v>
      </c>
      <c r="B1196" s="66" t="s">
        <v>3179</v>
      </c>
      <c r="C1196" s="66" t="s">
        <v>18049</v>
      </c>
      <c r="D1196" s="66" t="s">
        <v>17732</v>
      </c>
      <c r="E1196" s="66" t="s">
        <v>18105</v>
      </c>
      <c r="F1196" s="66" t="s">
        <v>6884</v>
      </c>
    </row>
    <row r="1197" spans="1:10" ht="14.1" customHeight="1" thickBot="1" x14ac:dyDescent="0.3">
      <c r="A1197" s="134" t="s">
        <v>15034</v>
      </c>
      <c r="B1197" s="67" t="s">
        <v>8646</v>
      </c>
      <c r="C1197" s="77">
        <v>44398</v>
      </c>
      <c r="D1197" s="134" t="s">
        <v>9515</v>
      </c>
      <c r="E1197" s="79" t="s">
        <v>13278</v>
      </c>
      <c r="F1197" s="80" t="s">
        <v>3126</v>
      </c>
    </row>
    <row r="1198" spans="1:10" ht="14.1" customHeight="1" thickBot="1" x14ac:dyDescent="0.3">
      <c r="A1198" s="135"/>
      <c r="B1198" s="67" t="s">
        <v>1810</v>
      </c>
      <c r="C1198" s="78">
        <f>IF(C1197="","",IF(AND(MONTH(C1197)&gt;=1,MONTH(C1197)&lt;=3),1,IF(AND(MONTH(C1197)&gt;=4,MONTH(C1197)&lt;=6),2,IF(AND(MONTH(C1197)&gt;=7,MONTH(C1197)&lt;=9),3,4))))</f>
        <v>3</v>
      </c>
      <c r="D1198" s="135"/>
      <c r="E1198" s="79" t="s">
        <v>2447</v>
      </c>
      <c r="F1198" s="80" t="s">
        <v>14655</v>
      </c>
    </row>
    <row r="1199" spans="1:10" ht="14.1" customHeight="1" thickBot="1" x14ac:dyDescent="0.3">
      <c r="A1199" s="135"/>
      <c r="B1199" s="67" t="s">
        <v>13122</v>
      </c>
      <c r="C1199" s="77">
        <v>44400</v>
      </c>
      <c r="D1199" s="135"/>
      <c r="E1199" s="79" t="s">
        <v>3119</v>
      </c>
      <c r="F1199" s="80" t="s">
        <v>4694</v>
      </c>
    </row>
    <row r="1200" spans="1:10" ht="14.1" customHeight="1" thickBot="1" x14ac:dyDescent="0.3">
      <c r="A1200" s="135"/>
      <c r="B1200" s="67" t="s">
        <v>1810</v>
      </c>
      <c r="C1200" s="78">
        <f>IF(C1199="","",IF(AND(MONTH(C1199)&gt;=1,MONTH(C1199)&lt;=3),1,IF(AND(MONTH(C1199)&gt;=4,MONTH(C1199)&lt;=6),2,IF(AND(MONTH(C1199)&gt;=7,MONTH(C1199)&lt;=9),3,4))))</f>
        <v>3</v>
      </c>
      <c r="D1200" s="135"/>
      <c r="E1200" s="79" t="s">
        <v>13380</v>
      </c>
      <c r="F1200" s="80" t="s">
        <v>4694</v>
      </c>
    </row>
    <row r="1201" spans="1:10" ht="14.1" customHeight="1" thickBot="1" x14ac:dyDescent="0.3">
      <c r="H1201" s="26" t="str">
        <f>C1184</f>
        <v>Bienes</v>
      </c>
      <c r="I1201" s="26" t="str">
        <f>E1184</f>
        <v>No</v>
      </c>
      <c r="J1201" s="26" t="str">
        <f>D1184</f>
        <v>Compras Menores</v>
      </c>
    </row>
    <row r="1202" spans="1:10" ht="14.1" customHeight="1" thickBot="1" x14ac:dyDescent="0.3">
      <c r="A1202" s="72" t="s">
        <v>15959</v>
      </c>
      <c r="B1202" s="72" t="s">
        <v>16379</v>
      </c>
      <c r="C1202" s="72" t="s">
        <v>15863</v>
      </c>
      <c r="D1202" s="72" t="s">
        <v>15467</v>
      </c>
      <c r="E1202" s="72" t="s">
        <v>7036</v>
      </c>
      <c r="F1202" s="72" t="s">
        <v>15496</v>
      </c>
    </row>
    <row r="1203" spans="1:10" ht="33.950000000000003" customHeight="1" x14ac:dyDescent="0.25">
      <c r="A1203" s="81" t="s">
        <v>4964</v>
      </c>
      <c r="B1203" s="69" t="str">
        <f ca="1">IFERROR(INDEX(UNSPSCDes,MATCH(INDIRECT(ADDRESS(ROW(),COLUMN()-1,4)),UNSPSCCode,0)),IF(INDIRECT(ADDRESS(ROW(),COLUMN()-1,4))="90101602","Servicios de carpas para fiestas",""))</f>
        <v>Servicios de carpas para fiestas</v>
      </c>
      <c r="C1203" s="82" t="str">
        <f>IFERROR(VLOOKUP("UD",'Informacion '!P:Q,2,FALSE),"")</f>
        <v>Unidad</v>
      </c>
      <c r="D1203" s="81">
        <v>15</v>
      </c>
      <c r="E1203" s="71">
        <v>7500</v>
      </c>
      <c r="F1203" s="70">
        <f ca="1">INDIRECT(ADDRESS(ROW(),COLUMN()-2,4))*INDIRECT(ADDRESS(ROW(),COLUMN()-1,4))</f>
        <v>112500</v>
      </c>
    </row>
    <row r="1204" spans="1:10" ht="14.1" customHeight="1" x14ac:dyDescent="0.25">
      <c r="A1204" s="81" t="s">
        <v>4964</v>
      </c>
      <c r="B1204" s="69" t="str">
        <f ca="1">IFERROR(INDEX(UNSPSCDes,MATCH(INDIRECT(ADDRESS(ROW(),COLUMN()-1,4)),UNSPSCCode,0)),IF(INDIRECT(ADDRESS(ROW(),COLUMN()-1,4))="90101602","Servicios de carpas para fiestas",""))</f>
        <v>Servicios de carpas para fiestas</v>
      </c>
      <c r="C1204" s="82" t="str">
        <f>IFERROR(VLOOKUP("UD",'Informacion '!P:Q,2,FALSE),"")</f>
        <v>Unidad</v>
      </c>
      <c r="D1204" s="81">
        <v>15</v>
      </c>
      <c r="E1204" s="71">
        <v>6500</v>
      </c>
      <c r="F1204" s="70">
        <f ca="1">INDIRECT(ADDRESS(ROW(),COLUMN()-2,4))*INDIRECT(ADDRESS(ROW(),COLUMN()-1,4))</f>
        <v>97500</v>
      </c>
    </row>
    <row r="1205" spans="1:10" ht="14.1" customHeight="1" x14ac:dyDescent="0.25">
      <c r="E1205" s="83" t="s">
        <v>12725</v>
      </c>
      <c r="F1205" s="74">
        <f ca="1">SUM(Table72[MONTO TOTAL ESTIMADO])</f>
        <v>210000</v>
      </c>
    </row>
    <row r="1206" spans="1:10" ht="14.1" customHeight="1" thickBot="1" x14ac:dyDescent="0.3"/>
    <row r="1207" spans="1:10" ht="14.1" customHeight="1" thickBot="1" x14ac:dyDescent="0.3">
      <c r="A1207" s="64" t="s">
        <v>16619</v>
      </c>
      <c r="B1207" s="64" t="s">
        <v>165</v>
      </c>
      <c r="C1207" s="64" t="s">
        <v>11894</v>
      </c>
      <c r="D1207" s="64" t="s">
        <v>14584</v>
      </c>
      <c r="E1207" s="64" t="s">
        <v>11111</v>
      </c>
      <c r="F1207" s="64" t="s">
        <v>11244</v>
      </c>
    </row>
    <row r="1208" spans="1:10" ht="14.1" customHeight="1" thickBot="1" x14ac:dyDescent="0.3">
      <c r="A1208" s="66" t="s">
        <v>5955</v>
      </c>
      <c r="B1208" s="66" t="s">
        <v>10539</v>
      </c>
      <c r="C1208" s="66" t="s">
        <v>18049</v>
      </c>
      <c r="D1208" s="66" t="s">
        <v>17732</v>
      </c>
      <c r="E1208" s="66" t="s">
        <v>18105</v>
      </c>
      <c r="F1208" s="66" t="s">
        <v>6884</v>
      </c>
    </row>
    <row r="1209" spans="1:10" ht="14.1" customHeight="1" thickBot="1" x14ac:dyDescent="0.3">
      <c r="A1209" s="134" t="s">
        <v>15034</v>
      </c>
      <c r="B1209" s="67" t="s">
        <v>8646</v>
      </c>
      <c r="C1209" s="77">
        <v>44270</v>
      </c>
      <c r="D1209" s="134" t="s">
        <v>9515</v>
      </c>
      <c r="E1209" s="79" t="s">
        <v>13278</v>
      </c>
      <c r="F1209" s="80" t="s">
        <v>3126</v>
      </c>
    </row>
    <row r="1210" spans="1:10" ht="14.1" customHeight="1" thickBot="1" x14ac:dyDescent="0.3">
      <c r="A1210" s="135"/>
      <c r="B1210" s="67" t="s">
        <v>1810</v>
      </c>
      <c r="C1210" s="78">
        <f>IF(C1209="","",IF(AND(MONTH(C1209)&gt;=1,MONTH(C1209)&lt;=3),1,IF(AND(MONTH(C1209)&gt;=4,MONTH(C1209)&lt;=6),2,IF(AND(MONTH(C1209)&gt;=7,MONTH(C1209)&lt;=9),3,4))))</f>
        <v>1</v>
      </c>
      <c r="D1210" s="135"/>
      <c r="E1210" s="79" t="s">
        <v>2447</v>
      </c>
      <c r="F1210" s="80" t="s">
        <v>14655</v>
      </c>
    </row>
    <row r="1211" spans="1:10" ht="14.1" customHeight="1" thickBot="1" x14ac:dyDescent="0.3">
      <c r="A1211" s="135"/>
      <c r="B1211" s="67" t="s">
        <v>13122</v>
      </c>
      <c r="C1211" s="77">
        <v>44272</v>
      </c>
      <c r="D1211" s="135"/>
      <c r="E1211" s="79" t="s">
        <v>3119</v>
      </c>
      <c r="F1211" s="80" t="s">
        <v>4694</v>
      </c>
    </row>
    <row r="1212" spans="1:10" ht="14.1" customHeight="1" thickBot="1" x14ac:dyDescent="0.3">
      <c r="A1212" s="135"/>
      <c r="B1212" s="67" t="s">
        <v>1810</v>
      </c>
      <c r="C1212" s="78">
        <f>IF(C1211="","",IF(AND(MONTH(C1211)&gt;=1,MONTH(C1211)&lt;=3),1,IF(AND(MONTH(C1211)&gt;=4,MONTH(C1211)&lt;=6),2,IF(AND(MONTH(C1211)&gt;=7,MONTH(C1211)&lt;=9),3,4))))</f>
        <v>1</v>
      </c>
      <c r="D1212" s="135"/>
      <c r="E1212" s="79" t="s">
        <v>13380</v>
      </c>
      <c r="F1212" s="80" t="s">
        <v>4694</v>
      </c>
    </row>
    <row r="1213" spans="1:10" ht="14.1" customHeight="1" thickBot="1" x14ac:dyDescent="0.3">
      <c r="H1213" s="26" t="str">
        <f>C1196</f>
        <v>Bienes</v>
      </c>
      <c r="I1213" s="26" t="str">
        <f>E1196</f>
        <v>No</v>
      </c>
      <c r="J1213" s="26" t="str">
        <f>D1196</f>
        <v>Compras Menores</v>
      </c>
    </row>
    <row r="1214" spans="1:10" ht="14.1" customHeight="1" thickBot="1" x14ac:dyDescent="0.3">
      <c r="A1214" s="72" t="s">
        <v>15959</v>
      </c>
      <c r="B1214" s="72" t="s">
        <v>16379</v>
      </c>
      <c r="C1214" s="72" t="s">
        <v>15863</v>
      </c>
      <c r="D1214" s="72" t="s">
        <v>15467</v>
      </c>
      <c r="E1214" s="72" t="s">
        <v>7036</v>
      </c>
      <c r="F1214" s="72" t="s">
        <v>15496</v>
      </c>
    </row>
    <row r="1215" spans="1:10" ht="33.950000000000003" customHeight="1" x14ac:dyDescent="0.25">
      <c r="A1215" s="81" t="s">
        <v>11933</v>
      </c>
      <c r="B1215" s="69" t="str">
        <f ca="1">IFERROR(INDEX(UNSPSCDes,MATCH(INDIRECT(ADDRESS(ROW(),COLUMN()-1,4)),UNSPSCCode,0)),IF(INDIRECT(ADDRESS(ROW(),COLUMN()-1,4))="60101704","Libros de actividades en clase",""))</f>
        <v>Libros de actividades en clase</v>
      </c>
      <c r="C1215" s="82" t="str">
        <f>IFERROR(VLOOKUP("UD",'Informacion '!P:Q,2,FALSE),"")</f>
        <v>Unidad</v>
      </c>
      <c r="D1215" s="81">
        <v>100</v>
      </c>
      <c r="E1215" s="71">
        <v>1250</v>
      </c>
      <c r="F1215" s="70">
        <f ca="1">INDIRECT(ADDRESS(ROW(),COLUMN()-2,4))*INDIRECT(ADDRESS(ROW(),COLUMN()-1,4))</f>
        <v>125000</v>
      </c>
    </row>
    <row r="1216" spans="1:10" ht="14.1" customHeight="1" x14ac:dyDescent="0.25">
      <c r="A1216" s="81" t="s">
        <v>2876</v>
      </c>
      <c r="B1216" s="69" t="str">
        <f ca="1">IFERROR(INDEX(UNSPSCDes,MATCH(INDIRECT(ADDRESS(ROW(),COLUMN()-1,4)),UNSPSCCode,0)),IF(INDIRECT(ADDRESS(ROW(),COLUMN()-1,4))="60101901","Libros de actividades del alfabeto",""))</f>
        <v>Libros de actividades del alfabeto</v>
      </c>
      <c r="C1216" s="82" t="str">
        <f>IFERROR(VLOOKUP("UD",'Informacion '!P:Q,2,FALSE),"")</f>
        <v>Unidad</v>
      </c>
      <c r="D1216" s="81">
        <v>100</v>
      </c>
      <c r="E1216" s="71">
        <v>1250</v>
      </c>
      <c r="F1216" s="70">
        <f ca="1">INDIRECT(ADDRESS(ROW(),COLUMN()-2,4))*INDIRECT(ADDRESS(ROW(),COLUMN()-1,4))</f>
        <v>125000</v>
      </c>
    </row>
    <row r="1217" spans="1:10" ht="14.1" customHeight="1" x14ac:dyDescent="0.25">
      <c r="A1217" s="81" t="s">
        <v>15507</v>
      </c>
      <c r="B1217" s="69" t="str">
        <f ca="1">IFERROR(INDEX(UNSPSCDes,MATCH(INDIRECT(ADDRESS(ROW(),COLUMN()-1,4)),UNSPSCCode,0)),IF(INDIRECT(ADDRESS(ROW(),COLUMN()-1,4))="60102102","Libros de recursos de adverbios",""))</f>
        <v>Libros de recursos de adverbios</v>
      </c>
      <c r="C1217" s="82" t="str">
        <f>IFERROR(VLOOKUP("UD",'Informacion '!P:Q,2,FALSE),"")</f>
        <v>Unidad</v>
      </c>
      <c r="D1217" s="81">
        <v>100</v>
      </c>
      <c r="E1217" s="71">
        <v>1250</v>
      </c>
      <c r="F1217" s="70">
        <f ca="1">INDIRECT(ADDRESS(ROW(),COLUMN()-2,4))*INDIRECT(ADDRESS(ROW(),COLUMN()-1,4))</f>
        <v>125000</v>
      </c>
    </row>
    <row r="1218" spans="1:10" ht="14.1" customHeight="1" x14ac:dyDescent="0.25">
      <c r="A1218" s="81" t="s">
        <v>15507</v>
      </c>
      <c r="B1218" s="69" t="str">
        <f ca="1">IFERROR(INDEX(UNSPSCDes,MATCH(INDIRECT(ADDRESS(ROW(),COLUMN()-1,4)),UNSPSCCode,0)),IF(INDIRECT(ADDRESS(ROW(),COLUMN()-1,4))="60102102","Libros de recursos de adverbios",""))</f>
        <v>Libros de recursos de adverbios</v>
      </c>
      <c r="C1218" s="82" t="str">
        <f>IFERROR(VLOOKUP("UD",'Informacion '!P:Q,2,FALSE),"")</f>
        <v>Unidad</v>
      </c>
      <c r="D1218" s="81">
        <v>100</v>
      </c>
      <c r="E1218" s="71">
        <v>1250</v>
      </c>
      <c r="F1218" s="70">
        <f ca="1">INDIRECT(ADDRESS(ROW(),COLUMN()-2,4))*INDIRECT(ADDRESS(ROW(),COLUMN()-1,4))</f>
        <v>125000</v>
      </c>
    </row>
    <row r="1219" spans="1:10" ht="14.1" customHeight="1" x14ac:dyDescent="0.25">
      <c r="E1219" s="83" t="s">
        <v>12725</v>
      </c>
      <c r="F1219" s="74">
        <f ca="1">SUM(Table73[MONTO TOTAL ESTIMADO])</f>
        <v>500000</v>
      </c>
    </row>
    <row r="1220" spans="1:10" ht="14.1" customHeight="1" thickBot="1" x14ac:dyDescent="0.3"/>
    <row r="1221" spans="1:10" ht="14.1" customHeight="1" thickBot="1" x14ac:dyDescent="0.3">
      <c r="A1221" s="64" t="s">
        <v>16619</v>
      </c>
      <c r="B1221" s="64" t="s">
        <v>165</v>
      </c>
      <c r="C1221" s="64" t="s">
        <v>11894</v>
      </c>
      <c r="D1221" s="64" t="s">
        <v>14584</v>
      </c>
      <c r="E1221" s="64" t="s">
        <v>11111</v>
      </c>
      <c r="F1221" s="64" t="s">
        <v>11244</v>
      </c>
    </row>
    <row r="1222" spans="1:10" ht="14.1" customHeight="1" thickBot="1" x14ac:dyDescent="0.3">
      <c r="A1222" s="66" t="s">
        <v>5955</v>
      </c>
      <c r="B1222" s="66" t="s">
        <v>10539</v>
      </c>
      <c r="C1222" s="66" t="s">
        <v>18049</v>
      </c>
      <c r="D1222" s="66" t="s">
        <v>17732</v>
      </c>
      <c r="E1222" s="66" t="s">
        <v>18105</v>
      </c>
      <c r="F1222" s="66" t="s">
        <v>6884</v>
      </c>
    </row>
    <row r="1223" spans="1:10" ht="14.1" customHeight="1" thickBot="1" x14ac:dyDescent="0.3">
      <c r="A1223" s="134" t="s">
        <v>15034</v>
      </c>
      <c r="B1223" s="67" t="s">
        <v>8646</v>
      </c>
      <c r="C1223" s="77">
        <v>44296</v>
      </c>
      <c r="D1223" s="134" t="s">
        <v>9515</v>
      </c>
      <c r="E1223" s="79" t="s">
        <v>13278</v>
      </c>
      <c r="F1223" s="80" t="s">
        <v>3126</v>
      </c>
    </row>
    <row r="1224" spans="1:10" ht="14.1" customHeight="1" thickBot="1" x14ac:dyDescent="0.3">
      <c r="A1224" s="135"/>
      <c r="B1224" s="67" t="s">
        <v>1810</v>
      </c>
      <c r="C1224" s="78">
        <f>IF(C1223="","",IF(AND(MONTH(C1223)&gt;=1,MONTH(C1223)&lt;=3),1,IF(AND(MONTH(C1223)&gt;=4,MONTH(C1223)&lt;=6),2,IF(AND(MONTH(C1223)&gt;=7,MONTH(C1223)&lt;=9),3,4))))</f>
        <v>2</v>
      </c>
      <c r="D1224" s="135"/>
      <c r="E1224" s="79" t="s">
        <v>2447</v>
      </c>
      <c r="F1224" s="80" t="s">
        <v>14655</v>
      </c>
    </row>
    <row r="1225" spans="1:10" ht="14.1" customHeight="1" thickBot="1" x14ac:dyDescent="0.3">
      <c r="A1225" s="135"/>
      <c r="B1225" s="67" t="s">
        <v>13122</v>
      </c>
      <c r="C1225" s="77">
        <v>44298</v>
      </c>
      <c r="D1225" s="135"/>
      <c r="E1225" s="79" t="s">
        <v>3119</v>
      </c>
      <c r="F1225" s="80" t="s">
        <v>4694</v>
      </c>
    </row>
    <row r="1226" spans="1:10" ht="14.1" customHeight="1" thickBot="1" x14ac:dyDescent="0.3">
      <c r="A1226" s="135"/>
      <c r="B1226" s="67" t="s">
        <v>1810</v>
      </c>
      <c r="C1226" s="78">
        <f>IF(C1225="","",IF(AND(MONTH(C1225)&gt;=1,MONTH(C1225)&lt;=3),1,IF(AND(MONTH(C1225)&gt;=4,MONTH(C1225)&lt;=6),2,IF(AND(MONTH(C1225)&gt;=7,MONTH(C1225)&lt;=9),3,4))))</f>
        <v>2</v>
      </c>
      <c r="D1226" s="135"/>
      <c r="E1226" s="79" t="s">
        <v>13380</v>
      </c>
      <c r="F1226" s="80" t="s">
        <v>4694</v>
      </c>
    </row>
    <row r="1227" spans="1:10" ht="14.1" customHeight="1" thickBot="1" x14ac:dyDescent="0.3">
      <c r="H1227" s="26" t="str">
        <f>C1208</f>
        <v>Bienes</v>
      </c>
      <c r="I1227" s="26" t="str">
        <f>E1208</f>
        <v>No</v>
      </c>
      <c r="J1227" s="26" t="str">
        <f>D1208</f>
        <v>Compras Menores</v>
      </c>
    </row>
    <row r="1228" spans="1:10" ht="14.1" customHeight="1" thickBot="1" x14ac:dyDescent="0.3">
      <c r="A1228" s="72" t="s">
        <v>15959</v>
      </c>
      <c r="B1228" s="72" t="s">
        <v>16379</v>
      </c>
      <c r="C1228" s="72" t="s">
        <v>15863</v>
      </c>
      <c r="D1228" s="72" t="s">
        <v>15467</v>
      </c>
      <c r="E1228" s="72" t="s">
        <v>7036</v>
      </c>
      <c r="F1228" s="72" t="s">
        <v>15496</v>
      </c>
    </row>
    <row r="1229" spans="1:10" ht="33.950000000000003" customHeight="1" x14ac:dyDescent="0.25">
      <c r="A1229" s="81" t="s">
        <v>11933</v>
      </c>
      <c r="B1229" s="69" t="str">
        <f ca="1">IFERROR(INDEX(UNSPSCDes,MATCH(INDIRECT(ADDRESS(ROW(),COLUMN()-1,4)),UNSPSCCode,0)),IF(INDIRECT(ADDRESS(ROW(),COLUMN()-1,4))="60101704","Libros de actividades en clase",""))</f>
        <v>Libros de actividades en clase</v>
      </c>
      <c r="C1229" s="82" t="str">
        <f>IFERROR(VLOOKUP("UD",'Informacion '!P:Q,2,FALSE),"")</f>
        <v>Unidad</v>
      </c>
      <c r="D1229" s="81">
        <v>100</v>
      </c>
      <c r="E1229" s="71">
        <v>1250</v>
      </c>
      <c r="F1229" s="70">
        <f ca="1">INDIRECT(ADDRESS(ROW(),COLUMN()-2,4))*INDIRECT(ADDRESS(ROW(),COLUMN()-1,4))</f>
        <v>125000</v>
      </c>
    </row>
    <row r="1230" spans="1:10" ht="14.1" customHeight="1" x14ac:dyDescent="0.25">
      <c r="A1230" s="81" t="s">
        <v>2876</v>
      </c>
      <c r="B1230" s="69" t="str">
        <f ca="1">IFERROR(INDEX(UNSPSCDes,MATCH(INDIRECT(ADDRESS(ROW(),COLUMN()-1,4)),UNSPSCCode,0)),IF(INDIRECT(ADDRESS(ROW(),COLUMN()-1,4))="60101901","Libros de actividades del alfabeto",""))</f>
        <v>Libros de actividades del alfabeto</v>
      </c>
      <c r="C1230" s="82" t="str">
        <f>IFERROR(VLOOKUP("UD",'Informacion '!P:Q,2,FALSE),"")</f>
        <v>Unidad</v>
      </c>
      <c r="D1230" s="81">
        <v>100</v>
      </c>
      <c r="E1230" s="71">
        <v>1250</v>
      </c>
      <c r="F1230" s="70">
        <f ca="1">INDIRECT(ADDRESS(ROW(),COLUMN()-2,4))*INDIRECT(ADDRESS(ROW(),COLUMN()-1,4))</f>
        <v>125000</v>
      </c>
    </row>
    <row r="1231" spans="1:10" ht="14.1" customHeight="1" x14ac:dyDescent="0.25">
      <c r="A1231" s="81" t="s">
        <v>15507</v>
      </c>
      <c r="B1231" s="69" t="str">
        <f ca="1">IFERROR(INDEX(UNSPSCDes,MATCH(INDIRECT(ADDRESS(ROW(),COLUMN()-1,4)),UNSPSCCode,0)),IF(INDIRECT(ADDRESS(ROW(),COLUMN()-1,4))="60102102","Libros de recursos de adverbios",""))</f>
        <v>Libros de recursos de adverbios</v>
      </c>
      <c r="C1231" s="82" t="str">
        <f>IFERROR(VLOOKUP("UD",'Informacion '!P:Q,2,FALSE),"")</f>
        <v>Unidad</v>
      </c>
      <c r="D1231" s="81">
        <v>100</v>
      </c>
      <c r="E1231" s="71">
        <v>1250</v>
      </c>
      <c r="F1231" s="70">
        <f ca="1">INDIRECT(ADDRESS(ROW(),COLUMN()-2,4))*INDIRECT(ADDRESS(ROW(),COLUMN()-1,4))</f>
        <v>125000</v>
      </c>
    </row>
    <row r="1232" spans="1:10" ht="14.1" customHeight="1" x14ac:dyDescent="0.25">
      <c r="A1232" s="81" t="s">
        <v>15507</v>
      </c>
      <c r="B1232" s="69" t="str">
        <f ca="1">IFERROR(INDEX(UNSPSCDes,MATCH(INDIRECT(ADDRESS(ROW(),COLUMN()-1,4)),UNSPSCCode,0)),IF(INDIRECT(ADDRESS(ROW(),COLUMN()-1,4))="60102102","Libros de recursos de adverbios",""))</f>
        <v>Libros de recursos de adverbios</v>
      </c>
      <c r="C1232" s="82" t="str">
        <f>IFERROR(VLOOKUP("UD",'Informacion '!P:Q,2,FALSE),"")</f>
        <v>Unidad</v>
      </c>
      <c r="D1232" s="81">
        <v>100</v>
      </c>
      <c r="E1232" s="71">
        <v>1250</v>
      </c>
      <c r="F1232" s="70">
        <f ca="1">INDIRECT(ADDRESS(ROW(),COLUMN()-2,4))*INDIRECT(ADDRESS(ROW(),COLUMN()-1,4))</f>
        <v>125000</v>
      </c>
    </row>
    <row r="1233" spans="1:10" ht="14.1" customHeight="1" x14ac:dyDescent="0.25">
      <c r="E1233" s="83" t="s">
        <v>12725</v>
      </c>
      <c r="F1233" s="74">
        <f ca="1">SUM(Table74[MONTO TOTAL ESTIMADO])</f>
        <v>500000</v>
      </c>
    </row>
    <row r="1234" spans="1:10" ht="14.1" customHeight="1" thickBot="1" x14ac:dyDescent="0.3"/>
    <row r="1235" spans="1:10" ht="14.1" customHeight="1" thickBot="1" x14ac:dyDescent="0.3">
      <c r="A1235" s="64" t="s">
        <v>16619</v>
      </c>
      <c r="B1235" s="64" t="s">
        <v>165</v>
      </c>
      <c r="C1235" s="64" t="s">
        <v>11894</v>
      </c>
      <c r="D1235" s="64" t="s">
        <v>14584</v>
      </c>
      <c r="E1235" s="64" t="s">
        <v>11111</v>
      </c>
      <c r="F1235" s="64" t="s">
        <v>11244</v>
      </c>
    </row>
    <row r="1236" spans="1:10" ht="14.1" customHeight="1" thickBot="1" x14ac:dyDescent="0.3">
      <c r="A1236" s="66" t="s">
        <v>4069</v>
      </c>
      <c r="B1236" s="66" t="s">
        <v>17085</v>
      </c>
      <c r="C1236" s="66" t="s">
        <v>18049</v>
      </c>
      <c r="D1236" s="66" t="s">
        <v>17732</v>
      </c>
      <c r="E1236" s="66" t="s">
        <v>18105</v>
      </c>
      <c r="F1236" s="66" t="s">
        <v>6884</v>
      </c>
    </row>
    <row r="1237" spans="1:10" ht="14.1" customHeight="1" thickBot="1" x14ac:dyDescent="0.3">
      <c r="A1237" s="134" t="s">
        <v>15034</v>
      </c>
      <c r="B1237" s="67" t="s">
        <v>8646</v>
      </c>
      <c r="C1237" s="77">
        <v>44242</v>
      </c>
      <c r="D1237" s="134" t="s">
        <v>9515</v>
      </c>
      <c r="E1237" s="79" t="s">
        <v>13278</v>
      </c>
      <c r="F1237" s="80" t="s">
        <v>3126</v>
      </c>
    </row>
    <row r="1238" spans="1:10" ht="14.1" customHeight="1" thickBot="1" x14ac:dyDescent="0.3">
      <c r="A1238" s="135"/>
      <c r="B1238" s="67" t="s">
        <v>1810</v>
      </c>
      <c r="C1238" s="78">
        <f>IF(C1237="","",IF(AND(MONTH(C1237)&gt;=1,MONTH(C1237)&lt;=3),1,IF(AND(MONTH(C1237)&gt;=4,MONTH(C1237)&lt;=6),2,IF(AND(MONTH(C1237)&gt;=7,MONTH(C1237)&lt;=9),3,4))))</f>
        <v>1</v>
      </c>
      <c r="D1238" s="135"/>
      <c r="E1238" s="79" t="s">
        <v>2447</v>
      </c>
      <c r="F1238" s="80" t="s">
        <v>14655</v>
      </c>
    </row>
    <row r="1239" spans="1:10" ht="14.1" customHeight="1" thickBot="1" x14ac:dyDescent="0.3">
      <c r="A1239" s="135"/>
      <c r="B1239" s="67" t="s">
        <v>13122</v>
      </c>
      <c r="C1239" s="77">
        <v>44244</v>
      </c>
      <c r="D1239" s="135"/>
      <c r="E1239" s="79" t="s">
        <v>3119</v>
      </c>
      <c r="F1239" s="80" t="s">
        <v>4694</v>
      </c>
    </row>
    <row r="1240" spans="1:10" ht="14.1" customHeight="1" thickBot="1" x14ac:dyDescent="0.3">
      <c r="A1240" s="135"/>
      <c r="B1240" s="67" t="s">
        <v>1810</v>
      </c>
      <c r="C1240" s="78">
        <f>IF(C1239="","",IF(AND(MONTH(C1239)&gt;=1,MONTH(C1239)&lt;=3),1,IF(AND(MONTH(C1239)&gt;=4,MONTH(C1239)&lt;=6),2,IF(AND(MONTH(C1239)&gt;=7,MONTH(C1239)&lt;=9),3,4))))</f>
        <v>1</v>
      </c>
      <c r="D1240" s="135"/>
      <c r="E1240" s="79" t="s">
        <v>13380</v>
      </c>
      <c r="F1240" s="80" t="s">
        <v>4694</v>
      </c>
      <c r="H1240" s="26" t="e">
        <f>#REF!</f>
        <v>#REF!</v>
      </c>
      <c r="I1240" s="26" t="e">
        <f>#REF!</f>
        <v>#REF!</v>
      </c>
      <c r="J1240" s="26" t="e">
        <f>#REF!</f>
        <v>#REF!</v>
      </c>
    </row>
    <row r="1241" spans="1:10" ht="14.1" customHeight="1" thickBot="1" x14ac:dyDescent="0.3"/>
    <row r="1242" spans="1:10" ht="33.950000000000003" customHeight="1" thickBot="1" x14ac:dyDescent="0.3">
      <c r="A1242" s="72" t="s">
        <v>15959</v>
      </c>
      <c r="B1242" s="72" t="s">
        <v>16379</v>
      </c>
      <c r="C1242" s="72" t="s">
        <v>15863</v>
      </c>
      <c r="D1242" s="72" t="s">
        <v>15467</v>
      </c>
      <c r="E1242" s="72" t="s">
        <v>7036</v>
      </c>
      <c r="F1242" s="72" t="s">
        <v>15496</v>
      </c>
    </row>
    <row r="1243" spans="1:10" ht="13.5" customHeight="1" x14ac:dyDescent="0.25">
      <c r="A1243" s="81" t="s">
        <v>335</v>
      </c>
      <c r="B1243" s="69" t="str">
        <f ca="1">IFERROR(INDEX(UNSPSCDes,MATCH(INDIRECT(ADDRESS(ROW(),COLUMN()-1,4)),UNSPSCCode,0)),IF(INDIRECT(ADDRESS(ROW(),COLUMN()-1,4))="11162003","Tela de arpillera o cáñamo o yute",""))</f>
        <v>Tela de arpillera o cáñamo o yute</v>
      </c>
      <c r="C1243" s="82" t="str">
        <f>IFERROR(VLOOKUP("YD",'Informacion '!P:Q,2,FALSE),"")</f>
        <v>Yarda</v>
      </c>
      <c r="D1243" s="81">
        <v>500</v>
      </c>
      <c r="E1243" s="71">
        <v>225</v>
      </c>
      <c r="F1243" s="70">
        <f t="shared" ref="F1243:F1251" ca="1" si="27">INDIRECT(ADDRESS(ROW(),COLUMN()-2,4))*INDIRECT(ADDRESS(ROW(),COLUMN()-1,4))</f>
        <v>112500</v>
      </c>
    </row>
    <row r="1244" spans="1:10" ht="13.5" customHeight="1" x14ac:dyDescent="0.25">
      <c r="A1244" s="81" t="s">
        <v>15871</v>
      </c>
      <c r="B1244" s="69" t="str">
        <f ca="1">IFERROR(INDEX(UNSPSCDes,MATCH(INDIRECT(ADDRESS(ROW(),COLUMN()-1,4)),UNSPSCCode,0)),IF(INDIRECT(ADDRESS(ROW(),COLUMN()-1,4))="11162109","Encaje",""))</f>
        <v>Encaje</v>
      </c>
      <c r="C1244" s="82" t="str">
        <f>IFERROR(VLOOKUP("YD",'Informacion '!P:Q,2,FALSE),"")</f>
        <v>Yarda</v>
      </c>
      <c r="D1244" s="81">
        <v>500</v>
      </c>
      <c r="E1244" s="71">
        <v>325</v>
      </c>
      <c r="F1244" s="70">
        <f t="shared" ca="1" si="27"/>
        <v>162500</v>
      </c>
    </row>
    <row r="1245" spans="1:10" ht="14.1" customHeight="1" x14ac:dyDescent="0.25">
      <c r="A1245" s="81" t="s">
        <v>18154</v>
      </c>
      <c r="B1245" s="69" t="str">
        <f ca="1">IFERROR(INDEX(UNSPSCDes,MATCH(INDIRECT(ADDRESS(ROW(),COLUMN()-1,4)),UNSPSCCode,0)),IF(INDIRECT(ADDRESS(ROW(),COLUMN()-1,4))="11162113","Telas para tapicería",""))</f>
        <v>Telas para tapicería</v>
      </c>
      <c r="C1245" s="82" t="str">
        <f>IFERROR(VLOOKUP("YD",'Informacion '!P:Q,2,FALSE),"")</f>
        <v>Yarda</v>
      </c>
      <c r="D1245" s="81">
        <v>500</v>
      </c>
      <c r="E1245" s="71">
        <v>225</v>
      </c>
      <c r="F1245" s="70">
        <f t="shared" ca="1" si="27"/>
        <v>112500</v>
      </c>
    </row>
    <row r="1246" spans="1:10" ht="14.1" customHeight="1" x14ac:dyDescent="0.25">
      <c r="A1246" s="81" t="s">
        <v>11670</v>
      </c>
      <c r="B1246" s="69" t="str">
        <f ca="1">IFERROR(INDEX(UNSPSCDes,MATCH(INDIRECT(ADDRESS(ROW(),COLUMN()-1,4)),UNSPSCCode,0)),IF(INDIRECT(ADDRESS(ROW(),COLUMN()-1,4))="11162114","Telas o cintas de velcro",""))</f>
        <v>Telas o cintas de velcro</v>
      </c>
      <c r="C1246" s="82" t="str">
        <f>IFERROR(VLOOKUP("YD",'Informacion '!P:Q,2,FALSE),"")</f>
        <v>Yarda</v>
      </c>
      <c r="D1246" s="81">
        <v>500</v>
      </c>
      <c r="E1246" s="71">
        <v>225</v>
      </c>
      <c r="F1246" s="70">
        <f t="shared" ca="1" si="27"/>
        <v>112500</v>
      </c>
    </row>
    <row r="1247" spans="1:10" ht="14.1" customHeight="1" x14ac:dyDescent="0.25">
      <c r="A1247" s="81" t="s">
        <v>5268</v>
      </c>
      <c r="B1247" s="69" t="str">
        <f ca="1">IFERROR(INDEX(UNSPSCDes,MATCH(INDIRECT(ADDRESS(ROW(),COLUMN()-1,4)),UNSPSCCode,0)),IF(INDIRECT(ADDRESS(ROW(),COLUMN()-1,4))="11162124","Tela de fieltro",""))</f>
        <v>Tela de fieltro</v>
      </c>
      <c r="C1247" s="82" t="str">
        <f>IFERROR(VLOOKUP("YD",'Informacion '!P:Q,2,FALSE),"")</f>
        <v>Yarda</v>
      </c>
      <c r="D1247" s="81">
        <v>500</v>
      </c>
      <c r="E1247" s="71">
        <v>225</v>
      </c>
      <c r="F1247" s="70">
        <f t="shared" ca="1" si="27"/>
        <v>112500</v>
      </c>
    </row>
    <row r="1248" spans="1:10" ht="14.1" customHeight="1" x14ac:dyDescent="0.25">
      <c r="A1248" s="81" t="s">
        <v>2499</v>
      </c>
      <c r="B1248" s="69" t="str">
        <f ca="1">IFERROR(INDEX(UNSPSCDes,MATCH(INDIRECT(ADDRESS(ROW(),COLUMN()-1,4)),UNSPSCCode,0)),IF(INDIRECT(ADDRESS(ROW(),COLUMN()-1,4))="11162301","Cuero de gamuza",""))</f>
        <v>Cuero de gamuza</v>
      </c>
      <c r="C1248" s="82" t="str">
        <f>IFERROR(VLOOKUP("YD",'Informacion '!P:Q,2,FALSE),"")</f>
        <v>Yarda</v>
      </c>
      <c r="D1248" s="81">
        <v>500</v>
      </c>
      <c r="E1248" s="71">
        <v>225</v>
      </c>
      <c r="F1248" s="70">
        <f t="shared" ca="1" si="27"/>
        <v>112500</v>
      </c>
    </row>
    <row r="1249" spans="1:10" ht="14.1" customHeight="1" x14ac:dyDescent="0.25">
      <c r="A1249" s="81" t="s">
        <v>2645</v>
      </c>
      <c r="B1249" s="69" t="str">
        <f ca="1">IFERROR(INDEX(UNSPSCDes,MATCH(INDIRECT(ADDRESS(ROW(),COLUMN()-1,4)),UNSPSCCode,0)),IF(INDIRECT(ADDRESS(ROW(),COLUMN()-1,4))="11162126","Tela acolchada",""))</f>
        <v>Tela acolchada</v>
      </c>
      <c r="C1249" s="82" t="str">
        <f>IFERROR(VLOOKUP("YD",'Informacion '!P:Q,2,FALSE),"")</f>
        <v>Yarda</v>
      </c>
      <c r="D1249" s="81">
        <v>500</v>
      </c>
      <c r="E1249" s="71">
        <v>225</v>
      </c>
      <c r="F1249" s="70">
        <f t="shared" ca="1" si="27"/>
        <v>112500</v>
      </c>
    </row>
    <row r="1250" spans="1:10" ht="14.1" customHeight="1" x14ac:dyDescent="0.25">
      <c r="A1250" s="81" t="s">
        <v>17539</v>
      </c>
      <c r="B1250" s="69" t="str">
        <f ca="1">IFERROR(INDEX(UNSPSCDes,MATCH(INDIRECT(ADDRESS(ROW(),COLUMN()-1,4)),UNSPSCCode,0)),IF(INDIRECT(ADDRESS(ROW(),COLUMN()-1,4))="11162131","Tela para ribeteado",""))</f>
        <v>Tela para ribeteado</v>
      </c>
      <c r="C1250" s="82" t="str">
        <f>IFERROR(VLOOKUP("YD",'Informacion '!P:Q,2,FALSE),"")</f>
        <v>Yarda</v>
      </c>
      <c r="D1250" s="81">
        <v>500</v>
      </c>
      <c r="E1250" s="71">
        <v>225</v>
      </c>
      <c r="F1250" s="70">
        <f t="shared" ca="1" si="27"/>
        <v>112500</v>
      </c>
    </row>
    <row r="1251" spans="1:10" ht="14.1" customHeight="1" x14ac:dyDescent="0.25">
      <c r="A1251" s="81" t="s">
        <v>9431</v>
      </c>
      <c r="B1251" s="69" t="str">
        <f ca="1">IFERROR(INDEX(UNSPSCDes,MATCH(INDIRECT(ADDRESS(ROW(),COLUMN()-1,4)),UNSPSCCode,0)),IF(INDIRECT(ADDRESS(ROW(),COLUMN()-1,4))="11162127","Tela de camuflaje",""))</f>
        <v>Tela de camuflaje</v>
      </c>
      <c r="C1251" s="82" t="str">
        <f>IFERROR(VLOOKUP("YD",'Informacion '!P:Q,2,FALSE),"")</f>
        <v>Yarda</v>
      </c>
      <c r="D1251" s="81">
        <v>500</v>
      </c>
      <c r="E1251" s="71">
        <v>450</v>
      </c>
      <c r="F1251" s="70">
        <f t="shared" ca="1" si="27"/>
        <v>225000</v>
      </c>
    </row>
    <row r="1252" spans="1:10" ht="14.1" customHeight="1" x14ac:dyDescent="0.25">
      <c r="E1252" s="83" t="s">
        <v>12725</v>
      </c>
      <c r="F1252" s="74">
        <f ca="1">SUM(Table77[MONTO TOTAL ESTIMADO])</f>
        <v>1175000</v>
      </c>
    </row>
    <row r="1253" spans="1:10" ht="14.1" customHeight="1" thickBot="1" x14ac:dyDescent="0.3"/>
    <row r="1254" spans="1:10" ht="14.1" customHeight="1" thickBot="1" x14ac:dyDescent="0.3">
      <c r="A1254" s="64" t="s">
        <v>16619</v>
      </c>
      <c r="B1254" s="64" t="s">
        <v>165</v>
      </c>
      <c r="C1254" s="64" t="s">
        <v>11894</v>
      </c>
      <c r="D1254" s="64" t="s">
        <v>14584</v>
      </c>
      <c r="E1254" s="64" t="s">
        <v>11111</v>
      </c>
      <c r="F1254" s="64" t="s">
        <v>11244</v>
      </c>
    </row>
    <row r="1255" spans="1:10" ht="14.1" customHeight="1" thickBot="1" x14ac:dyDescent="0.3">
      <c r="A1255" s="66" t="s">
        <v>4069</v>
      </c>
      <c r="B1255" s="66" t="s">
        <v>17085</v>
      </c>
      <c r="C1255" s="66" t="s">
        <v>18049</v>
      </c>
      <c r="D1255" s="66" t="s">
        <v>17732</v>
      </c>
      <c r="E1255" s="66" t="s">
        <v>18105</v>
      </c>
      <c r="F1255" s="66" t="s">
        <v>6884</v>
      </c>
    </row>
    <row r="1256" spans="1:10" ht="14.1" customHeight="1" thickBot="1" x14ac:dyDescent="0.3">
      <c r="A1256" s="134" t="s">
        <v>15034</v>
      </c>
      <c r="B1256" s="67" t="s">
        <v>8646</v>
      </c>
      <c r="C1256" s="77">
        <v>44319</v>
      </c>
      <c r="D1256" s="134" t="s">
        <v>9515</v>
      </c>
      <c r="E1256" s="79" t="s">
        <v>13278</v>
      </c>
      <c r="F1256" s="80" t="s">
        <v>3126</v>
      </c>
    </row>
    <row r="1257" spans="1:10" ht="14.1" customHeight="1" thickBot="1" x14ac:dyDescent="0.3">
      <c r="A1257" s="135"/>
      <c r="B1257" s="67" t="s">
        <v>1810</v>
      </c>
      <c r="C1257" s="78">
        <f>IF(C1256="","",IF(AND(MONTH(C1256)&gt;=1,MONTH(C1256)&lt;=3),1,IF(AND(MONTH(C1256)&gt;=4,MONTH(C1256)&lt;=6),2,IF(AND(MONTH(C1256)&gt;=7,MONTH(C1256)&lt;=9),3,4))))</f>
        <v>2</v>
      </c>
      <c r="D1257" s="135"/>
      <c r="E1257" s="79" t="s">
        <v>2447</v>
      </c>
      <c r="F1257" s="80" t="s">
        <v>14655</v>
      </c>
    </row>
    <row r="1258" spans="1:10" ht="14.1" customHeight="1" thickBot="1" x14ac:dyDescent="0.3">
      <c r="A1258" s="135"/>
      <c r="B1258" s="67" t="s">
        <v>13122</v>
      </c>
      <c r="C1258" s="77">
        <v>44321</v>
      </c>
      <c r="D1258" s="135"/>
      <c r="E1258" s="79" t="s">
        <v>3119</v>
      </c>
      <c r="F1258" s="80" t="s">
        <v>4694</v>
      </c>
    </row>
    <row r="1259" spans="1:10" ht="14.1" customHeight="1" thickBot="1" x14ac:dyDescent="0.3">
      <c r="A1259" s="135"/>
      <c r="B1259" s="67" t="s">
        <v>1810</v>
      </c>
      <c r="C1259" s="78">
        <f>IF(C1258="","",IF(AND(MONTH(C1258)&gt;=1,MONTH(C1258)&lt;=3),1,IF(AND(MONTH(C1258)&gt;=4,MONTH(C1258)&lt;=6),2,IF(AND(MONTH(C1258)&gt;=7,MONTH(C1258)&lt;=9),3,4))))</f>
        <v>2</v>
      </c>
      <c r="D1259" s="135"/>
      <c r="E1259" s="79" t="s">
        <v>13380</v>
      </c>
      <c r="F1259" s="80" t="s">
        <v>4694</v>
      </c>
      <c r="H1259" s="26" t="str">
        <f>C1236</f>
        <v>Bienes</v>
      </c>
      <c r="I1259" s="26" t="str">
        <f>E1236</f>
        <v>No</v>
      </c>
      <c r="J1259" s="26" t="str">
        <f>D1236</f>
        <v>Compras Menores</v>
      </c>
    </row>
    <row r="1260" spans="1:10" ht="14.1" customHeight="1" thickBot="1" x14ac:dyDescent="0.3"/>
    <row r="1261" spans="1:10" ht="33.950000000000003" customHeight="1" thickBot="1" x14ac:dyDescent="0.3">
      <c r="A1261" s="72" t="s">
        <v>15959</v>
      </c>
      <c r="B1261" s="72" t="s">
        <v>16379</v>
      </c>
      <c r="C1261" s="72" t="s">
        <v>15863</v>
      </c>
      <c r="D1261" s="72" t="s">
        <v>15467</v>
      </c>
      <c r="E1261" s="72" t="s">
        <v>7036</v>
      </c>
      <c r="F1261" s="72" t="s">
        <v>15496</v>
      </c>
    </row>
    <row r="1262" spans="1:10" ht="14.1" customHeight="1" x14ac:dyDescent="0.25">
      <c r="A1262" s="81" t="s">
        <v>335</v>
      </c>
      <c r="B1262" s="69" t="str">
        <f ca="1">IFERROR(INDEX(UNSPSCDes,MATCH(INDIRECT(ADDRESS(ROW(),COLUMN()-1,4)),UNSPSCCode,0)),IF(INDIRECT(ADDRESS(ROW(),COLUMN()-1,4))="11162003","Tela de arpillera o cáñamo o yute",""))</f>
        <v>Tela de arpillera o cáñamo o yute</v>
      </c>
      <c r="C1262" s="82" t="str">
        <f>IFERROR(VLOOKUP("YD",'Informacion '!P:Q,2,FALSE),"")</f>
        <v>Yarda</v>
      </c>
      <c r="D1262" s="81">
        <v>500</v>
      </c>
      <c r="E1262" s="71">
        <v>225</v>
      </c>
      <c r="F1262" s="70">
        <f t="shared" ref="F1262:F1270" ca="1" si="28">INDIRECT(ADDRESS(ROW(),COLUMN()-2,4))*INDIRECT(ADDRESS(ROW(),COLUMN()-1,4))</f>
        <v>112500</v>
      </c>
    </row>
    <row r="1263" spans="1:10" ht="14.1" customHeight="1" x14ac:dyDescent="0.25">
      <c r="A1263" s="81" t="s">
        <v>15871</v>
      </c>
      <c r="B1263" s="69" t="str">
        <f ca="1">IFERROR(INDEX(UNSPSCDes,MATCH(INDIRECT(ADDRESS(ROW(),COLUMN()-1,4)),UNSPSCCode,0)),IF(INDIRECT(ADDRESS(ROW(),COLUMN()-1,4))="11162109","Encaje",""))</f>
        <v>Encaje</v>
      </c>
      <c r="C1263" s="82" t="str">
        <f>IFERROR(VLOOKUP("YD",'Informacion '!P:Q,2,FALSE),"")</f>
        <v>Yarda</v>
      </c>
      <c r="D1263" s="81">
        <v>500</v>
      </c>
      <c r="E1263" s="71">
        <v>325</v>
      </c>
      <c r="F1263" s="70">
        <f t="shared" ca="1" si="28"/>
        <v>162500</v>
      </c>
    </row>
    <row r="1264" spans="1:10" ht="14.1" customHeight="1" x14ac:dyDescent="0.25">
      <c r="A1264" s="81" t="s">
        <v>18154</v>
      </c>
      <c r="B1264" s="69" t="str">
        <f ca="1">IFERROR(INDEX(UNSPSCDes,MATCH(INDIRECT(ADDRESS(ROW(),COLUMN()-1,4)),UNSPSCCode,0)),IF(INDIRECT(ADDRESS(ROW(),COLUMN()-1,4))="11162113","Telas para tapicería",""))</f>
        <v>Telas para tapicería</v>
      </c>
      <c r="C1264" s="82" t="str">
        <f>IFERROR(VLOOKUP("YD",'Informacion '!P:Q,2,FALSE),"")</f>
        <v>Yarda</v>
      </c>
      <c r="D1264" s="81">
        <v>500</v>
      </c>
      <c r="E1264" s="71">
        <v>225</v>
      </c>
      <c r="F1264" s="70">
        <f t="shared" ca="1" si="28"/>
        <v>112500</v>
      </c>
    </row>
    <row r="1265" spans="1:10" ht="14.1" customHeight="1" x14ac:dyDescent="0.25">
      <c r="A1265" s="81" t="s">
        <v>11670</v>
      </c>
      <c r="B1265" s="69" t="str">
        <f ca="1">IFERROR(INDEX(UNSPSCDes,MATCH(INDIRECT(ADDRESS(ROW(),COLUMN()-1,4)),UNSPSCCode,0)),IF(INDIRECT(ADDRESS(ROW(),COLUMN()-1,4))="11162114","Telas o cintas de velcro",""))</f>
        <v>Telas o cintas de velcro</v>
      </c>
      <c r="C1265" s="82" t="str">
        <f>IFERROR(VLOOKUP("YD",'Informacion '!P:Q,2,FALSE),"")</f>
        <v>Yarda</v>
      </c>
      <c r="D1265" s="81">
        <v>500</v>
      </c>
      <c r="E1265" s="71">
        <v>225</v>
      </c>
      <c r="F1265" s="70">
        <f t="shared" ca="1" si="28"/>
        <v>112500</v>
      </c>
    </row>
    <row r="1266" spans="1:10" ht="14.1" customHeight="1" x14ac:dyDescent="0.25">
      <c r="A1266" s="81" t="s">
        <v>5268</v>
      </c>
      <c r="B1266" s="69" t="str">
        <f ca="1">IFERROR(INDEX(UNSPSCDes,MATCH(INDIRECT(ADDRESS(ROW(),COLUMN()-1,4)),UNSPSCCode,0)),IF(INDIRECT(ADDRESS(ROW(),COLUMN()-1,4))="11162124","Tela de fieltro",""))</f>
        <v>Tela de fieltro</v>
      </c>
      <c r="C1266" s="82" t="str">
        <f>IFERROR(VLOOKUP("YD",'Informacion '!P:Q,2,FALSE),"")</f>
        <v>Yarda</v>
      </c>
      <c r="D1266" s="81">
        <v>500</v>
      </c>
      <c r="E1266" s="71">
        <v>225</v>
      </c>
      <c r="F1266" s="70">
        <f t="shared" ca="1" si="28"/>
        <v>112500</v>
      </c>
    </row>
    <row r="1267" spans="1:10" ht="14.1" customHeight="1" x14ac:dyDescent="0.25">
      <c r="A1267" s="81" t="s">
        <v>2499</v>
      </c>
      <c r="B1267" s="69" t="str">
        <f ca="1">IFERROR(INDEX(UNSPSCDes,MATCH(INDIRECT(ADDRESS(ROW(),COLUMN()-1,4)),UNSPSCCode,0)),IF(INDIRECT(ADDRESS(ROW(),COLUMN()-1,4))="11162301","Cuero de gamuza",""))</f>
        <v>Cuero de gamuza</v>
      </c>
      <c r="C1267" s="82" t="str">
        <f>IFERROR(VLOOKUP("YD",'Informacion '!P:Q,2,FALSE),"")</f>
        <v>Yarda</v>
      </c>
      <c r="D1267" s="81">
        <v>500</v>
      </c>
      <c r="E1267" s="71">
        <v>225</v>
      </c>
      <c r="F1267" s="70">
        <f t="shared" ca="1" si="28"/>
        <v>112500</v>
      </c>
    </row>
    <row r="1268" spans="1:10" ht="14.1" customHeight="1" x14ac:dyDescent="0.25">
      <c r="A1268" s="81" t="s">
        <v>2645</v>
      </c>
      <c r="B1268" s="69" t="str">
        <f ca="1">IFERROR(INDEX(UNSPSCDes,MATCH(INDIRECT(ADDRESS(ROW(),COLUMN()-1,4)),UNSPSCCode,0)),IF(INDIRECT(ADDRESS(ROW(),COLUMN()-1,4))="11162126","Tela acolchada",""))</f>
        <v>Tela acolchada</v>
      </c>
      <c r="C1268" s="82" t="str">
        <f>IFERROR(VLOOKUP("YD",'Informacion '!P:Q,2,FALSE),"")</f>
        <v>Yarda</v>
      </c>
      <c r="D1268" s="81">
        <v>500</v>
      </c>
      <c r="E1268" s="71">
        <v>225</v>
      </c>
      <c r="F1268" s="70">
        <f t="shared" ca="1" si="28"/>
        <v>112500</v>
      </c>
    </row>
    <row r="1269" spans="1:10" ht="14.1" customHeight="1" x14ac:dyDescent="0.25">
      <c r="A1269" s="81" t="s">
        <v>17539</v>
      </c>
      <c r="B1269" s="69" t="str">
        <f ca="1">IFERROR(INDEX(UNSPSCDes,MATCH(INDIRECT(ADDRESS(ROW(),COLUMN()-1,4)),UNSPSCCode,0)),IF(INDIRECT(ADDRESS(ROW(),COLUMN()-1,4))="11162131","Tela para ribeteado",""))</f>
        <v>Tela para ribeteado</v>
      </c>
      <c r="C1269" s="82" t="str">
        <f>IFERROR(VLOOKUP("YD",'Informacion '!P:Q,2,FALSE),"")</f>
        <v>Yarda</v>
      </c>
      <c r="D1269" s="81">
        <v>500</v>
      </c>
      <c r="E1269" s="71">
        <v>225</v>
      </c>
      <c r="F1269" s="70">
        <f t="shared" ca="1" si="28"/>
        <v>112500</v>
      </c>
    </row>
    <row r="1270" spans="1:10" ht="14.1" customHeight="1" x14ac:dyDescent="0.25">
      <c r="A1270" s="81" t="s">
        <v>9431</v>
      </c>
      <c r="B1270" s="69" t="str">
        <f ca="1">IFERROR(INDEX(UNSPSCDes,MATCH(INDIRECT(ADDRESS(ROW(),COLUMN()-1,4)),UNSPSCCode,0)),IF(INDIRECT(ADDRESS(ROW(),COLUMN()-1,4))="11162127","Tela de camuflaje",""))</f>
        <v>Tela de camuflaje</v>
      </c>
      <c r="C1270" s="82" t="str">
        <f>IFERROR(VLOOKUP("YD",'Informacion '!P:Q,2,FALSE),"")</f>
        <v>Yarda</v>
      </c>
      <c r="D1270" s="81">
        <v>500</v>
      </c>
      <c r="E1270" s="71">
        <v>450</v>
      </c>
      <c r="F1270" s="70">
        <f t="shared" ca="1" si="28"/>
        <v>225000</v>
      </c>
    </row>
    <row r="1271" spans="1:10" ht="14.1" customHeight="1" x14ac:dyDescent="0.25">
      <c r="E1271" s="83" t="s">
        <v>12725</v>
      </c>
      <c r="F1271" s="74">
        <f ca="1">SUM(Table78[MONTO TOTAL ESTIMADO])</f>
        <v>1175000</v>
      </c>
    </row>
    <row r="1272" spans="1:10" ht="14.1" customHeight="1" thickBot="1" x14ac:dyDescent="0.3"/>
    <row r="1273" spans="1:10" ht="14.1" customHeight="1" thickBot="1" x14ac:dyDescent="0.3">
      <c r="A1273" s="64" t="s">
        <v>16619</v>
      </c>
      <c r="B1273" s="64" t="s">
        <v>165</v>
      </c>
      <c r="C1273" s="64" t="s">
        <v>11894</v>
      </c>
      <c r="D1273" s="64" t="s">
        <v>14584</v>
      </c>
      <c r="E1273" s="64" t="s">
        <v>11111</v>
      </c>
      <c r="F1273" s="64" t="s">
        <v>11244</v>
      </c>
    </row>
    <row r="1274" spans="1:10" ht="14.1" customHeight="1" thickBot="1" x14ac:dyDescent="0.3">
      <c r="A1274" s="66" t="s">
        <v>4069</v>
      </c>
      <c r="B1274" s="66" t="s">
        <v>17085</v>
      </c>
      <c r="C1274" s="66" t="s">
        <v>18049</v>
      </c>
      <c r="D1274" s="66" t="s">
        <v>17732</v>
      </c>
      <c r="E1274" s="66" t="s">
        <v>18105</v>
      </c>
      <c r="F1274" s="66" t="s">
        <v>6884</v>
      </c>
    </row>
    <row r="1275" spans="1:10" ht="14.1" customHeight="1" thickBot="1" x14ac:dyDescent="0.3">
      <c r="A1275" s="134" t="s">
        <v>15034</v>
      </c>
      <c r="B1275" s="67" t="s">
        <v>8646</v>
      </c>
      <c r="C1275" s="77">
        <v>44387</v>
      </c>
      <c r="D1275" s="134" t="s">
        <v>9515</v>
      </c>
      <c r="E1275" s="79" t="s">
        <v>13278</v>
      </c>
      <c r="F1275" s="80" t="s">
        <v>3126</v>
      </c>
    </row>
    <row r="1276" spans="1:10" ht="14.1" customHeight="1" thickBot="1" x14ac:dyDescent="0.3">
      <c r="A1276" s="135"/>
      <c r="B1276" s="67" t="s">
        <v>1810</v>
      </c>
      <c r="C1276" s="78">
        <f>IF(C1275="","",IF(AND(MONTH(C1275)&gt;=1,MONTH(C1275)&lt;=3),1,IF(AND(MONTH(C1275)&gt;=4,MONTH(C1275)&lt;=6),2,IF(AND(MONTH(C1275)&gt;=7,MONTH(C1275)&lt;=9),3,4))))</f>
        <v>3</v>
      </c>
      <c r="D1276" s="135"/>
      <c r="E1276" s="79" t="s">
        <v>2447</v>
      </c>
      <c r="F1276" s="80" t="s">
        <v>14655</v>
      </c>
    </row>
    <row r="1277" spans="1:10" ht="14.1" customHeight="1" thickBot="1" x14ac:dyDescent="0.3">
      <c r="A1277" s="135"/>
      <c r="B1277" s="67" t="s">
        <v>13122</v>
      </c>
      <c r="C1277" s="77">
        <v>44390</v>
      </c>
      <c r="D1277" s="135"/>
      <c r="E1277" s="79" t="s">
        <v>3119</v>
      </c>
      <c r="F1277" s="80" t="s">
        <v>4694</v>
      </c>
    </row>
    <row r="1278" spans="1:10" ht="14.1" customHeight="1" thickBot="1" x14ac:dyDescent="0.3">
      <c r="A1278" s="135"/>
      <c r="B1278" s="67" t="s">
        <v>1810</v>
      </c>
      <c r="C1278" s="78">
        <f>IF(C1277="","",IF(AND(MONTH(C1277)&gt;=1,MONTH(C1277)&lt;=3),1,IF(AND(MONTH(C1277)&gt;=4,MONTH(C1277)&lt;=6),2,IF(AND(MONTH(C1277)&gt;=7,MONTH(C1277)&lt;=9),3,4))))</f>
        <v>3</v>
      </c>
      <c r="D1278" s="135"/>
      <c r="E1278" s="79" t="s">
        <v>13380</v>
      </c>
      <c r="F1278" s="80" t="s">
        <v>4694</v>
      </c>
      <c r="H1278" s="26" t="str">
        <f>C1255</f>
        <v>Bienes</v>
      </c>
      <c r="I1278" s="26" t="str">
        <f>E1255</f>
        <v>No</v>
      </c>
      <c r="J1278" s="26" t="str">
        <f>D1255</f>
        <v>Compras Menores</v>
      </c>
    </row>
    <row r="1279" spans="1:10" ht="14.1" customHeight="1" thickBot="1" x14ac:dyDescent="0.3"/>
    <row r="1280" spans="1:10" ht="33.950000000000003" customHeight="1" thickBot="1" x14ac:dyDescent="0.3">
      <c r="A1280" s="72" t="s">
        <v>15959</v>
      </c>
      <c r="B1280" s="72" t="s">
        <v>16379</v>
      </c>
      <c r="C1280" s="72" t="s">
        <v>15863</v>
      </c>
      <c r="D1280" s="72" t="s">
        <v>15467</v>
      </c>
      <c r="E1280" s="72" t="s">
        <v>7036</v>
      </c>
      <c r="F1280" s="72" t="s">
        <v>15496</v>
      </c>
    </row>
    <row r="1281" spans="1:10" ht="14.1" customHeight="1" x14ac:dyDescent="0.25">
      <c r="A1281" s="81" t="s">
        <v>11670</v>
      </c>
      <c r="B1281" s="69" t="str">
        <f ca="1">IFERROR(INDEX(UNSPSCDes,MATCH(INDIRECT(ADDRESS(ROW(),COLUMN()-1,4)),UNSPSCCode,0)),IF(INDIRECT(ADDRESS(ROW(),COLUMN()-1,4))="11162114","Telas o cintas de velcro",""))</f>
        <v>Telas o cintas de velcro</v>
      </c>
      <c r="C1281" s="82" t="str">
        <f>IFERROR(VLOOKUP("YD",'Informacion '!P:Q,2,FALSE),"")</f>
        <v>Yarda</v>
      </c>
      <c r="D1281" s="81">
        <v>300</v>
      </c>
      <c r="E1281" s="71">
        <v>225</v>
      </c>
      <c r="F1281" s="70">
        <f t="shared" ref="F1281:F1287" ca="1" si="29">INDIRECT(ADDRESS(ROW(),COLUMN()-2,4))*INDIRECT(ADDRESS(ROW(),COLUMN()-1,4))</f>
        <v>67500</v>
      </c>
    </row>
    <row r="1282" spans="1:10" ht="14.1" customHeight="1" x14ac:dyDescent="0.25">
      <c r="A1282" s="81" t="s">
        <v>5268</v>
      </c>
      <c r="B1282" s="69" t="str">
        <f ca="1">IFERROR(INDEX(UNSPSCDes,MATCH(INDIRECT(ADDRESS(ROW(),COLUMN()-1,4)),UNSPSCCode,0)),IF(INDIRECT(ADDRESS(ROW(),COLUMN()-1,4))="11162124","Tela de fieltro",""))</f>
        <v>Tela de fieltro</v>
      </c>
      <c r="C1282" s="82" t="str">
        <f>IFERROR(VLOOKUP("YD",'Informacion '!P:Q,2,FALSE),"")</f>
        <v>Yarda</v>
      </c>
      <c r="D1282" s="81">
        <v>300</v>
      </c>
      <c r="E1282" s="71">
        <v>225</v>
      </c>
      <c r="F1282" s="70">
        <f t="shared" ca="1" si="29"/>
        <v>67500</v>
      </c>
    </row>
    <row r="1283" spans="1:10" ht="14.1" customHeight="1" x14ac:dyDescent="0.25">
      <c r="A1283" s="81" t="s">
        <v>2499</v>
      </c>
      <c r="B1283" s="69" t="str">
        <f ca="1">IFERROR(INDEX(UNSPSCDes,MATCH(INDIRECT(ADDRESS(ROW(),COLUMN()-1,4)),UNSPSCCode,0)),IF(INDIRECT(ADDRESS(ROW(),COLUMN()-1,4))="11162301","Cuero de gamuza",""))</f>
        <v>Cuero de gamuza</v>
      </c>
      <c r="C1283" s="82" t="str">
        <f>IFERROR(VLOOKUP("YD",'Informacion '!P:Q,2,FALSE),"")</f>
        <v>Yarda</v>
      </c>
      <c r="D1283" s="81">
        <v>300</v>
      </c>
      <c r="E1283" s="71">
        <v>225</v>
      </c>
      <c r="F1283" s="70">
        <f t="shared" ca="1" si="29"/>
        <v>67500</v>
      </c>
    </row>
    <row r="1284" spans="1:10" ht="14.1" customHeight="1" x14ac:dyDescent="0.25">
      <c r="A1284" s="81" t="s">
        <v>17539</v>
      </c>
      <c r="B1284" s="69" t="str">
        <f ca="1">IFERROR(INDEX(UNSPSCDes,MATCH(INDIRECT(ADDRESS(ROW(),COLUMN()-1,4)),UNSPSCCode,0)),IF(INDIRECT(ADDRESS(ROW(),COLUMN()-1,4))="11162131","Tela para ribeteado",""))</f>
        <v>Tela para ribeteado</v>
      </c>
      <c r="C1284" s="82" t="str">
        <f>IFERROR(VLOOKUP("YD",'Informacion '!P:Q,2,FALSE),"")</f>
        <v>Yarda</v>
      </c>
      <c r="D1284" s="81">
        <v>300</v>
      </c>
      <c r="E1284" s="71">
        <v>225</v>
      </c>
      <c r="F1284" s="70">
        <f t="shared" ca="1" si="29"/>
        <v>67500</v>
      </c>
    </row>
    <row r="1285" spans="1:10" ht="14.1" customHeight="1" x14ac:dyDescent="0.25">
      <c r="A1285" s="88" t="s">
        <v>2645</v>
      </c>
      <c r="B1285" s="116" t="str">
        <f ca="1">IFERROR(INDEX(UNSPSCDes,MATCH(INDIRECT(ADDRESS(ROW(),COLUMN()-1,4)),UNSPSCCode,0)),IF(INDIRECT(ADDRESS(ROW(),COLUMN()-1,4))="11162126","Tela acolchada",""))</f>
        <v>Tela acolchada</v>
      </c>
      <c r="C1285" s="90" t="str">
        <f>IFERROR(VLOOKUP("UD",'Informacion '!P:Q,2,FALSE),"")</f>
        <v>Unidad</v>
      </c>
      <c r="D1285" s="88">
        <v>300</v>
      </c>
      <c r="E1285" s="91">
        <v>225</v>
      </c>
      <c r="F1285" s="92">
        <f t="shared" ca="1" si="29"/>
        <v>67500</v>
      </c>
    </row>
    <row r="1286" spans="1:10" ht="14.1" customHeight="1" x14ac:dyDescent="0.25">
      <c r="A1286" s="81" t="s">
        <v>17539</v>
      </c>
      <c r="B1286" s="69" t="str">
        <f ca="1">IFERROR(INDEX(UNSPSCDes,MATCH(INDIRECT(ADDRESS(ROW(),COLUMN()-1,4)),UNSPSCCode,0)),IF(INDIRECT(ADDRESS(ROW(),COLUMN()-1,4))="11162131","Tela para ribeteado",""))</f>
        <v>Tela para ribeteado</v>
      </c>
      <c r="C1286" s="82" t="str">
        <f>IFERROR(VLOOKUP("YD",'Informacion '!P:Q,2,FALSE),"")</f>
        <v>Yarda</v>
      </c>
      <c r="D1286" s="81">
        <v>300</v>
      </c>
      <c r="E1286" s="71">
        <v>225</v>
      </c>
      <c r="F1286" s="70">
        <f t="shared" ca="1" si="29"/>
        <v>67500</v>
      </c>
    </row>
    <row r="1287" spans="1:10" ht="14.1" customHeight="1" x14ac:dyDescent="0.25">
      <c r="A1287" s="81" t="s">
        <v>9431</v>
      </c>
      <c r="B1287" s="69" t="str">
        <f ca="1">IFERROR(INDEX(UNSPSCDes,MATCH(INDIRECT(ADDRESS(ROW(),COLUMN()-1,4)),UNSPSCCode,0)),IF(INDIRECT(ADDRESS(ROW(),COLUMN()-1,4))="11162127","Tela de camuflaje",""))</f>
        <v>Tela de camuflaje</v>
      </c>
      <c r="C1287" s="82" t="str">
        <f>IFERROR(VLOOKUP("YD",'Informacion '!P:Q,2,FALSE),"")</f>
        <v>Yarda</v>
      </c>
      <c r="D1287" s="81">
        <v>300</v>
      </c>
      <c r="E1287" s="71">
        <v>450</v>
      </c>
      <c r="F1287" s="70">
        <f t="shared" ca="1" si="29"/>
        <v>135000</v>
      </c>
    </row>
    <row r="1288" spans="1:10" ht="14.1" customHeight="1" x14ac:dyDescent="0.25">
      <c r="E1288" s="83" t="s">
        <v>12725</v>
      </c>
      <c r="F1288" s="74">
        <f ca="1">SUM(Table79[MONTO TOTAL ESTIMADO])</f>
        <v>540000</v>
      </c>
    </row>
    <row r="1289" spans="1:10" ht="14.1" customHeight="1" thickBot="1" x14ac:dyDescent="0.3"/>
    <row r="1290" spans="1:10" ht="14.1" customHeight="1" thickBot="1" x14ac:dyDescent="0.3">
      <c r="A1290" s="64" t="s">
        <v>16619</v>
      </c>
      <c r="B1290" s="64" t="s">
        <v>165</v>
      </c>
      <c r="C1290" s="64" t="s">
        <v>11894</v>
      </c>
      <c r="D1290" s="64" t="s">
        <v>14584</v>
      </c>
      <c r="E1290" s="64" t="s">
        <v>11111</v>
      </c>
      <c r="F1290" s="64" t="s">
        <v>11244</v>
      </c>
    </row>
    <row r="1291" spans="1:10" ht="14.1" customHeight="1" thickBot="1" x14ac:dyDescent="0.3">
      <c r="A1291" s="66" t="s">
        <v>9533</v>
      </c>
      <c r="B1291" s="66" t="s">
        <v>13807</v>
      </c>
      <c r="C1291" s="66" t="s">
        <v>18049</v>
      </c>
      <c r="D1291" s="66" t="s">
        <v>17732</v>
      </c>
      <c r="E1291" s="66" t="s">
        <v>18105</v>
      </c>
      <c r="F1291" s="66" t="s">
        <v>6884</v>
      </c>
    </row>
    <row r="1292" spans="1:10" ht="14.1" customHeight="1" thickBot="1" x14ac:dyDescent="0.3">
      <c r="A1292" s="134" t="s">
        <v>15034</v>
      </c>
      <c r="B1292" s="67" t="s">
        <v>8646</v>
      </c>
      <c r="C1292" s="77">
        <v>44481</v>
      </c>
      <c r="D1292" s="134" t="s">
        <v>9515</v>
      </c>
      <c r="E1292" s="79" t="s">
        <v>13278</v>
      </c>
      <c r="F1292" s="80" t="s">
        <v>3126</v>
      </c>
    </row>
    <row r="1293" spans="1:10" ht="14.1" customHeight="1" thickBot="1" x14ac:dyDescent="0.3">
      <c r="A1293" s="135"/>
      <c r="B1293" s="67" t="s">
        <v>1810</v>
      </c>
      <c r="C1293" s="78">
        <f>IF(C1292="","",IF(AND(MONTH(C1292)&gt;=1,MONTH(C1292)&lt;=3),1,IF(AND(MONTH(C1292)&gt;=4,MONTH(C1292)&lt;=6),2,IF(AND(MONTH(C1292)&gt;=7,MONTH(C1292)&lt;=9),3,4))))</f>
        <v>4</v>
      </c>
      <c r="D1293" s="135"/>
      <c r="E1293" s="79" t="s">
        <v>2447</v>
      </c>
      <c r="F1293" s="80" t="s">
        <v>14655</v>
      </c>
    </row>
    <row r="1294" spans="1:10" ht="14.1" customHeight="1" thickBot="1" x14ac:dyDescent="0.3">
      <c r="A1294" s="135"/>
      <c r="B1294" s="67" t="s">
        <v>13122</v>
      </c>
      <c r="C1294" s="77">
        <v>44484</v>
      </c>
      <c r="D1294" s="135"/>
      <c r="E1294" s="79" t="s">
        <v>3119</v>
      </c>
      <c r="F1294" s="80" t="s">
        <v>4694</v>
      </c>
    </row>
    <row r="1295" spans="1:10" ht="14.1" customHeight="1" thickBot="1" x14ac:dyDescent="0.3">
      <c r="A1295" s="135"/>
      <c r="B1295" s="67" t="s">
        <v>1810</v>
      </c>
      <c r="C1295" s="78">
        <f>IF(C1294="","",IF(AND(MONTH(C1294)&gt;=1,MONTH(C1294)&lt;=3),1,IF(AND(MONTH(C1294)&gt;=4,MONTH(C1294)&lt;=6),2,IF(AND(MONTH(C1294)&gt;=7,MONTH(C1294)&lt;=9),3,4))))</f>
        <v>4</v>
      </c>
      <c r="D1295" s="135"/>
      <c r="E1295" s="79" t="s">
        <v>13380</v>
      </c>
      <c r="F1295" s="80" t="s">
        <v>4694</v>
      </c>
      <c r="H1295" s="26" t="str">
        <f>C1274</f>
        <v>Bienes</v>
      </c>
      <c r="I1295" s="26" t="str">
        <f>E1274</f>
        <v>No</v>
      </c>
      <c r="J1295" s="26" t="str">
        <f>D1274</f>
        <v>Compras Menores</v>
      </c>
    </row>
    <row r="1296" spans="1:10" ht="14.1" customHeight="1" thickBot="1" x14ac:dyDescent="0.3"/>
    <row r="1297" spans="1:6" ht="33.950000000000003" customHeight="1" thickBot="1" x14ac:dyDescent="0.3">
      <c r="A1297" s="72" t="s">
        <v>15959</v>
      </c>
      <c r="B1297" s="72" t="s">
        <v>16379</v>
      </c>
      <c r="C1297" s="72" t="s">
        <v>15863</v>
      </c>
      <c r="D1297" s="72" t="s">
        <v>15467</v>
      </c>
      <c r="E1297" s="72" t="s">
        <v>7036</v>
      </c>
      <c r="F1297" s="72" t="s">
        <v>15496</v>
      </c>
    </row>
    <row r="1298" spans="1:6" ht="14.1" customHeight="1" x14ac:dyDescent="0.25">
      <c r="A1298" s="81" t="s">
        <v>2783</v>
      </c>
      <c r="B1298" s="69" t="str">
        <f ca="1">IFERROR(INDEX(UNSPSCDes,MATCH(INDIRECT(ADDRESS(ROW(),COLUMN()-1,4)),UNSPSCCode,0)),IF(INDIRECT(ADDRESS(ROW(),COLUMN()-1,4))="23121612","Agujas para máquina de cose",""))</f>
        <v>Agujas para máquina de cose</v>
      </c>
      <c r="C1298" s="82" t="str">
        <f>IFERROR(VLOOKUP("UD",'Informacion '!P:Q,2,FALSE),"")</f>
        <v>Unidad</v>
      </c>
      <c r="D1298" s="81">
        <v>150</v>
      </c>
      <c r="E1298" s="71">
        <v>45</v>
      </c>
      <c r="F1298" s="70">
        <f t="shared" ref="F1298:F1306" ca="1" si="30">INDIRECT(ADDRESS(ROW(),COLUMN()-2,4))*INDIRECT(ADDRESS(ROW(),COLUMN()-1,4))</f>
        <v>6750</v>
      </c>
    </row>
    <row r="1299" spans="1:6" ht="14.1" customHeight="1" x14ac:dyDescent="0.25">
      <c r="A1299" s="81" t="s">
        <v>9266</v>
      </c>
      <c r="B1299" s="69" t="str">
        <f ca="1">IFERROR(INDEX(UNSPSCDes,MATCH(INDIRECT(ADDRESS(ROW(),COLUMN()-1,4)),UNSPSCCode,0)),IF(INDIRECT(ADDRESS(ROW(),COLUMN()-1,4))="23151901","Cortadores",""))</f>
        <v>Cortadores</v>
      </c>
      <c r="C1299" s="82" t="str">
        <f>IFERROR(VLOOKUP("UD",'Informacion '!P:Q,2,FALSE),"")</f>
        <v>Unidad</v>
      </c>
      <c r="D1299" s="81">
        <v>100</v>
      </c>
      <c r="E1299" s="71">
        <v>150</v>
      </c>
      <c r="F1299" s="70">
        <f t="shared" ca="1" si="30"/>
        <v>15000</v>
      </c>
    </row>
    <row r="1300" spans="1:6" ht="14.1" customHeight="1" x14ac:dyDescent="0.25">
      <c r="A1300" s="81" t="s">
        <v>9266</v>
      </c>
      <c r="B1300" s="69" t="str">
        <f ca="1">IFERROR(INDEX(UNSPSCDes,MATCH(INDIRECT(ADDRESS(ROW(),COLUMN()-1,4)),UNSPSCCode,0)),IF(INDIRECT(ADDRESS(ROW(),COLUMN()-1,4))="23151901","Cortadores",""))</f>
        <v>Cortadores</v>
      </c>
      <c r="C1300" s="82" t="str">
        <f>IFERROR(VLOOKUP("UD",'Informacion '!P:Q,2,FALSE),"")</f>
        <v>Unidad</v>
      </c>
      <c r="D1300" s="81">
        <v>100</v>
      </c>
      <c r="E1300" s="71">
        <v>150</v>
      </c>
      <c r="F1300" s="70">
        <f t="shared" ca="1" si="30"/>
        <v>15000</v>
      </c>
    </row>
    <row r="1301" spans="1:6" ht="14.1" customHeight="1" x14ac:dyDescent="0.25">
      <c r="A1301" s="81" t="s">
        <v>2783</v>
      </c>
      <c r="B1301" s="69" t="str">
        <f ca="1">IFERROR(INDEX(UNSPSCDes,MATCH(INDIRECT(ADDRESS(ROW(),COLUMN()-1,4)),UNSPSCCode,0)),IF(INDIRECT(ADDRESS(ROW(),COLUMN()-1,4))="23121612","Agujas para máquina de cose",""))</f>
        <v>Agujas para máquina de cose</v>
      </c>
      <c r="C1301" s="82" t="str">
        <f>IFERROR(VLOOKUP("UD",'Informacion '!P:Q,2,FALSE),"")</f>
        <v>Unidad</v>
      </c>
      <c r="D1301" s="81">
        <v>250</v>
      </c>
      <c r="E1301" s="71">
        <v>450</v>
      </c>
      <c r="F1301" s="70">
        <f t="shared" ca="1" si="30"/>
        <v>112500</v>
      </c>
    </row>
    <row r="1302" spans="1:6" ht="14.1" customHeight="1" x14ac:dyDescent="0.25">
      <c r="A1302" s="81" t="s">
        <v>9542</v>
      </c>
      <c r="B1302" s="69" t="str">
        <f ca="1">IFERROR(INDEX(UNSPSCDes,MATCH(INDIRECT(ADDRESS(ROW(),COLUMN()-1,4)),UNSPSCCode,0)),IF(INDIRECT(ADDRESS(ROW(),COLUMN()-1,4))="26111512","Ejes",""))</f>
        <v>Ejes</v>
      </c>
      <c r="C1302" s="82" t="str">
        <f>IFERROR(VLOOKUP("UD",'Informacion '!P:Q,2,FALSE),"")</f>
        <v>Unidad</v>
      </c>
      <c r="D1302" s="81">
        <v>200</v>
      </c>
      <c r="E1302" s="71">
        <v>250</v>
      </c>
      <c r="F1302" s="70">
        <f t="shared" ca="1" si="30"/>
        <v>50000</v>
      </c>
    </row>
    <row r="1303" spans="1:6" ht="14.1" customHeight="1" x14ac:dyDescent="0.25">
      <c r="A1303" s="81" t="s">
        <v>284</v>
      </c>
      <c r="B1303" s="69" t="str">
        <f ca="1">IFERROR(INDEX(UNSPSCDes,MATCH(INDIRECT(ADDRESS(ROW(),COLUMN()-1,4)),UNSPSCCode,0)),IF(INDIRECT(ADDRESS(ROW(),COLUMN()-1,4))="26111801","Correas en v",""))</f>
        <v>Correas en v</v>
      </c>
      <c r="C1303" s="82" t="str">
        <f>IFERROR(VLOOKUP("UD",'Informacion '!P:Q,2,FALSE),"")</f>
        <v>Unidad</v>
      </c>
      <c r="D1303" s="81">
        <v>150</v>
      </c>
      <c r="E1303" s="71">
        <v>250</v>
      </c>
      <c r="F1303" s="70">
        <f t="shared" ca="1" si="30"/>
        <v>37500</v>
      </c>
    </row>
    <row r="1304" spans="1:6" ht="14.1" customHeight="1" x14ac:dyDescent="0.25">
      <c r="A1304" s="81" t="s">
        <v>9670</v>
      </c>
      <c r="B1304" s="69" t="str">
        <f ca="1">IFERROR(INDEX(UNSPSCDes,MATCH(INDIRECT(ADDRESS(ROW(),COLUMN()-1,4)),UNSPSCCode,0)),IF(INDIRECT(ADDRESS(ROW(),COLUMN()-1,4))="26111802","Correas de distribución de engranaje",""))</f>
        <v>Correas de distribución de engranaje</v>
      </c>
      <c r="C1304" s="82" t="str">
        <f>IFERROR(VLOOKUP("UD",'Informacion '!P:Q,2,FALSE),"")</f>
        <v>Unidad</v>
      </c>
      <c r="D1304" s="81">
        <v>150</v>
      </c>
      <c r="E1304" s="71">
        <v>150</v>
      </c>
      <c r="F1304" s="70">
        <f t="shared" ca="1" si="30"/>
        <v>22500</v>
      </c>
    </row>
    <row r="1305" spans="1:6" ht="14.1" customHeight="1" x14ac:dyDescent="0.25">
      <c r="A1305" s="81" t="s">
        <v>6647</v>
      </c>
      <c r="B1305" s="69" t="str">
        <f ca="1">IFERROR(INDEX(UNSPSCDes,MATCH(INDIRECT(ADDRESS(ROW(),COLUMN()-1,4)),UNSPSCCode,0)),IF(INDIRECT(ADDRESS(ROW(),COLUMN()-1,4))="26111805","Tensores de correa",""))</f>
        <v>Tensores de correa</v>
      </c>
      <c r="C1305" s="82" t="str">
        <f>IFERROR(VLOOKUP("UD",'Informacion '!P:Q,2,FALSE),"")</f>
        <v>Unidad</v>
      </c>
      <c r="D1305" s="81">
        <v>150</v>
      </c>
      <c r="E1305" s="71">
        <v>350</v>
      </c>
      <c r="F1305" s="70">
        <f t="shared" ca="1" si="30"/>
        <v>52500</v>
      </c>
    </row>
    <row r="1306" spans="1:6" ht="14.1" customHeight="1" x14ac:dyDescent="0.25">
      <c r="A1306" s="81" t="s">
        <v>6647</v>
      </c>
      <c r="B1306" s="69" t="str">
        <f ca="1">IFERROR(INDEX(UNSPSCDes,MATCH(INDIRECT(ADDRESS(ROW(),COLUMN()-1,4)),UNSPSCCode,0)),IF(INDIRECT(ADDRESS(ROW(),COLUMN()-1,4))="26111805","Tensores de correa",""))</f>
        <v>Tensores de correa</v>
      </c>
      <c r="C1306" s="82" t="str">
        <f>IFERROR(VLOOKUP("UD",'Informacion '!P:Q,2,FALSE),"")</f>
        <v>Unidad</v>
      </c>
      <c r="D1306" s="81">
        <v>150</v>
      </c>
      <c r="E1306" s="71">
        <v>350</v>
      </c>
      <c r="F1306" s="70">
        <f t="shared" ca="1" si="30"/>
        <v>52500</v>
      </c>
    </row>
    <row r="1307" spans="1:6" ht="14.1" customHeight="1" x14ac:dyDescent="0.25">
      <c r="E1307" s="83" t="s">
        <v>12725</v>
      </c>
      <c r="F1307" s="74">
        <f ca="1">SUM(Table80[MONTO TOTAL ESTIMADO])</f>
        <v>364250</v>
      </c>
    </row>
    <row r="1308" spans="1:6" ht="14.1" customHeight="1" thickBot="1" x14ac:dyDescent="0.3"/>
    <row r="1309" spans="1:6" ht="14.1" customHeight="1" thickBot="1" x14ac:dyDescent="0.3">
      <c r="A1309" s="64" t="s">
        <v>16619</v>
      </c>
      <c r="B1309" s="64" t="s">
        <v>165</v>
      </c>
      <c r="C1309" s="64" t="s">
        <v>11894</v>
      </c>
      <c r="D1309" s="64" t="s">
        <v>14584</v>
      </c>
      <c r="E1309" s="64" t="s">
        <v>11111</v>
      </c>
      <c r="F1309" s="64" t="s">
        <v>11244</v>
      </c>
    </row>
    <row r="1310" spans="1:6" ht="14.1" customHeight="1" thickBot="1" x14ac:dyDescent="0.3">
      <c r="A1310" s="66" t="s">
        <v>16870</v>
      </c>
      <c r="B1310" s="66" t="s">
        <v>6280</v>
      </c>
      <c r="C1310" s="66" t="s">
        <v>18049</v>
      </c>
      <c r="D1310" s="66" t="s">
        <v>1899</v>
      </c>
      <c r="E1310" s="66" t="s">
        <v>18105</v>
      </c>
      <c r="F1310" s="66" t="s">
        <v>6884</v>
      </c>
    </row>
    <row r="1311" spans="1:6" ht="14.1" customHeight="1" thickBot="1" x14ac:dyDescent="0.3">
      <c r="A1311" s="134" t="s">
        <v>15034</v>
      </c>
      <c r="B1311" s="67" t="s">
        <v>8646</v>
      </c>
      <c r="C1311" s="77">
        <v>44331</v>
      </c>
      <c r="D1311" s="134" t="s">
        <v>9515</v>
      </c>
      <c r="E1311" s="79" t="s">
        <v>13278</v>
      </c>
      <c r="F1311" s="80" t="s">
        <v>3126</v>
      </c>
    </row>
    <row r="1312" spans="1:6" ht="14.1" customHeight="1" thickBot="1" x14ac:dyDescent="0.3">
      <c r="A1312" s="135"/>
      <c r="B1312" s="67" t="s">
        <v>1810</v>
      </c>
      <c r="C1312" s="78">
        <f>IF(C1311="","",IF(AND(MONTH(C1311)&gt;=1,MONTH(C1311)&lt;=3),1,IF(AND(MONTH(C1311)&gt;=4,MONTH(C1311)&lt;=6),2,IF(AND(MONTH(C1311)&gt;=7,MONTH(C1311)&lt;=9),3,4))))</f>
        <v>2</v>
      </c>
      <c r="D1312" s="135"/>
      <c r="E1312" s="79" t="s">
        <v>2447</v>
      </c>
      <c r="F1312" s="80" t="s">
        <v>14655</v>
      </c>
    </row>
    <row r="1313" spans="1:10" ht="14.1" customHeight="1" thickBot="1" x14ac:dyDescent="0.3">
      <c r="A1313" s="135"/>
      <c r="B1313" s="67" t="s">
        <v>13122</v>
      </c>
      <c r="C1313" s="77">
        <v>44338</v>
      </c>
      <c r="D1313" s="135"/>
      <c r="E1313" s="79" t="s">
        <v>3119</v>
      </c>
      <c r="F1313" s="80" t="s">
        <v>4694</v>
      </c>
    </row>
    <row r="1314" spans="1:10" ht="14.1" customHeight="1" thickBot="1" x14ac:dyDescent="0.3">
      <c r="A1314" s="135"/>
      <c r="B1314" s="67" t="s">
        <v>1810</v>
      </c>
      <c r="C1314" s="78">
        <f>IF(C1313="","",IF(AND(MONTH(C1313)&gt;=1,MONTH(C1313)&lt;=3),1,IF(AND(MONTH(C1313)&gt;=4,MONTH(C1313)&lt;=6),2,IF(AND(MONTH(C1313)&gt;=7,MONTH(C1313)&lt;=9),3,4))))</f>
        <v>2</v>
      </c>
      <c r="D1314" s="135"/>
      <c r="E1314" s="79" t="s">
        <v>13380</v>
      </c>
      <c r="F1314" s="80" t="s">
        <v>4694</v>
      </c>
      <c r="H1314" s="26" t="str">
        <f>C1291</f>
        <v>Bienes</v>
      </c>
      <c r="I1314" s="26" t="str">
        <f>E1291</f>
        <v>No</v>
      </c>
      <c r="J1314" s="26" t="str">
        <f>D1291</f>
        <v>Compras Menores</v>
      </c>
    </row>
    <row r="1315" spans="1:10" ht="14.1" customHeight="1" thickBot="1" x14ac:dyDescent="0.3"/>
    <row r="1316" spans="1:10" ht="33.950000000000003" customHeight="1" thickBot="1" x14ac:dyDescent="0.3">
      <c r="A1316" s="72" t="s">
        <v>15959</v>
      </c>
      <c r="B1316" s="72" t="s">
        <v>16379</v>
      </c>
      <c r="C1316" s="72" t="s">
        <v>15863</v>
      </c>
      <c r="D1316" s="72" t="s">
        <v>15467</v>
      </c>
      <c r="E1316" s="72" t="s">
        <v>7036</v>
      </c>
      <c r="F1316" s="72" t="s">
        <v>15496</v>
      </c>
    </row>
    <row r="1317" spans="1:10" ht="14.1" customHeight="1" x14ac:dyDescent="0.25">
      <c r="A1317" s="81" t="s">
        <v>8067</v>
      </c>
      <c r="B1317" s="69" t="str">
        <f ca="1">IFERROR(INDEX(UNSPSCDes,MATCH(INDIRECT(ADDRESS(ROW(),COLUMN()-1,4)),UNSPSCCode,0)),IF(INDIRECT(ADDRESS(ROW(),COLUMN()-1,4))="53111601","Zapatos para hombre",""))</f>
        <v>Zapatos para hombre</v>
      </c>
      <c r="C1317" s="82" t="str">
        <f>IFERROR(VLOOKUP("UD",'Informacion '!P:Q,2,FALSE),"")</f>
        <v>Unidad</v>
      </c>
      <c r="D1317" s="81">
        <v>400</v>
      </c>
      <c r="E1317" s="71">
        <v>900</v>
      </c>
      <c r="F1317" s="70">
        <f ca="1">INDIRECT(ADDRESS(ROW(),COLUMN()-2,4))*INDIRECT(ADDRESS(ROW(),COLUMN()-1,4))</f>
        <v>360000</v>
      </c>
    </row>
    <row r="1318" spans="1:10" ht="14.1" customHeight="1" x14ac:dyDescent="0.25">
      <c r="A1318" s="81" t="s">
        <v>3157</v>
      </c>
      <c r="B1318" s="69" t="str">
        <f ca="1">IFERROR(INDEX(UNSPSCDes,MATCH(INDIRECT(ADDRESS(ROW(),COLUMN()-1,4)),UNSPSCCode,0)),IF(INDIRECT(ADDRESS(ROW(),COLUMN()-1,4))="53111602","Zapatos para mujer",""))</f>
        <v>Zapatos para mujer</v>
      </c>
      <c r="C1318" s="82" t="str">
        <f>IFERROR(VLOOKUP("UD",'Informacion '!P:Q,2,FALSE),"")</f>
        <v>Unidad</v>
      </c>
      <c r="D1318" s="81">
        <v>400</v>
      </c>
      <c r="E1318" s="71">
        <v>900</v>
      </c>
      <c r="F1318" s="70">
        <f ca="1">INDIRECT(ADDRESS(ROW(),COLUMN()-2,4))*INDIRECT(ADDRESS(ROW(),COLUMN()-1,4))</f>
        <v>360000</v>
      </c>
    </row>
    <row r="1319" spans="1:10" ht="14.1" customHeight="1" x14ac:dyDescent="0.25">
      <c r="E1319" s="83" t="s">
        <v>12725</v>
      </c>
      <c r="F1319" s="74">
        <f ca="1">SUM(Table81[MONTO TOTAL ESTIMADO])</f>
        <v>720000</v>
      </c>
    </row>
    <row r="1320" spans="1:10" ht="14.1" customHeight="1" thickBot="1" x14ac:dyDescent="0.3"/>
    <row r="1321" spans="1:10" ht="14.1" customHeight="1" thickBot="1" x14ac:dyDescent="0.3">
      <c r="A1321" s="64" t="s">
        <v>16619</v>
      </c>
      <c r="B1321" s="64" t="s">
        <v>165</v>
      </c>
      <c r="C1321" s="64" t="s">
        <v>11894</v>
      </c>
      <c r="D1321" s="64" t="s">
        <v>14584</v>
      </c>
      <c r="E1321" s="64" t="s">
        <v>11111</v>
      </c>
      <c r="F1321" s="64" t="s">
        <v>11244</v>
      </c>
    </row>
    <row r="1322" spans="1:10" ht="14.1" customHeight="1" thickBot="1" x14ac:dyDescent="0.3">
      <c r="A1322" s="66" t="s">
        <v>9533</v>
      </c>
      <c r="B1322" s="66" t="s">
        <v>13807</v>
      </c>
      <c r="C1322" s="66" t="s">
        <v>18049</v>
      </c>
      <c r="D1322" s="66" t="s">
        <v>17732</v>
      </c>
      <c r="E1322" s="66" t="s">
        <v>18105</v>
      </c>
      <c r="F1322" s="66" t="s">
        <v>6884</v>
      </c>
    </row>
    <row r="1323" spans="1:10" ht="14.1" customHeight="1" thickBot="1" x14ac:dyDescent="0.3">
      <c r="A1323" s="134" t="s">
        <v>15034</v>
      </c>
      <c r="B1323" s="67" t="s">
        <v>8646</v>
      </c>
      <c r="C1323" s="77">
        <v>44280</v>
      </c>
      <c r="D1323" s="134" t="s">
        <v>9515</v>
      </c>
      <c r="E1323" s="79" t="s">
        <v>13278</v>
      </c>
      <c r="F1323" s="80" t="s">
        <v>3126</v>
      </c>
    </row>
    <row r="1324" spans="1:10" ht="14.1" customHeight="1" thickBot="1" x14ac:dyDescent="0.3">
      <c r="A1324" s="135"/>
      <c r="B1324" s="67" t="s">
        <v>1810</v>
      </c>
      <c r="C1324" s="78">
        <f>IF(C1323="","",IF(AND(MONTH(C1323)&gt;=1,MONTH(C1323)&lt;=3),1,IF(AND(MONTH(C1323)&gt;=4,MONTH(C1323)&lt;=6),2,IF(AND(MONTH(C1323)&gt;=7,MONTH(C1323)&lt;=9),3,4))))</f>
        <v>1</v>
      </c>
      <c r="D1324" s="135"/>
      <c r="E1324" s="79" t="s">
        <v>2447</v>
      </c>
      <c r="F1324" s="80" t="s">
        <v>14655</v>
      </c>
    </row>
    <row r="1325" spans="1:10" ht="14.1" customHeight="1" thickBot="1" x14ac:dyDescent="0.3">
      <c r="A1325" s="135"/>
      <c r="B1325" s="67" t="s">
        <v>13122</v>
      </c>
      <c r="C1325" s="77">
        <v>44282</v>
      </c>
      <c r="D1325" s="135"/>
      <c r="E1325" s="79" t="s">
        <v>3119</v>
      </c>
      <c r="F1325" s="80" t="s">
        <v>4694</v>
      </c>
    </row>
    <row r="1326" spans="1:10" ht="14.1" customHeight="1" thickBot="1" x14ac:dyDescent="0.3">
      <c r="A1326" s="135"/>
      <c r="B1326" s="67" t="s">
        <v>1810</v>
      </c>
      <c r="C1326" s="78">
        <f>IF(C1325="","",IF(AND(MONTH(C1325)&gt;=1,MONTH(C1325)&lt;=3),1,IF(AND(MONTH(C1325)&gt;=4,MONTH(C1325)&lt;=6),2,IF(AND(MONTH(C1325)&gt;=7,MONTH(C1325)&lt;=9),3,4))))</f>
        <v>1</v>
      </c>
      <c r="D1326" s="135"/>
      <c r="E1326" s="79" t="s">
        <v>13380</v>
      </c>
      <c r="F1326" s="80" t="s">
        <v>4694</v>
      </c>
      <c r="H1326" s="26" t="str">
        <f>C1310</f>
        <v>Bienes</v>
      </c>
      <c r="I1326" s="26" t="str">
        <f>E1310</f>
        <v>No</v>
      </c>
      <c r="J1326" s="26" t="str">
        <f>D1310</f>
        <v>Comparacion de Precios</v>
      </c>
    </row>
    <row r="1327" spans="1:10" ht="14.1" customHeight="1" thickBot="1" x14ac:dyDescent="0.3"/>
    <row r="1328" spans="1:10" ht="33.950000000000003" customHeight="1" thickBot="1" x14ac:dyDescent="0.3">
      <c r="A1328" s="72" t="s">
        <v>15959</v>
      </c>
      <c r="B1328" s="72" t="s">
        <v>16379</v>
      </c>
      <c r="C1328" s="72" t="s">
        <v>15863</v>
      </c>
      <c r="D1328" s="72" t="s">
        <v>15467</v>
      </c>
      <c r="E1328" s="72" t="s">
        <v>7036</v>
      </c>
      <c r="F1328" s="72" t="s">
        <v>15496</v>
      </c>
    </row>
    <row r="1329" spans="1:6" ht="14.1" customHeight="1" x14ac:dyDescent="0.25">
      <c r="A1329" s="81" t="s">
        <v>2783</v>
      </c>
      <c r="B1329" s="69" t="str">
        <f ca="1">IFERROR(INDEX(UNSPSCDes,MATCH(INDIRECT(ADDRESS(ROW(),COLUMN()-1,4)),UNSPSCCode,0)),IF(INDIRECT(ADDRESS(ROW(),COLUMN()-1,4))="23121612","Agujas para máquina de cose",""))</f>
        <v>Agujas para máquina de cose</v>
      </c>
      <c r="C1329" s="82" t="str">
        <f>IFERROR(VLOOKUP("UD",'Informacion '!P:Q,2,FALSE),"")</f>
        <v>Unidad</v>
      </c>
      <c r="D1329" s="81">
        <v>150</v>
      </c>
      <c r="E1329" s="71">
        <v>45</v>
      </c>
      <c r="F1329" s="70">
        <f t="shared" ref="F1329:F1337" ca="1" si="31">INDIRECT(ADDRESS(ROW(),COLUMN()-2,4))*INDIRECT(ADDRESS(ROW(),COLUMN()-1,4))</f>
        <v>6750</v>
      </c>
    </row>
    <row r="1330" spans="1:6" ht="14.1" customHeight="1" x14ac:dyDescent="0.25">
      <c r="A1330" s="81" t="s">
        <v>9266</v>
      </c>
      <c r="B1330" s="69" t="str">
        <f ca="1">IFERROR(INDEX(UNSPSCDes,MATCH(INDIRECT(ADDRESS(ROW(),COLUMN()-1,4)),UNSPSCCode,0)),IF(INDIRECT(ADDRESS(ROW(),COLUMN()-1,4))="23151901","Cortadores",""))</f>
        <v>Cortadores</v>
      </c>
      <c r="C1330" s="82" t="str">
        <f>IFERROR(VLOOKUP("UD",'Informacion '!P:Q,2,FALSE),"")</f>
        <v>Unidad</v>
      </c>
      <c r="D1330" s="81">
        <v>100</v>
      </c>
      <c r="E1330" s="71">
        <v>150</v>
      </c>
      <c r="F1330" s="70">
        <f t="shared" ca="1" si="31"/>
        <v>15000</v>
      </c>
    </row>
    <row r="1331" spans="1:6" ht="14.1" customHeight="1" x14ac:dyDescent="0.25">
      <c r="A1331" s="81" t="s">
        <v>9266</v>
      </c>
      <c r="B1331" s="69" t="str">
        <f ca="1">IFERROR(INDEX(UNSPSCDes,MATCH(INDIRECT(ADDRESS(ROW(),COLUMN()-1,4)),UNSPSCCode,0)),IF(INDIRECT(ADDRESS(ROW(),COLUMN()-1,4))="23151901","Cortadores",""))</f>
        <v>Cortadores</v>
      </c>
      <c r="C1331" s="82" t="str">
        <f>IFERROR(VLOOKUP("UD",'Informacion '!P:Q,2,FALSE),"")</f>
        <v>Unidad</v>
      </c>
      <c r="D1331" s="81">
        <v>100</v>
      </c>
      <c r="E1331" s="71">
        <v>150</v>
      </c>
      <c r="F1331" s="70">
        <f t="shared" ca="1" si="31"/>
        <v>15000</v>
      </c>
    </row>
    <row r="1332" spans="1:6" ht="14.1" customHeight="1" x14ac:dyDescent="0.25">
      <c r="A1332" s="81" t="s">
        <v>2783</v>
      </c>
      <c r="B1332" s="69" t="str">
        <f ca="1">IFERROR(INDEX(UNSPSCDes,MATCH(INDIRECT(ADDRESS(ROW(),COLUMN()-1,4)),UNSPSCCode,0)),IF(INDIRECT(ADDRESS(ROW(),COLUMN()-1,4))="23121612","Agujas para máquina de cose",""))</f>
        <v>Agujas para máquina de cose</v>
      </c>
      <c r="C1332" s="82" t="str">
        <f>IFERROR(VLOOKUP("UD",'Informacion '!P:Q,2,FALSE),"")</f>
        <v>Unidad</v>
      </c>
      <c r="D1332" s="81">
        <v>250</v>
      </c>
      <c r="E1332" s="71">
        <v>450</v>
      </c>
      <c r="F1332" s="70">
        <f t="shared" ca="1" si="31"/>
        <v>112500</v>
      </c>
    </row>
    <row r="1333" spans="1:6" ht="14.1" customHeight="1" x14ac:dyDescent="0.25">
      <c r="A1333" s="81" t="s">
        <v>9542</v>
      </c>
      <c r="B1333" s="69" t="str">
        <f ca="1">IFERROR(INDEX(UNSPSCDes,MATCH(INDIRECT(ADDRESS(ROW(),COLUMN()-1,4)),UNSPSCCode,0)),IF(INDIRECT(ADDRESS(ROW(),COLUMN()-1,4))="26111512","Ejes",""))</f>
        <v>Ejes</v>
      </c>
      <c r="C1333" s="82" t="str">
        <f>IFERROR(VLOOKUP("UD",'Informacion '!P:Q,2,FALSE),"")</f>
        <v>Unidad</v>
      </c>
      <c r="D1333" s="81">
        <v>200</v>
      </c>
      <c r="E1333" s="71">
        <v>250</v>
      </c>
      <c r="F1333" s="70">
        <f t="shared" ca="1" si="31"/>
        <v>50000</v>
      </c>
    </row>
    <row r="1334" spans="1:6" ht="14.1" customHeight="1" x14ac:dyDescent="0.25">
      <c r="A1334" s="81" t="s">
        <v>284</v>
      </c>
      <c r="B1334" s="69" t="str">
        <f ca="1">IFERROR(INDEX(UNSPSCDes,MATCH(INDIRECT(ADDRESS(ROW(),COLUMN()-1,4)),UNSPSCCode,0)),IF(INDIRECT(ADDRESS(ROW(),COLUMN()-1,4))="26111801","Correas en v",""))</f>
        <v>Correas en v</v>
      </c>
      <c r="C1334" s="82" t="str">
        <f>IFERROR(VLOOKUP("UD",'Informacion '!P:Q,2,FALSE),"")</f>
        <v>Unidad</v>
      </c>
      <c r="D1334" s="81">
        <v>150</v>
      </c>
      <c r="E1334" s="71">
        <v>250</v>
      </c>
      <c r="F1334" s="70">
        <f t="shared" ca="1" si="31"/>
        <v>37500</v>
      </c>
    </row>
    <row r="1335" spans="1:6" ht="14.1" customHeight="1" x14ac:dyDescent="0.25">
      <c r="A1335" s="81" t="s">
        <v>9670</v>
      </c>
      <c r="B1335" s="69" t="str">
        <f ca="1">IFERROR(INDEX(UNSPSCDes,MATCH(INDIRECT(ADDRESS(ROW(),COLUMN()-1,4)),UNSPSCCode,0)),IF(INDIRECT(ADDRESS(ROW(),COLUMN()-1,4))="26111802","Correas de distribución de engranaje",""))</f>
        <v>Correas de distribución de engranaje</v>
      </c>
      <c r="C1335" s="82" t="str">
        <f>IFERROR(VLOOKUP("UD",'Informacion '!P:Q,2,FALSE),"")</f>
        <v>Unidad</v>
      </c>
      <c r="D1335" s="81">
        <v>150</v>
      </c>
      <c r="E1335" s="71">
        <v>150</v>
      </c>
      <c r="F1335" s="70">
        <f t="shared" ca="1" si="31"/>
        <v>22500</v>
      </c>
    </row>
    <row r="1336" spans="1:6" ht="14.1" customHeight="1" x14ac:dyDescent="0.25">
      <c r="A1336" s="81" t="s">
        <v>6647</v>
      </c>
      <c r="B1336" s="69" t="str">
        <f ca="1">IFERROR(INDEX(UNSPSCDes,MATCH(INDIRECT(ADDRESS(ROW(),COLUMN()-1,4)),UNSPSCCode,0)),IF(INDIRECT(ADDRESS(ROW(),COLUMN()-1,4))="26111805","Tensores de correa",""))</f>
        <v>Tensores de correa</v>
      </c>
      <c r="C1336" s="82" t="str">
        <f>IFERROR(VLOOKUP("UD",'Informacion '!P:Q,2,FALSE),"")</f>
        <v>Unidad</v>
      </c>
      <c r="D1336" s="81">
        <v>150</v>
      </c>
      <c r="E1336" s="71">
        <v>350</v>
      </c>
      <c r="F1336" s="70">
        <f t="shared" ca="1" si="31"/>
        <v>52500</v>
      </c>
    </row>
    <row r="1337" spans="1:6" ht="14.1" customHeight="1" x14ac:dyDescent="0.25">
      <c r="A1337" s="81" t="s">
        <v>6647</v>
      </c>
      <c r="B1337" s="69" t="str">
        <f ca="1">IFERROR(INDEX(UNSPSCDes,MATCH(INDIRECT(ADDRESS(ROW(),COLUMN()-1,4)),UNSPSCCode,0)),IF(INDIRECT(ADDRESS(ROW(),COLUMN()-1,4))="26111805","Tensores de correa",""))</f>
        <v>Tensores de correa</v>
      </c>
      <c r="C1337" s="82" t="str">
        <f>IFERROR(VLOOKUP("UD",'Informacion '!P:Q,2,FALSE),"")</f>
        <v>Unidad</v>
      </c>
      <c r="D1337" s="81">
        <v>150</v>
      </c>
      <c r="E1337" s="71">
        <v>350</v>
      </c>
      <c r="F1337" s="70">
        <f t="shared" ca="1" si="31"/>
        <v>52500</v>
      </c>
    </row>
    <row r="1338" spans="1:6" ht="14.1" customHeight="1" x14ac:dyDescent="0.25">
      <c r="E1338" s="83" t="s">
        <v>12725</v>
      </c>
      <c r="F1338" s="74">
        <f ca="1">SUM(Table82[MONTO TOTAL ESTIMADO])</f>
        <v>364250</v>
      </c>
    </row>
    <row r="1339" spans="1:6" ht="14.1" customHeight="1" thickBot="1" x14ac:dyDescent="0.3"/>
    <row r="1340" spans="1:6" ht="14.1" customHeight="1" thickBot="1" x14ac:dyDescent="0.3">
      <c r="A1340" s="64" t="s">
        <v>16619</v>
      </c>
      <c r="B1340" s="64" t="s">
        <v>165</v>
      </c>
      <c r="C1340" s="64" t="s">
        <v>11894</v>
      </c>
      <c r="D1340" s="64" t="s">
        <v>14584</v>
      </c>
      <c r="E1340" s="64" t="s">
        <v>11111</v>
      </c>
      <c r="F1340" s="64" t="s">
        <v>11244</v>
      </c>
    </row>
    <row r="1341" spans="1:6" ht="14.1" customHeight="1" thickBot="1" x14ac:dyDescent="0.3">
      <c r="A1341" s="66" t="s">
        <v>9533</v>
      </c>
      <c r="B1341" s="66" t="s">
        <v>13807</v>
      </c>
      <c r="C1341" s="66" t="s">
        <v>18049</v>
      </c>
      <c r="D1341" s="66" t="s">
        <v>17732</v>
      </c>
      <c r="E1341" s="66" t="s">
        <v>18105</v>
      </c>
      <c r="F1341" s="66" t="s">
        <v>6884</v>
      </c>
    </row>
    <row r="1342" spans="1:6" ht="14.1" customHeight="1" thickBot="1" x14ac:dyDescent="0.3">
      <c r="A1342" s="134" t="s">
        <v>15034</v>
      </c>
      <c r="B1342" s="67" t="s">
        <v>8646</v>
      </c>
      <c r="C1342" s="77">
        <v>44362</v>
      </c>
      <c r="D1342" s="134" t="s">
        <v>9515</v>
      </c>
      <c r="E1342" s="79" t="s">
        <v>13278</v>
      </c>
      <c r="F1342" s="80" t="s">
        <v>3126</v>
      </c>
    </row>
    <row r="1343" spans="1:6" ht="14.1" customHeight="1" thickBot="1" x14ac:dyDescent="0.3">
      <c r="A1343" s="135"/>
      <c r="B1343" s="67" t="s">
        <v>1810</v>
      </c>
      <c r="C1343" s="78">
        <f>IF(C1342="","",IF(AND(MONTH(C1342)&gt;=1,MONTH(C1342)&lt;=3),1,IF(AND(MONTH(C1342)&gt;=4,MONTH(C1342)&lt;=6),2,IF(AND(MONTH(C1342)&gt;=7,MONTH(C1342)&lt;=9),3,4))))</f>
        <v>2</v>
      </c>
      <c r="D1343" s="135"/>
      <c r="E1343" s="79" t="s">
        <v>2447</v>
      </c>
      <c r="F1343" s="80" t="s">
        <v>14655</v>
      </c>
    </row>
    <row r="1344" spans="1:6" ht="14.1" customHeight="1" thickBot="1" x14ac:dyDescent="0.3">
      <c r="A1344" s="135"/>
      <c r="B1344" s="67" t="s">
        <v>13122</v>
      </c>
      <c r="C1344" s="77">
        <v>44368</v>
      </c>
      <c r="D1344" s="135"/>
      <c r="E1344" s="79" t="s">
        <v>3119</v>
      </c>
      <c r="F1344" s="80" t="s">
        <v>4694</v>
      </c>
    </row>
    <row r="1345" spans="1:10" ht="14.1" customHeight="1" thickBot="1" x14ac:dyDescent="0.3">
      <c r="A1345" s="135"/>
      <c r="B1345" s="67" t="s">
        <v>1810</v>
      </c>
      <c r="C1345" s="78">
        <f>IF(C1344="","",IF(AND(MONTH(C1344)&gt;=1,MONTH(C1344)&lt;=3),1,IF(AND(MONTH(C1344)&gt;=4,MONTH(C1344)&lt;=6),2,IF(AND(MONTH(C1344)&gt;=7,MONTH(C1344)&lt;=9),3,4))))</f>
        <v>2</v>
      </c>
      <c r="D1345" s="135"/>
      <c r="E1345" s="79" t="s">
        <v>13380</v>
      </c>
      <c r="F1345" s="80" t="s">
        <v>4694</v>
      </c>
      <c r="H1345" s="26" t="str">
        <f>C1322</f>
        <v>Bienes</v>
      </c>
      <c r="I1345" s="26" t="str">
        <f>E1322</f>
        <v>No</v>
      </c>
      <c r="J1345" s="26" t="str">
        <f>D1322</f>
        <v>Compras Menores</v>
      </c>
    </row>
    <row r="1346" spans="1:10" ht="14.1" customHeight="1" thickBot="1" x14ac:dyDescent="0.3"/>
    <row r="1347" spans="1:10" ht="33.950000000000003" customHeight="1" thickBot="1" x14ac:dyDescent="0.3">
      <c r="A1347" s="72" t="s">
        <v>15959</v>
      </c>
      <c r="B1347" s="72" t="s">
        <v>16379</v>
      </c>
      <c r="C1347" s="72" t="s">
        <v>15863</v>
      </c>
      <c r="D1347" s="72" t="s">
        <v>15467</v>
      </c>
      <c r="E1347" s="72" t="s">
        <v>7036</v>
      </c>
      <c r="F1347" s="72" t="s">
        <v>15496</v>
      </c>
    </row>
    <row r="1348" spans="1:10" ht="14.1" customHeight="1" x14ac:dyDescent="0.25">
      <c r="A1348" s="81" t="s">
        <v>2783</v>
      </c>
      <c r="B1348" s="69" t="str">
        <f ca="1">IFERROR(INDEX(UNSPSCDes,MATCH(INDIRECT(ADDRESS(ROW(),COLUMN()-1,4)),UNSPSCCode,0)),IF(INDIRECT(ADDRESS(ROW(),COLUMN()-1,4))="23121612","Agujas para máquina de cose",""))</f>
        <v>Agujas para máquina de cose</v>
      </c>
      <c r="C1348" s="82" t="str">
        <f>IFERROR(VLOOKUP("UD",'Informacion '!P:Q,2,FALSE),"")</f>
        <v>Unidad</v>
      </c>
      <c r="D1348" s="81">
        <v>150</v>
      </c>
      <c r="E1348" s="71">
        <v>45</v>
      </c>
      <c r="F1348" s="70">
        <f t="shared" ref="F1348:F1356" ca="1" si="32">INDIRECT(ADDRESS(ROW(),COLUMN()-2,4))*INDIRECT(ADDRESS(ROW(),COLUMN()-1,4))</f>
        <v>6750</v>
      </c>
    </row>
    <row r="1349" spans="1:10" ht="14.1" customHeight="1" x14ac:dyDescent="0.25">
      <c r="A1349" s="81" t="s">
        <v>9266</v>
      </c>
      <c r="B1349" s="69" t="str">
        <f ca="1">IFERROR(INDEX(UNSPSCDes,MATCH(INDIRECT(ADDRESS(ROW(),COLUMN()-1,4)),UNSPSCCode,0)),IF(INDIRECT(ADDRESS(ROW(),COLUMN()-1,4))="23151901","Cortadores",""))</f>
        <v>Cortadores</v>
      </c>
      <c r="C1349" s="82" t="str">
        <f>IFERROR(VLOOKUP("UD",'Informacion '!P:Q,2,FALSE),"")</f>
        <v>Unidad</v>
      </c>
      <c r="D1349" s="81">
        <v>100</v>
      </c>
      <c r="E1349" s="71">
        <v>150</v>
      </c>
      <c r="F1349" s="70">
        <f t="shared" ca="1" si="32"/>
        <v>15000</v>
      </c>
    </row>
    <row r="1350" spans="1:10" ht="14.1" customHeight="1" x14ac:dyDescent="0.25">
      <c r="A1350" s="81" t="s">
        <v>9266</v>
      </c>
      <c r="B1350" s="69" t="str">
        <f ca="1">IFERROR(INDEX(UNSPSCDes,MATCH(INDIRECT(ADDRESS(ROW(),COLUMN()-1,4)),UNSPSCCode,0)),IF(INDIRECT(ADDRESS(ROW(),COLUMN()-1,4))="23151901","Cortadores",""))</f>
        <v>Cortadores</v>
      </c>
      <c r="C1350" s="82" t="str">
        <f>IFERROR(VLOOKUP("UD",'Informacion '!P:Q,2,FALSE),"")</f>
        <v>Unidad</v>
      </c>
      <c r="D1350" s="81">
        <v>100</v>
      </c>
      <c r="E1350" s="71">
        <v>150</v>
      </c>
      <c r="F1350" s="70">
        <f t="shared" ca="1" si="32"/>
        <v>15000</v>
      </c>
    </row>
    <row r="1351" spans="1:10" ht="14.1" customHeight="1" x14ac:dyDescent="0.25">
      <c r="A1351" s="81" t="s">
        <v>2783</v>
      </c>
      <c r="B1351" s="69" t="str">
        <f ca="1">IFERROR(INDEX(UNSPSCDes,MATCH(INDIRECT(ADDRESS(ROW(),COLUMN()-1,4)),UNSPSCCode,0)),IF(INDIRECT(ADDRESS(ROW(),COLUMN()-1,4))="23121612","Agujas para máquina de cose",""))</f>
        <v>Agujas para máquina de cose</v>
      </c>
      <c r="C1351" s="82" t="str">
        <f>IFERROR(VLOOKUP("UD",'Informacion '!P:Q,2,FALSE),"")</f>
        <v>Unidad</v>
      </c>
      <c r="D1351" s="81">
        <v>250</v>
      </c>
      <c r="E1351" s="71">
        <v>450</v>
      </c>
      <c r="F1351" s="70">
        <f t="shared" ca="1" si="32"/>
        <v>112500</v>
      </c>
    </row>
    <row r="1352" spans="1:10" ht="14.1" customHeight="1" x14ac:dyDescent="0.25">
      <c r="A1352" s="81" t="s">
        <v>9542</v>
      </c>
      <c r="B1352" s="69" t="str">
        <f ca="1">IFERROR(INDEX(UNSPSCDes,MATCH(INDIRECT(ADDRESS(ROW(),COLUMN()-1,4)),UNSPSCCode,0)),IF(INDIRECT(ADDRESS(ROW(),COLUMN()-1,4))="26111512","Ejes",""))</f>
        <v>Ejes</v>
      </c>
      <c r="C1352" s="82" t="str">
        <f>IFERROR(VLOOKUP("UD",'Informacion '!P:Q,2,FALSE),"")</f>
        <v>Unidad</v>
      </c>
      <c r="D1352" s="81">
        <v>200</v>
      </c>
      <c r="E1352" s="71">
        <v>250</v>
      </c>
      <c r="F1352" s="70">
        <f t="shared" ca="1" si="32"/>
        <v>50000</v>
      </c>
    </row>
    <row r="1353" spans="1:10" ht="14.1" customHeight="1" x14ac:dyDescent="0.25">
      <c r="A1353" s="81" t="s">
        <v>284</v>
      </c>
      <c r="B1353" s="69" t="str">
        <f ca="1">IFERROR(INDEX(UNSPSCDes,MATCH(INDIRECT(ADDRESS(ROW(),COLUMN()-1,4)),UNSPSCCode,0)),IF(INDIRECT(ADDRESS(ROW(),COLUMN()-1,4))="26111801","Correas en v",""))</f>
        <v>Correas en v</v>
      </c>
      <c r="C1353" s="82" t="str">
        <f>IFERROR(VLOOKUP("UD",'Informacion '!P:Q,2,FALSE),"")</f>
        <v>Unidad</v>
      </c>
      <c r="D1353" s="81">
        <v>150</v>
      </c>
      <c r="E1353" s="71">
        <v>250</v>
      </c>
      <c r="F1353" s="70">
        <f t="shared" ca="1" si="32"/>
        <v>37500</v>
      </c>
    </row>
    <row r="1354" spans="1:10" ht="14.1" customHeight="1" x14ac:dyDescent="0.25">
      <c r="A1354" s="81" t="s">
        <v>9670</v>
      </c>
      <c r="B1354" s="69" t="str">
        <f ca="1">IFERROR(INDEX(UNSPSCDes,MATCH(INDIRECT(ADDRESS(ROW(),COLUMN()-1,4)),UNSPSCCode,0)),IF(INDIRECT(ADDRESS(ROW(),COLUMN()-1,4))="26111802","Correas de distribución de engranaje",""))</f>
        <v>Correas de distribución de engranaje</v>
      </c>
      <c r="C1354" s="82" t="str">
        <f>IFERROR(VLOOKUP("UD",'Informacion '!P:Q,2,FALSE),"")</f>
        <v>Unidad</v>
      </c>
      <c r="D1354" s="81">
        <v>150</v>
      </c>
      <c r="E1354" s="71">
        <v>150</v>
      </c>
      <c r="F1354" s="70">
        <f t="shared" ca="1" si="32"/>
        <v>22500</v>
      </c>
    </row>
    <row r="1355" spans="1:10" ht="14.1" customHeight="1" x14ac:dyDescent="0.25">
      <c r="A1355" s="81" t="s">
        <v>6647</v>
      </c>
      <c r="B1355" s="69" t="str">
        <f ca="1">IFERROR(INDEX(UNSPSCDes,MATCH(INDIRECT(ADDRESS(ROW(),COLUMN()-1,4)),UNSPSCCode,0)),IF(INDIRECT(ADDRESS(ROW(),COLUMN()-1,4))="26111805","Tensores de correa",""))</f>
        <v>Tensores de correa</v>
      </c>
      <c r="C1355" s="82" t="str">
        <f>IFERROR(VLOOKUP("UD",'Informacion '!P:Q,2,FALSE),"")</f>
        <v>Unidad</v>
      </c>
      <c r="D1355" s="81">
        <v>150</v>
      </c>
      <c r="E1355" s="71">
        <v>350</v>
      </c>
      <c r="F1355" s="70">
        <f t="shared" ca="1" si="32"/>
        <v>52500</v>
      </c>
    </row>
    <row r="1356" spans="1:10" ht="14.1" customHeight="1" x14ac:dyDescent="0.25">
      <c r="A1356" s="81" t="s">
        <v>6647</v>
      </c>
      <c r="B1356" s="69" t="str">
        <f ca="1">IFERROR(INDEX(UNSPSCDes,MATCH(INDIRECT(ADDRESS(ROW(),COLUMN()-1,4)),UNSPSCCode,0)),IF(INDIRECT(ADDRESS(ROW(),COLUMN()-1,4))="26111805","Tensores de correa",""))</f>
        <v>Tensores de correa</v>
      </c>
      <c r="C1356" s="82" t="str">
        <f>IFERROR(VLOOKUP("UD",'Informacion '!P:Q,2,FALSE),"")</f>
        <v>Unidad</v>
      </c>
      <c r="D1356" s="81">
        <v>150</v>
      </c>
      <c r="E1356" s="71">
        <v>350</v>
      </c>
      <c r="F1356" s="70">
        <f t="shared" ca="1" si="32"/>
        <v>52500</v>
      </c>
    </row>
    <row r="1357" spans="1:10" ht="14.1" customHeight="1" x14ac:dyDescent="0.25">
      <c r="E1357" s="83" t="s">
        <v>12725</v>
      </c>
      <c r="F1357" s="74">
        <f ca="1">SUM(Table83[MONTO TOTAL ESTIMADO])</f>
        <v>364250</v>
      </c>
    </row>
    <row r="1358" spans="1:10" ht="14.1" customHeight="1" thickBot="1" x14ac:dyDescent="0.3"/>
    <row r="1359" spans="1:10" ht="14.1" customHeight="1" thickBot="1" x14ac:dyDescent="0.3">
      <c r="A1359" s="64" t="s">
        <v>16619</v>
      </c>
      <c r="B1359" s="64" t="s">
        <v>165</v>
      </c>
      <c r="C1359" s="64" t="s">
        <v>11894</v>
      </c>
      <c r="D1359" s="64" t="s">
        <v>14584</v>
      </c>
      <c r="E1359" s="64" t="s">
        <v>11111</v>
      </c>
      <c r="F1359" s="64" t="s">
        <v>11244</v>
      </c>
    </row>
    <row r="1360" spans="1:10" ht="14.1" customHeight="1" thickBot="1" x14ac:dyDescent="0.3">
      <c r="A1360" s="66" t="s">
        <v>3439</v>
      </c>
      <c r="B1360" s="66" t="s">
        <v>13266</v>
      </c>
      <c r="C1360" s="66" t="s">
        <v>18049</v>
      </c>
      <c r="D1360" s="66" t="s">
        <v>17732</v>
      </c>
      <c r="E1360" s="66" t="s">
        <v>18105</v>
      </c>
      <c r="F1360" s="66" t="s">
        <v>6884</v>
      </c>
    </row>
    <row r="1361" spans="1:10" ht="14.1" customHeight="1" thickBot="1" x14ac:dyDescent="0.3">
      <c r="A1361" s="134" t="s">
        <v>15034</v>
      </c>
      <c r="B1361" s="67" t="s">
        <v>8646</v>
      </c>
      <c r="C1361" s="77">
        <v>44322</v>
      </c>
      <c r="D1361" s="134" t="s">
        <v>9515</v>
      </c>
      <c r="E1361" s="79" t="s">
        <v>13278</v>
      </c>
      <c r="F1361" s="80" t="s">
        <v>3126</v>
      </c>
    </row>
    <row r="1362" spans="1:10" ht="14.1" customHeight="1" thickBot="1" x14ac:dyDescent="0.3">
      <c r="A1362" s="135"/>
      <c r="B1362" s="67" t="s">
        <v>1810</v>
      </c>
      <c r="C1362" s="78">
        <f>IF(C1361="","",IF(AND(MONTH(C1361)&gt;=1,MONTH(C1361)&lt;=3),1,IF(AND(MONTH(C1361)&gt;=4,MONTH(C1361)&lt;=6),2,IF(AND(MONTH(C1361)&gt;=7,MONTH(C1361)&lt;=9),3,4))))</f>
        <v>2</v>
      </c>
      <c r="D1362" s="135"/>
      <c r="E1362" s="79" t="s">
        <v>2447</v>
      </c>
      <c r="F1362" s="80" t="s">
        <v>14655</v>
      </c>
    </row>
    <row r="1363" spans="1:10" ht="14.1" customHeight="1" thickBot="1" x14ac:dyDescent="0.3">
      <c r="A1363" s="135"/>
      <c r="B1363" s="67" t="s">
        <v>13122</v>
      </c>
      <c r="C1363" s="77">
        <v>44324</v>
      </c>
      <c r="D1363" s="135"/>
      <c r="E1363" s="79" t="s">
        <v>3119</v>
      </c>
      <c r="F1363" s="80" t="s">
        <v>4694</v>
      </c>
    </row>
    <row r="1364" spans="1:10" ht="14.1" customHeight="1" thickBot="1" x14ac:dyDescent="0.3">
      <c r="A1364" s="135"/>
      <c r="B1364" s="67" t="s">
        <v>1810</v>
      </c>
      <c r="C1364" s="78">
        <f>IF(C1363="","",IF(AND(MONTH(C1363)&gt;=1,MONTH(C1363)&lt;=3),1,IF(AND(MONTH(C1363)&gt;=4,MONTH(C1363)&lt;=6),2,IF(AND(MONTH(C1363)&gt;=7,MONTH(C1363)&lt;=9),3,4))))</f>
        <v>2</v>
      </c>
      <c r="D1364" s="135"/>
      <c r="E1364" s="79" t="s">
        <v>13380</v>
      </c>
      <c r="F1364" s="80" t="s">
        <v>4694</v>
      </c>
      <c r="H1364" s="26" t="str">
        <f>C1341</f>
        <v>Bienes</v>
      </c>
      <c r="I1364" s="26" t="str">
        <f>E1341</f>
        <v>No</v>
      </c>
      <c r="J1364" s="26" t="str">
        <f>D1341</f>
        <v>Compras Menores</v>
      </c>
    </row>
    <row r="1365" spans="1:10" ht="14.1" customHeight="1" thickBot="1" x14ac:dyDescent="0.3"/>
    <row r="1366" spans="1:10" ht="33.950000000000003" customHeight="1" thickBot="1" x14ac:dyDescent="0.3">
      <c r="A1366" s="72" t="s">
        <v>15959</v>
      </c>
      <c r="B1366" s="72" t="s">
        <v>16379</v>
      </c>
      <c r="C1366" s="72" t="s">
        <v>15863</v>
      </c>
      <c r="D1366" s="72" t="s">
        <v>15467</v>
      </c>
      <c r="E1366" s="72" t="s">
        <v>7036</v>
      </c>
      <c r="F1366" s="72" t="s">
        <v>15496</v>
      </c>
    </row>
    <row r="1367" spans="1:10" ht="14.1" customHeight="1" x14ac:dyDescent="0.25">
      <c r="A1367" s="81" t="s">
        <v>7636</v>
      </c>
      <c r="B1367" s="69" t="str">
        <f ca="1">IFERROR(INDEX(UNSPSCDes,MATCH(INDIRECT(ADDRESS(ROW(),COLUMN()-1,4)),UNSPSCCode,0)),IF(INDIRECT(ADDRESS(ROW(),COLUMN()-1,4))="26111716","Batería de oxido de mercurio",""))</f>
        <v>Batería de oxido de mercurio</v>
      </c>
      <c r="C1367" s="82" t="str">
        <f>IFERROR(VLOOKUP("UD",'Informacion '!P:Q,2,FALSE),"")</f>
        <v>Unidad</v>
      </c>
      <c r="D1367" s="81">
        <v>20</v>
      </c>
      <c r="E1367" s="71">
        <v>9500</v>
      </c>
      <c r="F1367" s="70">
        <f ca="1">INDIRECT(ADDRESS(ROW(),COLUMN()-2,4))*INDIRECT(ADDRESS(ROW(),COLUMN()-1,4))</f>
        <v>190000</v>
      </c>
    </row>
    <row r="1368" spans="1:10" ht="14.1" customHeight="1" x14ac:dyDescent="0.25">
      <c r="A1368" s="81" t="s">
        <v>7636</v>
      </c>
      <c r="B1368" s="69" t="str">
        <f ca="1">IFERROR(INDEX(UNSPSCDes,MATCH(INDIRECT(ADDRESS(ROW(),COLUMN()-1,4)),UNSPSCCode,0)),IF(INDIRECT(ADDRESS(ROW(),COLUMN()-1,4))="26111716","Batería de oxido de mercurio",""))</f>
        <v>Batería de oxido de mercurio</v>
      </c>
      <c r="C1368" s="82" t="str">
        <f>IFERROR(VLOOKUP("UD",'Informacion '!P:Q,2,FALSE),"")</f>
        <v>Unidad</v>
      </c>
      <c r="D1368" s="81">
        <v>20</v>
      </c>
      <c r="E1368" s="71">
        <v>15500</v>
      </c>
      <c r="F1368" s="70">
        <f ca="1">INDIRECT(ADDRESS(ROW(),COLUMN()-2,4))*INDIRECT(ADDRESS(ROW(),COLUMN()-1,4))</f>
        <v>310000</v>
      </c>
    </row>
    <row r="1369" spans="1:10" ht="14.1" customHeight="1" x14ac:dyDescent="0.25">
      <c r="A1369" s="81" t="s">
        <v>7636</v>
      </c>
      <c r="B1369" s="69" t="str">
        <f ca="1">IFERROR(INDEX(UNSPSCDes,MATCH(INDIRECT(ADDRESS(ROW(),COLUMN()-1,4)),UNSPSCCode,0)),IF(INDIRECT(ADDRESS(ROW(),COLUMN()-1,4))="26111716","Batería de oxido de mercurio",""))</f>
        <v>Batería de oxido de mercurio</v>
      </c>
      <c r="C1369" s="82" t="str">
        <f>IFERROR(VLOOKUP("UD",'Informacion '!P:Q,2,FALSE),"")</f>
        <v>Unidad</v>
      </c>
      <c r="D1369" s="81">
        <v>20</v>
      </c>
      <c r="E1369" s="71">
        <v>13500</v>
      </c>
      <c r="F1369" s="70">
        <f ca="1">INDIRECT(ADDRESS(ROW(),COLUMN()-2,4))*INDIRECT(ADDRESS(ROW(),COLUMN()-1,4))</f>
        <v>270000</v>
      </c>
    </row>
    <row r="1370" spans="1:10" ht="14.1" customHeight="1" x14ac:dyDescent="0.25">
      <c r="A1370" s="81" t="s">
        <v>7636</v>
      </c>
      <c r="B1370" s="69" t="str">
        <f ca="1">IFERROR(INDEX(UNSPSCDes,MATCH(INDIRECT(ADDRESS(ROW(),COLUMN()-1,4)),UNSPSCCode,0)),IF(INDIRECT(ADDRESS(ROW(),COLUMN()-1,4))="26111716","Batería de oxido de mercurio",""))</f>
        <v>Batería de oxido de mercurio</v>
      </c>
      <c r="C1370" s="82" t="str">
        <f>IFERROR(VLOOKUP("UD",'Informacion '!P:Q,2,FALSE),"")</f>
        <v>Unidad</v>
      </c>
      <c r="D1370" s="81">
        <v>20</v>
      </c>
      <c r="E1370" s="71">
        <v>13500</v>
      </c>
      <c r="F1370" s="70">
        <f ca="1">INDIRECT(ADDRESS(ROW(),COLUMN()-2,4))*INDIRECT(ADDRESS(ROW(),COLUMN()-1,4))</f>
        <v>270000</v>
      </c>
    </row>
    <row r="1371" spans="1:10" ht="14.1" customHeight="1" x14ac:dyDescent="0.25">
      <c r="E1371" s="83" t="s">
        <v>12725</v>
      </c>
      <c r="F1371" s="74">
        <f ca="1">SUM(Table84[MONTO TOTAL ESTIMADO])</f>
        <v>1040000</v>
      </c>
    </row>
    <row r="1372" spans="1:10" ht="14.1" customHeight="1" thickBot="1" x14ac:dyDescent="0.3"/>
    <row r="1373" spans="1:10" ht="14.1" customHeight="1" thickBot="1" x14ac:dyDescent="0.3">
      <c r="A1373" s="64" t="s">
        <v>16619</v>
      </c>
      <c r="B1373" s="64" t="s">
        <v>165</v>
      </c>
      <c r="C1373" s="64" t="s">
        <v>11894</v>
      </c>
      <c r="D1373" s="64" t="s">
        <v>14584</v>
      </c>
      <c r="E1373" s="64" t="s">
        <v>11111</v>
      </c>
      <c r="F1373" s="64" t="s">
        <v>11244</v>
      </c>
    </row>
    <row r="1374" spans="1:10" ht="14.1" customHeight="1" thickBot="1" x14ac:dyDescent="0.3">
      <c r="A1374" s="66" t="s">
        <v>16098</v>
      </c>
      <c r="B1374" s="66" t="s">
        <v>14156</v>
      </c>
      <c r="C1374" s="66" t="s">
        <v>18049</v>
      </c>
      <c r="D1374" s="66" t="s">
        <v>1899</v>
      </c>
      <c r="E1374" s="66" t="s">
        <v>18105</v>
      </c>
      <c r="F1374" s="66" t="s">
        <v>6884</v>
      </c>
    </row>
    <row r="1375" spans="1:10" ht="14.1" customHeight="1" thickBot="1" x14ac:dyDescent="0.3">
      <c r="A1375" s="134" t="s">
        <v>15034</v>
      </c>
      <c r="B1375" s="67" t="s">
        <v>8646</v>
      </c>
      <c r="C1375" s="77">
        <v>44296</v>
      </c>
      <c r="D1375" s="134" t="s">
        <v>9515</v>
      </c>
      <c r="E1375" s="79" t="s">
        <v>13278</v>
      </c>
      <c r="F1375" s="80" t="s">
        <v>3126</v>
      </c>
    </row>
    <row r="1376" spans="1:10" ht="14.1" customHeight="1" thickBot="1" x14ac:dyDescent="0.3">
      <c r="A1376" s="135"/>
      <c r="B1376" s="67" t="s">
        <v>1810</v>
      </c>
      <c r="C1376" s="78">
        <f>IF(C1375="","",IF(AND(MONTH(C1375)&gt;=1,MONTH(C1375)&lt;=3),1,IF(AND(MONTH(C1375)&gt;=4,MONTH(C1375)&lt;=6),2,IF(AND(MONTH(C1375)&gt;=7,MONTH(C1375)&lt;=9),3,4))))</f>
        <v>2</v>
      </c>
      <c r="D1376" s="135"/>
      <c r="E1376" s="79" t="s">
        <v>2447</v>
      </c>
      <c r="F1376" s="80" t="s">
        <v>14655</v>
      </c>
    </row>
    <row r="1377" spans="1:10" ht="14.1" customHeight="1" thickBot="1" x14ac:dyDescent="0.3">
      <c r="A1377" s="135"/>
      <c r="B1377" s="67" t="s">
        <v>13122</v>
      </c>
      <c r="C1377" s="77">
        <v>44303</v>
      </c>
      <c r="D1377" s="135"/>
      <c r="E1377" s="79" t="s">
        <v>3119</v>
      </c>
      <c r="F1377" s="80" t="s">
        <v>4694</v>
      </c>
    </row>
    <row r="1378" spans="1:10" ht="14.1" customHeight="1" thickBot="1" x14ac:dyDescent="0.3">
      <c r="A1378" s="135"/>
      <c r="B1378" s="67" t="s">
        <v>1810</v>
      </c>
      <c r="C1378" s="78">
        <f>IF(C1377="","",IF(AND(MONTH(C1377)&gt;=1,MONTH(C1377)&lt;=3),1,IF(AND(MONTH(C1377)&gt;=4,MONTH(C1377)&lt;=6),2,IF(AND(MONTH(C1377)&gt;=7,MONTH(C1377)&lt;=9),3,4))))</f>
        <v>2</v>
      </c>
      <c r="D1378" s="135"/>
      <c r="E1378" s="79" t="s">
        <v>13380</v>
      </c>
      <c r="F1378" s="80" t="s">
        <v>4694</v>
      </c>
      <c r="H1378" s="26" t="e">
        <f>#REF!</f>
        <v>#REF!</v>
      </c>
      <c r="I1378" s="26" t="e">
        <f>#REF!</f>
        <v>#REF!</v>
      </c>
      <c r="J1378" s="26" t="e">
        <f>#REF!</f>
        <v>#REF!</v>
      </c>
    </row>
    <row r="1379" spans="1:10" ht="14.1" customHeight="1" thickBot="1" x14ac:dyDescent="0.3"/>
    <row r="1380" spans="1:10" ht="33.950000000000003" customHeight="1" thickBot="1" x14ac:dyDescent="0.3">
      <c r="A1380" s="72" t="s">
        <v>15959</v>
      </c>
      <c r="B1380" s="72" t="s">
        <v>16379</v>
      </c>
      <c r="C1380" s="72" t="s">
        <v>15863</v>
      </c>
      <c r="D1380" s="72" t="s">
        <v>15467</v>
      </c>
      <c r="E1380" s="72" t="s">
        <v>7036</v>
      </c>
      <c r="F1380" s="72" t="s">
        <v>15496</v>
      </c>
    </row>
    <row r="1381" spans="1:10" ht="14.1" customHeight="1" x14ac:dyDescent="0.25">
      <c r="A1381" s="81" t="s">
        <v>15437</v>
      </c>
      <c r="B1381" s="69" t="str">
        <f ca="1">IFERROR(INDEX(UNSPSCDes,MATCH(INDIRECT(ADDRESS(ROW(),COLUMN()-1,4)),UNSPSCCode,0)),IF(INDIRECT(ADDRESS(ROW(),COLUMN()-1,4))="42211604","Guantes de baño para los discapacitados físicamente",""))</f>
        <v>Guantes de baño para los discapacitados físicamente</v>
      </c>
      <c r="C1381" s="82" t="str">
        <f>IFERROR(VLOOKUP("UD",'Informacion '!P:Q,2,FALSE),"")</f>
        <v>Unidad</v>
      </c>
      <c r="D1381" s="81">
        <v>30</v>
      </c>
      <c r="E1381" s="71">
        <v>2500</v>
      </c>
      <c r="F1381" s="70">
        <f t="shared" ref="F1381:F1397" ca="1" si="33">INDIRECT(ADDRESS(ROW(),COLUMN()-2,4))*INDIRECT(ADDRESS(ROW(),COLUMN()-1,4))</f>
        <v>75000</v>
      </c>
    </row>
    <row r="1382" spans="1:10" ht="14.1" customHeight="1" x14ac:dyDescent="0.25">
      <c r="A1382" s="81" t="s">
        <v>10226</v>
      </c>
      <c r="B1382" s="69" t="str">
        <f ca="1">IFERROR(INDEX(UNSPSCDes,MATCH(INDIRECT(ADDRESS(ROW(),COLUMN()-1,4)),UNSPSCCode,0)),IF(INDIRECT(ADDRESS(ROW(),COLUMN()-1,4))="43222901","Acondicionadores de línea",""))</f>
        <v>Acondicionadores de línea</v>
      </c>
      <c r="C1382" s="82" t="str">
        <f>IFERROR(VLOOKUP("UD",'Informacion '!P:Q,2,FALSE),"")</f>
        <v>Unidad</v>
      </c>
      <c r="D1382" s="81">
        <v>30</v>
      </c>
      <c r="E1382" s="71">
        <v>1500</v>
      </c>
      <c r="F1382" s="70">
        <f t="shared" ca="1" si="33"/>
        <v>45000</v>
      </c>
    </row>
    <row r="1383" spans="1:10" ht="14.1" customHeight="1" x14ac:dyDescent="0.25">
      <c r="A1383" s="81" t="s">
        <v>16238</v>
      </c>
      <c r="B1383" s="69" t="str">
        <f ca="1">IFERROR(INDEX(UNSPSCDes,MATCH(INDIRECT(ADDRESS(ROW(),COLUMN()-1,4)),UNSPSCCode,0)),IF(INDIRECT(ADDRESS(ROW(),COLUMN()-1,4))="53131607","Lociones o aceites para manos o cuerpo",""))</f>
        <v>Lociones o aceites para manos o cuerpo</v>
      </c>
      <c r="C1383" s="82" t="str">
        <f>IFERROR(VLOOKUP("UD",'Informacion '!P:Q,2,FALSE),"")</f>
        <v>Unidad</v>
      </c>
      <c r="D1383" s="81">
        <v>30</v>
      </c>
      <c r="E1383" s="71">
        <v>850</v>
      </c>
      <c r="F1383" s="70">
        <f t="shared" ca="1" si="33"/>
        <v>25500</v>
      </c>
    </row>
    <row r="1384" spans="1:10" ht="14.1" customHeight="1" x14ac:dyDescent="0.25">
      <c r="A1384" s="81" t="s">
        <v>15093</v>
      </c>
      <c r="B1384" s="69" t="str">
        <f ca="1">IFERROR(INDEX(UNSPSCDes,MATCH(INDIRECT(ADDRESS(ROW(),COLUMN()-1,4)),UNSPSCCode,0)),IF(INDIRECT(ADDRESS(ROW(),COLUMN()-1,4))="53131609","Productos de protección solar",""))</f>
        <v>Productos de protección solar</v>
      </c>
      <c r="C1384" s="82" t="str">
        <f>IFERROR(VLOOKUP("UD",'Informacion '!P:Q,2,FALSE),"")</f>
        <v>Unidad</v>
      </c>
      <c r="D1384" s="81">
        <v>30</v>
      </c>
      <c r="E1384" s="71">
        <v>3500</v>
      </c>
      <c r="F1384" s="70">
        <f t="shared" ca="1" si="33"/>
        <v>105000</v>
      </c>
    </row>
    <row r="1385" spans="1:10" ht="14.1" customHeight="1" x14ac:dyDescent="0.25">
      <c r="A1385" s="81" t="s">
        <v>11257</v>
      </c>
      <c r="B1385" s="69" t="str">
        <f ca="1">IFERROR(INDEX(UNSPSCDes,MATCH(INDIRECT(ADDRESS(ROW(),COLUMN()-1,4)),UNSPSCCode,0)),IF(INDIRECT(ADDRESS(ROW(),COLUMN()-1,4))="53131611","Cremas de afeitar",""))</f>
        <v>Cremas de afeitar</v>
      </c>
      <c r="C1385" s="82" t="str">
        <f>IFERROR(VLOOKUP("UD",'Informacion '!P:Q,2,FALSE),"")</f>
        <v>Unidad</v>
      </c>
      <c r="D1385" s="81">
        <v>30</v>
      </c>
      <c r="E1385" s="71">
        <v>3500</v>
      </c>
      <c r="F1385" s="70">
        <f t="shared" ca="1" si="33"/>
        <v>105000</v>
      </c>
    </row>
    <row r="1386" spans="1:10" ht="14.1" customHeight="1" x14ac:dyDescent="0.25">
      <c r="A1386" s="81" t="s">
        <v>8024</v>
      </c>
      <c r="B1386" s="69" t="str">
        <f ca="1">IFERROR(INDEX(UNSPSCDes,MATCH(INDIRECT(ADDRESS(ROW(),COLUMN()-1,4)),UNSPSCCode,0)),IF(INDIRECT(ADDRESS(ROW(),COLUMN()-1,4))="53131612","Geles de baño",""))</f>
        <v>Geles de baño</v>
      </c>
      <c r="C1386" s="82" t="str">
        <f>IFERROR(VLOOKUP("UD",'Informacion '!P:Q,2,FALSE),"")</f>
        <v>Unidad</v>
      </c>
      <c r="D1386" s="81">
        <v>30</v>
      </c>
      <c r="E1386" s="71">
        <v>2500</v>
      </c>
      <c r="F1386" s="70">
        <f t="shared" ca="1" si="33"/>
        <v>75000</v>
      </c>
    </row>
    <row r="1387" spans="1:10" ht="14.1" customHeight="1" x14ac:dyDescent="0.25">
      <c r="A1387" s="81" t="s">
        <v>13683</v>
      </c>
      <c r="B1387" s="69" t="str">
        <f ca="1">IFERROR(INDEX(UNSPSCDes,MATCH(INDIRECT(ADDRESS(ROW(),COLUMN()-1,4)),UNSPSCCode,0)),IF(INDIRECT(ADDRESS(ROW(),COLUMN()-1,4))="53131613","Productos para el cuidado de la piel",""))</f>
        <v>Productos para el cuidado de la piel</v>
      </c>
      <c r="C1387" s="82" t="str">
        <f>IFERROR(VLOOKUP("UD",'Informacion '!P:Q,2,FALSE),"")</f>
        <v>Unidad</v>
      </c>
      <c r="D1387" s="81">
        <v>30</v>
      </c>
      <c r="E1387" s="71">
        <v>4500</v>
      </c>
      <c r="F1387" s="70">
        <f t="shared" ca="1" si="33"/>
        <v>135000</v>
      </c>
    </row>
    <row r="1388" spans="1:10" ht="14.1" customHeight="1" x14ac:dyDescent="0.25">
      <c r="A1388" s="81" t="s">
        <v>1070</v>
      </c>
      <c r="B1388" s="69" t="str">
        <f ca="1">IFERROR(INDEX(UNSPSCDes,MATCH(INDIRECT(ADDRESS(ROW(),COLUMN()-1,4)),UNSPSCCode,0)),IF(INDIRECT(ADDRESS(ROW(),COLUMN()-1,4))="53131615","Productos para la higiene femenina",""))</f>
        <v>Productos para la higiene femenina</v>
      </c>
      <c r="C1388" s="82" t="str">
        <f>IFERROR(VLOOKUP("UD",'Informacion '!P:Q,2,FALSE),"")</f>
        <v>Unidad</v>
      </c>
      <c r="D1388" s="81">
        <v>30</v>
      </c>
      <c r="E1388" s="71">
        <v>4500</v>
      </c>
      <c r="F1388" s="70">
        <f t="shared" ca="1" si="33"/>
        <v>135000</v>
      </c>
    </row>
    <row r="1389" spans="1:10" ht="14.1" customHeight="1" x14ac:dyDescent="0.25">
      <c r="A1389" s="81" t="s">
        <v>15092</v>
      </c>
      <c r="B1389" s="69" t="str">
        <f ca="1">IFERROR(INDEX(UNSPSCDes,MATCH(INDIRECT(ADDRESS(ROW(),COLUMN()-1,4)),UNSPSCCode,0)),IF(INDIRECT(ADDRESS(ROW(),COLUMN()-1,4))="53131619","Cosméticos",""))</f>
        <v>Cosméticos</v>
      </c>
      <c r="C1389" s="82" t="str">
        <f>IFERROR(VLOOKUP("UD",'Informacion '!P:Q,2,FALSE),"")</f>
        <v>Unidad</v>
      </c>
      <c r="D1389" s="81">
        <v>30</v>
      </c>
      <c r="E1389" s="71">
        <v>1500</v>
      </c>
      <c r="F1389" s="70">
        <f t="shared" ca="1" si="33"/>
        <v>45000</v>
      </c>
    </row>
    <row r="1390" spans="1:10" ht="14.1" customHeight="1" x14ac:dyDescent="0.25">
      <c r="A1390" s="81" t="s">
        <v>14126</v>
      </c>
      <c r="B1390" s="69" t="str">
        <f ca="1">IFERROR(INDEX(UNSPSCDes,MATCH(INDIRECT(ADDRESS(ROW(),COLUMN()-1,4)),UNSPSCCode,0)),IF(INDIRECT(ADDRESS(ROW(),COLUMN()-1,4))="53131620","Perfumes o colonias o fragancias",""))</f>
        <v>Perfumes o colonias o fragancias</v>
      </c>
      <c r="C1390" s="82" t="str">
        <f>IFERROR(VLOOKUP("UD",'Informacion '!P:Q,2,FALSE),"")</f>
        <v>Unidad</v>
      </c>
      <c r="D1390" s="81">
        <v>30</v>
      </c>
      <c r="E1390" s="71">
        <v>3500</v>
      </c>
      <c r="F1390" s="70">
        <f t="shared" ca="1" si="33"/>
        <v>105000</v>
      </c>
    </row>
    <row r="1391" spans="1:10" ht="14.1" customHeight="1" x14ac:dyDescent="0.25">
      <c r="A1391" s="81" t="s">
        <v>11256</v>
      </c>
      <c r="B1391" s="69" t="str">
        <f ca="1">IFERROR(INDEX(UNSPSCDes,MATCH(INDIRECT(ADDRESS(ROW(),COLUMN()-1,4)),UNSPSCCode,0)),IF(INDIRECT(ADDRESS(ROW(),COLUMN()-1,4))="53131621","Corta uñas",""))</f>
        <v>Corta uñas</v>
      </c>
      <c r="C1391" s="82" t="str">
        <f>IFERROR(VLOOKUP("UD",'Informacion '!P:Q,2,FALSE),"")</f>
        <v>Unidad</v>
      </c>
      <c r="D1391" s="81">
        <v>30</v>
      </c>
      <c r="E1391" s="71">
        <v>4500</v>
      </c>
      <c r="F1391" s="70">
        <f t="shared" ca="1" si="33"/>
        <v>135000</v>
      </c>
    </row>
    <row r="1392" spans="1:10" ht="14.1" customHeight="1" x14ac:dyDescent="0.25">
      <c r="A1392" s="81" t="s">
        <v>5404</v>
      </c>
      <c r="B1392" s="69" t="str">
        <f ca="1">IFERROR(INDEX(UNSPSCDes,MATCH(INDIRECT(ADDRESS(ROW(),COLUMN()-1,4)),UNSPSCCode,0)),IF(INDIRECT(ADDRESS(ROW(),COLUMN()-1,4))="53131624","Paños limpiadores desechables",""))</f>
        <v>Paños limpiadores desechables</v>
      </c>
      <c r="C1392" s="82" t="str">
        <f>IFERROR(VLOOKUP("UD",'Informacion '!P:Q,2,FALSE),"")</f>
        <v>Unidad</v>
      </c>
      <c r="D1392" s="81">
        <v>30</v>
      </c>
      <c r="E1392" s="71">
        <v>3500</v>
      </c>
      <c r="F1392" s="70">
        <f t="shared" ca="1" si="33"/>
        <v>105000</v>
      </c>
    </row>
    <row r="1393" spans="1:10" ht="14.1" customHeight="1" x14ac:dyDescent="0.25">
      <c r="A1393" s="81" t="s">
        <v>5732</v>
      </c>
      <c r="B1393" s="69" t="str">
        <f ca="1">IFERROR(INDEX(UNSPSCDes,MATCH(INDIRECT(ADDRESS(ROW(),COLUMN()-1,4)),UNSPSCCode,0)),IF(INDIRECT(ADDRESS(ROW(),COLUMN()-1,4))="53131630","Bálsamo labial",""))</f>
        <v>Bálsamo labial</v>
      </c>
      <c r="C1393" s="82" t="str">
        <f>IFERROR(VLOOKUP("UD",'Informacion '!P:Q,2,FALSE),"")</f>
        <v>Unidad</v>
      </c>
      <c r="D1393" s="81">
        <v>30</v>
      </c>
      <c r="E1393" s="71">
        <v>4500</v>
      </c>
      <c r="F1393" s="70">
        <f t="shared" ca="1" si="33"/>
        <v>135000</v>
      </c>
    </row>
    <row r="1394" spans="1:10" ht="14.1" customHeight="1" x14ac:dyDescent="0.25">
      <c r="A1394" s="81" t="s">
        <v>5727</v>
      </c>
      <c r="B1394" s="69" t="str">
        <f ca="1">IFERROR(INDEX(UNSPSCDes,MATCH(INDIRECT(ADDRESS(ROW(),COLUMN()-1,4)),UNSPSCCode,0)),IF(INDIRECT(ADDRESS(ROW(),COLUMN()-1,4))="53131629","Kits de maquillaje",""))</f>
        <v>Kits de maquillaje</v>
      </c>
      <c r="C1394" s="82" t="str">
        <f>IFERROR(VLOOKUP("UD",'Informacion '!P:Q,2,FALSE),"")</f>
        <v>Unidad</v>
      </c>
      <c r="D1394" s="81">
        <v>30</v>
      </c>
      <c r="E1394" s="71">
        <v>1500</v>
      </c>
      <c r="F1394" s="70">
        <f t="shared" ca="1" si="33"/>
        <v>45000</v>
      </c>
    </row>
    <row r="1395" spans="1:10" ht="14.1" customHeight="1" x14ac:dyDescent="0.25">
      <c r="A1395" s="81" t="s">
        <v>16820</v>
      </c>
      <c r="B1395" s="69" t="str">
        <f ca="1">IFERROR(INDEX(UNSPSCDes,MATCH(INDIRECT(ADDRESS(ROW(),COLUMN()-1,4)),UNSPSCCode,0)),IF(INDIRECT(ADDRESS(ROW(),COLUMN()-1,4))="53131638","Esmalte para uñas",""))</f>
        <v>Esmalte para uñas</v>
      </c>
      <c r="C1395" s="82" t="str">
        <f>IFERROR(VLOOKUP("UD",'Informacion '!P:Q,2,FALSE),"")</f>
        <v>Unidad</v>
      </c>
      <c r="D1395" s="81">
        <v>30</v>
      </c>
      <c r="E1395" s="71">
        <v>1600</v>
      </c>
      <c r="F1395" s="70">
        <f t="shared" ca="1" si="33"/>
        <v>48000</v>
      </c>
    </row>
    <row r="1396" spans="1:10" ht="14.1" customHeight="1" x14ac:dyDescent="0.25">
      <c r="A1396" s="81" t="s">
        <v>3682</v>
      </c>
      <c r="B1396" s="69" t="str">
        <f ca="1">IFERROR(INDEX(UNSPSCDes,MATCH(INDIRECT(ADDRESS(ROW(),COLUMN()-1,4)),UNSPSCCode,0)),IF(INDIRECT(ADDRESS(ROW(),COLUMN()-1,4))="53131635","Brochas de afeitar",""))</f>
        <v>Brochas de afeitar</v>
      </c>
      <c r="C1396" s="82" t="str">
        <f>IFERROR(VLOOKUP("UD",'Informacion '!P:Q,2,FALSE),"")</f>
        <v>Unidad</v>
      </c>
      <c r="D1396" s="81">
        <v>30</v>
      </c>
      <c r="E1396" s="71">
        <v>3500</v>
      </c>
      <c r="F1396" s="70">
        <f t="shared" ca="1" si="33"/>
        <v>105000</v>
      </c>
    </row>
    <row r="1397" spans="1:10" ht="14.1" customHeight="1" x14ac:dyDescent="0.25">
      <c r="A1397" s="81" t="s">
        <v>16821</v>
      </c>
      <c r="B1397" s="69" t="str">
        <f ca="1">IFERROR(INDEX(UNSPSCDes,MATCH(INDIRECT(ADDRESS(ROW(),COLUMN()-1,4)),UNSPSCCode,0)),IF(INDIRECT(ADDRESS(ROW(),COLUMN()-1,4))="53131628","Champús",""))</f>
        <v>Champús</v>
      </c>
      <c r="C1397" s="82" t="str">
        <f>IFERROR(VLOOKUP("UD",'Informacion '!P:Q,2,FALSE),"")</f>
        <v>Unidad</v>
      </c>
      <c r="D1397" s="81">
        <v>30</v>
      </c>
      <c r="E1397" s="71">
        <v>1500</v>
      </c>
      <c r="F1397" s="70">
        <f t="shared" ca="1" si="33"/>
        <v>45000</v>
      </c>
    </row>
    <row r="1398" spans="1:10" ht="14.1" customHeight="1" x14ac:dyDescent="0.25">
      <c r="E1398" s="83" t="s">
        <v>12725</v>
      </c>
      <c r="F1398" s="74">
        <f ca="1">SUM(Table87[MONTO TOTAL ESTIMADO])</f>
        <v>1468500</v>
      </c>
    </row>
    <row r="1399" spans="1:10" ht="14.1" customHeight="1" thickBot="1" x14ac:dyDescent="0.3"/>
    <row r="1400" spans="1:10" ht="14.1" customHeight="1" thickBot="1" x14ac:dyDescent="0.3">
      <c r="A1400" s="64" t="s">
        <v>16619</v>
      </c>
      <c r="B1400" s="64" t="s">
        <v>165</v>
      </c>
      <c r="C1400" s="64" t="s">
        <v>11894</v>
      </c>
      <c r="D1400" s="64" t="s">
        <v>14584</v>
      </c>
      <c r="E1400" s="64" t="s">
        <v>11111</v>
      </c>
      <c r="F1400" s="64" t="s">
        <v>11244</v>
      </c>
    </row>
    <row r="1401" spans="1:10" ht="14.1" customHeight="1" thickBot="1" x14ac:dyDescent="0.3">
      <c r="A1401" s="66" t="s">
        <v>16098</v>
      </c>
      <c r="B1401" s="66" t="s">
        <v>14156</v>
      </c>
      <c r="C1401" s="66" t="s">
        <v>18049</v>
      </c>
      <c r="D1401" s="66" t="s">
        <v>1899</v>
      </c>
      <c r="E1401" s="66" t="s">
        <v>18105</v>
      </c>
      <c r="F1401" s="66" t="s">
        <v>6884</v>
      </c>
    </row>
    <row r="1402" spans="1:10" ht="14.1" customHeight="1" thickBot="1" x14ac:dyDescent="0.3">
      <c r="A1402" s="134" t="s">
        <v>15034</v>
      </c>
      <c r="B1402" s="67" t="s">
        <v>8646</v>
      </c>
      <c r="C1402" s="77">
        <v>44387</v>
      </c>
      <c r="D1402" s="134" t="s">
        <v>9515</v>
      </c>
      <c r="E1402" s="79" t="s">
        <v>13278</v>
      </c>
      <c r="F1402" s="80" t="s">
        <v>3126</v>
      </c>
    </row>
    <row r="1403" spans="1:10" ht="14.1" customHeight="1" thickBot="1" x14ac:dyDescent="0.3">
      <c r="A1403" s="135"/>
      <c r="B1403" s="67" t="s">
        <v>1810</v>
      </c>
      <c r="C1403" s="78">
        <f>IF(C1402="","",IF(AND(MONTH(C1402)&gt;=1,MONTH(C1402)&lt;=3),1,IF(AND(MONTH(C1402)&gt;=4,MONTH(C1402)&lt;=6),2,IF(AND(MONTH(C1402)&gt;=7,MONTH(C1402)&lt;=9),3,4))))</f>
        <v>3</v>
      </c>
      <c r="D1403" s="135"/>
      <c r="E1403" s="79" t="s">
        <v>2447</v>
      </c>
      <c r="F1403" s="80" t="s">
        <v>14655</v>
      </c>
    </row>
    <row r="1404" spans="1:10" ht="14.1" customHeight="1" thickBot="1" x14ac:dyDescent="0.3">
      <c r="A1404" s="135"/>
      <c r="B1404" s="67" t="s">
        <v>13122</v>
      </c>
      <c r="C1404" s="77">
        <v>44394</v>
      </c>
      <c r="D1404" s="135"/>
      <c r="E1404" s="79" t="s">
        <v>3119</v>
      </c>
      <c r="F1404" s="80" t="s">
        <v>4694</v>
      </c>
    </row>
    <row r="1405" spans="1:10" ht="14.1" customHeight="1" thickBot="1" x14ac:dyDescent="0.3">
      <c r="A1405" s="135"/>
      <c r="B1405" s="67" t="s">
        <v>1810</v>
      </c>
      <c r="C1405" s="78">
        <f>IF(C1404="","",IF(AND(MONTH(C1404)&gt;=1,MONTH(C1404)&lt;=3),1,IF(AND(MONTH(C1404)&gt;=4,MONTH(C1404)&lt;=6),2,IF(AND(MONTH(C1404)&gt;=7,MONTH(C1404)&lt;=9),3,4))))</f>
        <v>3</v>
      </c>
      <c r="D1405" s="135"/>
      <c r="E1405" s="79" t="s">
        <v>13380</v>
      </c>
      <c r="F1405" s="80" t="s">
        <v>4694</v>
      </c>
      <c r="H1405" s="26" t="str">
        <f>C1374</f>
        <v>Bienes</v>
      </c>
      <c r="I1405" s="26" t="str">
        <f>E1374</f>
        <v>No</v>
      </c>
      <c r="J1405" s="26" t="str">
        <f>D1374</f>
        <v>Comparacion de Precios</v>
      </c>
    </row>
    <row r="1406" spans="1:10" ht="14.1" customHeight="1" thickBot="1" x14ac:dyDescent="0.3"/>
    <row r="1407" spans="1:10" ht="33.950000000000003" customHeight="1" thickBot="1" x14ac:dyDescent="0.3">
      <c r="A1407" s="72" t="s">
        <v>15959</v>
      </c>
      <c r="B1407" s="72" t="s">
        <v>16379</v>
      </c>
      <c r="C1407" s="72" t="s">
        <v>15863</v>
      </c>
      <c r="D1407" s="72" t="s">
        <v>15467</v>
      </c>
      <c r="E1407" s="72" t="s">
        <v>7036</v>
      </c>
      <c r="F1407" s="72" t="s">
        <v>15496</v>
      </c>
    </row>
    <row r="1408" spans="1:10" ht="14.1" customHeight="1" x14ac:dyDescent="0.25">
      <c r="A1408" s="81" t="s">
        <v>15437</v>
      </c>
      <c r="B1408" s="69" t="str">
        <f ca="1">IFERROR(INDEX(UNSPSCDes,MATCH(INDIRECT(ADDRESS(ROW(),COLUMN()-1,4)),UNSPSCCode,0)),IF(INDIRECT(ADDRESS(ROW(),COLUMN()-1,4))="42211604","Guantes de baño para los discapacitados físicamente",""))</f>
        <v>Guantes de baño para los discapacitados físicamente</v>
      </c>
      <c r="C1408" s="82" t="str">
        <f>IFERROR(VLOOKUP("UD",'Informacion '!P:Q,2,FALSE),"")</f>
        <v>Unidad</v>
      </c>
      <c r="D1408" s="81">
        <v>30</v>
      </c>
      <c r="E1408" s="71">
        <v>2500</v>
      </c>
      <c r="F1408" s="70">
        <f t="shared" ref="F1408:F1424" ca="1" si="34">INDIRECT(ADDRESS(ROW(),COLUMN()-2,4))*INDIRECT(ADDRESS(ROW(),COLUMN()-1,4))</f>
        <v>75000</v>
      </c>
    </row>
    <row r="1409" spans="1:6" ht="14.1" customHeight="1" x14ac:dyDescent="0.25">
      <c r="A1409" s="81" t="s">
        <v>10226</v>
      </c>
      <c r="B1409" s="69" t="str">
        <f ca="1">IFERROR(INDEX(UNSPSCDes,MATCH(INDIRECT(ADDRESS(ROW(),COLUMN()-1,4)),UNSPSCCode,0)),IF(INDIRECT(ADDRESS(ROW(),COLUMN()-1,4))="43222901","Acondicionadores de línea",""))</f>
        <v>Acondicionadores de línea</v>
      </c>
      <c r="C1409" s="82" t="str">
        <f>IFERROR(VLOOKUP("UD",'Informacion '!P:Q,2,FALSE),"")</f>
        <v>Unidad</v>
      </c>
      <c r="D1409" s="81">
        <v>30</v>
      </c>
      <c r="E1409" s="71">
        <v>1500</v>
      </c>
      <c r="F1409" s="70">
        <f t="shared" ca="1" si="34"/>
        <v>45000</v>
      </c>
    </row>
    <row r="1410" spans="1:6" ht="14.1" customHeight="1" x14ac:dyDescent="0.25">
      <c r="A1410" s="81" t="s">
        <v>16238</v>
      </c>
      <c r="B1410" s="69" t="str">
        <f ca="1">IFERROR(INDEX(UNSPSCDes,MATCH(INDIRECT(ADDRESS(ROW(),COLUMN()-1,4)),UNSPSCCode,0)),IF(INDIRECT(ADDRESS(ROW(),COLUMN()-1,4))="53131607","Lociones o aceites para manos o cuerpo",""))</f>
        <v>Lociones o aceites para manos o cuerpo</v>
      </c>
      <c r="C1410" s="82" t="str">
        <f>IFERROR(VLOOKUP("UD",'Informacion '!P:Q,2,FALSE),"")</f>
        <v>Unidad</v>
      </c>
      <c r="D1410" s="81">
        <v>30</v>
      </c>
      <c r="E1410" s="71">
        <v>850</v>
      </c>
      <c r="F1410" s="70">
        <f t="shared" ca="1" si="34"/>
        <v>25500</v>
      </c>
    </row>
    <row r="1411" spans="1:6" ht="14.1" customHeight="1" x14ac:dyDescent="0.25">
      <c r="A1411" s="81" t="s">
        <v>15093</v>
      </c>
      <c r="B1411" s="69" t="str">
        <f ca="1">IFERROR(INDEX(UNSPSCDes,MATCH(INDIRECT(ADDRESS(ROW(),COLUMN()-1,4)),UNSPSCCode,0)),IF(INDIRECT(ADDRESS(ROW(),COLUMN()-1,4))="53131609","Productos de protección solar",""))</f>
        <v>Productos de protección solar</v>
      </c>
      <c r="C1411" s="82" t="str">
        <f>IFERROR(VLOOKUP("UD",'Informacion '!P:Q,2,FALSE),"")</f>
        <v>Unidad</v>
      </c>
      <c r="D1411" s="81">
        <v>30</v>
      </c>
      <c r="E1411" s="71">
        <v>3500</v>
      </c>
      <c r="F1411" s="70">
        <f t="shared" ca="1" si="34"/>
        <v>105000</v>
      </c>
    </row>
    <row r="1412" spans="1:6" ht="14.1" customHeight="1" x14ac:dyDescent="0.25">
      <c r="A1412" s="81" t="s">
        <v>11257</v>
      </c>
      <c r="B1412" s="69" t="str">
        <f ca="1">IFERROR(INDEX(UNSPSCDes,MATCH(INDIRECT(ADDRESS(ROW(),COLUMN()-1,4)),UNSPSCCode,0)),IF(INDIRECT(ADDRESS(ROW(),COLUMN()-1,4))="53131611","Cremas de afeitar",""))</f>
        <v>Cremas de afeitar</v>
      </c>
      <c r="C1412" s="82" t="str">
        <f>IFERROR(VLOOKUP("UD",'Informacion '!P:Q,2,FALSE),"")</f>
        <v>Unidad</v>
      </c>
      <c r="D1412" s="81">
        <v>30</v>
      </c>
      <c r="E1412" s="71">
        <v>3500</v>
      </c>
      <c r="F1412" s="70">
        <f t="shared" ca="1" si="34"/>
        <v>105000</v>
      </c>
    </row>
    <row r="1413" spans="1:6" ht="14.1" customHeight="1" x14ac:dyDescent="0.25">
      <c r="A1413" s="81" t="s">
        <v>8024</v>
      </c>
      <c r="B1413" s="69" t="str">
        <f ca="1">IFERROR(INDEX(UNSPSCDes,MATCH(INDIRECT(ADDRESS(ROW(),COLUMN()-1,4)),UNSPSCCode,0)),IF(INDIRECT(ADDRESS(ROW(),COLUMN()-1,4))="53131612","Geles de baño",""))</f>
        <v>Geles de baño</v>
      </c>
      <c r="C1413" s="82" t="str">
        <f>IFERROR(VLOOKUP("UD",'Informacion '!P:Q,2,FALSE),"")</f>
        <v>Unidad</v>
      </c>
      <c r="D1413" s="81">
        <v>30</v>
      </c>
      <c r="E1413" s="71">
        <v>2500</v>
      </c>
      <c r="F1413" s="70">
        <f t="shared" ca="1" si="34"/>
        <v>75000</v>
      </c>
    </row>
    <row r="1414" spans="1:6" ht="14.1" customHeight="1" x14ac:dyDescent="0.25">
      <c r="A1414" s="81" t="s">
        <v>13683</v>
      </c>
      <c r="B1414" s="69" t="str">
        <f ca="1">IFERROR(INDEX(UNSPSCDes,MATCH(INDIRECT(ADDRESS(ROW(),COLUMN()-1,4)),UNSPSCCode,0)),IF(INDIRECT(ADDRESS(ROW(),COLUMN()-1,4))="53131613","Productos para el cuidado de la piel",""))</f>
        <v>Productos para el cuidado de la piel</v>
      </c>
      <c r="C1414" s="82" t="str">
        <f>IFERROR(VLOOKUP("UD",'Informacion '!P:Q,2,FALSE),"")</f>
        <v>Unidad</v>
      </c>
      <c r="D1414" s="81">
        <v>30</v>
      </c>
      <c r="E1414" s="71">
        <v>4500</v>
      </c>
      <c r="F1414" s="70">
        <f t="shared" ca="1" si="34"/>
        <v>135000</v>
      </c>
    </row>
    <row r="1415" spans="1:6" ht="14.1" customHeight="1" x14ac:dyDescent="0.25">
      <c r="A1415" s="81" t="s">
        <v>1070</v>
      </c>
      <c r="B1415" s="69" t="str">
        <f ca="1">IFERROR(INDEX(UNSPSCDes,MATCH(INDIRECT(ADDRESS(ROW(),COLUMN()-1,4)),UNSPSCCode,0)),IF(INDIRECT(ADDRESS(ROW(),COLUMN()-1,4))="53131615","Productos para la higiene femenina",""))</f>
        <v>Productos para la higiene femenina</v>
      </c>
      <c r="C1415" s="82" t="str">
        <f>IFERROR(VLOOKUP("UD",'Informacion '!P:Q,2,FALSE),"")</f>
        <v>Unidad</v>
      </c>
      <c r="D1415" s="81">
        <v>30</v>
      </c>
      <c r="E1415" s="71">
        <v>4500</v>
      </c>
      <c r="F1415" s="70">
        <f t="shared" ca="1" si="34"/>
        <v>135000</v>
      </c>
    </row>
    <row r="1416" spans="1:6" ht="14.1" customHeight="1" x14ac:dyDescent="0.25">
      <c r="A1416" s="81" t="s">
        <v>15092</v>
      </c>
      <c r="B1416" s="69" t="str">
        <f ca="1">IFERROR(INDEX(UNSPSCDes,MATCH(INDIRECT(ADDRESS(ROW(),COLUMN()-1,4)),UNSPSCCode,0)),IF(INDIRECT(ADDRESS(ROW(),COLUMN()-1,4))="53131619","Cosméticos",""))</f>
        <v>Cosméticos</v>
      </c>
      <c r="C1416" s="82" t="str">
        <f>IFERROR(VLOOKUP("UD",'Informacion '!P:Q,2,FALSE),"")</f>
        <v>Unidad</v>
      </c>
      <c r="D1416" s="81">
        <v>30</v>
      </c>
      <c r="E1416" s="71">
        <v>1500</v>
      </c>
      <c r="F1416" s="70">
        <f t="shared" ca="1" si="34"/>
        <v>45000</v>
      </c>
    </row>
    <row r="1417" spans="1:6" ht="14.1" customHeight="1" x14ac:dyDescent="0.25">
      <c r="A1417" s="81" t="s">
        <v>14126</v>
      </c>
      <c r="B1417" s="69" t="str">
        <f ca="1">IFERROR(INDEX(UNSPSCDes,MATCH(INDIRECT(ADDRESS(ROW(),COLUMN()-1,4)),UNSPSCCode,0)),IF(INDIRECT(ADDRESS(ROW(),COLUMN()-1,4))="53131620","Perfumes o colonias o fragancias",""))</f>
        <v>Perfumes o colonias o fragancias</v>
      </c>
      <c r="C1417" s="82" t="str">
        <f>IFERROR(VLOOKUP("UD",'Informacion '!P:Q,2,FALSE),"")</f>
        <v>Unidad</v>
      </c>
      <c r="D1417" s="81">
        <v>30</v>
      </c>
      <c r="E1417" s="71">
        <v>3500</v>
      </c>
      <c r="F1417" s="70">
        <f t="shared" ca="1" si="34"/>
        <v>105000</v>
      </c>
    </row>
    <row r="1418" spans="1:6" ht="14.1" customHeight="1" x14ac:dyDescent="0.25">
      <c r="A1418" s="81" t="s">
        <v>11256</v>
      </c>
      <c r="B1418" s="69" t="str">
        <f ca="1">IFERROR(INDEX(UNSPSCDes,MATCH(INDIRECT(ADDRESS(ROW(),COLUMN()-1,4)),UNSPSCCode,0)),IF(INDIRECT(ADDRESS(ROW(),COLUMN()-1,4))="53131621","Corta uñas",""))</f>
        <v>Corta uñas</v>
      </c>
      <c r="C1418" s="82" t="str">
        <f>IFERROR(VLOOKUP("UD",'Informacion '!P:Q,2,FALSE),"")</f>
        <v>Unidad</v>
      </c>
      <c r="D1418" s="81">
        <v>30</v>
      </c>
      <c r="E1418" s="71">
        <v>4500</v>
      </c>
      <c r="F1418" s="70">
        <f t="shared" ca="1" si="34"/>
        <v>135000</v>
      </c>
    </row>
    <row r="1419" spans="1:6" ht="14.1" customHeight="1" x14ac:dyDescent="0.25">
      <c r="A1419" s="81" t="s">
        <v>5404</v>
      </c>
      <c r="B1419" s="69" t="str">
        <f ca="1">IFERROR(INDEX(UNSPSCDes,MATCH(INDIRECT(ADDRESS(ROW(),COLUMN()-1,4)),UNSPSCCode,0)),IF(INDIRECT(ADDRESS(ROW(),COLUMN()-1,4))="53131624","Paños limpiadores desechables",""))</f>
        <v>Paños limpiadores desechables</v>
      </c>
      <c r="C1419" s="82" t="str">
        <f>IFERROR(VLOOKUP("UD",'Informacion '!P:Q,2,FALSE),"")</f>
        <v>Unidad</v>
      </c>
      <c r="D1419" s="81">
        <v>30</v>
      </c>
      <c r="E1419" s="71">
        <v>3500</v>
      </c>
      <c r="F1419" s="70">
        <f t="shared" ca="1" si="34"/>
        <v>105000</v>
      </c>
    </row>
    <row r="1420" spans="1:6" ht="14.1" customHeight="1" x14ac:dyDescent="0.25">
      <c r="A1420" s="81" t="s">
        <v>5732</v>
      </c>
      <c r="B1420" s="69" t="str">
        <f ca="1">IFERROR(INDEX(UNSPSCDes,MATCH(INDIRECT(ADDRESS(ROW(),COLUMN()-1,4)),UNSPSCCode,0)),IF(INDIRECT(ADDRESS(ROW(),COLUMN()-1,4))="53131630","Bálsamo labial",""))</f>
        <v>Bálsamo labial</v>
      </c>
      <c r="C1420" s="82" t="str">
        <f>IFERROR(VLOOKUP("UD",'Informacion '!P:Q,2,FALSE),"")</f>
        <v>Unidad</v>
      </c>
      <c r="D1420" s="81">
        <v>30</v>
      </c>
      <c r="E1420" s="71">
        <v>4500</v>
      </c>
      <c r="F1420" s="70">
        <f t="shared" ca="1" si="34"/>
        <v>135000</v>
      </c>
    </row>
    <row r="1421" spans="1:6" ht="14.1" customHeight="1" x14ac:dyDescent="0.25">
      <c r="A1421" s="81" t="s">
        <v>5727</v>
      </c>
      <c r="B1421" s="69" t="str">
        <f ca="1">IFERROR(INDEX(UNSPSCDes,MATCH(INDIRECT(ADDRESS(ROW(),COLUMN()-1,4)),UNSPSCCode,0)),IF(INDIRECT(ADDRESS(ROW(),COLUMN()-1,4))="53131629","Kits de maquillaje",""))</f>
        <v>Kits de maquillaje</v>
      </c>
      <c r="C1421" s="82" t="str">
        <f>IFERROR(VLOOKUP("UD",'Informacion '!P:Q,2,FALSE),"")</f>
        <v>Unidad</v>
      </c>
      <c r="D1421" s="81">
        <v>30</v>
      </c>
      <c r="E1421" s="71">
        <v>1500</v>
      </c>
      <c r="F1421" s="70">
        <f t="shared" ca="1" si="34"/>
        <v>45000</v>
      </c>
    </row>
    <row r="1422" spans="1:6" ht="14.1" customHeight="1" x14ac:dyDescent="0.25">
      <c r="A1422" s="81" t="s">
        <v>16820</v>
      </c>
      <c r="B1422" s="69" t="str">
        <f ca="1">IFERROR(INDEX(UNSPSCDes,MATCH(INDIRECT(ADDRESS(ROW(),COLUMN()-1,4)),UNSPSCCode,0)),IF(INDIRECT(ADDRESS(ROW(),COLUMN()-1,4))="53131638","Esmalte para uñas",""))</f>
        <v>Esmalte para uñas</v>
      </c>
      <c r="C1422" s="82" t="str">
        <f>IFERROR(VLOOKUP("UD",'Informacion '!P:Q,2,FALSE),"")</f>
        <v>Unidad</v>
      </c>
      <c r="D1422" s="81">
        <v>30</v>
      </c>
      <c r="E1422" s="71">
        <v>1600</v>
      </c>
      <c r="F1422" s="70">
        <f t="shared" ca="1" si="34"/>
        <v>48000</v>
      </c>
    </row>
    <row r="1423" spans="1:6" ht="14.1" customHeight="1" x14ac:dyDescent="0.25">
      <c r="A1423" s="81" t="s">
        <v>3682</v>
      </c>
      <c r="B1423" s="69" t="str">
        <f ca="1">IFERROR(INDEX(UNSPSCDes,MATCH(INDIRECT(ADDRESS(ROW(),COLUMN()-1,4)),UNSPSCCode,0)),IF(INDIRECT(ADDRESS(ROW(),COLUMN()-1,4))="53131635","Brochas de afeitar",""))</f>
        <v>Brochas de afeitar</v>
      </c>
      <c r="C1423" s="82" t="str">
        <f>IFERROR(VLOOKUP("UD",'Informacion '!P:Q,2,FALSE),"")</f>
        <v>Unidad</v>
      </c>
      <c r="D1423" s="81">
        <v>30</v>
      </c>
      <c r="E1423" s="71">
        <v>3500</v>
      </c>
      <c r="F1423" s="70">
        <f t="shared" ca="1" si="34"/>
        <v>105000</v>
      </c>
    </row>
    <row r="1424" spans="1:6" ht="14.1" customHeight="1" x14ac:dyDescent="0.25">
      <c r="A1424" s="81" t="s">
        <v>16821</v>
      </c>
      <c r="B1424" s="69" t="str">
        <f ca="1">IFERROR(INDEX(UNSPSCDes,MATCH(INDIRECT(ADDRESS(ROW(),COLUMN()-1,4)),UNSPSCCode,0)),IF(INDIRECT(ADDRESS(ROW(),COLUMN()-1,4))="53131628","Champús",""))</f>
        <v>Champús</v>
      </c>
      <c r="C1424" s="82" t="str">
        <f>IFERROR(VLOOKUP("UD",'Informacion '!P:Q,2,FALSE),"")</f>
        <v>Unidad</v>
      </c>
      <c r="D1424" s="81">
        <v>30</v>
      </c>
      <c r="E1424" s="71">
        <v>1500</v>
      </c>
      <c r="F1424" s="70">
        <f t="shared" ca="1" si="34"/>
        <v>45000</v>
      </c>
    </row>
    <row r="1425" spans="1:10" ht="14.1" customHeight="1" x14ac:dyDescent="0.25">
      <c r="E1425" s="83" t="s">
        <v>12725</v>
      </c>
      <c r="F1425" s="74">
        <f ca="1">SUM(Table88[MONTO TOTAL ESTIMADO])</f>
        <v>1468500</v>
      </c>
    </row>
    <row r="1426" spans="1:10" ht="14.1" customHeight="1" thickBot="1" x14ac:dyDescent="0.3"/>
    <row r="1427" spans="1:10" ht="14.1" customHeight="1" thickBot="1" x14ac:dyDescent="0.3">
      <c r="A1427" s="64" t="s">
        <v>16619</v>
      </c>
      <c r="B1427" s="64" t="s">
        <v>165</v>
      </c>
      <c r="C1427" s="64" t="s">
        <v>11894</v>
      </c>
      <c r="D1427" s="64" t="s">
        <v>14584</v>
      </c>
      <c r="E1427" s="64" t="s">
        <v>11111</v>
      </c>
      <c r="F1427" s="64" t="s">
        <v>11244</v>
      </c>
    </row>
    <row r="1428" spans="1:10" ht="14.1" customHeight="1" thickBot="1" x14ac:dyDescent="0.3">
      <c r="A1428" s="66" t="s">
        <v>16098</v>
      </c>
      <c r="B1428" s="66" t="s">
        <v>14156</v>
      </c>
      <c r="C1428" s="66" t="s">
        <v>18049</v>
      </c>
      <c r="D1428" s="66" t="s">
        <v>1899</v>
      </c>
      <c r="E1428" s="66" t="s">
        <v>18105</v>
      </c>
      <c r="F1428" s="66" t="s">
        <v>6884</v>
      </c>
    </row>
    <row r="1429" spans="1:10" ht="14.1" customHeight="1" thickBot="1" x14ac:dyDescent="0.3">
      <c r="A1429" s="134" t="s">
        <v>15034</v>
      </c>
      <c r="B1429" s="67" t="s">
        <v>8646</v>
      </c>
      <c r="C1429" s="77">
        <v>44449</v>
      </c>
      <c r="D1429" s="134" t="s">
        <v>9515</v>
      </c>
      <c r="E1429" s="79" t="s">
        <v>13278</v>
      </c>
      <c r="F1429" s="80" t="s">
        <v>3126</v>
      </c>
    </row>
    <row r="1430" spans="1:10" ht="14.1" customHeight="1" thickBot="1" x14ac:dyDescent="0.3">
      <c r="A1430" s="135"/>
      <c r="B1430" s="67" t="s">
        <v>1810</v>
      </c>
      <c r="C1430" s="78">
        <f>IF(C1429="","",IF(AND(MONTH(C1429)&gt;=1,MONTH(C1429)&lt;=3),1,IF(AND(MONTH(C1429)&gt;=4,MONTH(C1429)&lt;=6),2,IF(AND(MONTH(C1429)&gt;=7,MONTH(C1429)&lt;=9),3,4))))</f>
        <v>3</v>
      </c>
      <c r="D1430" s="135"/>
      <c r="E1430" s="79" t="s">
        <v>2447</v>
      </c>
      <c r="F1430" s="80" t="s">
        <v>14655</v>
      </c>
    </row>
    <row r="1431" spans="1:10" ht="14.1" customHeight="1" thickBot="1" x14ac:dyDescent="0.3">
      <c r="A1431" s="135"/>
      <c r="B1431" s="67" t="s">
        <v>13122</v>
      </c>
      <c r="C1431" s="77">
        <v>44457</v>
      </c>
      <c r="D1431" s="135"/>
      <c r="E1431" s="79" t="s">
        <v>3119</v>
      </c>
      <c r="F1431" s="80" t="s">
        <v>4694</v>
      </c>
    </row>
    <row r="1432" spans="1:10" ht="14.1" customHeight="1" thickBot="1" x14ac:dyDescent="0.3">
      <c r="A1432" s="135"/>
      <c r="B1432" s="67" t="s">
        <v>1810</v>
      </c>
      <c r="C1432" s="78">
        <f>IF(C1431="","",IF(AND(MONTH(C1431)&gt;=1,MONTH(C1431)&lt;=3),1,IF(AND(MONTH(C1431)&gt;=4,MONTH(C1431)&lt;=6),2,IF(AND(MONTH(C1431)&gt;=7,MONTH(C1431)&lt;=9),3,4))))</f>
        <v>3</v>
      </c>
      <c r="D1432" s="135"/>
      <c r="E1432" s="79" t="s">
        <v>13380</v>
      </c>
      <c r="F1432" s="80" t="s">
        <v>4694</v>
      </c>
      <c r="H1432" s="26" t="str">
        <f>C1401</f>
        <v>Bienes</v>
      </c>
      <c r="I1432" s="26" t="str">
        <f>E1401</f>
        <v>No</v>
      </c>
      <c r="J1432" s="26" t="str">
        <f>D1401</f>
        <v>Comparacion de Precios</v>
      </c>
    </row>
    <row r="1433" spans="1:10" ht="14.1" customHeight="1" thickBot="1" x14ac:dyDescent="0.3"/>
    <row r="1434" spans="1:10" ht="33.950000000000003" customHeight="1" thickBot="1" x14ac:dyDescent="0.3">
      <c r="A1434" s="72" t="s">
        <v>15959</v>
      </c>
      <c r="B1434" s="72" t="s">
        <v>16379</v>
      </c>
      <c r="C1434" s="72" t="s">
        <v>15863</v>
      </c>
      <c r="D1434" s="72" t="s">
        <v>15467</v>
      </c>
      <c r="E1434" s="72" t="s">
        <v>7036</v>
      </c>
      <c r="F1434" s="72" t="s">
        <v>15496</v>
      </c>
    </row>
    <row r="1435" spans="1:10" ht="14.1" customHeight="1" x14ac:dyDescent="0.25">
      <c r="A1435" s="81" t="s">
        <v>10226</v>
      </c>
      <c r="B1435" s="69" t="str">
        <f ca="1">IFERROR(INDEX(UNSPSCDes,MATCH(INDIRECT(ADDRESS(ROW(),COLUMN()-1,4)),UNSPSCCode,0)),IF(INDIRECT(ADDRESS(ROW(),COLUMN()-1,4))="43222901","Acondicionadores de línea",""))</f>
        <v>Acondicionadores de línea</v>
      </c>
      <c r="C1435" s="82" t="str">
        <f>IFERROR(VLOOKUP("UD",'Informacion '!P:Q,2,FALSE),"")</f>
        <v>Unidad</v>
      </c>
      <c r="D1435" s="81">
        <v>30</v>
      </c>
      <c r="E1435" s="71">
        <v>1500</v>
      </c>
      <c r="F1435" s="70">
        <f t="shared" ref="F1435:F1450" ca="1" si="35">INDIRECT(ADDRESS(ROW(),COLUMN()-2,4))*INDIRECT(ADDRESS(ROW(),COLUMN()-1,4))</f>
        <v>45000</v>
      </c>
    </row>
    <row r="1436" spans="1:10" ht="14.1" customHeight="1" x14ac:dyDescent="0.25">
      <c r="A1436" s="81" t="s">
        <v>16238</v>
      </c>
      <c r="B1436" s="69" t="str">
        <f ca="1">IFERROR(INDEX(UNSPSCDes,MATCH(INDIRECT(ADDRESS(ROW(),COLUMN()-1,4)),UNSPSCCode,0)),IF(INDIRECT(ADDRESS(ROW(),COLUMN()-1,4))="53131607","Lociones o aceites para manos o cuerpo",""))</f>
        <v>Lociones o aceites para manos o cuerpo</v>
      </c>
      <c r="C1436" s="82" t="str">
        <f>IFERROR(VLOOKUP("UD",'Informacion '!P:Q,2,FALSE),"")</f>
        <v>Unidad</v>
      </c>
      <c r="D1436" s="81">
        <v>30</v>
      </c>
      <c r="E1436" s="71">
        <v>850</v>
      </c>
      <c r="F1436" s="70">
        <f t="shared" ca="1" si="35"/>
        <v>25500</v>
      </c>
    </row>
    <row r="1437" spans="1:10" ht="14.1" customHeight="1" x14ac:dyDescent="0.25">
      <c r="A1437" s="81" t="s">
        <v>15093</v>
      </c>
      <c r="B1437" s="69" t="str">
        <f ca="1">IFERROR(INDEX(UNSPSCDes,MATCH(INDIRECT(ADDRESS(ROW(),COLUMN()-1,4)),UNSPSCCode,0)),IF(INDIRECT(ADDRESS(ROW(),COLUMN()-1,4))="53131609","Productos de protección solar",""))</f>
        <v>Productos de protección solar</v>
      </c>
      <c r="C1437" s="82" t="str">
        <f>IFERROR(VLOOKUP("UD",'Informacion '!P:Q,2,FALSE),"")</f>
        <v>Unidad</v>
      </c>
      <c r="D1437" s="81">
        <v>30</v>
      </c>
      <c r="E1437" s="71">
        <v>3500</v>
      </c>
      <c r="F1437" s="70">
        <f t="shared" ca="1" si="35"/>
        <v>105000</v>
      </c>
    </row>
    <row r="1438" spans="1:10" ht="14.1" customHeight="1" x14ac:dyDescent="0.25">
      <c r="A1438" s="81" t="s">
        <v>11257</v>
      </c>
      <c r="B1438" s="69" t="str">
        <f ca="1">IFERROR(INDEX(UNSPSCDes,MATCH(INDIRECT(ADDRESS(ROW(),COLUMN()-1,4)),UNSPSCCode,0)),IF(INDIRECT(ADDRESS(ROW(),COLUMN()-1,4))="53131611","Cremas de afeitar",""))</f>
        <v>Cremas de afeitar</v>
      </c>
      <c r="C1438" s="82" t="str">
        <f>IFERROR(VLOOKUP("UD",'Informacion '!P:Q,2,FALSE),"")</f>
        <v>Unidad</v>
      </c>
      <c r="D1438" s="81">
        <v>30</v>
      </c>
      <c r="E1438" s="71">
        <v>3500</v>
      </c>
      <c r="F1438" s="70">
        <f t="shared" ca="1" si="35"/>
        <v>105000</v>
      </c>
    </row>
    <row r="1439" spans="1:10" ht="14.1" customHeight="1" x14ac:dyDescent="0.25">
      <c r="A1439" s="81" t="s">
        <v>8024</v>
      </c>
      <c r="B1439" s="69" t="str">
        <f ca="1">IFERROR(INDEX(UNSPSCDes,MATCH(INDIRECT(ADDRESS(ROW(),COLUMN()-1,4)),UNSPSCCode,0)),IF(INDIRECT(ADDRESS(ROW(),COLUMN()-1,4))="53131612","Geles de baño",""))</f>
        <v>Geles de baño</v>
      </c>
      <c r="C1439" s="82" t="str">
        <f>IFERROR(VLOOKUP("UD",'Informacion '!P:Q,2,FALSE),"")</f>
        <v>Unidad</v>
      </c>
      <c r="D1439" s="81">
        <v>30</v>
      </c>
      <c r="E1439" s="71">
        <v>2500</v>
      </c>
      <c r="F1439" s="70">
        <f t="shared" ca="1" si="35"/>
        <v>75000</v>
      </c>
    </row>
    <row r="1440" spans="1:10" ht="14.1" customHeight="1" x14ac:dyDescent="0.25">
      <c r="A1440" s="81" t="s">
        <v>13683</v>
      </c>
      <c r="B1440" s="69" t="str">
        <f ca="1">IFERROR(INDEX(UNSPSCDes,MATCH(INDIRECT(ADDRESS(ROW(),COLUMN()-1,4)),UNSPSCCode,0)),IF(INDIRECT(ADDRESS(ROW(),COLUMN()-1,4))="53131613","Productos para el cuidado de la piel",""))</f>
        <v>Productos para el cuidado de la piel</v>
      </c>
      <c r="C1440" s="82" t="str">
        <f>IFERROR(VLOOKUP("UD",'Informacion '!P:Q,2,FALSE),"")</f>
        <v>Unidad</v>
      </c>
      <c r="D1440" s="81">
        <v>30</v>
      </c>
      <c r="E1440" s="71">
        <v>4500</v>
      </c>
      <c r="F1440" s="70">
        <f t="shared" ca="1" si="35"/>
        <v>135000</v>
      </c>
    </row>
    <row r="1441" spans="1:6" ht="14.1" customHeight="1" x14ac:dyDescent="0.25">
      <c r="A1441" s="81" t="s">
        <v>1070</v>
      </c>
      <c r="B1441" s="69" t="str">
        <f ca="1">IFERROR(INDEX(UNSPSCDes,MATCH(INDIRECT(ADDRESS(ROW(),COLUMN()-1,4)),UNSPSCCode,0)),IF(INDIRECT(ADDRESS(ROW(),COLUMN()-1,4))="53131615","Productos para la higiene femenina",""))</f>
        <v>Productos para la higiene femenina</v>
      </c>
      <c r="C1441" s="82" t="str">
        <f>IFERROR(VLOOKUP("UD",'Informacion '!P:Q,2,FALSE),"")</f>
        <v>Unidad</v>
      </c>
      <c r="D1441" s="81">
        <v>30</v>
      </c>
      <c r="E1441" s="71">
        <v>4500</v>
      </c>
      <c r="F1441" s="70">
        <f t="shared" ca="1" si="35"/>
        <v>135000</v>
      </c>
    </row>
    <row r="1442" spans="1:6" ht="14.1" customHeight="1" x14ac:dyDescent="0.25">
      <c r="A1442" s="81" t="s">
        <v>15092</v>
      </c>
      <c r="B1442" s="69" t="str">
        <f ca="1">IFERROR(INDEX(UNSPSCDes,MATCH(INDIRECT(ADDRESS(ROW(),COLUMN()-1,4)),UNSPSCCode,0)),IF(INDIRECT(ADDRESS(ROW(),COLUMN()-1,4))="53131619","Cosméticos",""))</f>
        <v>Cosméticos</v>
      </c>
      <c r="C1442" s="82" t="str">
        <f>IFERROR(VLOOKUP("UD",'Informacion '!P:Q,2,FALSE),"")</f>
        <v>Unidad</v>
      </c>
      <c r="D1442" s="81">
        <v>30</v>
      </c>
      <c r="E1442" s="71">
        <v>1500</v>
      </c>
      <c r="F1442" s="70">
        <f t="shared" ca="1" si="35"/>
        <v>45000</v>
      </c>
    </row>
    <row r="1443" spans="1:6" ht="14.1" customHeight="1" x14ac:dyDescent="0.25">
      <c r="A1443" s="81" t="s">
        <v>14126</v>
      </c>
      <c r="B1443" s="69" t="str">
        <f ca="1">IFERROR(INDEX(UNSPSCDes,MATCH(INDIRECT(ADDRESS(ROW(),COLUMN()-1,4)),UNSPSCCode,0)),IF(INDIRECT(ADDRESS(ROW(),COLUMN()-1,4))="53131620","Perfumes o colonias o fragancias",""))</f>
        <v>Perfumes o colonias o fragancias</v>
      </c>
      <c r="C1443" s="82" t="str">
        <f>IFERROR(VLOOKUP("UD",'Informacion '!P:Q,2,FALSE),"")</f>
        <v>Unidad</v>
      </c>
      <c r="D1443" s="81">
        <v>30</v>
      </c>
      <c r="E1443" s="71">
        <v>3500</v>
      </c>
      <c r="F1443" s="70">
        <f t="shared" ca="1" si="35"/>
        <v>105000</v>
      </c>
    </row>
    <row r="1444" spans="1:6" ht="14.1" customHeight="1" x14ac:dyDescent="0.25">
      <c r="A1444" s="81" t="s">
        <v>11256</v>
      </c>
      <c r="B1444" s="69" t="str">
        <f ca="1">IFERROR(INDEX(UNSPSCDes,MATCH(INDIRECT(ADDRESS(ROW(),COLUMN()-1,4)),UNSPSCCode,0)),IF(INDIRECT(ADDRESS(ROW(),COLUMN()-1,4))="53131621","Corta uñas",""))</f>
        <v>Corta uñas</v>
      </c>
      <c r="C1444" s="82" t="str">
        <f>IFERROR(VLOOKUP("UD",'Informacion '!P:Q,2,FALSE),"")</f>
        <v>Unidad</v>
      </c>
      <c r="D1444" s="81">
        <v>30</v>
      </c>
      <c r="E1444" s="71">
        <v>4500</v>
      </c>
      <c r="F1444" s="70">
        <f t="shared" ca="1" si="35"/>
        <v>135000</v>
      </c>
    </row>
    <row r="1445" spans="1:6" ht="14.1" customHeight="1" x14ac:dyDescent="0.25">
      <c r="A1445" s="81" t="s">
        <v>5404</v>
      </c>
      <c r="B1445" s="69" t="str">
        <f ca="1">IFERROR(INDEX(UNSPSCDes,MATCH(INDIRECT(ADDRESS(ROW(),COLUMN()-1,4)),UNSPSCCode,0)),IF(INDIRECT(ADDRESS(ROW(),COLUMN()-1,4))="53131624","Paños limpiadores desechables",""))</f>
        <v>Paños limpiadores desechables</v>
      </c>
      <c r="C1445" s="82" t="str">
        <f>IFERROR(VLOOKUP("UD",'Informacion '!P:Q,2,FALSE),"")</f>
        <v>Unidad</v>
      </c>
      <c r="D1445" s="81">
        <v>30</v>
      </c>
      <c r="E1445" s="71">
        <v>3500</v>
      </c>
      <c r="F1445" s="70">
        <f t="shared" ca="1" si="35"/>
        <v>105000</v>
      </c>
    </row>
    <row r="1446" spans="1:6" ht="14.1" customHeight="1" x14ac:dyDescent="0.25">
      <c r="A1446" s="81" t="s">
        <v>5732</v>
      </c>
      <c r="B1446" s="69" t="str">
        <f ca="1">IFERROR(INDEX(UNSPSCDes,MATCH(INDIRECT(ADDRESS(ROW(),COLUMN()-1,4)),UNSPSCCode,0)),IF(INDIRECT(ADDRESS(ROW(),COLUMN()-1,4))="53131630","Bálsamo labial",""))</f>
        <v>Bálsamo labial</v>
      </c>
      <c r="C1446" s="82" t="str">
        <f>IFERROR(VLOOKUP("UD",'Informacion '!P:Q,2,FALSE),"")</f>
        <v>Unidad</v>
      </c>
      <c r="D1446" s="81">
        <v>30</v>
      </c>
      <c r="E1446" s="71">
        <v>4500</v>
      </c>
      <c r="F1446" s="70">
        <f t="shared" ca="1" si="35"/>
        <v>135000</v>
      </c>
    </row>
    <row r="1447" spans="1:6" ht="14.1" customHeight="1" x14ac:dyDescent="0.25">
      <c r="A1447" s="81" t="s">
        <v>5727</v>
      </c>
      <c r="B1447" s="69" t="str">
        <f ca="1">IFERROR(INDEX(UNSPSCDes,MATCH(INDIRECT(ADDRESS(ROW(),COLUMN()-1,4)),UNSPSCCode,0)),IF(INDIRECT(ADDRESS(ROW(),COLUMN()-1,4))="53131629","Kits de maquillaje",""))</f>
        <v>Kits de maquillaje</v>
      </c>
      <c r="C1447" s="82" t="str">
        <f>IFERROR(VLOOKUP("UD",'Informacion '!P:Q,2,FALSE),"")</f>
        <v>Unidad</v>
      </c>
      <c r="D1447" s="81">
        <v>30</v>
      </c>
      <c r="E1447" s="71">
        <v>1500</v>
      </c>
      <c r="F1447" s="70">
        <f t="shared" ca="1" si="35"/>
        <v>45000</v>
      </c>
    </row>
    <row r="1448" spans="1:6" ht="14.1" customHeight="1" x14ac:dyDescent="0.25">
      <c r="A1448" s="81" t="s">
        <v>16820</v>
      </c>
      <c r="B1448" s="69" t="str">
        <f ca="1">IFERROR(INDEX(UNSPSCDes,MATCH(INDIRECT(ADDRESS(ROW(),COLUMN()-1,4)),UNSPSCCode,0)),IF(INDIRECT(ADDRESS(ROW(),COLUMN()-1,4))="53131638","Esmalte para uñas",""))</f>
        <v>Esmalte para uñas</v>
      </c>
      <c r="C1448" s="82" t="str">
        <f>IFERROR(VLOOKUP("UD",'Informacion '!P:Q,2,FALSE),"")</f>
        <v>Unidad</v>
      </c>
      <c r="D1448" s="81">
        <v>30</v>
      </c>
      <c r="E1448" s="71">
        <v>1600</v>
      </c>
      <c r="F1448" s="70">
        <f t="shared" ca="1" si="35"/>
        <v>48000</v>
      </c>
    </row>
    <row r="1449" spans="1:6" ht="14.1" customHeight="1" x14ac:dyDescent="0.25">
      <c r="A1449" s="81" t="s">
        <v>3682</v>
      </c>
      <c r="B1449" s="69" t="str">
        <f ca="1">IFERROR(INDEX(UNSPSCDes,MATCH(INDIRECT(ADDRESS(ROW(),COLUMN()-1,4)),UNSPSCCode,0)),IF(INDIRECT(ADDRESS(ROW(),COLUMN()-1,4))="53131635","Brochas de afeitar",""))</f>
        <v>Brochas de afeitar</v>
      </c>
      <c r="C1449" s="82" t="str">
        <f>IFERROR(VLOOKUP("UD",'Informacion '!P:Q,2,FALSE),"")</f>
        <v>Unidad</v>
      </c>
      <c r="D1449" s="81">
        <v>30</v>
      </c>
      <c r="E1449" s="71">
        <v>3500</v>
      </c>
      <c r="F1449" s="70">
        <f t="shared" ca="1" si="35"/>
        <v>105000</v>
      </c>
    </row>
    <row r="1450" spans="1:6" ht="14.1" customHeight="1" x14ac:dyDescent="0.25">
      <c r="A1450" s="81" t="s">
        <v>16821</v>
      </c>
      <c r="B1450" s="69" t="str">
        <f ca="1">IFERROR(INDEX(UNSPSCDes,MATCH(INDIRECT(ADDRESS(ROW(),COLUMN()-1,4)),UNSPSCCode,0)),IF(INDIRECT(ADDRESS(ROW(),COLUMN()-1,4))="53131628","Champús",""))</f>
        <v>Champús</v>
      </c>
      <c r="C1450" s="82" t="str">
        <f>IFERROR(VLOOKUP("UD",'Informacion '!P:Q,2,FALSE),"")</f>
        <v>Unidad</v>
      </c>
      <c r="D1450" s="81">
        <v>30</v>
      </c>
      <c r="E1450" s="71">
        <v>1500</v>
      </c>
      <c r="F1450" s="70">
        <f t="shared" ca="1" si="35"/>
        <v>45000</v>
      </c>
    </row>
    <row r="1451" spans="1:6" ht="14.1" customHeight="1" x14ac:dyDescent="0.25">
      <c r="E1451" s="83" t="s">
        <v>12725</v>
      </c>
      <c r="F1451" s="74">
        <f ca="1">SUM(Table89[MONTO TOTAL ESTIMADO])</f>
        <v>1393500</v>
      </c>
    </row>
    <row r="1452" spans="1:6" ht="14.1" customHeight="1" thickBot="1" x14ac:dyDescent="0.3"/>
    <row r="1453" spans="1:6" ht="14.1" customHeight="1" thickBot="1" x14ac:dyDescent="0.3">
      <c r="A1453" s="64" t="s">
        <v>16619</v>
      </c>
      <c r="B1453" s="64" t="s">
        <v>165</v>
      </c>
      <c r="C1453" s="64" t="s">
        <v>11894</v>
      </c>
      <c r="D1453" s="64" t="s">
        <v>14584</v>
      </c>
      <c r="E1453" s="64" t="s">
        <v>11111</v>
      </c>
      <c r="F1453" s="64" t="s">
        <v>11244</v>
      </c>
    </row>
    <row r="1454" spans="1:6" ht="14.1" customHeight="1" thickBot="1" x14ac:dyDescent="0.3">
      <c r="A1454" s="66" t="s">
        <v>11492</v>
      </c>
      <c r="B1454" s="66" t="s">
        <v>198</v>
      </c>
      <c r="C1454" s="66" t="s">
        <v>18049</v>
      </c>
      <c r="D1454" s="66" t="s">
        <v>1899</v>
      </c>
      <c r="E1454" s="66" t="s">
        <v>18105</v>
      </c>
      <c r="F1454" s="66" t="s">
        <v>6884</v>
      </c>
    </row>
    <row r="1455" spans="1:6" ht="14.1" customHeight="1" thickBot="1" x14ac:dyDescent="0.3">
      <c r="A1455" s="134" t="s">
        <v>15034</v>
      </c>
      <c r="B1455" s="67" t="s">
        <v>8646</v>
      </c>
      <c r="C1455" s="77">
        <v>44296</v>
      </c>
      <c r="D1455" s="134" t="s">
        <v>9515</v>
      </c>
      <c r="E1455" s="79" t="s">
        <v>13278</v>
      </c>
      <c r="F1455" s="80" t="s">
        <v>3126</v>
      </c>
    </row>
    <row r="1456" spans="1:6" ht="14.1" customHeight="1" thickBot="1" x14ac:dyDescent="0.3">
      <c r="A1456" s="135"/>
      <c r="B1456" s="67" t="s">
        <v>1810</v>
      </c>
      <c r="C1456" s="78">
        <f>IF(C1455="","",IF(AND(MONTH(C1455)&gt;=1,MONTH(C1455)&lt;=3),1,IF(AND(MONTH(C1455)&gt;=4,MONTH(C1455)&lt;=6),2,IF(AND(MONTH(C1455)&gt;=7,MONTH(C1455)&lt;=9),3,4))))</f>
        <v>2</v>
      </c>
      <c r="D1456" s="135"/>
      <c r="E1456" s="79" t="s">
        <v>2447</v>
      </c>
      <c r="F1456" s="80" t="s">
        <v>14655</v>
      </c>
    </row>
    <row r="1457" spans="1:10" ht="14.1" customHeight="1" thickBot="1" x14ac:dyDescent="0.3">
      <c r="A1457" s="135"/>
      <c r="B1457" s="67" t="s">
        <v>13122</v>
      </c>
      <c r="C1457" s="77">
        <v>44305</v>
      </c>
      <c r="D1457" s="135"/>
      <c r="E1457" s="79" t="s">
        <v>3119</v>
      </c>
      <c r="F1457" s="80" t="s">
        <v>4694</v>
      </c>
    </row>
    <row r="1458" spans="1:10" ht="14.1" customHeight="1" thickBot="1" x14ac:dyDescent="0.3">
      <c r="A1458" s="135"/>
      <c r="B1458" s="67" t="s">
        <v>1810</v>
      </c>
      <c r="C1458" s="78">
        <f>IF(C1457="","",IF(AND(MONTH(C1457)&gt;=1,MONTH(C1457)&lt;=3),1,IF(AND(MONTH(C1457)&gt;=4,MONTH(C1457)&lt;=6),2,IF(AND(MONTH(C1457)&gt;=7,MONTH(C1457)&lt;=9),3,4))))</f>
        <v>2</v>
      </c>
      <c r="D1458" s="135"/>
      <c r="E1458" s="79" t="s">
        <v>13380</v>
      </c>
      <c r="F1458" s="80" t="s">
        <v>4694</v>
      </c>
      <c r="H1458" s="26" t="str">
        <f>C1428</f>
        <v>Bienes</v>
      </c>
      <c r="I1458" s="26" t="str">
        <f>E1428</f>
        <v>No</v>
      </c>
      <c r="J1458" s="26" t="str">
        <f>D1428</f>
        <v>Comparacion de Precios</v>
      </c>
    </row>
    <row r="1459" spans="1:10" ht="14.1" customHeight="1" thickBot="1" x14ac:dyDescent="0.3"/>
    <row r="1460" spans="1:10" ht="33.950000000000003" customHeight="1" thickBot="1" x14ac:dyDescent="0.3">
      <c r="A1460" s="72" t="s">
        <v>15959</v>
      </c>
      <c r="B1460" s="72" t="s">
        <v>16379</v>
      </c>
      <c r="C1460" s="72" t="s">
        <v>15863</v>
      </c>
      <c r="D1460" s="72" t="s">
        <v>15467</v>
      </c>
      <c r="E1460" s="72" t="s">
        <v>7036</v>
      </c>
      <c r="F1460" s="72" t="s">
        <v>15496</v>
      </c>
    </row>
    <row r="1461" spans="1:10" ht="14.1" customHeight="1" x14ac:dyDescent="0.25">
      <c r="A1461" s="81" t="s">
        <v>14493</v>
      </c>
      <c r="B1461" s="69" t="str">
        <f ca="1">IFERROR(INDEX(UNSPSCDes,MATCH(INDIRECT(ADDRESS(ROW(),COLUMN()-1,4)),UNSPSCCode,0)),IF(INDIRECT(ADDRESS(ROW(),COLUMN()-1,4))="52141502","Hornos microondas para uso doméstico",""))</f>
        <v>Hornos microondas para uso doméstico</v>
      </c>
      <c r="C1461" s="82" t="str">
        <f>IFERROR(VLOOKUP("UD",'Informacion '!P:Q,2,FALSE),"")</f>
        <v>Unidad</v>
      </c>
      <c r="D1461" s="81">
        <v>10</v>
      </c>
      <c r="E1461" s="71">
        <v>9500</v>
      </c>
      <c r="F1461" s="70">
        <f t="shared" ref="F1461:F1473" ca="1" si="36">INDIRECT(ADDRESS(ROW(),COLUMN()-2,4))*INDIRECT(ADDRESS(ROW(),COLUMN()-1,4))</f>
        <v>95000</v>
      </c>
    </row>
    <row r="1462" spans="1:10" ht="14.1" customHeight="1" x14ac:dyDescent="0.25">
      <c r="A1462" s="81" t="s">
        <v>3920</v>
      </c>
      <c r="B1462" s="69" t="str">
        <f ca="1">IFERROR(INDEX(UNSPSCDes,MATCH(INDIRECT(ADDRESS(ROW(),COLUMN()-1,4)),UNSPSCCode,0)),IF(INDIRECT(ADDRESS(ROW(),COLUMN()-1,4))="52141505","Lavadoras de platos para uso doméstico",""))</f>
        <v>Lavadoras de platos para uso doméstico</v>
      </c>
      <c r="C1462" s="82" t="str">
        <f>IFERROR(VLOOKUP("UD",'Informacion '!P:Q,2,FALSE),"")</f>
        <v>Unidad</v>
      </c>
      <c r="D1462" s="81">
        <v>10</v>
      </c>
      <c r="E1462" s="71">
        <v>15600</v>
      </c>
      <c r="F1462" s="70">
        <f t="shared" ca="1" si="36"/>
        <v>156000</v>
      </c>
    </row>
    <row r="1463" spans="1:10" ht="14.1" customHeight="1" x14ac:dyDescent="0.25">
      <c r="A1463" s="81" t="s">
        <v>10775</v>
      </c>
      <c r="B1463" s="69" t="str">
        <f ca="1">IFERROR(INDEX(UNSPSCDes,MATCH(INDIRECT(ADDRESS(ROW(),COLUMN()-1,4)),UNSPSCCode,0)),IF(INDIRECT(ADDRESS(ROW(),COLUMN()-1,4))="52141506","Congeladores para uso doméstico",""))</f>
        <v>Congeladores para uso doméstico</v>
      </c>
      <c r="C1463" s="82" t="str">
        <f>IFERROR(VLOOKUP("UD",'Informacion '!P:Q,2,FALSE),"")</f>
        <v>Unidad</v>
      </c>
      <c r="D1463" s="81">
        <v>10</v>
      </c>
      <c r="E1463" s="71">
        <v>45500</v>
      </c>
      <c r="F1463" s="70">
        <f t="shared" ca="1" si="36"/>
        <v>455000</v>
      </c>
    </row>
    <row r="1464" spans="1:10" ht="14.1" customHeight="1" x14ac:dyDescent="0.25">
      <c r="A1464" s="81" t="s">
        <v>2854</v>
      </c>
      <c r="B1464" s="69" t="str">
        <f ca="1">IFERROR(INDEX(UNSPSCDes,MATCH(INDIRECT(ADDRESS(ROW(),COLUMN()-1,4)),UNSPSCCode,0)),IF(INDIRECT(ADDRESS(ROW(),COLUMN()-1,4))="52141510","Aire acondicionado portátil para uso doméstico",""))</f>
        <v>Aire acondicionado portátil para uso doméstico</v>
      </c>
      <c r="C1464" s="82" t="str">
        <f>IFERROR(VLOOKUP("UD",'Informacion '!P:Q,2,FALSE),"")</f>
        <v>Unidad</v>
      </c>
      <c r="D1464" s="81">
        <v>10</v>
      </c>
      <c r="E1464" s="71">
        <v>65000</v>
      </c>
      <c r="F1464" s="70">
        <f t="shared" ca="1" si="36"/>
        <v>650000</v>
      </c>
    </row>
    <row r="1465" spans="1:10" ht="14.1" customHeight="1" x14ac:dyDescent="0.25">
      <c r="A1465" s="81" t="s">
        <v>14492</v>
      </c>
      <c r="B1465" s="69" t="str">
        <f ca="1">IFERROR(INDEX(UNSPSCDes,MATCH(INDIRECT(ADDRESS(ROW(),COLUMN()-1,4)),UNSPSCCode,0)),IF(INDIRECT(ADDRESS(ROW(),COLUMN()-1,4))="52141512","Planchas para waffles para uso doméstico",""))</f>
        <v>Planchas para waffles para uso doméstico</v>
      </c>
      <c r="C1465" s="82" t="str">
        <f>IFERROR(VLOOKUP("UD",'Informacion '!P:Q,2,FALSE),"")</f>
        <v>Unidad</v>
      </c>
      <c r="D1465" s="81">
        <v>10</v>
      </c>
      <c r="E1465" s="71">
        <v>14500</v>
      </c>
      <c r="F1465" s="70">
        <f t="shared" ca="1" si="36"/>
        <v>145000</v>
      </c>
    </row>
    <row r="1466" spans="1:10" ht="14.1" customHeight="1" x14ac:dyDescent="0.25">
      <c r="A1466" s="81" t="s">
        <v>3053</v>
      </c>
      <c r="B1466" s="69" t="str">
        <f ca="1">IFERROR(INDEX(UNSPSCDes,MATCH(INDIRECT(ADDRESS(ROW(),COLUMN()-1,4)),UNSPSCCode,0)),IF(INDIRECT(ADDRESS(ROW(),COLUMN()-1,4))="52141516","Freidoras para uso doméstico",""))</f>
        <v>Freidoras para uso doméstico</v>
      </c>
      <c r="C1466" s="82" t="str">
        <f>IFERROR(VLOOKUP("UD",'Informacion '!P:Q,2,FALSE),"")</f>
        <v>Unidad</v>
      </c>
      <c r="D1466" s="81">
        <v>10</v>
      </c>
      <c r="E1466" s="71">
        <v>25500</v>
      </c>
      <c r="F1466" s="70">
        <f t="shared" ca="1" si="36"/>
        <v>255000</v>
      </c>
    </row>
    <row r="1467" spans="1:10" ht="14.1" customHeight="1" x14ac:dyDescent="0.25">
      <c r="A1467" s="81" t="s">
        <v>11344</v>
      </c>
      <c r="B1467" s="69" t="str">
        <f ca="1">IFERROR(INDEX(UNSPSCDes,MATCH(INDIRECT(ADDRESS(ROW(),COLUMN()-1,4)),UNSPSCCode,0)),IF(INDIRECT(ADDRESS(ROW(),COLUMN()-1,4))="52141522","Tostadoras para uso doméstico",""))</f>
        <v>Tostadoras para uso doméstico</v>
      </c>
      <c r="C1467" s="82" t="str">
        <f>IFERROR(VLOOKUP("UD",'Informacion '!P:Q,2,FALSE),"")</f>
        <v>Unidad</v>
      </c>
      <c r="D1467" s="81">
        <v>10</v>
      </c>
      <c r="E1467" s="71">
        <v>8500</v>
      </c>
      <c r="F1467" s="70">
        <f t="shared" ca="1" si="36"/>
        <v>85000</v>
      </c>
    </row>
    <row r="1468" spans="1:10" ht="14.1" customHeight="1" x14ac:dyDescent="0.25">
      <c r="A1468" s="81" t="s">
        <v>4531</v>
      </c>
      <c r="B1468" s="69" t="str">
        <f ca="1">IFERROR(INDEX(UNSPSCDes,MATCH(INDIRECT(ADDRESS(ROW(),COLUMN()-1,4)),UNSPSCCode,0)),IF(INDIRECT(ADDRESS(ROW(),COLUMN()-1,4))="52141524","Licuadoras para uso doméstico",""))</f>
        <v>Licuadoras para uso doméstico</v>
      </c>
      <c r="C1468" s="82" t="str">
        <f>IFERROR(VLOOKUP("UD",'Informacion '!P:Q,2,FALSE),"")</f>
        <v>Unidad</v>
      </c>
      <c r="D1468" s="81">
        <v>10</v>
      </c>
      <c r="E1468" s="71">
        <v>5500</v>
      </c>
      <c r="F1468" s="70">
        <f t="shared" ca="1" si="36"/>
        <v>55000</v>
      </c>
    </row>
    <row r="1469" spans="1:10" ht="14.1" customHeight="1" x14ac:dyDescent="0.25">
      <c r="A1469" s="81" t="s">
        <v>12724</v>
      </c>
      <c r="B1469" s="69" t="str">
        <f ca="1">IFERROR(INDEX(UNSPSCDes,MATCH(INDIRECT(ADDRESS(ROW(),COLUMN()-1,4)),UNSPSCCode,0)),IF(INDIRECT(ADDRESS(ROW(),COLUMN()-1,4))="52141525","Hornillas para uso doméstico",""))</f>
        <v>Hornillas para uso doméstico</v>
      </c>
      <c r="C1469" s="82" t="str">
        <f>IFERROR(VLOOKUP("UD",'Informacion '!P:Q,2,FALSE),"")</f>
        <v>Unidad</v>
      </c>
      <c r="D1469" s="81">
        <v>10</v>
      </c>
      <c r="E1469" s="71">
        <v>36500</v>
      </c>
      <c r="F1469" s="70">
        <f t="shared" ca="1" si="36"/>
        <v>365000</v>
      </c>
    </row>
    <row r="1470" spans="1:10" ht="14.1" customHeight="1" x14ac:dyDescent="0.25">
      <c r="A1470" s="81" t="s">
        <v>3052</v>
      </c>
      <c r="B1470" s="69" t="str">
        <f ca="1">IFERROR(INDEX(UNSPSCDes,MATCH(INDIRECT(ADDRESS(ROW(),COLUMN()-1,4)),UNSPSCCode,0)),IF(INDIRECT(ADDRESS(ROW(),COLUMN()-1,4))="52141526","Cafeteras para uso doméstico",""))</f>
        <v>Cafeteras para uso doméstico</v>
      </c>
      <c r="C1470" s="82" t="str">
        <f>IFERROR(VLOOKUP("UD",'Informacion '!P:Q,2,FALSE),"")</f>
        <v>Unidad</v>
      </c>
      <c r="D1470" s="81">
        <v>10</v>
      </c>
      <c r="E1470" s="71">
        <v>25500</v>
      </c>
      <c r="F1470" s="70">
        <f t="shared" ca="1" si="36"/>
        <v>255000</v>
      </c>
    </row>
    <row r="1471" spans="1:10" ht="14.1" customHeight="1" x14ac:dyDescent="0.25">
      <c r="A1471" s="81" t="s">
        <v>9139</v>
      </c>
      <c r="B1471" s="69" t="str">
        <f ca="1">IFERROR(INDEX(UNSPSCDes,MATCH(INDIRECT(ADDRESS(ROW(),COLUMN()-1,4)),UNSPSCCode,0)),IF(INDIRECT(ADDRESS(ROW(),COLUMN()-1,4))="52141537","Olla de cocción lenta para uso doméstico",""))</f>
        <v>Olla de cocción lenta para uso doméstico</v>
      </c>
      <c r="C1471" s="82" t="str">
        <f>IFERROR(VLOOKUP("UD",'Informacion '!P:Q,2,FALSE),"")</f>
        <v>Unidad</v>
      </c>
      <c r="D1471" s="81">
        <v>10</v>
      </c>
      <c r="E1471" s="71">
        <v>6500</v>
      </c>
      <c r="F1471" s="70">
        <f t="shared" ca="1" si="36"/>
        <v>65000</v>
      </c>
    </row>
    <row r="1472" spans="1:10" ht="14.1" customHeight="1" x14ac:dyDescent="0.25">
      <c r="A1472" s="81" t="s">
        <v>11376</v>
      </c>
      <c r="B1472" s="69" t="str">
        <f ca="1">IFERROR(INDEX(UNSPSCDes,MATCH(INDIRECT(ADDRESS(ROW(),COLUMN()-1,4)),UNSPSCCode,0)),IF(INDIRECT(ADDRESS(ROW(),COLUMN()-1,4))="52141534","Sandwicheras eléctricas para uso doméstico",""))</f>
        <v>Sandwicheras eléctricas para uso doméstico</v>
      </c>
      <c r="C1472" s="82" t="str">
        <f>IFERROR(VLOOKUP("UD",'Informacion '!P:Q,2,FALSE),"")</f>
        <v>Unidad</v>
      </c>
      <c r="D1472" s="81">
        <v>10</v>
      </c>
      <c r="E1472" s="71">
        <v>10500</v>
      </c>
      <c r="F1472" s="70">
        <f t="shared" ca="1" si="36"/>
        <v>105000</v>
      </c>
    </row>
    <row r="1473" spans="1:10" ht="14.1" customHeight="1" x14ac:dyDescent="0.25">
      <c r="A1473" s="81" t="s">
        <v>11376</v>
      </c>
      <c r="B1473" s="69" t="str">
        <f ca="1">IFERROR(INDEX(UNSPSCDes,MATCH(INDIRECT(ADDRESS(ROW(),COLUMN()-1,4)),UNSPSCCode,0)),IF(INDIRECT(ADDRESS(ROW(),COLUMN()-1,4))="52141534","Sandwicheras eléctricas para uso doméstico",""))</f>
        <v>Sandwicheras eléctricas para uso doméstico</v>
      </c>
      <c r="C1473" s="82" t="str">
        <f>IFERROR(VLOOKUP("UD",'Informacion '!P:Q,2,FALSE),"")</f>
        <v>Unidad</v>
      </c>
      <c r="D1473" s="81">
        <v>10</v>
      </c>
      <c r="E1473" s="71">
        <v>10500</v>
      </c>
      <c r="F1473" s="70">
        <f t="shared" ca="1" si="36"/>
        <v>105000</v>
      </c>
    </row>
    <row r="1474" spans="1:10" ht="14.1" customHeight="1" x14ac:dyDescent="0.25">
      <c r="E1474" s="83" t="s">
        <v>12725</v>
      </c>
      <c r="F1474" s="74">
        <f ca="1">SUM(Table90[MONTO TOTAL ESTIMADO])</f>
        <v>2791000</v>
      </c>
    </row>
    <row r="1475" spans="1:10" ht="14.1" customHeight="1" thickBot="1" x14ac:dyDescent="0.3"/>
    <row r="1476" spans="1:10" ht="14.1" customHeight="1" thickBot="1" x14ac:dyDescent="0.3">
      <c r="A1476" s="64" t="s">
        <v>16619</v>
      </c>
      <c r="B1476" s="64" t="s">
        <v>165</v>
      </c>
      <c r="C1476" s="64" t="s">
        <v>11894</v>
      </c>
      <c r="D1476" s="64" t="s">
        <v>14584</v>
      </c>
      <c r="E1476" s="64" t="s">
        <v>11111</v>
      </c>
      <c r="F1476" s="64" t="s">
        <v>11244</v>
      </c>
    </row>
    <row r="1477" spans="1:10" ht="14.1" customHeight="1" thickBot="1" x14ac:dyDescent="0.3">
      <c r="A1477" s="66" t="s">
        <v>11492</v>
      </c>
      <c r="B1477" s="66" t="s">
        <v>198</v>
      </c>
      <c r="C1477" s="66" t="s">
        <v>18049</v>
      </c>
      <c r="D1477" s="66" t="s">
        <v>1899</v>
      </c>
      <c r="E1477" s="66" t="s">
        <v>18105</v>
      </c>
      <c r="F1477" s="66" t="s">
        <v>6884</v>
      </c>
    </row>
    <row r="1478" spans="1:10" ht="14.1" customHeight="1" thickBot="1" x14ac:dyDescent="0.3">
      <c r="A1478" s="134" t="s">
        <v>15034</v>
      </c>
      <c r="B1478" s="67" t="s">
        <v>8646</v>
      </c>
      <c r="C1478" s="77">
        <v>44392</v>
      </c>
      <c r="D1478" s="134" t="s">
        <v>9515</v>
      </c>
      <c r="E1478" s="79" t="s">
        <v>13278</v>
      </c>
      <c r="F1478" s="80" t="s">
        <v>3126</v>
      </c>
    </row>
    <row r="1479" spans="1:10" ht="14.1" customHeight="1" thickBot="1" x14ac:dyDescent="0.3">
      <c r="A1479" s="135"/>
      <c r="B1479" s="67" t="s">
        <v>1810</v>
      </c>
      <c r="C1479" s="78">
        <f>IF(C1478="","",IF(AND(MONTH(C1478)&gt;=1,MONTH(C1478)&lt;=3),1,IF(AND(MONTH(C1478)&gt;=4,MONTH(C1478)&lt;=6),2,IF(AND(MONTH(C1478)&gt;=7,MONTH(C1478)&lt;=9),3,4))))</f>
        <v>3</v>
      </c>
      <c r="D1479" s="135"/>
      <c r="E1479" s="79" t="s">
        <v>2447</v>
      </c>
      <c r="F1479" s="80" t="s">
        <v>14655</v>
      </c>
    </row>
    <row r="1480" spans="1:10" ht="14.1" customHeight="1" thickBot="1" x14ac:dyDescent="0.3">
      <c r="A1480" s="135"/>
      <c r="B1480" s="67" t="s">
        <v>13122</v>
      </c>
      <c r="C1480" s="77">
        <v>44399</v>
      </c>
      <c r="D1480" s="135"/>
      <c r="E1480" s="79" t="s">
        <v>3119</v>
      </c>
      <c r="F1480" s="80" t="s">
        <v>4694</v>
      </c>
    </row>
    <row r="1481" spans="1:10" ht="14.1" customHeight="1" thickBot="1" x14ac:dyDescent="0.3">
      <c r="A1481" s="135"/>
      <c r="B1481" s="67" t="s">
        <v>1810</v>
      </c>
      <c r="C1481" s="78">
        <f>IF(C1480="","",IF(AND(MONTH(C1480)&gt;=1,MONTH(C1480)&lt;=3),1,IF(AND(MONTH(C1480)&gt;=4,MONTH(C1480)&lt;=6),2,IF(AND(MONTH(C1480)&gt;=7,MONTH(C1480)&lt;=9),3,4))))</f>
        <v>3</v>
      </c>
      <c r="D1481" s="135"/>
      <c r="E1481" s="79" t="s">
        <v>13380</v>
      </c>
      <c r="F1481" s="80" t="s">
        <v>4694</v>
      </c>
      <c r="H1481" s="26" t="str">
        <f>C1454</f>
        <v>Bienes</v>
      </c>
      <c r="I1481" s="26" t="str">
        <f>E1454</f>
        <v>No</v>
      </c>
      <c r="J1481" s="26" t="str">
        <f>D1454</f>
        <v>Comparacion de Precios</v>
      </c>
    </row>
    <row r="1482" spans="1:10" ht="14.1" customHeight="1" thickBot="1" x14ac:dyDescent="0.3"/>
    <row r="1483" spans="1:10" ht="33.950000000000003" customHeight="1" thickBot="1" x14ac:dyDescent="0.3">
      <c r="A1483" s="72" t="s">
        <v>15959</v>
      </c>
      <c r="B1483" s="72" t="s">
        <v>16379</v>
      </c>
      <c r="C1483" s="72" t="s">
        <v>15863</v>
      </c>
      <c r="D1483" s="72" t="s">
        <v>15467</v>
      </c>
      <c r="E1483" s="72" t="s">
        <v>7036</v>
      </c>
      <c r="F1483" s="72" t="s">
        <v>15496</v>
      </c>
    </row>
    <row r="1484" spans="1:10" ht="14.1" customHeight="1" x14ac:dyDescent="0.25">
      <c r="A1484" s="81" t="s">
        <v>14493</v>
      </c>
      <c r="B1484" s="69" t="str">
        <f ca="1">IFERROR(INDEX(UNSPSCDes,MATCH(INDIRECT(ADDRESS(ROW(),COLUMN()-1,4)),UNSPSCCode,0)),IF(INDIRECT(ADDRESS(ROW(),COLUMN()-1,4))="52141502","Hornos microondas para uso doméstico",""))</f>
        <v>Hornos microondas para uso doméstico</v>
      </c>
      <c r="C1484" s="82" t="str">
        <f>IFERROR(VLOOKUP("UD",'Informacion '!P:Q,2,FALSE),"")</f>
        <v>Unidad</v>
      </c>
      <c r="D1484" s="81">
        <v>10</v>
      </c>
      <c r="E1484" s="71">
        <v>9500</v>
      </c>
      <c r="F1484" s="70">
        <f t="shared" ref="F1484:F1496" ca="1" si="37">INDIRECT(ADDRESS(ROW(),COLUMN()-2,4))*INDIRECT(ADDRESS(ROW(),COLUMN()-1,4))</f>
        <v>95000</v>
      </c>
    </row>
    <row r="1485" spans="1:10" ht="14.1" customHeight="1" x14ac:dyDescent="0.25">
      <c r="A1485" s="81" t="s">
        <v>3920</v>
      </c>
      <c r="B1485" s="69" t="str">
        <f ca="1">IFERROR(INDEX(UNSPSCDes,MATCH(INDIRECT(ADDRESS(ROW(),COLUMN()-1,4)),UNSPSCCode,0)),IF(INDIRECT(ADDRESS(ROW(),COLUMN()-1,4))="52141505","Lavadoras de platos para uso doméstico",""))</f>
        <v>Lavadoras de platos para uso doméstico</v>
      </c>
      <c r="C1485" s="82" t="str">
        <f>IFERROR(VLOOKUP("UD",'Informacion '!P:Q,2,FALSE),"")</f>
        <v>Unidad</v>
      </c>
      <c r="D1485" s="81">
        <v>10</v>
      </c>
      <c r="E1485" s="71">
        <v>15600</v>
      </c>
      <c r="F1485" s="70">
        <f t="shared" ca="1" si="37"/>
        <v>156000</v>
      </c>
    </row>
    <row r="1486" spans="1:10" ht="14.1" customHeight="1" x14ac:dyDescent="0.25">
      <c r="A1486" s="81" t="s">
        <v>10775</v>
      </c>
      <c r="B1486" s="69" t="str">
        <f ca="1">IFERROR(INDEX(UNSPSCDes,MATCH(INDIRECT(ADDRESS(ROW(),COLUMN()-1,4)),UNSPSCCode,0)),IF(INDIRECT(ADDRESS(ROW(),COLUMN()-1,4))="52141506","Congeladores para uso doméstico",""))</f>
        <v>Congeladores para uso doméstico</v>
      </c>
      <c r="C1486" s="82" t="str">
        <f>IFERROR(VLOOKUP("UD",'Informacion '!P:Q,2,FALSE),"")</f>
        <v>Unidad</v>
      </c>
      <c r="D1486" s="81">
        <v>10</v>
      </c>
      <c r="E1486" s="71">
        <v>45500</v>
      </c>
      <c r="F1486" s="70">
        <f t="shared" ca="1" si="37"/>
        <v>455000</v>
      </c>
    </row>
    <row r="1487" spans="1:10" ht="14.1" customHeight="1" x14ac:dyDescent="0.25">
      <c r="A1487" s="81" t="s">
        <v>2854</v>
      </c>
      <c r="B1487" s="69" t="str">
        <f ca="1">IFERROR(INDEX(UNSPSCDes,MATCH(INDIRECT(ADDRESS(ROW(),COLUMN()-1,4)),UNSPSCCode,0)),IF(INDIRECT(ADDRESS(ROW(),COLUMN()-1,4))="52141510","Aire acondicionado portátil para uso doméstico",""))</f>
        <v>Aire acondicionado portátil para uso doméstico</v>
      </c>
      <c r="C1487" s="82" t="str">
        <f>IFERROR(VLOOKUP("UD",'Informacion '!P:Q,2,FALSE),"")</f>
        <v>Unidad</v>
      </c>
      <c r="D1487" s="81">
        <v>10</v>
      </c>
      <c r="E1487" s="71">
        <v>65000</v>
      </c>
      <c r="F1487" s="70">
        <f t="shared" ca="1" si="37"/>
        <v>650000</v>
      </c>
    </row>
    <row r="1488" spans="1:10" ht="14.1" customHeight="1" x14ac:dyDescent="0.25">
      <c r="A1488" s="81" t="s">
        <v>14492</v>
      </c>
      <c r="B1488" s="69" t="str">
        <f ca="1">IFERROR(INDEX(UNSPSCDes,MATCH(INDIRECT(ADDRESS(ROW(),COLUMN()-1,4)),UNSPSCCode,0)),IF(INDIRECT(ADDRESS(ROW(),COLUMN()-1,4))="52141512","Planchas para waffles para uso doméstico",""))</f>
        <v>Planchas para waffles para uso doméstico</v>
      </c>
      <c r="C1488" s="82" t="str">
        <f>IFERROR(VLOOKUP("UD",'Informacion '!P:Q,2,FALSE),"")</f>
        <v>Unidad</v>
      </c>
      <c r="D1488" s="81">
        <v>10</v>
      </c>
      <c r="E1488" s="71">
        <v>14500</v>
      </c>
      <c r="F1488" s="70">
        <f t="shared" ca="1" si="37"/>
        <v>145000</v>
      </c>
    </row>
    <row r="1489" spans="1:10" ht="14.1" customHeight="1" x14ac:dyDescent="0.25">
      <c r="A1489" s="81" t="s">
        <v>3053</v>
      </c>
      <c r="B1489" s="69" t="str">
        <f ca="1">IFERROR(INDEX(UNSPSCDes,MATCH(INDIRECT(ADDRESS(ROW(),COLUMN()-1,4)),UNSPSCCode,0)),IF(INDIRECT(ADDRESS(ROW(),COLUMN()-1,4))="52141516","Freidoras para uso doméstico",""))</f>
        <v>Freidoras para uso doméstico</v>
      </c>
      <c r="C1489" s="82" t="str">
        <f>IFERROR(VLOOKUP("UD",'Informacion '!P:Q,2,FALSE),"")</f>
        <v>Unidad</v>
      </c>
      <c r="D1489" s="81">
        <v>10</v>
      </c>
      <c r="E1489" s="71">
        <v>25500</v>
      </c>
      <c r="F1489" s="70">
        <f t="shared" ca="1" si="37"/>
        <v>255000</v>
      </c>
    </row>
    <row r="1490" spans="1:10" ht="14.1" customHeight="1" x14ac:dyDescent="0.25">
      <c r="A1490" s="81" t="s">
        <v>11344</v>
      </c>
      <c r="B1490" s="69" t="str">
        <f ca="1">IFERROR(INDEX(UNSPSCDes,MATCH(INDIRECT(ADDRESS(ROW(),COLUMN()-1,4)),UNSPSCCode,0)),IF(INDIRECT(ADDRESS(ROW(),COLUMN()-1,4))="52141522","Tostadoras para uso doméstico",""))</f>
        <v>Tostadoras para uso doméstico</v>
      </c>
      <c r="C1490" s="82" t="str">
        <f>IFERROR(VLOOKUP("UD",'Informacion '!P:Q,2,FALSE),"")</f>
        <v>Unidad</v>
      </c>
      <c r="D1490" s="81">
        <v>10</v>
      </c>
      <c r="E1490" s="71">
        <v>8500</v>
      </c>
      <c r="F1490" s="70">
        <f t="shared" ca="1" si="37"/>
        <v>85000</v>
      </c>
    </row>
    <row r="1491" spans="1:10" ht="14.1" customHeight="1" x14ac:dyDescent="0.25">
      <c r="A1491" s="81" t="s">
        <v>4531</v>
      </c>
      <c r="B1491" s="69" t="str">
        <f ca="1">IFERROR(INDEX(UNSPSCDes,MATCH(INDIRECT(ADDRESS(ROW(),COLUMN()-1,4)),UNSPSCCode,0)),IF(INDIRECT(ADDRESS(ROW(),COLUMN()-1,4))="52141524","Licuadoras para uso doméstico",""))</f>
        <v>Licuadoras para uso doméstico</v>
      </c>
      <c r="C1491" s="82" t="str">
        <f>IFERROR(VLOOKUP("UD",'Informacion '!P:Q,2,FALSE),"")</f>
        <v>Unidad</v>
      </c>
      <c r="D1491" s="81">
        <v>10</v>
      </c>
      <c r="E1491" s="71">
        <v>5500</v>
      </c>
      <c r="F1491" s="70">
        <f t="shared" ca="1" si="37"/>
        <v>55000</v>
      </c>
    </row>
    <row r="1492" spans="1:10" ht="14.1" customHeight="1" x14ac:dyDescent="0.25">
      <c r="A1492" s="81" t="s">
        <v>12724</v>
      </c>
      <c r="B1492" s="69" t="str">
        <f ca="1">IFERROR(INDEX(UNSPSCDes,MATCH(INDIRECT(ADDRESS(ROW(),COLUMN()-1,4)),UNSPSCCode,0)),IF(INDIRECT(ADDRESS(ROW(),COLUMN()-1,4))="52141525","Hornillas para uso doméstico",""))</f>
        <v>Hornillas para uso doméstico</v>
      </c>
      <c r="C1492" s="82" t="str">
        <f>IFERROR(VLOOKUP("UD",'Informacion '!P:Q,2,FALSE),"")</f>
        <v>Unidad</v>
      </c>
      <c r="D1492" s="81">
        <v>10</v>
      </c>
      <c r="E1492" s="71">
        <v>36500</v>
      </c>
      <c r="F1492" s="70">
        <f t="shared" ca="1" si="37"/>
        <v>365000</v>
      </c>
    </row>
    <row r="1493" spans="1:10" ht="14.1" customHeight="1" x14ac:dyDescent="0.25">
      <c r="A1493" s="81" t="s">
        <v>3052</v>
      </c>
      <c r="B1493" s="69" t="str">
        <f ca="1">IFERROR(INDEX(UNSPSCDes,MATCH(INDIRECT(ADDRESS(ROW(),COLUMN()-1,4)),UNSPSCCode,0)),IF(INDIRECT(ADDRESS(ROW(),COLUMN()-1,4))="52141526","Cafeteras para uso doméstico",""))</f>
        <v>Cafeteras para uso doméstico</v>
      </c>
      <c r="C1493" s="82" t="str">
        <f>IFERROR(VLOOKUP("UD",'Informacion '!P:Q,2,FALSE),"")</f>
        <v>Unidad</v>
      </c>
      <c r="D1493" s="81">
        <v>10</v>
      </c>
      <c r="E1493" s="71">
        <v>25500</v>
      </c>
      <c r="F1493" s="70">
        <f t="shared" ca="1" si="37"/>
        <v>255000</v>
      </c>
    </row>
    <row r="1494" spans="1:10" ht="14.1" customHeight="1" x14ac:dyDescent="0.25">
      <c r="A1494" s="81" t="s">
        <v>9139</v>
      </c>
      <c r="B1494" s="69" t="str">
        <f ca="1">IFERROR(INDEX(UNSPSCDes,MATCH(INDIRECT(ADDRESS(ROW(),COLUMN()-1,4)),UNSPSCCode,0)),IF(INDIRECT(ADDRESS(ROW(),COLUMN()-1,4))="52141537","Olla de cocción lenta para uso doméstico",""))</f>
        <v>Olla de cocción lenta para uso doméstico</v>
      </c>
      <c r="C1494" s="82" t="str">
        <f>IFERROR(VLOOKUP("UD",'Informacion '!P:Q,2,FALSE),"")</f>
        <v>Unidad</v>
      </c>
      <c r="D1494" s="81">
        <v>10</v>
      </c>
      <c r="E1494" s="71">
        <v>6500</v>
      </c>
      <c r="F1494" s="70">
        <f t="shared" ca="1" si="37"/>
        <v>65000</v>
      </c>
    </row>
    <row r="1495" spans="1:10" ht="14.1" customHeight="1" x14ac:dyDescent="0.25">
      <c r="A1495" s="81" t="s">
        <v>11376</v>
      </c>
      <c r="B1495" s="69" t="str">
        <f ca="1">IFERROR(INDEX(UNSPSCDes,MATCH(INDIRECT(ADDRESS(ROW(),COLUMN()-1,4)),UNSPSCCode,0)),IF(INDIRECT(ADDRESS(ROW(),COLUMN()-1,4))="52141534","Sandwicheras eléctricas para uso doméstico",""))</f>
        <v>Sandwicheras eléctricas para uso doméstico</v>
      </c>
      <c r="C1495" s="82" t="str">
        <f>IFERROR(VLOOKUP("UD",'Informacion '!P:Q,2,FALSE),"")</f>
        <v>Unidad</v>
      </c>
      <c r="D1495" s="81">
        <v>10</v>
      </c>
      <c r="E1495" s="71">
        <v>10500</v>
      </c>
      <c r="F1495" s="70">
        <f t="shared" ca="1" si="37"/>
        <v>105000</v>
      </c>
    </row>
    <row r="1496" spans="1:10" ht="14.1" customHeight="1" x14ac:dyDescent="0.25">
      <c r="A1496" s="81" t="s">
        <v>11376</v>
      </c>
      <c r="B1496" s="69" t="str">
        <f ca="1">IFERROR(INDEX(UNSPSCDes,MATCH(INDIRECT(ADDRESS(ROW(),COLUMN()-1,4)),UNSPSCCode,0)),IF(INDIRECT(ADDRESS(ROW(),COLUMN()-1,4))="52141534","Sandwicheras eléctricas para uso doméstico",""))</f>
        <v>Sandwicheras eléctricas para uso doméstico</v>
      </c>
      <c r="C1496" s="82" t="str">
        <f>IFERROR(VLOOKUP("UD",'Informacion '!P:Q,2,FALSE),"")</f>
        <v>Unidad</v>
      </c>
      <c r="D1496" s="81">
        <v>10</v>
      </c>
      <c r="E1496" s="71">
        <v>10500</v>
      </c>
      <c r="F1496" s="70">
        <f t="shared" ca="1" si="37"/>
        <v>105000</v>
      </c>
    </row>
    <row r="1497" spans="1:10" ht="14.1" customHeight="1" x14ac:dyDescent="0.25">
      <c r="E1497" s="83" t="s">
        <v>12725</v>
      </c>
      <c r="F1497" s="74">
        <f ca="1">SUM(Table91[MONTO TOTAL ESTIMADO])</f>
        <v>2791000</v>
      </c>
    </row>
    <row r="1498" spans="1:10" ht="14.1" customHeight="1" thickBot="1" x14ac:dyDescent="0.3"/>
    <row r="1499" spans="1:10" ht="14.1" customHeight="1" thickBot="1" x14ac:dyDescent="0.3">
      <c r="A1499" s="64" t="s">
        <v>16619</v>
      </c>
      <c r="B1499" s="64" t="s">
        <v>165</v>
      </c>
      <c r="C1499" s="64" t="s">
        <v>11894</v>
      </c>
      <c r="D1499" s="64" t="s">
        <v>14584</v>
      </c>
      <c r="E1499" s="64" t="s">
        <v>11111</v>
      </c>
      <c r="F1499" s="64" t="s">
        <v>11244</v>
      </c>
    </row>
    <row r="1500" spans="1:10" ht="14.1" customHeight="1" thickBot="1" x14ac:dyDescent="0.3">
      <c r="A1500" s="66" t="s">
        <v>2005</v>
      </c>
      <c r="B1500" s="66" t="s">
        <v>9303</v>
      </c>
      <c r="C1500" s="66" t="s">
        <v>18049</v>
      </c>
      <c r="D1500" s="66" t="s">
        <v>1899</v>
      </c>
      <c r="E1500" s="66" t="s">
        <v>18105</v>
      </c>
      <c r="F1500" s="66" t="s">
        <v>6884</v>
      </c>
    </row>
    <row r="1501" spans="1:10" ht="14.1" customHeight="1" thickBot="1" x14ac:dyDescent="0.3">
      <c r="A1501" s="134" t="s">
        <v>15034</v>
      </c>
      <c r="B1501" s="67" t="s">
        <v>8646</v>
      </c>
      <c r="C1501" s="77">
        <v>44288</v>
      </c>
      <c r="D1501" s="134" t="s">
        <v>9515</v>
      </c>
      <c r="E1501" s="79" t="s">
        <v>13278</v>
      </c>
      <c r="F1501" s="80" t="s">
        <v>3126</v>
      </c>
    </row>
    <row r="1502" spans="1:10" ht="14.1" customHeight="1" thickBot="1" x14ac:dyDescent="0.3">
      <c r="A1502" s="135"/>
      <c r="B1502" s="67" t="s">
        <v>1810</v>
      </c>
      <c r="C1502" s="78">
        <f>IF(C1501="","",IF(AND(MONTH(C1501)&gt;=1,MONTH(C1501)&lt;=3),1,IF(AND(MONTH(C1501)&gt;=4,MONTH(C1501)&lt;=6),2,IF(AND(MONTH(C1501)&gt;=7,MONTH(C1501)&lt;=9),3,4))))</f>
        <v>2</v>
      </c>
      <c r="D1502" s="135"/>
      <c r="E1502" s="79" t="s">
        <v>2447</v>
      </c>
      <c r="F1502" s="80" t="s">
        <v>14655</v>
      </c>
    </row>
    <row r="1503" spans="1:10" ht="14.1" customHeight="1" thickBot="1" x14ac:dyDescent="0.3">
      <c r="A1503" s="135"/>
      <c r="B1503" s="67" t="s">
        <v>13122</v>
      </c>
      <c r="C1503" s="77">
        <v>44295</v>
      </c>
      <c r="D1503" s="135"/>
      <c r="E1503" s="79" t="s">
        <v>3119</v>
      </c>
      <c r="F1503" s="80" t="s">
        <v>4694</v>
      </c>
    </row>
    <row r="1504" spans="1:10" ht="14.1" customHeight="1" thickBot="1" x14ac:dyDescent="0.3">
      <c r="A1504" s="135"/>
      <c r="B1504" s="67" t="s">
        <v>1810</v>
      </c>
      <c r="C1504" s="78">
        <f>IF(C1503="","",IF(AND(MONTH(C1503)&gt;=1,MONTH(C1503)&lt;=3),1,IF(AND(MONTH(C1503)&gt;=4,MONTH(C1503)&lt;=6),2,IF(AND(MONTH(C1503)&gt;=7,MONTH(C1503)&lt;=9),3,4))))</f>
        <v>2</v>
      </c>
      <c r="D1504" s="135"/>
      <c r="E1504" s="79" t="s">
        <v>13380</v>
      </c>
      <c r="F1504" s="80" t="s">
        <v>4694</v>
      </c>
      <c r="H1504" s="26" t="str">
        <f>C1477</f>
        <v>Bienes</v>
      </c>
      <c r="I1504" s="26" t="str">
        <f>E1477</f>
        <v>No</v>
      </c>
      <c r="J1504" s="26" t="str">
        <f>D1477</f>
        <v>Comparacion de Precios</v>
      </c>
    </row>
    <row r="1505" spans="1:6" ht="14.1" customHeight="1" thickBot="1" x14ac:dyDescent="0.3"/>
    <row r="1506" spans="1:6" ht="33.950000000000003" customHeight="1" thickBot="1" x14ac:dyDescent="0.3">
      <c r="A1506" s="72" t="s">
        <v>15959</v>
      </c>
      <c r="B1506" s="72" t="s">
        <v>16379</v>
      </c>
      <c r="C1506" s="72" t="s">
        <v>15863</v>
      </c>
      <c r="D1506" s="72" t="s">
        <v>15467</v>
      </c>
      <c r="E1506" s="72" t="s">
        <v>7036</v>
      </c>
      <c r="F1506" s="72" t="s">
        <v>15496</v>
      </c>
    </row>
    <row r="1507" spans="1:6" ht="14.1" customHeight="1" x14ac:dyDescent="0.25">
      <c r="A1507" s="81" t="s">
        <v>3737</v>
      </c>
      <c r="B1507" s="69" t="str">
        <f ca="1">IFERROR(INDEX(UNSPSCDes,MATCH(INDIRECT(ADDRESS(ROW(),COLUMN()-1,4)),UNSPSCCode,0)),IF(INDIRECT(ADDRESS(ROW(),COLUMN()-1,4))="73121805","Servicios de fabricación de productos de concreto o agregados o piedra",""))</f>
        <v>Servicios de fabricación de productos de concreto o agregados o piedra</v>
      </c>
      <c r="C1507" s="82" t="str">
        <f>IFERROR(VLOOKUP("UD",'Informacion '!P:Q,2,FALSE),"")</f>
        <v>Unidad</v>
      </c>
      <c r="D1507" s="81">
        <v>120</v>
      </c>
      <c r="E1507" s="71">
        <v>1500</v>
      </c>
      <c r="F1507" s="70">
        <f t="shared" ref="F1507:F1513" ca="1" si="38">INDIRECT(ADDRESS(ROW(),COLUMN()-2,4))*INDIRECT(ADDRESS(ROW(),COLUMN()-1,4))</f>
        <v>180000</v>
      </c>
    </row>
    <row r="1508" spans="1:6" ht="14.1" customHeight="1" x14ac:dyDescent="0.25">
      <c r="A1508" s="81" t="s">
        <v>3928</v>
      </c>
      <c r="B1508" s="69" t="str">
        <f ca="1">IFERROR(INDEX(UNSPSCDes,MATCH(INDIRECT(ADDRESS(ROW(),COLUMN()-1,4)),UNSPSCCode,0)),IF(INDIRECT(ADDRESS(ROW(),COLUMN()-1,4))="73121613","Servicios de fundición de metales",""))</f>
        <v>Servicios de fundición de metales</v>
      </c>
      <c r="C1508" s="82" t="str">
        <f>IFERROR(VLOOKUP("UD",'Informacion '!P:Q,2,FALSE),"")</f>
        <v>Unidad</v>
      </c>
      <c r="D1508" s="81">
        <v>120</v>
      </c>
      <c r="E1508" s="71">
        <v>2500</v>
      </c>
      <c r="F1508" s="70">
        <f t="shared" ca="1" si="38"/>
        <v>300000</v>
      </c>
    </row>
    <row r="1509" spans="1:6" ht="14.1" customHeight="1" x14ac:dyDescent="0.25">
      <c r="A1509" s="81" t="s">
        <v>7132</v>
      </c>
      <c r="B1509" s="69" t="str">
        <f ca="1">IFERROR(INDEX(UNSPSCDes,MATCH(INDIRECT(ADDRESS(ROW(),COLUMN()-1,4)),UNSPSCCode,0)),IF(INDIRECT(ADDRESS(ROW(),COLUMN()-1,4))="73121610","Servicios de herrería",""))</f>
        <v>Servicios de herrería</v>
      </c>
      <c r="C1509" s="82" t="str">
        <f>IFERROR(VLOOKUP("UD",'Informacion '!P:Q,2,FALSE),"")</f>
        <v>Unidad</v>
      </c>
      <c r="D1509" s="81">
        <v>120</v>
      </c>
      <c r="E1509" s="71">
        <v>4500</v>
      </c>
      <c r="F1509" s="70">
        <f t="shared" ca="1" si="38"/>
        <v>540000</v>
      </c>
    </row>
    <row r="1510" spans="1:6" ht="14.1" customHeight="1" x14ac:dyDescent="0.25">
      <c r="A1510" s="81" t="s">
        <v>11538</v>
      </c>
      <c r="B1510" s="69" t="str">
        <f ca="1">IFERROR(INDEX(UNSPSCDes,MATCH(INDIRECT(ADDRESS(ROW(),COLUMN()-1,4)),UNSPSCCode,0)),IF(INDIRECT(ADDRESS(ROW(),COLUMN()-1,4))="73121608","Servicios de extrusión de metales",""))</f>
        <v>Servicios de extrusión de metales</v>
      </c>
      <c r="C1510" s="82" t="str">
        <f>IFERROR(VLOOKUP("UD",'Informacion '!P:Q,2,FALSE),"")</f>
        <v>Unidad</v>
      </c>
      <c r="D1510" s="81">
        <v>120</v>
      </c>
      <c r="E1510" s="71">
        <v>4500</v>
      </c>
      <c r="F1510" s="70">
        <f t="shared" ca="1" si="38"/>
        <v>540000</v>
      </c>
    </row>
    <row r="1511" spans="1:6" ht="14.1" customHeight="1" x14ac:dyDescent="0.25">
      <c r="A1511" s="81" t="s">
        <v>13613</v>
      </c>
      <c r="B1511" s="69" t="str">
        <f ca="1">IFERROR(INDEX(UNSPSCDes,MATCH(INDIRECT(ADDRESS(ROW(),COLUMN()-1,4)),UNSPSCCode,0)),IF(INDIRECT(ADDRESS(ROW(),COLUMN()-1,4))="73121606","Servicios de forja de metales",""))</f>
        <v>Servicios de forja de metales</v>
      </c>
      <c r="C1511" s="82" t="str">
        <f>IFERROR(VLOOKUP("UD",'Informacion '!P:Q,2,FALSE),"")</f>
        <v>Unidad</v>
      </c>
      <c r="D1511" s="81">
        <v>120</v>
      </c>
      <c r="E1511" s="71">
        <v>6500</v>
      </c>
      <c r="F1511" s="70">
        <f t="shared" ca="1" si="38"/>
        <v>780000</v>
      </c>
    </row>
    <row r="1512" spans="1:6" ht="14.1" customHeight="1" x14ac:dyDescent="0.25">
      <c r="A1512" s="81" t="s">
        <v>2172</v>
      </c>
      <c r="B1512" s="69" t="str">
        <f ca="1">IFERROR(INDEX(UNSPSCDes,MATCH(INDIRECT(ADDRESS(ROW(),COLUMN()-1,4)),UNSPSCCode,0)),IF(INDIRECT(ADDRESS(ROW(),COLUMN()-1,4))="73121602","Servicios de herrería",""))</f>
        <v>Servicios de herrería</v>
      </c>
      <c r="C1512" s="82" t="str">
        <f>IFERROR(VLOOKUP("UD",'Informacion '!P:Q,2,FALSE),"")</f>
        <v>Unidad</v>
      </c>
      <c r="D1512" s="81">
        <v>120</v>
      </c>
      <c r="E1512" s="71">
        <v>6800</v>
      </c>
      <c r="F1512" s="70">
        <f t="shared" ca="1" si="38"/>
        <v>816000</v>
      </c>
    </row>
    <row r="1513" spans="1:6" ht="14.1" customHeight="1" x14ac:dyDescent="0.25">
      <c r="A1513" s="81" t="s">
        <v>15411</v>
      </c>
      <c r="B1513" s="69" t="str">
        <f ca="1">IFERROR(INDEX(UNSPSCDes,MATCH(INDIRECT(ADDRESS(ROW(),COLUMN()-1,4)),UNSPSCCode,0)),IF(INDIRECT(ADDRESS(ROW(),COLUMN()-1,4))="73121504","Servicios de fabricación de hierro o acero",""))</f>
        <v>Servicios de fabricación de hierro o acero</v>
      </c>
      <c r="C1513" s="82" t="str">
        <f>IFERROR(VLOOKUP("UD",'Informacion '!P:Q,2,FALSE),"")</f>
        <v>Unidad</v>
      </c>
      <c r="D1513" s="81">
        <v>120</v>
      </c>
      <c r="E1513" s="71">
        <v>6500</v>
      </c>
      <c r="F1513" s="70">
        <f t="shared" ca="1" si="38"/>
        <v>780000</v>
      </c>
    </row>
    <row r="1514" spans="1:6" ht="14.1" customHeight="1" x14ac:dyDescent="0.25">
      <c r="E1514" s="83" t="s">
        <v>12725</v>
      </c>
      <c r="F1514" s="74">
        <f ca="1">SUM(Table92[MONTO TOTAL ESTIMADO])</f>
        <v>3936000</v>
      </c>
    </row>
    <row r="1515" spans="1:6" ht="14.1" customHeight="1" thickBot="1" x14ac:dyDescent="0.3"/>
    <row r="1516" spans="1:6" ht="14.1" customHeight="1" thickBot="1" x14ac:dyDescent="0.3">
      <c r="A1516" s="64" t="s">
        <v>16619</v>
      </c>
      <c r="B1516" s="64" t="s">
        <v>165</v>
      </c>
      <c r="C1516" s="64" t="s">
        <v>11894</v>
      </c>
      <c r="D1516" s="64" t="s">
        <v>14584</v>
      </c>
      <c r="E1516" s="64" t="s">
        <v>11111</v>
      </c>
      <c r="F1516" s="64" t="s">
        <v>11244</v>
      </c>
    </row>
    <row r="1517" spans="1:6" ht="14.1" customHeight="1" thickBot="1" x14ac:dyDescent="0.3">
      <c r="A1517" s="66" t="s">
        <v>2005</v>
      </c>
      <c r="B1517" s="66" t="s">
        <v>9303</v>
      </c>
      <c r="C1517" s="66" t="s">
        <v>18049</v>
      </c>
      <c r="D1517" s="66" t="s">
        <v>1899</v>
      </c>
      <c r="E1517" s="66" t="s">
        <v>18105</v>
      </c>
      <c r="F1517" s="66" t="s">
        <v>6884</v>
      </c>
    </row>
    <row r="1518" spans="1:6" ht="14.1" customHeight="1" thickBot="1" x14ac:dyDescent="0.3">
      <c r="A1518" s="134" t="s">
        <v>15034</v>
      </c>
      <c r="B1518" s="67" t="s">
        <v>8646</v>
      </c>
      <c r="C1518" s="77">
        <v>44423</v>
      </c>
      <c r="D1518" s="134" t="s">
        <v>9515</v>
      </c>
      <c r="E1518" s="79" t="s">
        <v>13278</v>
      </c>
      <c r="F1518" s="80" t="s">
        <v>3126</v>
      </c>
    </row>
    <row r="1519" spans="1:6" ht="14.1" customHeight="1" thickBot="1" x14ac:dyDescent="0.3">
      <c r="A1519" s="135"/>
      <c r="B1519" s="67" t="s">
        <v>1810</v>
      </c>
      <c r="C1519" s="78">
        <f>IF(C1518="","",IF(AND(MONTH(C1518)&gt;=1,MONTH(C1518)&lt;=3),1,IF(AND(MONTH(C1518)&gt;=4,MONTH(C1518)&lt;=6),2,IF(AND(MONTH(C1518)&gt;=7,MONTH(C1518)&lt;=9),3,4))))</f>
        <v>3</v>
      </c>
      <c r="D1519" s="135"/>
      <c r="E1519" s="79" t="s">
        <v>2447</v>
      </c>
      <c r="F1519" s="80" t="s">
        <v>14655</v>
      </c>
    </row>
    <row r="1520" spans="1:6" ht="14.1" customHeight="1" thickBot="1" x14ac:dyDescent="0.3">
      <c r="A1520" s="135"/>
      <c r="B1520" s="67" t="s">
        <v>13122</v>
      </c>
      <c r="C1520" s="77">
        <v>44430</v>
      </c>
      <c r="D1520" s="135"/>
      <c r="E1520" s="79" t="s">
        <v>3119</v>
      </c>
      <c r="F1520" s="80" t="s">
        <v>4694</v>
      </c>
    </row>
    <row r="1521" spans="1:10" ht="14.1" customHeight="1" thickBot="1" x14ac:dyDescent="0.3">
      <c r="A1521" s="135"/>
      <c r="B1521" s="67" t="s">
        <v>1810</v>
      </c>
      <c r="C1521" s="78">
        <f>IF(C1520="","",IF(AND(MONTH(C1520)&gt;=1,MONTH(C1520)&lt;=3),1,IF(AND(MONTH(C1520)&gt;=4,MONTH(C1520)&lt;=6),2,IF(AND(MONTH(C1520)&gt;=7,MONTH(C1520)&lt;=9),3,4))))</f>
        <v>3</v>
      </c>
      <c r="D1521" s="135"/>
      <c r="E1521" s="79" t="s">
        <v>13380</v>
      </c>
      <c r="F1521" s="80" t="s">
        <v>4694</v>
      </c>
      <c r="H1521" s="26" t="str">
        <f>C1500</f>
        <v>Bienes</v>
      </c>
      <c r="I1521" s="26" t="str">
        <f>E1500</f>
        <v>No</v>
      </c>
      <c r="J1521" s="26" t="str">
        <f>D1500</f>
        <v>Comparacion de Precios</v>
      </c>
    </row>
    <row r="1522" spans="1:10" ht="14.1" customHeight="1" thickBot="1" x14ac:dyDescent="0.3"/>
    <row r="1523" spans="1:10" ht="33.950000000000003" customHeight="1" thickBot="1" x14ac:dyDescent="0.3">
      <c r="A1523" s="72" t="s">
        <v>15959</v>
      </c>
      <c r="B1523" s="72" t="s">
        <v>16379</v>
      </c>
      <c r="C1523" s="72" t="s">
        <v>15863</v>
      </c>
      <c r="D1523" s="72" t="s">
        <v>15467</v>
      </c>
      <c r="E1523" s="72" t="s">
        <v>7036</v>
      </c>
      <c r="F1523" s="72" t="s">
        <v>15496</v>
      </c>
    </row>
    <row r="1524" spans="1:10" ht="14.1" customHeight="1" x14ac:dyDescent="0.25">
      <c r="A1524" s="81" t="s">
        <v>3737</v>
      </c>
      <c r="B1524" s="69" t="str">
        <f ca="1">IFERROR(INDEX(UNSPSCDes,MATCH(INDIRECT(ADDRESS(ROW(),COLUMN()-1,4)),UNSPSCCode,0)),IF(INDIRECT(ADDRESS(ROW(),COLUMN()-1,4))="73121805","Servicios de fabricación de productos de concreto o agregados o piedra",""))</f>
        <v>Servicios de fabricación de productos de concreto o agregados o piedra</v>
      </c>
      <c r="C1524" s="82" t="str">
        <f>IFERROR(VLOOKUP("UD",'Informacion '!P:Q,2,FALSE),"")</f>
        <v>Unidad</v>
      </c>
      <c r="D1524" s="81">
        <v>120</v>
      </c>
      <c r="E1524" s="71">
        <v>1500</v>
      </c>
      <c r="F1524" s="70">
        <f t="shared" ref="F1524:F1530" ca="1" si="39">INDIRECT(ADDRESS(ROW(),COLUMN()-2,4))*INDIRECT(ADDRESS(ROW(),COLUMN()-1,4))</f>
        <v>180000</v>
      </c>
    </row>
    <row r="1525" spans="1:10" ht="14.1" customHeight="1" x14ac:dyDescent="0.25">
      <c r="A1525" s="81" t="s">
        <v>3928</v>
      </c>
      <c r="B1525" s="69" t="str">
        <f ca="1">IFERROR(INDEX(UNSPSCDes,MATCH(INDIRECT(ADDRESS(ROW(),COLUMN()-1,4)),UNSPSCCode,0)),IF(INDIRECT(ADDRESS(ROW(),COLUMN()-1,4))="73121613","Servicios de fundición de metales",""))</f>
        <v>Servicios de fundición de metales</v>
      </c>
      <c r="C1525" s="82" t="str">
        <f>IFERROR(VLOOKUP("UD",'Informacion '!P:Q,2,FALSE),"")</f>
        <v>Unidad</v>
      </c>
      <c r="D1525" s="81">
        <v>120</v>
      </c>
      <c r="E1525" s="71">
        <v>2500</v>
      </c>
      <c r="F1525" s="70">
        <f t="shared" ca="1" si="39"/>
        <v>300000</v>
      </c>
    </row>
    <row r="1526" spans="1:10" ht="14.1" customHeight="1" x14ac:dyDescent="0.25">
      <c r="A1526" s="81" t="s">
        <v>7132</v>
      </c>
      <c r="B1526" s="69" t="str">
        <f ca="1">IFERROR(INDEX(UNSPSCDes,MATCH(INDIRECT(ADDRESS(ROW(),COLUMN()-1,4)),UNSPSCCode,0)),IF(INDIRECT(ADDRESS(ROW(),COLUMN()-1,4))="73121610","Servicios de herrería",""))</f>
        <v>Servicios de herrería</v>
      </c>
      <c r="C1526" s="82" t="str">
        <f>IFERROR(VLOOKUP("UD",'Informacion '!P:Q,2,FALSE),"")</f>
        <v>Unidad</v>
      </c>
      <c r="D1526" s="81">
        <v>120</v>
      </c>
      <c r="E1526" s="71">
        <v>4500</v>
      </c>
      <c r="F1526" s="70">
        <f t="shared" ca="1" si="39"/>
        <v>540000</v>
      </c>
    </row>
    <row r="1527" spans="1:10" ht="14.1" customHeight="1" x14ac:dyDescent="0.25">
      <c r="A1527" s="81" t="s">
        <v>13613</v>
      </c>
      <c r="B1527" s="69" t="str">
        <f ca="1">IFERROR(INDEX(UNSPSCDes,MATCH(INDIRECT(ADDRESS(ROW(),COLUMN()-1,4)),UNSPSCCode,0)),IF(INDIRECT(ADDRESS(ROW(),COLUMN()-1,4))="73121606","Servicios de forja de metales",""))</f>
        <v>Servicios de forja de metales</v>
      </c>
      <c r="C1527" s="82" t="str">
        <f>IFERROR(VLOOKUP("UD",'Informacion '!P:Q,2,FALSE),"")</f>
        <v>Unidad</v>
      </c>
      <c r="D1527" s="81">
        <v>120</v>
      </c>
      <c r="E1527" s="71">
        <v>4500</v>
      </c>
      <c r="F1527" s="70">
        <f t="shared" ca="1" si="39"/>
        <v>540000</v>
      </c>
    </row>
    <row r="1528" spans="1:10" ht="14.1" customHeight="1" x14ac:dyDescent="0.25">
      <c r="A1528" s="81" t="s">
        <v>2172</v>
      </c>
      <c r="B1528" s="69" t="str">
        <f ca="1">IFERROR(INDEX(UNSPSCDes,MATCH(INDIRECT(ADDRESS(ROW(),COLUMN()-1,4)),UNSPSCCode,0)),IF(INDIRECT(ADDRESS(ROW(),COLUMN()-1,4))="73121602","Servicios de herrería",""))</f>
        <v>Servicios de herrería</v>
      </c>
      <c r="C1528" s="82" t="str">
        <f>IFERROR(VLOOKUP("UD",'Informacion '!P:Q,2,FALSE),"")</f>
        <v>Unidad</v>
      </c>
      <c r="D1528" s="81">
        <v>120</v>
      </c>
      <c r="E1528" s="71">
        <v>6500</v>
      </c>
      <c r="F1528" s="70">
        <f t="shared" ca="1" si="39"/>
        <v>780000</v>
      </c>
    </row>
    <row r="1529" spans="1:10" ht="14.1" customHeight="1" x14ac:dyDescent="0.25">
      <c r="A1529" s="81" t="s">
        <v>15411</v>
      </c>
      <c r="B1529" s="69" t="str">
        <f ca="1">IFERROR(INDEX(UNSPSCDes,MATCH(INDIRECT(ADDRESS(ROW(),COLUMN()-1,4)),UNSPSCCode,0)),IF(INDIRECT(ADDRESS(ROW(),COLUMN()-1,4))="73121504","Servicios de fabricación de hierro o acero",""))</f>
        <v>Servicios de fabricación de hierro o acero</v>
      </c>
      <c r="C1529" s="82" t="str">
        <f>IFERROR(VLOOKUP("UD",'Informacion '!P:Q,2,FALSE),"")</f>
        <v>Unidad</v>
      </c>
      <c r="D1529" s="81">
        <v>120</v>
      </c>
      <c r="E1529" s="71">
        <v>6800</v>
      </c>
      <c r="F1529" s="70">
        <f t="shared" ca="1" si="39"/>
        <v>816000</v>
      </c>
    </row>
    <row r="1530" spans="1:10" ht="14.1" customHeight="1" x14ac:dyDescent="0.25">
      <c r="A1530" s="81" t="s">
        <v>11538</v>
      </c>
      <c r="B1530" s="69" t="str">
        <f ca="1">IFERROR(INDEX(UNSPSCDes,MATCH(INDIRECT(ADDRESS(ROW(),COLUMN()-1,4)),UNSPSCCode,0)),IF(INDIRECT(ADDRESS(ROW(),COLUMN()-1,4))="73121608","Servicios de extrusión de metales",""))</f>
        <v>Servicios de extrusión de metales</v>
      </c>
      <c r="C1530" s="82" t="str">
        <f>IFERROR(VLOOKUP("UD",'Informacion '!P:Q,2,FALSE),"")</f>
        <v>Unidad</v>
      </c>
      <c r="D1530" s="81">
        <v>120</v>
      </c>
      <c r="E1530" s="71">
        <v>6500</v>
      </c>
      <c r="F1530" s="70">
        <f t="shared" ca="1" si="39"/>
        <v>780000</v>
      </c>
    </row>
    <row r="1531" spans="1:10" ht="14.1" customHeight="1" x14ac:dyDescent="0.25">
      <c r="E1531" s="83" t="s">
        <v>12725</v>
      </c>
      <c r="F1531" s="74">
        <f ca="1">SUM(Table93[MONTO TOTAL ESTIMADO])</f>
        <v>3936000</v>
      </c>
    </row>
    <row r="1532" spans="1:10" ht="14.1" customHeight="1" thickBot="1" x14ac:dyDescent="0.3"/>
    <row r="1533" spans="1:10" ht="14.1" customHeight="1" thickBot="1" x14ac:dyDescent="0.3">
      <c r="A1533" s="64" t="s">
        <v>16619</v>
      </c>
      <c r="B1533" s="64" t="s">
        <v>165</v>
      </c>
      <c r="C1533" s="64" t="s">
        <v>11894</v>
      </c>
      <c r="D1533" s="64" t="s">
        <v>14584</v>
      </c>
      <c r="E1533" s="64" t="s">
        <v>11111</v>
      </c>
      <c r="F1533" s="64" t="s">
        <v>11244</v>
      </c>
    </row>
    <row r="1534" spans="1:10" ht="14.1" customHeight="1" thickBot="1" x14ac:dyDescent="0.3">
      <c r="A1534" s="66" t="s">
        <v>2005</v>
      </c>
      <c r="B1534" s="66" t="s">
        <v>9303</v>
      </c>
      <c r="C1534" s="66" t="s">
        <v>18049</v>
      </c>
      <c r="D1534" s="66" t="s">
        <v>1899</v>
      </c>
      <c r="E1534" s="66" t="s">
        <v>18105</v>
      </c>
      <c r="F1534" s="66" t="s">
        <v>6884</v>
      </c>
    </row>
    <row r="1535" spans="1:10" ht="14.1" customHeight="1" thickBot="1" x14ac:dyDescent="0.3">
      <c r="A1535" s="134" t="s">
        <v>15034</v>
      </c>
      <c r="B1535" s="67" t="s">
        <v>8646</v>
      </c>
      <c r="C1535" s="77">
        <v>44520</v>
      </c>
      <c r="D1535" s="134" t="s">
        <v>9515</v>
      </c>
      <c r="E1535" s="79" t="s">
        <v>13278</v>
      </c>
      <c r="F1535" s="80" t="s">
        <v>3126</v>
      </c>
    </row>
    <row r="1536" spans="1:10" ht="14.1" customHeight="1" thickBot="1" x14ac:dyDescent="0.3">
      <c r="A1536" s="135"/>
      <c r="B1536" s="67" t="s">
        <v>1810</v>
      </c>
      <c r="C1536" s="78">
        <f>IF(C1535="","",IF(AND(MONTH(C1535)&gt;=1,MONTH(C1535)&lt;=3),1,IF(AND(MONTH(C1535)&gt;=4,MONTH(C1535)&lt;=6),2,IF(AND(MONTH(C1535)&gt;=7,MONTH(C1535)&lt;=9),3,4))))</f>
        <v>4</v>
      </c>
      <c r="D1536" s="135"/>
      <c r="E1536" s="79" t="s">
        <v>2447</v>
      </c>
      <c r="F1536" s="80" t="s">
        <v>14655</v>
      </c>
    </row>
    <row r="1537" spans="1:10" ht="14.1" customHeight="1" thickBot="1" x14ac:dyDescent="0.3">
      <c r="A1537" s="135"/>
      <c r="B1537" s="67" t="s">
        <v>13122</v>
      </c>
      <c r="C1537" s="77">
        <v>44528</v>
      </c>
      <c r="D1537" s="135"/>
      <c r="E1537" s="79" t="s">
        <v>3119</v>
      </c>
      <c r="F1537" s="80" t="s">
        <v>4694</v>
      </c>
    </row>
    <row r="1538" spans="1:10" ht="14.1" customHeight="1" thickBot="1" x14ac:dyDescent="0.3">
      <c r="A1538" s="135"/>
      <c r="B1538" s="67" t="s">
        <v>1810</v>
      </c>
      <c r="C1538" s="78">
        <f>IF(C1537="","",IF(AND(MONTH(C1537)&gt;=1,MONTH(C1537)&lt;=3),1,IF(AND(MONTH(C1537)&gt;=4,MONTH(C1537)&lt;=6),2,IF(AND(MONTH(C1537)&gt;=7,MONTH(C1537)&lt;=9),3,4))))</f>
        <v>4</v>
      </c>
      <c r="D1538" s="135"/>
      <c r="E1538" s="79" t="s">
        <v>13380</v>
      </c>
      <c r="F1538" s="80" t="s">
        <v>4694</v>
      </c>
      <c r="H1538" s="26" t="str">
        <f>C1517</f>
        <v>Bienes</v>
      </c>
      <c r="I1538" s="26" t="str">
        <f>E1517</f>
        <v>No</v>
      </c>
      <c r="J1538" s="26" t="str">
        <f>D1517</f>
        <v>Comparacion de Precios</v>
      </c>
    </row>
    <row r="1539" spans="1:10" ht="14.1" customHeight="1" thickBot="1" x14ac:dyDescent="0.3"/>
    <row r="1540" spans="1:10" ht="33.950000000000003" customHeight="1" thickBot="1" x14ac:dyDescent="0.3">
      <c r="A1540" s="72" t="s">
        <v>15959</v>
      </c>
      <c r="B1540" s="72" t="s">
        <v>16379</v>
      </c>
      <c r="C1540" s="72" t="s">
        <v>15863</v>
      </c>
      <c r="D1540" s="72" t="s">
        <v>15467</v>
      </c>
      <c r="E1540" s="72" t="s">
        <v>7036</v>
      </c>
      <c r="F1540" s="72" t="s">
        <v>15496</v>
      </c>
    </row>
    <row r="1541" spans="1:10" ht="14.1" customHeight="1" x14ac:dyDescent="0.25">
      <c r="A1541" s="81" t="s">
        <v>3737</v>
      </c>
      <c r="B1541" s="69" t="str">
        <f ca="1">IFERROR(INDEX(UNSPSCDes,MATCH(INDIRECT(ADDRESS(ROW(),COLUMN()-1,4)),UNSPSCCode,0)),IF(INDIRECT(ADDRESS(ROW(),COLUMN()-1,4))="73121805","Servicios de fabricación de productos de concreto o agregados o piedra",""))</f>
        <v>Servicios de fabricación de productos de concreto o agregados o piedra</v>
      </c>
      <c r="C1541" s="82" t="str">
        <f>IFERROR(VLOOKUP("UD",'Informacion '!P:Q,2,FALSE),"")</f>
        <v>Unidad</v>
      </c>
      <c r="D1541" s="81">
        <v>120</v>
      </c>
      <c r="E1541" s="71">
        <v>1500</v>
      </c>
      <c r="F1541" s="70">
        <f t="shared" ref="F1541:F1547" ca="1" si="40">INDIRECT(ADDRESS(ROW(),COLUMN()-2,4))*INDIRECT(ADDRESS(ROW(),COLUMN()-1,4))</f>
        <v>180000</v>
      </c>
    </row>
    <row r="1542" spans="1:10" ht="14.1" customHeight="1" x14ac:dyDescent="0.25">
      <c r="A1542" s="81" t="s">
        <v>3928</v>
      </c>
      <c r="B1542" s="69" t="str">
        <f ca="1">IFERROR(INDEX(UNSPSCDes,MATCH(INDIRECT(ADDRESS(ROW(),COLUMN()-1,4)),UNSPSCCode,0)),IF(INDIRECT(ADDRESS(ROW(),COLUMN()-1,4))="73121613","Servicios de fundición de metales",""))</f>
        <v>Servicios de fundición de metales</v>
      </c>
      <c r="C1542" s="82" t="str">
        <f>IFERROR(VLOOKUP("UD",'Informacion '!P:Q,2,FALSE),"")</f>
        <v>Unidad</v>
      </c>
      <c r="D1542" s="81">
        <v>120</v>
      </c>
      <c r="E1542" s="71">
        <v>2500</v>
      </c>
      <c r="F1542" s="70">
        <f t="shared" ca="1" si="40"/>
        <v>300000</v>
      </c>
    </row>
    <row r="1543" spans="1:10" ht="14.1" customHeight="1" x14ac:dyDescent="0.25">
      <c r="A1543" s="81" t="s">
        <v>7132</v>
      </c>
      <c r="B1543" s="69" t="str">
        <f ca="1">IFERROR(INDEX(UNSPSCDes,MATCH(INDIRECT(ADDRESS(ROW(),COLUMN()-1,4)),UNSPSCCode,0)),IF(INDIRECT(ADDRESS(ROW(),COLUMN()-1,4))="73121610","Servicios de herrería",""))</f>
        <v>Servicios de herrería</v>
      </c>
      <c r="C1543" s="82" t="str">
        <f>IFERROR(VLOOKUP("UD",'Informacion '!P:Q,2,FALSE),"")</f>
        <v>Unidad</v>
      </c>
      <c r="D1543" s="81">
        <v>120</v>
      </c>
      <c r="E1543" s="71">
        <v>4500</v>
      </c>
      <c r="F1543" s="70">
        <f t="shared" ca="1" si="40"/>
        <v>540000</v>
      </c>
    </row>
    <row r="1544" spans="1:10" ht="14.1" customHeight="1" x14ac:dyDescent="0.25">
      <c r="A1544" s="81" t="s">
        <v>13613</v>
      </c>
      <c r="B1544" s="69" t="str">
        <f ca="1">IFERROR(INDEX(UNSPSCDes,MATCH(INDIRECT(ADDRESS(ROW(),COLUMN()-1,4)),UNSPSCCode,0)),IF(INDIRECT(ADDRESS(ROW(),COLUMN()-1,4))="73121606","Servicios de forja de metales",""))</f>
        <v>Servicios de forja de metales</v>
      </c>
      <c r="C1544" s="82" t="str">
        <f>IFERROR(VLOOKUP("UD",'Informacion '!P:Q,2,FALSE),"")</f>
        <v>Unidad</v>
      </c>
      <c r="D1544" s="81">
        <v>120</v>
      </c>
      <c r="E1544" s="71">
        <v>4500</v>
      </c>
      <c r="F1544" s="70">
        <f t="shared" ca="1" si="40"/>
        <v>540000</v>
      </c>
    </row>
    <row r="1545" spans="1:10" ht="14.1" customHeight="1" x14ac:dyDescent="0.25">
      <c r="A1545" s="81" t="s">
        <v>2172</v>
      </c>
      <c r="B1545" s="69" t="str">
        <f ca="1">IFERROR(INDEX(UNSPSCDes,MATCH(INDIRECT(ADDRESS(ROW(),COLUMN()-1,4)),UNSPSCCode,0)),IF(INDIRECT(ADDRESS(ROW(),COLUMN()-1,4))="73121602","Servicios de herrería",""))</f>
        <v>Servicios de herrería</v>
      </c>
      <c r="C1545" s="82" t="str">
        <f>IFERROR(VLOOKUP("UD",'Informacion '!P:Q,2,FALSE),"")</f>
        <v>Unidad</v>
      </c>
      <c r="D1545" s="81">
        <v>120</v>
      </c>
      <c r="E1545" s="71">
        <v>6500</v>
      </c>
      <c r="F1545" s="70">
        <f t="shared" ca="1" si="40"/>
        <v>780000</v>
      </c>
    </row>
    <row r="1546" spans="1:10" ht="14.1" customHeight="1" x14ac:dyDescent="0.25">
      <c r="A1546" s="81" t="s">
        <v>15411</v>
      </c>
      <c r="B1546" s="69" t="str">
        <f ca="1">IFERROR(INDEX(UNSPSCDes,MATCH(INDIRECT(ADDRESS(ROW(),COLUMN()-1,4)),UNSPSCCode,0)),IF(INDIRECT(ADDRESS(ROW(),COLUMN()-1,4))="73121504","Servicios de fabricación de hierro o acero",""))</f>
        <v>Servicios de fabricación de hierro o acero</v>
      </c>
      <c r="C1546" s="82" t="str">
        <f>IFERROR(VLOOKUP("UD",'Informacion '!P:Q,2,FALSE),"")</f>
        <v>Unidad</v>
      </c>
      <c r="D1546" s="81">
        <v>120</v>
      </c>
      <c r="E1546" s="71">
        <v>6800</v>
      </c>
      <c r="F1546" s="70">
        <f t="shared" ca="1" si="40"/>
        <v>816000</v>
      </c>
    </row>
    <row r="1547" spans="1:10" ht="14.1" customHeight="1" x14ac:dyDescent="0.25">
      <c r="A1547" s="81" t="s">
        <v>11538</v>
      </c>
      <c r="B1547" s="69" t="str">
        <f ca="1">IFERROR(INDEX(UNSPSCDes,MATCH(INDIRECT(ADDRESS(ROW(),COLUMN()-1,4)),UNSPSCCode,0)),IF(INDIRECT(ADDRESS(ROW(),COLUMN()-1,4))="73121608","Servicios de extrusión de metales",""))</f>
        <v>Servicios de extrusión de metales</v>
      </c>
      <c r="C1547" s="82" t="str">
        <f>IFERROR(VLOOKUP("UD",'Informacion '!P:Q,2,FALSE),"")</f>
        <v>Unidad</v>
      </c>
      <c r="D1547" s="81">
        <v>120</v>
      </c>
      <c r="E1547" s="71">
        <v>6500</v>
      </c>
      <c r="F1547" s="70">
        <f t="shared" ca="1" si="40"/>
        <v>780000</v>
      </c>
    </row>
    <row r="1548" spans="1:10" ht="14.1" customHeight="1" x14ac:dyDescent="0.25">
      <c r="E1548" s="83" t="s">
        <v>12725</v>
      </c>
      <c r="F1548" s="74">
        <f ca="1">SUM(Table94[MONTO TOTAL ESTIMADO])</f>
        <v>3936000</v>
      </c>
    </row>
    <row r="1549" spans="1:10" ht="14.1" customHeight="1" thickBot="1" x14ac:dyDescent="0.3"/>
    <row r="1550" spans="1:10" ht="14.1" customHeight="1" thickBot="1" x14ac:dyDescent="0.3">
      <c r="A1550" s="64" t="s">
        <v>16619</v>
      </c>
      <c r="B1550" s="64" t="s">
        <v>165</v>
      </c>
      <c r="C1550" s="64" t="s">
        <v>11894</v>
      </c>
      <c r="D1550" s="64" t="s">
        <v>14584</v>
      </c>
      <c r="E1550" s="64" t="s">
        <v>11111</v>
      </c>
      <c r="F1550" s="64" t="s">
        <v>11244</v>
      </c>
    </row>
    <row r="1551" spans="1:10" ht="14.1" customHeight="1" thickBot="1" x14ac:dyDescent="0.3">
      <c r="A1551" s="66" t="s">
        <v>3192</v>
      </c>
      <c r="B1551" s="66" t="s">
        <v>13185</v>
      </c>
      <c r="C1551" s="66" t="s">
        <v>18049</v>
      </c>
      <c r="D1551" s="66" t="s">
        <v>1899</v>
      </c>
      <c r="E1551" s="66" t="s">
        <v>18105</v>
      </c>
      <c r="F1551" s="66" t="s">
        <v>6884</v>
      </c>
    </row>
    <row r="1552" spans="1:10" ht="14.1" customHeight="1" thickBot="1" x14ac:dyDescent="0.3">
      <c r="A1552" s="134" t="s">
        <v>15034</v>
      </c>
      <c r="B1552" s="67" t="s">
        <v>8646</v>
      </c>
      <c r="C1552" s="77">
        <v>44296</v>
      </c>
      <c r="D1552" s="134" t="s">
        <v>9515</v>
      </c>
      <c r="E1552" s="79" t="s">
        <v>13278</v>
      </c>
      <c r="F1552" s="80" t="s">
        <v>3126</v>
      </c>
    </row>
    <row r="1553" spans="1:10" ht="14.1" customHeight="1" thickBot="1" x14ac:dyDescent="0.3">
      <c r="A1553" s="135"/>
      <c r="B1553" s="67" t="s">
        <v>1810</v>
      </c>
      <c r="C1553" s="78">
        <f>IF(C1552="","",IF(AND(MONTH(C1552)&gt;=1,MONTH(C1552)&lt;=3),1,IF(AND(MONTH(C1552)&gt;=4,MONTH(C1552)&lt;=6),2,IF(AND(MONTH(C1552)&gt;=7,MONTH(C1552)&lt;=9),3,4))))</f>
        <v>2</v>
      </c>
      <c r="D1553" s="135"/>
      <c r="E1553" s="79" t="s">
        <v>2447</v>
      </c>
      <c r="F1553" s="80" t="s">
        <v>14655</v>
      </c>
    </row>
    <row r="1554" spans="1:10" ht="14.1" customHeight="1" thickBot="1" x14ac:dyDescent="0.3">
      <c r="A1554" s="135"/>
      <c r="B1554" s="67" t="s">
        <v>13122</v>
      </c>
      <c r="C1554" s="77">
        <v>44304</v>
      </c>
      <c r="D1554" s="135"/>
      <c r="E1554" s="79" t="s">
        <v>3119</v>
      </c>
      <c r="F1554" s="80" t="s">
        <v>4694</v>
      </c>
    </row>
    <row r="1555" spans="1:10" ht="14.1" customHeight="1" thickBot="1" x14ac:dyDescent="0.3">
      <c r="A1555" s="135"/>
      <c r="B1555" s="67" t="s">
        <v>1810</v>
      </c>
      <c r="C1555" s="78">
        <f>IF(C1554="","",IF(AND(MONTH(C1554)&gt;=1,MONTH(C1554)&lt;=3),1,IF(AND(MONTH(C1554)&gt;=4,MONTH(C1554)&lt;=6),2,IF(AND(MONTH(C1554)&gt;=7,MONTH(C1554)&lt;=9),3,4))))</f>
        <v>2</v>
      </c>
      <c r="D1555" s="135"/>
      <c r="E1555" s="79" t="s">
        <v>13380</v>
      </c>
      <c r="F1555" s="80"/>
      <c r="H1555" s="26" t="str">
        <f>C1534</f>
        <v>Bienes</v>
      </c>
      <c r="I1555" s="26" t="str">
        <f>E1534</f>
        <v>No</v>
      </c>
      <c r="J1555" s="26" t="str">
        <f>D1534</f>
        <v>Comparacion de Precios</v>
      </c>
    </row>
    <row r="1556" spans="1:10" ht="14.1" customHeight="1" thickBot="1" x14ac:dyDescent="0.3"/>
    <row r="1557" spans="1:10" ht="33.950000000000003" customHeight="1" thickBot="1" x14ac:dyDescent="0.3">
      <c r="A1557" s="72" t="s">
        <v>15959</v>
      </c>
      <c r="B1557" s="72" t="s">
        <v>16379</v>
      </c>
      <c r="C1557" s="72" t="s">
        <v>15863</v>
      </c>
      <c r="D1557" s="72" t="s">
        <v>15467</v>
      </c>
      <c r="E1557" s="72" t="s">
        <v>7036</v>
      </c>
      <c r="F1557" s="72" t="s">
        <v>15496</v>
      </c>
    </row>
    <row r="1558" spans="1:10" ht="14.1" customHeight="1" x14ac:dyDescent="0.25">
      <c r="A1558" s="81" t="s">
        <v>4663</v>
      </c>
      <c r="B1558" s="69" t="str">
        <f ca="1">IFERROR(INDEX(UNSPSCDes,MATCH(INDIRECT(ADDRESS(ROW(),COLUMN()-1,4)),UNSPSCCode,0)),IF(INDIRECT(ADDRESS(ROW(),COLUMN()-1,4))="56101508","Colchones o sets para dormir",""))</f>
        <v>Colchones o sets para dormir</v>
      </c>
      <c r="C1558" s="82" t="str">
        <f>IFERROR(VLOOKUP("UD",'Informacion '!P:Q,2,FALSE),"")</f>
        <v>Unidad</v>
      </c>
      <c r="D1558" s="81">
        <v>300</v>
      </c>
      <c r="E1558" s="71">
        <v>10900</v>
      </c>
      <c r="F1558" s="70">
        <f ca="1">INDIRECT(ADDRESS(ROW(),COLUMN()-2,4))*INDIRECT(ADDRESS(ROW(),COLUMN()-1,4))</f>
        <v>3270000</v>
      </c>
    </row>
    <row r="1559" spans="1:10" ht="14.1" customHeight="1" x14ac:dyDescent="0.25">
      <c r="E1559" s="83" t="s">
        <v>12725</v>
      </c>
      <c r="F1559" s="74">
        <f ca="1">SUM(Table95[MONTO TOTAL ESTIMADO])</f>
        <v>3270000</v>
      </c>
    </row>
    <row r="1560" spans="1:10" ht="14.1" customHeight="1" thickBot="1" x14ac:dyDescent="0.3"/>
    <row r="1561" spans="1:10" ht="14.1" customHeight="1" thickBot="1" x14ac:dyDescent="0.3">
      <c r="A1561" s="64" t="s">
        <v>16619</v>
      </c>
      <c r="B1561" s="64" t="s">
        <v>165</v>
      </c>
      <c r="C1561" s="64" t="s">
        <v>11894</v>
      </c>
      <c r="D1561" s="64" t="s">
        <v>14584</v>
      </c>
      <c r="E1561" s="64" t="s">
        <v>11111</v>
      </c>
      <c r="F1561" s="64" t="s">
        <v>11244</v>
      </c>
    </row>
    <row r="1562" spans="1:10" ht="14.1" customHeight="1" thickBot="1" x14ac:dyDescent="0.3">
      <c r="A1562" s="66" t="s">
        <v>3192</v>
      </c>
      <c r="B1562" s="66" t="s">
        <v>13185</v>
      </c>
      <c r="C1562" s="66" t="s">
        <v>18049</v>
      </c>
      <c r="D1562" s="66" t="s">
        <v>1899</v>
      </c>
      <c r="E1562" s="66" t="s">
        <v>18105</v>
      </c>
      <c r="F1562" s="66" t="s">
        <v>6884</v>
      </c>
    </row>
    <row r="1563" spans="1:10" ht="14.1" customHeight="1" thickBot="1" x14ac:dyDescent="0.3">
      <c r="A1563" s="134" t="s">
        <v>15034</v>
      </c>
      <c r="B1563" s="67" t="s">
        <v>8646</v>
      </c>
      <c r="C1563" s="77">
        <v>44425</v>
      </c>
      <c r="D1563" s="134" t="s">
        <v>9515</v>
      </c>
      <c r="E1563" s="79" t="s">
        <v>13278</v>
      </c>
      <c r="F1563" s="80" t="s">
        <v>3126</v>
      </c>
    </row>
    <row r="1564" spans="1:10" ht="14.1" customHeight="1" thickBot="1" x14ac:dyDescent="0.3">
      <c r="A1564" s="135"/>
      <c r="B1564" s="67" t="s">
        <v>1810</v>
      </c>
      <c r="C1564" s="78">
        <f>IF(C1563="","",IF(AND(MONTH(C1563)&gt;=1,MONTH(C1563)&lt;=3),1,IF(AND(MONTH(C1563)&gt;=4,MONTH(C1563)&lt;=6),2,IF(AND(MONTH(C1563)&gt;=7,MONTH(C1563)&lt;=9),3,4))))</f>
        <v>3</v>
      </c>
      <c r="D1564" s="135"/>
      <c r="E1564" s="79" t="s">
        <v>2447</v>
      </c>
      <c r="F1564" s="80" t="s">
        <v>14655</v>
      </c>
    </row>
    <row r="1565" spans="1:10" ht="14.1" customHeight="1" thickBot="1" x14ac:dyDescent="0.3">
      <c r="A1565" s="135"/>
      <c r="B1565" s="67" t="s">
        <v>13122</v>
      </c>
      <c r="C1565" s="77">
        <v>44432</v>
      </c>
      <c r="D1565" s="135"/>
      <c r="E1565" s="79" t="s">
        <v>3119</v>
      </c>
      <c r="F1565" s="80" t="s">
        <v>4694</v>
      </c>
    </row>
    <row r="1566" spans="1:10" ht="14.1" customHeight="1" thickBot="1" x14ac:dyDescent="0.3">
      <c r="A1566" s="135"/>
      <c r="B1566" s="67" t="s">
        <v>1810</v>
      </c>
      <c r="C1566" s="78">
        <f>IF(C1565="","",IF(AND(MONTH(C1565)&gt;=1,MONTH(C1565)&lt;=3),1,IF(AND(MONTH(C1565)&gt;=4,MONTH(C1565)&lt;=6),2,IF(AND(MONTH(C1565)&gt;=7,MONTH(C1565)&lt;=9),3,4))))</f>
        <v>3</v>
      </c>
      <c r="D1566" s="135"/>
      <c r="E1566" s="79" t="s">
        <v>13380</v>
      </c>
      <c r="F1566" s="80"/>
      <c r="H1566" s="26" t="str">
        <f>C1551</f>
        <v>Bienes</v>
      </c>
      <c r="I1566" s="26" t="str">
        <f>E1551</f>
        <v>No</v>
      </c>
      <c r="J1566" s="26" t="str">
        <f>D1551</f>
        <v>Comparacion de Precios</v>
      </c>
    </row>
    <row r="1567" spans="1:10" ht="14.1" customHeight="1" thickBot="1" x14ac:dyDescent="0.3"/>
    <row r="1568" spans="1:10" ht="33.950000000000003" customHeight="1" thickBot="1" x14ac:dyDescent="0.3">
      <c r="A1568" s="72" t="s">
        <v>15959</v>
      </c>
      <c r="B1568" s="72" t="s">
        <v>16379</v>
      </c>
      <c r="C1568" s="72" t="s">
        <v>15863</v>
      </c>
      <c r="D1568" s="72" t="s">
        <v>15467</v>
      </c>
      <c r="E1568" s="72" t="s">
        <v>7036</v>
      </c>
      <c r="F1568" s="72" t="s">
        <v>15496</v>
      </c>
    </row>
    <row r="1569" spans="1:10" ht="14.1" customHeight="1" x14ac:dyDescent="0.25">
      <c r="A1569" s="81" t="s">
        <v>4663</v>
      </c>
      <c r="B1569" s="69" t="str">
        <f ca="1">IFERROR(INDEX(UNSPSCDes,MATCH(INDIRECT(ADDRESS(ROW(),COLUMN()-1,4)),UNSPSCCode,0)),IF(INDIRECT(ADDRESS(ROW(),COLUMN()-1,4))="56101508","Colchones o sets para dormir",""))</f>
        <v>Colchones o sets para dormir</v>
      </c>
      <c r="C1569" s="82" t="str">
        <f>IFERROR(VLOOKUP("UD",'Informacion '!P:Q,2,FALSE),"")</f>
        <v>Unidad</v>
      </c>
      <c r="D1569" s="81">
        <v>300</v>
      </c>
      <c r="E1569" s="71">
        <v>10900</v>
      </c>
      <c r="F1569" s="70">
        <f ca="1">INDIRECT(ADDRESS(ROW(),COLUMN()-2,4))*INDIRECT(ADDRESS(ROW(),COLUMN()-1,4))</f>
        <v>3270000</v>
      </c>
    </row>
    <row r="1570" spans="1:10" ht="14.1" customHeight="1" x14ac:dyDescent="0.25">
      <c r="E1570" s="83" t="s">
        <v>12725</v>
      </c>
      <c r="F1570" s="74">
        <f ca="1">SUM(Table96[MONTO TOTAL ESTIMADO])</f>
        <v>3270000</v>
      </c>
    </row>
    <row r="1571" spans="1:10" ht="14.1" customHeight="1" thickBot="1" x14ac:dyDescent="0.3"/>
    <row r="1572" spans="1:10" ht="14.1" customHeight="1" thickBot="1" x14ac:dyDescent="0.3">
      <c r="A1572" s="64" t="s">
        <v>16619</v>
      </c>
      <c r="B1572" s="64" t="s">
        <v>165</v>
      </c>
      <c r="C1572" s="64" t="s">
        <v>11894</v>
      </c>
      <c r="D1572" s="64" t="s">
        <v>14584</v>
      </c>
      <c r="E1572" s="64" t="s">
        <v>11111</v>
      </c>
      <c r="F1572" s="64" t="s">
        <v>11244</v>
      </c>
    </row>
    <row r="1573" spans="1:10" ht="14.1" customHeight="1" thickBot="1" x14ac:dyDescent="0.3">
      <c r="A1573" s="66" t="s">
        <v>1239</v>
      </c>
      <c r="B1573" s="66" t="s">
        <v>11664</v>
      </c>
      <c r="C1573" s="66" t="s">
        <v>18049</v>
      </c>
      <c r="D1573" s="66" t="s">
        <v>1899</v>
      </c>
      <c r="E1573" s="66" t="s">
        <v>18105</v>
      </c>
      <c r="F1573" s="66" t="s">
        <v>6884</v>
      </c>
    </row>
    <row r="1574" spans="1:10" ht="14.1" customHeight="1" thickBot="1" x14ac:dyDescent="0.3">
      <c r="A1574" s="134" t="s">
        <v>15034</v>
      </c>
      <c r="B1574" s="67" t="s">
        <v>8646</v>
      </c>
      <c r="C1574" s="77">
        <v>44289</v>
      </c>
      <c r="D1574" s="134" t="s">
        <v>9515</v>
      </c>
      <c r="E1574" s="79" t="s">
        <v>13278</v>
      </c>
      <c r="F1574" s="80" t="s">
        <v>3126</v>
      </c>
    </row>
    <row r="1575" spans="1:10" ht="14.1" customHeight="1" thickBot="1" x14ac:dyDescent="0.3">
      <c r="A1575" s="135"/>
      <c r="B1575" s="67" t="s">
        <v>1810</v>
      </c>
      <c r="C1575" s="78">
        <f>IF(C1574="","",IF(AND(MONTH(C1574)&gt;=1,MONTH(C1574)&lt;=3),1,IF(AND(MONTH(C1574)&gt;=4,MONTH(C1574)&lt;=6),2,IF(AND(MONTH(C1574)&gt;=7,MONTH(C1574)&lt;=9),3,4))))</f>
        <v>2</v>
      </c>
      <c r="D1575" s="135"/>
      <c r="E1575" s="79" t="s">
        <v>2447</v>
      </c>
      <c r="F1575" s="80" t="s">
        <v>14655</v>
      </c>
    </row>
    <row r="1576" spans="1:10" ht="14.1" customHeight="1" thickBot="1" x14ac:dyDescent="0.3">
      <c r="A1576" s="135"/>
      <c r="B1576" s="67" t="s">
        <v>13122</v>
      </c>
      <c r="C1576" s="77">
        <v>44296</v>
      </c>
      <c r="D1576" s="135"/>
      <c r="E1576" s="79" t="s">
        <v>3119</v>
      </c>
      <c r="F1576" s="80" t="s">
        <v>4694</v>
      </c>
    </row>
    <row r="1577" spans="1:10" ht="14.1" customHeight="1" thickBot="1" x14ac:dyDescent="0.3">
      <c r="A1577" s="135"/>
      <c r="B1577" s="67" t="s">
        <v>1810</v>
      </c>
      <c r="C1577" s="78">
        <f>IF(C1576="","",IF(AND(MONTH(C1576)&gt;=1,MONTH(C1576)&lt;=3),1,IF(AND(MONTH(C1576)&gt;=4,MONTH(C1576)&lt;=6),2,IF(AND(MONTH(C1576)&gt;=7,MONTH(C1576)&lt;=9),3,4))))</f>
        <v>2</v>
      </c>
      <c r="D1577" s="135"/>
      <c r="E1577" s="79" t="s">
        <v>13380</v>
      </c>
      <c r="F1577" s="80"/>
      <c r="H1577" s="26" t="str">
        <f>C1562</f>
        <v>Bienes</v>
      </c>
      <c r="I1577" s="26" t="str">
        <f>E1562</f>
        <v>No</v>
      </c>
      <c r="J1577" s="26" t="str">
        <f>D1562</f>
        <v>Comparacion de Precios</v>
      </c>
    </row>
    <row r="1578" spans="1:10" ht="14.1" customHeight="1" thickBot="1" x14ac:dyDescent="0.3"/>
    <row r="1579" spans="1:10" ht="33.950000000000003" customHeight="1" thickBot="1" x14ac:dyDescent="0.3">
      <c r="A1579" s="72" t="s">
        <v>15959</v>
      </c>
      <c r="B1579" s="72" t="s">
        <v>16379</v>
      </c>
      <c r="C1579" s="72" t="s">
        <v>15863</v>
      </c>
      <c r="D1579" s="72" t="s">
        <v>15467</v>
      </c>
      <c r="E1579" s="72" t="s">
        <v>7036</v>
      </c>
      <c r="F1579" s="72" t="s">
        <v>15496</v>
      </c>
    </row>
    <row r="1580" spans="1:10" ht="14.1" customHeight="1" x14ac:dyDescent="0.25">
      <c r="A1580" s="81" t="s">
        <v>11405</v>
      </c>
      <c r="B1580" s="69" t="str">
        <f ca="1">IFERROR(INDEX(UNSPSCDes,MATCH(INDIRECT(ADDRESS(ROW(),COLUMN()-1,4)),UNSPSCCode,0)),IF(INDIRECT(ADDRESS(ROW(),COLUMN()-1,4))="56111701","Escritorios no modulares",""))</f>
        <v>Escritorios no modulares</v>
      </c>
      <c r="C1580" s="82" t="str">
        <f>IFERROR(VLOOKUP("UD",'Informacion '!P:Q,2,FALSE),"")</f>
        <v>Unidad</v>
      </c>
      <c r="D1580" s="81">
        <v>18</v>
      </c>
      <c r="E1580" s="71">
        <v>40100</v>
      </c>
      <c r="F1580" s="70">
        <f ca="1">INDIRECT(ADDRESS(ROW(),COLUMN()-2,4))*INDIRECT(ADDRESS(ROW(),COLUMN()-1,4))</f>
        <v>721800</v>
      </c>
    </row>
    <row r="1581" spans="1:10" ht="14.1" customHeight="1" x14ac:dyDescent="0.25">
      <c r="A1581" s="81" t="s">
        <v>13451</v>
      </c>
      <c r="B1581" s="69" t="str">
        <f ca="1">IFERROR(INDEX(UNSPSCDes,MATCH(INDIRECT(ADDRESS(ROW(),COLUMN()-1,4)),UNSPSCCode,0)),IF(INDIRECT(ADDRESS(ROW(),COLUMN()-1,4))="56111802","Mesas individuales (sin apoyo)",""))</f>
        <v>Mesas individuales (sin apoyo)</v>
      </c>
      <c r="C1581" s="82" t="str">
        <f>IFERROR(VLOOKUP("UD",'Informacion '!P:Q,2,FALSE),"")</f>
        <v>Unidad</v>
      </c>
      <c r="D1581" s="81">
        <v>8</v>
      </c>
      <c r="E1581" s="71">
        <v>12500</v>
      </c>
      <c r="F1581" s="70">
        <f ca="1">INDIRECT(ADDRESS(ROW(),COLUMN()-2,4))*INDIRECT(ADDRESS(ROW(),COLUMN()-1,4))</f>
        <v>100000</v>
      </c>
    </row>
    <row r="1582" spans="1:10" ht="14.1" customHeight="1" x14ac:dyDescent="0.25">
      <c r="A1582" s="81" t="s">
        <v>2886</v>
      </c>
      <c r="B1582" s="69" t="str">
        <f ca="1">IFERROR(INDEX(UNSPSCDes,MATCH(INDIRECT(ADDRESS(ROW(),COLUMN()-1,4)),UNSPSCCode,0)),IF(INDIRECT(ADDRESS(ROW(),COLUMN()-1,4))="56101703","Escritorios",""))</f>
        <v>Escritorios</v>
      </c>
      <c r="C1582" s="82" t="str">
        <f>IFERROR(VLOOKUP("UD",'Informacion '!P:Q,2,FALSE),"")</f>
        <v>Unidad</v>
      </c>
      <c r="D1582" s="81">
        <v>8</v>
      </c>
      <c r="E1582" s="71">
        <v>39800</v>
      </c>
      <c r="F1582" s="70">
        <f ca="1">INDIRECT(ADDRESS(ROW(),COLUMN()-2,4))*INDIRECT(ADDRESS(ROW(),COLUMN()-1,4))</f>
        <v>318400</v>
      </c>
    </row>
    <row r="1583" spans="1:10" ht="14.1" customHeight="1" x14ac:dyDescent="0.25">
      <c r="A1583" s="81" t="s">
        <v>1922</v>
      </c>
      <c r="B1583" s="69" t="str">
        <f ca="1">IFERROR(INDEX(UNSPSCDes,MATCH(INDIRECT(ADDRESS(ROW(),COLUMN()-1,4)),UNSPSCCode,0)),IF(INDIRECT(ADDRESS(ROW(),COLUMN()-1,4))="56101522","Sillas de brazos",""))</f>
        <v>Sillas de brazos</v>
      </c>
      <c r="C1583" s="82" t="str">
        <f>IFERROR(VLOOKUP("UD",'Informacion '!P:Q,2,FALSE),"")</f>
        <v>Unidad</v>
      </c>
      <c r="D1583" s="81">
        <v>18</v>
      </c>
      <c r="E1583" s="71">
        <v>22500</v>
      </c>
      <c r="F1583" s="70">
        <f ca="1">INDIRECT(ADDRESS(ROW(),COLUMN()-2,4))*INDIRECT(ADDRESS(ROW(),COLUMN()-1,4))</f>
        <v>405000</v>
      </c>
    </row>
    <row r="1584" spans="1:10" ht="14.1" customHeight="1" x14ac:dyDescent="0.25">
      <c r="E1584" s="83" t="s">
        <v>12725</v>
      </c>
      <c r="F1584" s="74">
        <f ca="1">SUM(Table97[MONTO TOTAL ESTIMADO])</f>
        <v>1545200</v>
      </c>
    </row>
    <row r="1585" spans="1:10" ht="14.1" customHeight="1" thickBot="1" x14ac:dyDescent="0.3"/>
    <row r="1586" spans="1:10" ht="14.1" customHeight="1" thickBot="1" x14ac:dyDescent="0.3">
      <c r="A1586" s="64" t="s">
        <v>16619</v>
      </c>
      <c r="B1586" s="64" t="s">
        <v>165</v>
      </c>
      <c r="C1586" s="64" t="s">
        <v>11894</v>
      </c>
      <c r="D1586" s="64" t="s">
        <v>14584</v>
      </c>
      <c r="E1586" s="64" t="s">
        <v>11111</v>
      </c>
      <c r="F1586" s="64" t="s">
        <v>11244</v>
      </c>
    </row>
    <row r="1587" spans="1:10" ht="14.1" customHeight="1" thickBot="1" x14ac:dyDescent="0.3">
      <c r="A1587" s="66" t="s">
        <v>1239</v>
      </c>
      <c r="B1587" s="66" t="s">
        <v>11664</v>
      </c>
      <c r="C1587" s="66" t="s">
        <v>18049</v>
      </c>
      <c r="D1587" s="66" t="s">
        <v>1899</v>
      </c>
      <c r="E1587" s="66" t="s">
        <v>18105</v>
      </c>
      <c r="F1587" s="66" t="s">
        <v>6884</v>
      </c>
    </row>
    <row r="1588" spans="1:10" ht="14.1" customHeight="1" thickBot="1" x14ac:dyDescent="0.3">
      <c r="A1588" s="134" t="s">
        <v>15034</v>
      </c>
      <c r="B1588" s="67" t="s">
        <v>8646</v>
      </c>
      <c r="C1588" s="77">
        <v>44472</v>
      </c>
      <c r="D1588" s="134" t="s">
        <v>9515</v>
      </c>
      <c r="E1588" s="79" t="s">
        <v>13278</v>
      </c>
      <c r="F1588" s="80" t="s">
        <v>3126</v>
      </c>
    </row>
    <row r="1589" spans="1:10" ht="14.1" customHeight="1" thickBot="1" x14ac:dyDescent="0.3">
      <c r="A1589" s="135"/>
      <c r="B1589" s="67" t="s">
        <v>1810</v>
      </c>
      <c r="C1589" s="78">
        <f>IF(C1588="","",IF(AND(MONTH(C1588)&gt;=1,MONTH(C1588)&lt;=3),1,IF(AND(MONTH(C1588)&gt;=4,MONTH(C1588)&lt;=6),2,IF(AND(MONTH(C1588)&gt;=7,MONTH(C1588)&lt;=9),3,4))))</f>
        <v>4</v>
      </c>
      <c r="D1589" s="135"/>
      <c r="E1589" s="79" t="s">
        <v>2447</v>
      </c>
      <c r="F1589" s="80" t="s">
        <v>14655</v>
      </c>
    </row>
    <row r="1590" spans="1:10" ht="14.1" customHeight="1" thickBot="1" x14ac:dyDescent="0.3">
      <c r="A1590" s="135"/>
      <c r="B1590" s="67" t="s">
        <v>13122</v>
      </c>
      <c r="C1590" s="77">
        <v>44475</v>
      </c>
      <c r="D1590" s="135"/>
      <c r="E1590" s="79" t="s">
        <v>3119</v>
      </c>
      <c r="F1590" s="80" t="s">
        <v>4694</v>
      </c>
    </row>
    <row r="1591" spans="1:10" ht="14.1" customHeight="1" thickBot="1" x14ac:dyDescent="0.3">
      <c r="A1591" s="135"/>
      <c r="B1591" s="67" t="s">
        <v>1810</v>
      </c>
      <c r="C1591" s="78">
        <f>IF(C1590="","",IF(AND(MONTH(C1590)&gt;=1,MONTH(C1590)&lt;=3),1,IF(AND(MONTH(C1590)&gt;=4,MONTH(C1590)&lt;=6),2,IF(AND(MONTH(C1590)&gt;=7,MONTH(C1590)&lt;=9),3,4))))</f>
        <v>4</v>
      </c>
      <c r="D1591" s="135"/>
      <c r="E1591" s="79" t="s">
        <v>13380</v>
      </c>
      <c r="F1591" s="80"/>
      <c r="H1591" s="26" t="str">
        <f>C1573</f>
        <v>Bienes</v>
      </c>
      <c r="I1591" s="26" t="str">
        <f>E1573</f>
        <v>No</v>
      </c>
      <c r="J1591" s="26" t="str">
        <f>D1573</f>
        <v>Comparacion de Precios</v>
      </c>
    </row>
    <row r="1592" spans="1:10" ht="14.1" customHeight="1" thickBot="1" x14ac:dyDescent="0.3"/>
    <row r="1593" spans="1:10" ht="33.950000000000003" customHeight="1" thickBot="1" x14ac:dyDescent="0.3">
      <c r="A1593" s="72" t="s">
        <v>15959</v>
      </c>
      <c r="B1593" s="72" t="s">
        <v>16379</v>
      </c>
      <c r="C1593" s="72" t="s">
        <v>15863</v>
      </c>
      <c r="D1593" s="72" t="s">
        <v>15467</v>
      </c>
      <c r="E1593" s="72" t="s">
        <v>7036</v>
      </c>
      <c r="F1593" s="72" t="s">
        <v>15496</v>
      </c>
    </row>
    <row r="1594" spans="1:10" ht="14.1" customHeight="1" x14ac:dyDescent="0.25">
      <c r="A1594" s="81" t="s">
        <v>11405</v>
      </c>
      <c r="B1594" s="69" t="str">
        <f ca="1">IFERROR(INDEX(UNSPSCDes,MATCH(INDIRECT(ADDRESS(ROW(),COLUMN()-1,4)),UNSPSCCode,0)),IF(INDIRECT(ADDRESS(ROW(),COLUMN()-1,4))="56111701","Escritorios no modulares",""))</f>
        <v>Escritorios no modulares</v>
      </c>
      <c r="C1594" s="82" t="str">
        <f>IFERROR(VLOOKUP("UD",'Informacion '!P:Q,2,FALSE),"")</f>
        <v>Unidad</v>
      </c>
      <c r="D1594" s="81">
        <v>18</v>
      </c>
      <c r="E1594" s="71">
        <v>40100</v>
      </c>
      <c r="F1594" s="70">
        <f ca="1">INDIRECT(ADDRESS(ROW(),COLUMN()-2,4))*INDIRECT(ADDRESS(ROW(),COLUMN()-1,4))</f>
        <v>721800</v>
      </c>
    </row>
    <row r="1595" spans="1:10" ht="14.1" customHeight="1" x14ac:dyDescent="0.25">
      <c r="A1595" s="81" t="s">
        <v>13451</v>
      </c>
      <c r="B1595" s="69" t="str">
        <f ca="1">IFERROR(INDEX(UNSPSCDes,MATCH(INDIRECT(ADDRESS(ROW(),COLUMN()-1,4)),UNSPSCCode,0)),IF(INDIRECT(ADDRESS(ROW(),COLUMN()-1,4))="56111802","Mesas individuales (sin apoyo)",""))</f>
        <v>Mesas individuales (sin apoyo)</v>
      </c>
      <c r="C1595" s="82" t="str">
        <f>IFERROR(VLOOKUP("UD",'Informacion '!P:Q,2,FALSE),"")</f>
        <v>Unidad</v>
      </c>
      <c r="D1595" s="81">
        <v>8</v>
      </c>
      <c r="E1595" s="71">
        <v>12500</v>
      </c>
      <c r="F1595" s="70">
        <f ca="1">INDIRECT(ADDRESS(ROW(),COLUMN()-2,4))*INDIRECT(ADDRESS(ROW(),COLUMN()-1,4))</f>
        <v>100000</v>
      </c>
    </row>
    <row r="1596" spans="1:10" ht="14.1" customHeight="1" x14ac:dyDescent="0.25">
      <c r="A1596" s="81" t="s">
        <v>2886</v>
      </c>
      <c r="B1596" s="69" t="str">
        <f ca="1">IFERROR(INDEX(UNSPSCDes,MATCH(INDIRECT(ADDRESS(ROW(),COLUMN()-1,4)),UNSPSCCode,0)),IF(INDIRECT(ADDRESS(ROW(),COLUMN()-1,4))="56101703","Escritorios",""))</f>
        <v>Escritorios</v>
      </c>
      <c r="C1596" s="82" t="str">
        <f>IFERROR(VLOOKUP("UD",'Informacion '!P:Q,2,FALSE),"")</f>
        <v>Unidad</v>
      </c>
      <c r="D1596" s="81">
        <v>8</v>
      </c>
      <c r="E1596" s="71">
        <v>39800</v>
      </c>
      <c r="F1596" s="70">
        <f ca="1">INDIRECT(ADDRESS(ROW(),COLUMN()-2,4))*INDIRECT(ADDRESS(ROW(),COLUMN()-1,4))</f>
        <v>318400</v>
      </c>
    </row>
    <row r="1597" spans="1:10" ht="14.1" customHeight="1" x14ac:dyDescent="0.25">
      <c r="A1597" s="81" t="s">
        <v>1922</v>
      </c>
      <c r="B1597" s="69" t="str">
        <f ca="1">IFERROR(INDEX(UNSPSCDes,MATCH(INDIRECT(ADDRESS(ROW(),COLUMN()-1,4)),UNSPSCCode,0)),IF(INDIRECT(ADDRESS(ROW(),COLUMN()-1,4))="56101522","Sillas de brazos",""))</f>
        <v>Sillas de brazos</v>
      </c>
      <c r="C1597" s="82" t="str">
        <f>IFERROR(VLOOKUP("UD",'Informacion '!P:Q,2,FALSE),"")</f>
        <v>Unidad</v>
      </c>
      <c r="D1597" s="81">
        <v>18</v>
      </c>
      <c r="E1597" s="71">
        <v>22500</v>
      </c>
      <c r="F1597" s="70">
        <f ca="1">INDIRECT(ADDRESS(ROW(),COLUMN()-2,4))*INDIRECT(ADDRESS(ROW(),COLUMN()-1,4))</f>
        <v>405000</v>
      </c>
    </row>
    <row r="1598" spans="1:10" ht="14.1" customHeight="1" x14ac:dyDescent="0.25">
      <c r="E1598" s="83" t="s">
        <v>12725</v>
      </c>
      <c r="F1598" s="74">
        <f ca="1">SUM(Table98[MONTO TOTAL ESTIMADO])</f>
        <v>1545200</v>
      </c>
    </row>
    <row r="1599" spans="1:10" ht="14.1" customHeight="1" thickBot="1" x14ac:dyDescent="0.3"/>
    <row r="1600" spans="1:10" ht="33.950000000000003" customHeight="1" thickBot="1" x14ac:dyDescent="0.3">
      <c r="A1600" s="64" t="s">
        <v>16619</v>
      </c>
      <c r="B1600" s="64" t="s">
        <v>165</v>
      </c>
      <c r="C1600" s="64" t="s">
        <v>11894</v>
      </c>
      <c r="D1600" s="64" t="s">
        <v>14584</v>
      </c>
      <c r="E1600" s="64" t="s">
        <v>11111</v>
      </c>
      <c r="F1600" s="64" t="s">
        <v>11244</v>
      </c>
    </row>
    <row r="1601" spans="1:10" ht="14.1" customHeight="1" thickBot="1" x14ac:dyDescent="0.3">
      <c r="A1601" s="66" t="s">
        <v>13502</v>
      </c>
      <c r="B1601" s="66" t="s">
        <v>11760</v>
      </c>
      <c r="C1601" s="66" t="s">
        <v>18049</v>
      </c>
      <c r="D1601" s="66" t="s">
        <v>1899</v>
      </c>
      <c r="E1601" s="66" t="s">
        <v>18105</v>
      </c>
      <c r="F1601" s="66" t="s">
        <v>6884</v>
      </c>
    </row>
    <row r="1602" spans="1:10" ht="14.1" customHeight="1" thickBot="1" x14ac:dyDescent="0.3">
      <c r="A1602" s="134" t="s">
        <v>15034</v>
      </c>
      <c r="B1602" s="67" t="s">
        <v>8646</v>
      </c>
      <c r="C1602" s="77">
        <v>44326</v>
      </c>
      <c r="D1602" s="134" t="s">
        <v>9515</v>
      </c>
      <c r="E1602" s="79" t="s">
        <v>13278</v>
      </c>
      <c r="F1602" s="80" t="s">
        <v>3126</v>
      </c>
    </row>
    <row r="1603" spans="1:10" ht="14.1" customHeight="1" thickBot="1" x14ac:dyDescent="0.3">
      <c r="A1603" s="135"/>
      <c r="B1603" s="67" t="s">
        <v>1810</v>
      </c>
      <c r="C1603" s="78">
        <f>IF(C1602="","",IF(AND(MONTH(C1602)&gt;=1,MONTH(C1602)&lt;=3),1,IF(AND(MONTH(C1602)&gt;=4,MONTH(C1602)&lt;=6),2,IF(AND(MONTH(C1602)&gt;=7,MONTH(C1602)&lt;=9),3,4))))</f>
        <v>2</v>
      </c>
      <c r="D1603" s="135"/>
      <c r="E1603" s="79" t="s">
        <v>2447</v>
      </c>
      <c r="F1603" s="80" t="s">
        <v>14655</v>
      </c>
    </row>
    <row r="1604" spans="1:10" ht="14.1" customHeight="1" thickBot="1" x14ac:dyDescent="0.3">
      <c r="A1604" s="135"/>
      <c r="B1604" s="67" t="s">
        <v>13122</v>
      </c>
      <c r="C1604" s="77">
        <v>44335</v>
      </c>
      <c r="D1604" s="135"/>
      <c r="E1604" s="79" t="s">
        <v>3119</v>
      </c>
      <c r="F1604" s="80" t="s">
        <v>4694</v>
      </c>
    </row>
    <row r="1605" spans="1:10" ht="14.1" customHeight="1" thickBot="1" x14ac:dyDescent="0.3">
      <c r="A1605" s="135"/>
      <c r="B1605" s="67" t="s">
        <v>1810</v>
      </c>
      <c r="C1605" s="78">
        <f>IF(C1604="","",IF(AND(MONTH(C1604)&gt;=1,MONTH(C1604)&lt;=3),1,IF(AND(MONTH(C1604)&gt;=4,MONTH(C1604)&lt;=6),2,IF(AND(MONTH(C1604)&gt;=7,MONTH(C1604)&lt;=9),3,4))))</f>
        <v>2</v>
      </c>
      <c r="D1605" s="135"/>
      <c r="E1605" s="79" t="s">
        <v>13380</v>
      </c>
      <c r="F1605" s="80"/>
    </row>
    <row r="1606" spans="1:10" ht="14.1" customHeight="1" thickBot="1" x14ac:dyDescent="0.3"/>
    <row r="1607" spans="1:10" ht="14.1" customHeight="1" thickBot="1" x14ac:dyDescent="0.3">
      <c r="A1607" s="72" t="s">
        <v>15959</v>
      </c>
      <c r="B1607" s="72" t="s">
        <v>16379</v>
      </c>
      <c r="C1607" s="72" t="s">
        <v>15863</v>
      </c>
      <c r="D1607" s="72" t="s">
        <v>15467</v>
      </c>
      <c r="E1607" s="72" t="s">
        <v>7036</v>
      </c>
      <c r="F1607" s="72" t="s">
        <v>15496</v>
      </c>
    </row>
    <row r="1608" spans="1:10" ht="14.1" customHeight="1" x14ac:dyDescent="0.25">
      <c r="A1608" s="81" t="s">
        <v>10171</v>
      </c>
      <c r="B1608" s="69" t="str">
        <f ca="1">IFERROR(INDEX(UNSPSCDes,MATCH(INDIRECT(ADDRESS(ROW(),COLUMN()-1,4)),UNSPSCCode,0)),IF(INDIRECT(ADDRESS(ROW(),COLUMN()-1,4))="60121101","Papel para dibujo de sulfito",""))</f>
        <v>Papel para dibujo de sulfito</v>
      </c>
      <c r="C1608" s="82" t="str">
        <f>IFERROR(VLOOKUP("UD",'Informacion '!P:Q,2,FALSE),"")</f>
        <v>Unidad</v>
      </c>
      <c r="D1608" s="81">
        <v>50</v>
      </c>
      <c r="E1608" s="71">
        <v>1500</v>
      </c>
      <c r="F1608" s="70">
        <f t="shared" ref="F1608:F1623" ca="1" si="41">INDIRECT(ADDRESS(ROW(),COLUMN()-2,4))*INDIRECT(ADDRESS(ROW(),COLUMN()-1,4))</f>
        <v>75000</v>
      </c>
    </row>
    <row r="1609" spans="1:10" ht="14.1" customHeight="1" x14ac:dyDescent="0.25">
      <c r="A1609" s="81" t="s">
        <v>10315</v>
      </c>
      <c r="B1609" s="69" t="str">
        <f ca="1">IFERROR(INDEX(UNSPSCDes,MATCH(INDIRECT(ADDRESS(ROW(),COLUMN()-1,4)),UNSPSCCode,0)),IF(INDIRECT(ADDRESS(ROW(),COLUMN()-1,4))="60121102","Papel para dibujo de pasta de madera triturada",""))</f>
        <v>Papel para dibujo de pasta de madera triturada</v>
      </c>
      <c r="C1609" s="82" t="str">
        <f>IFERROR(VLOOKUP("UD",'Informacion '!P:Q,2,FALSE),"")</f>
        <v>Unidad</v>
      </c>
      <c r="D1609" s="81">
        <v>50</v>
      </c>
      <c r="E1609" s="71">
        <v>1250</v>
      </c>
      <c r="F1609" s="70">
        <f t="shared" ca="1" si="41"/>
        <v>62500</v>
      </c>
    </row>
    <row r="1610" spans="1:10" ht="14.1" customHeight="1" x14ac:dyDescent="0.25">
      <c r="A1610" s="81" t="s">
        <v>15375</v>
      </c>
      <c r="B1610" s="69" t="str">
        <f ca="1">IFERROR(INDEX(UNSPSCDes,MATCH(INDIRECT(ADDRESS(ROW(),COLUMN()-1,4)),UNSPSCCode,0)),IF(INDIRECT(ADDRESS(ROW(),COLUMN()-1,4))="60121103","Papel para dibujo de calcar o pergamino",""))</f>
        <v>Papel para dibujo de calcar o pergamino</v>
      </c>
      <c r="C1610" s="82" t="str">
        <f>IFERROR(VLOOKUP("UD",'Informacion '!P:Q,2,FALSE),"")</f>
        <v>Unidad</v>
      </c>
      <c r="D1610" s="81">
        <v>50</v>
      </c>
      <c r="E1610" s="71">
        <v>1550</v>
      </c>
      <c r="F1610" s="70">
        <f t="shared" ca="1" si="41"/>
        <v>77500</v>
      </c>
    </row>
    <row r="1611" spans="1:10" ht="14.1" customHeight="1" x14ac:dyDescent="0.25">
      <c r="A1611" s="81" t="s">
        <v>10840</v>
      </c>
      <c r="B1611" s="69" t="str">
        <f ca="1">IFERROR(INDEX(UNSPSCDes,MATCH(INDIRECT(ADDRESS(ROW(),COLUMN()-1,4)),UNSPSCCode,0)),IF(INDIRECT(ADDRESS(ROW(),COLUMN()-1,4))="60121107","Hojas de papel para acuarela",""))</f>
        <v>Hojas de papel para acuarela</v>
      </c>
      <c r="C1611" s="82" t="str">
        <f>IFERROR(VLOOKUP("UD",'Informacion '!P:Q,2,FALSE),"")</f>
        <v>Unidad</v>
      </c>
      <c r="D1611" s="81">
        <v>50</v>
      </c>
      <c r="E1611" s="71">
        <v>1500</v>
      </c>
      <c r="F1611" s="70">
        <f t="shared" ca="1" si="41"/>
        <v>75000</v>
      </c>
    </row>
    <row r="1612" spans="1:10" ht="14.1" customHeight="1" x14ac:dyDescent="0.25">
      <c r="A1612" s="81" t="s">
        <v>7627</v>
      </c>
      <c r="B1612" s="69" t="str">
        <f ca="1">IFERROR(INDEX(UNSPSCDes,MATCH(INDIRECT(ADDRESS(ROW(),COLUMN()-1,4)),UNSPSCCode,0)),IF(INDIRECT(ADDRESS(ROW(),COLUMN()-1,4))="60121111","Cartulina de sulfito",""))</f>
        <v>Cartulina de sulfito</v>
      </c>
      <c r="C1612" s="82" t="str">
        <f>IFERROR(VLOOKUP("UD",'Informacion '!P:Q,2,FALSE),"")</f>
        <v>Unidad</v>
      </c>
      <c r="D1612" s="81">
        <v>50</v>
      </c>
      <c r="E1612" s="71">
        <v>1600</v>
      </c>
      <c r="F1612" s="70">
        <f t="shared" ca="1" si="41"/>
        <v>80000</v>
      </c>
      <c r="H1612" s="26" t="e">
        <f>#REF!</f>
        <v>#REF!</v>
      </c>
      <c r="I1612" s="26" t="e">
        <f>#REF!</f>
        <v>#REF!</v>
      </c>
      <c r="J1612" s="26" t="e">
        <f>#REF!</f>
        <v>#REF!</v>
      </c>
    </row>
    <row r="1613" spans="1:10" ht="14.1" customHeight="1" x14ac:dyDescent="0.25">
      <c r="A1613" s="81" t="s">
        <v>10257</v>
      </c>
      <c r="B1613" s="69" t="str">
        <f ca="1">IFERROR(INDEX(UNSPSCDes,MATCH(INDIRECT(ADDRESS(ROW(),COLUMN()-1,4)),UNSPSCCode,0)),IF(INDIRECT(ADDRESS(ROW(),COLUMN()-1,4))="60121137","Hojas de acrílico",""))</f>
        <v>Hojas de acrílico</v>
      </c>
      <c r="C1613" s="82" t="str">
        <f>IFERROR(VLOOKUP("UD",'Informacion '!P:Q,2,FALSE),"")</f>
        <v>Unidad</v>
      </c>
      <c r="D1613" s="81">
        <v>50</v>
      </c>
      <c r="E1613" s="71">
        <v>1850</v>
      </c>
      <c r="F1613" s="70">
        <f t="shared" ca="1" si="41"/>
        <v>92500</v>
      </c>
    </row>
    <row r="1614" spans="1:10" ht="14.1" customHeight="1" x14ac:dyDescent="0.25">
      <c r="A1614" s="81" t="s">
        <v>10257</v>
      </c>
      <c r="B1614" s="69" t="str">
        <f ca="1">IFERROR(INDEX(UNSPSCDes,MATCH(INDIRECT(ADDRESS(ROW(),COLUMN()-1,4)),UNSPSCCode,0)),IF(INDIRECT(ADDRESS(ROW(),COLUMN()-1,4))="60121137","Hojas de acrílico",""))</f>
        <v>Hojas de acrílico</v>
      </c>
      <c r="C1614" s="82" t="str">
        <f>IFERROR(VLOOKUP("UD",'Informacion '!P:Q,2,FALSE),"")</f>
        <v>Unidad</v>
      </c>
      <c r="D1614" s="81">
        <v>50</v>
      </c>
      <c r="E1614" s="71">
        <v>1950</v>
      </c>
      <c r="F1614" s="70">
        <f t="shared" ca="1" si="41"/>
        <v>97500</v>
      </c>
    </row>
    <row r="1615" spans="1:10" ht="14.1" customHeight="1" x14ac:dyDescent="0.25">
      <c r="A1615" s="81" t="s">
        <v>11458</v>
      </c>
      <c r="B1615" s="69" t="str">
        <f ca="1">IFERROR(INDEX(UNSPSCDes,MATCH(INDIRECT(ADDRESS(ROW(),COLUMN()-1,4)),UNSPSCCode,0)),IF(INDIRECT(ADDRESS(ROW(),COLUMN()-1,4))="60121139","Láminas de paspartú",""))</f>
        <v>Láminas de paspartú</v>
      </c>
      <c r="C1615" s="82" t="str">
        <f>IFERROR(VLOOKUP("UD",'Informacion '!P:Q,2,FALSE),"")</f>
        <v>Unidad</v>
      </c>
      <c r="D1615" s="81">
        <v>50</v>
      </c>
      <c r="E1615" s="71">
        <v>1390</v>
      </c>
      <c r="F1615" s="70">
        <f t="shared" ca="1" si="41"/>
        <v>69500</v>
      </c>
    </row>
    <row r="1616" spans="1:10" ht="14.1" customHeight="1" x14ac:dyDescent="0.25">
      <c r="A1616" s="81" t="s">
        <v>18479</v>
      </c>
      <c r="B1616" s="69" t="str">
        <f ca="1">IFERROR(INDEX(UNSPSCDes,MATCH(INDIRECT(ADDRESS(ROW(),COLUMN()-1,4)),UNSPSCCode,0)),IF(INDIRECT(ADDRESS(ROW(),COLUMN()-1,4))="60121142","Cartón duro o cartón de colores de dos caras",""))</f>
        <v>Cartón duro o cartón de colores de dos caras</v>
      </c>
      <c r="C1616" s="82" t="str">
        <f>IFERROR(VLOOKUP("UD",'Informacion '!P:Q,2,FALSE),"")</f>
        <v>Unidad</v>
      </c>
      <c r="D1616" s="81">
        <v>50</v>
      </c>
      <c r="E1616" s="71">
        <v>2500</v>
      </c>
      <c r="F1616" s="70">
        <f t="shared" ca="1" si="41"/>
        <v>125000</v>
      </c>
    </row>
    <row r="1617" spans="1:10" ht="14.1" customHeight="1" x14ac:dyDescent="0.25">
      <c r="A1617" s="81" t="s">
        <v>8210</v>
      </c>
      <c r="B1617" s="69" t="str">
        <f ca="1">IFERROR(INDEX(UNSPSCDes,MATCH(INDIRECT(ADDRESS(ROW(),COLUMN()-1,4)),UNSPSCCode,0)),IF(INDIRECT(ADDRESS(ROW(),COLUMN()-1,4))="60121148","Cartones de colores",""))</f>
        <v>Cartones de colores</v>
      </c>
      <c r="C1617" s="82" t="str">
        <f>IFERROR(VLOOKUP("UD",'Informacion '!P:Q,2,FALSE),"")</f>
        <v>Unidad</v>
      </c>
      <c r="D1617" s="81">
        <v>50</v>
      </c>
      <c r="E1617" s="71">
        <v>2680</v>
      </c>
      <c r="F1617" s="70">
        <f t="shared" ca="1" si="41"/>
        <v>134000</v>
      </c>
    </row>
    <row r="1618" spans="1:10" ht="14.1" customHeight="1" x14ac:dyDescent="0.25">
      <c r="A1618" s="81" t="s">
        <v>19054</v>
      </c>
      <c r="B1618" s="69" t="str">
        <f ca="1">IFERROR(INDEX(UNSPSCDes,MATCH(INDIRECT(ADDRESS(ROW(),COLUMN()-1,4)),UNSPSCCode,0)),IF(INDIRECT(ADDRESS(ROW(),COLUMN()-1,4))="60121149","Papel vegetal prensado",""))</f>
        <v>Papel vegetal prensado</v>
      </c>
      <c r="C1618" s="82" t="str">
        <f>IFERROR(VLOOKUP("UD",'Informacion '!P:Q,2,FALSE),"")</f>
        <v>Unidad</v>
      </c>
      <c r="D1618" s="81">
        <v>50</v>
      </c>
      <c r="E1618" s="71">
        <v>3500</v>
      </c>
      <c r="F1618" s="70">
        <f t="shared" ca="1" si="41"/>
        <v>175000</v>
      </c>
    </row>
    <row r="1619" spans="1:10" ht="14.1" customHeight="1" x14ac:dyDescent="0.25">
      <c r="A1619" s="81" t="s">
        <v>4425</v>
      </c>
      <c r="B1619" s="69" t="str">
        <f ca="1">IFERROR(INDEX(UNSPSCDes,MATCH(INDIRECT(ADDRESS(ROW(),COLUMN()-1,4)),UNSPSCCode,0)),IF(INDIRECT(ADDRESS(ROW(),COLUMN()-1,4))="60121150","Papel de construcción",""))</f>
        <v>Papel de construcción</v>
      </c>
      <c r="C1619" s="82" t="str">
        <f>IFERROR(VLOOKUP("UD",'Informacion '!P:Q,2,FALSE),"")</f>
        <v>Unidad</v>
      </c>
      <c r="D1619" s="81">
        <v>50</v>
      </c>
      <c r="E1619" s="71">
        <v>1999</v>
      </c>
      <c r="F1619" s="70">
        <f t="shared" ca="1" si="41"/>
        <v>99950</v>
      </c>
    </row>
    <row r="1620" spans="1:10" ht="14.1" customHeight="1" x14ac:dyDescent="0.25">
      <c r="A1620" s="81" t="s">
        <v>2682</v>
      </c>
      <c r="B1620" s="69" t="str">
        <f ca="1">IFERROR(INDEX(UNSPSCDes,MATCH(INDIRECT(ADDRESS(ROW(),COLUMN()-1,4)),UNSPSCCode,0)),IF(INDIRECT(ADDRESS(ROW(),COLUMN()-1,4))="60121153","Hojas de transferencia",""))</f>
        <v>Hojas de transferencia</v>
      </c>
      <c r="C1620" s="82" t="str">
        <f>IFERROR(VLOOKUP("UD",'Informacion '!P:Q,2,FALSE),"")</f>
        <v>Unidad</v>
      </c>
      <c r="D1620" s="81">
        <v>50</v>
      </c>
      <c r="E1620" s="71">
        <v>6500</v>
      </c>
      <c r="F1620" s="70">
        <f t="shared" ca="1" si="41"/>
        <v>325000</v>
      </c>
    </row>
    <row r="1621" spans="1:10" ht="14.1" customHeight="1" x14ac:dyDescent="0.25">
      <c r="A1621" s="81" t="s">
        <v>15803</v>
      </c>
      <c r="B1621" s="69" t="str">
        <f ca="1">IFERROR(INDEX(UNSPSCDes,MATCH(INDIRECT(ADDRESS(ROW(),COLUMN()-1,4)),UNSPSCCode,0)),IF(INDIRECT(ADDRESS(ROW(),COLUMN()-1,4))="60121231","Espátulas de paleta",""))</f>
        <v>Espátulas de paleta</v>
      </c>
      <c r="C1621" s="82" t="str">
        <f>IFERROR(VLOOKUP("UD",'Informacion '!P:Q,2,FALSE),"")</f>
        <v>Unidad</v>
      </c>
      <c r="D1621" s="81">
        <v>50</v>
      </c>
      <c r="E1621" s="71">
        <v>3500</v>
      </c>
      <c r="F1621" s="70">
        <f t="shared" ca="1" si="41"/>
        <v>175000</v>
      </c>
    </row>
    <row r="1622" spans="1:10" ht="14.1" customHeight="1" x14ac:dyDescent="0.25">
      <c r="A1622" s="81" t="s">
        <v>112</v>
      </c>
      <c r="B1622" s="69" t="str">
        <f ca="1">IFERROR(INDEX(UNSPSCDes,MATCH(INDIRECT(ADDRESS(ROW(),COLUMN()-1,4)),UNSPSCCode,0)),IF(INDIRECT(ADDRESS(ROW(),COLUMN()-1,4))="60121305","Cortador rotativo de tela o papel",""))</f>
        <v>Cortador rotativo de tela o papel</v>
      </c>
      <c r="C1622" s="82" t="str">
        <f>IFERROR(VLOOKUP("UD",'Informacion '!P:Q,2,FALSE),"")</f>
        <v>Unidad</v>
      </c>
      <c r="D1622" s="81">
        <v>50</v>
      </c>
      <c r="E1622" s="71">
        <v>4500</v>
      </c>
      <c r="F1622" s="70">
        <f t="shared" ca="1" si="41"/>
        <v>225000</v>
      </c>
    </row>
    <row r="1623" spans="1:10" ht="14.1" customHeight="1" x14ac:dyDescent="0.25">
      <c r="A1623" s="81" t="s">
        <v>16842</v>
      </c>
      <c r="B1623" s="69" t="str">
        <f ca="1">IFERROR(INDEX(UNSPSCDes,MATCH(INDIRECT(ADDRESS(ROW(),COLUMN()-1,4)),UNSPSCCode,0)),IF(INDIRECT(ADDRESS(ROW(),COLUMN()-1,4))="60121250","Portafolio para dibujos",""))</f>
        <v>Portafolio para dibujos</v>
      </c>
      <c r="C1623" s="82" t="str">
        <f>IFERROR(VLOOKUP("UD",'Informacion '!P:Q,2,FALSE),"")</f>
        <v>Unidad</v>
      </c>
      <c r="D1623" s="81">
        <v>50</v>
      </c>
      <c r="E1623" s="71">
        <v>3500</v>
      </c>
      <c r="F1623" s="70">
        <f t="shared" ca="1" si="41"/>
        <v>175000</v>
      </c>
    </row>
    <row r="1624" spans="1:10" ht="14.1" customHeight="1" x14ac:dyDescent="0.25">
      <c r="E1624" s="83" t="s">
        <v>12725</v>
      </c>
      <c r="F1624" s="74">
        <f ca="1">SUM(Table100[MONTO TOTAL ESTIMADO])</f>
        <v>2063450</v>
      </c>
    </row>
    <row r="1625" spans="1:10" ht="14.1" customHeight="1" thickBot="1" x14ac:dyDescent="0.3"/>
    <row r="1626" spans="1:10" ht="14.1" customHeight="1" thickBot="1" x14ac:dyDescent="0.3">
      <c r="A1626" s="64" t="s">
        <v>16619</v>
      </c>
      <c r="B1626" s="64" t="s">
        <v>165</v>
      </c>
      <c r="C1626" s="64" t="s">
        <v>11894</v>
      </c>
      <c r="D1626" s="64" t="s">
        <v>14584</v>
      </c>
      <c r="E1626" s="64" t="s">
        <v>11111</v>
      </c>
      <c r="F1626" s="64" t="s">
        <v>11244</v>
      </c>
    </row>
    <row r="1627" spans="1:10" ht="14.1" customHeight="1" thickBot="1" x14ac:dyDescent="0.3">
      <c r="A1627" s="66" t="s">
        <v>13502</v>
      </c>
      <c r="B1627" s="66" t="s">
        <v>11760</v>
      </c>
      <c r="C1627" s="66" t="s">
        <v>18049</v>
      </c>
      <c r="D1627" s="66" t="s">
        <v>1899</v>
      </c>
      <c r="E1627" s="66" t="s">
        <v>18105</v>
      </c>
      <c r="F1627" s="66" t="s">
        <v>6884</v>
      </c>
    </row>
    <row r="1628" spans="1:10" ht="14.1" customHeight="1" thickBot="1" x14ac:dyDescent="0.3">
      <c r="A1628" s="134" t="s">
        <v>15034</v>
      </c>
      <c r="B1628" s="67" t="s">
        <v>8646</v>
      </c>
      <c r="C1628" s="77">
        <v>44418</v>
      </c>
      <c r="D1628" s="134" t="s">
        <v>9515</v>
      </c>
      <c r="E1628" s="79" t="s">
        <v>13278</v>
      </c>
      <c r="F1628" s="80" t="s">
        <v>3126</v>
      </c>
    </row>
    <row r="1629" spans="1:10" ht="14.1" customHeight="1" thickBot="1" x14ac:dyDescent="0.3">
      <c r="A1629" s="135"/>
      <c r="B1629" s="67" t="s">
        <v>1810</v>
      </c>
      <c r="C1629" s="78">
        <f>IF(C1628="","",IF(AND(MONTH(C1628)&gt;=1,MONTH(C1628)&lt;=3),1,IF(AND(MONTH(C1628)&gt;=4,MONTH(C1628)&lt;=6),2,IF(AND(MONTH(C1628)&gt;=7,MONTH(C1628)&lt;=9),3,4))))</f>
        <v>3</v>
      </c>
      <c r="D1629" s="135"/>
      <c r="E1629" s="79" t="s">
        <v>2447</v>
      </c>
      <c r="F1629" s="80" t="s">
        <v>14655</v>
      </c>
    </row>
    <row r="1630" spans="1:10" ht="14.1" customHeight="1" thickBot="1" x14ac:dyDescent="0.3">
      <c r="A1630" s="135"/>
      <c r="B1630" s="67" t="s">
        <v>13122</v>
      </c>
      <c r="C1630" s="77">
        <v>44425</v>
      </c>
      <c r="D1630" s="135"/>
      <c r="E1630" s="79" t="s">
        <v>3119</v>
      </c>
      <c r="F1630" s="80" t="s">
        <v>4694</v>
      </c>
    </row>
    <row r="1631" spans="1:10" ht="14.1" customHeight="1" thickBot="1" x14ac:dyDescent="0.3">
      <c r="A1631" s="135"/>
      <c r="B1631" s="67" t="s">
        <v>1810</v>
      </c>
      <c r="C1631" s="78">
        <f>IF(C1630="","",IF(AND(MONTH(C1630)&gt;=1,MONTH(C1630)&lt;=3),1,IF(AND(MONTH(C1630)&gt;=4,MONTH(C1630)&lt;=6),2,IF(AND(MONTH(C1630)&gt;=7,MONTH(C1630)&lt;=9),3,4))))</f>
        <v>3</v>
      </c>
      <c r="D1631" s="135"/>
      <c r="E1631" s="79" t="s">
        <v>13380</v>
      </c>
      <c r="F1631" s="80"/>
      <c r="H1631" s="26" t="str">
        <f>C1601</f>
        <v>Bienes</v>
      </c>
      <c r="I1631" s="26" t="str">
        <f>E1601</f>
        <v>No</v>
      </c>
      <c r="J1631" s="26" t="str">
        <f>D1601</f>
        <v>Comparacion de Precios</v>
      </c>
    </row>
    <row r="1632" spans="1:10" ht="14.1" customHeight="1" thickBot="1" x14ac:dyDescent="0.3"/>
    <row r="1633" spans="1:6" ht="33.950000000000003" customHeight="1" thickBot="1" x14ac:dyDescent="0.3">
      <c r="A1633" s="72" t="s">
        <v>15959</v>
      </c>
      <c r="B1633" s="72" t="s">
        <v>16379</v>
      </c>
      <c r="C1633" s="72" t="s">
        <v>15863</v>
      </c>
      <c r="D1633" s="72" t="s">
        <v>15467</v>
      </c>
      <c r="E1633" s="72" t="s">
        <v>7036</v>
      </c>
      <c r="F1633" s="72" t="s">
        <v>15496</v>
      </c>
    </row>
    <row r="1634" spans="1:6" ht="14.1" customHeight="1" x14ac:dyDescent="0.25">
      <c r="A1634" s="81" t="s">
        <v>15375</v>
      </c>
      <c r="B1634" s="69" t="str">
        <f ca="1">IFERROR(INDEX(UNSPSCDes,MATCH(INDIRECT(ADDRESS(ROW(),COLUMN()-1,4)),UNSPSCCode,0)),IF(INDIRECT(ADDRESS(ROW(),COLUMN()-1,4))="60121103","Papel para dibujo de calcar o pergamino",""))</f>
        <v>Papel para dibujo de calcar o pergamino</v>
      </c>
      <c r="C1634" s="82" t="str">
        <f>IFERROR(VLOOKUP("UD",'Informacion '!P:Q,2,FALSE),"")</f>
        <v>Unidad</v>
      </c>
      <c r="D1634" s="81">
        <v>50</v>
      </c>
      <c r="E1634" s="71">
        <v>1500</v>
      </c>
      <c r="F1634" s="70">
        <f t="shared" ref="F1634:F1649" ca="1" si="42">INDIRECT(ADDRESS(ROW(),COLUMN()-2,4))*INDIRECT(ADDRESS(ROW(),COLUMN()-1,4))</f>
        <v>75000</v>
      </c>
    </row>
    <row r="1635" spans="1:6" ht="14.1" customHeight="1" x14ac:dyDescent="0.25">
      <c r="A1635" s="81" t="s">
        <v>10840</v>
      </c>
      <c r="B1635" s="69" t="str">
        <f ca="1">IFERROR(INDEX(UNSPSCDes,MATCH(INDIRECT(ADDRESS(ROW(),COLUMN()-1,4)),UNSPSCCode,0)),IF(INDIRECT(ADDRESS(ROW(),COLUMN()-1,4))="60121107","Hojas de papel para acuarela",""))</f>
        <v>Hojas de papel para acuarela</v>
      </c>
      <c r="C1635" s="82" t="str">
        <f>IFERROR(VLOOKUP("UD",'Informacion '!P:Q,2,FALSE),"")</f>
        <v>Unidad</v>
      </c>
      <c r="D1635" s="81">
        <v>50</v>
      </c>
      <c r="E1635" s="71">
        <v>1250</v>
      </c>
      <c r="F1635" s="70">
        <f t="shared" ca="1" si="42"/>
        <v>62500</v>
      </c>
    </row>
    <row r="1636" spans="1:6" ht="14.1" customHeight="1" x14ac:dyDescent="0.25">
      <c r="A1636" s="81" t="s">
        <v>7627</v>
      </c>
      <c r="B1636" s="69" t="str">
        <f ca="1">IFERROR(INDEX(UNSPSCDes,MATCH(INDIRECT(ADDRESS(ROW(),COLUMN()-1,4)),UNSPSCCode,0)),IF(INDIRECT(ADDRESS(ROW(),COLUMN()-1,4))="60121111","Cartulina de sulfito",""))</f>
        <v>Cartulina de sulfito</v>
      </c>
      <c r="C1636" s="82" t="str">
        <f>IFERROR(VLOOKUP("UD",'Informacion '!P:Q,2,FALSE),"")</f>
        <v>Unidad</v>
      </c>
      <c r="D1636" s="81">
        <v>50</v>
      </c>
      <c r="E1636" s="71">
        <v>1550</v>
      </c>
      <c r="F1636" s="70">
        <f t="shared" ca="1" si="42"/>
        <v>77500</v>
      </c>
    </row>
    <row r="1637" spans="1:6" ht="14.1" customHeight="1" x14ac:dyDescent="0.25">
      <c r="A1637" s="81" t="s">
        <v>10257</v>
      </c>
      <c r="B1637" s="69" t="str">
        <f ca="1">IFERROR(INDEX(UNSPSCDes,MATCH(INDIRECT(ADDRESS(ROW(),COLUMN()-1,4)),UNSPSCCode,0)),IF(INDIRECT(ADDRESS(ROW(),COLUMN()-1,4))="60121137","Hojas de acrílico",""))</f>
        <v>Hojas de acrílico</v>
      </c>
      <c r="C1637" s="82" t="str">
        <f>IFERROR(VLOOKUP("UD",'Informacion '!P:Q,2,FALSE),"")</f>
        <v>Unidad</v>
      </c>
      <c r="D1637" s="81">
        <v>50</v>
      </c>
      <c r="E1637" s="71">
        <v>1500</v>
      </c>
      <c r="F1637" s="70">
        <f t="shared" ca="1" si="42"/>
        <v>75000</v>
      </c>
    </row>
    <row r="1638" spans="1:6" ht="14.1" customHeight="1" x14ac:dyDescent="0.25">
      <c r="A1638" s="81" t="s">
        <v>10257</v>
      </c>
      <c r="B1638" s="69" t="str">
        <f ca="1">IFERROR(INDEX(UNSPSCDes,MATCH(INDIRECT(ADDRESS(ROW(),COLUMN()-1,4)),UNSPSCCode,0)),IF(INDIRECT(ADDRESS(ROW(),COLUMN()-1,4))="60121137","Hojas de acrílico",""))</f>
        <v>Hojas de acrílico</v>
      </c>
      <c r="C1638" s="82" t="str">
        <f>IFERROR(VLOOKUP("UD",'Informacion '!P:Q,2,FALSE),"")</f>
        <v>Unidad</v>
      </c>
      <c r="D1638" s="81">
        <v>50</v>
      </c>
      <c r="E1638" s="71">
        <v>1600</v>
      </c>
      <c r="F1638" s="70">
        <f t="shared" ca="1" si="42"/>
        <v>80000</v>
      </c>
    </row>
    <row r="1639" spans="1:6" ht="14.1" customHeight="1" x14ac:dyDescent="0.25">
      <c r="A1639" s="81" t="s">
        <v>11458</v>
      </c>
      <c r="B1639" s="69" t="str">
        <f ca="1">IFERROR(INDEX(UNSPSCDes,MATCH(INDIRECT(ADDRESS(ROW(),COLUMN()-1,4)),UNSPSCCode,0)),IF(INDIRECT(ADDRESS(ROW(),COLUMN()-1,4))="60121139","Láminas de paspartú",""))</f>
        <v>Láminas de paspartú</v>
      </c>
      <c r="C1639" s="82" t="str">
        <f>IFERROR(VLOOKUP("UD",'Informacion '!P:Q,2,FALSE),"")</f>
        <v>Unidad</v>
      </c>
      <c r="D1639" s="81">
        <v>50</v>
      </c>
      <c r="E1639" s="71">
        <v>1850</v>
      </c>
      <c r="F1639" s="70">
        <f t="shared" ca="1" si="42"/>
        <v>92500</v>
      </c>
    </row>
    <row r="1640" spans="1:6" ht="14.1" customHeight="1" x14ac:dyDescent="0.25">
      <c r="A1640" s="81" t="s">
        <v>18479</v>
      </c>
      <c r="B1640" s="69" t="str">
        <f ca="1">IFERROR(INDEX(UNSPSCDes,MATCH(INDIRECT(ADDRESS(ROW(),COLUMN()-1,4)),UNSPSCCode,0)),IF(INDIRECT(ADDRESS(ROW(),COLUMN()-1,4))="60121142","Cartón duro o cartón de colores de dos caras",""))</f>
        <v>Cartón duro o cartón de colores de dos caras</v>
      </c>
      <c r="C1640" s="82" t="str">
        <f>IFERROR(VLOOKUP("UD",'Informacion '!P:Q,2,FALSE),"")</f>
        <v>Unidad</v>
      </c>
      <c r="D1640" s="81">
        <v>50</v>
      </c>
      <c r="E1640" s="71">
        <v>1950</v>
      </c>
      <c r="F1640" s="70">
        <f t="shared" ca="1" si="42"/>
        <v>97500</v>
      </c>
    </row>
    <row r="1641" spans="1:6" ht="14.1" customHeight="1" x14ac:dyDescent="0.25">
      <c r="A1641" s="81" t="s">
        <v>8210</v>
      </c>
      <c r="B1641" s="69" t="str">
        <f ca="1">IFERROR(INDEX(UNSPSCDes,MATCH(INDIRECT(ADDRESS(ROW(),COLUMN()-1,4)),UNSPSCCode,0)),IF(INDIRECT(ADDRESS(ROW(),COLUMN()-1,4))="60121148","Cartones de colores",""))</f>
        <v>Cartones de colores</v>
      </c>
      <c r="C1641" s="82" t="str">
        <f>IFERROR(VLOOKUP("UD",'Informacion '!P:Q,2,FALSE),"")</f>
        <v>Unidad</v>
      </c>
      <c r="D1641" s="81">
        <v>50</v>
      </c>
      <c r="E1641" s="71">
        <v>1390</v>
      </c>
      <c r="F1641" s="70">
        <f t="shared" ca="1" si="42"/>
        <v>69500</v>
      </c>
    </row>
    <row r="1642" spans="1:6" ht="14.1" customHeight="1" x14ac:dyDescent="0.25">
      <c r="A1642" s="81" t="s">
        <v>19054</v>
      </c>
      <c r="B1642" s="69" t="str">
        <f ca="1">IFERROR(INDEX(UNSPSCDes,MATCH(INDIRECT(ADDRESS(ROW(),COLUMN()-1,4)),UNSPSCCode,0)),IF(INDIRECT(ADDRESS(ROW(),COLUMN()-1,4))="60121149","Papel vegetal prensado",""))</f>
        <v>Papel vegetal prensado</v>
      </c>
      <c r="C1642" s="82" t="str">
        <f>IFERROR(VLOOKUP("UD",'Informacion '!P:Q,2,FALSE),"")</f>
        <v>Unidad</v>
      </c>
      <c r="D1642" s="81">
        <v>50</v>
      </c>
      <c r="E1642" s="71">
        <v>2500</v>
      </c>
      <c r="F1642" s="70">
        <f t="shared" ca="1" si="42"/>
        <v>125000</v>
      </c>
    </row>
    <row r="1643" spans="1:6" ht="14.1" customHeight="1" x14ac:dyDescent="0.25">
      <c r="A1643" s="81" t="s">
        <v>4425</v>
      </c>
      <c r="B1643" s="69" t="str">
        <f ca="1">IFERROR(INDEX(UNSPSCDes,MATCH(INDIRECT(ADDRESS(ROW(),COLUMN()-1,4)),UNSPSCCode,0)),IF(INDIRECT(ADDRESS(ROW(),COLUMN()-1,4))="60121150","Papel de construcción",""))</f>
        <v>Papel de construcción</v>
      </c>
      <c r="C1643" s="82" t="str">
        <f>IFERROR(VLOOKUP("UD",'Informacion '!P:Q,2,FALSE),"")</f>
        <v>Unidad</v>
      </c>
      <c r="D1643" s="81">
        <v>50</v>
      </c>
      <c r="E1643" s="71">
        <v>2680</v>
      </c>
      <c r="F1643" s="70">
        <f t="shared" ca="1" si="42"/>
        <v>134000</v>
      </c>
    </row>
    <row r="1644" spans="1:6" ht="14.1" customHeight="1" x14ac:dyDescent="0.25">
      <c r="A1644" s="81" t="s">
        <v>2682</v>
      </c>
      <c r="B1644" s="69" t="str">
        <f ca="1">IFERROR(INDEX(UNSPSCDes,MATCH(INDIRECT(ADDRESS(ROW(),COLUMN()-1,4)),UNSPSCCode,0)),IF(INDIRECT(ADDRESS(ROW(),COLUMN()-1,4))="60121153","Hojas de transferencia",""))</f>
        <v>Hojas de transferencia</v>
      </c>
      <c r="C1644" s="82" t="str">
        <f>IFERROR(VLOOKUP("UD",'Informacion '!P:Q,2,FALSE),"")</f>
        <v>Unidad</v>
      </c>
      <c r="D1644" s="81">
        <v>50</v>
      </c>
      <c r="E1644" s="71">
        <v>3500</v>
      </c>
      <c r="F1644" s="70">
        <f t="shared" ca="1" si="42"/>
        <v>175000</v>
      </c>
    </row>
    <row r="1645" spans="1:6" ht="14.1" customHeight="1" x14ac:dyDescent="0.25">
      <c r="A1645" s="81" t="s">
        <v>15803</v>
      </c>
      <c r="B1645" s="69" t="str">
        <f ca="1">IFERROR(INDEX(UNSPSCDes,MATCH(INDIRECT(ADDRESS(ROW(),COLUMN()-1,4)),UNSPSCCode,0)),IF(INDIRECT(ADDRESS(ROW(),COLUMN()-1,4))="60121231","Espátulas de paleta",""))</f>
        <v>Espátulas de paleta</v>
      </c>
      <c r="C1645" s="82" t="str">
        <f>IFERROR(VLOOKUP("UD",'Informacion '!P:Q,2,FALSE),"")</f>
        <v>Unidad</v>
      </c>
      <c r="D1645" s="81">
        <v>50</v>
      </c>
      <c r="E1645" s="71">
        <v>1999</v>
      </c>
      <c r="F1645" s="70">
        <f t="shared" ca="1" si="42"/>
        <v>99950</v>
      </c>
    </row>
    <row r="1646" spans="1:6" ht="14.1" customHeight="1" x14ac:dyDescent="0.25">
      <c r="A1646" s="81" t="s">
        <v>112</v>
      </c>
      <c r="B1646" s="69" t="str">
        <f ca="1">IFERROR(INDEX(UNSPSCDes,MATCH(INDIRECT(ADDRESS(ROW(),COLUMN()-1,4)),UNSPSCCode,0)),IF(INDIRECT(ADDRESS(ROW(),COLUMN()-1,4))="60121305","Cortador rotativo de tela o papel",""))</f>
        <v>Cortador rotativo de tela o papel</v>
      </c>
      <c r="C1646" s="82" t="str">
        <f>IFERROR(VLOOKUP("UD",'Informacion '!P:Q,2,FALSE),"")</f>
        <v>Unidad</v>
      </c>
      <c r="D1646" s="81">
        <v>50</v>
      </c>
      <c r="E1646" s="71">
        <v>6500</v>
      </c>
      <c r="F1646" s="70">
        <f t="shared" ca="1" si="42"/>
        <v>325000</v>
      </c>
    </row>
    <row r="1647" spans="1:6" ht="14.1" customHeight="1" x14ac:dyDescent="0.25">
      <c r="A1647" s="81" t="s">
        <v>16842</v>
      </c>
      <c r="B1647" s="69" t="str">
        <f ca="1">IFERROR(INDEX(UNSPSCDes,MATCH(INDIRECT(ADDRESS(ROW(),COLUMN()-1,4)),UNSPSCCode,0)),IF(INDIRECT(ADDRESS(ROW(),COLUMN()-1,4))="60121250","Portafolio para dibujos",""))</f>
        <v>Portafolio para dibujos</v>
      </c>
      <c r="C1647" s="82" t="str">
        <f>IFERROR(VLOOKUP("UD",'Informacion '!P:Q,2,FALSE),"")</f>
        <v>Unidad</v>
      </c>
      <c r="D1647" s="81">
        <v>50</v>
      </c>
      <c r="E1647" s="71">
        <v>3500</v>
      </c>
      <c r="F1647" s="70">
        <f t="shared" ca="1" si="42"/>
        <v>175000</v>
      </c>
    </row>
    <row r="1648" spans="1:6" ht="14.1" customHeight="1" x14ac:dyDescent="0.25">
      <c r="A1648" s="81" t="s">
        <v>112</v>
      </c>
      <c r="B1648" s="69" t="str">
        <f ca="1">IFERROR(INDEX(UNSPSCDes,MATCH(INDIRECT(ADDRESS(ROW(),COLUMN()-1,4)),UNSPSCCode,0)),IF(INDIRECT(ADDRESS(ROW(),COLUMN()-1,4))="60121305","Cortador rotativo de tela o papel",""))</f>
        <v>Cortador rotativo de tela o papel</v>
      </c>
      <c r="C1648" s="82" t="str">
        <f>IFERROR(VLOOKUP("UD",'Informacion '!P:Q,2,FALSE),"")</f>
        <v>Unidad</v>
      </c>
      <c r="D1648" s="81">
        <v>50</v>
      </c>
      <c r="E1648" s="71">
        <v>4500</v>
      </c>
      <c r="F1648" s="70">
        <f t="shared" ca="1" si="42"/>
        <v>225000</v>
      </c>
    </row>
    <row r="1649" spans="1:10" ht="14.1" customHeight="1" x14ac:dyDescent="0.25">
      <c r="A1649" s="81" t="s">
        <v>16842</v>
      </c>
      <c r="B1649" s="69" t="str">
        <f ca="1">IFERROR(INDEX(UNSPSCDes,MATCH(INDIRECT(ADDRESS(ROW(),COLUMN()-1,4)),UNSPSCCode,0)),IF(INDIRECT(ADDRESS(ROW(),COLUMN()-1,4))="60121250","Portafolio para dibujos",""))</f>
        <v>Portafolio para dibujos</v>
      </c>
      <c r="C1649" s="82" t="str">
        <f>IFERROR(VLOOKUP("UD",'Informacion '!P:Q,2,FALSE),"")</f>
        <v>Unidad</v>
      </c>
      <c r="D1649" s="81">
        <v>50</v>
      </c>
      <c r="E1649" s="71">
        <v>3500</v>
      </c>
      <c r="F1649" s="70">
        <f t="shared" ca="1" si="42"/>
        <v>175000</v>
      </c>
    </row>
    <row r="1650" spans="1:10" ht="14.1" customHeight="1" x14ac:dyDescent="0.25">
      <c r="E1650" s="83" t="s">
        <v>12725</v>
      </c>
      <c r="F1650" s="74">
        <f ca="1">SUM(Table101[MONTO TOTAL ESTIMADO])</f>
        <v>2063450</v>
      </c>
    </row>
    <row r="1651" spans="1:10" ht="14.1" customHeight="1" thickBot="1" x14ac:dyDescent="0.3"/>
    <row r="1652" spans="1:10" ht="14.1" customHeight="1" thickBot="1" x14ac:dyDescent="0.3">
      <c r="A1652" s="64" t="s">
        <v>16619</v>
      </c>
      <c r="B1652" s="64" t="s">
        <v>165</v>
      </c>
      <c r="C1652" s="64" t="s">
        <v>11894</v>
      </c>
      <c r="D1652" s="64" t="s">
        <v>14584</v>
      </c>
      <c r="E1652" s="64" t="s">
        <v>11111</v>
      </c>
      <c r="F1652" s="64" t="s">
        <v>11244</v>
      </c>
    </row>
    <row r="1653" spans="1:10" ht="14.1" customHeight="1" thickBot="1" x14ac:dyDescent="0.3">
      <c r="A1653" s="66" t="s">
        <v>13502</v>
      </c>
      <c r="B1653" s="66" t="s">
        <v>11760</v>
      </c>
      <c r="C1653" s="66" t="s">
        <v>18049</v>
      </c>
      <c r="D1653" s="66" t="s">
        <v>1899</v>
      </c>
      <c r="E1653" s="66" t="s">
        <v>18105</v>
      </c>
      <c r="F1653" s="66" t="s">
        <v>6884</v>
      </c>
    </row>
    <row r="1654" spans="1:10" ht="14.1" customHeight="1" thickBot="1" x14ac:dyDescent="0.3">
      <c r="A1654" s="134" t="s">
        <v>15034</v>
      </c>
      <c r="B1654" s="67" t="s">
        <v>8646</v>
      </c>
      <c r="C1654" s="77">
        <v>44512</v>
      </c>
      <c r="D1654" s="134" t="s">
        <v>9515</v>
      </c>
      <c r="E1654" s="79" t="s">
        <v>13278</v>
      </c>
      <c r="F1654" s="80" t="s">
        <v>3126</v>
      </c>
    </row>
    <row r="1655" spans="1:10" ht="14.1" customHeight="1" thickBot="1" x14ac:dyDescent="0.3">
      <c r="A1655" s="135"/>
      <c r="B1655" s="67" t="s">
        <v>1810</v>
      </c>
      <c r="C1655" s="78">
        <f>IF(C1654="","",IF(AND(MONTH(C1654)&gt;=1,MONTH(C1654)&lt;=3),1,IF(AND(MONTH(C1654)&gt;=4,MONTH(C1654)&lt;=6),2,IF(AND(MONTH(C1654)&gt;=7,MONTH(C1654)&lt;=9),3,4))))</f>
        <v>4</v>
      </c>
      <c r="D1655" s="135"/>
      <c r="E1655" s="79" t="s">
        <v>2447</v>
      </c>
      <c r="F1655" s="80" t="s">
        <v>14655</v>
      </c>
    </row>
    <row r="1656" spans="1:10" ht="14.1" customHeight="1" thickBot="1" x14ac:dyDescent="0.3">
      <c r="A1656" s="135"/>
      <c r="B1656" s="67" t="s">
        <v>13122</v>
      </c>
      <c r="C1656" s="77">
        <v>44519</v>
      </c>
      <c r="D1656" s="135"/>
      <c r="E1656" s="79" t="s">
        <v>3119</v>
      </c>
      <c r="F1656" s="80" t="s">
        <v>4694</v>
      </c>
    </row>
    <row r="1657" spans="1:10" ht="14.1" customHeight="1" thickBot="1" x14ac:dyDescent="0.3">
      <c r="A1657" s="135"/>
      <c r="B1657" s="67" t="s">
        <v>1810</v>
      </c>
      <c r="C1657" s="78">
        <f>IF(C1656="","",IF(AND(MONTH(C1656)&gt;=1,MONTH(C1656)&lt;=3),1,IF(AND(MONTH(C1656)&gt;=4,MONTH(C1656)&lt;=6),2,IF(AND(MONTH(C1656)&gt;=7,MONTH(C1656)&lt;=9),3,4))))</f>
        <v>4</v>
      </c>
      <c r="D1657" s="135"/>
      <c r="E1657" s="79" t="s">
        <v>13380</v>
      </c>
      <c r="F1657" s="80"/>
      <c r="H1657" s="26" t="str">
        <f>C1627</f>
        <v>Bienes</v>
      </c>
      <c r="I1657" s="26" t="str">
        <f>E1627</f>
        <v>No</v>
      </c>
      <c r="J1657" s="26" t="str">
        <f>D1627</f>
        <v>Comparacion de Precios</v>
      </c>
    </row>
    <row r="1658" spans="1:10" ht="14.1" customHeight="1" thickBot="1" x14ac:dyDescent="0.3"/>
    <row r="1659" spans="1:10" ht="33.950000000000003" customHeight="1" thickBot="1" x14ac:dyDescent="0.3">
      <c r="A1659" s="72" t="s">
        <v>15959</v>
      </c>
      <c r="B1659" s="72" t="s">
        <v>16379</v>
      </c>
      <c r="C1659" s="72" t="s">
        <v>15863</v>
      </c>
      <c r="D1659" s="72" t="s">
        <v>15467</v>
      </c>
      <c r="E1659" s="72" t="s">
        <v>7036</v>
      </c>
      <c r="F1659" s="72" t="s">
        <v>15496</v>
      </c>
    </row>
    <row r="1660" spans="1:10" ht="14.1" customHeight="1" x14ac:dyDescent="0.25">
      <c r="A1660" s="81" t="s">
        <v>15375</v>
      </c>
      <c r="B1660" s="69" t="str">
        <f ca="1">IFERROR(INDEX(UNSPSCDes,MATCH(INDIRECT(ADDRESS(ROW(),COLUMN()-1,4)),UNSPSCCode,0)),IF(INDIRECT(ADDRESS(ROW(),COLUMN()-1,4))="60121103","Papel para dibujo de calcar o pergamino",""))</f>
        <v>Papel para dibujo de calcar o pergamino</v>
      </c>
      <c r="C1660" s="82" t="str">
        <f>IFERROR(VLOOKUP("UD",'Informacion '!P:Q,2,FALSE),"")</f>
        <v>Unidad</v>
      </c>
      <c r="D1660" s="81">
        <v>50</v>
      </c>
      <c r="E1660" s="71">
        <v>1500</v>
      </c>
      <c r="F1660" s="70">
        <f t="shared" ref="F1660:F1674" ca="1" si="43">INDIRECT(ADDRESS(ROW(),COLUMN()-2,4))*INDIRECT(ADDRESS(ROW(),COLUMN()-1,4))</f>
        <v>75000</v>
      </c>
    </row>
    <row r="1661" spans="1:10" ht="14.1" customHeight="1" x14ac:dyDescent="0.25">
      <c r="A1661" s="81" t="s">
        <v>10840</v>
      </c>
      <c r="B1661" s="69" t="str">
        <f ca="1">IFERROR(INDEX(UNSPSCDes,MATCH(INDIRECT(ADDRESS(ROW(),COLUMN()-1,4)),UNSPSCCode,0)),IF(INDIRECT(ADDRESS(ROW(),COLUMN()-1,4))="60121107","Hojas de papel para acuarela",""))</f>
        <v>Hojas de papel para acuarela</v>
      </c>
      <c r="C1661" s="82" t="str">
        <f>IFERROR(VLOOKUP("UD",'Informacion '!P:Q,2,FALSE),"")</f>
        <v>Unidad</v>
      </c>
      <c r="D1661" s="81">
        <v>50</v>
      </c>
      <c r="E1661" s="71">
        <v>1250</v>
      </c>
      <c r="F1661" s="70">
        <f t="shared" ca="1" si="43"/>
        <v>62500</v>
      </c>
    </row>
    <row r="1662" spans="1:10" ht="14.1" customHeight="1" x14ac:dyDescent="0.25">
      <c r="A1662" s="81" t="s">
        <v>7627</v>
      </c>
      <c r="B1662" s="69" t="str">
        <f ca="1">IFERROR(INDEX(UNSPSCDes,MATCH(INDIRECT(ADDRESS(ROW(),COLUMN()-1,4)),UNSPSCCode,0)),IF(INDIRECT(ADDRESS(ROW(),COLUMN()-1,4))="60121111","Cartulina de sulfito",""))</f>
        <v>Cartulina de sulfito</v>
      </c>
      <c r="C1662" s="82" t="str">
        <f>IFERROR(VLOOKUP("UD",'Informacion '!P:Q,2,FALSE),"")</f>
        <v>Unidad</v>
      </c>
      <c r="D1662" s="81">
        <v>50</v>
      </c>
      <c r="E1662" s="71">
        <v>1550</v>
      </c>
      <c r="F1662" s="70">
        <f t="shared" ca="1" si="43"/>
        <v>77500</v>
      </c>
    </row>
    <row r="1663" spans="1:10" ht="14.1" customHeight="1" x14ac:dyDescent="0.25">
      <c r="A1663" s="81" t="s">
        <v>10257</v>
      </c>
      <c r="B1663" s="69" t="str">
        <f ca="1">IFERROR(INDEX(UNSPSCDes,MATCH(INDIRECT(ADDRESS(ROW(),COLUMN()-1,4)),UNSPSCCode,0)),IF(INDIRECT(ADDRESS(ROW(),COLUMN()-1,4))="60121137","Hojas de acrílico",""))</f>
        <v>Hojas de acrílico</v>
      </c>
      <c r="C1663" s="82" t="str">
        <f>IFERROR(VLOOKUP("UD",'Informacion '!P:Q,2,FALSE),"")</f>
        <v>Unidad</v>
      </c>
      <c r="D1663" s="81">
        <v>50</v>
      </c>
      <c r="E1663" s="71">
        <v>1500</v>
      </c>
      <c r="F1663" s="70">
        <f t="shared" ca="1" si="43"/>
        <v>75000</v>
      </c>
    </row>
    <row r="1664" spans="1:10" ht="14.1" customHeight="1" x14ac:dyDescent="0.25">
      <c r="A1664" s="81" t="s">
        <v>10257</v>
      </c>
      <c r="B1664" s="69" t="str">
        <f ca="1">IFERROR(INDEX(UNSPSCDes,MATCH(INDIRECT(ADDRESS(ROW(),COLUMN()-1,4)),UNSPSCCode,0)),IF(INDIRECT(ADDRESS(ROW(),COLUMN()-1,4))="60121137","Hojas de acrílico",""))</f>
        <v>Hojas de acrílico</v>
      </c>
      <c r="C1664" s="82" t="str">
        <f>IFERROR(VLOOKUP("UD",'Informacion '!P:Q,2,FALSE),"")</f>
        <v>Unidad</v>
      </c>
      <c r="D1664" s="81">
        <v>50</v>
      </c>
      <c r="E1664" s="71">
        <v>1600</v>
      </c>
      <c r="F1664" s="70">
        <f t="shared" ca="1" si="43"/>
        <v>80000</v>
      </c>
    </row>
    <row r="1665" spans="1:6" ht="14.1" customHeight="1" x14ac:dyDescent="0.25">
      <c r="A1665" s="81" t="s">
        <v>11458</v>
      </c>
      <c r="B1665" s="69" t="str">
        <f ca="1">IFERROR(INDEX(UNSPSCDes,MATCH(INDIRECT(ADDRESS(ROW(),COLUMN()-1,4)),UNSPSCCode,0)),IF(INDIRECT(ADDRESS(ROW(),COLUMN()-1,4))="60121139","Láminas de paspartú",""))</f>
        <v>Láminas de paspartú</v>
      </c>
      <c r="C1665" s="82" t="str">
        <f>IFERROR(VLOOKUP("UD",'Informacion '!P:Q,2,FALSE),"")</f>
        <v>Unidad</v>
      </c>
      <c r="D1665" s="81">
        <v>50</v>
      </c>
      <c r="E1665" s="71">
        <v>1850</v>
      </c>
      <c r="F1665" s="70">
        <f t="shared" ca="1" si="43"/>
        <v>92500</v>
      </c>
    </row>
    <row r="1666" spans="1:6" ht="14.1" customHeight="1" x14ac:dyDescent="0.25">
      <c r="A1666" s="81" t="s">
        <v>18479</v>
      </c>
      <c r="B1666" s="69" t="str">
        <f ca="1">IFERROR(INDEX(UNSPSCDes,MATCH(INDIRECT(ADDRESS(ROW(),COLUMN()-1,4)),UNSPSCCode,0)),IF(INDIRECT(ADDRESS(ROW(),COLUMN()-1,4))="60121142","Cartón duro o cartón de colores de dos caras",""))</f>
        <v>Cartón duro o cartón de colores de dos caras</v>
      </c>
      <c r="C1666" s="82" t="str">
        <f>IFERROR(VLOOKUP("UD",'Informacion '!P:Q,2,FALSE),"")</f>
        <v>Unidad</v>
      </c>
      <c r="D1666" s="81">
        <v>50</v>
      </c>
      <c r="E1666" s="71">
        <v>1950</v>
      </c>
      <c r="F1666" s="70">
        <f t="shared" ca="1" si="43"/>
        <v>97500</v>
      </c>
    </row>
    <row r="1667" spans="1:6" ht="14.1" customHeight="1" x14ac:dyDescent="0.25">
      <c r="A1667" s="81" t="s">
        <v>8210</v>
      </c>
      <c r="B1667" s="69" t="str">
        <f ca="1">IFERROR(INDEX(UNSPSCDes,MATCH(INDIRECT(ADDRESS(ROW(),COLUMN()-1,4)),UNSPSCCode,0)),IF(INDIRECT(ADDRESS(ROW(),COLUMN()-1,4))="60121148","Cartones de colores",""))</f>
        <v>Cartones de colores</v>
      </c>
      <c r="C1667" s="82" t="str">
        <f>IFERROR(VLOOKUP("UD",'Informacion '!P:Q,2,FALSE),"")</f>
        <v>Unidad</v>
      </c>
      <c r="D1667" s="81">
        <v>50</v>
      </c>
      <c r="E1667" s="71">
        <v>1390</v>
      </c>
      <c r="F1667" s="70">
        <f t="shared" ca="1" si="43"/>
        <v>69500</v>
      </c>
    </row>
    <row r="1668" spans="1:6" ht="14.1" customHeight="1" x14ac:dyDescent="0.25">
      <c r="A1668" s="81" t="s">
        <v>19054</v>
      </c>
      <c r="B1668" s="69" t="str">
        <f ca="1">IFERROR(INDEX(UNSPSCDes,MATCH(INDIRECT(ADDRESS(ROW(),COLUMN()-1,4)),UNSPSCCode,0)),IF(INDIRECT(ADDRESS(ROW(),COLUMN()-1,4))="60121149","Papel vegetal prensado",""))</f>
        <v>Papel vegetal prensado</v>
      </c>
      <c r="C1668" s="82" t="str">
        <f>IFERROR(VLOOKUP("UD",'Informacion '!P:Q,2,FALSE),"")</f>
        <v>Unidad</v>
      </c>
      <c r="D1668" s="81">
        <v>50</v>
      </c>
      <c r="E1668" s="71">
        <v>2500</v>
      </c>
      <c r="F1668" s="70">
        <f t="shared" ca="1" si="43"/>
        <v>125000</v>
      </c>
    </row>
    <row r="1669" spans="1:6" ht="14.1" customHeight="1" x14ac:dyDescent="0.25">
      <c r="A1669" s="81" t="s">
        <v>19054</v>
      </c>
      <c r="B1669" s="69" t="str">
        <f ca="1">IFERROR(INDEX(UNSPSCDes,MATCH(INDIRECT(ADDRESS(ROW(),COLUMN()-1,4)),UNSPSCCode,0)),IF(INDIRECT(ADDRESS(ROW(),COLUMN()-1,4))="60121149","Papel vegetal prensado",""))</f>
        <v>Papel vegetal prensado</v>
      </c>
      <c r="C1669" s="82" t="str">
        <f>IFERROR(VLOOKUP("UD",'Informacion '!P:Q,2,FALSE),"")</f>
        <v>Unidad</v>
      </c>
      <c r="D1669" s="81">
        <v>50</v>
      </c>
      <c r="E1669" s="71">
        <v>2680</v>
      </c>
      <c r="F1669" s="70">
        <f t="shared" ca="1" si="43"/>
        <v>134000</v>
      </c>
    </row>
    <row r="1670" spans="1:6" ht="14.1" customHeight="1" x14ac:dyDescent="0.25">
      <c r="A1670" s="81" t="s">
        <v>4425</v>
      </c>
      <c r="B1670" s="69" t="str">
        <f ca="1">IFERROR(INDEX(UNSPSCDes,MATCH(INDIRECT(ADDRESS(ROW(),COLUMN()-1,4)),UNSPSCCode,0)),IF(INDIRECT(ADDRESS(ROW(),COLUMN()-1,4))="60121150","Papel de construcción",""))</f>
        <v>Papel de construcción</v>
      </c>
      <c r="C1670" s="82" t="str">
        <f>IFERROR(VLOOKUP("UD",'Informacion '!P:Q,2,FALSE),"")</f>
        <v>Unidad</v>
      </c>
      <c r="D1670" s="81">
        <v>50</v>
      </c>
      <c r="E1670" s="71">
        <v>3500</v>
      </c>
      <c r="F1670" s="70">
        <f t="shared" ca="1" si="43"/>
        <v>175000</v>
      </c>
    </row>
    <row r="1671" spans="1:6" ht="14.1" customHeight="1" x14ac:dyDescent="0.25">
      <c r="A1671" s="81" t="s">
        <v>2682</v>
      </c>
      <c r="B1671" s="69" t="str">
        <f ca="1">IFERROR(INDEX(UNSPSCDes,MATCH(INDIRECT(ADDRESS(ROW(),COLUMN()-1,4)),UNSPSCCode,0)),IF(INDIRECT(ADDRESS(ROW(),COLUMN()-1,4))="60121153","Hojas de transferencia",""))</f>
        <v>Hojas de transferencia</v>
      </c>
      <c r="C1671" s="82" t="str">
        <f>IFERROR(VLOOKUP("UD",'Informacion '!P:Q,2,FALSE),"")</f>
        <v>Unidad</v>
      </c>
      <c r="D1671" s="81">
        <v>50</v>
      </c>
      <c r="E1671" s="71">
        <v>1999</v>
      </c>
      <c r="F1671" s="70">
        <f t="shared" ca="1" si="43"/>
        <v>99950</v>
      </c>
    </row>
    <row r="1672" spans="1:6" ht="14.1" customHeight="1" x14ac:dyDescent="0.25">
      <c r="A1672" s="81" t="s">
        <v>15803</v>
      </c>
      <c r="B1672" s="69" t="str">
        <f ca="1">IFERROR(INDEX(UNSPSCDes,MATCH(INDIRECT(ADDRESS(ROW(),COLUMN()-1,4)),UNSPSCCode,0)),IF(INDIRECT(ADDRESS(ROW(),COLUMN()-1,4))="60121231","Espátulas de paleta",""))</f>
        <v>Espátulas de paleta</v>
      </c>
      <c r="C1672" s="82" t="str">
        <f>IFERROR(VLOOKUP("UD",'Informacion '!P:Q,2,FALSE),"")</f>
        <v>Unidad</v>
      </c>
      <c r="D1672" s="81">
        <v>50</v>
      </c>
      <c r="E1672" s="71">
        <v>6500</v>
      </c>
      <c r="F1672" s="70">
        <f t="shared" ca="1" si="43"/>
        <v>325000</v>
      </c>
    </row>
    <row r="1673" spans="1:6" ht="14.1" customHeight="1" x14ac:dyDescent="0.25">
      <c r="A1673" s="81" t="s">
        <v>112</v>
      </c>
      <c r="B1673" s="69" t="str">
        <f ca="1">IFERROR(INDEX(UNSPSCDes,MATCH(INDIRECT(ADDRESS(ROW(),COLUMN()-1,4)),UNSPSCCode,0)),IF(INDIRECT(ADDRESS(ROW(),COLUMN()-1,4))="60121305","Cortador rotativo de tela o papel",""))</f>
        <v>Cortador rotativo de tela o papel</v>
      </c>
      <c r="C1673" s="82" t="str">
        <f>IFERROR(VLOOKUP("UD",'Informacion '!P:Q,2,FALSE),"")</f>
        <v>Unidad</v>
      </c>
      <c r="D1673" s="81">
        <v>50</v>
      </c>
      <c r="E1673" s="71">
        <v>3500</v>
      </c>
      <c r="F1673" s="70">
        <f t="shared" ca="1" si="43"/>
        <v>175000</v>
      </c>
    </row>
    <row r="1674" spans="1:6" ht="14.1" customHeight="1" x14ac:dyDescent="0.25">
      <c r="A1674" s="81" t="s">
        <v>16842</v>
      </c>
      <c r="B1674" s="69" t="str">
        <f ca="1">IFERROR(INDEX(UNSPSCDes,MATCH(INDIRECT(ADDRESS(ROW(),COLUMN()-1,4)),UNSPSCCode,0)),IF(INDIRECT(ADDRESS(ROW(),COLUMN()-1,4))="60121250","Portafolio para dibujos",""))</f>
        <v>Portafolio para dibujos</v>
      </c>
      <c r="C1674" s="82" t="str">
        <f>IFERROR(VLOOKUP("UD",'Informacion '!P:Q,2,FALSE),"")</f>
        <v>Unidad</v>
      </c>
      <c r="D1674" s="81">
        <v>50</v>
      </c>
      <c r="E1674" s="71">
        <v>4500</v>
      </c>
      <c r="F1674" s="70">
        <f t="shared" ca="1" si="43"/>
        <v>225000</v>
      </c>
    </row>
    <row r="1675" spans="1:6" ht="14.1" customHeight="1" x14ac:dyDescent="0.25">
      <c r="E1675" s="83" t="s">
        <v>12725</v>
      </c>
      <c r="F1675" s="74">
        <f ca="1">SUM(Table102[MONTO TOTAL ESTIMADO])</f>
        <v>1888450</v>
      </c>
    </row>
    <row r="1676" spans="1:6" ht="14.1" customHeight="1" thickBot="1" x14ac:dyDescent="0.3"/>
    <row r="1677" spans="1:6" ht="14.1" customHeight="1" thickBot="1" x14ac:dyDescent="0.3">
      <c r="A1677" s="64" t="s">
        <v>16619</v>
      </c>
      <c r="B1677" s="64" t="s">
        <v>165</v>
      </c>
      <c r="C1677" s="64" t="s">
        <v>11894</v>
      </c>
      <c r="D1677" s="64" t="s">
        <v>14584</v>
      </c>
      <c r="E1677" s="64" t="s">
        <v>11111</v>
      </c>
      <c r="F1677" s="64" t="s">
        <v>11244</v>
      </c>
    </row>
    <row r="1678" spans="1:6" ht="14.1" customHeight="1" thickBot="1" x14ac:dyDescent="0.3">
      <c r="A1678" s="66" t="s">
        <v>539</v>
      </c>
      <c r="B1678" s="66" t="s">
        <v>10652</v>
      </c>
      <c r="C1678" s="66" t="s">
        <v>18049</v>
      </c>
      <c r="D1678" s="66" t="s">
        <v>1899</v>
      </c>
      <c r="E1678" s="66" t="s">
        <v>18105</v>
      </c>
      <c r="F1678" s="66" t="s">
        <v>6884</v>
      </c>
    </row>
    <row r="1679" spans="1:6" ht="14.1" customHeight="1" thickBot="1" x14ac:dyDescent="0.3">
      <c r="A1679" s="134" t="s">
        <v>15034</v>
      </c>
      <c r="B1679" s="67" t="s">
        <v>8646</v>
      </c>
      <c r="C1679" s="77">
        <v>43992</v>
      </c>
      <c r="D1679" s="134" t="s">
        <v>9515</v>
      </c>
      <c r="E1679" s="79" t="s">
        <v>13278</v>
      </c>
      <c r="F1679" s="80" t="s">
        <v>3126</v>
      </c>
    </row>
    <row r="1680" spans="1:6" ht="14.1" customHeight="1" thickBot="1" x14ac:dyDescent="0.3">
      <c r="A1680" s="135"/>
      <c r="B1680" s="67" t="s">
        <v>1810</v>
      </c>
      <c r="C1680" s="78">
        <f>IF(C1679="","",IF(AND(MONTH(C1679)&gt;=1,MONTH(C1679)&lt;=3),1,IF(AND(MONTH(C1679)&gt;=4,MONTH(C1679)&lt;=6),2,IF(AND(MONTH(C1679)&gt;=7,MONTH(C1679)&lt;=9),3,4))))</f>
        <v>2</v>
      </c>
      <c r="D1680" s="135"/>
      <c r="E1680" s="79" t="s">
        <v>2447</v>
      </c>
      <c r="F1680" s="80" t="s">
        <v>14655</v>
      </c>
    </row>
    <row r="1681" spans="1:10" ht="14.1" customHeight="1" thickBot="1" x14ac:dyDescent="0.3">
      <c r="A1681" s="135"/>
      <c r="B1681" s="67" t="s">
        <v>13122</v>
      </c>
      <c r="C1681" s="77">
        <v>44002</v>
      </c>
      <c r="D1681" s="135"/>
      <c r="E1681" s="79" t="s">
        <v>3119</v>
      </c>
      <c r="F1681" s="80" t="s">
        <v>4694</v>
      </c>
    </row>
    <row r="1682" spans="1:10" ht="14.1" customHeight="1" thickBot="1" x14ac:dyDescent="0.3">
      <c r="A1682" s="135"/>
      <c r="B1682" s="67" t="s">
        <v>1810</v>
      </c>
      <c r="C1682" s="78">
        <f>IF(C1681="","",IF(AND(MONTH(C1681)&gt;=1,MONTH(C1681)&lt;=3),1,IF(AND(MONTH(C1681)&gt;=4,MONTH(C1681)&lt;=6),2,IF(AND(MONTH(C1681)&gt;=7,MONTH(C1681)&lt;=9),3,4))))</f>
        <v>2</v>
      </c>
      <c r="D1682" s="135"/>
      <c r="E1682" s="79" t="s">
        <v>13380</v>
      </c>
      <c r="F1682" s="80"/>
      <c r="H1682" s="26" t="str">
        <f>C1653</f>
        <v>Bienes</v>
      </c>
      <c r="I1682" s="26" t="str">
        <f>E1653</f>
        <v>No</v>
      </c>
      <c r="J1682" s="26" t="str">
        <f>D1653</f>
        <v>Comparacion de Precios</v>
      </c>
    </row>
    <row r="1683" spans="1:10" ht="14.1" customHeight="1" thickBot="1" x14ac:dyDescent="0.3"/>
    <row r="1684" spans="1:10" ht="33.950000000000003" customHeight="1" thickBot="1" x14ac:dyDescent="0.3">
      <c r="A1684" s="72" t="s">
        <v>15959</v>
      </c>
      <c r="B1684" s="72" t="s">
        <v>16379</v>
      </c>
      <c r="C1684" s="72" t="s">
        <v>15863</v>
      </c>
      <c r="D1684" s="72" t="s">
        <v>15467</v>
      </c>
      <c r="E1684" s="72" t="s">
        <v>7036</v>
      </c>
      <c r="F1684" s="72" t="s">
        <v>15496</v>
      </c>
    </row>
    <row r="1685" spans="1:10" ht="14.1" customHeight="1" x14ac:dyDescent="0.25">
      <c r="A1685" s="81" t="s">
        <v>431</v>
      </c>
      <c r="B1685" s="69" t="str">
        <f ca="1">IFERROR(INDEX(UNSPSCDes,MATCH(INDIRECT(ADDRESS(ROW(),COLUMN()-1,4)),UNSPSCCode,0)),IF(INDIRECT(ADDRESS(ROW(),COLUMN()-1,4))="76111701","Servicios de limpieza de terrenos en obras",""))</f>
        <v>Servicios de limpieza de terrenos en obras</v>
      </c>
      <c r="C1685" s="82" t="str">
        <f>IFERROR(VLOOKUP("UD",'Informacion '!P:Q,2,FALSE),"")</f>
        <v>Unidad</v>
      </c>
      <c r="D1685" s="81">
        <v>1</v>
      </c>
      <c r="E1685" s="71">
        <v>39000000</v>
      </c>
      <c r="F1685" s="70">
        <f ca="1">INDIRECT(ADDRESS(ROW(),COLUMN()-2,4))*INDIRECT(ADDRESS(ROW(),COLUMN()-1,4))</f>
        <v>39000000</v>
      </c>
    </row>
    <row r="1686" spans="1:10" ht="14.1" customHeight="1" x14ac:dyDescent="0.25">
      <c r="E1686" s="83" t="s">
        <v>12725</v>
      </c>
      <c r="F1686" s="74">
        <f ca="1">SUM(Table103[MONTO TOTAL ESTIMADO])</f>
        <v>39000000</v>
      </c>
    </row>
    <row r="1687" spans="1:10" ht="14.1" customHeight="1" thickBot="1" x14ac:dyDescent="0.3"/>
    <row r="1688" spans="1:10" ht="14.1" customHeight="1" thickBot="1" x14ac:dyDescent="0.3">
      <c r="A1688" s="64" t="s">
        <v>16619</v>
      </c>
      <c r="B1688" s="64" t="s">
        <v>165</v>
      </c>
      <c r="C1688" s="64" t="s">
        <v>11894</v>
      </c>
      <c r="D1688" s="64" t="s">
        <v>14584</v>
      </c>
      <c r="E1688" s="64" t="s">
        <v>11111</v>
      </c>
      <c r="F1688" s="64" t="s">
        <v>11244</v>
      </c>
    </row>
    <row r="1689" spans="1:10" ht="14.1" customHeight="1" thickBot="1" x14ac:dyDescent="0.3">
      <c r="A1689" s="66" t="s">
        <v>1365</v>
      </c>
      <c r="B1689" s="66" t="s">
        <v>5152</v>
      </c>
      <c r="C1689" s="66" t="s">
        <v>18049</v>
      </c>
      <c r="D1689" s="66" t="s">
        <v>1899</v>
      </c>
      <c r="E1689" s="66" t="s">
        <v>18105</v>
      </c>
      <c r="F1689" s="66" t="s">
        <v>6884</v>
      </c>
    </row>
    <row r="1690" spans="1:10" ht="14.1" customHeight="1" thickBot="1" x14ac:dyDescent="0.3">
      <c r="A1690" s="134" t="s">
        <v>15034</v>
      </c>
      <c r="B1690" s="67" t="s">
        <v>8646</v>
      </c>
      <c r="C1690" s="77">
        <v>44445</v>
      </c>
      <c r="D1690" s="134" t="s">
        <v>9515</v>
      </c>
      <c r="E1690" s="79" t="s">
        <v>13278</v>
      </c>
      <c r="F1690" s="80" t="s">
        <v>3126</v>
      </c>
    </row>
    <row r="1691" spans="1:10" ht="14.1" customHeight="1" thickBot="1" x14ac:dyDescent="0.3">
      <c r="A1691" s="135"/>
      <c r="B1691" s="67" t="s">
        <v>1810</v>
      </c>
      <c r="C1691" s="78">
        <f>IF(C1690="","",IF(AND(MONTH(C1690)&gt;=1,MONTH(C1690)&lt;=3),1,IF(AND(MONTH(C1690)&gt;=4,MONTH(C1690)&lt;=6),2,IF(AND(MONTH(C1690)&gt;=7,MONTH(C1690)&lt;=9),3,4))))</f>
        <v>3</v>
      </c>
      <c r="D1691" s="135"/>
      <c r="E1691" s="79" t="s">
        <v>2447</v>
      </c>
      <c r="F1691" s="80" t="s">
        <v>14655</v>
      </c>
    </row>
    <row r="1692" spans="1:10" ht="14.1" customHeight="1" thickBot="1" x14ac:dyDescent="0.3">
      <c r="A1692" s="135"/>
      <c r="B1692" s="67" t="s">
        <v>13122</v>
      </c>
      <c r="C1692" s="77">
        <v>44453</v>
      </c>
      <c r="D1692" s="135"/>
      <c r="E1692" s="79" t="s">
        <v>3119</v>
      </c>
      <c r="F1692" s="80" t="s">
        <v>4694</v>
      </c>
    </row>
    <row r="1693" spans="1:10" ht="14.1" customHeight="1" thickBot="1" x14ac:dyDescent="0.3">
      <c r="A1693" s="135"/>
      <c r="B1693" s="67" t="s">
        <v>1810</v>
      </c>
      <c r="C1693" s="78">
        <f>IF(C1692="","",IF(AND(MONTH(C1692)&gt;=1,MONTH(C1692)&lt;=3),1,IF(AND(MONTH(C1692)&gt;=4,MONTH(C1692)&lt;=6),2,IF(AND(MONTH(C1692)&gt;=7,MONTH(C1692)&lt;=9),3,4))))</f>
        <v>3</v>
      </c>
      <c r="D1693" s="135"/>
      <c r="E1693" s="79" t="s">
        <v>13380</v>
      </c>
      <c r="F1693" s="80"/>
      <c r="H1693" s="26" t="str">
        <f>C1678</f>
        <v>Bienes</v>
      </c>
      <c r="I1693" s="26" t="str">
        <f>E1678</f>
        <v>No</v>
      </c>
      <c r="J1693" s="26" t="str">
        <f>D1678</f>
        <v>Comparacion de Precios</v>
      </c>
    </row>
    <row r="1694" spans="1:10" ht="14.1" customHeight="1" thickBot="1" x14ac:dyDescent="0.3"/>
    <row r="1695" spans="1:10" ht="33.950000000000003" customHeight="1" thickBot="1" x14ac:dyDescent="0.3">
      <c r="A1695" s="72" t="s">
        <v>15959</v>
      </c>
      <c r="B1695" s="72" t="s">
        <v>16379</v>
      </c>
      <c r="C1695" s="72" t="s">
        <v>15863</v>
      </c>
      <c r="D1695" s="72" t="s">
        <v>15467</v>
      </c>
      <c r="E1695" s="72" t="s">
        <v>7036</v>
      </c>
      <c r="F1695" s="72" t="s">
        <v>15496</v>
      </c>
    </row>
    <row r="1696" spans="1:10" ht="14.1" customHeight="1" x14ac:dyDescent="0.25">
      <c r="A1696" s="81" t="s">
        <v>18658</v>
      </c>
      <c r="B1696" s="69" t="str">
        <f ca="1">IFERROR(INDEX(UNSPSCDes,MATCH(INDIRECT(ADDRESS(ROW(),COLUMN()-1,4)),UNSPSCCode,0)),IF(INDIRECT(ADDRESS(ROW(),COLUMN()-1,4))="23121510","Máquinas para hacer encaje",""))</f>
        <v>Máquinas para hacer encaje</v>
      </c>
      <c r="C1696" s="82" t="str">
        <f>IFERROR(VLOOKUP("UD",'Informacion '!P:Q,2,FALSE),"")</f>
        <v>Unidad</v>
      </c>
      <c r="D1696" s="81">
        <v>30</v>
      </c>
      <c r="E1696" s="71">
        <v>45900</v>
      </c>
      <c r="F1696" s="70">
        <f ca="1">INDIRECT(ADDRESS(ROW(),COLUMN()-2,4))*INDIRECT(ADDRESS(ROW(),COLUMN()-1,4))</f>
        <v>1377000</v>
      </c>
    </row>
    <row r="1697" spans="1:10" ht="14.1" customHeight="1" x14ac:dyDescent="0.25">
      <c r="A1697" s="81" t="s">
        <v>48</v>
      </c>
      <c r="B1697" s="69" t="str">
        <f ca="1">IFERROR(INDEX(UNSPSCDes,MATCH(INDIRECT(ADDRESS(ROW(),COLUMN()-1,4)),UNSPSCCode,0)),IF(INDIRECT(ADDRESS(ROW(),COLUMN()-1,4))="23121614","Máquinas de coser",""))</f>
        <v>Máquinas de coser</v>
      </c>
      <c r="C1697" s="82" t="str">
        <f>IFERROR(VLOOKUP("UD",'Informacion '!P:Q,2,FALSE),"")</f>
        <v>Unidad</v>
      </c>
      <c r="D1697" s="81">
        <v>30</v>
      </c>
      <c r="E1697" s="71">
        <v>25000</v>
      </c>
      <c r="F1697" s="70">
        <f ca="1">INDIRECT(ADDRESS(ROW(),COLUMN()-2,4))*INDIRECT(ADDRESS(ROW(),COLUMN()-1,4))</f>
        <v>750000</v>
      </c>
    </row>
    <row r="1698" spans="1:10" ht="14.1" customHeight="1" x14ac:dyDescent="0.25">
      <c r="E1698" s="83" t="s">
        <v>12725</v>
      </c>
      <c r="F1698" s="74">
        <f ca="1">SUM(Table104[MONTO TOTAL ESTIMADO])</f>
        <v>2127000</v>
      </c>
    </row>
    <row r="1699" spans="1:10" ht="14.1" customHeight="1" thickBot="1" x14ac:dyDescent="0.3"/>
    <row r="1700" spans="1:10" ht="14.1" customHeight="1" thickBot="1" x14ac:dyDescent="0.3">
      <c r="A1700" s="64" t="s">
        <v>16619</v>
      </c>
      <c r="B1700" s="64" t="s">
        <v>165</v>
      </c>
      <c r="C1700" s="64" t="s">
        <v>11894</v>
      </c>
      <c r="D1700" s="64" t="s">
        <v>14584</v>
      </c>
      <c r="E1700" s="64" t="s">
        <v>11111</v>
      </c>
      <c r="F1700" s="64" t="s">
        <v>11244</v>
      </c>
    </row>
    <row r="1701" spans="1:10" ht="14.1" customHeight="1" thickBot="1" x14ac:dyDescent="0.3">
      <c r="A1701" s="66" t="s">
        <v>1365</v>
      </c>
      <c r="B1701" s="66" t="s">
        <v>5152</v>
      </c>
      <c r="C1701" s="66" t="s">
        <v>18049</v>
      </c>
      <c r="D1701" s="66" t="s">
        <v>1899</v>
      </c>
      <c r="E1701" s="66" t="s">
        <v>18105</v>
      </c>
      <c r="F1701" s="66" t="s">
        <v>6884</v>
      </c>
    </row>
    <row r="1702" spans="1:10" ht="14.1" customHeight="1" thickBot="1" x14ac:dyDescent="0.3">
      <c r="A1702" s="134" t="s">
        <v>15034</v>
      </c>
      <c r="B1702" s="67" t="s">
        <v>8646</v>
      </c>
      <c r="C1702" s="77">
        <v>44304</v>
      </c>
      <c r="D1702" s="134" t="s">
        <v>9515</v>
      </c>
      <c r="E1702" s="79" t="s">
        <v>13278</v>
      </c>
      <c r="F1702" s="80" t="s">
        <v>3126</v>
      </c>
    </row>
    <row r="1703" spans="1:10" ht="14.1" customHeight="1" thickBot="1" x14ac:dyDescent="0.3">
      <c r="A1703" s="135"/>
      <c r="B1703" s="67" t="s">
        <v>1810</v>
      </c>
      <c r="C1703" s="78">
        <f>IF(C1702="","",IF(AND(MONTH(C1702)&gt;=1,MONTH(C1702)&lt;=3),1,IF(AND(MONTH(C1702)&gt;=4,MONTH(C1702)&lt;=6),2,IF(AND(MONTH(C1702)&gt;=7,MONTH(C1702)&lt;=9),3,4))))</f>
        <v>2</v>
      </c>
      <c r="D1703" s="135"/>
      <c r="E1703" s="79" t="s">
        <v>2447</v>
      </c>
      <c r="F1703" s="80" t="s">
        <v>14655</v>
      </c>
    </row>
    <row r="1704" spans="1:10" ht="14.1" customHeight="1" thickBot="1" x14ac:dyDescent="0.3">
      <c r="A1704" s="135"/>
      <c r="B1704" s="67" t="s">
        <v>13122</v>
      </c>
      <c r="C1704" s="77">
        <v>44311</v>
      </c>
      <c r="D1704" s="135"/>
      <c r="E1704" s="79" t="s">
        <v>3119</v>
      </c>
      <c r="F1704" s="80" t="s">
        <v>4694</v>
      </c>
    </row>
    <row r="1705" spans="1:10" ht="14.1" customHeight="1" thickBot="1" x14ac:dyDescent="0.3">
      <c r="A1705" s="135"/>
      <c r="B1705" s="67" t="s">
        <v>1810</v>
      </c>
      <c r="C1705" s="78">
        <f>IF(C1704="","",IF(AND(MONTH(C1704)&gt;=1,MONTH(C1704)&lt;=3),1,IF(AND(MONTH(C1704)&gt;=4,MONTH(C1704)&lt;=6),2,IF(AND(MONTH(C1704)&gt;=7,MONTH(C1704)&lt;=9),3,4))))</f>
        <v>2</v>
      </c>
      <c r="D1705" s="135"/>
      <c r="E1705" s="79" t="s">
        <v>13380</v>
      </c>
      <c r="F1705" s="80"/>
      <c r="H1705" s="26" t="str">
        <f>C1689</f>
        <v>Bienes</v>
      </c>
      <c r="I1705" s="26" t="str">
        <f>E1689</f>
        <v>No</v>
      </c>
      <c r="J1705" s="26" t="str">
        <f>D1689</f>
        <v>Comparacion de Precios</v>
      </c>
    </row>
    <row r="1706" spans="1:10" ht="14.1" customHeight="1" thickBot="1" x14ac:dyDescent="0.3"/>
    <row r="1707" spans="1:10" ht="33.950000000000003" customHeight="1" thickBot="1" x14ac:dyDescent="0.3">
      <c r="A1707" s="72" t="s">
        <v>15959</v>
      </c>
      <c r="B1707" s="72" t="s">
        <v>16379</v>
      </c>
      <c r="C1707" s="72" t="s">
        <v>15863</v>
      </c>
      <c r="D1707" s="72" t="s">
        <v>15467</v>
      </c>
      <c r="E1707" s="72" t="s">
        <v>7036</v>
      </c>
      <c r="F1707" s="72" t="s">
        <v>15496</v>
      </c>
    </row>
    <row r="1708" spans="1:10" ht="14.1" customHeight="1" x14ac:dyDescent="0.25">
      <c r="A1708" s="81" t="s">
        <v>18658</v>
      </c>
      <c r="B1708" s="69" t="str">
        <f ca="1">IFERROR(INDEX(UNSPSCDes,MATCH(INDIRECT(ADDRESS(ROW(),COLUMN()-1,4)),UNSPSCCode,0)),IF(INDIRECT(ADDRESS(ROW(),COLUMN()-1,4))="23121510","Máquinas para hacer encaje",""))</f>
        <v>Máquinas para hacer encaje</v>
      </c>
      <c r="C1708" s="82" t="str">
        <f>IFERROR(VLOOKUP("UD",'Informacion '!P:Q,2,FALSE),"")</f>
        <v>Unidad</v>
      </c>
      <c r="D1708" s="81">
        <v>30</v>
      </c>
      <c r="E1708" s="71">
        <v>45900</v>
      </c>
      <c r="F1708" s="70">
        <f ca="1">INDIRECT(ADDRESS(ROW(),COLUMN()-2,4))*INDIRECT(ADDRESS(ROW(),COLUMN()-1,4))</f>
        <v>1377000</v>
      </c>
    </row>
    <row r="1709" spans="1:10" ht="14.1" customHeight="1" x14ac:dyDescent="0.25">
      <c r="A1709" s="81" t="s">
        <v>48</v>
      </c>
      <c r="B1709" s="69" t="str">
        <f ca="1">IFERROR(INDEX(UNSPSCDes,MATCH(INDIRECT(ADDRESS(ROW(),COLUMN()-1,4)),UNSPSCCode,0)),IF(INDIRECT(ADDRESS(ROW(),COLUMN()-1,4))="23121614","Máquinas de coser",""))</f>
        <v>Máquinas de coser</v>
      </c>
      <c r="C1709" s="82" t="str">
        <f>IFERROR(VLOOKUP("UD",'Informacion '!P:Q,2,FALSE),"")</f>
        <v>Unidad</v>
      </c>
      <c r="D1709" s="81">
        <v>30</v>
      </c>
      <c r="E1709" s="71">
        <v>25000</v>
      </c>
      <c r="F1709" s="70">
        <f ca="1">INDIRECT(ADDRESS(ROW(),COLUMN()-2,4))*INDIRECT(ADDRESS(ROW(),COLUMN()-1,4))</f>
        <v>750000</v>
      </c>
    </row>
    <row r="1710" spans="1:10" ht="14.1" customHeight="1" x14ac:dyDescent="0.25">
      <c r="E1710" s="83" t="s">
        <v>12725</v>
      </c>
      <c r="F1710" s="74">
        <f ca="1">SUM(Table105[MONTO TOTAL ESTIMADO])</f>
        <v>2127000</v>
      </c>
    </row>
    <row r="1711" spans="1:10" ht="14.1" customHeight="1" thickBot="1" x14ac:dyDescent="0.3"/>
    <row r="1712" spans="1:10" ht="14.1" customHeight="1" thickBot="1" x14ac:dyDescent="0.3">
      <c r="A1712" s="64" t="s">
        <v>16619</v>
      </c>
      <c r="B1712" s="64" t="s">
        <v>165</v>
      </c>
      <c r="C1712" s="64" t="s">
        <v>11894</v>
      </c>
      <c r="D1712" s="64" t="s">
        <v>14584</v>
      </c>
      <c r="E1712" s="64" t="s">
        <v>11111</v>
      </c>
      <c r="F1712" s="64" t="s">
        <v>11244</v>
      </c>
    </row>
    <row r="1713" spans="1:10" ht="14.1" customHeight="1" thickBot="1" x14ac:dyDescent="0.3">
      <c r="A1713" s="98" t="s">
        <v>12983</v>
      </c>
      <c r="B1713" s="98" t="s">
        <v>19097</v>
      </c>
      <c r="C1713" s="66" t="s">
        <v>18049</v>
      </c>
      <c r="D1713" s="66" t="s">
        <v>1899</v>
      </c>
      <c r="E1713" s="66" t="s">
        <v>18105</v>
      </c>
      <c r="F1713" s="66"/>
    </row>
    <row r="1714" spans="1:10" ht="14.1" customHeight="1" thickBot="1" x14ac:dyDescent="0.3">
      <c r="A1714" s="134" t="s">
        <v>15034</v>
      </c>
      <c r="B1714" s="67" t="s">
        <v>8646</v>
      </c>
      <c r="C1714" s="76">
        <v>44208</v>
      </c>
      <c r="D1714" s="134" t="s">
        <v>9515</v>
      </c>
      <c r="E1714" s="67" t="s">
        <v>13278</v>
      </c>
      <c r="F1714" s="80" t="s">
        <v>3126</v>
      </c>
    </row>
    <row r="1715" spans="1:10" ht="14.1" customHeight="1" thickBot="1" x14ac:dyDescent="0.3">
      <c r="A1715" s="135"/>
      <c r="B1715" s="67" t="s">
        <v>1810</v>
      </c>
      <c r="C1715" s="84">
        <f>IF(C1714="","",IF(AND(MONTH(C1714)&gt;=1,MONTH(C1714)&lt;=3),1,IF(AND(MONTH(C1714)&gt;=4,MONTH(C1714)&lt;=6),2,IF(AND(MONTH(C1714)&gt;=7,MONTH(C1714)&lt;=9),3,4))))</f>
        <v>1</v>
      </c>
      <c r="D1715" s="135"/>
      <c r="E1715" s="67" t="s">
        <v>2447</v>
      </c>
      <c r="F1715" s="66" t="s">
        <v>14655</v>
      </c>
    </row>
    <row r="1716" spans="1:10" ht="14.1" customHeight="1" thickBot="1" x14ac:dyDescent="0.3">
      <c r="A1716" s="135"/>
      <c r="B1716" s="67" t="s">
        <v>13122</v>
      </c>
      <c r="C1716" s="76">
        <v>44216</v>
      </c>
      <c r="D1716" s="135"/>
      <c r="E1716" s="67" t="s">
        <v>3119</v>
      </c>
      <c r="F1716" s="66" t="s">
        <v>4694</v>
      </c>
    </row>
    <row r="1717" spans="1:10" ht="14.1" customHeight="1" thickBot="1" x14ac:dyDescent="0.3">
      <c r="A1717" s="135"/>
      <c r="B1717" s="67" t="s">
        <v>1810</v>
      </c>
      <c r="C1717" s="84">
        <f>IF(C1716="","",IF(AND(MONTH(C1716)&gt;=1,MONTH(C1716)&lt;=3),1,IF(AND(MONTH(C1716)&gt;=4,MONTH(C1716)&lt;=6),2,IF(AND(MONTH(C1716)&gt;=7,MONTH(C1716)&lt;=9),3,4))))</f>
        <v>1</v>
      </c>
      <c r="D1717" s="135"/>
      <c r="E1717" s="67" t="s">
        <v>13380</v>
      </c>
      <c r="F1717" s="66" t="s">
        <v>4694</v>
      </c>
      <c r="H1717" s="26" t="str">
        <f>C1701</f>
        <v>Bienes</v>
      </c>
      <c r="I1717" s="26" t="str">
        <f>E1701</f>
        <v>No</v>
      </c>
      <c r="J1717" s="26" t="str">
        <f>D1701</f>
        <v>Comparacion de Precios</v>
      </c>
    </row>
    <row r="1718" spans="1:10" ht="14.1" customHeight="1" thickBot="1" x14ac:dyDescent="0.25">
      <c r="A1718" s="45"/>
      <c r="B1718" s="45"/>
      <c r="C1718" s="45"/>
      <c r="D1718" s="45"/>
      <c r="E1718" s="45"/>
      <c r="F1718" s="45"/>
    </row>
    <row r="1719" spans="1:10" ht="14.1" customHeight="1" thickBot="1" x14ac:dyDescent="0.3">
      <c r="A1719" s="72" t="s">
        <v>15959</v>
      </c>
      <c r="B1719" s="72" t="s">
        <v>16379</v>
      </c>
      <c r="C1719" s="72" t="s">
        <v>15863</v>
      </c>
      <c r="D1719" s="72" t="s">
        <v>15467</v>
      </c>
      <c r="E1719" s="72" t="s">
        <v>7036</v>
      </c>
      <c r="F1719" s="72" t="s">
        <v>15496</v>
      </c>
    </row>
    <row r="1720" spans="1:10" ht="14.1" customHeight="1" x14ac:dyDescent="0.25">
      <c r="A1720" s="97">
        <v>70141605</v>
      </c>
      <c r="B1720" s="69" t="str">
        <f ca="1">IFERROR(INDEX(UNSPSCDes,MATCH(INDIRECT(ADDRESS(ROW(),COLUMN()-1,4)),UNSPSCCode,0)),"")</f>
        <v>Servicios de manejo integrado de plagas</v>
      </c>
      <c r="C1720" s="81" t="s">
        <v>1471</v>
      </c>
      <c r="D1720" s="81">
        <v>1</v>
      </c>
      <c r="E1720" s="71">
        <v>2216165</v>
      </c>
      <c r="F1720" s="70">
        <f ca="1">INDIRECT(ADDRESS(ROW(),COLUMN()-2,4))*INDIRECT(ADDRESS(ROW(),COLUMN()-1,4))</f>
        <v>2216165</v>
      </c>
    </row>
    <row r="1721" spans="1:10" ht="14.1" customHeight="1" thickBot="1" x14ac:dyDescent="0.25">
      <c r="A1721" s="45"/>
      <c r="B1721" s="45"/>
      <c r="C1721" s="45"/>
      <c r="D1721" s="45"/>
      <c r="E1721" s="73" t="s">
        <v>12725</v>
      </c>
      <c r="F1721" s="74">
        <f ca="1">SUM(Table310[MONTO TOTAL ESTIMADO])</f>
        <v>2216165</v>
      </c>
    </row>
    <row r="1722" spans="1:10" ht="13.5" customHeight="1" thickBot="1" x14ac:dyDescent="0.25">
      <c r="A1722" s="64" t="s">
        <v>16619</v>
      </c>
      <c r="B1722" s="64" t="s">
        <v>165</v>
      </c>
      <c r="C1722" s="64" t="s">
        <v>11894</v>
      </c>
      <c r="D1722" s="64" t="s">
        <v>14584</v>
      </c>
      <c r="E1722" s="64" t="s">
        <v>11111</v>
      </c>
      <c r="F1722" s="64" t="s">
        <v>11244</v>
      </c>
      <c r="G1722" s="45"/>
      <c r="H1722" s="45"/>
      <c r="I1722" s="45"/>
      <c r="J1722" s="45"/>
    </row>
    <row r="1723" spans="1:10" ht="14.1" customHeight="1" thickBot="1" x14ac:dyDescent="0.25">
      <c r="A1723" s="98" t="s">
        <v>19098</v>
      </c>
      <c r="B1723" s="98" t="s">
        <v>19099</v>
      </c>
      <c r="C1723" s="66" t="s">
        <v>18049</v>
      </c>
      <c r="D1723" s="66" t="s">
        <v>17732</v>
      </c>
      <c r="E1723" s="66" t="s">
        <v>18105</v>
      </c>
      <c r="F1723" s="66"/>
      <c r="G1723" s="45"/>
      <c r="H1723" s="45"/>
      <c r="I1723" s="45"/>
      <c r="J1723" s="45"/>
    </row>
    <row r="1724" spans="1:10" ht="14.1" customHeight="1" thickBot="1" x14ac:dyDescent="0.25">
      <c r="A1724" s="134" t="s">
        <v>15034</v>
      </c>
      <c r="B1724" s="67" t="s">
        <v>8646</v>
      </c>
      <c r="C1724" s="76">
        <v>44417</v>
      </c>
      <c r="D1724" s="134" t="s">
        <v>9515</v>
      </c>
      <c r="E1724" s="67" t="s">
        <v>13278</v>
      </c>
      <c r="F1724" s="66" t="s">
        <v>3126</v>
      </c>
      <c r="G1724" s="45"/>
      <c r="H1724" s="45"/>
      <c r="I1724" s="45"/>
      <c r="J1724" s="45"/>
    </row>
    <row r="1725" spans="1:10" ht="14.1" customHeight="1" thickBot="1" x14ac:dyDescent="0.25">
      <c r="A1725" s="135"/>
      <c r="B1725" s="67" t="s">
        <v>1810</v>
      </c>
      <c r="C1725" s="84">
        <f>IF(C1724="","",IF(AND(MONTH(C1724)&gt;=1,MONTH(C1724)&lt;=3),1,IF(AND(MONTH(C1724)&gt;=4,MONTH(C1724)&lt;=6),2,IF(AND(MONTH(C1724)&gt;=7,MONTH(C1724)&lt;=9),3,4))))</f>
        <v>3</v>
      </c>
      <c r="D1725" s="135"/>
      <c r="E1725" s="67" t="s">
        <v>2447</v>
      </c>
      <c r="F1725" s="66" t="s">
        <v>14655</v>
      </c>
      <c r="G1725" s="45"/>
      <c r="H1725" s="45"/>
      <c r="I1725" s="45"/>
      <c r="J1725" s="45"/>
    </row>
    <row r="1726" spans="1:10" ht="14.1" customHeight="1" thickBot="1" x14ac:dyDescent="0.25">
      <c r="A1726" s="135"/>
      <c r="B1726" s="67" t="s">
        <v>13122</v>
      </c>
      <c r="C1726" s="76">
        <v>44419</v>
      </c>
      <c r="D1726" s="135"/>
      <c r="E1726" s="67" t="s">
        <v>3119</v>
      </c>
      <c r="F1726" s="66" t="s">
        <v>4694</v>
      </c>
      <c r="G1726" s="45"/>
      <c r="H1726" s="45"/>
      <c r="I1726" s="45"/>
      <c r="J1726" s="45"/>
    </row>
    <row r="1727" spans="1:10" ht="14.1" customHeight="1" thickBot="1" x14ac:dyDescent="0.25">
      <c r="A1727" s="135"/>
      <c r="B1727" s="67" t="s">
        <v>1810</v>
      </c>
      <c r="C1727" s="84">
        <f>IF(C1726="","",IF(AND(MONTH(C1726)&gt;=1,MONTH(C1726)&lt;=3),1,IF(AND(MONTH(C1726)&gt;=4,MONTH(C1726)&lt;=6),2,IF(AND(MONTH(C1726)&gt;=7,MONTH(C1726)&lt;=9),3,4))))</f>
        <v>3</v>
      </c>
      <c r="D1727" s="135"/>
      <c r="E1727" s="67" t="s">
        <v>13380</v>
      </c>
      <c r="F1727" s="66" t="s">
        <v>4694</v>
      </c>
      <c r="G1727" s="45"/>
      <c r="H1727" s="45"/>
      <c r="I1727" s="45"/>
      <c r="J1727" s="45"/>
    </row>
    <row r="1728" spans="1:10" ht="14.1" customHeight="1" thickBot="1" x14ac:dyDescent="0.25">
      <c r="A1728" s="45"/>
      <c r="B1728" s="45"/>
      <c r="C1728" s="45"/>
      <c r="D1728" s="45"/>
      <c r="E1728" s="45"/>
      <c r="F1728" s="45"/>
      <c r="G1728" s="45"/>
      <c r="H1728" s="45"/>
      <c r="I1728" s="45"/>
      <c r="J1728" s="45"/>
    </row>
    <row r="1729" spans="1:10" ht="13.5" customHeight="1" thickBot="1" x14ac:dyDescent="0.25">
      <c r="A1729" s="72" t="s">
        <v>15959</v>
      </c>
      <c r="B1729" s="72" t="s">
        <v>16379</v>
      </c>
      <c r="C1729" s="72" t="s">
        <v>15863</v>
      </c>
      <c r="D1729" s="72" t="s">
        <v>15467</v>
      </c>
      <c r="E1729" s="72" t="s">
        <v>7036</v>
      </c>
      <c r="F1729" s="72" t="s">
        <v>15496</v>
      </c>
      <c r="G1729" s="45"/>
      <c r="H1729" s="45"/>
      <c r="I1729" s="45"/>
      <c r="J1729" s="45"/>
    </row>
    <row r="1730" spans="1:10" ht="14.1" customHeight="1" x14ac:dyDescent="0.2">
      <c r="A1730" s="97">
        <v>22101708</v>
      </c>
      <c r="B1730" s="69" t="str">
        <f ca="1">IFERROR(INDEX(UNSPSCDes,MATCH(INDIRECT(ADDRESS(ROW(),COLUMN()-1,4)),UNSPSCCode,0)),"")</f>
        <v>Extractores</v>
      </c>
      <c r="C1730" s="81" t="s">
        <v>1471</v>
      </c>
      <c r="D1730" s="81">
        <v>1</v>
      </c>
      <c r="E1730" s="71">
        <v>299500</v>
      </c>
      <c r="F1730" s="70">
        <f ca="1">INDIRECT(ADDRESS(ROW(),COLUMN()-2,4))*INDIRECT(ADDRESS(ROW(),COLUMN()-1,4))</f>
        <v>299500</v>
      </c>
      <c r="G1730" s="45"/>
      <c r="H1730" s="45" t="str">
        <f>C1713</f>
        <v>Bienes</v>
      </c>
      <c r="I1730" s="45" t="str">
        <f>E1713</f>
        <v>No</v>
      </c>
      <c r="J1730" s="45" t="str">
        <f>D1713</f>
        <v>Comparacion de Precios</v>
      </c>
    </row>
    <row r="1731" spans="1:10" ht="14.1" customHeight="1" x14ac:dyDescent="0.25">
      <c r="A1731" s="97">
        <v>40101808</v>
      </c>
      <c r="B1731" s="69" t="str">
        <f ca="1">IFERROR(INDEX(UNSPSCDes,MATCH(INDIRECT(ADDRESS(ROW(),COLUMN()-1,4)),UNSPSCCode,0)),"")</f>
        <v>Estufas de calefacción</v>
      </c>
      <c r="C1731" s="81" t="s">
        <v>1471</v>
      </c>
      <c r="D1731" s="81">
        <v>1</v>
      </c>
      <c r="E1731" s="71">
        <v>95800</v>
      </c>
      <c r="F1731" s="70">
        <f ca="1">INDIRECT(ADDRESS(ROW(),COLUMN()-2,4))*INDIRECT(ADDRESS(ROW(),COLUMN()-1,4))</f>
        <v>95800</v>
      </c>
    </row>
    <row r="1732" spans="1:10" ht="33.75" customHeight="1" x14ac:dyDescent="0.2">
      <c r="A1732" s="62"/>
      <c r="B1732" s="45"/>
      <c r="C1732" s="45"/>
      <c r="D1732" s="45"/>
      <c r="E1732" s="73" t="s">
        <v>12725</v>
      </c>
      <c r="F1732" s="74">
        <f ca="1">SUM(Table311[MONTO TOTAL ESTIMADO])</f>
        <v>395300</v>
      </c>
      <c r="G1732" s="45"/>
      <c r="H1732" s="45"/>
      <c r="I1732" s="45"/>
      <c r="J1732" s="45"/>
    </row>
    <row r="1733" spans="1:10" ht="13.5" customHeight="1" thickBot="1" x14ac:dyDescent="0.25">
      <c r="G1733" s="45"/>
      <c r="H1733" s="45"/>
      <c r="I1733" s="45"/>
      <c r="J1733" s="45"/>
    </row>
    <row r="1734" spans="1:10" ht="14.1" customHeight="1" thickBot="1" x14ac:dyDescent="0.25">
      <c r="A1734" s="64" t="s">
        <v>16619</v>
      </c>
      <c r="B1734" s="64" t="s">
        <v>165</v>
      </c>
      <c r="C1734" s="64" t="s">
        <v>11894</v>
      </c>
      <c r="D1734" s="64" t="s">
        <v>14584</v>
      </c>
      <c r="E1734" s="64" t="s">
        <v>11111</v>
      </c>
      <c r="F1734" s="64" t="s">
        <v>11244</v>
      </c>
      <c r="G1734" s="45"/>
      <c r="H1734" s="45"/>
      <c r="I1734" s="45"/>
      <c r="J1734" s="45"/>
    </row>
    <row r="1735" spans="1:10" ht="14.1" customHeight="1" thickBot="1" x14ac:dyDescent="0.25">
      <c r="A1735" s="98" t="s">
        <v>19098</v>
      </c>
      <c r="B1735" s="98" t="s">
        <v>19099</v>
      </c>
      <c r="C1735" s="66" t="s">
        <v>18049</v>
      </c>
      <c r="D1735" s="66" t="s">
        <v>17732</v>
      </c>
      <c r="E1735" s="66" t="s">
        <v>18105</v>
      </c>
      <c r="F1735" s="66"/>
      <c r="G1735" s="45"/>
      <c r="H1735" s="45"/>
      <c r="I1735" s="45"/>
      <c r="J1735" s="45"/>
    </row>
    <row r="1736" spans="1:10" ht="14.1" customHeight="1" thickBot="1" x14ac:dyDescent="0.25">
      <c r="A1736" s="134" t="s">
        <v>15034</v>
      </c>
      <c r="B1736" s="67" t="s">
        <v>8646</v>
      </c>
      <c r="C1736" s="76">
        <v>44298</v>
      </c>
      <c r="D1736" s="134" t="s">
        <v>9515</v>
      </c>
      <c r="E1736" s="67" t="s">
        <v>13278</v>
      </c>
      <c r="F1736" s="66" t="s">
        <v>3126</v>
      </c>
      <c r="G1736" s="45"/>
      <c r="H1736" s="45"/>
      <c r="I1736" s="45"/>
      <c r="J1736" s="45"/>
    </row>
    <row r="1737" spans="1:10" ht="14.1" customHeight="1" thickBot="1" x14ac:dyDescent="0.25">
      <c r="A1737" s="135"/>
      <c r="B1737" s="67" t="s">
        <v>1810</v>
      </c>
      <c r="C1737" s="84">
        <f>IF(C1736="","",IF(AND(MONTH(C1736)&gt;=1,MONTH(C1736)&lt;=3),1,IF(AND(MONTH(C1736)&gt;=4,MONTH(C1736)&lt;=6),2,IF(AND(MONTH(C1736)&gt;=7,MONTH(C1736)&lt;=9),3,4))))</f>
        <v>2</v>
      </c>
      <c r="D1737" s="135"/>
      <c r="E1737" s="67" t="s">
        <v>2447</v>
      </c>
      <c r="F1737" s="66" t="s">
        <v>14655</v>
      </c>
      <c r="G1737" s="45"/>
      <c r="H1737" s="45"/>
      <c r="I1737" s="45"/>
      <c r="J1737" s="45"/>
    </row>
    <row r="1738" spans="1:10" ht="14.1" customHeight="1" thickBot="1" x14ac:dyDescent="0.25">
      <c r="A1738" s="135"/>
      <c r="B1738" s="67" t="s">
        <v>13122</v>
      </c>
      <c r="C1738" s="76">
        <v>44300</v>
      </c>
      <c r="D1738" s="135"/>
      <c r="E1738" s="67" t="s">
        <v>3119</v>
      </c>
      <c r="F1738" s="66" t="s">
        <v>4694</v>
      </c>
      <c r="G1738" s="45"/>
      <c r="H1738" s="45"/>
      <c r="I1738" s="45"/>
      <c r="J1738" s="45"/>
    </row>
    <row r="1739" spans="1:10" ht="14.1" customHeight="1" thickBot="1" x14ac:dyDescent="0.25">
      <c r="A1739" s="135"/>
      <c r="B1739" s="67" t="s">
        <v>1810</v>
      </c>
      <c r="C1739" s="84">
        <f>IF(C1738="","",IF(AND(MONTH(C1738)&gt;=1,MONTH(C1738)&lt;=3),1,IF(AND(MONTH(C1738)&gt;=4,MONTH(C1738)&lt;=6),2,IF(AND(MONTH(C1738)&gt;=7,MONTH(C1738)&lt;=9),3,4))))</f>
        <v>2</v>
      </c>
      <c r="D1739" s="135"/>
      <c r="E1739" s="67" t="s">
        <v>13380</v>
      </c>
      <c r="F1739" s="66" t="s">
        <v>4694</v>
      </c>
      <c r="G1739" s="45"/>
      <c r="H1739" s="45"/>
      <c r="I1739" s="45"/>
      <c r="J1739" s="45"/>
    </row>
    <row r="1740" spans="1:10" ht="13.5" customHeight="1" thickBot="1" x14ac:dyDescent="0.25">
      <c r="A1740" s="45"/>
      <c r="B1740" s="45"/>
      <c r="C1740" s="45"/>
      <c r="D1740" s="45"/>
      <c r="E1740" s="45"/>
      <c r="F1740" s="45"/>
      <c r="G1740" s="45"/>
      <c r="H1740" s="45"/>
      <c r="I1740" s="45"/>
      <c r="J1740" s="45"/>
    </row>
    <row r="1741" spans="1:10" ht="13.5" customHeight="1" thickBot="1" x14ac:dyDescent="0.25">
      <c r="A1741" s="72" t="s">
        <v>15959</v>
      </c>
      <c r="B1741" s="72" t="s">
        <v>16379</v>
      </c>
      <c r="C1741" s="72" t="s">
        <v>15863</v>
      </c>
      <c r="D1741" s="72" t="s">
        <v>15467</v>
      </c>
      <c r="E1741" s="72" t="s">
        <v>7036</v>
      </c>
      <c r="F1741" s="72" t="s">
        <v>15496</v>
      </c>
      <c r="G1741" s="45"/>
      <c r="H1741" s="45" t="str">
        <f>C1723</f>
        <v>Bienes</v>
      </c>
      <c r="I1741" s="45" t="str">
        <f>E1723</f>
        <v>No</v>
      </c>
      <c r="J1741" s="45" t="str">
        <f>D1723</f>
        <v>Compras Menores</v>
      </c>
    </row>
    <row r="1742" spans="1:10" ht="14.1" customHeight="1" x14ac:dyDescent="0.25">
      <c r="A1742" s="97">
        <v>22101708</v>
      </c>
      <c r="B1742" s="69" t="str">
        <f ca="1">IFERROR(INDEX(UNSPSCDes,MATCH(INDIRECT(ADDRESS(ROW(),COLUMN()-1,4)),UNSPSCCode,0)),"")</f>
        <v>Extractores</v>
      </c>
      <c r="C1742" s="81" t="s">
        <v>1471</v>
      </c>
      <c r="D1742" s="81">
        <v>1</v>
      </c>
      <c r="E1742" s="71">
        <v>299500</v>
      </c>
      <c r="F1742" s="70">
        <f ca="1">INDIRECT(ADDRESS(ROW(),COLUMN()-2,4))*INDIRECT(ADDRESS(ROW(),COLUMN()-1,4))</f>
        <v>299500</v>
      </c>
    </row>
    <row r="1743" spans="1:10" ht="14.1" customHeight="1" x14ac:dyDescent="0.25">
      <c r="A1743" s="97">
        <v>40101808</v>
      </c>
      <c r="B1743" s="69" t="str">
        <f ca="1">IFERROR(INDEX(UNSPSCDes,MATCH(INDIRECT(ADDRESS(ROW(),COLUMN()-1,4)),UNSPSCCode,0)),"")</f>
        <v>Estufas de calefacción</v>
      </c>
      <c r="C1743" s="81" t="s">
        <v>1471</v>
      </c>
      <c r="D1743" s="81">
        <v>1</v>
      </c>
      <c r="E1743" s="71">
        <v>95800</v>
      </c>
      <c r="F1743" s="70">
        <f ca="1">INDIRECT(ADDRESS(ROW(),COLUMN()-2,4))*INDIRECT(ADDRESS(ROW(),COLUMN()-1,4))</f>
        <v>95800</v>
      </c>
    </row>
    <row r="1744" spans="1:10" ht="33.75" customHeight="1" x14ac:dyDescent="0.2">
      <c r="A1744" s="45"/>
      <c r="B1744" s="45"/>
      <c r="C1744" s="45"/>
      <c r="D1744" s="45"/>
      <c r="E1744" s="73" t="s">
        <v>12725</v>
      </c>
      <c r="F1744" s="74">
        <f ca="1">SUM(Table3107[MONTO TOTAL ESTIMADO])</f>
        <v>395300</v>
      </c>
      <c r="G1744" s="45"/>
      <c r="H1744" s="45"/>
      <c r="I1744" s="45"/>
      <c r="J1744" s="45"/>
    </row>
    <row r="1745" spans="1:10" ht="13.5" customHeight="1" thickBot="1" x14ac:dyDescent="0.25">
      <c r="G1745" s="45"/>
      <c r="H1745" s="45"/>
      <c r="I1745" s="45"/>
      <c r="J1745" s="45"/>
    </row>
    <row r="1746" spans="1:10" ht="14.1" customHeight="1" thickBot="1" x14ac:dyDescent="0.25">
      <c r="A1746" s="64" t="s">
        <v>16619</v>
      </c>
      <c r="B1746" s="64" t="s">
        <v>165</v>
      </c>
      <c r="C1746" s="64" t="s">
        <v>11894</v>
      </c>
      <c r="D1746" s="64" t="s">
        <v>14584</v>
      </c>
      <c r="E1746" s="64" t="s">
        <v>11111</v>
      </c>
      <c r="F1746" s="64" t="s">
        <v>11244</v>
      </c>
      <c r="G1746" s="45"/>
      <c r="H1746" s="45"/>
      <c r="I1746" s="45"/>
      <c r="J1746" s="45"/>
    </row>
    <row r="1747" spans="1:10" ht="14.1" customHeight="1" thickBot="1" x14ac:dyDescent="0.25">
      <c r="A1747" s="98" t="s">
        <v>19101</v>
      </c>
      <c r="B1747" s="98" t="s">
        <v>19100</v>
      </c>
      <c r="C1747" s="66" t="s">
        <v>18049</v>
      </c>
      <c r="D1747" s="66" t="s">
        <v>17732</v>
      </c>
      <c r="E1747" s="66" t="s">
        <v>18105</v>
      </c>
      <c r="F1747" s="66"/>
      <c r="G1747" s="45"/>
      <c r="H1747" s="45"/>
      <c r="I1747" s="45"/>
      <c r="J1747" s="45"/>
    </row>
    <row r="1748" spans="1:10" ht="14.1" customHeight="1" thickBot="1" x14ac:dyDescent="0.25">
      <c r="A1748" s="134" t="s">
        <v>15034</v>
      </c>
      <c r="B1748" s="67" t="s">
        <v>8646</v>
      </c>
      <c r="C1748" s="76">
        <v>44264</v>
      </c>
      <c r="D1748" s="134" t="s">
        <v>9515</v>
      </c>
      <c r="E1748" s="67" t="s">
        <v>13278</v>
      </c>
      <c r="F1748" s="66" t="s">
        <v>3126</v>
      </c>
      <c r="G1748" s="45"/>
      <c r="H1748" s="45"/>
      <c r="I1748" s="45"/>
      <c r="J1748" s="45"/>
    </row>
    <row r="1749" spans="1:10" ht="14.1" customHeight="1" thickBot="1" x14ac:dyDescent="0.25">
      <c r="A1749" s="135"/>
      <c r="B1749" s="67" t="s">
        <v>1810</v>
      </c>
      <c r="C1749" s="96">
        <f>IF(C1748="","",IF(AND(MONTH(C1748)&gt;=1,MONTH(C1748)&lt;=3),1,IF(AND(MONTH(C1748)&gt;=4,MONTH(C1748)&lt;=6),2,IF(AND(MONTH(C1748)&gt;=7,MONTH(C1748)&lt;=9),3,4))))</f>
        <v>1</v>
      </c>
      <c r="D1749" s="135"/>
      <c r="E1749" s="67" t="s">
        <v>2447</v>
      </c>
      <c r="F1749" s="66" t="s">
        <v>14655</v>
      </c>
      <c r="G1749" s="45"/>
      <c r="H1749" s="45"/>
      <c r="I1749" s="45"/>
      <c r="J1749" s="45"/>
    </row>
    <row r="1750" spans="1:10" ht="14.1" customHeight="1" thickBot="1" x14ac:dyDescent="0.25">
      <c r="A1750" s="135"/>
      <c r="B1750" s="67" t="s">
        <v>13122</v>
      </c>
      <c r="C1750" s="76">
        <v>44266</v>
      </c>
      <c r="D1750" s="135"/>
      <c r="E1750" s="67" t="s">
        <v>3119</v>
      </c>
      <c r="F1750" s="66" t="s">
        <v>4694</v>
      </c>
      <c r="G1750" s="45"/>
      <c r="H1750" s="45"/>
      <c r="I1750" s="45"/>
      <c r="J1750" s="45"/>
    </row>
    <row r="1751" spans="1:10" ht="14.1" customHeight="1" thickBot="1" x14ac:dyDescent="0.25">
      <c r="A1751" s="135"/>
      <c r="B1751" s="67" t="s">
        <v>1810</v>
      </c>
      <c r="C1751" s="96">
        <f>IF(C1750="","",IF(AND(MONTH(C1750)&gt;=1,MONTH(C1750)&lt;=3),1,IF(AND(MONTH(C1750)&gt;=4,MONTH(C1750)&lt;=6),2,IF(AND(MONTH(C1750)&gt;=7,MONTH(C1750)&lt;=9),3,4))))</f>
        <v>1</v>
      </c>
      <c r="D1751" s="135"/>
      <c r="E1751" s="67" t="s">
        <v>13380</v>
      </c>
      <c r="F1751" s="66" t="s">
        <v>4694</v>
      </c>
      <c r="G1751" s="45"/>
      <c r="H1751" s="45"/>
      <c r="I1751" s="45"/>
      <c r="J1751" s="45"/>
    </row>
    <row r="1752" spans="1:10" ht="13.5" customHeight="1" thickBot="1" x14ac:dyDescent="0.25">
      <c r="A1752" s="45"/>
      <c r="B1752" s="45"/>
      <c r="C1752" s="45"/>
      <c r="D1752" s="45"/>
      <c r="E1752" s="45"/>
      <c r="F1752" s="45"/>
      <c r="G1752" s="45"/>
      <c r="H1752" s="45"/>
      <c r="I1752" s="45"/>
      <c r="J1752" s="45"/>
    </row>
    <row r="1753" spans="1:10" ht="13.5" customHeight="1" thickBot="1" x14ac:dyDescent="0.25">
      <c r="A1753" s="72" t="s">
        <v>15959</v>
      </c>
      <c r="B1753" s="72" t="s">
        <v>16379</v>
      </c>
      <c r="C1753" s="72" t="s">
        <v>15863</v>
      </c>
      <c r="D1753" s="72" t="s">
        <v>15467</v>
      </c>
      <c r="E1753" s="72" t="s">
        <v>7036</v>
      </c>
      <c r="F1753" s="72" t="s">
        <v>15496</v>
      </c>
      <c r="G1753" s="45"/>
      <c r="H1753" s="45" t="str">
        <f>C1735</f>
        <v>Bienes</v>
      </c>
      <c r="I1753" s="45" t="str">
        <f>E1735</f>
        <v>No</v>
      </c>
      <c r="J1753" s="45" t="str">
        <f>D1735</f>
        <v>Compras Menores</v>
      </c>
    </row>
    <row r="1754" spans="1:10" ht="14.1" customHeight="1" x14ac:dyDescent="0.25">
      <c r="A1754" s="97">
        <v>53131607</v>
      </c>
      <c r="B1754" s="69" t="str">
        <f t="shared" ref="B1754:B1774" ca="1" si="44">IFERROR(INDEX(UNSPSCDes,MATCH(INDIRECT(ADDRESS(ROW(),COLUMN()-1,4)),UNSPSCCode,0)),"")</f>
        <v>Lociones o aceites para manos o cuerpo</v>
      </c>
      <c r="C1754" s="81" t="s">
        <v>1471</v>
      </c>
      <c r="D1754" s="81">
        <v>20</v>
      </c>
      <c r="E1754" s="71">
        <v>2465</v>
      </c>
      <c r="F1754" s="70">
        <f t="shared" ref="F1754:F1774" ca="1" si="45">INDIRECT(ADDRESS(ROW(),COLUMN()-2,4))*INDIRECT(ADDRESS(ROW(),COLUMN()-1,4))</f>
        <v>49300</v>
      </c>
    </row>
    <row r="1755" spans="1:10" ht="14.1" customHeight="1" x14ac:dyDescent="0.25">
      <c r="A1755" s="97">
        <v>53131607</v>
      </c>
      <c r="B1755" s="69" t="str">
        <f t="shared" ca="1" si="44"/>
        <v>Lociones o aceites para manos o cuerpo</v>
      </c>
      <c r="C1755" s="81" t="s">
        <v>1471</v>
      </c>
      <c r="D1755" s="81">
        <v>20</v>
      </c>
      <c r="E1755" s="71">
        <v>3060</v>
      </c>
      <c r="F1755" s="70">
        <f t="shared" ca="1" si="45"/>
        <v>61200</v>
      </c>
    </row>
    <row r="1756" spans="1:10" ht="33.75" customHeight="1" x14ac:dyDescent="0.2">
      <c r="A1756" s="97">
        <v>53131607</v>
      </c>
      <c r="B1756" s="69" t="str">
        <f t="shared" ca="1" si="44"/>
        <v>Lociones o aceites para manos o cuerpo</v>
      </c>
      <c r="C1756" s="81" t="s">
        <v>1471</v>
      </c>
      <c r="D1756" s="81">
        <v>20</v>
      </c>
      <c r="E1756" s="71">
        <v>4080</v>
      </c>
      <c r="F1756" s="70">
        <f t="shared" ca="1" si="45"/>
        <v>81600</v>
      </c>
      <c r="G1756" s="45"/>
      <c r="H1756" s="45"/>
      <c r="I1756" s="45"/>
      <c r="J1756" s="45"/>
    </row>
    <row r="1757" spans="1:10" ht="13.5" customHeight="1" x14ac:dyDescent="0.2">
      <c r="A1757" s="97">
        <v>53131609</v>
      </c>
      <c r="B1757" s="69" t="str">
        <f t="shared" ca="1" si="44"/>
        <v>Productos de protección solar</v>
      </c>
      <c r="C1757" s="81" t="s">
        <v>1471</v>
      </c>
      <c r="D1757" s="81">
        <v>20</v>
      </c>
      <c r="E1757" s="71">
        <v>2500</v>
      </c>
      <c r="F1757" s="70">
        <f t="shared" ca="1" si="45"/>
        <v>50000</v>
      </c>
      <c r="G1757" s="45"/>
      <c r="H1757" s="45"/>
      <c r="I1757" s="45"/>
      <c r="J1757" s="45"/>
    </row>
    <row r="1758" spans="1:10" ht="14.1" customHeight="1" x14ac:dyDescent="0.2">
      <c r="A1758" s="97">
        <v>53131609</v>
      </c>
      <c r="B1758" s="69" t="str">
        <f t="shared" ca="1" si="44"/>
        <v>Productos de protección solar</v>
      </c>
      <c r="C1758" s="81" t="s">
        <v>1471</v>
      </c>
      <c r="D1758" s="81">
        <v>20</v>
      </c>
      <c r="E1758" s="71">
        <v>1800</v>
      </c>
      <c r="F1758" s="70">
        <f t="shared" ca="1" si="45"/>
        <v>36000</v>
      </c>
      <c r="G1758" s="45"/>
      <c r="H1758" s="45"/>
      <c r="I1758" s="45"/>
      <c r="J1758" s="45"/>
    </row>
    <row r="1759" spans="1:10" ht="14.1" customHeight="1" x14ac:dyDescent="0.2">
      <c r="A1759" s="97">
        <v>53131609</v>
      </c>
      <c r="B1759" s="69" t="str">
        <f t="shared" ca="1" si="44"/>
        <v>Productos de protección solar</v>
      </c>
      <c r="C1759" s="81" t="s">
        <v>1471</v>
      </c>
      <c r="D1759" s="81">
        <v>20</v>
      </c>
      <c r="E1759" s="71">
        <v>2125</v>
      </c>
      <c r="F1759" s="70">
        <f t="shared" ca="1" si="45"/>
        <v>42500</v>
      </c>
      <c r="G1759" s="45"/>
      <c r="H1759" s="45"/>
      <c r="I1759" s="45"/>
      <c r="J1759" s="45"/>
    </row>
    <row r="1760" spans="1:10" ht="14.1" customHeight="1" x14ac:dyDescent="0.2">
      <c r="A1760" s="97">
        <v>53131609</v>
      </c>
      <c r="B1760" s="69" t="str">
        <f t="shared" ca="1" si="44"/>
        <v>Productos de protección solar</v>
      </c>
      <c r="C1760" s="81" t="s">
        <v>1471</v>
      </c>
      <c r="D1760" s="81">
        <v>20</v>
      </c>
      <c r="E1760" s="71">
        <v>4800</v>
      </c>
      <c r="F1760" s="70">
        <f t="shared" ca="1" si="45"/>
        <v>96000</v>
      </c>
      <c r="G1760" s="45"/>
      <c r="H1760" s="45"/>
      <c r="I1760" s="45"/>
      <c r="J1760" s="45"/>
    </row>
    <row r="1761" spans="1:10" ht="14.1" customHeight="1" x14ac:dyDescent="0.2">
      <c r="A1761" s="97">
        <v>53131609</v>
      </c>
      <c r="B1761" s="69" t="str">
        <f t="shared" ca="1" si="44"/>
        <v>Productos de protección solar</v>
      </c>
      <c r="C1761" s="81" t="s">
        <v>1471</v>
      </c>
      <c r="D1761" s="81">
        <v>20</v>
      </c>
      <c r="E1761" s="71">
        <v>3500</v>
      </c>
      <c r="F1761" s="70">
        <f t="shared" ca="1" si="45"/>
        <v>70000</v>
      </c>
      <c r="G1761" s="45"/>
      <c r="H1761" s="45"/>
      <c r="I1761" s="45"/>
      <c r="J1761" s="45"/>
    </row>
    <row r="1762" spans="1:10" ht="14.1" customHeight="1" x14ac:dyDescent="0.2">
      <c r="A1762" s="97">
        <v>53131613</v>
      </c>
      <c r="B1762" s="69" t="str">
        <f t="shared" ca="1" si="44"/>
        <v>Productos para el cuidado de la piel</v>
      </c>
      <c r="C1762" s="81" t="s">
        <v>1471</v>
      </c>
      <c r="D1762" s="81">
        <v>20</v>
      </c>
      <c r="E1762" s="71">
        <v>7600</v>
      </c>
      <c r="F1762" s="70">
        <f t="shared" ca="1" si="45"/>
        <v>152000</v>
      </c>
      <c r="G1762" s="45"/>
      <c r="H1762" s="45"/>
      <c r="I1762" s="45"/>
      <c r="J1762" s="45"/>
    </row>
    <row r="1763" spans="1:10" ht="14.1" customHeight="1" x14ac:dyDescent="0.2">
      <c r="A1763" s="97">
        <v>53131613</v>
      </c>
      <c r="B1763" s="69" t="str">
        <f t="shared" ca="1" si="44"/>
        <v>Productos para el cuidado de la piel</v>
      </c>
      <c r="C1763" s="81" t="s">
        <v>1471</v>
      </c>
      <c r="D1763" s="81">
        <v>20</v>
      </c>
      <c r="E1763" s="71">
        <v>3200</v>
      </c>
      <c r="F1763" s="70">
        <f t="shared" ca="1" si="45"/>
        <v>64000</v>
      </c>
      <c r="G1763" s="45"/>
      <c r="H1763" s="45"/>
      <c r="I1763" s="45"/>
      <c r="J1763" s="45"/>
    </row>
    <row r="1764" spans="1:10" ht="13.5" customHeight="1" x14ac:dyDescent="0.25">
      <c r="A1764" s="97">
        <v>53131613</v>
      </c>
      <c r="B1764" s="69" t="str">
        <f t="shared" ca="1" si="44"/>
        <v>Productos para el cuidado de la piel</v>
      </c>
      <c r="C1764" s="81" t="s">
        <v>1471</v>
      </c>
      <c r="D1764" s="81">
        <v>20</v>
      </c>
      <c r="E1764" s="71">
        <v>4990</v>
      </c>
      <c r="F1764" s="70">
        <f t="shared" ca="1" si="45"/>
        <v>99800</v>
      </c>
    </row>
    <row r="1765" spans="1:10" ht="13.5" customHeight="1" x14ac:dyDescent="0.25">
      <c r="A1765" s="97">
        <v>53131616</v>
      </c>
      <c r="B1765" s="69" t="str">
        <f t="shared" ca="1" si="44"/>
        <v>Cremas o lociones para farmacéuticas</v>
      </c>
      <c r="C1765" s="81" t="s">
        <v>1471</v>
      </c>
      <c r="D1765" s="81">
        <v>20</v>
      </c>
      <c r="E1765" s="71">
        <v>1500</v>
      </c>
      <c r="F1765" s="70">
        <f t="shared" ca="1" si="45"/>
        <v>30000</v>
      </c>
    </row>
    <row r="1766" spans="1:10" ht="13.5" customHeight="1" x14ac:dyDescent="0.25">
      <c r="A1766" s="97">
        <v>53131616</v>
      </c>
      <c r="B1766" s="69" t="str">
        <f t="shared" ca="1" si="44"/>
        <v>Cremas o lociones para farmacéuticas</v>
      </c>
      <c r="C1766" s="81" t="s">
        <v>1471</v>
      </c>
      <c r="D1766" s="81">
        <v>20</v>
      </c>
      <c r="E1766" s="71">
        <v>4500</v>
      </c>
      <c r="F1766" s="70">
        <f t="shared" ca="1" si="45"/>
        <v>90000</v>
      </c>
    </row>
    <row r="1767" spans="1:10" ht="13.5" customHeight="1" x14ac:dyDescent="0.25">
      <c r="A1767" s="97">
        <v>53131616</v>
      </c>
      <c r="B1767" s="69" t="str">
        <f t="shared" ca="1" si="44"/>
        <v>Cremas o lociones para farmacéuticas</v>
      </c>
      <c r="C1767" s="81" t="s">
        <v>1471</v>
      </c>
      <c r="D1767" s="81">
        <v>20</v>
      </c>
      <c r="E1767" s="71">
        <v>5900</v>
      </c>
      <c r="F1767" s="70">
        <f t="shared" ca="1" si="45"/>
        <v>118000</v>
      </c>
    </row>
    <row r="1768" spans="1:10" ht="13.5" customHeight="1" x14ac:dyDescent="0.25">
      <c r="A1768" s="97">
        <v>53131616</v>
      </c>
      <c r="B1768" s="69" t="str">
        <f t="shared" ca="1" si="44"/>
        <v>Cremas o lociones para farmacéuticas</v>
      </c>
      <c r="C1768" s="81" t="s">
        <v>1471</v>
      </c>
      <c r="D1768" s="81">
        <v>20</v>
      </c>
      <c r="E1768" s="71">
        <v>7990</v>
      </c>
      <c r="F1768" s="70">
        <f t="shared" ca="1" si="45"/>
        <v>159800</v>
      </c>
    </row>
    <row r="1769" spans="1:10" ht="13.5" customHeight="1" x14ac:dyDescent="0.25">
      <c r="A1769" s="97">
        <v>53131627</v>
      </c>
      <c r="B1769" s="69" t="str">
        <f t="shared" ca="1" si="44"/>
        <v>Limpiador de manos</v>
      </c>
      <c r="C1769" s="81" t="s">
        <v>1471</v>
      </c>
      <c r="D1769" s="81">
        <v>20</v>
      </c>
      <c r="E1769" s="71">
        <v>9500</v>
      </c>
      <c r="F1769" s="70">
        <f t="shared" ca="1" si="45"/>
        <v>190000</v>
      </c>
    </row>
    <row r="1770" spans="1:10" ht="13.5" customHeight="1" x14ac:dyDescent="0.25">
      <c r="A1770" s="97">
        <v>53131627</v>
      </c>
      <c r="B1770" s="69" t="str">
        <f t="shared" ca="1" si="44"/>
        <v>Limpiador de manos</v>
      </c>
      <c r="C1770" s="81" t="s">
        <v>1471</v>
      </c>
      <c r="D1770" s="81">
        <v>20</v>
      </c>
      <c r="E1770" s="71">
        <v>5500</v>
      </c>
      <c r="F1770" s="70">
        <f t="shared" ca="1" si="45"/>
        <v>110000</v>
      </c>
    </row>
    <row r="1771" spans="1:10" ht="13.5" customHeight="1" x14ac:dyDescent="0.25">
      <c r="A1771" s="97">
        <v>53131627</v>
      </c>
      <c r="B1771" s="69" t="str">
        <f t="shared" ca="1" si="44"/>
        <v>Limpiador de manos</v>
      </c>
      <c r="C1771" s="81" t="s">
        <v>1471</v>
      </c>
      <c r="D1771" s="81">
        <v>20</v>
      </c>
      <c r="E1771" s="71">
        <v>6500</v>
      </c>
      <c r="F1771" s="70">
        <f t="shared" ca="1" si="45"/>
        <v>130000</v>
      </c>
    </row>
    <row r="1772" spans="1:10" ht="13.5" customHeight="1" x14ac:dyDescent="0.25">
      <c r="A1772" s="97">
        <v>53131627</v>
      </c>
      <c r="B1772" s="69" t="str">
        <f t="shared" ca="1" si="44"/>
        <v>Limpiador de manos</v>
      </c>
      <c r="C1772" s="81" t="s">
        <v>1471</v>
      </c>
      <c r="D1772" s="81">
        <v>20</v>
      </c>
      <c r="E1772" s="71">
        <v>4500</v>
      </c>
      <c r="F1772" s="70">
        <f t="shared" ca="1" si="45"/>
        <v>90000</v>
      </c>
    </row>
    <row r="1773" spans="1:10" ht="13.5" customHeight="1" x14ac:dyDescent="0.25">
      <c r="A1773" s="97">
        <v>53131612</v>
      </c>
      <c r="B1773" s="69" t="str">
        <f t="shared" ca="1" si="44"/>
        <v>Geles de baño</v>
      </c>
      <c r="C1773" s="81" t="s">
        <v>1471</v>
      </c>
      <c r="D1773" s="81">
        <v>20</v>
      </c>
      <c r="E1773" s="71">
        <v>3500</v>
      </c>
      <c r="F1773" s="70">
        <f t="shared" ca="1" si="45"/>
        <v>70000</v>
      </c>
    </row>
    <row r="1774" spans="1:10" ht="13.5" customHeight="1" x14ac:dyDescent="0.25">
      <c r="A1774" s="97">
        <v>53131612</v>
      </c>
      <c r="B1774" s="69" t="str">
        <f t="shared" ca="1" si="44"/>
        <v>Geles de baño</v>
      </c>
      <c r="C1774" s="81" t="s">
        <v>1471</v>
      </c>
      <c r="D1774" s="81">
        <v>20</v>
      </c>
      <c r="E1774" s="71">
        <v>3500</v>
      </c>
      <c r="F1774" s="70">
        <f t="shared" ca="1" si="45"/>
        <v>70000</v>
      </c>
    </row>
    <row r="1775" spans="1:10" ht="13.5" customHeight="1" thickBot="1" x14ac:dyDescent="0.3">
      <c r="A1775" s="114"/>
      <c r="B1775" s="103"/>
      <c r="C1775" s="103"/>
      <c r="D1775" s="103"/>
      <c r="E1775" s="103"/>
      <c r="F1775" s="104">
        <f ca="1">SUM(F1754:F1774)</f>
        <v>1860200</v>
      </c>
    </row>
    <row r="1776" spans="1:10" ht="13.5" customHeight="1" thickBot="1" x14ac:dyDescent="0.3">
      <c r="A1776" s="64" t="s">
        <v>16619</v>
      </c>
      <c r="B1776" s="64" t="s">
        <v>165</v>
      </c>
      <c r="C1776" s="64" t="s">
        <v>11894</v>
      </c>
      <c r="D1776" s="64" t="s">
        <v>14584</v>
      </c>
      <c r="E1776" s="105" t="s">
        <v>11111</v>
      </c>
      <c r="F1776" s="110" t="s">
        <v>11244</v>
      </c>
    </row>
    <row r="1777" spans="1:16384" ht="13.5" customHeight="1" thickBot="1" x14ac:dyDescent="0.3">
      <c r="A1777" s="115" t="s">
        <v>5955</v>
      </c>
      <c r="B1777" s="98" t="s">
        <v>19134</v>
      </c>
      <c r="C1777" s="66" t="s">
        <v>18049</v>
      </c>
      <c r="D1777" s="66" t="s">
        <v>17732</v>
      </c>
      <c r="E1777" s="66" t="s">
        <v>18105</v>
      </c>
      <c r="F1777" s="111"/>
    </row>
    <row r="1778" spans="1:16384" ht="13.5" customHeight="1" thickBot="1" x14ac:dyDescent="0.3">
      <c r="A1778" s="134" t="s">
        <v>15034</v>
      </c>
      <c r="B1778" s="67" t="s">
        <v>8646</v>
      </c>
      <c r="C1778" s="76">
        <v>44298</v>
      </c>
      <c r="D1778" s="134" t="s">
        <v>9515</v>
      </c>
      <c r="E1778" s="109" t="s">
        <v>13278</v>
      </c>
      <c r="F1778" s="111" t="s">
        <v>3126</v>
      </c>
    </row>
    <row r="1779" spans="1:16384" ht="13.5" customHeight="1" thickBot="1" x14ac:dyDescent="0.3">
      <c r="A1779" s="135"/>
      <c r="B1779" s="67" t="s">
        <v>1810</v>
      </c>
      <c r="C1779" s="96">
        <f>IF(C1778="","",IF(AND(MONTH(C1778)&gt;=1,MONTH(C1778)&lt;=3),1,IF(AND(MONTH(C1778)&gt;=4,MONTH(C1778)&lt;=6),2,IF(AND(MONTH(C1778)&gt;=7,MONTH(C1778)&lt;=9),3,4))))</f>
        <v>2</v>
      </c>
      <c r="D1779" s="135"/>
      <c r="E1779" s="109" t="s">
        <v>2447</v>
      </c>
      <c r="F1779" s="111" t="s">
        <v>14655</v>
      </c>
    </row>
    <row r="1780" spans="1:16384" ht="13.5" customHeight="1" thickBot="1" x14ac:dyDescent="0.3">
      <c r="A1780" s="135"/>
      <c r="B1780" s="67" t="s">
        <v>13122</v>
      </c>
      <c r="C1780" s="76">
        <v>44300</v>
      </c>
      <c r="D1780" s="135"/>
      <c r="E1780" s="109" t="s">
        <v>3119</v>
      </c>
      <c r="F1780" s="111" t="s">
        <v>4694</v>
      </c>
    </row>
    <row r="1781" spans="1:16384" ht="13.5" customHeight="1" thickBot="1" x14ac:dyDescent="0.3">
      <c r="A1781" s="135"/>
      <c r="B1781" s="67" t="s">
        <v>1810</v>
      </c>
      <c r="C1781" s="96">
        <f>IF(C1780="","",IF(AND(MONTH(C1780)&gt;=1,MONTH(C1780)&lt;=3),1,IF(AND(MONTH(C1780)&gt;=4,MONTH(C1780)&lt;=6),2,IF(AND(MONTH(C1780)&gt;=7,MONTH(C1780)&lt;=9),3,4))))</f>
        <v>2</v>
      </c>
      <c r="D1781" s="135"/>
      <c r="E1781" s="109" t="s">
        <v>13380</v>
      </c>
      <c r="F1781" s="111" t="s">
        <v>4694</v>
      </c>
    </row>
    <row r="1782" spans="1:16384" ht="13.5" customHeight="1" thickBot="1" x14ac:dyDescent="0.3">
      <c r="A1782" s="72" t="s">
        <v>15959</v>
      </c>
      <c r="B1782" s="72" t="s">
        <v>16379</v>
      </c>
      <c r="C1782" s="72" t="s">
        <v>15863</v>
      </c>
      <c r="D1782" s="72" t="s">
        <v>15467</v>
      </c>
      <c r="E1782" s="112" t="s">
        <v>7036</v>
      </c>
      <c r="F1782" s="83" t="s">
        <v>15496</v>
      </c>
    </row>
    <row r="1783" spans="1:16384" ht="13.5" customHeight="1" x14ac:dyDescent="0.25">
      <c r="A1783" s="97">
        <v>14111519</v>
      </c>
      <c r="B1783" s="101" t="s">
        <v>8659</v>
      </c>
      <c r="C1783" s="81" t="s">
        <v>1471</v>
      </c>
      <c r="D1783" s="81">
        <v>50</v>
      </c>
      <c r="E1783" s="91">
        <v>100</v>
      </c>
      <c r="F1783" s="92">
        <f t="shared" ref="F1783:F1818" ca="1" si="46">INDIRECT(ADDRESS(ROW(),COLUMN()-2,4))*INDIRECT(ADDRESS(ROW(),COLUMN()-1,4))</f>
        <v>5000</v>
      </c>
    </row>
    <row r="1784" spans="1:16384" ht="13.5" customHeight="1" x14ac:dyDescent="0.25">
      <c r="A1784" s="97">
        <v>14111519</v>
      </c>
      <c r="B1784" s="101" t="s">
        <v>19102</v>
      </c>
      <c r="C1784" s="81" t="s">
        <v>1471</v>
      </c>
      <c r="D1784" s="81">
        <v>50</v>
      </c>
      <c r="E1784" s="91">
        <v>235</v>
      </c>
      <c r="F1784" s="92">
        <f t="shared" ca="1" si="46"/>
        <v>11750</v>
      </c>
    </row>
    <row r="1785" spans="1:16384" ht="14.1" customHeight="1" x14ac:dyDescent="0.25">
      <c r="A1785" s="97">
        <v>14111519</v>
      </c>
      <c r="B1785" s="101" t="s">
        <v>19103</v>
      </c>
      <c r="C1785" s="81" t="s">
        <v>1471</v>
      </c>
      <c r="D1785" s="81">
        <v>50</v>
      </c>
      <c r="E1785" s="91">
        <v>245</v>
      </c>
      <c r="F1785" s="92">
        <f t="shared" ca="1" si="46"/>
        <v>12250</v>
      </c>
    </row>
    <row r="1786" spans="1:16384" ht="13.5" customHeight="1" x14ac:dyDescent="0.25">
      <c r="A1786" s="97">
        <v>14111519</v>
      </c>
      <c r="B1786" s="101" t="s">
        <v>19104</v>
      </c>
      <c r="C1786" s="81" t="s">
        <v>1471</v>
      </c>
      <c r="D1786" s="81">
        <v>50</v>
      </c>
      <c r="E1786" s="91">
        <v>230</v>
      </c>
      <c r="F1786" s="92">
        <f t="shared" ca="1" si="46"/>
        <v>11500</v>
      </c>
    </row>
    <row r="1787" spans="1:16384" ht="14.1" customHeight="1" x14ac:dyDescent="0.2">
      <c r="A1787" s="97">
        <v>14111519</v>
      </c>
      <c r="B1787" s="101" t="s">
        <v>19105</v>
      </c>
      <c r="C1787" s="81" t="s">
        <v>1471</v>
      </c>
      <c r="D1787" s="81">
        <v>50</v>
      </c>
      <c r="E1787" s="91">
        <v>295</v>
      </c>
      <c r="F1787" s="92">
        <f t="shared" ca="1" si="46"/>
        <v>14750</v>
      </c>
      <c r="G1787" s="45"/>
      <c r="H1787" s="45"/>
      <c r="I1787" s="45"/>
      <c r="J1787" s="45"/>
      <c r="K1787" s="107"/>
      <c r="L1787" s="107"/>
      <c r="M1787" s="107"/>
      <c r="N1787" s="62"/>
      <c r="O1787" s="62"/>
      <c r="P1787" s="62"/>
      <c r="Q1787" s="62"/>
      <c r="R1787" s="62"/>
      <c r="S1787" s="62"/>
      <c r="T1787" s="62"/>
      <c r="U1787" s="62"/>
      <c r="V1787" s="62"/>
      <c r="W1787" s="62"/>
      <c r="X1787" s="62"/>
      <c r="Y1787" s="62"/>
      <c r="Z1787" s="62"/>
      <c r="AA1787" s="62"/>
      <c r="AB1787" s="62"/>
      <c r="AC1787" s="62"/>
      <c r="AD1787" s="62"/>
      <c r="AE1787" s="62"/>
      <c r="AF1787" s="62"/>
      <c r="AG1787" s="62"/>
      <c r="AH1787" s="62"/>
      <c r="AI1787" s="62"/>
      <c r="AJ1787" s="62"/>
      <c r="AK1787" s="62"/>
      <c r="AL1787" s="62"/>
      <c r="AM1787" s="62"/>
      <c r="AN1787" s="62">
        <v>53131609</v>
      </c>
      <c r="AO1787" s="62">
        <v>53131609</v>
      </c>
      <c r="AP1787" s="62">
        <v>53131609</v>
      </c>
      <c r="AQ1787" s="62">
        <v>53131609</v>
      </c>
      <c r="AR1787" s="62">
        <v>53131609</v>
      </c>
      <c r="AS1787" s="62">
        <v>53131609</v>
      </c>
      <c r="AT1787" s="62">
        <v>53131609</v>
      </c>
      <c r="AU1787" s="62">
        <v>53131609</v>
      </c>
      <c r="AV1787" s="62">
        <v>53131609</v>
      </c>
      <c r="AW1787" s="62">
        <v>53131609</v>
      </c>
      <c r="AX1787" s="62">
        <v>53131609</v>
      </c>
      <c r="AY1787" s="62">
        <v>53131609</v>
      </c>
      <c r="AZ1787" s="62">
        <v>53131609</v>
      </c>
      <c r="BA1787" s="62">
        <v>53131609</v>
      </c>
      <c r="BB1787" s="62">
        <v>53131609</v>
      </c>
      <c r="BC1787" s="62">
        <v>53131609</v>
      </c>
      <c r="BD1787" s="62">
        <v>53131609</v>
      </c>
      <c r="BE1787" s="62">
        <v>53131609</v>
      </c>
      <c r="BF1787" s="62">
        <v>53131609</v>
      </c>
      <c r="BG1787" s="62">
        <v>53131609</v>
      </c>
      <c r="BH1787" s="62">
        <v>53131609</v>
      </c>
      <c r="BI1787" s="62">
        <v>53131609</v>
      </c>
      <c r="BJ1787" s="62">
        <v>53131609</v>
      </c>
      <c r="BK1787" s="62">
        <v>53131609</v>
      </c>
      <c r="BL1787" s="62">
        <v>53131609</v>
      </c>
      <c r="BM1787" s="62">
        <v>53131609</v>
      </c>
      <c r="BN1787" s="62">
        <v>53131609</v>
      </c>
      <c r="BO1787" s="62">
        <v>53131609</v>
      </c>
      <c r="BP1787" s="62">
        <v>53131609</v>
      </c>
      <c r="BQ1787" s="62">
        <v>53131609</v>
      </c>
      <c r="BR1787" s="62">
        <v>53131609</v>
      </c>
      <c r="BS1787" s="62">
        <v>53131609</v>
      </c>
      <c r="BT1787" s="62">
        <v>53131609</v>
      </c>
      <c r="BU1787" s="62">
        <v>53131609</v>
      </c>
      <c r="BV1787" s="62">
        <v>53131609</v>
      </c>
      <c r="BW1787" s="62">
        <v>53131609</v>
      </c>
      <c r="BX1787" s="62">
        <v>53131609</v>
      </c>
      <c r="BY1787" s="62">
        <v>53131609</v>
      </c>
      <c r="BZ1787" s="62">
        <v>53131609</v>
      </c>
      <c r="CA1787" s="62">
        <v>53131609</v>
      </c>
      <c r="CB1787" s="62">
        <v>53131609</v>
      </c>
      <c r="CC1787" s="62">
        <v>53131609</v>
      </c>
      <c r="CD1787" s="62">
        <v>53131609</v>
      </c>
      <c r="CE1787" s="62">
        <v>53131609</v>
      </c>
      <c r="CF1787" s="62">
        <v>53131609</v>
      </c>
      <c r="CG1787" s="62">
        <v>53131609</v>
      </c>
      <c r="CH1787" s="62">
        <v>53131609</v>
      </c>
      <c r="CI1787" s="62">
        <v>53131609</v>
      </c>
      <c r="CJ1787" s="62">
        <v>53131609</v>
      </c>
      <c r="CK1787" s="62">
        <v>53131609</v>
      </c>
      <c r="CL1787" s="62">
        <v>53131609</v>
      </c>
      <c r="CM1787" s="62">
        <v>53131609</v>
      </c>
      <c r="CN1787" s="62">
        <v>53131609</v>
      </c>
      <c r="CO1787" s="62">
        <v>53131609</v>
      </c>
      <c r="CP1787" s="62">
        <v>53131609</v>
      </c>
      <c r="CQ1787" s="62">
        <v>53131609</v>
      </c>
      <c r="CR1787" s="62">
        <v>53131609</v>
      </c>
      <c r="CS1787" s="62">
        <v>53131609</v>
      </c>
      <c r="CT1787" s="62">
        <v>53131609</v>
      </c>
      <c r="CU1787" s="62">
        <v>53131609</v>
      </c>
      <c r="CV1787" s="62">
        <v>53131609</v>
      </c>
      <c r="CW1787" s="62">
        <v>53131609</v>
      </c>
      <c r="CX1787" s="62">
        <v>53131609</v>
      </c>
      <c r="CY1787" s="62">
        <v>53131609</v>
      </c>
      <c r="CZ1787" s="62">
        <v>53131609</v>
      </c>
      <c r="DA1787" s="62">
        <v>53131609</v>
      </c>
      <c r="DB1787" s="62">
        <v>53131609</v>
      </c>
      <c r="DC1787" s="62">
        <v>53131609</v>
      </c>
      <c r="DD1787" s="62">
        <v>53131609</v>
      </c>
      <c r="DE1787" s="62">
        <v>53131609</v>
      </c>
      <c r="DF1787" s="62">
        <v>53131609</v>
      </c>
      <c r="DG1787" s="62">
        <v>53131609</v>
      </c>
      <c r="DH1787" s="62">
        <v>53131609</v>
      </c>
      <c r="DI1787" s="62">
        <v>53131609</v>
      </c>
      <c r="DJ1787" s="62">
        <v>53131609</v>
      </c>
      <c r="DK1787" s="62">
        <v>53131609</v>
      </c>
      <c r="DL1787" s="62">
        <v>53131609</v>
      </c>
      <c r="DM1787" s="62">
        <v>53131609</v>
      </c>
      <c r="DN1787" s="62">
        <v>53131609</v>
      </c>
      <c r="DO1787" s="62">
        <v>53131609</v>
      </c>
      <c r="DP1787" s="62">
        <v>53131609</v>
      </c>
      <c r="DQ1787" s="62">
        <v>53131609</v>
      </c>
      <c r="DR1787" s="62">
        <v>53131609</v>
      </c>
      <c r="DS1787" s="62">
        <v>53131609</v>
      </c>
      <c r="DT1787" s="62">
        <v>53131609</v>
      </c>
      <c r="DU1787" s="62">
        <v>53131609</v>
      </c>
      <c r="DV1787" s="62">
        <v>53131609</v>
      </c>
      <c r="DW1787" s="62">
        <v>53131609</v>
      </c>
      <c r="DX1787" s="62">
        <v>53131609</v>
      </c>
      <c r="DY1787" s="62">
        <v>53131609</v>
      </c>
      <c r="DZ1787" s="62">
        <v>53131609</v>
      </c>
      <c r="EA1787" s="62">
        <v>53131609</v>
      </c>
      <c r="EB1787" s="62">
        <v>53131609</v>
      </c>
      <c r="EC1787" s="62">
        <v>53131609</v>
      </c>
      <c r="ED1787" s="62">
        <v>53131609</v>
      </c>
      <c r="EE1787" s="62">
        <v>53131609</v>
      </c>
      <c r="EF1787" s="62">
        <v>53131609</v>
      </c>
      <c r="EG1787" s="62">
        <v>53131609</v>
      </c>
      <c r="EH1787" s="62">
        <v>53131609</v>
      </c>
      <c r="EI1787" s="62">
        <v>53131609</v>
      </c>
      <c r="EJ1787" s="62">
        <v>53131609</v>
      </c>
      <c r="EK1787" s="62">
        <v>53131609</v>
      </c>
      <c r="EL1787" s="62">
        <v>53131609</v>
      </c>
      <c r="EM1787" s="62">
        <v>53131609</v>
      </c>
      <c r="EN1787" s="62">
        <v>53131609</v>
      </c>
      <c r="EO1787" s="62">
        <v>53131609</v>
      </c>
      <c r="EP1787" s="62">
        <v>53131609</v>
      </c>
      <c r="EQ1787" s="62">
        <v>53131609</v>
      </c>
      <c r="ER1787" s="62">
        <v>53131609</v>
      </c>
      <c r="ES1787" s="62">
        <v>53131609</v>
      </c>
      <c r="ET1787" s="62">
        <v>53131609</v>
      </c>
      <c r="EU1787" s="62">
        <v>53131609</v>
      </c>
      <c r="EV1787" s="62">
        <v>53131609</v>
      </c>
      <c r="EW1787" s="62">
        <v>53131609</v>
      </c>
      <c r="EX1787" s="62">
        <v>53131609</v>
      </c>
      <c r="EY1787" s="62">
        <v>53131609</v>
      </c>
      <c r="EZ1787" s="62">
        <v>53131609</v>
      </c>
      <c r="FA1787" s="62">
        <v>53131609</v>
      </c>
      <c r="FB1787" s="62">
        <v>53131609</v>
      </c>
      <c r="FC1787" s="62">
        <v>53131609</v>
      </c>
      <c r="FD1787" s="62">
        <v>53131609</v>
      </c>
      <c r="FE1787" s="62">
        <v>53131609</v>
      </c>
      <c r="FF1787" s="62">
        <v>53131609</v>
      </c>
      <c r="FG1787" s="62">
        <v>53131609</v>
      </c>
      <c r="FH1787" s="62">
        <v>53131609</v>
      </c>
      <c r="FI1787" s="62">
        <v>53131609</v>
      </c>
      <c r="FJ1787" s="62">
        <v>53131609</v>
      </c>
      <c r="FK1787" s="62">
        <v>53131609</v>
      </c>
      <c r="FL1787" s="62">
        <v>53131609</v>
      </c>
      <c r="FM1787" s="62">
        <v>53131609</v>
      </c>
      <c r="FN1787" s="62">
        <v>53131609</v>
      </c>
      <c r="FO1787" s="62">
        <v>53131609</v>
      </c>
      <c r="FP1787" s="62">
        <v>53131609</v>
      </c>
      <c r="FQ1787" s="62">
        <v>53131609</v>
      </c>
      <c r="FR1787" s="62">
        <v>53131609</v>
      </c>
      <c r="FS1787" s="62">
        <v>53131609</v>
      </c>
      <c r="FT1787" s="62">
        <v>53131609</v>
      </c>
      <c r="FU1787" s="62">
        <v>53131609</v>
      </c>
      <c r="FV1787" s="62">
        <v>53131609</v>
      </c>
      <c r="FW1787" s="62">
        <v>53131609</v>
      </c>
      <c r="FX1787" s="62">
        <v>53131609</v>
      </c>
      <c r="FY1787" s="62">
        <v>53131609</v>
      </c>
      <c r="FZ1787" s="62">
        <v>53131609</v>
      </c>
      <c r="GA1787" s="62">
        <v>53131609</v>
      </c>
      <c r="GB1787" s="62">
        <v>53131609</v>
      </c>
      <c r="GC1787" s="62">
        <v>53131609</v>
      </c>
      <c r="GD1787" s="62">
        <v>53131609</v>
      </c>
      <c r="GE1787" s="62">
        <v>53131609</v>
      </c>
      <c r="GF1787" s="62">
        <v>53131609</v>
      </c>
      <c r="GG1787" s="62">
        <v>53131609</v>
      </c>
      <c r="GH1787" s="62">
        <v>53131609</v>
      </c>
      <c r="GI1787" s="62">
        <v>53131609</v>
      </c>
      <c r="GJ1787" s="62">
        <v>53131609</v>
      </c>
      <c r="GK1787" s="62">
        <v>53131609</v>
      </c>
      <c r="GL1787" s="62">
        <v>53131609</v>
      </c>
      <c r="GM1787" s="62">
        <v>53131609</v>
      </c>
      <c r="GN1787" s="62">
        <v>53131609</v>
      </c>
      <c r="GO1787" s="62">
        <v>53131609</v>
      </c>
      <c r="GP1787" s="62">
        <v>53131609</v>
      </c>
      <c r="GQ1787" s="62">
        <v>53131609</v>
      </c>
      <c r="GR1787" s="62">
        <v>53131609</v>
      </c>
      <c r="GS1787" s="62">
        <v>53131609</v>
      </c>
      <c r="GT1787" s="62">
        <v>53131609</v>
      </c>
      <c r="GU1787" s="62">
        <v>53131609</v>
      </c>
      <c r="GV1787" s="62">
        <v>53131609</v>
      </c>
      <c r="GW1787" s="62">
        <v>53131609</v>
      </c>
      <c r="GX1787" s="62">
        <v>53131609</v>
      </c>
      <c r="GY1787" s="62">
        <v>53131609</v>
      </c>
      <c r="GZ1787" s="62">
        <v>53131609</v>
      </c>
      <c r="HA1787" s="62">
        <v>53131609</v>
      </c>
      <c r="HB1787" s="62">
        <v>53131609</v>
      </c>
      <c r="HC1787" s="62">
        <v>53131609</v>
      </c>
      <c r="HD1787" s="62">
        <v>53131609</v>
      </c>
      <c r="HE1787" s="62">
        <v>53131609</v>
      </c>
      <c r="HF1787" s="62">
        <v>53131609</v>
      </c>
      <c r="HG1787" s="62">
        <v>53131609</v>
      </c>
      <c r="HH1787" s="62">
        <v>53131609</v>
      </c>
      <c r="HI1787" s="62">
        <v>53131609</v>
      </c>
      <c r="HJ1787" s="62">
        <v>53131609</v>
      </c>
      <c r="HK1787" s="62">
        <v>53131609</v>
      </c>
      <c r="HL1787" s="62">
        <v>53131609</v>
      </c>
      <c r="HM1787" s="62">
        <v>53131609</v>
      </c>
      <c r="HN1787" s="62">
        <v>53131609</v>
      </c>
      <c r="HO1787" s="62">
        <v>53131609</v>
      </c>
      <c r="HP1787" s="62">
        <v>53131609</v>
      </c>
      <c r="HQ1787" s="62">
        <v>53131609</v>
      </c>
      <c r="HR1787" s="62">
        <v>53131609</v>
      </c>
      <c r="HS1787" s="62">
        <v>53131609</v>
      </c>
      <c r="HT1787" s="62">
        <v>53131609</v>
      </c>
      <c r="HU1787" s="62">
        <v>53131609</v>
      </c>
      <c r="HV1787" s="62">
        <v>53131609</v>
      </c>
      <c r="HW1787" s="62">
        <v>53131609</v>
      </c>
      <c r="HX1787" s="62">
        <v>53131609</v>
      </c>
      <c r="HY1787" s="62">
        <v>53131609</v>
      </c>
      <c r="HZ1787" s="62">
        <v>53131609</v>
      </c>
      <c r="IA1787" s="62">
        <v>53131609</v>
      </c>
      <c r="IB1787" s="62">
        <v>53131609</v>
      </c>
      <c r="IC1787" s="62">
        <v>53131609</v>
      </c>
      <c r="ID1787" s="62">
        <v>53131609</v>
      </c>
      <c r="IE1787" s="62">
        <v>53131609</v>
      </c>
      <c r="IF1787" s="62">
        <v>53131609</v>
      </c>
      <c r="IG1787" s="62">
        <v>53131609</v>
      </c>
      <c r="IH1787" s="62">
        <v>53131609</v>
      </c>
      <c r="II1787" s="62">
        <v>53131609</v>
      </c>
      <c r="IJ1787" s="62">
        <v>53131609</v>
      </c>
      <c r="IK1787" s="62">
        <v>53131609</v>
      </c>
      <c r="IL1787" s="62">
        <v>53131609</v>
      </c>
      <c r="IM1787" s="62">
        <v>53131609</v>
      </c>
      <c r="IN1787" s="62">
        <v>53131609</v>
      </c>
      <c r="IO1787" s="62">
        <v>53131609</v>
      </c>
      <c r="IP1787" s="62">
        <v>53131609</v>
      </c>
      <c r="IQ1787" s="62">
        <v>53131609</v>
      </c>
      <c r="IR1787" s="62">
        <v>53131609</v>
      </c>
      <c r="IS1787" s="62">
        <v>53131609</v>
      </c>
      <c r="IT1787" s="62">
        <v>53131609</v>
      </c>
      <c r="IU1787" s="62">
        <v>53131609</v>
      </c>
      <c r="IV1787" s="62">
        <v>53131609</v>
      </c>
      <c r="IW1787" s="62">
        <v>53131609</v>
      </c>
      <c r="IX1787" s="62">
        <v>53131609</v>
      </c>
      <c r="IY1787" s="62">
        <v>53131609</v>
      </c>
      <c r="IZ1787" s="62">
        <v>53131609</v>
      </c>
      <c r="JA1787" s="62">
        <v>53131609</v>
      </c>
      <c r="JB1787" s="62">
        <v>53131609</v>
      </c>
      <c r="JC1787" s="62">
        <v>53131609</v>
      </c>
      <c r="JD1787" s="62">
        <v>53131609</v>
      </c>
      <c r="JE1787" s="62">
        <v>53131609</v>
      </c>
      <c r="JF1787" s="62">
        <v>53131609</v>
      </c>
      <c r="JG1787" s="62">
        <v>53131609</v>
      </c>
      <c r="JH1787" s="62">
        <v>53131609</v>
      </c>
      <c r="JI1787" s="62">
        <v>53131609</v>
      </c>
      <c r="JJ1787" s="62">
        <v>53131609</v>
      </c>
      <c r="JK1787" s="62">
        <v>53131609</v>
      </c>
      <c r="JL1787" s="62">
        <v>53131609</v>
      </c>
      <c r="JM1787" s="62">
        <v>53131609</v>
      </c>
      <c r="JN1787" s="62">
        <v>53131609</v>
      </c>
      <c r="JO1787" s="62">
        <v>53131609</v>
      </c>
      <c r="JP1787" s="62">
        <v>53131609</v>
      </c>
      <c r="JQ1787" s="62">
        <v>53131609</v>
      </c>
      <c r="JR1787" s="62">
        <v>53131609</v>
      </c>
      <c r="JS1787" s="62">
        <v>53131609</v>
      </c>
      <c r="JT1787" s="62">
        <v>53131609</v>
      </c>
      <c r="JU1787" s="62">
        <v>53131609</v>
      </c>
      <c r="JV1787" s="62">
        <v>53131609</v>
      </c>
      <c r="JW1787" s="62">
        <v>53131609</v>
      </c>
      <c r="JX1787" s="62">
        <v>53131609</v>
      </c>
      <c r="JY1787" s="62">
        <v>53131609</v>
      </c>
      <c r="JZ1787" s="62">
        <v>53131609</v>
      </c>
      <c r="KA1787" s="62">
        <v>53131609</v>
      </c>
      <c r="KB1787" s="62">
        <v>53131609</v>
      </c>
      <c r="KC1787" s="62">
        <v>53131609</v>
      </c>
      <c r="KD1787" s="62">
        <v>53131609</v>
      </c>
      <c r="KE1787" s="62">
        <v>53131609</v>
      </c>
      <c r="KF1787" s="62">
        <v>53131609</v>
      </c>
      <c r="KG1787" s="62">
        <v>53131609</v>
      </c>
      <c r="KH1787" s="62">
        <v>53131609</v>
      </c>
      <c r="KI1787" s="62">
        <v>53131609</v>
      </c>
      <c r="KJ1787" s="62">
        <v>53131609</v>
      </c>
      <c r="KK1787" s="62">
        <v>53131609</v>
      </c>
      <c r="KL1787" s="62">
        <v>53131609</v>
      </c>
      <c r="KM1787" s="62">
        <v>53131609</v>
      </c>
      <c r="KN1787" s="62">
        <v>53131609</v>
      </c>
      <c r="KO1787" s="62">
        <v>53131609</v>
      </c>
      <c r="KP1787" s="62">
        <v>53131609</v>
      </c>
      <c r="KQ1787" s="62">
        <v>53131609</v>
      </c>
      <c r="KR1787" s="62">
        <v>53131609</v>
      </c>
      <c r="KS1787" s="62">
        <v>53131609</v>
      </c>
      <c r="KT1787" s="62">
        <v>53131609</v>
      </c>
      <c r="KU1787" s="62">
        <v>53131609</v>
      </c>
      <c r="KV1787" s="62">
        <v>53131609</v>
      </c>
      <c r="KW1787" s="62">
        <v>53131609</v>
      </c>
      <c r="KX1787" s="62">
        <v>53131609</v>
      </c>
      <c r="KY1787" s="62">
        <v>53131609</v>
      </c>
      <c r="KZ1787" s="62">
        <v>53131609</v>
      </c>
      <c r="LA1787" s="62">
        <v>53131609</v>
      </c>
      <c r="LB1787" s="62">
        <v>53131609</v>
      </c>
      <c r="LC1787" s="62">
        <v>53131609</v>
      </c>
      <c r="LD1787" s="62">
        <v>53131609</v>
      </c>
      <c r="LE1787" s="62">
        <v>53131609</v>
      </c>
      <c r="LF1787" s="62">
        <v>53131609</v>
      </c>
      <c r="LG1787" s="62">
        <v>53131609</v>
      </c>
      <c r="LH1787" s="62">
        <v>53131609</v>
      </c>
      <c r="LI1787" s="62">
        <v>53131609</v>
      </c>
      <c r="LJ1787" s="62">
        <v>53131609</v>
      </c>
      <c r="LK1787" s="62">
        <v>53131609</v>
      </c>
      <c r="LL1787" s="62">
        <v>53131609</v>
      </c>
      <c r="LM1787" s="62">
        <v>53131609</v>
      </c>
      <c r="LN1787" s="62">
        <v>53131609</v>
      </c>
      <c r="LO1787" s="62">
        <v>53131609</v>
      </c>
      <c r="LP1787" s="62">
        <v>53131609</v>
      </c>
      <c r="LQ1787" s="62">
        <v>53131609</v>
      </c>
      <c r="LR1787" s="62">
        <v>53131609</v>
      </c>
      <c r="LS1787" s="62">
        <v>53131609</v>
      </c>
      <c r="LT1787" s="62">
        <v>53131609</v>
      </c>
      <c r="LU1787" s="62">
        <v>53131609</v>
      </c>
      <c r="LV1787" s="62">
        <v>53131609</v>
      </c>
      <c r="LW1787" s="62">
        <v>53131609</v>
      </c>
      <c r="LX1787" s="62">
        <v>53131609</v>
      </c>
      <c r="LY1787" s="62">
        <v>53131609</v>
      </c>
      <c r="LZ1787" s="62">
        <v>53131609</v>
      </c>
      <c r="MA1787" s="62">
        <v>53131609</v>
      </c>
      <c r="MB1787" s="62">
        <v>53131609</v>
      </c>
      <c r="MC1787" s="62">
        <v>53131609</v>
      </c>
      <c r="MD1787" s="62">
        <v>53131609</v>
      </c>
      <c r="ME1787" s="62">
        <v>53131609</v>
      </c>
      <c r="MF1787" s="62">
        <v>53131609</v>
      </c>
      <c r="MG1787" s="62">
        <v>53131609</v>
      </c>
      <c r="MH1787" s="62">
        <v>53131609</v>
      </c>
      <c r="MI1787" s="62">
        <v>53131609</v>
      </c>
      <c r="MJ1787" s="62">
        <v>53131609</v>
      </c>
      <c r="MK1787" s="62">
        <v>53131609</v>
      </c>
      <c r="ML1787" s="62">
        <v>53131609</v>
      </c>
      <c r="MM1787" s="62">
        <v>53131609</v>
      </c>
      <c r="MN1787" s="62">
        <v>53131609</v>
      </c>
      <c r="MO1787" s="62">
        <v>53131609</v>
      </c>
      <c r="MP1787" s="62">
        <v>53131609</v>
      </c>
      <c r="MQ1787" s="62">
        <v>53131609</v>
      </c>
      <c r="MR1787" s="62">
        <v>53131609</v>
      </c>
      <c r="MS1787" s="62">
        <v>53131609</v>
      </c>
      <c r="MT1787" s="62">
        <v>53131609</v>
      </c>
      <c r="MU1787" s="62">
        <v>53131609</v>
      </c>
      <c r="MV1787" s="62">
        <v>53131609</v>
      </c>
      <c r="MW1787" s="62">
        <v>53131609</v>
      </c>
      <c r="MX1787" s="62">
        <v>53131609</v>
      </c>
      <c r="MY1787" s="62">
        <v>53131609</v>
      </c>
      <c r="MZ1787" s="62">
        <v>53131609</v>
      </c>
      <c r="NA1787" s="62">
        <v>53131609</v>
      </c>
      <c r="NB1787" s="62">
        <v>53131609</v>
      </c>
      <c r="NC1787" s="62">
        <v>53131609</v>
      </c>
      <c r="ND1787" s="62">
        <v>53131609</v>
      </c>
      <c r="NE1787" s="62">
        <v>53131609</v>
      </c>
      <c r="NF1787" s="62">
        <v>53131609</v>
      </c>
      <c r="NG1787" s="62">
        <v>53131609</v>
      </c>
      <c r="NH1787" s="62">
        <v>53131609</v>
      </c>
      <c r="NI1787" s="62">
        <v>53131609</v>
      </c>
      <c r="NJ1787" s="62">
        <v>53131609</v>
      </c>
      <c r="NK1787" s="62">
        <v>53131609</v>
      </c>
      <c r="NL1787" s="62">
        <v>53131609</v>
      </c>
      <c r="NM1787" s="62">
        <v>53131609</v>
      </c>
      <c r="NN1787" s="62">
        <v>53131609</v>
      </c>
      <c r="NO1787" s="62">
        <v>53131609</v>
      </c>
      <c r="NP1787" s="62">
        <v>53131609</v>
      </c>
      <c r="NQ1787" s="62">
        <v>53131609</v>
      </c>
      <c r="NR1787" s="62">
        <v>53131609</v>
      </c>
      <c r="NS1787" s="62">
        <v>53131609</v>
      </c>
      <c r="NT1787" s="62">
        <v>53131609</v>
      </c>
      <c r="NU1787" s="62">
        <v>53131609</v>
      </c>
      <c r="NV1787" s="62">
        <v>53131609</v>
      </c>
      <c r="NW1787" s="62">
        <v>53131609</v>
      </c>
      <c r="NX1787" s="62">
        <v>53131609</v>
      </c>
      <c r="NY1787" s="62">
        <v>53131609</v>
      </c>
      <c r="NZ1787" s="62">
        <v>53131609</v>
      </c>
      <c r="OA1787" s="62">
        <v>53131609</v>
      </c>
      <c r="OB1787" s="62">
        <v>53131609</v>
      </c>
      <c r="OC1787" s="62">
        <v>53131609</v>
      </c>
      <c r="OD1787" s="62">
        <v>53131609</v>
      </c>
      <c r="OE1787" s="62">
        <v>53131609</v>
      </c>
      <c r="OF1787" s="62">
        <v>53131609</v>
      </c>
      <c r="OG1787" s="62">
        <v>53131609</v>
      </c>
      <c r="OH1787" s="62">
        <v>53131609</v>
      </c>
      <c r="OI1787" s="62">
        <v>53131609</v>
      </c>
      <c r="OJ1787" s="62">
        <v>53131609</v>
      </c>
      <c r="OK1787" s="62">
        <v>53131609</v>
      </c>
      <c r="OL1787" s="62">
        <v>53131609</v>
      </c>
      <c r="OM1787" s="62">
        <v>53131609</v>
      </c>
      <c r="ON1787" s="62">
        <v>53131609</v>
      </c>
      <c r="OO1787" s="62">
        <v>53131609</v>
      </c>
      <c r="OP1787" s="62">
        <v>53131609</v>
      </c>
      <c r="OQ1787" s="62">
        <v>53131609</v>
      </c>
      <c r="OR1787" s="62">
        <v>53131609</v>
      </c>
      <c r="OS1787" s="62">
        <v>53131609</v>
      </c>
      <c r="OT1787" s="62">
        <v>53131609</v>
      </c>
      <c r="OU1787" s="62">
        <v>53131609</v>
      </c>
      <c r="OV1787" s="62">
        <v>53131609</v>
      </c>
      <c r="OW1787" s="62">
        <v>53131609</v>
      </c>
      <c r="OX1787" s="62">
        <v>53131609</v>
      </c>
      <c r="OY1787" s="62">
        <v>53131609</v>
      </c>
      <c r="OZ1787" s="62">
        <v>53131609</v>
      </c>
      <c r="PA1787" s="62">
        <v>53131609</v>
      </c>
      <c r="PB1787" s="62">
        <v>53131609</v>
      </c>
      <c r="PC1787" s="62">
        <v>53131609</v>
      </c>
      <c r="PD1787" s="62">
        <v>53131609</v>
      </c>
      <c r="PE1787" s="62">
        <v>53131609</v>
      </c>
      <c r="PF1787" s="62">
        <v>53131609</v>
      </c>
      <c r="PG1787" s="62">
        <v>53131609</v>
      </c>
      <c r="PH1787" s="62">
        <v>53131609</v>
      </c>
      <c r="PI1787" s="62">
        <v>53131609</v>
      </c>
      <c r="PJ1787" s="62">
        <v>53131609</v>
      </c>
      <c r="PK1787" s="62">
        <v>53131609</v>
      </c>
      <c r="PL1787" s="62">
        <v>53131609</v>
      </c>
      <c r="PM1787" s="62">
        <v>53131609</v>
      </c>
      <c r="PN1787" s="62">
        <v>53131609</v>
      </c>
      <c r="PO1787" s="62">
        <v>53131609</v>
      </c>
      <c r="PP1787" s="62">
        <v>53131609</v>
      </c>
      <c r="PQ1787" s="62">
        <v>53131609</v>
      </c>
      <c r="PR1787" s="62">
        <v>53131609</v>
      </c>
      <c r="PS1787" s="62">
        <v>53131609</v>
      </c>
      <c r="PT1787" s="62">
        <v>53131609</v>
      </c>
      <c r="PU1787" s="62">
        <v>53131609</v>
      </c>
      <c r="PV1787" s="62">
        <v>53131609</v>
      </c>
      <c r="PW1787" s="62">
        <v>53131609</v>
      </c>
      <c r="PX1787" s="62">
        <v>53131609</v>
      </c>
      <c r="PY1787" s="62">
        <v>53131609</v>
      </c>
      <c r="PZ1787" s="62">
        <v>53131609</v>
      </c>
      <c r="QA1787" s="62">
        <v>53131609</v>
      </c>
      <c r="QB1787" s="62">
        <v>53131609</v>
      </c>
      <c r="QC1787" s="62">
        <v>53131609</v>
      </c>
      <c r="QD1787" s="62">
        <v>53131609</v>
      </c>
      <c r="QE1787" s="62">
        <v>53131609</v>
      </c>
      <c r="QF1787" s="62">
        <v>53131609</v>
      </c>
      <c r="QG1787" s="62">
        <v>53131609</v>
      </c>
      <c r="QH1787" s="62">
        <v>53131609</v>
      </c>
      <c r="QI1787" s="62">
        <v>53131609</v>
      </c>
      <c r="QJ1787" s="62">
        <v>53131609</v>
      </c>
      <c r="QK1787" s="62">
        <v>53131609</v>
      </c>
      <c r="QL1787" s="62">
        <v>53131609</v>
      </c>
      <c r="QM1787" s="62">
        <v>53131609</v>
      </c>
      <c r="QN1787" s="62">
        <v>53131609</v>
      </c>
      <c r="QO1787" s="62">
        <v>53131609</v>
      </c>
      <c r="QP1787" s="62">
        <v>53131609</v>
      </c>
      <c r="QQ1787" s="62">
        <v>53131609</v>
      </c>
      <c r="QR1787" s="62">
        <v>53131609</v>
      </c>
      <c r="QS1787" s="62">
        <v>53131609</v>
      </c>
      <c r="QT1787" s="62">
        <v>53131609</v>
      </c>
      <c r="QU1787" s="62">
        <v>53131609</v>
      </c>
      <c r="QV1787" s="62">
        <v>53131609</v>
      </c>
      <c r="QW1787" s="62">
        <v>53131609</v>
      </c>
      <c r="QX1787" s="62">
        <v>53131609</v>
      </c>
      <c r="QY1787" s="62">
        <v>53131609</v>
      </c>
      <c r="QZ1787" s="62">
        <v>53131609</v>
      </c>
      <c r="RA1787" s="62">
        <v>53131609</v>
      </c>
      <c r="RB1787" s="62">
        <v>53131609</v>
      </c>
      <c r="RC1787" s="62">
        <v>53131609</v>
      </c>
      <c r="RD1787" s="62">
        <v>53131609</v>
      </c>
      <c r="RE1787" s="62">
        <v>53131609</v>
      </c>
      <c r="RF1787" s="62">
        <v>53131609</v>
      </c>
      <c r="RG1787" s="62">
        <v>53131609</v>
      </c>
      <c r="RH1787" s="62">
        <v>53131609</v>
      </c>
      <c r="RI1787" s="62">
        <v>53131609</v>
      </c>
      <c r="RJ1787" s="62">
        <v>53131609</v>
      </c>
      <c r="RK1787" s="62">
        <v>53131609</v>
      </c>
      <c r="RL1787" s="62">
        <v>53131609</v>
      </c>
      <c r="RM1787" s="62">
        <v>53131609</v>
      </c>
      <c r="RN1787" s="62">
        <v>53131609</v>
      </c>
      <c r="RO1787" s="62">
        <v>53131609</v>
      </c>
      <c r="RP1787" s="62">
        <v>53131609</v>
      </c>
      <c r="RQ1787" s="62">
        <v>53131609</v>
      </c>
      <c r="RR1787" s="62">
        <v>53131609</v>
      </c>
      <c r="RS1787" s="62">
        <v>53131609</v>
      </c>
      <c r="RT1787" s="62">
        <v>53131609</v>
      </c>
      <c r="RU1787" s="62">
        <v>53131609</v>
      </c>
      <c r="RV1787" s="62">
        <v>53131609</v>
      </c>
      <c r="RW1787" s="62">
        <v>53131609</v>
      </c>
      <c r="RX1787" s="62">
        <v>53131609</v>
      </c>
      <c r="RY1787" s="62">
        <v>53131609</v>
      </c>
      <c r="RZ1787" s="62">
        <v>53131609</v>
      </c>
      <c r="SA1787" s="62">
        <v>53131609</v>
      </c>
      <c r="SB1787" s="62">
        <v>53131609</v>
      </c>
      <c r="SC1787" s="62">
        <v>53131609</v>
      </c>
      <c r="SD1787" s="62">
        <v>53131609</v>
      </c>
      <c r="SE1787" s="62">
        <v>53131609</v>
      </c>
      <c r="SF1787" s="62">
        <v>53131609</v>
      </c>
      <c r="SG1787" s="62">
        <v>53131609</v>
      </c>
      <c r="SH1787" s="62">
        <v>53131609</v>
      </c>
      <c r="SI1787" s="62">
        <v>53131609</v>
      </c>
      <c r="SJ1787" s="62">
        <v>53131609</v>
      </c>
      <c r="SK1787" s="62">
        <v>53131609</v>
      </c>
      <c r="SL1787" s="62">
        <v>53131609</v>
      </c>
      <c r="SM1787" s="62">
        <v>53131609</v>
      </c>
      <c r="SN1787" s="62">
        <v>53131609</v>
      </c>
      <c r="SO1787" s="62">
        <v>53131609</v>
      </c>
      <c r="SP1787" s="62">
        <v>53131609</v>
      </c>
      <c r="SQ1787" s="62">
        <v>53131609</v>
      </c>
      <c r="SR1787" s="62">
        <v>53131609</v>
      </c>
      <c r="SS1787" s="62">
        <v>53131609</v>
      </c>
      <c r="ST1787" s="62">
        <v>53131609</v>
      </c>
      <c r="SU1787" s="62">
        <v>53131609</v>
      </c>
      <c r="SV1787" s="62">
        <v>53131609</v>
      </c>
      <c r="SW1787" s="62">
        <v>53131609</v>
      </c>
      <c r="SX1787" s="62">
        <v>53131609</v>
      </c>
      <c r="SY1787" s="62">
        <v>53131609</v>
      </c>
      <c r="SZ1787" s="62">
        <v>53131609</v>
      </c>
      <c r="TA1787" s="62">
        <v>53131609</v>
      </c>
      <c r="TB1787" s="62">
        <v>53131609</v>
      </c>
      <c r="TC1787" s="62">
        <v>53131609</v>
      </c>
      <c r="TD1787" s="62">
        <v>53131609</v>
      </c>
      <c r="TE1787" s="62">
        <v>53131609</v>
      </c>
      <c r="TF1787" s="62">
        <v>53131609</v>
      </c>
      <c r="TG1787" s="62">
        <v>53131609</v>
      </c>
      <c r="TH1787" s="62">
        <v>53131609</v>
      </c>
      <c r="TI1787" s="62">
        <v>53131609</v>
      </c>
      <c r="TJ1787" s="62">
        <v>53131609</v>
      </c>
      <c r="TK1787" s="62">
        <v>53131609</v>
      </c>
      <c r="TL1787" s="62">
        <v>53131609</v>
      </c>
      <c r="TM1787" s="62">
        <v>53131609</v>
      </c>
      <c r="TN1787" s="62">
        <v>53131609</v>
      </c>
      <c r="TO1787" s="62">
        <v>53131609</v>
      </c>
      <c r="TP1787" s="62">
        <v>53131609</v>
      </c>
      <c r="TQ1787" s="62">
        <v>53131609</v>
      </c>
      <c r="TR1787" s="62">
        <v>53131609</v>
      </c>
      <c r="TS1787" s="62">
        <v>53131609</v>
      </c>
      <c r="TT1787" s="62">
        <v>53131609</v>
      </c>
      <c r="TU1787" s="62">
        <v>53131609</v>
      </c>
      <c r="TV1787" s="62">
        <v>53131609</v>
      </c>
      <c r="TW1787" s="62">
        <v>53131609</v>
      </c>
      <c r="TX1787" s="62">
        <v>53131609</v>
      </c>
      <c r="TY1787" s="62">
        <v>53131609</v>
      </c>
      <c r="TZ1787" s="62">
        <v>53131609</v>
      </c>
      <c r="UA1787" s="62">
        <v>53131609</v>
      </c>
      <c r="UB1787" s="62">
        <v>53131609</v>
      </c>
      <c r="UC1787" s="62">
        <v>53131609</v>
      </c>
      <c r="UD1787" s="62">
        <v>53131609</v>
      </c>
      <c r="UE1787" s="62">
        <v>53131609</v>
      </c>
      <c r="UF1787" s="62">
        <v>53131609</v>
      </c>
      <c r="UG1787" s="62">
        <v>53131609</v>
      </c>
      <c r="UH1787" s="62">
        <v>53131609</v>
      </c>
      <c r="UI1787" s="62">
        <v>53131609</v>
      </c>
      <c r="UJ1787" s="62">
        <v>53131609</v>
      </c>
      <c r="UK1787" s="62">
        <v>53131609</v>
      </c>
      <c r="UL1787" s="62">
        <v>53131609</v>
      </c>
      <c r="UM1787" s="62">
        <v>53131609</v>
      </c>
      <c r="UN1787" s="62">
        <v>53131609</v>
      </c>
      <c r="UO1787" s="62">
        <v>53131609</v>
      </c>
      <c r="UP1787" s="62">
        <v>53131609</v>
      </c>
      <c r="UQ1787" s="62">
        <v>53131609</v>
      </c>
      <c r="UR1787" s="62">
        <v>53131609</v>
      </c>
      <c r="US1787" s="62">
        <v>53131609</v>
      </c>
      <c r="UT1787" s="62">
        <v>53131609</v>
      </c>
      <c r="UU1787" s="62">
        <v>53131609</v>
      </c>
      <c r="UV1787" s="62">
        <v>53131609</v>
      </c>
      <c r="UW1787" s="62">
        <v>53131609</v>
      </c>
      <c r="UX1787" s="62">
        <v>53131609</v>
      </c>
      <c r="UY1787" s="62">
        <v>53131609</v>
      </c>
      <c r="UZ1787" s="62">
        <v>53131609</v>
      </c>
      <c r="VA1787" s="62">
        <v>53131609</v>
      </c>
      <c r="VB1787" s="62">
        <v>53131609</v>
      </c>
      <c r="VC1787" s="62">
        <v>53131609</v>
      </c>
      <c r="VD1787" s="62">
        <v>53131609</v>
      </c>
      <c r="VE1787" s="62">
        <v>53131609</v>
      </c>
      <c r="VF1787" s="62">
        <v>53131609</v>
      </c>
      <c r="VG1787" s="62">
        <v>53131609</v>
      </c>
      <c r="VH1787" s="62">
        <v>53131609</v>
      </c>
      <c r="VI1787" s="62">
        <v>53131609</v>
      </c>
      <c r="VJ1787" s="62">
        <v>53131609</v>
      </c>
      <c r="VK1787" s="62">
        <v>53131609</v>
      </c>
      <c r="VL1787" s="62">
        <v>53131609</v>
      </c>
      <c r="VM1787" s="62">
        <v>53131609</v>
      </c>
      <c r="VN1787" s="62">
        <v>53131609</v>
      </c>
      <c r="VO1787" s="62">
        <v>53131609</v>
      </c>
      <c r="VP1787" s="62">
        <v>53131609</v>
      </c>
      <c r="VQ1787" s="62">
        <v>53131609</v>
      </c>
      <c r="VR1787" s="62">
        <v>53131609</v>
      </c>
      <c r="VS1787" s="62">
        <v>53131609</v>
      </c>
      <c r="VT1787" s="62">
        <v>53131609</v>
      </c>
      <c r="VU1787" s="62">
        <v>53131609</v>
      </c>
      <c r="VV1787" s="62">
        <v>53131609</v>
      </c>
      <c r="VW1787" s="62">
        <v>53131609</v>
      </c>
      <c r="VX1787" s="62">
        <v>53131609</v>
      </c>
      <c r="VY1787" s="62">
        <v>53131609</v>
      </c>
      <c r="VZ1787" s="62">
        <v>53131609</v>
      </c>
      <c r="WA1787" s="62">
        <v>53131609</v>
      </c>
      <c r="WB1787" s="62">
        <v>53131609</v>
      </c>
      <c r="WC1787" s="62">
        <v>53131609</v>
      </c>
      <c r="WD1787" s="62">
        <v>53131609</v>
      </c>
      <c r="WE1787" s="62">
        <v>53131609</v>
      </c>
      <c r="WF1787" s="62">
        <v>53131609</v>
      </c>
      <c r="WG1787" s="62">
        <v>53131609</v>
      </c>
      <c r="WH1787" s="62">
        <v>53131609</v>
      </c>
      <c r="WI1787" s="62">
        <v>53131609</v>
      </c>
      <c r="WJ1787" s="62">
        <v>53131609</v>
      </c>
      <c r="WK1787" s="62">
        <v>53131609</v>
      </c>
      <c r="WL1787" s="62">
        <v>53131609</v>
      </c>
      <c r="WM1787" s="62">
        <v>53131609</v>
      </c>
      <c r="WN1787" s="62">
        <v>53131609</v>
      </c>
      <c r="WO1787" s="62">
        <v>53131609</v>
      </c>
      <c r="WP1787" s="62">
        <v>53131609</v>
      </c>
      <c r="WQ1787" s="62">
        <v>53131609</v>
      </c>
      <c r="WR1787" s="62">
        <v>53131609</v>
      </c>
      <c r="WS1787" s="62">
        <v>53131609</v>
      </c>
      <c r="WT1787" s="62">
        <v>53131609</v>
      </c>
      <c r="WU1787" s="62">
        <v>53131609</v>
      </c>
      <c r="WV1787" s="62">
        <v>53131609</v>
      </c>
      <c r="WW1787" s="62">
        <v>53131609</v>
      </c>
      <c r="WX1787" s="62">
        <v>53131609</v>
      </c>
      <c r="WY1787" s="62">
        <v>53131609</v>
      </c>
      <c r="WZ1787" s="62">
        <v>53131609</v>
      </c>
      <c r="XA1787" s="62">
        <v>53131609</v>
      </c>
      <c r="XB1787" s="62">
        <v>53131609</v>
      </c>
      <c r="XC1787" s="62">
        <v>53131609</v>
      </c>
      <c r="XD1787" s="62">
        <v>53131609</v>
      </c>
      <c r="XE1787" s="62">
        <v>53131609</v>
      </c>
      <c r="XF1787" s="62">
        <v>53131609</v>
      </c>
      <c r="XG1787" s="62">
        <v>53131609</v>
      </c>
      <c r="XH1787" s="62">
        <v>53131609</v>
      </c>
      <c r="XI1787" s="62">
        <v>53131609</v>
      </c>
      <c r="XJ1787" s="62">
        <v>53131609</v>
      </c>
      <c r="XK1787" s="62">
        <v>53131609</v>
      </c>
      <c r="XL1787" s="62">
        <v>53131609</v>
      </c>
      <c r="XM1787" s="62">
        <v>53131609</v>
      </c>
      <c r="XN1787" s="62">
        <v>53131609</v>
      </c>
      <c r="XO1787" s="62">
        <v>53131609</v>
      </c>
      <c r="XP1787" s="62">
        <v>53131609</v>
      </c>
      <c r="XQ1787" s="62">
        <v>53131609</v>
      </c>
      <c r="XR1787" s="62">
        <v>53131609</v>
      </c>
      <c r="XS1787" s="62">
        <v>53131609</v>
      </c>
      <c r="XT1787" s="62">
        <v>53131609</v>
      </c>
      <c r="XU1787" s="62">
        <v>53131609</v>
      </c>
      <c r="XV1787" s="62">
        <v>53131609</v>
      </c>
      <c r="XW1787" s="62">
        <v>53131609</v>
      </c>
      <c r="XX1787" s="62">
        <v>53131609</v>
      </c>
      <c r="XY1787" s="62">
        <v>53131609</v>
      </c>
      <c r="XZ1787" s="62">
        <v>53131609</v>
      </c>
      <c r="YA1787" s="62">
        <v>53131609</v>
      </c>
      <c r="YB1787" s="62">
        <v>53131609</v>
      </c>
      <c r="YC1787" s="62">
        <v>53131609</v>
      </c>
      <c r="YD1787" s="62">
        <v>53131609</v>
      </c>
      <c r="YE1787" s="62">
        <v>53131609</v>
      </c>
      <c r="YF1787" s="62">
        <v>53131609</v>
      </c>
      <c r="YG1787" s="62">
        <v>53131609</v>
      </c>
      <c r="YH1787" s="62">
        <v>53131609</v>
      </c>
      <c r="YI1787" s="62">
        <v>53131609</v>
      </c>
      <c r="YJ1787" s="62">
        <v>53131609</v>
      </c>
      <c r="YK1787" s="62">
        <v>53131609</v>
      </c>
      <c r="YL1787" s="62">
        <v>53131609</v>
      </c>
      <c r="YM1787" s="62">
        <v>53131609</v>
      </c>
      <c r="YN1787" s="62">
        <v>53131609</v>
      </c>
      <c r="YO1787" s="62">
        <v>53131609</v>
      </c>
      <c r="YP1787" s="62">
        <v>53131609</v>
      </c>
      <c r="YQ1787" s="62">
        <v>53131609</v>
      </c>
      <c r="YR1787" s="62">
        <v>53131609</v>
      </c>
      <c r="YS1787" s="62">
        <v>53131609</v>
      </c>
      <c r="YT1787" s="62">
        <v>53131609</v>
      </c>
      <c r="YU1787" s="62">
        <v>53131609</v>
      </c>
      <c r="YV1787" s="62">
        <v>53131609</v>
      </c>
      <c r="YW1787" s="62">
        <v>53131609</v>
      </c>
      <c r="YX1787" s="62">
        <v>53131609</v>
      </c>
      <c r="YY1787" s="62">
        <v>53131609</v>
      </c>
      <c r="YZ1787" s="62">
        <v>53131609</v>
      </c>
      <c r="ZA1787" s="62">
        <v>53131609</v>
      </c>
      <c r="ZB1787" s="62">
        <v>53131609</v>
      </c>
      <c r="ZC1787" s="62">
        <v>53131609</v>
      </c>
      <c r="ZD1787" s="62">
        <v>53131609</v>
      </c>
      <c r="ZE1787" s="62">
        <v>53131609</v>
      </c>
      <c r="ZF1787" s="62">
        <v>53131609</v>
      </c>
      <c r="ZG1787" s="62">
        <v>53131609</v>
      </c>
      <c r="ZH1787" s="62">
        <v>53131609</v>
      </c>
      <c r="ZI1787" s="62">
        <v>53131609</v>
      </c>
      <c r="ZJ1787" s="62">
        <v>53131609</v>
      </c>
      <c r="ZK1787" s="62">
        <v>53131609</v>
      </c>
      <c r="ZL1787" s="62">
        <v>53131609</v>
      </c>
      <c r="ZM1787" s="62">
        <v>53131609</v>
      </c>
      <c r="ZN1787" s="62">
        <v>53131609</v>
      </c>
      <c r="ZO1787" s="62">
        <v>53131609</v>
      </c>
      <c r="ZP1787" s="62">
        <v>53131609</v>
      </c>
      <c r="ZQ1787" s="62">
        <v>53131609</v>
      </c>
      <c r="ZR1787" s="62">
        <v>53131609</v>
      </c>
      <c r="ZS1787" s="62">
        <v>53131609</v>
      </c>
      <c r="ZT1787" s="62">
        <v>53131609</v>
      </c>
      <c r="ZU1787" s="62">
        <v>53131609</v>
      </c>
      <c r="ZV1787" s="62">
        <v>53131609</v>
      </c>
      <c r="ZW1787" s="62">
        <v>53131609</v>
      </c>
      <c r="ZX1787" s="62">
        <v>53131609</v>
      </c>
      <c r="ZY1787" s="62">
        <v>53131609</v>
      </c>
      <c r="ZZ1787" s="62">
        <v>53131609</v>
      </c>
      <c r="AAA1787" s="62">
        <v>53131609</v>
      </c>
      <c r="AAB1787" s="62">
        <v>53131609</v>
      </c>
      <c r="AAC1787" s="62">
        <v>53131609</v>
      </c>
      <c r="AAD1787" s="62">
        <v>53131609</v>
      </c>
      <c r="AAE1787" s="62">
        <v>53131609</v>
      </c>
      <c r="AAF1787" s="62">
        <v>53131609</v>
      </c>
      <c r="AAG1787" s="62">
        <v>53131609</v>
      </c>
      <c r="AAH1787" s="62">
        <v>53131609</v>
      </c>
      <c r="AAI1787" s="62">
        <v>53131609</v>
      </c>
      <c r="AAJ1787" s="62">
        <v>53131609</v>
      </c>
      <c r="AAK1787" s="62">
        <v>53131609</v>
      </c>
      <c r="AAL1787" s="62">
        <v>53131609</v>
      </c>
      <c r="AAM1787" s="62">
        <v>53131609</v>
      </c>
      <c r="AAN1787" s="62">
        <v>53131609</v>
      </c>
      <c r="AAO1787" s="62">
        <v>53131609</v>
      </c>
      <c r="AAP1787" s="62">
        <v>53131609</v>
      </c>
      <c r="AAQ1787" s="62">
        <v>53131609</v>
      </c>
      <c r="AAR1787" s="62">
        <v>53131609</v>
      </c>
      <c r="AAS1787" s="62">
        <v>53131609</v>
      </c>
      <c r="AAT1787" s="62">
        <v>53131609</v>
      </c>
      <c r="AAU1787" s="62">
        <v>53131609</v>
      </c>
      <c r="AAV1787" s="62">
        <v>53131609</v>
      </c>
      <c r="AAW1787" s="62">
        <v>53131609</v>
      </c>
      <c r="AAX1787" s="62">
        <v>53131609</v>
      </c>
      <c r="AAY1787" s="62">
        <v>53131609</v>
      </c>
      <c r="AAZ1787" s="62">
        <v>53131609</v>
      </c>
      <c r="ABA1787" s="62">
        <v>53131609</v>
      </c>
      <c r="ABB1787" s="62">
        <v>53131609</v>
      </c>
      <c r="ABC1787" s="62">
        <v>53131609</v>
      </c>
      <c r="ABD1787" s="62">
        <v>53131609</v>
      </c>
      <c r="ABE1787" s="62">
        <v>53131609</v>
      </c>
      <c r="ABF1787" s="62">
        <v>53131609</v>
      </c>
      <c r="ABG1787" s="62">
        <v>53131609</v>
      </c>
      <c r="ABH1787" s="62">
        <v>53131609</v>
      </c>
      <c r="ABI1787" s="62">
        <v>53131609</v>
      </c>
      <c r="ABJ1787" s="62">
        <v>53131609</v>
      </c>
      <c r="ABK1787" s="62">
        <v>53131609</v>
      </c>
      <c r="ABL1787" s="62">
        <v>53131609</v>
      </c>
      <c r="ABM1787" s="62">
        <v>53131609</v>
      </c>
      <c r="ABN1787" s="62">
        <v>53131609</v>
      </c>
      <c r="ABO1787" s="62">
        <v>53131609</v>
      </c>
      <c r="ABP1787" s="62">
        <v>53131609</v>
      </c>
      <c r="ABQ1787" s="62">
        <v>53131609</v>
      </c>
      <c r="ABR1787" s="62">
        <v>53131609</v>
      </c>
      <c r="ABS1787" s="62">
        <v>53131609</v>
      </c>
      <c r="ABT1787" s="62">
        <v>53131609</v>
      </c>
      <c r="ABU1787" s="62">
        <v>53131609</v>
      </c>
      <c r="ABV1787" s="62">
        <v>53131609</v>
      </c>
      <c r="ABW1787" s="62">
        <v>53131609</v>
      </c>
      <c r="ABX1787" s="62">
        <v>53131609</v>
      </c>
      <c r="ABY1787" s="62">
        <v>53131609</v>
      </c>
      <c r="ABZ1787" s="62">
        <v>53131609</v>
      </c>
      <c r="ACA1787" s="62">
        <v>53131609</v>
      </c>
      <c r="ACB1787" s="62">
        <v>53131609</v>
      </c>
      <c r="ACC1787" s="62">
        <v>53131609</v>
      </c>
      <c r="ACD1787" s="62">
        <v>53131609</v>
      </c>
      <c r="ACE1787" s="62">
        <v>53131609</v>
      </c>
      <c r="ACF1787" s="62">
        <v>53131609</v>
      </c>
      <c r="ACG1787" s="62">
        <v>53131609</v>
      </c>
      <c r="ACH1787" s="62">
        <v>53131609</v>
      </c>
      <c r="ACI1787" s="62">
        <v>53131609</v>
      </c>
      <c r="ACJ1787" s="62">
        <v>53131609</v>
      </c>
      <c r="ACK1787" s="62">
        <v>53131609</v>
      </c>
      <c r="ACL1787" s="62">
        <v>53131609</v>
      </c>
      <c r="ACM1787" s="62">
        <v>53131609</v>
      </c>
      <c r="ACN1787" s="62">
        <v>53131609</v>
      </c>
      <c r="ACO1787" s="62">
        <v>53131609</v>
      </c>
      <c r="ACP1787" s="62">
        <v>53131609</v>
      </c>
      <c r="ACQ1787" s="62">
        <v>53131609</v>
      </c>
      <c r="ACR1787" s="62">
        <v>53131609</v>
      </c>
      <c r="ACS1787" s="62">
        <v>53131609</v>
      </c>
      <c r="ACT1787" s="62">
        <v>53131609</v>
      </c>
      <c r="ACU1787" s="62">
        <v>53131609</v>
      </c>
      <c r="ACV1787" s="62">
        <v>53131609</v>
      </c>
      <c r="ACW1787" s="62">
        <v>53131609</v>
      </c>
      <c r="ACX1787" s="62">
        <v>53131609</v>
      </c>
      <c r="ACY1787" s="62">
        <v>53131609</v>
      </c>
      <c r="ACZ1787" s="62">
        <v>53131609</v>
      </c>
      <c r="ADA1787" s="62">
        <v>53131609</v>
      </c>
      <c r="ADB1787" s="62">
        <v>53131609</v>
      </c>
      <c r="ADC1787" s="62">
        <v>53131609</v>
      </c>
      <c r="ADD1787" s="62">
        <v>53131609</v>
      </c>
      <c r="ADE1787" s="62">
        <v>53131609</v>
      </c>
      <c r="ADF1787" s="62">
        <v>53131609</v>
      </c>
      <c r="ADG1787" s="62">
        <v>53131609</v>
      </c>
      <c r="ADH1787" s="62">
        <v>53131609</v>
      </c>
      <c r="ADI1787" s="62">
        <v>53131609</v>
      </c>
      <c r="ADJ1787" s="62">
        <v>53131609</v>
      </c>
      <c r="ADK1787" s="62">
        <v>53131609</v>
      </c>
      <c r="ADL1787" s="62">
        <v>53131609</v>
      </c>
      <c r="ADM1787" s="62">
        <v>53131609</v>
      </c>
      <c r="ADN1787" s="62">
        <v>53131609</v>
      </c>
      <c r="ADO1787" s="62">
        <v>53131609</v>
      </c>
      <c r="ADP1787" s="62">
        <v>53131609</v>
      </c>
      <c r="ADQ1787" s="62">
        <v>53131609</v>
      </c>
      <c r="ADR1787" s="62">
        <v>53131609</v>
      </c>
      <c r="ADS1787" s="62">
        <v>53131609</v>
      </c>
      <c r="ADT1787" s="62">
        <v>53131609</v>
      </c>
      <c r="ADU1787" s="62">
        <v>53131609</v>
      </c>
      <c r="ADV1787" s="62">
        <v>53131609</v>
      </c>
      <c r="ADW1787" s="62">
        <v>53131609</v>
      </c>
      <c r="ADX1787" s="62">
        <v>53131609</v>
      </c>
      <c r="ADY1787" s="62">
        <v>53131609</v>
      </c>
      <c r="ADZ1787" s="62">
        <v>53131609</v>
      </c>
      <c r="AEA1787" s="62">
        <v>53131609</v>
      </c>
      <c r="AEB1787" s="62">
        <v>53131609</v>
      </c>
      <c r="AEC1787" s="62">
        <v>53131609</v>
      </c>
      <c r="AED1787" s="62">
        <v>53131609</v>
      </c>
      <c r="AEE1787" s="62">
        <v>53131609</v>
      </c>
      <c r="AEF1787" s="62">
        <v>53131609</v>
      </c>
      <c r="AEG1787" s="62">
        <v>53131609</v>
      </c>
      <c r="AEH1787" s="62">
        <v>53131609</v>
      </c>
      <c r="AEI1787" s="62">
        <v>53131609</v>
      </c>
      <c r="AEJ1787" s="62">
        <v>53131609</v>
      </c>
      <c r="AEK1787" s="62">
        <v>53131609</v>
      </c>
      <c r="AEL1787" s="62">
        <v>53131609</v>
      </c>
      <c r="AEM1787" s="62">
        <v>53131609</v>
      </c>
      <c r="AEN1787" s="62">
        <v>53131609</v>
      </c>
      <c r="AEO1787" s="62">
        <v>53131609</v>
      </c>
      <c r="AEP1787" s="62">
        <v>53131609</v>
      </c>
      <c r="AEQ1787" s="62">
        <v>53131609</v>
      </c>
      <c r="AER1787" s="62">
        <v>53131609</v>
      </c>
      <c r="AES1787" s="62">
        <v>53131609</v>
      </c>
      <c r="AET1787" s="62">
        <v>53131609</v>
      </c>
      <c r="AEU1787" s="62">
        <v>53131609</v>
      </c>
      <c r="AEV1787" s="62">
        <v>53131609</v>
      </c>
      <c r="AEW1787" s="62">
        <v>53131609</v>
      </c>
      <c r="AEX1787" s="62">
        <v>53131609</v>
      </c>
      <c r="AEY1787" s="62">
        <v>53131609</v>
      </c>
      <c r="AEZ1787" s="62">
        <v>53131609</v>
      </c>
      <c r="AFA1787" s="62">
        <v>53131609</v>
      </c>
      <c r="AFB1787" s="62">
        <v>53131609</v>
      </c>
      <c r="AFC1787" s="62">
        <v>53131609</v>
      </c>
      <c r="AFD1787" s="62">
        <v>53131609</v>
      </c>
      <c r="AFE1787" s="62">
        <v>53131609</v>
      </c>
      <c r="AFF1787" s="62">
        <v>53131609</v>
      </c>
      <c r="AFG1787" s="62">
        <v>53131609</v>
      </c>
      <c r="AFH1787" s="62">
        <v>53131609</v>
      </c>
      <c r="AFI1787" s="62">
        <v>53131609</v>
      </c>
      <c r="AFJ1787" s="62">
        <v>53131609</v>
      </c>
      <c r="AFK1787" s="62">
        <v>53131609</v>
      </c>
      <c r="AFL1787" s="62">
        <v>53131609</v>
      </c>
      <c r="AFM1787" s="62">
        <v>53131609</v>
      </c>
      <c r="AFN1787" s="62">
        <v>53131609</v>
      </c>
      <c r="AFO1787" s="62">
        <v>53131609</v>
      </c>
      <c r="AFP1787" s="62">
        <v>53131609</v>
      </c>
      <c r="AFQ1787" s="62">
        <v>53131609</v>
      </c>
      <c r="AFR1787" s="62">
        <v>53131609</v>
      </c>
      <c r="AFS1787" s="62">
        <v>53131609</v>
      </c>
      <c r="AFT1787" s="62">
        <v>53131609</v>
      </c>
      <c r="AFU1787" s="62">
        <v>53131609</v>
      </c>
      <c r="AFV1787" s="62">
        <v>53131609</v>
      </c>
      <c r="AFW1787" s="62">
        <v>53131609</v>
      </c>
      <c r="AFX1787" s="62">
        <v>53131609</v>
      </c>
      <c r="AFY1787" s="62">
        <v>53131609</v>
      </c>
      <c r="AFZ1787" s="62">
        <v>53131609</v>
      </c>
      <c r="AGA1787" s="62">
        <v>53131609</v>
      </c>
      <c r="AGB1787" s="62">
        <v>53131609</v>
      </c>
      <c r="AGC1787" s="62">
        <v>53131609</v>
      </c>
      <c r="AGD1787" s="62">
        <v>53131609</v>
      </c>
      <c r="AGE1787" s="62">
        <v>53131609</v>
      </c>
      <c r="AGF1787" s="62">
        <v>53131609</v>
      </c>
      <c r="AGG1787" s="62">
        <v>53131609</v>
      </c>
      <c r="AGH1787" s="62">
        <v>53131609</v>
      </c>
      <c r="AGI1787" s="62">
        <v>53131609</v>
      </c>
      <c r="AGJ1787" s="62">
        <v>53131609</v>
      </c>
      <c r="AGK1787" s="62">
        <v>53131609</v>
      </c>
      <c r="AGL1787" s="62">
        <v>53131609</v>
      </c>
      <c r="AGM1787" s="62">
        <v>53131609</v>
      </c>
      <c r="AGN1787" s="62">
        <v>53131609</v>
      </c>
      <c r="AGO1787" s="62">
        <v>53131609</v>
      </c>
      <c r="AGP1787" s="62">
        <v>53131609</v>
      </c>
      <c r="AGQ1787" s="62">
        <v>53131609</v>
      </c>
      <c r="AGR1787" s="62">
        <v>53131609</v>
      </c>
      <c r="AGS1787" s="62">
        <v>53131609</v>
      </c>
      <c r="AGT1787" s="62">
        <v>53131609</v>
      </c>
      <c r="AGU1787" s="62">
        <v>53131609</v>
      </c>
      <c r="AGV1787" s="62">
        <v>53131609</v>
      </c>
      <c r="AGW1787" s="62">
        <v>53131609</v>
      </c>
      <c r="AGX1787" s="62">
        <v>53131609</v>
      </c>
      <c r="AGY1787" s="62">
        <v>53131609</v>
      </c>
      <c r="AGZ1787" s="62">
        <v>53131609</v>
      </c>
      <c r="AHA1787" s="62">
        <v>53131609</v>
      </c>
      <c r="AHB1787" s="62">
        <v>53131609</v>
      </c>
      <c r="AHC1787" s="62">
        <v>53131609</v>
      </c>
      <c r="AHD1787" s="62">
        <v>53131609</v>
      </c>
      <c r="AHE1787" s="62">
        <v>53131609</v>
      </c>
      <c r="AHF1787" s="62">
        <v>53131609</v>
      </c>
      <c r="AHG1787" s="62">
        <v>53131609</v>
      </c>
      <c r="AHH1787" s="62">
        <v>53131609</v>
      </c>
      <c r="AHI1787" s="62">
        <v>53131609</v>
      </c>
      <c r="AHJ1787" s="62">
        <v>53131609</v>
      </c>
      <c r="AHK1787" s="62">
        <v>53131609</v>
      </c>
      <c r="AHL1787" s="62">
        <v>53131609</v>
      </c>
      <c r="AHM1787" s="62">
        <v>53131609</v>
      </c>
      <c r="AHN1787" s="62">
        <v>53131609</v>
      </c>
      <c r="AHO1787" s="62">
        <v>53131609</v>
      </c>
      <c r="AHP1787" s="62">
        <v>53131609</v>
      </c>
      <c r="AHQ1787" s="62">
        <v>53131609</v>
      </c>
      <c r="AHR1787" s="62">
        <v>53131609</v>
      </c>
      <c r="AHS1787" s="62">
        <v>53131609</v>
      </c>
      <c r="AHT1787" s="62">
        <v>53131609</v>
      </c>
      <c r="AHU1787" s="62">
        <v>53131609</v>
      </c>
      <c r="AHV1787" s="62">
        <v>53131609</v>
      </c>
      <c r="AHW1787" s="62">
        <v>53131609</v>
      </c>
      <c r="AHX1787" s="62">
        <v>53131609</v>
      </c>
      <c r="AHY1787" s="62">
        <v>53131609</v>
      </c>
      <c r="AHZ1787" s="62">
        <v>53131609</v>
      </c>
      <c r="AIA1787" s="62">
        <v>53131609</v>
      </c>
      <c r="AIB1787" s="62">
        <v>53131609</v>
      </c>
      <c r="AIC1787" s="62">
        <v>53131609</v>
      </c>
      <c r="AID1787" s="62">
        <v>53131609</v>
      </c>
      <c r="AIE1787" s="62">
        <v>53131609</v>
      </c>
      <c r="AIF1787" s="62">
        <v>53131609</v>
      </c>
      <c r="AIG1787" s="62">
        <v>53131609</v>
      </c>
      <c r="AIH1787" s="62">
        <v>53131609</v>
      </c>
      <c r="AII1787" s="62">
        <v>53131609</v>
      </c>
      <c r="AIJ1787" s="62">
        <v>53131609</v>
      </c>
      <c r="AIK1787" s="62">
        <v>53131609</v>
      </c>
      <c r="AIL1787" s="62">
        <v>53131609</v>
      </c>
      <c r="AIM1787" s="62">
        <v>53131609</v>
      </c>
      <c r="AIN1787" s="62">
        <v>53131609</v>
      </c>
      <c r="AIO1787" s="62">
        <v>53131609</v>
      </c>
      <c r="AIP1787" s="62">
        <v>53131609</v>
      </c>
      <c r="AIQ1787" s="62">
        <v>53131609</v>
      </c>
      <c r="AIR1787" s="62">
        <v>53131609</v>
      </c>
      <c r="AIS1787" s="62">
        <v>53131609</v>
      </c>
      <c r="AIT1787" s="62">
        <v>53131609</v>
      </c>
      <c r="AIU1787" s="62">
        <v>53131609</v>
      </c>
      <c r="AIV1787" s="62">
        <v>53131609</v>
      </c>
      <c r="AIW1787" s="62">
        <v>53131609</v>
      </c>
      <c r="AIX1787" s="62">
        <v>53131609</v>
      </c>
      <c r="AIY1787" s="62">
        <v>53131609</v>
      </c>
      <c r="AIZ1787" s="62">
        <v>53131609</v>
      </c>
      <c r="AJA1787" s="62">
        <v>53131609</v>
      </c>
      <c r="AJB1787" s="62">
        <v>53131609</v>
      </c>
      <c r="AJC1787" s="62">
        <v>53131609</v>
      </c>
      <c r="AJD1787" s="62">
        <v>53131609</v>
      </c>
      <c r="AJE1787" s="62">
        <v>53131609</v>
      </c>
      <c r="AJF1787" s="62">
        <v>53131609</v>
      </c>
      <c r="AJG1787" s="62">
        <v>53131609</v>
      </c>
      <c r="AJH1787" s="62">
        <v>53131609</v>
      </c>
      <c r="AJI1787" s="62">
        <v>53131609</v>
      </c>
      <c r="AJJ1787" s="62">
        <v>53131609</v>
      </c>
      <c r="AJK1787" s="62">
        <v>53131609</v>
      </c>
      <c r="AJL1787" s="62">
        <v>53131609</v>
      </c>
      <c r="AJM1787" s="62">
        <v>53131609</v>
      </c>
      <c r="AJN1787" s="62">
        <v>53131609</v>
      </c>
      <c r="AJO1787" s="62">
        <v>53131609</v>
      </c>
      <c r="AJP1787" s="62">
        <v>53131609</v>
      </c>
      <c r="AJQ1787" s="62">
        <v>53131609</v>
      </c>
      <c r="AJR1787" s="62">
        <v>53131609</v>
      </c>
      <c r="AJS1787" s="62">
        <v>53131609</v>
      </c>
      <c r="AJT1787" s="62">
        <v>53131609</v>
      </c>
      <c r="AJU1787" s="62">
        <v>53131609</v>
      </c>
      <c r="AJV1787" s="62">
        <v>53131609</v>
      </c>
      <c r="AJW1787" s="62">
        <v>53131609</v>
      </c>
      <c r="AJX1787" s="62">
        <v>53131609</v>
      </c>
      <c r="AJY1787" s="62">
        <v>53131609</v>
      </c>
      <c r="AJZ1787" s="62">
        <v>53131609</v>
      </c>
      <c r="AKA1787" s="62">
        <v>53131609</v>
      </c>
      <c r="AKB1787" s="62">
        <v>53131609</v>
      </c>
      <c r="AKC1787" s="62">
        <v>53131609</v>
      </c>
      <c r="AKD1787" s="62">
        <v>53131609</v>
      </c>
      <c r="AKE1787" s="62">
        <v>53131609</v>
      </c>
      <c r="AKF1787" s="62">
        <v>53131609</v>
      </c>
      <c r="AKG1787" s="62">
        <v>53131609</v>
      </c>
      <c r="AKH1787" s="62">
        <v>53131609</v>
      </c>
      <c r="AKI1787" s="62">
        <v>53131609</v>
      </c>
      <c r="AKJ1787" s="62">
        <v>53131609</v>
      </c>
      <c r="AKK1787" s="62">
        <v>53131609</v>
      </c>
      <c r="AKL1787" s="62">
        <v>53131609</v>
      </c>
      <c r="AKM1787" s="62">
        <v>53131609</v>
      </c>
      <c r="AKN1787" s="62">
        <v>53131609</v>
      </c>
      <c r="AKO1787" s="62">
        <v>53131609</v>
      </c>
      <c r="AKP1787" s="62">
        <v>53131609</v>
      </c>
      <c r="AKQ1787" s="62">
        <v>53131609</v>
      </c>
      <c r="AKR1787" s="62">
        <v>53131609</v>
      </c>
      <c r="AKS1787" s="62">
        <v>53131609</v>
      </c>
      <c r="AKT1787" s="62">
        <v>53131609</v>
      </c>
      <c r="AKU1787" s="62">
        <v>53131609</v>
      </c>
      <c r="AKV1787" s="62">
        <v>53131609</v>
      </c>
      <c r="AKW1787" s="62">
        <v>53131609</v>
      </c>
      <c r="AKX1787" s="62">
        <v>53131609</v>
      </c>
      <c r="AKY1787" s="62">
        <v>53131609</v>
      </c>
      <c r="AKZ1787" s="62">
        <v>53131609</v>
      </c>
      <c r="ALA1787" s="62">
        <v>53131609</v>
      </c>
      <c r="ALB1787" s="62">
        <v>53131609</v>
      </c>
      <c r="ALC1787" s="62">
        <v>53131609</v>
      </c>
      <c r="ALD1787" s="62">
        <v>53131609</v>
      </c>
      <c r="ALE1787" s="62">
        <v>53131609</v>
      </c>
      <c r="ALF1787" s="62">
        <v>53131609</v>
      </c>
      <c r="ALG1787" s="62">
        <v>53131609</v>
      </c>
      <c r="ALH1787" s="62">
        <v>53131609</v>
      </c>
      <c r="ALI1787" s="62">
        <v>53131609</v>
      </c>
      <c r="ALJ1787" s="62">
        <v>53131609</v>
      </c>
      <c r="ALK1787" s="62">
        <v>53131609</v>
      </c>
      <c r="ALL1787" s="62">
        <v>53131609</v>
      </c>
      <c r="ALM1787" s="62">
        <v>53131609</v>
      </c>
      <c r="ALN1787" s="62">
        <v>53131609</v>
      </c>
      <c r="ALO1787" s="62">
        <v>53131609</v>
      </c>
      <c r="ALP1787" s="62">
        <v>53131609</v>
      </c>
      <c r="ALQ1787" s="62">
        <v>53131609</v>
      </c>
      <c r="ALR1787" s="62">
        <v>53131609</v>
      </c>
      <c r="ALS1787" s="62">
        <v>53131609</v>
      </c>
      <c r="ALT1787" s="62">
        <v>53131609</v>
      </c>
      <c r="ALU1787" s="62">
        <v>53131609</v>
      </c>
      <c r="ALV1787" s="62">
        <v>53131609</v>
      </c>
      <c r="ALW1787" s="62">
        <v>53131609</v>
      </c>
      <c r="ALX1787" s="62">
        <v>53131609</v>
      </c>
      <c r="ALY1787" s="62">
        <v>53131609</v>
      </c>
      <c r="ALZ1787" s="62">
        <v>53131609</v>
      </c>
      <c r="AMA1787" s="62">
        <v>53131609</v>
      </c>
      <c r="AMB1787" s="62">
        <v>53131609</v>
      </c>
      <c r="AMC1787" s="62">
        <v>53131609</v>
      </c>
      <c r="AMD1787" s="62">
        <v>53131609</v>
      </c>
      <c r="AME1787" s="62">
        <v>53131609</v>
      </c>
      <c r="AMF1787" s="62">
        <v>53131609</v>
      </c>
      <c r="AMG1787" s="62">
        <v>53131609</v>
      </c>
      <c r="AMH1787" s="62">
        <v>53131609</v>
      </c>
      <c r="AMI1787" s="62">
        <v>53131609</v>
      </c>
      <c r="AMJ1787" s="62">
        <v>53131609</v>
      </c>
      <c r="AMK1787" s="62">
        <v>53131609</v>
      </c>
      <c r="AML1787" s="62">
        <v>53131609</v>
      </c>
      <c r="AMM1787" s="62">
        <v>53131609</v>
      </c>
      <c r="AMN1787" s="62">
        <v>53131609</v>
      </c>
      <c r="AMO1787" s="62">
        <v>53131609</v>
      </c>
      <c r="AMP1787" s="62">
        <v>53131609</v>
      </c>
      <c r="AMQ1787" s="62">
        <v>53131609</v>
      </c>
      <c r="AMR1787" s="62">
        <v>53131609</v>
      </c>
      <c r="AMS1787" s="62">
        <v>53131609</v>
      </c>
      <c r="AMT1787" s="62">
        <v>53131609</v>
      </c>
      <c r="AMU1787" s="62">
        <v>53131609</v>
      </c>
      <c r="AMV1787" s="62">
        <v>53131609</v>
      </c>
      <c r="AMW1787" s="62">
        <v>53131609</v>
      </c>
      <c r="AMX1787" s="62">
        <v>53131609</v>
      </c>
      <c r="AMY1787" s="62">
        <v>53131609</v>
      </c>
      <c r="AMZ1787" s="62">
        <v>53131609</v>
      </c>
      <c r="ANA1787" s="62">
        <v>53131609</v>
      </c>
      <c r="ANB1787" s="62">
        <v>53131609</v>
      </c>
      <c r="ANC1787" s="62">
        <v>53131609</v>
      </c>
      <c r="AND1787" s="62">
        <v>53131609</v>
      </c>
      <c r="ANE1787" s="62">
        <v>53131609</v>
      </c>
      <c r="ANF1787" s="62">
        <v>53131609</v>
      </c>
      <c r="ANG1787" s="62">
        <v>53131609</v>
      </c>
      <c r="ANH1787" s="62">
        <v>53131609</v>
      </c>
      <c r="ANI1787" s="62">
        <v>53131609</v>
      </c>
      <c r="ANJ1787" s="62">
        <v>53131609</v>
      </c>
      <c r="ANK1787" s="62">
        <v>53131609</v>
      </c>
      <c r="ANL1787" s="62">
        <v>53131609</v>
      </c>
      <c r="ANM1787" s="62">
        <v>53131609</v>
      </c>
      <c r="ANN1787" s="62">
        <v>53131609</v>
      </c>
      <c r="ANO1787" s="62">
        <v>53131609</v>
      </c>
      <c r="ANP1787" s="62">
        <v>53131609</v>
      </c>
      <c r="ANQ1787" s="62">
        <v>53131609</v>
      </c>
      <c r="ANR1787" s="62">
        <v>53131609</v>
      </c>
      <c r="ANS1787" s="62">
        <v>53131609</v>
      </c>
      <c r="ANT1787" s="62">
        <v>53131609</v>
      </c>
      <c r="ANU1787" s="62">
        <v>53131609</v>
      </c>
      <c r="ANV1787" s="62">
        <v>53131609</v>
      </c>
      <c r="ANW1787" s="62">
        <v>53131609</v>
      </c>
      <c r="ANX1787" s="62">
        <v>53131609</v>
      </c>
      <c r="ANY1787" s="62">
        <v>53131609</v>
      </c>
      <c r="ANZ1787" s="62">
        <v>53131609</v>
      </c>
      <c r="AOA1787" s="62">
        <v>53131609</v>
      </c>
      <c r="AOB1787" s="62">
        <v>53131609</v>
      </c>
      <c r="AOC1787" s="62">
        <v>53131609</v>
      </c>
      <c r="AOD1787" s="62">
        <v>53131609</v>
      </c>
      <c r="AOE1787" s="62">
        <v>53131609</v>
      </c>
      <c r="AOF1787" s="62">
        <v>53131609</v>
      </c>
      <c r="AOG1787" s="62">
        <v>53131609</v>
      </c>
      <c r="AOH1787" s="62">
        <v>53131609</v>
      </c>
      <c r="AOI1787" s="62">
        <v>53131609</v>
      </c>
      <c r="AOJ1787" s="62">
        <v>53131609</v>
      </c>
      <c r="AOK1787" s="62">
        <v>53131609</v>
      </c>
      <c r="AOL1787" s="62">
        <v>53131609</v>
      </c>
      <c r="AOM1787" s="62">
        <v>53131609</v>
      </c>
      <c r="AON1787" s="62">
        <v>53131609</v>
      </c>
      <c r="AOO1787" s="62">
        <v>53131609</v>
      </c>
      <c r="AOP1787" s="62">
        <v>53131609</v>
      </c>
      <c r="AOQ1787" s="62">
        <v>53131609</v>
      </c>
      <c r="AOR1787" s="62">
        <v>53131609</v>
      </c>
      <c r="AOS1787" s="62">
        <v>53131609</v>
      </c>
      <c r="AOT1787" s="62">
        <v>53131609</v>
      </c>
      <c r="AOU1787" s="62">
        <v>53131609</v>
      </c>
      <c r="AOV1787" s="62">
        <v>53131609</v>
      </c>
      <c r="AOW1787" s="62">
        <v>53131609</v>
      </c>
      <c r="AOX1787" s="62">
        <v>53131609</v>
      </c>
      <c r="AOY1787" s="62">
        <v>53131609</v>
      </c>
      <c r="AOZ1787" s="62">
        <v>53131609</v>
      </c>
      <c r="APA1787" s="62">
        <v>53131609</v>
      </c>
      <c r="APB1787" s="62">
        <v>53131609</v>
      </c>
      <c r="APC1787" s="62">
        <v>53131609</v>
      </c>
      <c r="APD1787" s="62">
        <v>53131609</v>
      </c>
      <c r="APE1787" s="62">
        <v>53131609</v>
      </c>
      <c r="APF1787" s="62">
        <v>53131609</v>
      </c>
      <c r="APG1787" s="62">
        <v>53131609</v>
      </c>
      <c r="APH1787" s="62">
        <v>53131609</v>
      </c>
      <c r="API1787" s="62">
        <v>53131609</v>
      </c>
      <c r="APJ1787" s="62">
        <v>53131609</v>
      </c>
      <c r="APK1787" s="62">
        <v>53131609</v>
      </c>
      <c r="APL1787" s="62">
        <v>53131609</v>
      </c>
      <c r="APM1787" s="62">
        <v>53131609</v>
      </c>
      <c r="APN1787" s="62">
        <v>53131609</v>
      </c>
      <c r="APO1787" s="62">
        <v>53131609</v>
      </c>
      <c r="APP1787" s="62">
        <v>53131609</v>
      </c>
      <c r="APQ1787" s="62">
        <v>53131609</v>
      </c>
      <c r="APR1787" s="62">
        <v>53131609</v>
      </c>
      <c r="APS1787" s="62">
        <v>53131609</v>
      </c>
      <c r="APT1787" s="62">
        <v>53131609</v>
      </c>
      <c r="APU1787" s="62">
        <v>53131609</v>
      </c>
      <c r="APV1787" s="62">
        <v>53131609</v>
      </c>
      <c r="APW1787" s="62">
        <v>53131609</v>
      </c>
      <c r="APX1787" s="62">
        <v>53131609</v>
      </c>
      <c r="APY1787" s="62">
        <v>53131609</v>
      </c>
      <c r="APZ1787" s="62">
        <v>53131609</v>
      </c>
      <c r="AQA1787" s="62">
        <v>53131609</v>
      </c>
      <c r="AQB1787" s="62">
        <v>53131609</v>
      </c>
      <c r="AQC1787" s="62">
        <v>53131609</v>
      </c>
      <c r="AQD1787" s="62">
        <v>53131609</v>
      </c>
      <c r="AQE1787" s="62">
        <v>53131609</v>
      </c>
      <c r="AQF1787" s="62">
        <v>53131609</v>
      </c>
      <c r="AQG1787" s="62">
        <v>53131609</v>
      </c>
      <c r="AQH1787" s="62">
        <v>53131609</v>
      </c>
      <c r="AQI1787" s="62">
        <v>53131609</v>
      </c>
      <c r="AQJ1787" s="62">
        <v>53131609</v>
      </c>
      <c r="AQK1787" s="62">
        <v>53131609</v>
      </c>
      <c r="AQL1787" s="62">
        <v>53131609</v>
      </c>
      <c r="AQM1787" s="62">
        <v>53131609</v>
      </c>
      <c r="AQN1787" s="62">
        <v>53131609</v>
      </c>
      <c r="AQO1787" s="62">
        <v>53131609</v>
      </c>
      <c r="AQP1787" s="62">
        <v>53131609</v>
      </c>
      <c r="AQQ1787" s="62">
        <v>53131609</v>
      </c>
      <c r="AQR1787" s="62">
        <v>53131609</v>
      </c>
      <c r="AQS1787" s="62">
        <v>53131609</v>
      </c>
      <c r="AQT1787" s="62">
        <v>53131609</v>
      </c>
      <c r="AQU1787" s="62">
        <v>53131609</v>
      </c>
      <c r="AQV1787" s="62">
        <v>53131609</v>
      </c>
      <c r="AQW1787" s="62">
        <v>53131609</v>
      </c>
      <c r="AQX1787" s="62">
        <v>53131609</v>
      </c>
      <c r="AQY1787" s="62">
        <v>53131609</v>
      </c>
      <c r="AQZ1787" s="62">
        <v>53131609</v>
      </c>
      <c r="ARA1787" s="62">
        <v>53131609</v>
      </c>
      <c r="ARB1787" s="62">
        <v>53131609</v>
      </c>
      <c r="ARC1787" s="62">
        <v>53131609</v>
      </c>
      <c r="ARD1787" s="62">
        <v>53131609</v>
      </c>
      <c r="ARE1787" s="62">
        <v>53131609</v>
      </c>
      <c r="ARF1787" s="62">
        <v>53131609</v>
      </c>
      <c r="ARG1787" s="62">
        <v>53131609</v>
      </c>
      <c r="ARH1787" s="62">
        <v>53131609</v>
      </c>
      <c r="ARI1787" s="62">
        <v>53131609</v>
      </c>
      <c r="ARJ1787" s="62">
        <v>53131609</v>
      </c>
      <c r="ARK1787" s="62">
        <v>53131609</v>
      </c>
      <c r="ARL1787" s="62">
        <v>53131609</v>
      </c>
      <c r="ARM1787" s="62">
        <v>53131609</v>
      </c>
      <c r="ARN1787" s="62">
        <v>53131609</v>
      </c>
      <c r="ARO1787" s="62">
        <v>53131609</v>
      </c>
      <c r="ARP1787" s="62">
        <v>53131609</v>
      </c>
      <c r="ARQ1787" s="62">
        <v>53131609</v>
      </c>
      <c r="ARR1787" s="62">
        <v>53131609</v>
      </c>
      <c r="ARS1787" s="62">
        <v>53131609</v>
      </c>
      <c r="ART1787" s="62">
        <v>53131609</v>
      </c>
      <c r="ARU1787" s="62">
        <v>53131609</v>
      </c>
      <c r="ARV1787" s="62">
        <v>53131609</v>
      </c>
      <c r="ARW1787" s="62">
        <v>53131609</v>
      </c>
      <c r="ARX1787" s="62">
        <v>53131609</v>
      </c>
      <c r="ARY1787" s="62">
        <v>53131609</v>
      </c>
      <c r="ARZ1787" s="62">
        <v>53131609</v>
      </c>
      <c r="ASA1787" s="62">
        <v>53131609</v>
      </c>
      <c r="ASB1787" s="62">
        <v>53131609</v>
      </c>
      <c r="ASC1787" s="62">
        <v>53131609</v>
      </c>
      <c r="ASD1787" s="62">
        <v>53131609</v>
      </c>
      <c r="ASE1787" s="62">
        <v>53131609</v>
      </c>
      <c r="ASF1787" s="62">
        <v>53131609</v>
      </c>
      <c r="ASG1787" s="62">
        <v>53131609</v>
      </c>
      <c r="ASH1787" s="62">
        <v>53131609</v>
      </c>
      <c r="ASI1787" s="62">
        <v>53131609</v>
      </c>
      <c r="ASJ1787" s="62">
        <v>53131609</v>
      </c>
      <c r="ASK1787" s="62">
        <v>53131609</v>
      </c>
      <c r="ASL1787" s="62">
        <v>53131609</v>
      </c>
      <c r="ASM1787" s="62">
        <v>53131609</v>
      </c>
      <c r="ASN1787" s="62">
        <v>53131609</v>
      </c>
      <c r="ASO1787" s="62">
        <v>53131609</v>
      </c>
      <c r="ASP1787" s="62">
        <v>53131609</v>
      </c>
      <c r="ASQ1787" s="62">
        <v>53131609</v>
      </c>
      <c r="ASR1787" s="62">
        <v>53131609</v>
      </c>
      <c r="ASS1787" s="62">
        <v>53131609</v>
      </c>
      <c r="AST1787" s="62">
        <v>53131609</v>
      </c>
      <c r="ASU1787" s="62">
        <v>53131609</v>
      </c>
      <c r="ASV1787" s="62">
        <v>53131609</v>
      </c>
      <c r="ASW1787" s="62">
        <v>53131609</v>
      </c>
      <c r="ASX1787" s="62">
        <v>53131609</v>
      </c>
      <c r="ASY1787" s="62">
        <v>53131609</v>
      </c>
      <c r="ASZ1787" s="62">
        <v>53131609</v>
      </c>
      <c r="ATA1787" s="62">
        <v>53131609</v>
      </c>
      <c r="ATB1787" s="62">
        <v>53131609</v>
      </c>
      <c r="ATC1787" s="62">
        <v>53131609</v>
      </c>
      <c r="ATD1787" s="62">
        <v>53131609</v>
      </c>
      <c r="ATE1787" s="62">
        <v>53131609</v>
      </c>
      <c r="ATF1787" s="62">
        <v>53131609</v>
      </c>
      <c r="ATG1787" s="62">
        <v>53131609</v>
      </c>
      <c r="ATH1787" s="62">
        <v>53131609</v>
      </c>
      <c r="ATI1787" s="62">
        <v>53131609</v>
      </c>
      <c r="ATJ1787" s="62">
        <v>53131609</v>
      </c>
      <c r="ATK1787" s="62">
        <v>53131609</v>
      </c>
      <c r="ATL1787" s="62">
        <v>53131609</v>
      </c>
      <c r="ATM1787" s="62">
        <v>53131609</v>
      </c>
      <c r="ATN1787" s="62">
        <v>53131609</v>
      </c>
      <c r="ATO1787" s="62">
        <v>53131609</v>
      </c>
      <c r="ATP1787" s="62">
        <v>53131609</v>
      </c>
      <c r="ATQ1787" s="62">
        <v>53131609</v>
      </c>
      <c r="ATR1787" s="62">
        <v>53131609</v>
      </c>
      <c r="ATS1787" s="62">
        <v>53131609</v>
      </c>
      <c r="ATT1787" s="62">
        <v>53131609</v>
      </c>
      <c r="ATU1787" s="62">
        <v>53131609</v>
      </c>
      <c r="ATV1787" s="62">
        <v>53131609</v>
      </c>
      <c r="ATW1787" s="62">
        <v>53131609</v>
      </c>
      <c r="ATX1787" s="62">
        <v>53131609</v>
      </c>
      <c r="ATY1787" s="62">
        <v>53131609</v>
      </c>
      <c r="ATZ1787" s="62">
        <v>53131609</v>
      </c>
      <c r="AUA1787" s="62">
        <v>53131609</v>
      </c>
      <c r="AUB1787" s="62">
        <v>53131609</v>
      </c>
      <c r="AUC1787" s="62">
        <v>53131609</v>
      </c>
      <c r="AUD1787" s="62">
        <v>53131609</v>
      </c>
      <c r="AUE1787" s="62">
        <v>53131609</v>
      </c>
      <c r="AUF1787" s="62">
        <v>53131609</v>
      </c>
      <c r="AUG1787" s="62">
        <v>53131609</v>
      </c>
      <c r="AUH1787" s="62">
        <v>53131609</v>
      </c>
      <c r="AUI1787" s="62">
        <v>53131609</v>
      </c>
      <c r="AUJ1787" s="62">
        <v>53131609</v>
      </c>
      <c r="AUK1787" s="62">
        <v>53131609</v>
      </c>
      <c r="AUL1787" s="62">
        <v>53131609</v>
      </c>
      <c r="AUM1787" s="62">
        <v>53131609</v>
      </c>
      <c r="AUN1787" s="62">
        <v>53131609</v>
      </c>
      <c r="AUO1787" s="62">
        <v>53131609</v>
      </c>
      <c r="AUP1787" s="62">
        <v>53131609</v>
      </c>
      <c r="AUQ1787" s="62">
        <v>53131609</v>
      </c>
      <c r="AUR1787" s="62">
        <v>53131609</v>
      </c>
      <c r="AUS1787" s="62">
        <v>53131609</v>
      </c>
      <c r="AUT1787" s="62">
        <v>53131609</v>
      </c>
      <c r="AUU1787" s="62">
        <v>53131609</v>
      </c>
      <c r="AUV1787" s="62">
        <v>53131609</v>
      </c>
      <c r="AUW1787" s="62">
        <v>53131609</v>
      </c>
      <c r="AUX1787" s="62">
        <v>53131609</v>
      </c>
      <c r="AUY1787" s="62">
        <v>53131609</v>
      </c>
      <c r="AUZ1787" s="62">
        <v>53131609</v>
      </c>
      <c r="AVA1787" s="62">
        <v>53131609</v>
      </c>
      <c r="AVB1787" s="62">
        <v>53131609</v>
      </c>
      <c r="AVC1787" s="62">
        <v>53131609</v>
      </c>
      <c r="AVD1787" s="62">
        <v>53131609</v>
      </c>
      <c r="AVE1787" s="62">
        <v>53131609</v>
      </c>
      <c r="AVF1787" s="62">
        <v>53131609</v>
      </c>
      <c r="AVG1787" s="62">
        <v>53131609</v>
      </c>
      <c r="AVH1787" s="62">
        <v>53131609</v>
      </c>
      <c r="AVI1787" s="62">
        <v>53131609</v>
      </c>
      <c r="AVJ1787" s="62">
        <v>53131609</v>
      </c>
      <c r="AVK1787" s="62">
        <v>53131609</v>
      </c>
      <c r="AVL1787" s="62">
        <v>53131609</v>
      </c>
      <c r="AVM1787" s="62">
        <v>53131609</v>
      </c>
      <c r="AVN1787" s="62">
        <v>53131609</v>
      </c>
      <c r="AVO1787" s="62">
        <v>53131609</v>
      </c>
      <c r="AVP1787" s="62">
        <v>53131609</v>
      </c>
      <c r="AVQ1787" s="62">
        <v>53131609</v>
      </c>
      <c r="AVR1787" s="62">
        <v>53131609</v>
      </c>
      <c r="AVS1787" s="62">
        <v>53131609</v>
      </c>
      <c r="AVT1787" s="62">
        <v>53131609</v>
      </c>
      <c r="AVU1787" s="62">
        <v>53131609</v>
      </c>
      <c r="AVV1787" s="62">
        <v>53131609</v>
      </c>
      <c r="AVW1787" s="62">
        <v>53131609</v>
      </c>
      <c r="AVX1787" s="62">
        <v>53131609</v>
      </c>
      <c r="AVY1787" s="62">
        <v>53131609</v>
      </c>
      <c r="AVZ1787" s="62">
        <v>53131609</v>
      </c>
      <c r="AWA1787" s="62">
        <v>53131609</v>
      </c>
      <c r="AWB1787" s="62">
        <v>53131609</v>
      </c>
      <c r="AWC1787" s="62">
        <v>53131609</v>
      </c>
      <c r="AWD1787" s="62">
        <v>53131609</v>
      </c>
      <c r="AWE1787" s="62">
        <v>53131609</v>
      </c>
      <c r="AWF1787" s="62">
        <v>53131609</v>
      </c>
      <c r="AWG1787" s="62">
        <v>53131609</v>
      </c>
      <c r="AWH1787" s="62">
        <v>53131609</v>
      </c>
      <c r="AWI1787" s="62">
        <v>53131609</v>
      </c>
      <c r="AWJ1787" s="62">
        <v>53131609</v>
      </c>
      <c r="AWK1787" s="62">
        <v>53131609</v>
      </c>
      <c r="AWL1787" s="62">
        <v>53131609</v>
      </c>
      <c r="AWM1787" s="62">
        <v>53131609</v>
      </c>
      <c r="AWN1787" s="62">
        <v>53131609</v>
      </c>
      <c r="AWO1787" s="62">
        <v>53131609</v>
      </c>
      <c r="AWP1787" s="62">
        <v>53131609</v>
      </c>
      <c r="AWQ1787" s="62">
        <v>53131609</v>
      </c>
      <c r="AWR1787" s="62">
        <v>53131609</v>
      </c>
      <c r="AWS1787" s="62">
        <v>53131609</v>
      </c>
      <c r="AWT1787" s="62">
        <v>53131609</v>
      </c>
      <c r="AWU1787" s="62">
        <v>53131609</v>
      </c>
      <c r="AWV1787" s="62">
        <v>53131609</v>
      </c>
      <c r="AWW1787" s="62">
        <v>53131609</v>
      </c>
      <c r="AWX1787" s="62">
        <v>53131609</v>
      </c>
      <c r="AWY1787" s="62">
        <v>53131609</v>
      </c>
      <c r="AWZ1787" s="62">
        <v>53131609</v>
      </c>
      <c r="AXA1787" s="62">
        <v>53131609</v>
      </c>
      <c r="AXB1787" s="62">
        <v>53131609</v>
      </c>
      <c r="AXC1787" s="62">
        <v>53131609</v>
      </c>
      <c r="AXD1787" s="62">
        <v>53131609</v>
      </c>
      <c r="AXE1787" s="62">
        <v>53131609</v>
      </c>
      <c r="AXF1787" s="62">
        <v>53131609</v>
      </c>
      <c r="AXG1787" s="62">
        <v>53131609</v>
      </c>
      <c r="AXH1787" s="62">
        <v>53131609</v>
      </c>
      <c r="AXI1787" s="62">
        <v>53131609</v>
      </c>
      <c r="AXJ1787" s="62">
        <v>53131609</v>
      </c>
      <c r="AXK1787" s="62">
        <v>53131609</v>
      </c>
      <c r="AXL1787" s="62">
        <v>53131609</v>
      </c>
      <c r="AXM1787" s="62">
        <v>53131609</v>
      </c>
      <c r="AXN1787" s="62">
        <v>53131609</v>
      </c>
      <c r="AXO1787" s="62">
        <v>53131609</v>
      </c>
      <c r="AXP1787" s="62">
        <v>53131609</v>
      </c>
      <c r="AXQ1787" s="62">
        <v>53131609</v>
      </c>
      <c r="AXR1787" s="62">
        <v>53131609</v>
      </c>
      <c r="AXS1787" s="62">
        <v>53131609</v>
      </c>
      <c r="AXT1787" s="62">
        <v>53131609</v>
      </c>
      <c r="AXU1787" s="62">
        <v>53131609</v>
      </c>
      <c r="AXV1787" s="62">
        <v>53131609</v>
      </c>
      <c r="AXW1787" s="62">
        <v>53131609</v>
      </c>
      <c r="AXX1787" s="62">
        <v>53131609</v>
      </c>
      <c r="AXY1787" s="62">
        <v>53131609</v>
      </c>
      <c r="AXZ1787" s="62">
        <v>53131609</v>
      </c>
      <c r="AYA1787" s="62">
        <v>53131609</v>
      </c>
      <c r="AYB1787" s="62">
        <v>53131609</v>
      </c>
      <c r="AYC1787" s="62">
        <v>53131609</v>
      </c>
      <c r="AYD1787" s="62">
        <v>53131609</v>
      </c>
      <c r="AYE1787" s="62">
        <v>53131609</v>
      </c>
      <c r="AYF1787" s="62">
        <v>53131609</v>
      </c>
      <c r="AYG1787" s="62">
        <v>53131609</v>
      </c>
      <c r="AYH1787" s="62">
        <v>53131609</v>
      </c>
      <c r="AYI1787" s="62">
        <v>53131609</v>
      </c>
      <c r="AYJ1787" s="62">
        <v>53131609</v>
      </c>
      <c r="AYK1787" s="62">
        <v>53131609</v>
      </c>
      <c r="AYL1787" s="62">
        <v>53131609</v>
      </c>
      <c r="AYM1787" s="62">
        <v>53131609</v>
      </c>
      <c r="AYN1787" s="62">
        <v>53131609</v>
      </c>
      <c r="AYO1787" s="62">
        <v>53131609</v>
      </c>
      <c r="AYP1787" s="62">
        <v>53131609</v>
      </c>
      <c r="AYQ1787" s="62">
        <v>53131609</v>
      </c>
      <c r="AYR1787" s="62">
        <v>53131609</v>
      </c>
      <c r="AYS1787" s="62">
        <v>53131609</v>
      </c>
      <c r="AYT1787" s="62">
        <v>53131609</v>
      </c>
      <c r="AYU1787" s="62">
        <v>53131609</v>
      </c>
      <c r="AYV1787" s="62">
        <v>53131609</v>
      </c>
      <c r="AYW1787" s="62">
        <v>53131609</v>
      </c>
      <c r="AYX1787" s="62">
        <v>53131609</v>
      </c>
      <c r="AYY1787" s="62">
        <v>53131609</v>
      </c>
      <c r="AYZ1787" s="62">
        <v>53131609</v>
      </c>
      <c r="AZA1787" s="62">
        <v>53131609</v>
      </c>
      <c r="AZB1787" s="62">
        <v>53131609</v>
      </c>
      <c r="AZC1787" s="62">
        <v>53131609</v>
      </c>
      <c r="AZD1787" s="62">
        <v>53131609</v>
      </c>
      <c r="AZE1787" s="62">
        <v>53131609</v>
      </c>
      <c r="AZF1787" s="62">
        <v>53131609</v>
      </c>
      <c r="AZG1787" s="62">
        <v>53131609</v>
      </c>
      <c r="AZH1787" s="62">
        <v>53131609</v>
      </c>
      <c r="AZI1787" s="62">
        <v>53131609</v>
      </c>
      <c r="AZJ1787" s="62">
        <v>53131609</v>
      </c>
      <c r="AZK1787" s="62">
        <v>53131609</v>
      </c>
      <c r="AZL1787" s="62">
        <v>53131609</v>
      </c>
      <c r="AZM1787" s="62">
        <v>53131609</v>
      </c>
      <c r="AZN1787" s="62">
        <v>53131609</v>
      </c>
      <c r="AZO1787" s="62">
        <v>53131609</v>
      </c>
      <c r="AZP1787" s="62">
        <v>53131609</v>
      </c>
      <c r="AZQ1787" s="62">
        <v>53131609</v>
      </c>
      <c r="AZR1787" s="62">
        <v>53131609</v>
      </c>
      <c r="AZS1787" s="62">
        <v>53131609</v>
      </c>
      <c r="AZT1787" s="62">
        <v>53131609</v>
      </c>
      <c r="AZU1787" s="62">
        <v>53131609</v>
      </c>
      <c r="AZV1787" s="62">
        <v>53131609</v>
      </c>
      <c r="AZW1787" s="62">
        <v>53131609</v>
      </c>
      <c r="AZX1787" s="62">
        <v>53131609</v>
      </c>
      <c r="AZY1787" s="62">
        <v>53131609</v>
      </c>
      <c r="AZZ1787" s="62">
        <v>53131609</v>
      </c>
      <c r="BAA1787" s="62">
        <v>53131609</v>
      </c>
      <c r="BAB1787" s="62">
        <v>53131609</v>
      </c>
      <c r="BAC1787" s="62">
        <v>53131609</v>
      </c>
      <c r="BAD1787" s="62">
        <v>53131609</v>
      </c>
      <c r="BAE1787" s="62">
        <v>53131609</v>
      </c>
      <c r="BAF1787" s="62">
        <v>53131609</v>
      </c>
      <c r="BAG1787" s="62">
        <v>53131609</v>
      </c>
      <c r="BAH1787" s="62">
        <v>53131609</v>
      </c>
      <c r="BAI1787" s="62">
        <v>53131609</v>
      </c>
      <c r="BAJ1787" s="62">
        <v>53131609</v>
      </c>
      <c r="BAK1787" s="62">
        <v>53131609</v>
      </c>
      <c r="BAL1787" s="62">
        <v>53131609</v>
      </c>
      <c r="BAM1787" s="62">
        <v>53131609</v>
      </c>
      <c r="BAN1787" s="62">
        <v>53131609</v>
      </c>
      <c r="BAO1787" s="62">
        <v>53131609</v>
      </c>
      <c r="BAP1787" s="62">
        <v>53131609</v>
      </c>
      <c r="BAQ1787" s="62">
        <v>53131609</v>
      </c>
      <c r="BAR1787" s="62">
        <v>53131609</v>
      </c>
      <c r="BAS1787" s="62">
        <v>53131609</v>
      </c>
      <c r="BAT1787" s="62">
        <v>53131609</v>
      </c>
      <c r="BAU1787" s="62">
        <v>53131609</v>
      </c>
      <c r="BAV1787" s="62">
        <v>53131609</v>
      </c>
      <c r="BAW1787" s="62">
        <v>53131609</v>
      </c>
      <c r="BAX1787" s="62">
        <v>53131609</v>
      </c>
      <c r="BAY1787" s="62">
        <v>53131609</v>
      </c>
      <c r="BAZ1787" s="62">
        <v>53131609</v>
      </c>
      <c r="BBA1787" s="62">
        <v>53131609</v>
      </c>
      <c r="BBB1787" s="62">
        <v>53131609</v>
      </c>
      <c r="BBC1787" s="62">
        <v>53131609</v>
      </c>
      <c r="BBD1787" s="62">
        <v>53131609</v>
      </c>
      <c r="BBE1787" s="62">
        <v>53131609</v>
      </c>
      <c r="BBF1787" s="62">
        <v>53131609</v>
      </c>
      <c r="BBG1787" s="62">
        <v>53131609</v>
      </c>
      <c r="BBH1787" s="62">
        <v>53131609</v>
      </c>
      <c r="BBI1787" s="62">
        <v>53131609</v>
      </c>
      <c r="BBJ1787" s="62">
        <v>53131609</v>
      </c>
      <c r="BBK1787" s="62">
        <v>53131609</v>
      </c>
      <c r="BBL1787" s="62">
        <v>53131609</v>
      </c>
      <c r="BBM1787" s="62">
        <v>53131609</v>
      </c>
      <c r="BBN1787" s="62">
        <v>53131609</v>
      </c>
      <c r="BBO1787" s="62">
        <v>53131609</v>
      </c>
      <c r="BBP1787" s="62">
        <v>53131609</v>
      </c>
      <c r="BBQ1787" s="62">
        <v>53131609</v>
      </c>
      <c r="BBR1787" s="62">
        <v>53131609</v>
      </c>
      <c r="BBS1787" s="62">
        <v>53131609</v>
      </c>
      <c r="BBT1787" s="62">
        <v>53131609</v>
      </c>
      <c r="BBU1787" s="62">
        <v>53131609</v>
      </c>
      <c r="BBV1787" s="62">
        <v>53131609</v>
      </c>
      <c r="BBW1787" s="62">
        <v>53131609</v>
      </c>
      <c r="BBX1787" s="62">
        <v>53131609</v>
      </c>
      <c r="BBY1787" s="62">
        <v>53131609</v>
      </c>
      <c r="BBZ1787" s="62">
        <v>53131609</v>
      </c>
      <c r="BCA1787" s="62">
        <v>53131609</v>
      </c>
      <c r="BCB1787" s="62">
        <v>53131609</v>
      </c>
      <c r="BCC1787" s="62">
        <v>53131609</v>
      </c>
      <c r="BCD1787" s="62">
        <v>53131609</v>
      </c>
      <c r="BCE1787" s="62">
        <v>53131609</v>
      </c>
      <c r="BCF1787" s="62">
        <v>53131609</v>
      </c>
      <c r="BCG1787" s="62">
        <v>53131609</v>
      </c>
      <c r="BCH1787" s="62">
        <v>53131609</v>
      </c>
      <c r="BCI1787" s="62">
        <v>53131609</v>
      </c>
      <c r="BCJ1787" s="62">
        <v>53131609</v>
      </c>
      <c r="BCK1787" s="62">
        <v>53131609</v>
      </c>
      <c r="BCL1787" s="62">
        <v>53131609</v>
      </c>
      <c r="BCM1787" s="62">
        <v>53131609</v>
      </c>
      <c r="BCN1787" s="62">
        <v>53131609</v>
      </c>
      <c r="BCO1787" s="62">
        <v>53131609</v>
      </c>
      <c r="BCP1787" s="62">
        <v>53131609</v>
      </c>
      <c r="BCQ1787" s="62">
        <v>53131609</v>
      </c>
      <c r="BCR1787" s="62">
        <v>53131609</v>
      </c>
      <c r="BCS1787" s="62">
        <v>53131609</v>
      </c>
      <c r="BCT1787" s="62">
        <v>53131609</v>
      </c>
      <c r="BCU1787" s="62">
        <v>53131609</v>
      </c>
      <c r="BCV1787" s="62">
        <v>53131609</v>
      </c>
      <c r="BCW1787" s="62">
        <v>53131609</v>
      </c>
      <c r="BCX1787" s="62">
        <v>53131609</v>
      </c>
      <c r="BCY1787" s="62">
        <v>53131609</v>
      </c>
      <c r="BCZ1787" s="62">
        <v>53131609</v>
      </c>
      <c r="BDA1787" s="62">
        <v>53131609</v>
      </c>
      <c r="BDB1787" s="62">
        <v>53131609</v>
      </c>
      <c r="BDC1787" s="62">
        <v>53131609</v>
      </c>
      <c r="BDD1787" s="62">
        <v>53131609</v>
      </c>
      <c r="BDE1787" s="62">
        <v>53131609</v>
      </c>
      <c r="BDF1787" s="62">
        <v>53131609</v>
      </c>
      <c r="BDG1787" s="62">
        <v>53131609</v>
      </c>
      <c r="BDH1787" s="62">
        <v>53131609</v>
      </c>
      <c r="BDI1787" s="62">
        <v>53131609</v>
      </c>
      <c r="BDJ1787" s="62">
        <v>53131609</v>
      </c>
      <c r="BDK1787" s="62">
        <v>53131609</v>
      </c>
      <c r="BDL1787" s="62">
        <v>53131609</v>
      </c>
      <c r="BDM1787" s="62">
        <v>53131609</v>
      </c>
      <c r="BDN1787" s="62">
        <v>53131609</v>
      </c>
      <c r="BDO1787" s="62">
        <v>53131609</v>
      </c>
      <c r="BDP1787" s="62">
        <v>53131609</v>
      </c>
      <c r="BDQ1787" s="62">
        <v>53131609</v>
      </c>
      <c r="BDR1787" s="62">
        <v>53131609</v>
      </c>
      <c r="BDS1787" s="62">
        <v>53131609</v>
      </c>
      <c r="BDT1787" s="62">
        <v>53131609</v>
      </c>
      <c r="BDU1787" s="62">
        <v>53131609</v>
      </c>
      <c r="BDV1787" s="62">
        <v>53131609</v>
      </c>
      <c r="BDW1787" s="62">
        <v>53131609</v>
      </c>
      <c r="BDX1787" s="62">
        <v>53131609</v>
      </c>
      <c r="BDY1787" s="62">
        <v>53131609</v>
      </c>
      <c r="BDZ1787" s="62">
        <v>53131609</v>
      </c>
      <c r="BEA1787" s="62">
        <v>53131609</v>
      </c>
      <c r="BEB1787" s="62">
        <v>53131609</v>
      </c>
      <c r="BEC1787" s="62">
        <v>53131609</v>
      </c>
      <c r="BED1787" s="62">
        <v>53131609</v>
      </c>
      <c r="BEE1787" s="62">
        <v>53131609</v>
      </c>
      <c r="BEF1787" s="62">
        <v>53131609</v>
      </c>
      <c r="BEG1787" s="62">
        <v>53131609</v>
      </c>
      <c r="BEH1787" s="62">
        <v>53131609</v>
      </c>
      <c r="BEI1787" s="62">
        <v>53131609</v>
      </c>
      <c r="BEJ1787" s="62">
        <v>53131609</v>
      </c>
      <c r="BEK1787" s="62">
        <v>53131609</v>
      </c>
      <c r="BEL1787" s="62">
        <v>53131609</v>
      </c>
      <c r="BEM1787" s="62">
        <v>53131609</v>
      </c>
      <c r="BEN1787" s="62">
        <v>53131609</v>
      </c>
      <c r="BEO1787" s="62">
        <v>53131609</v>
      </c>
      <c r="BEP1787" s="62">
        <v>53131609</v>
      </c>
      <c r="BEQ1787" s="62">
        <v>53131609</v>
      </c>
      <c r="BER1787" s="62">
        <v>53131609</v>
      </c>
      <c r="BES1787" s="62">
        <v>53131609</v>
      </c>
      <c r="BET1787" s="62">
        <v>53131609</v>
      </c>
      <c r="BEU1787" s="62">
        <v>53131609</v>
      </c>
      <c r="BEV1787" s="62">
        <v>53131609</v>
      </c>
      <c r="BEW1787" s="62">
        <v>53131609</v>
      </c>
      <c r="BEX1787" s="62">
        <v>53131609</v>
      </c>
      <c r="BEY1787" s="62">
        <v>53131609</v>
      </c>
      <c r="BEZ1787" s="62">
        <v>53131609</v>
      </c>
      <c r="BFA1787" s="62">
        <v>53131609</v>
      </c>
      <c r="BFB1787" s="62">
        <v>53131609</v>
      </c>
      <c r="BFC1787" s="62">
        <v>53131609</v>
      </c>
      <c r="BFD1787" s="62">
        <v>53131609</v>
      </c>
      <c r="BFE1787" s="62">
        <v>53131609</v>
      </c>
      <c r="BFF1787" s="62">
        <v>53131609</v>
      </c>
      <c r="BFG1787" s="62">
        <v>53131609</v>
      </c>
      <c r="BFH1787" s="62">
        <v>53131609</v>
      </c>
      <c r="BFI1787" s="62">
        <v>53131609</v>
      </c>
      <c r="BFJ1787" s="62">
        <v>53131609</v>
      </c>
      <c r="BFK1787" s="62">
        <v>53131609</v>
      </c>
      <c r="BFL1787" s="62">
        <v>53131609</v>
      </c>
      <c r="BFM1787" s="62">
        <v>53131609</v>
      </c>
      <c r="BFN1787" s="62">
        <v>53131609</v>
      </c>
      <c r="BFO1787" s="62">
        <v>53131609</v>
      </c>
      <c r="BFP1787" s="62">
        <v>53131609</v>
      </c>
      <c r="BFQ1787" s="62">
        <v>53131609</v>
      </c>
      <c r="BFR1787" s="62">
        <v>53131609</v>
      </c>
      <c r="BFS1787" s="62">
        <v>53131609</v>
      </c>
      <c r="BFT1787" s="62">
        <v>53131609</v>
      </c>
      <c r="BFU1787" s="62">
        <v>53131609</v>
      </c>
      <c r="BFV1787" s="62">
        <v>53131609</v>
      </c>
      <c r="BFW1787" s="62">
        <v>53131609</v>
      </c>
      <c r="BFX1787" s="62">
        <v>53131609</v>
      </c>
      <c r="BFY1787" s="62">
        <v>53131609</v>
      </c>
      <c r="BFZ1787" s="62">
        <v>53131609</v>
      </c>
      <c r="BGA1787" s="62">
        <v>53131609</v>
      </c>
      <c r="BGB1787" s="62">
        <v>53131609</v>
      </c>
      <c r="BGC1787" s="62">
        <v>53131609</v>
      </c>
      <c r="BGD1787" s="62">
        <v>53131609</v>
      </c>
      <c r="BGE1787" s="62">
        <v>53131609</v>
      </c>
      <c r="BGF1787" s="62">
        <v>53131609</v>
      </c>
      <c r="BGG1787" s="62">
        <v>53131609</v>
      </c>
      <c r="BGH1787" s="62">
        <v>53131609</v>
      </c>
      <c r="BGI1787" s="62">
        <v>53131609</v>
      </c>
      <c r="BGJ1787" s="62">
        <v>53131609</v>
      </c>
      <c r="BGK1787" s="62">
        <v>53131609</v>
      </c>
      <c r="BGL1787" s="62">
        <v>53131609</v>
      </c>
      <c r="BGM1787" s="62">
        <v>53131609</v>
      </c>
      <c r="BGN1787" s="62">
        <v>53131609</v>
      </c>
      <c r="BGO1787" s="62">
        <v>53131609</v>
      </c>
      <c r="BGP1787" s="62">
        <v>53131609</v>
      </c>
      <c r="BGQ1787" s="62">
        <v>53131609</v>
      </c>
      <c r="BGR1787" s="62">
        <v>53131609</v>
      </c>
      <c r="BGS1787" s="62">
        <v>53131609</v>
      </c>
      <c r="BGT1787" s="62">
        <v>53131609</v>
      </c>
      <c r="BGU1787" s="62">
        <v>53131609</v>
      </c>
      <c r="BGV1787" s="62">
        <v>53131609</v>
      </c>
      <c r="BGW1787" s="62">
        <v>53131609</v>
      </c>
      <c r="BGX1787" s="62">
        <v>53131609</v>
      </c>
      <c r="BGY1787" s="62">
        <v>53131609</v>
      </c>
      <c r="BGZ1787" s="62">
        <v>53131609</v>
      </c>
      <c r="BHA1787" s="62">
        <v>53131609</v>
      </c>
      <c r="BHB1787" s="62">
        <v>53131609</v>
      </c>
      <c r="BHC1787" s="62">
        <v>53131609</v>
      </c>
      <c r="BHD1787" s="62">
        <v>53131609</v>
      </c>
      <c r="BHE1787" s="62">
        <v>53131609</v>
      </c>
      <c r="BHF1787" s="62">
        <v>53131609</v>
      </c>
      <c r="BHG1787" s="62">
        <v>53131609</v>
      </c>
      <c r="BHH1787" s="62">
        <v>53131609</v>
      </c>
      <c r="BHI1787" s="62">
        <v>53131609</v>
      </c>
      <c r="BHJ1787" s="62">
        <v>53131609</v>
      </c>
      <c r="BHK1787" s="62">
        <v>53131609</v>
      </c>
      <c r="BHL1787" s="62">
        <v>53131609</v>
      </c>
      <c r="BHM1787" s="62">
        <v>53131609</v>
      </c>
      <c r="BHN1787" s="62">
        <v>53131609</v>
      </c>
      <c r="BHO1787" s="62">
        <v>53131609</v>
      </c>
      <c r="BHP1787" s="62">
        <v>53131609</v>
      </c>
      <c r="BHQ1787" s="62">
        <v>53131609</v>
      </c>
      <c r="BHR1787" s="62">
        <v>53131609</v>
      </c>
      <c r="BHS1787" s="62">
        <v>53131609</v>
      </c>
      <c r="BHT1787" s="62">
        <v>53131609</v>
      </c>
      <c r="BHU1787" s="62">
        <v>53131609</v>
      </c>
      <c r="BHV1787" s="62">
        <v>53131609</v>
      </c>
      <c r="BHW1787" s="62">
        <v>53131609</v>
      </c>
      <c r="BHX1787" s="62">
        <v>53131609</v>
      </c>
      <c r="BHY1787" s="62">
        <v>53131609</v>
      </c>
      <c r="BHZ1787" s="62">
        <v>53131609</v>
      </c>
      <c r="BIA1787" s="62">
        <v>53131609</v>
      </c>
      <c r="BIB1787" s="62">
        <v>53131609</v>
      </c>
      <c r="BIC1787" s="62">
        <v>53131609</v>
      </c>
      <c r="BID1787" s="62">
        <v>53131609</v>
      </c>
      <c r="BIE1787" s="62">
        <v>53131609</v>
      </c>
      <c r="BIF1787" s="62">
        <v>53131609</v>
      </c>
      <c r="BIG1787" s="62">
        <v>53131609</v>
      </c>
      <c r="BIH1787" s="62">
        <v>53131609</v>
      </c>
      <c r="BII1787" s="62">
        <v>53131609</v>
      </c>
      <c r="BIJ1787" s="62">
        <v>53131609</v>
      </c>
      <c r="BIK1787" s="62">
        <v>53131609</v>
      </c>
      <c r="BIL1787" s="62">
        <v>53131609</v>
      </c>
      <c r="BIM1787" s="62">
        <v>53131609</v>
      </c>
      <c r="BIN1787" s="62">
        <v>53131609</v>
      </c>
      <c r="BIO1787" s="62">
        <v>53131609</v>
      </c>
      <c r="BIP1787" s="62">
        <v>53131609</v>
      </c>
      <c r="BIQ1787" s="62">
        <v>53131609</v>
      </c>
      <c r="BIR1787" s="62">
        <v>53131609</v>
      </c>
      <c r="BIS1787" s="62">
        <v>53131609</v>
      </c>
      <c r="BIT1787" s="62">
        <v>53131609</v>
      </c>
      <c r="BIU1787" s="62">
        <v>53131609</v>
      </c>
      <c r="BIV1787" s="62">
        <v>53131609</v>
      </c>
      <c r="BIW1787" s="62">
        <v>53131609</v>
      </c>
      <c r="BIX1787" s="62">
        <v>53131609</v>
      </c>
      <c r="BIY1787" s="62">
        <v>53131609</v>
      </c>
      <c r="BIZ1787" s="62">
        <v>53131609</v>
      </c>
      <c r="BJA1787" s="62">
        <v>53131609</v>
      </c>
      <c r="BJB1787" s="62">
        <v>53131609</v>
      </c>
      <c r="BJC1787" s="62">
        <v>53131609</v>
      </c>
      <c r="BJD1787" s="62">
        <v>53131609</v>
      </c>
      <c r="BJE1787" s="62">
        <v>53131609</v>
      </c>
      <c r="BJF1787" s="62">
        <v>53131609</v>
      </c>
      <c r="BJG1787" s="62">
        <v>53131609</v>
      </c>
      <c r="BJH1787" s="62">
        <v>53131609</v>
      </c>
      <c r="BJI1787" s="62">
        <v>53131609</v>
      </c>
      <c r="BJJ1787" s="62">
        <v>53131609</v>
      </c>
      <c r="BJK1787" s="62">
        <v>53131609</v>
      </c>
      <c r="BJL1787" s="62">
        <v>53131609</v>
      </c>
      <c r="BJM1787" s="62">
        <v>53131609</v>
      </c>
      <c r="BJN1787" s="62">
        <v>53131609</v>
      </c>
      <c r="BJO1787" s="62">
        <v>53131609</v>
      </c>
      <c r="BJP1787" s="62">
        <v>53131609</v>
      </c>
      <c r="BJQ1787" s="62">
        <v>53131609</v>
      </c>
      <c r="BJR1787" s="62">
        <v>53131609</v>
      </c>
      <c r="BJS1787" s="62">
        <v>53131609</v>
      </c>
      <c r="BJT1787" s="62">
        <v>53131609</v>
      </c>
      <c r="BJU1787" s="62">
        <v>53131609</v>
      </c>
      <c r="BJV1787" s="62">
        <v>53131609</v>
      </c>
      <c r="BJW1787" s="62">
        <v>53131609</v>
      </c>
      <c r="BJX1787" s="62">
        <v>53131609</v>
      </c>
      <c r="BJY1787" s="62">
        <v>53131609</v>
      </c>
      <c r="BJZ1787" s="62">
        <v>53131609</v>
      </c>
      <c r="BKA1787" s="62">
        <v>53131609</v>
      </c>
      <c r="BKB1787" s="62">
        <v>53131609</v>
      </c>
      <c r="BKC1787" s="62">
        <v>53131609</v>
      </c>
      <c r="BKD1787" s="62">
        <v>53131609</v>
      </c>
      <c r="BKE1787" s="62">
        <v>53131609</v>
      </c>
      <c r="BKF1787" s="62">
        <v>53131609</v>
      </c>
      <c r="BKG1787" s="62">
        <v>53131609</v>
      </c>
      <c r="BKH1787" s="62">
        <v>53131609</v>
      </c>
      <c r="BKI1787" s="62">
        <v>53131609</v>
      </c>
      <c r="BKJ1787" s="62">
        <v>53131609</v>
      </c>
      <c r="BKK1787" s="62">
        <v>53131609</v>
      </c>
      <c r="BKL1787" s="62">
        <v>53131609</v>
      </c>
      <c r="BKM1787" s="62">
        <v>53131609</v>
      </c>
      <c r="BKN1787" s="62">
        <v>53131609</v>
      </c>
      <c r="BKO1787" s="62">
        <v>53131609</v>
      </c>
      <c r="BKP1787" s="62">
        <v>53131609</v>
      </c>
      <c r="BKQ1787" s="62">
        <v>53131609</v>
      </c>
      <c r="BKR1787" s="62">
        <v>53131609</v>
      </c>
      <c r="BKS1787" s="62">
        <v>53131609</v>
      </c>
      <c r="BKT1787" s="62">
        <v>53131609</v>
      </c>
      <c r="BKU1787" s="62">
        <v>53131609</v>
      </c>
      <c r="BKV1787" s="62">
        <v>53131609</v>
      </c>
      <c r="BKW1787" s="62">
        <v>53131609</v>
      </c>
      <c r="BKX1787" s="62">
        <v>53131609</v>
      </c>
      <c r="BKY1787" s="62">
        <v>53131609</v>
      </c>
      <c r="BKZ1787" s="62">
        <v>53131609</v>
      </c>
      <c r="BLA1787" s="62">
        <v>53131609</v>
      </c>
      <c r="BLB1787" s="62">
        <v>53131609</v>
      </c>
      <c r="BLC1787" s="62">
        <v>53131609</v>
      </c>
      <c r="BLD1787" s="62">
        <v>53131609</v>
      </c>
      <c r="BLE1787" s="62">
        <v>53131609</v>
      </c>
      <c r="BLF1787" s="62">
        <v>53131609</v>
      </c>
      <c r="BLG1787" s="62">
        <v>53131609</v>
      </c>
      <c r="BLH1787" s="62">
        <v>53131609</v>
      </c>
      <c r="BLI1787" s="62">
        <v>53131609</v>
      </c>
      <c r="BLJ1787" s="62">
        <v>53131609</v>
      </c>
      <c r="BLK1787" s="62">
        <v>53131609</v>
      </c>
      <c r="BLL1787" s="62">
        <v>53131609</v>
      </c>
      <c r="BLM1787" s="62">
        <v>53131609</v>
      </c>
      <c r="BLN1787" s="62">
        <v>53131609</v>
      </c>
      <c r="BLO1787" s="62">
        <v>53131609</v>
      </c>
      <c r="BLP1787" s="62">
        <v>53131609</v>
      </c>
      <c r="BLQ1787" s="62">
        <v>53131609</v>
      </c>
      <c r="BLR1787" s="62">
        <v>53131609</v>
      </c>
      <c r="BLS1787" s="62">
        <v>53131609</v>
      </c>
      <c r="BLT1787" s="62">
        <v>53131609</v>
      </c>
      <c r="BLU1787" s="62">
        <v>53131609</v>
      </c>
      <c r="BLV1787" s="62">
        <v>53131609</v>
      </c>
      <c r="BLW1787" s="62">
        <v>53131609</v>
      </c>
      <c r="BLX1787" s="62">
        <v>53131609</v>
      </c>
      <c r="BLY1787" s="62">
        <v>53131609</v>
      </c>
      <c r="BLZ1787" s="62">
        <v>53131609</v>
      </c>
      <c r="BMA1787" s="62">
        <v>53131609</v>
      </c>
      <c r="BMB1787" s="62">
        <v>53131609</v>
      </c>
      <c r="BMC1787" s="62">
        <v>53131609</v>
      </c>
      <c r="BMD1787" s="62">
        <v>53131609</v>
      </c>
      <c r="BME1787" s="62">
        <v>53131609</v>
      </c>
      <c r="BMF1787" s="62">
        <v>53131609</v>
      </c>
      <c r="BMG1787" s="62">
        <v>53131609</v>
      </c>
      <c r="BMH1787" s="62">
        <v>53131609</v>
      </c>
      <c r="BMI1787" s="62">
        <v>53131609</v>
      </c>
      <c r="BMJ1787" s="62">
        <v>53131609</v>
      </c>
      <c r="BMK1787" s="62">
        <v>53131609</v>
      </c>
      <c r="BML1787" s="62">
        <v>53131609</v>
      </c>
      <c r="BMM1787" s="62">
        <v>53131609</v>
      </c>
      <c r="BMN1787" s="62">
        <v>53131609</v>
      </c>
      <c r="BMO1787" s="62">
        <v>53131609</v>
      </c>
      <c r="BMP1787" s="62">
        <v>53131609</v>
      </c>
      <c r="BMQ1787" s="62">
        <v>53131609</v>
      </c>
      <c r="BMR1787" s="62">
        <v>53131609</v>
      </c>
      <c r="BMS1787" s="62">
        <v>53131609</v>
      </c>
      <c r="BMT1787" s="62">
        <v>53131609</v>
      </c>
      <c r="BMU1787" s="62">
        <v>53131609</v>
      </c>
      <c r="BMV1787" s="62">
        <v>53131609</v>
      </c>
      <c r="BMW1787" s="62">
        <v>53131609</v>
      </c>
      <c r="BMX1787" s="62">
        <v>53131609</v>
      </c>
      <c r="BMY1787" s="62">
        <v>53131609</v>
      </c>
      <c r="BMZ1787" s="62">
        <v>53131609</v>
      </c>
      <c r="BNA1787" s="62">
        <v>53131609</v>
      </c>
      <c r="BNB1787" s="62">
        <v>53131609</v>
      </c>
      <c r="BNC1787" s="62">
        <v>53131609</v>
      </c>
      <c r="BND1787" s="62">
        <v>53131609</v>
      </c>
      <c r="BNE1787" s="62">
        <v>53131609</v>
      </c>
      <c r="BNF1787" s="62">
        <v>53131609</v>
      </c>
      <c r="BNG1787" s="62">
        <v>53131609</v>
      </c>
      <c r="BNH1787" s="62">
        <v>53131609</v>
      </c>
      <c r="BNI1787" s="62">
        <v>53131609</v>
      </c>
      <c r="BNJ1787" s="62">
        <v>53131609</v>
      </c>
      <c r="BNK1787" s="62">
        <v>53131609</v>
      </c>
      <c r="BNL1787" s="62">
        <v>53131609</v>
      </c>
      <c r="BNM1787" s="62">
        <v>53131609</v>
      </c>
      <c r="BNN1787" s="62">
        <v>53131609</v>
      </c>
      <c r="BNO1787" s="62">
        <v>53131609</v>
      </c>
      <c r="BNP1787" s="62">
        <v>53131609</v>
      </c>
      <c r="BNQ1787" s="62">
        <v>53131609</v>
      </c>
      <c r="BNR1787" s="62">
        <v>53131609</v>
      </c>
      <c r="BNS1787" s="62">
        <v>53131609</v>
      </c>
      <c r="BNT1787" s="62">
        <v>53131609</v>
      </c>
      <c r="BNU1787" s="62">
        <v>53131609</v>
      </c>
      <c r="BNV1787" s="62">
        <v>53131609</v>
      </c>
      <c r="BNW1787" s="62">
        <v>53131609</v>
      </c>
      <c r="BNX1787" s="62">
        <v>53131609</v>
      </c>
      <c r="BNY1787" s="62">
        <v>53131609</v>
      </c>
      <c r="BNZ1787" s="62">
        <v>53131609</v>
      </c>
      <c r="BOA1787" s="62">
        <v>53131609</v>
      </c>
      <c r="BOB1787" s="62">
        <v>53131609</v>
      </c>
      <c r="BOC1787" s="62">
        <v>53131609</v>
      </c>
      <c r="BOD1787" s="62">
        <v>53131609</v>
      </c>
      <c r="BOE1787" s="62">
        <v>53131609</v>
      </c>
      <c r="BOF1787" s="62">
        <v>53131609</v>
      </c>
      <c r="BOG1787" s="62">
        <v>53131609</v>
      </c>
      <c r="BOH1787" s="62">
        <v>53131609</v>
      </c>
      <c r="BOI1787" s="62">
        <v>53131609</v>
      </c>
      <c r="BOJ1787" s="62">
        <v>53131609</v>
      </c>
      <c r="BOK1787" s="62">
        <v>53131609</v>
      </c>
      <c r="BOL1787" s="62">
        <v>53131609</v>
      </c>
      <c r="BOM1787" s="62">
        <v>53131609</v>
      </c>
      <c r="BON1787" s="62">
        <v>53131609</v>
      </c>
      <c r="BOO1787" s="62">
        <v>53131609</v>
      </c>
      <c r="BOP1787" s="62">
        <v>53131609</v>
      </c>
      <c r="BOQ1787" s="62">
        <v>53131609</v>
      </c>
      <c r="BOR1787" s="62">
        <v>53131609</v>
      </c>
      <c r="BOS1787" s="62">
        <v>53131609</v>
      </c>
      <c r="BOT1787" s="62">
        <v>53131609</v>
      </c>
      <c r="BOU1787" s="62">
        <v>53131609</v>
      </c>
      <c r="BOV1787" s="62">
        <v>53131609</v>
      </c>
      <c r="BOW1787" s="62">
        <v>53131609</v>
      </c>
      <c r="BOX1787" s="62">
        <v>53131609</v>
      </c>
      <c r="BOY1787" s="62">
        <v>53131609</v>
      </c>
      <c r="BOZ1787" s="62">
        <v>53131609</v>
      </c>
      <c r="BPA1787" s="62">
        <v>53131609</v>
      </c>
      <c r="BPB1787" s="62">
        <v>53131609</v>
      </c>
      <c r="BPC1787" s="62">
        <v>53131609</v>
      </c>
      <c r="BPD1787" s="62">
        <v>53131609</v>
      </c>
      <c r="BPE1787" s="62">
        <v>53131609</v>
      </c>
      <c r="BPF1787" s="62">
        <v>53131609</v>
      </c>
      <c r="BPG1787" s="62">
        <v>53131609</v>
      </c>
      <c r="BPH1787" s="62">
        <v>53131609</v>
      </c>
      <c r="BPI1787" s="62">
        <v>53131609</v>
      </c>
      <c r="BPJ1787" s="62">
        <v>53131609</v>
      </c>
      <c r="BPK1787" s="62">
        <v>53131609</v>
      </c>
      <c r="BPL1787" s="62">
        <v>53131609</v>
      </c>
      <c r="BPM1787" s="62">
        <v>53131609</v>
      </c>
      <c r="BPN1787" s="62">
        <v>53131609</v>
      </c>
      <c r="BPO1787" s="62">
        <v>53131609</v>
      </c>
      <c r="BPP1787" s="62">
        <v>53131609</v>
      </c>
      <c r="BPQ1787" s="62">
        <v>53131609</v>
      </c>
      <c r="BPR1787" s="62">
        <v>53131609</v>
      </c>
      <c r="BPS1787" s="62">
        <v>53131609</v>
      </c>
      <c r="BPT1787" s="62">
        <v>53131609</v>
      </c>
      <c r="BPU1787" s="62">
        <v>53131609</v>
      </c>
      <c r="BPV1787" s="62">
        <v>53131609</v>
      </c>
      <c r="BPW1787" s="62">
        <v>53131609</v>
      </c>
      <c r="BPX1787" s="62">
        <v>53131609</v>
      </c>
      <c r="BPY1787" s="62">
        <v>53131609</v>
      </c>
      <c r="BPZ1787" s="62">
        <v>53131609</v>
      </c>
      <c r="BQA1787" s="62">
        <v>53131609</v>
      </c>
      <c r="BQB1787" s="62">
        <v>53131609</v>
      </c>
      <c r="BQC1787" s="62">
        <v>53131609</v>
      </c>
      <c r="BQD1787" s="62">
        <v>53131609</v>
      </c>
      <c r="BQE1787" s="62">
        <v>53131609</v>
      </c>
      <c r="BQF1787" s="62">
        <v>53131609</v>
      </c>
      <c r="BQG1787" s="62">
        <v>53131609</v>
      </c>
      <c r="BQH1787" s="62">
        <v>53131609</v>
      </c>
      <c r="BQI1787" s="62">
        <v>53131609</v>
      </c>
      <c r="BQJ1787" s="62">
        <v>53131609</v>
      </c>
      <c r="BQK1787" s="62">
        <v>53131609</v>
      </c>
      <c r="BQL1787" s="62">
        <v>53131609</v>
      </c>
      <c r="BQM1787" s="62">
        <v>53131609</v>
      </c>
      <c r="BQN1787" s="62">
        <v>53131609</v>
      </c>
      <c r="BQO1787" s="62">
        <v>53131609</v>
      </c>
      <c r="BQP1787" s="62">
        <v>53131609</v>
      </c>
      <c r="BQQ1787" s="62">
        <v>53131609</v>
      </c>
      <c r="BQR1787" s="62">
        <v>53131609</v>
      </c>
      <c r="BQS1787" s="62">
        <v>53131609</v>
      </c>
      <c r="BQT1787" s="62">
        <v>53131609</v>
      </c>
      <c r="BQU1787" s="62">
        <v>53131609</v>
      </c>
      <c r="BQV1787" s="62">
        <v>53131609</v>
      </c>
      <c r="BQW1787" s="62">
        <v>53131609</v>
      </c>
      <c r="BQX1787" s="62">
        <v>53131609</v>
      </c>
      <c r="BQY1787" s="62">
        <v>53131609</v>
      </c>
      <c r="BQZ1787" s="62">
        <v>53131609</v>
      </c>
      <c r="BRA1787" s="62">
        <v>53131609</v>
      </c>
      <c r="BRB1787" s="62">
        <v>53131609</v>
      </c>
      <c r="BRC1787" s="62">
        <v>53131609</v>
      </c>
      <c r="BRD1787" s="62">
        <v>53131609</v>
      </c>
      <c r="BRE1787" s="62">
        <v>53131609</v>
      </c>
      <c r="BRF1787" s="62">
        <v>53131609</v>
      </c>
      <c r="BRG1787" s="62">
        <v>53131609</v>
      </c>
      <c r="BRH1787" s="62">
        <v>53131609</v>
      </c>
      <c r="BRI1787" s="62">
        <v>53131609</v>
      </c>
      <c r="BRJ1787" s="62">
        <v>53131609</v>
      </c>
      <c r="BRK1787" s="62">
        <v>53131609</v>
      </c>
      <c r="BRL1787" s="62">
        <v>53131609</v>
      </c>
      <c r="BRM1787" s="62">
        <v>53131609</v>
      </c>
      <c r="BRN1787" s="62">
        <v>53131609</v>
      </c>
      <c r="BRO1787" s="62">
        <v>53131609</v>
      </c>
      <c r="BRP1787" s="62">
        <v>53131609</v>
      </c>
      <c r="BRQ1787" s="62">
        <v>53131609</v>
      </c>
      <c r="BRR1787" s="62">
        <v>53131609</v>
      </c>
      <c r="BRS1787" s="62">
        <v>53131609</v>
      </c>
      <c r="BRT1787" s="62">
        <v>53131609</v>
      </c>
      <c r="BRU1787" s="62">
        <v>53131609</v>
      </c>
      <c r="BRV1787" s="62">
        <v>53131609</v>
      </c>
      <c r="BRW1787" s="62">
        <v>53131609</v>
      </c>
      <c r="BRX1787" s="62">
        <v>53131609</v>
      </c>
      <c r="BRY1787" s="62">
        <v>53131609</v>
      </c>
      <c r="BRZ1787" s="62">
        <v>53131609</v>
      </c>
      <c r="BSA1787" s="62">
        <v>53131609</v>
      </c>
      <c r="BSB1787" s="62">
        <v>53131609</v>
      </c>
      <c r="BSC1787" s="62">
        <v>53131609</v>
      </c>
      <c r="BSD1787" s="62">
        <v>53131609</v>
      </c>
      <c r="BSE1787" s="62">
        <v>53131609</v>
      </c>
      <c r="BSF1787" s="62">
        <v>53131609</v>
      </c>
      <c r="BSG1787" s="62">
        <v>53131609</v>
      </c>
      <c r="BSH1787" s="62">
        <v>53131609</v>
      </c>
      <c r="BSI1787" s="62">
        <v>53131609</v>
      </c>
      <c r="BSJ1787" s="62">
        <v>53131609</v>
      </c>
      <c r="BSK1787" s="62">
        <v>53131609</v>
      </c>
      <c r="BSL1787" s="62">
        <v>53131609</v>
      </c>
      <c r="BSM1787" s="62">
        <v>53131609</v>
      </c>
      <c r="BSN1787" s="62">
        <v>53131609</v>
      </c>
      <c r="BSO1787" s="62">
        <v>53131609</v>
      </c>
      <c r="BSP1787" s="62">
        <v>53131609</v>
      </c>
      <c r="BSQ1787" s="62">
        <v>53131609</v>
      </c>
      <c r="BSR1787" s="62">
        <v>53131609</v>
      </c>
      <c r="BSS1787" s="62">
        <v>53131609</v>
      </c>
      <c r="BST1787" s="62">
        <v>53131609</v>
      </c>
      <c r="BSU1787" s="62">
        <v>53131609</v>
      </c>
      <c r="BSV1787" s="62">
        <v>53131609</v>
      </c>
      <c r="BSW1787" s="62">
        <v>53131609</v>
      </c>
      <c r="BSX1787" s="62">
        <v>53131609</v>
      </c>
      <c r="BSY1787" s="62">
        <v>53131609</v>
      </c>
      <c r="BSZ1787" s="62">
        <v>53131609</v>
      </c>
      <c r="BTA1787" s="62">
        <v>53131609</v>
      </c>
      <c r="BTB1787" s="62">
        <v>53131609</v>
      </c>
      <c r="BTC1787" s="62">
        <v>53131609</v>
      </c>
      <c r="BTD1787" s="62">
        <v>53131609</v>
      </c>
      <c r="BTE1787" s="62">
        <v>53131609</v>
      </c>
      <c r="BTF1787" s="62">
        <v>53131609</v>
      </c>
      <c r="BTG1787" s="62">
        <v>53131609</v>
      </c>
      <c r="BTH1787" s="62">
        <v>53131609</v>
      </c>
      <c r="BTI1787" s="62">
        <v>53131609</v>
      </c>
      <c r="BTJ1787" s="62">
        <v>53131609</v>
      </c>
      <c r="BTK1787" s="62">
        <v>53131609</v>
      </c>
      <c r="BTL1787" s="62">
        <v>53131609</v>
      </c>
      <c r="BTM1787" s="62">
        <v>53131609</v>
      </c>
      <c r="BTN1787" s="62">
        <v>53131609</v>
      </c>
      <c r="BTO1787" s="62">
        <v>53131609</v>
      </c>
      <c r="BTP1787" s="62">
        <v>53131609</v>
      </c>
      <c r="BTQ1787" s="62">
        <v>53131609</v>
      </c>
      <c r="BTR1787" s="62">
        <v>53131609</v>
      </c>
      <c r="BTS1787" s="62">
        <v>53131609</v>
      </c>
      <c r="BTT1787" s="62">
        <v>53131609</v>
      </c>
      <c r="BTU1787" s="62">
        <v>53131609</v>
      </c>
      <c r="BTV1787" s="62">
        <v>53131609</v>
      </c>
      <c r="BTW1787" s="62">
        <v>53131609</v>
      </c>
      <c r="BTX1787" s="62">
        <v>53131609</v>
      </c>
      <c r="BTY1787" s="62">
        <v>53131609</v>
      </c>
      <c r="BTZ1787" s="62">
        <v>53131609</v>
      </c>
      <c r="BUA1787" s="62">
        <v>53131609</v>
      </c>
      <c r="BUB1787" s="62">
        <v>53131609</v>
      </c>
      <c r="BUC1787" s="62">
        <v>53131609</v>
      </c>
      <c r="BUD1787" s="62">
        <v>53131609</v>
      </c>
      <c r="BUE1787" s="62">
        <v>53131609</v>
      </c>
      <c r="BUF1787" s="62">
        <v>53131609</v>
      </c>
      <c r="BUG1787" s="62">
        <v>53131609</v>
      </c>
      <c r="BUH1787" s="62">
        <v>53131609</v>
      </c>
      <c r="BUI1787" s="62">
        <v>53131609</v>
      </c>
      <c r="BUJ1787" s="62">
        <v>53131609</v>
      </c>
      <c r="BUK1787" s="62">
        <v>53131609</v>
      </c>
      <c r="BUL1787" s="62">
        <v>53131609</v>
      </c>
      <c r="BUM1787" s="62">
        <v>53131609</v>
      </c>
      <c r="BUN1787" s="62">
        <v>53131609</v>
      </c>
      <c r="BUO1787" s="62">
        <v>53131609</v>
      </c>
      <c r="BUP1787" s="62">
        <v>53131609</v>
      </c>
      <c r="BUQ1787" s="62">
        <v>53131609</v>
      </c>
      <c r="BUR1787" s="62">
        <v>53131609</v>
      </c>
      <c r="BUS1787" s="62">
        <v>53131609</v>
      </c>
      <c r="BUT1787" s="62">
        <v>53131609</v>
      </c>
      <c r="BUU1787" s="62">
        <v>53131609</v>
      </c>
      <c r="BUV1787" s="62">
        <v>53131609</v>
      </c>
      <c r="BUW1787" s="62">
        <v>53131609</v>
      </c>
      <c r="BUX1787" s="62">
        <v>53131609</v>
      </c>
      <c r="BUY1787" s="62">
        <v>53131609</v>
      </c>
      <c r="BUZ1787" s="62">
        <v>53131609</v>
      </c>
      <c r="BVA1787" s="62">
        <v>53131609</v>
      </c>
      <c r="BVB1787" s="62">
        <v>53131609</v>
      </c>
      <c r="BVC1787" s="62">
        <v>53131609</v>
      </c>
      <c r="BVD1787" s="62">
        <v>53131609</v>
      </c>
      <c r="BVE1787" s="62">
        <v>53131609</v>
      </c>
      <c r="BVF1787" s="62">
        <v>53131609</v>
      </c>
      <c r="BVG1787" s="62">
        <v>53131609</v>
      </c>
      <c r="BVH1787" s="62">
        <v>53131609</v>
      </c>
      <c r="BVI1787" s="62">
        <v>53131609</v>
      </c>
      <c r="BVJ1787" s="62">
        <v>53131609</v>
      </c>
      <c r="BVK1787" s="62">
        <v>53131609</v>
      </c>
      <c r="BVL1787" s="62">
        <v>53131609</v>
      </c>
      <c r="BVM1787" s="62">
        <v>53131609</v>
      </c>
      <c r="BVN1787" s="62">
        <v>53131609</v>
      </c>
      <c r="BVO1787" s="62">
        <v>53131609</v>
      </c>
      <c r="BVP1787" s="62">
        <v>53131609</v>
      </c>
      <c r="BVQ1787" s="62">
        <v>53131609</v>
      </c>
      <c r="BVR1787" s="62">
        <v>53131609</v>
      </c>
      <c r="BVS1787" s="62">
        <v>53131609</v>
      </c>
      <c r="BVT1787" s="62">
        <v>53131609</v>
      </c>
      <c r="BVU1787" s="62">
        <v>53131609</v>
      </c>
      <c r="BVV1787" s="62">
        <v>53131609</v>
      </c>
      <c r="BVW1787" s="62">
        <v>53131609</v>
      </c>
      <c r="BVX1787" s="62">
        <v>53131609</v>
      </c>
      <c r="BVY1787" s="62">
        <v>53131609</v>
      </c>
      <c r="BVZ1787" s="62">
        <v>53131609</v>
      </c>
      <c r="BWA1787" s="62">
        <v>53131609</v>
      </c>
      <c r="BWB1787" s="62">
        <v>53131609</v>
      </c>
      <c r="BWC1787" s="62">
        <v>53131609</v>
      </c>
      <c r="BWD1787" s="62">
        <v>53131609</v>
      </c>
      <c r="BWE1787" s="62">
        <v>53131609</v>
      </c>
      <c r="BWF1787" s="62">
        <v>53131609</v>
      </c>
      <c r="BWG1787" s="62">
        <v>53131609</v>
      </c>
      <c r="BWH1787" s="62">
        <v>53131609</v>
      </c>
      <c r="BWI1787" s="62">
        <v>53131609</v>
      </c>
      <c r="BWJ1787" s="62">
        <v>53131609</v>
      </c>
      <c r="BWK1787" s="62">
        <v>53131609</v>
      </c>
      <c r="BWL1787" s="62">
        <v>53131609</v>
      </c>
      <c r="BWM1787" s="62">
        <v>53131609</v>
      </c>
      <c r="BWN1787" s="62">
        <v>53131609</v>
      </c>
      <c r="BWO1787" s="62">
        <v>53131609</v>
      </c>
      <c r="BWP1787" s="62">
        <v>53131609</v>
      </c>
      <c r="BWQ1787" s="62">
        <v>53131609</v>
      </c>
      <c r="BWR1787" s="62">
        <v>53131609</v>
      </c>
      <c r="BWS1787" s="62">
        <v>53131609</v>
      </c>
      <c r="BWT1787" s="62">
        <v>53131609</v>
      </c>
      <c r="BWU1787" s="62">
        <v>53131609</v>
      </c>
      <c r="BWV1787" s="62">
        <v>53131609</v>
      </c>
      <c r="BWW1787" s="62">
        <v>53131609</v>
      </c>
      <c r="BWX1787" s="62">
        <v>53131609</v>
      </c>
      <c r="BWY1787" s="62">
        <v>53131609</v>
      </c>
      <c r="BWZ1787" s="62">
        <v>53131609</v>
      </c>
      <c r="BXA1787" s="62">
        <v>53131609</v>
      </c>
      <c r="BXB1787" s="62">
        <v>53131609</v>
      </c>
      <c r="BXC1787" s="62">
        <v>53131609</v>
      </c>
      <c r="BXD1787" s="62">
        <v>53131609</v>
      </c>
      <c r="BXE1787" s="62">
        <v>53131609</v>
      </c>
      <c r="BXF1787" s="62">
        <v>53131609</v>
      </c>
      <c r="BXG1787" s="62">
        <v>53131609</v>
      </c>
      <c r="BXH1787" s="62">
        <v>53131609</v>
      </c>
      <c r="BXI1787" s="62">
        <v>53131609</v>
      </c>
      <c r="BXJ1787" s="62">
        <v>53131609</v>
      </c>
      <c r="BXK1787" s="62">
        <v>53131609</v>
      </c>
      <c r="BXL1787" s="62">
        <v>53131609</v>
      </c>
      <c r="BXM1787" s="62">
        <v>53131609</v>
      </c>
      <c r="BXN1787" s="62">
        <v>53131609</v>
      </c>
      <c r="BXO1787" s="62">
        <v>53131609</v>
      </c>
      <c r="BXP1787" s="62">
        <v>53131609</v>
      </c>
      <c r="BXQ1787" s="62">
        <v>53131609</v>
      </c>
      <c r="BXR1787" s="62">
        <v>53131609</v>
      </c>
      <c r="BXS1787" s="62">
        <v>53131609</v>
      </c>
      <c r="BXT1787" s="62">
        <v>53131609</v>
      </c>
      <c r="BXU1787" s="62">
        <v>53131609</v>
      </c>
      <c r="BXV1787" s="62">
        <v>53131609</v>
      </c>
      <c r="BXW1787" s="62">
        <v>53131609</v>
      </c>
      <c r="BXX1787" s="62">
        <v>53131609</v>
      </c>
      <c r="BXY1787" s="62">
        <v>53131609</v>
      </c>
      <c r="BXZ1787" s="62">
        <v>53131609</v>
      </c>
      <c r="BYA1787" s="62">
        <v>53131609</v>
      </c>
      <c r="BYB1787" s="62">
        <v>53131609</v>
      </c>
      <c r="BYC1787" s="62">
        <v>53131609</v>
      </c>
      <c r="BYD1787" s="62">
        <v>53131609</v>
      </c>
      <c r="BYE1787" s="62">
        <v>53131609</v>
      </c>
      <c r="BYF1787" s="62">
        <v>53131609</v>
      </c>
      <c r="BYG1787" s="62">
        <v>53131609</v>
      </c>
      <c r="BYH1787" s="62">
        <v>53131609</v>
      </c>
      <c r="BYI1787" s="62">
        <v>53131609</v>
      </c>
      <c r="BYJ1787" s="62">
        <v>53131609</v>
      </c>
      <c r="BYK1787" s="62">
        <v>53131609</v>
      </c>
      <c r="BYL1787" s="62">
        <v>53131609</v>
      </c>
      <c r="BYM1787" s="62">
        <v>53131609</v>
      </c>
      <c r="BYN1787" s="62">
        <v>53131609</v>
      </c>
      <c r="BYO1787" s="62">
        <v>53131609</v>
      </c>
      <c r="BYP1787" s="62">
        <v>53131609</v>
      </c>
      <c r="BYQ1787" s="62">
        <v>53131609</v>
      </c>
      <c r="BYR1787" s="62">
        <v>53131609</v>
      </c>
      <c r="BYS1787" s="62">
        <v>53131609</v>
      </c>
      <c r="BYT1787" s="62">
        <v>53131609</v>
      </c>
      <c r="BYU1787" s="62">
        <v>53131609</v>
      </c>
      <c r="BYV1787" s="62">
        <v>53131609</v>
      </c>
      <c r="BYW1787" s="62">
        <v>53131609</v>
      </c>
      <c r="BYX1787" s="62">
        <v>53131609</v>
      </c>
      <c r="BYY1787" s="62">
        <v>53131609</v>
      </c>
      <c r="BYZ1787" s="62">
        <v>53131609</v>
      </c>
      <c r="BZA1787" s="62">
        <v>53131609</v>
      </c>
      <c r="BZB1787" s="62">
        <v>53131609</v>
      </c>
      <c r="BZC1787" s="62">
        <v>53131609</v>
      </c>
      <c r="BZD1787" s="62">
        <v>53131609</v>
      </c>
      <c r="BZE1787" s="62">
        <v>53131609</v>
      </c>
      <c r="BZF1787" s="62">
        <v>53131609</v>
      </c>
      <c r="BZG1787" s="62">
        <v>53131609</v>
      </c>
      <c r="BZH1787" s="62">
        <v>53131609</v>
      </c>
      <c r="BZI1787" s="62">
        <v>53131609</v>
      </c>
      <c r="BZJ1787" s="62">
        <v>53131609</v>
      </c>
      <c r="BZK1787" s="62">
        <v>53131609</v>
      </c>
      <c r="BZL1787" s="62">
        <v>53131609</v>
      </c>
      <c r="BZM1787" s="62">
        <v>53131609</v>
      </c>
      <c r="BZN1787" s="62">
        <v>53131609</v>
      </c>
      <c r="BZO1787" s="62">
        <v>53131609</v>
      </c>
      <c r="BZP1787" s="62">
        <v>53131609</v>
      </c>
      <c r="BZQ1787" s="62">
        <v>53131609</v>
      </c>
      <c r="BZR1787" s="62">
        <v>53131609</v>
      </c>
      <c r="BZS1787" s="62">
        <v>53131609</v>
      </c>
      <c r="BZT1787" s="62">
        <v>53131609</v>
      </c>
      <c r="BZU1787" s="62">
        <v>53131609</v>
      </c>
      <c r="BZV1787" s="62">
        <v>53131609</v>
      </c>
      <c r="BZW1787" s="62">
        <v>53131609</v>
      </c>
      <c r="BZX1787" s="62">
        <v>53131609</v>
      </c>
      <c r="BZY1787" s="62">
        <v>53131609</v>
      </c>
      <c r="BZZ1787" s="62">
        <v>53131609</v>
      </c>
      <c r="CAA1787" s="62">
        <v>53131609</v>
      </c>
      <c r="CAB1787" s="62">
        <v>53131609</v>
      </c>
      <c r="CAC1787" s="62">
        <v>53131609</v>
      </c>
      <c r="CAD1787" s="62">
        <v>53131609</v>
      </c>
      <c r="CAE1787" s="62">
        <v>53131609</v>
      </c>
      <c r="CAF1787" s="62">
        <v>53131609</v>
      </c>
      <c r="CAG1787" s="62">
        <v>53131609</v>
      </c>
      <c r="CAH1787" s="62">
        <v>53131609</v>
      </c>
      <c r="CAI1787" s="62">
        <v>53131609</v>
      </c>
      <c r="CAJ1787" s="62">
        <v>53131609</v>
      </c>
      <c r="CAK1787" s="62">
        <v>53131609</v>
      </c>
      <c r="CAL1787" s="62">
        <v>53131609</v>
      </c>
      <c r="CAM1787" s="62">
        <v>53131609</v>
      </c>
      <c r="CAN1787" s="62">
        <v>53131609</v>
      </c>
      <c r="CAO1787" s="62">
        <v>53131609</v>
      </c>
      <c r="CAP1787" s="62">
        <v>53131609</v>
      </c>
      <c r="CAQ1787" s="62">
        <v>53131609</v>
      </c>
      <c r="CAR1787" s="62">
        <v>53131609</v>
      </c>
      <c r="CAS1787" s="62">
        <v>53131609</v>
      </c>
      <c r="CAT1787" s="62">
        <v>53131609</v>
      </c>
      <c r="CAU1787" s="62">
        <v>53131609</v>
      </c>
      <c r="CAV1787" s="62">
        <v>53131609</v>
      </c>
      <c r="CAW1787" s="62">
        <v>53131609</v>
      </c>
      <c r="CAX1787" s="62">
        <v>53131609</v>
      </c>
      <c r="CAY1787" s="62">
        <v>53131609</v>
      </c>
      <c r="CAZ1787" s="62">
        <v>53131609</v>
      </c>
      <c r="CBA1787" s="62">
        <v>53131609</v>
      </c>
      <c r="CBB1787" s="62">
        <v>53131609</v>
      </c>
      <c r="CBC1787" s="62">
        <v>53131609</v>
      </c>
      <c r="CBD1787" s="62">
        <v>53131609</v>
      </c>
      <c r="CBE1787" s="62">
        <v>53131609</v>
      </c>
      <c r="CBF1787" s="62">
        <v>53131609</v>
      </c>
      <c r="CBG1787" s="62">
        <v>53131609</v>
      </c>
      <c r="CBH1787" s="62">
        <v>53131609</v>
      </c>
      <c r="CBI1787" s="62">
        <v>53131609</v>
      </c>
      <c r="CBJ1787" s="62">
        <v>53131609</v>
      </c>
      <c r="CBK1787" s="62">
        <v>53131609</v>
      </c>
      <c r="CBL1787" s="62">
        <v>53131609</v>
      </c>
      <c r="CBM1787" s="62">
        <v>53131609</v>
      </c>
      <c r="CBN1787" s="62">
        <v>53131609</v>
      </c>
      <c r="CBO1787" s="62">
        <v>53131609</v>
      </c>
      <c r="CBP1787" s="62">
        <v>53131609</v>
      </c>
      <c r="CBQ1787" s="62">
        <v>53131609</v>
      </c>
      <c r="CBR1787" s="62">
        <v>53131609</v>
      </c>
      <c r="CBS1787" s="62">
        <v>53131609</v>
      </c>
      <c r="CBT1787" s="62">
        <v>53131609</v>
      </c>
      <c r="CBU1787" s="62">
        <v>53131609</v>
      </c>
      <c r="CBV1787" s="62">
        <v>53131609</v>
      </c>
      <c r="CBW1787" s="62">
        <v>53131609</v>
      </c>
      <c r="CBX1787" s="62">
        <v>53131609</v>
      </c>
      <c r="CBY1787" s="62">
        <v>53131609</v>
      </c>
      <c r="CBZ1787" s="62">
        <v>53131609</v>
      </c>
      <c r="CCA1787" s="62">
        <v>53131609</v>
      </c>
      <c r="CCB1787" s="62">
        <v>53131609</v>
      </c>
      <c r="CCC1787" s="62">
        <v>53131609</v>
      </c>
      <c r="CCD1787" s="62">
        <v>53131609</v>
      </c>
      <c r="CCE1787" s="62">
        <v>53131609</v>
      </c>
      <c r="CCF1787" s="62">
        <v>53131609</v>
      </c>
      <c r="CCG1787" s="62">
        <v>53131609</v>
      </c>
      <c r="CCH1787" s="62">
        <v>53131609</v>
      </c>
      <c r="CCI1787" s="62">
        <v>53131609</v>
      </c>
      <c r="CCJ1787" s="62">
        <v>53131609</v>
      </c>
      <c r="CCK1787" s="62">
        <v>53131609</v>
      </c>
      <c r="CCL1787" s="62">
        <v>53131609</v>
      </c>
      <c r="CCM1787" s="62">
        <v>53131609</v>
      </c>
      <c r="CCN1787" s="62">
        <v>53131609</v>
      </c>
      <c r="CCO1787" s="62">
        <v>53131609</v>
      </c>
      <c r="CCP1787" s="62">
        <v>53131609</v>
      </c>
      <c r="CCQ1787" s="62">
        <v>53131609</v>
      </c>
      <c r="CCR1787" s="62">
        <v>53131609</v>
      </c>
      <c r="CCS1787" s="62">
        <v>53131609</v>
      </c>
      <c r="CCT1787" s="62">
        <v>53131609</v>
      </c>
      <c r="CCU1787" s="62">
        <v>53131609</v>
      </c>
      <c r="CCV1787" s="62">
        <v>53131609</v>
      </c>
      <c r="CCW1787" s="62">
        <v>53131609</v>
      </c>
      <c r="CCX1787" s="62">
        <v>53131609</v>
      </c>
      <c r="CCY1787" s="62">
        <v>53131609</v>
      </c>
      <c r="CCZ1787" s="62">
        <v>53131609</v>
      </c>
      <c r="CDA1787" s="62">
        <v>53131609</v>
      </c>
      <c r="CDB1787" s="62">
        <v>53131609</v>
      </c>
      <c r="CDC1787" s="62">
        <v>53131609</v>
      </c>
      <c r="CDD1787" s="62">
        <v>53131609</v>
      </c>
      <c r="CDE1787" s="62">
        <v>53131609</v>
      </c>
      <c r="CDF1787" s="62">
        <v>53131609</v>
      </c>
      <c r="CDG1787" s="62">
        <v>53131609</v>
      </c>
      <c r="CDH1787" s="62">
        <v>53131609</v>
      </c>
      <c r="CDI1787" s="62">
        <v>53131609</v>
      </c>
      <c r="CDJ1787" s="62">
        <v>53131609</v>
      </c>
      <c r="CDK1787" s="62">
        <v>53131609</v>
      </c>
      <c r="CDL1787" s="62">
        <v>53131609</v>
      </c>
      <c r="CDM1787" s="62">
        <v>53131609</v>
      </c>
      <c r="CDN1787" s="62">
        <v>53131609</v>
      </c>
      <c r="CDO1787" s="62">
        <v>53131609</v>
      </c>
      <c r="CDP1787" s="62">
        <v>53131609</v>
      </c>
      <c r="CDQ1787" s="62">
        <v>53131609</v>
      </c>
      <c r="CDR1787" s="62">
        <v>53131609</v>
      </c>
      <c r="CDS1787" s="62">
        <v>53131609</v>
      </c>
      <c r="CDT1787" s="62">
        <v>53131609</v>
      </c>
      <c r="CDU1787" s="62">
        <v>53131609</v>
      </c>
      <c r="CDV1787" s="62">
        <v>53131609</v>
      </c>
      <c r="CDW1787" s="62">
        <v>53131609</v>
      </c>
      <c r="CDX1787" s="62">
        <v>53131609</v>
      </c>
      <c r="CDY1787" s="62">
        <v>53131609</v>
      </c>
      <c r="CDZ1787" s="62">
        <v>53131609</v>
      </c>
      <c r="CEA1787" s="62">
        <v>53131609</v>
      </c>
      <c r="CEB1787" s="62">
        <v>53131609</v>
      </c>
      <c r="CEC1787" s="62">
        <v>53131609</v>
      </c>
      <c r="CED1787" s="62">
        <v>53131609</v>
      </c>
      <c r="CEE1787" s="62">
        <v>53131609</v>
      </c>
      <c r="CEF1787" s="62">
        <v>53131609</v>
      </c>
      <c r="CEG1787" s="62">
        <v>53131609</v>
      </c>
      <c r="CEH1787" s="62">
        <v>53131609</v>
      </c>
      <c r="CEI1787" s="62">
        <v>53131609</v>
      </c>
      <c r="CEJ1787" s="62">
        <v>53131609</v>
      </c>
      <c r="CEK1787" s="62">
        <v>53131609</v>
      </c>
      <c r="CEL1787" s="62">
        <v>53131609</v>
      </c>
      <c r="CEM1787" s="62">
        <v>53131609</v>
      </c>
      <c r="CEN1787" s="62">
        <v>53131609</v>
      </c>
      <c r="CEO1787" s="62">
        <v>53131609</v>
      </c>
      <c r="CEP1787" s="62">
        <v>53131609</v>
      </c>
      <c r="CEQ1787" s="62">
        <v>53131609</v>
      </c>
      <c r="CER1787" s="62">
        <v>53131609</v>
      </c>
      <c r="CES1787" s="62">
        <v>53131609</v>
      </c>
      <c r="CET1787" s="62">
        <v>53131609</v>
      </c>
      <c r="CEU1787" s="62">
        <v>53131609</v>
      </c>
      <c r="CEV1787" s="62">
        <v>53131609</v>
      </c>
      <c r="CEW1787" s="62">
        <v>53131609</v>
      </c>
      <c r="CEX1787" s="62">
        <v>53131609</v>
      </c>
      <c r="CEY1787" s="62">
        <v>53131609</v>
      </c>
      <c r="CEZ1787" s="62">
        <v>53131609</v>
      </c>
      <c r="CFA1787" s="62">
        <v>53131609</v>
      </c>
      <c r="CFB1787" s="62">
        <v>53131609</v>
      </c>
      <c r="CFC1787" s="62">
        <v>53131609</v>
      </c>
      <c r="CFD1787" s="62">
        <v>53131609</v>
      </c>
      <c r="CFE1787" s="62">
        <v>53131609</v>
      </c>
      <c r="CFF1787" s="62">
        <v>53131609</v>
      </c>
      <c r="CFG1787" s="62">
        <v>53131609</v>
      </c>
      <c r="CFH1787" s="62">
        <v>53131609</v>
      </c>
      <c r="CFI1787" s="62">
        <v>53131609</v>
      </c>
      <c r="CFJ1787" s="62">
        <v>53131609</v>
      </c>
      <c r="CFK1787" s="62">
        <v>53131609</v>
      </c>
      <c r="CFL1787" s="62">
        <v>53131609</v>
      </c>
      <c r="CFM1787" s="62">
        <v>53131609</v>
      </c>
      <c r="CFN1787" s="62">
        <v>53131609</v>
      </c>
      <c r="CFO1787" s="62">
        <v>53131609</v>
      </c>
      <c r="CFP1787" s="62">
        <v>53131609</v>
      </c>
      <c r="CFQ1787" s="62">
        <v>53131609</v>
      </c>
      <c r="CFR1787" s="62">
        <v>53131609</v>
      </c>
      <c r="CFS1787" s="62">
        <v>53131609</v>
      </c>
      <c r="CFT1787" s="62">
        <v>53131609</v>
      </c>
      <c r="CFU1787" s="62">
        <v>53131609</v>
      </c>
      <c r="CFV1787" s="62">
        <v>53131609</v>
      </c>
      <c r="CFW1787" s="62">
        <v>53131609</v>
      </c>
      <c r="CFX1787" s="62">
        <v>53131609</v>
      </c>
      <c r="CFY1787" s="62">
        <v>53131609</v>
      </c>
      <c r="CFZ1787" s="62">
        <v>53131609</v>
      </c>
      <c r="CGA1787" s="62">
        <v>53131609</v>
      </c>
      <c r="CGB1787" s="62">
        <v>53131609</v>
      </c>
      <c r="CGC1787" s="62">
        <v>53131609</v>
      </c>
      <c r="CGD1787" s="62">
        <v>53131609</v>
      </c>
      <c r="CGE1787" s="62">
        <v>53131609</v>
      </c>
      <c r="CGF1787" s="62">
        <v>53131609</v>
      </c>
      <c r="CGG1787" s="62">
        <v>53131609</v>
      </c>
      <c r="CGH1787" s="62">
        <v>53131609</v>
      </c>
      <c r="CGI1787" s="62">
        <v>53131609</v>
      </c>
      <c r="CGJ1787" s="62">
        <v>53131609</v>
      </c>
      <c r="CGK1787" s="62">
        <v>53131609</v>
      </c>
      <c r="CGL1787" s="62">
        <v>53131609</v>
      </c>
      <c r="CGM1787" s="62">
        <v>53131609</v>
      </c>
      <c r="CGN1787" s="62">
        <v>53131609</v>
      </c>
      <c r="CGO1787" s="62">
        <v>53131609</v>
      </c>
      <c r="CGP1787" s="62">
        <v>53131609</v>
      </c>
      <c r="CGQ1787" s="62">
        <v>53131609</v>
      </c>
      <c r="CGR1787" s="62">
        <v>53131609</v>
      </c>
      <c r="CGS1787" s="62">
        <v>53131609</v>
      </c>
      <c r="CGT1787" s="62">
        <v>53131609</v>
      </c>
      <c r="CGU1787" s="62">
        <v>53131609</v>
      </c>
      <c r="CGV1787" s="62">
        <v>53131609</v>
      </c>
      <c r="CGW1787" s="62">
        <v>53131609</v>
      </c>
      <c r="CGX1787" s="62">
        <v>53131609</v>
      </c>
      <c r="CGY1787" s="62">
        <v>53131609</v>
      </c>
      <c r="CGZ1787" s="62">
        <v>53131609</v>
      </c>
      <c r="CHA1787" s="62">
        <v>53131609</v>
      </c>
      <c r="CHB1787" s="62">
        <v>53131609</v>
      </c>
      <c r="CHC1787" s="62">
        <v>53131609</v>
      </c>
      <c r="CHD1787" s="62">
        <v>53131609</v>
      </c>
      <c r="CHE1787" s="62">
        <v>53131609</v>
      </c>
      <c r="CHF1787" s="62">
        <v>53131609</v>
      </c>
      <c r="CHG1787" s="62">
        <v>53131609</v>
      </c>
      <c r="CHH1787" s="62">
        <v>53131609</v>
      </c>
      <c r="CHI1787" s="62">
        <v>53131609</v>
      </c>
      <c r="CHJ1787" s="62">
        <v>53131609</v>
      </c>
      <c r="CHK1787" s="62">
        <v>53131609</v>
      </c>
      <c r="CHL1787" s="62">
        <v>53131609</v>
      </c>
      <c r="CHM1787" s="62">
        <v>53131609</v>
      </c>
      <c r="CHN1787" s="62">
        <v>53131609</v>
      </c>
      <c r="CHO1787" s="62">
        <v>53131609</v>
      </c>
      <c r="CHP1787" s="62">
        <v>53131609</v>
      </c>
      <c r="CHQ1787" s="62">
        <v>53131609</v>
      </c>
      <c r="CHR1787" s="62">
        <v>53131609</v>
      </c>
      <c r="CHS1787" s="62">
        <v>53131609</v>
      </c>
      <c r="CHT1787" s="62">
        <v>53131609</v>
      </c>
      <c r="CHU1787" s="62">
        <v>53131609</v>
      </c>
      <c r="CHV1787" s="62">
        <v>53131609</v>
      </c>
      <c r="CHW1787" s="62">
        <v>53131609</v>
      </c>
      <c r="CHX1787" s="62">
        <v>53131609</v>
      </c>
      <c r="CHY1787" s="62">
        <v>53131609</v>
      </c>
      <c r="CHZ1787" s="62">
        <v>53131609</v>
      </c>
      <c r="CIA1787" s="62">
        <v>53131609</v>
      </c>
      <c r="CIB1787" s="62">
        <v>53131609</v>
      </c>
      <c r="CIC1787" s="62">
        <v>53131609</v>
      </c>
      <c r="CID1787" s="62">
        <v>53131609</v>
      </c>
      <c r="CIE1787" s="62">
        <v>53131609</v>
      </c>
      <c r="CIF1787" s="62">
        <v>53131609</v>
      </c>
      <c r="CIG1787" s="62">
        <v>53131609</v>
      </c>
      <c r="CIH1787" s="62">
        <v>53131609</v>
      </c>
      <c r="CII1787" s="62">
        <v>53131609</v>
      </c>
      <c r="CIJ1787" s="62">
        <v>53131609</v>
      </c>
      <c r="CIK1787" s="62">
        <v>53131609</v>
      </c>
      <c r="CIL1787" s="62">
        <v>53131609</v>
      </c>
      <c r="CIM1787" s="62">
        <v>53131609</v>
      </c>
      <c r="CIN1787" s="62">
        <v>53131609</v>
      </c>
      <c r="CIO1787" s="62">
        <v>53131609</v>
      </c>
      <c r="CIP1787" s="62">
        <v>53131609</v>
      </c>
      <c r="CIQ1787" s="62">
        <v>53131609</v>
      </c>
      <c r="CIR1787" s="62">
        <v>53131609</v>
      </c>
      <c r="CIS1787" s="62">
        <v>53131609</v>
      </c>
      <c r="CIT1787" s="62">
        <v>53131609</v>
      </c>
      <c r="CIU1787" s="62">
        <v>53131609</v>
      </c>
      <c r="CIV1787" s="62">
        <v>53131609</v>
      </c>
      <c r="CIW1787" s="62">
        <v>53131609</v>
      </c>
      <c r="CIX1787" s="62">
        <v>53131609</v>
      </c>
      <c r="CIY1787" s="62">
        <v>53131609</v>
      </c>
      <c r="CIZ1787" s="62">
        <v>53131609</v>
      </c>
      <c r="CJA1787" s="62">
        <v>53131609</v>
      </c>
      <c r="CJB1787" s="62">
        <v>53131609</v>
      </c>
      <c r="CJC1787" s="62">
        <v>53131609</v>
      </c>
      <c r="CJD1787" s="62">
        <v>53131609</v>
      </c>
      <c r="CJE1787" s="62">
        <v>53131609</v>
      </c>
      <c r="CJF1787" s="62">
        <v>53131609</v>
      </c>
      <c r="CJG1787" s="62">
        <v>53131609</v>
      </c>
      <c r="CJH1787" s="62">
        <v>53131609</v>
      </c>
      <c r="CJI1787" s="62">
        <v>53131609</v>
      </c>
      <c r="CJJ1787" s="62">
        <v>53131609</v>
      </c>
      <c r="CJK1787" s="62">
        <v>53131609</v>
      </c>
      <c r="CJL1787" s="62">
        <v>53131609</v>
      </c>
      <c r="CJM1787" s="62">
        <v>53131609</v>
      </c>
      <c r="CJN1787" s="62">
        <v>53131609</v>
      </c>
      <c r="CJO1787" s="62">
        <v>53131609</v>
      </c>
      <c r="CJP1787" s="62">
        <v>53131609</v>
      </c>
      <c r="CJQ1787" s="62">
        <v>53131609</v>
      </c>
      <c r="CJR1787" s="62">
        <v>53131609</v>
      </c>
      <c r="CJS1787" s="62">
        <v>53131609</v>
      </c>
      <c r="CJT1787" s="62">
        <v>53131609</v>
      </c>
      <c r="CJU1787" s="62">
        <v>53131609</v>
      </c>
      <c r="CJV1787" s="62">
        <v>53131609</v>
      </c>
      <c r="CJW1787" s="62">
        <v>53131609</v>
      </c>
      <c r="CJX1787" s="62">
        <v>53131609</v>
      </c>
      <c r="CJY1787" s="62">
        <v>53131609</v>
      </c>
      <c r="CJZ1787" s="62">
        <v>53131609</v>
      </c>
      <c r="CKA1787" s="62">
        <v>53131609</v>
      </c>
      <c r="CKB1787" s="62">
        <v>53131609</v>
      </c>
      <c r="CKC1787" s="62">
        <v>53131609</v>
      </c>
      <c r="CKD1787" s="62">
        <v>53131609</v>
      </c>
      <c r="CKE1787" s="62">
        <v>53131609</v>
      </c>
      <c r="CKF1787" s="62">
        <v>53131609</v>
      </c>
      <c r="CKG1787" s="62">
        <v>53131609</v>
      </c>
      <c r="CKH1787" s="62">
        <v>53131609</v>
      </c>
      <c r="CKI1787" s="62">
        <v>53131609</v>
      </c>
      <c r="CKJ1787" s="62">
        <v>53131609</v>
      </c>
      <c r="CKK1787" s="62">
        <v>53131609</v>
      </c>
      <c r="CKL1787" s="62">
        <v>53131609</v>
      </c>
      <c r="CKM1787" s="62">
        <v>53131609</v>
      </c>
      <c r="CKN1787" s="62">
        <v>53131609</v>
      </c>
      <c r="CKO1787" s="62">
        <v>53131609</v>
      </c>
      <c r="CKP1787" s="62">
        <v>53131609</v>
      </c>
      <c r="CKQ1787" s="62">
        <v>53131609</v>
      </c>
      <c r="CKR1787" s="62">
        <v>53131609</v>
      </c>
      <c r="CKS1787" s="62">
        <v>53131609</v>
      </c>
      <c r="CKT1787" s="62">
        <v>53131609</v>
      </c>
      <c r="CKU1787" s="62">
        <v>53131609</v>
      </c>
      <c r="CKV1787" s="62">
        <v>53131609</v>
      </c>
      <c r="CKW1787" s="62">
        <v>53131609</v>
      </c>
      <c r="CKX1787" s="62">
        <v>53131609</v>
      </c>
      <c r="CKY1787" s="62">
        <v>53131609</v>
      </c>
      <c r="CKZ1787" s="62">
        <v>53131609</v>
      </c>
      <c r="CLA1787" s="62">
        <v>53131609</v>
      </c>
      <c r="CLB1787" s="62">
        <v>53131609</v>
      </c>
      <c r="CLC1787" s="62">
        <v>53131609</v>
      </c>
      <c r="CLD1787" s="62">
        <v>53131609</v>
      </c>
      <c r="CLE1787" s="62">
        <v>53131609</v>
      </c>
      <c r="CLF1787" s="62">
        <v>53131609</v>
      </c>
      <c r="CLG1787" s="62">
        <v>53131609</v>
      </c>
      <c r="CLH1787" s="62">
        <v>53131609</v>
      </c>
      <c r="CLI1787" s="62">
        <v>53131609</v>
      </c>
      <c r="CLJ1787" s="62">
        <v>53131609</v>
      </c>
      <c r="CLK1787" s="62">
        <v>53131609</v>
      </c>
      <c r="CLL1787" s="62">
        <v>53131609</v>
      </c>
      <c r="CLM1787" s="62">
        <v>53131609</v>
      </c>
      <c r="CLN1787" s="62">
        <v>53131609</v>
      </c>
      <c r="CLO1787" s="62">
        <v>53131609</v>
      </c>
      <c r="CLP1787" s="62">
        <v>53131609</v>
      </c>
      <c r="CLQ1787" s="62">
        <v>53131609</v>
      </c>
      <c r="CLR1787" s="62">
        <v>53131609</v>
      </c>
      <c r="CLS1787" s="62">
        <v>53131609</v>
      </c>
      <c r="CLT1787" s="62">
        <v>53131609</v>
      </c>
      <c r="CLU1787" s="62">
        <v>53131609</v>
      </c>
      <c r="CLV1787" s="62">
        <v>53131609</v>
      </c>
      <c r="CLW1787" s="62">
        <v>53131609</v>
      </c>
      <c r="CLX1787" s="62">
        <v>53131609</v>
      </c>
      <c r="CLY1787" s="62">
        <v>53131609</v>
      </c>
      <c r="CLZ1787" s="62">
        <v>53131609</v>
      </c>
      <c r="CMA1787" s="62">
        <v>53131609</v>
      </c>
      <c r="CMB1787" s="62">
        <v>53131609</v>
      </c>
      <c r="CMC1787" s="62">
        <v>53131609</v>
      </c>
      <c r="CMD1787" s="62">
        <v>53131609</v>
      </c>
      <c r="CME1787" s="62">
        <v>53131609</v>
      </c>
      <c r="CMF1787" s="62">
        <v>53131609</v>
      </c>
      <c r="CMG1787" s="62">
        <v>53131609</v>
      </c>
      <c r="CMH1787" s="62">
        <v>53131609</v>
      </c>
      <c r="CMI1787" s="62">
        <v>53131609</v>
      </c>
      <c r="CMJ1787" s="62">
        <v>53131609</v>
      </c>
      <c r="CMK1787" s="62">
        <v>53131609</v>
      </c>
      <c r="CML1787" s="62">
        <v>53131609</v>
      </c>
      <c r="CMM1787" s="62">
        <v>53131609</v>
      </c>
      <c r="CMN1787" s="62">
        <v>53131609</v>
      </c>
      <c r="CMO1787" s="62">
        <v>53131609</v>
      </c>
      <c r="CMP1787" s="62">
        <v>53131609</v>
      </c>
      <c r="CMQ1787" s="62">
        <v>53131609</v>
      </c>
      <c r="CMR1787" s="62">
        <v>53131609</v>
      </c>
      <c r="CMS1787" s="62">
        <v>53131609</v>
      </c>
      <c r="CMT1787" s="62">
        <v>53131609</v>
      </c>
      <c r="CMU1787" s="62">
        <v>53131609</v>
      </c>
      <c r="CMV1787" s="62">
        <v>53131609</v>
      </c>
      <c r="CMW1787" s="62">
        <v>53131609</v>
      </c>
      <c r="CMX1787" s="62">
        <v>53131609</v>
      </c>
      <c r="CMY1787" s="62">
        <v>53131609</v>
      </c>
      <c r="CMZ1787" s="62">
        <v>53131609</v>
      </c>
      <c r="CNA1787" s="62">
        <v>53131609</v>
      </c>
      <c r="CNB1787" s="62">
        <v>53131609</v>
      </c>
      <c r="CNC1787" s="62">
        <v>53131609</v>
      </c>
      <c r="CND1787" s="62">
        <v>53131609</v>
      </c>
      <c r="CNE1787" s="62">
        <v>53131609</v>
      </c>
      <c r="CNF1787" s="62">
        <v>53131609</v>
      </c>
      <c r="CNG1787" s="62">
        <v>53131609</v>
      </c>
      <c r="CNH1787" s="62">
        <v>53131609</v>
      </c>
      <c r="CNI1787" s="62">
        <v>53131609</v>
      </c>
      <c r="CNJ1787" s="62">
        <v>53131609</v>
      </c>
      <c r="CNK1787" s="62">
        <v>53131609</v>
      </c>
      <c r="CNL1787" s="62">
        <v>53131609</v>
      </c>
      <c r="CNM1787" s="62">
        <v>53131609</v>
      </c>
      <c r="CNN1787" s="62">
        <v>53131609</v>
      </c>
      <c r="CNO1787" s="62">
        <v>53131609</v>
      </c>
      <c r="CNP1787" s="62">
        <v>53131609</v>
      </c>
      <c r="CNQ1787" s="62">
        <v>53131609</v>
      </c>
      <c r="CNR1787" s="62">
        <v>53131609</v>
      </c>
      <c r="CNS1787" s="62">
        <v>53131609</v>
      </c>
      <c r="CNT1787" s="62">
        <v>53131609</v>
      </c>
      <c r="CNU1787" s="62">
        <v>53131609</v>
      </c>
      <c r="CNV1787" s="62">
        <v>53131609</v>
      </c>
      <c r="CNW1787" s="62">
        <v>53131609</v>
      </c>
      <c r="CNX1787" s="62">
        <v>53131609</v>
      </c>
      <c r="CNY1787" s="62">
        <v>53131609</v>
      </c>
      <c r="CNZ1787" s="62">
        <v>53131609</v>
      </c>
      <c r="COA1787" s="62">
        <v>53131609</v>
      </c>
      <c r="COB1787" s="62">
        <v>53131609</v>
      </c>
      <c r="COC1787" s="62">
        <v>53131609</v>
      </c>
      <c r="COD1787" s="62">
        <v>53131609</v>
      </c>
      <c r="COE1787" s="62">
        <v>53131609</v>
      </c>
      <c r="COF1787" s="62">
        <v>53131609</v>
      </c>
      <c r="COG1787" s="62">
        <v>53131609</v>
      </c>
      <c r="COH1787" s="62">
        <v>53131609</v>
      </c>
      <c r="COI1787" s="62">
        <v>53131609</v>
      </c>
      <c r="COJ1787" s="62">
        <v>53131609</v>
      </c>
      <c r="COK1787" s="62">
        <v>53131609</v>
      </c>
      <c r="COL1787" s="62">
        <v>53131609</v>
      </c>
      <c r="COM1787" s="62">
        <v>53131609</v>
      </c>
      <c r="CON1787" s="62">
        <v>53131609</v>
      </c>
      <c r="COO1787" s="62">
        <v>53131609</v>
      </c>
      <c r="COP1787" s="62">
        <v>53131609</v>
      </c>
      <c r="COQ1787" s="62">
        <v>53131609</v>
      </c>
      <c r="COR1787" s="62">
        <v>53131609</v>
      </c>
      <c r="COS1787" s="62">
        <v>53131609</v>
      </c>
      <c r="COT1787" s="62">
        <v>53131609</v>
      </c>
      <c r="COU1787" s="62">
        <v>53131609</v>
      </c>
      <c r="COV1787" s="62">
        <v>53131609</v>
      </c>
      <c r="COW1787" s="62">
        <v>53131609</v>
      </c>
      <c r="COX1787" s="62">
        <v>53131609</v>
      </c>
      <c r="COY1787" s="62">
        <v>53131609</v>
      </c>
      <c r="COZ1787" s="62">
        <v>53131609</v>
      </c>
      <c r="CPA1787" s="62">
        <v>53131609</v>
      </c>
      <c r="CPB1787" s="62">
        <v>53131609</v>
      </c>
      <c r="CPC1787" s="62">
        <v>53131609</v>
      </c>
      <c r="CPD1787" s="62">
        <v>53131609</v>
      </c>
      <c r="CPE1787" s="62">
        <v>53131609</v>
      </c>
      <c r="CPF1787" s="62">
        <v>53131609</v>
      </c>
      <c r="CPG1787" s="62">
        <v>53131609</v>
      </c>
      <c r="CPH1787" s="62">
        <v>53131609</v>
      </c>
      <c r="CPI1787" s="62">
        <v>53131609</v>
      </c>
      <c r="CPJ1787" s="62">
        <v>53131609</v>
      </c>
      <c r="CPK1787" s="62">
        <v>53131609</v>
      </c>
      <c r="CPL1787" s="62">
        <v>53131609</v>
      </c>
      <c r="CPM1787" s="62">
        <v>53131609</v>
      </c>
      <c r="CPN1787" s="62">
        <v>53131609</v>
      </c>
      <c r="CPO1787" s="62">
        <v>53131609</v>
      </c>
      <c r="CPP1787" s="62">
        <v>53131609</v>
      </c>
      <c r="CPQ1787" s="62">
        <v>53131609</v>
      </c>
      <c r="CPR1787" s="62">
        <v>53131609</v>
      </c>
      <c r="CPS1787" s="62">
        <v>53131609</v>
      </c>
      <c r="CPT1787" s="62">
        <v>53131609</v>
      </c>
      <c r="CPU1787" s="62">
        <v>53131609</v>
      </c>
      <c r="CPV1787" s="62">
        <v>53131609</v>
      </c>
      <c r="CPW1787" s="62">
        <v>53131609</v>
      </c>
      <c r="CPX1787" s="62">
        <v>53131609</v>
      </c>
      <c r="CPY1787" s="62">
        <v>53131609</v>
      </c>
      <c r="CPZ1787" s="62">
        <v>53131609</v>
      </c>
      <c r="CQA1787" s="62">
        <v>53131609</v>
      </c>
      <c r="CQB1787" s="62">
        <v>53131609</v>
      </c>
      <c r="CQC1787" s="62">
        <v>53131609</v>
      </c>
      <c r="CQD1787" s="62">
        <v>53131609</v>
      </c>
      <c r="CQE1787" s="62">
        <v>53131609</v>
      </c>
      <c r="CQF1787" s="62">
        <v>53131609</v>
      </c>
      <c r="CQG1787" s="62">
        <v>53131609</v>
      </c>
      <c r="CQH1787" s="62">
        <v>53131609</v>
      </c>
      <c r="CQI1787" s="62">
        <v>53131609</v>
      </c>
      <c r="CQJ1787" s="62">
        <v>53131609</v>
      </c>
      <c r="CQK1787" s="62">
        <v>53131609</v>
      </c>
      <c r="CQL1787" s="62">
        <v>53131609</v>
      </c>
      <c r="CQM1787" s="62">
        <v>53131609</v>
      </c>
      <c r="CQN1787" s="62">
        <v>53131609</v>
      </c>
      <c r="CQO1787" s="62">
        <v>53131609</v>
      </c>
      <c r="CQP1787" s="62">
        <v>53131609</v>
      </c>
      <c r="CQQ1787" s="62">
        <v>53131609</v>
      </c>
      <c r="CQR1787" s="62">
        <v>53131609</v>
      </c>
      <c r="CQS1787" s="62">
        <v>53131609</v>
      </c>
      <c r="CQT1787" s="62">
        <v>53131609</v>
      </c>
      <c r="CQU1787" s="62">
        <v>53131609</v>
      </c>
      <c r="CQV1787" s="62">
        <v>53131609</v>
      </c>
      <c r="CQW1787" s="62">
        <v>53131609</v>
      </c>
      <c r="CQX1787" s="62">
        <v>53131609</v>
      </c>
      <c r="CQY1787" s="62">
        <v>53131609</v>
      </c>
      <c r="CQZ1787" s="62">
        <v>53131609</v>
      </c>
      <c r="CRA1787" s="62">
        <v>53131609</v>
      </c>
      <c r="CRB1787" s="62">
        <v>53131609</v>
      </c>
      <c r="CRC1787" s="62">
        <v>53131609</v>
      </c>
      <c r="CRD1787" s="62">
        <v>53131609</v>
      </c>
      <c r="CRE1787" s="62">
        <v>53131609</v>
      </c>
      <c r="CRF1787" s="62">
        <v>53131609</v>
      </c>
      <c r="CRG1787" s="62">
        <v>53131609</v>
      </c>
      <c r="CRH1787" s="62">
        <v>53131609</v>
      </c>
      <c r="CRI1787" s="62">
        <v>53131609</v>
      </c>
      <c r="CRJ1787" s="62">
        <v>53131609</v>
      </c>
      <c r="CRK1787" s="62">
        <v>53131609</v>
      </c>
      <c r="CRL1787" s="62">
        <v>53131609</v>
      </c>
      <c r="CRM1787" s="62">
        <v>53131609</v>
      </c>
      <c r="CRN1787" s="62">
        <v>53131609</v>
      </c>
      <c r="CRO1787" s="62">
        <v>53131609</v>
      </c>
      <c r="CRP1787" s="62">
        <v>53131609</v>
      </c>
      <c r="CRQ1787" s="62">
        <v>53131609</v>
      </c>
      <c r="CRR1787" s="62">
        <v>53131609</v>
      </c>
      <c r="CRS1787" s="62">
        <v>53131609</v>
      </c>
      <c r="CRT1787" s="62">
        <v>53131609</v>
      </c>
      <c r="CRU1787" s="62">
        <v>53131609</v>
      </c>
      <c r="CRV1787" s="62">
        <v>53131609</v>
      </c>
      <c r="CRW1787" s="62">
        <v>53131609</v>
      </c>
      <c r="CRX1787" s="62">
        <v>53131609</v>
      </c>
      <c r="CRY1787" s="62">
        <v>53131609</v>
      </c>
      <c r="CRZ1787" s="62">
        <v>53131609</v>
      </c>
      <c r="CSA1787" s="62">
        <v>53131609</v>
      </c>
      <c r="CSB1787" s="62">
        <v>53131609</v>
      </c>
      <c r="CSC1787" s="62">
        <v>53131609</v>
      </c>
      <c r="CSD1787" s="62">
        <v>53131609</v>
      </c>
      <c r="CSE1787" s="62">
        <v>53131609</v>
      </c>
      <c r="CSF1787" s="62">
        <v>53131609</v>
      </c>
      <c r="CSG1787" s="62">
        <v>53131609</v>
      </c>
      <c r="CSH1787" s="62">
        <v>53131609</v>
      </c>
      <c r="CSI1787" s="62">
        <v>53131609</v>
      </c>
      <c r="CSJ1787" s="62">
        <v>53131609</v>
      </c>
      <c r="CSK1787" s="62">
        <v>53131609</v>
      </c>
      <c r="CSL1787" s="62">
        <v>53131609</v>
      </c>
      <c r="CSM1787" s="62">
        <v>53131609</v>
      </c>
      <c r="CSN1787" s="62">
        <v>53131609</v>
      </c>
      <c r="CSO1787" s="62">
        <v>53131609</v>
      </c>
      <c r="CSP1787" s="62">
        <v>53131609</v>
      </c>
      <c r="CSQ1787" s="62">
        <v>53131609</v>
      </c>
      <c r="CSR1787" s="62">
        <v>53131609</v>
      </c>
      <c r="CSS1787" s="62">
        <v>53131609</v>
      </c>
      <c r="CST1787" s="62">
        <v>53131609</v>
      </c>
      <c r="CSU1787" s="62">
        <v>53131609</v>
      </c>
      <c r="CSV1787" s="62">
        <v>53131609</v>
      </c>
      <c r="CSW1787" s="62">
        <v>53131609</v>
      </c>
      <c r="CSX1787" s="62">
        <v>53131609</v>
      </c>
      <c r="CSY1787" s="62">
        <v>53131609</v>
      </c>
      <c r="CSZ1787" s="62">
        <v>53131609</v>
      </c>
      <c r="CTA1787" s="62">
        <v>53131609</v>
      </c>
      <c r="CTB1787" s="62">
        <v>53131609</v>
      </c>
      <c r="CTC1787" s="62">
        <v>53131609</v>
      </c>
      <c r="CTD1787" s="62">
        <v>53131609</v>
      </c>
      <c r="CTE1787" s="62">
        <v>53131609</v>
      </c>
      <c r="CTF1787" s="62">
        <v>53131609</v>
      </c>
      <c r="CTG1787" s="62">
        <v>53131609</v>
      </c>
      <c r="CTH1787" s="62">
        <v>53131609</v>
      </c>
      <c r="CTI1787" s="62">
        <v>53131609</v>
      </c>
      <c r="CTJ1787" s="62">
        <v>53131609</v>
      </c>
      <c r="CTK1787" s="62">
        <v>53131609</v>
      </c>
      <c r="CTL1787" s="62">
        <v>53131609</v>
      </c>
      <c r="CTM1787" s="62">
        <v>53131609</v>
      </c>
      <c r="CTN1787" s="62">
        <v>53131609</v>
      </c>
      <c r="CTO1787" s="62">
        <v>53131609</v>
      </c>
      <c r="CTP1787" s="62">
        <v>53131609</v>
      </c>
      <c r="CTQ1787" s="62">
        <v>53131609</v>
      </c>
      <c r="CTR1787" s="62">
        <v>53131609</v>
      </c>
      <c r="CTS1787" s="62">
        <v>53131609</v>
      </c>
      <c r="CTT1787" s="62">
        <v>53131609</v>
      </c>
      <c r="CTU1787" s="62">
        <v>53131609</v>
      </c>
      <c r="CTV1787" s="62">
        <v>53131609</v>
      </c>
      <c r="CTW1787" s="62">
        <v>53131609</v>
      </c>
      <c r="CTX1787" s="62">
        <v>53131609</v>
      </c>
      <c r="CTY1787" s="62">
        <v>53131609</v>
      </c>
      <c r="CTZ1787" s="62">
        <v>53131609</v>
      </c>
      <c r="CUA1787" s="62">
        <v>53131609</v>
      </c>
      <c r="CUB1787" s="62">
        <v>53131609</v>
      </c>
      <c r="CUC1787" s="62">
        <v>53131609</v>
      </c>
      <c r="CUD1787" s="62">
        <v>53131609</v>
      </c>
      <c r="CUE1787" s="62">
        <v>53131609</v>
      </c>
      <c r="CUF1787" s="62">
        <v>53131609</v>
      </c>
      <c r="CUG1787" s="62">
        <v>53131609</v>
      </c>
      <c r="CUH1787" s="62">
        <v>53131609</v>
      </c>
      <c r="CUI1787" s="62">
        <v>53131609</v>
      </c>
      <c r="CUJ1787" s="62">
        <v>53131609</v>
      </c>
      <c r="CUK1787" s="62">
        <v>53131609</v>
      </c>
      <c r="CUL1787" s="62">
        <v>53131609</v>
      </c>
      <c r="CUM1787" s="62">
        <v>53131609</v>
      </c>
      <c r="CUN1787" s="62">
        <v>53131609</v>
      </c>
      <c r="CUO1787" s="62">
        <v>53131609</v>
      </c>
      <c r="CUP1787" s="62">
        <v>53131609</v>
      </c>
      <c r="CUQ1787" s="62">
        <v>53131609</v>
      </c>
      <c r="CUR1787" s="62">
        <v>53131609</v>
      </c>
      <c r="CUS1787" s="62">
        <v>53131609</v>
      </c>
      <c r="CUT1787" s="62">
        <v>53131609</v>
      </c>
      <c r="CUU1787" s="62">
        <v>53131609</v>
      </c>
      <c r="CUV1787" s="62">
        <v>53131609</v>
      </c>
      <c r="CUW1787" s="62">
        <v>53131609</v>
      </c>
      <c r="CUX1787" s="62">
        <v>53131609</v>
      </c>
      <c r="CUY1787" s="62">
        <v>53131609</v>
      </c>
      <c r="CUZ1787" s="62">
        <v>53131609</v>
      </c>
      <c r="CVA1787" s="62">
        <v>53131609</v>
      </c>
      <c r="CVB1787" s="62">
        <v>53131609</v>
      </c>
      <c r="CVC1787" s="62">
        <v>53131609</v>
      </c>
      <c r="CVD1787" s="62">
        <v>53131609</v>
      </c>
      <c r="CVE1787" s="62">
        <v>53131609</v>
      </c>
      <c r="CVF1787" s="62">
        <v>53131609</v>
      </c>
      <c r="CVG1787" s="62">
        <v>53131609</v>
      </c>
      <c r="CVH1787" s="62">
        <v>53131609</v>
      </c>
      <c r="CVI1787" s="62">
        <v>53131609</v>
      </c>
      <c r="CVJ1787" s="62">
        <v>53131609</v>
      </c>
      <c r="CVK1787" s="62">
        <v>53131609</v>
      </c>
      <c r="CVL1787" s="62">
        <v>53131609</v>
      </c>
      <c r="CVM1787" s="62">
        <v>53131609</v>
      </c>
      <c r="CVN1787" s="62">
        <v>53131609</v>
      </c>
      <c r="CVO1787" s="62">
        <v>53131609</v>
      </c>
      <c r="CVP1787" s="62">
        <v>53131609</v>
      </c>
      <c r="CVQ1787" s="62">
        <v>53131609</v>
      </c>
      <c r="CVR1787" s="62">
        <v>53131609</v>
      </c>
      <c r="CVS1787" s="62">
        <v>53131609</v>
      </c>
      <c r="CVT1787" s="62">
        <v>53131609</v>
      </c>
      <c r="CVU1787" s="62">
        <v>53131609</v>
      </c>
      <c r="CVV1787" s="62">
        <v>53131609</v>
      </c>
      <c r="CVW1787" s="62">
        <v>53131609</v>
      </c>
      <c r="CVX1787" s="62">
        <v>53131609</v>
      </c>
      <c r="CVY1787" s="62">
        <v>53131609</v>
      </c>
      <c r="CVZ1787" s="62">
        <v>53131609</v>
      </c>
      <c r="CWA1787" s="62">
        <v>53131609</v>
      </c>
      <c r="CWB1787" s="62">
        <v>53131609</v>
      </c>
      <c r="CWC1787" s="62">
        <v>53131609</v>
      </c>
      <c r="CWD1787" s="62">
        <v>53131609</v>
      </c>
      <c r="CWE1787" s="62">
        <v>53131609</v>
      </c>
      <c r="CWF1787" s="62">
        <v>53131609</v>
      </c>
      <c r="CWG1787" s="62">
        <v>53131609</v>
      </c>
      <c r="CWH1787" s="62">
        <v>53131609</v>
      </c>
      <c r="CWI1787" s="62">
        <v>53131609</v>
      </c>
      <c r="CWJ1787" s="62">
        <v>53131609</v>
      </c>
      <c r="CWK1787" s="62">
        <v>53131609</v>
      </c>
      <c r="CWL1787" s="62">
        <v>53131609</v>
      </c>
      <c r="CWM1787" s="62">
        <v>53131609</v>
      </c>
      <c r="CWN1787" s="62">
        <v>53131609</v>
      </c>
      <c r="CWO1787" s="62">
        <v>53131609</v>
      </c>
      <c r="CWP1787" s="62">
        <v>53131609</v>
      </c>
      <c r="CWQ1787" s="62">
        <v>53131609</v>
      </c>
      <c r="CWR1787" s="62">
        <v>53131609</v>
      </c>
      <c r="CWS1787" s="62">
        <v>53131609</v>
      </c>
      <c r="CWT1787" s="62">
        <v>53131609</v>
      </c>
      <c r="CWU1787" s="62">
        <v>53131609</v>
      </c>
      <c r="CWV1787" s="62">
        <v>53131609</v>
      </c>
      <c r="CWW1787" s="62">
        <v>53131609</v>
      </c>
      <c r="CWX1787" s="62">
        <v>53131609</v>
      </c>
      <c r="CWY1787" s="62">
        <v>53131609</v>
      </c>
      <c r="CWZ1787" s="62">
        <v>53131609</v>
      </c>
      <c r="CXA1787" s="62">
        <v>53131609</v>
      </c>
      <c r="CXB1787" s="62">
        <v>53131609</v>
      </c>
      <c r="CXC1787" s="62">
        <v>53131609</v>
      </c>
      <c r="CXD1787" s="62">
        <v>53131609</v>
      </c>
      <c r="CXE1787" s="62">
        <v>53131609</v>
      </c>
      <c r="CXF1787" s="62">
        <v>53131609</v>
      </c>
      <c r="CXG1787" s="62">
        <v>53131609</v>
      </c>
      <c r="CXH1787" s="62">
        <v>53131609</v>
      </c>
      <c r="CXI1787" s="62">
        <v>53131609</v>
      </c>
      <c r="CXJ1787" s="62">
        <v>53131609</v>
      </c>
      <c r="CXK1787" s="62">
        <v>53131609</v>
      </c>
      <c r="CXL1787" s="62">
        <v>53131609</v>
      </c>
      <c r="CXM1787" s="62">
        <v>53131609</v>
      </c>
      <c r="CXN1787" s="62">
        <v>53131609</v>
      </c>
      <c r="CXO1787" s="62">
        <v>53131609</v>
      </c>
      <c r="CXP1787" s="62">
        <v>53131609</v>
      </c>
      <c r="CXQ1787" s="62">
        <v>53131609</v>
      </c>
      <c r="CXR1787" s="62">
        <v>53131609</v>
      </c>
      <c r="CXS1787" s="62">
        <v>53131609</v>
      </c>
      <c r="CXT1787" s="62">
        <v>53131609</v>
      </c>
      <c r="CXU1787" s="62">
        <v>53131609</v>
      </c>
      <c r="CXV1787" s="62">
        <v>53131609</v>
      </c>
      <c r="CXW1787" s="62">
        <v>53131609</v>
      </c>
      <c r="CXX1787" s="62">
        <v>53131609</v>
      </c>
      <c r="CXY1787" s="62">
        <v>53131609</v>
      </c>
      <c r="CXZ1787" s="62">
        <v>53131609</v>
      </c>
      <c r="CYA1787" s="62">
        <v>53131609</v>
      </c>
      <c r="CYB1787" s="62">
        <v>53131609</v>
      </c>
      <c r="CYC1787" s="62">
        <v>53131609</v>
      </c>
      <c r="CYD1787" s="62">
        <v>53131609</v>
      </c>
      <c r="CYE1787" s="62">
        <v>53131609</v>
      </c>
      <c r="CYF1787" s="62">
        <v>53131609</v>
      </c>
      <c r="CYG1787" s="62">
        <v>53131609</v>
      </c>
      <c r="CYH1787" s="62">
        <v>53131609</v>
      </c>
      <c r="CYI1787" s="62">
        <v>53131609</v>
      </c>
      <c r="CYJ1787" s="62">
        <v>53131609</v>
      </c>
      <c r="CYK1787" s="62">
        <v>53131609</v>
      </c>
      <c r="CYL1787" s="62">
        <v>53131609</v>
      </c>
      <c r="CYM1787" s="62">
        <v>53131609</v>
      </c>
      <c r="CYN1787" s="62">
        <v>53131609</v>
      </c>
      <c r="CYO1787" s="62">
        <v>53131609</v>
      </c>
      <c r="CYP1787" s="62">
        <v>53131609</v>
      </c>
      <c r="CYQ1787" s="62">
        <v>53131609</v>
      </c>
      <c r="CYR1787" s="62">
        <v>53131609</v>
      </c>
      <c r="CYS1787" s="62">
        <v>53131609</v>
      </c>
      <c r="CYT1787" s="62">
        <v>53131609</v>
      </c>
      <c r="CYU1787" s="62">
        <v>53131609</v>
      </c>
      <c r="CYV1787" s="62">
        <v>53131609</v>
      </c>
      <c r="CYW1787" s="62">
        <v>53131609</v>
      </c>
      <c r="CYX1787" s="62">
        <v>53131609</v>
      </c>
      <c r="CYY1787" s="62">
        <v>53131609</v>
      </c>
      <c r="CYZ1787" s="62">
        <v>53131609</v>
      </c>
      <c r="CZA1787" s="62">
        <v>53131609</v>
      </c>
      <c r="CZB1787" s="62">
        <v>53131609</v>
      </c>
      <c r="CZC1787" s="62">
        <v>53131609</v>
      </c>
      <c r="CZD1787" s="62">
        <v>53131609</v>
      </c>
      <c r="CZE1787" s="62">
        <v>53131609</v>
      </c>
      <c r="CZF1787" s="62">
        <v>53131609</v>
      </c>
      <c r="CZG1787" s="62">
        <v>53131609</v>
      </c>
      <c r="CZH1787" s="62">
        <v>53131609</v>
      </c>
      <c r="CZI1787" s="62">
        <v>53131609</v>
      </c>
      <c r="CZJ1787" s="62">
        <v>53131609</v>
      </c>
      <c r="CZK1787" s="62">
        <v>53131609</v>
      </c>
      <c r="CZL1787" s="62">
        <v>53131609</v>
      </c>
      <c r="CZM1787" s="62">
        <v>53131609</v>
      </c>
      <c r="CZN1787" s="62">
        <v>53131609</v>
      </c>
      <c r="CZO1787" s="62">
        <v>53131609</v>
      </c>
      <c r="CZP1787" s="62">
        <v>53131609</v>
      </c>
      <c r="CZQ1787" s="62">
        <v>53131609</v>
      </c>
      <c r="CZR1787" s="62">
        <v>53131609</v>
      </c>
      <c r="CZS1787" s="62">
        <v>53131609</v>
      </c>
      <c r="CZT1787" s="62">
        <v>53131609</v>
      </c>
      <c r="CZU1787" s="62">
        <v>53131609</v>
      </c>
      <c r="CZV1787" s="62">
        <v>53131609</v>
      </c>
      <c r="CZW1787" s="62">
        <v>53131609</v>
      </c>
      <c r="CZX1787" s="62">
        <v>53131609</v>
      </c>
      <c r="CZY1787" s="62">
        <v>53131609</v>
      </c>
      <c r="CZZ1787" s="62">
        <v>53131609</v>
      </c>
      <c r="DAA1787" s="62">
        <v>53131609</v>
      </c>
      <c r="DAB1787" s="62">
        <v>53131609</v>
      </c>
      <c r="DAC1787" s="62">
        <v>53131609</v>
      </c>
      <c r="DAD1787" s="62">
        <v>53131609</v>
      </c>
      <c r="DAE1787" s="62">
        <v>53131609</v>
      </c>
      <c r="DAF1787" s="62">
        <v>53131609</v>
      </c>
      <c r="DAG1787" s="62">
        <v>53131609</v>
      </c>
      <c r="DAH1787" s="62">
        <v>53131609</v>
      </c>
      <c r="DAI1787" s="62">
        <v>53131609</v>
      </c>
      <c r="DAJ1787" s="62">
        <v>53131609</v>
      </c>
      <c r="DAK1787" s="62">
        <v>53131609</v>
      </c>
      <c r="DAL1787" s="62">
        <v>53131609</v>
      </c>
      <c r="DAM1787" s="62">
        <v>53131609</v>
      </c>
      <c r="DAN1787" s="62">
        <v>53131609</v>
      </c>
      <c r="DAO1787" s="62">
        <v>53131609</v>
      </c>
      <c r="DAP1787" s="62">
        <v>53131609</v>
      </c>
      <c r="DAQ1787" s="62">
        <v>53131609</v>
      </c>
      <c r="DAR1787" s="62">
        <v>53131609</v>
      </c>
      <c r="DAS1787" s="62">
        <v>53131609</v>
      </c>
      <c r="DAT1787" s="62">
        <v>53131609</v>
      </c>
      <c r="DAU1787" s="62">
        <v>53131609</v>
      </c>
      <c r="DAV1787" s="62">
        <v>53131609</v>
      </c>
      <c r="DAW1787" s="62">
        <v>53131609</v>
      </c>
      <c r="DAX1787" s="62">
        <v>53131609</v>
      </c>
      <c r="DAY1787" s="62">
        <v>53131609</v>
      </c>
      <c r="DAZ1787" s="62">
        <v>53131609</v>
      </c>
      <c r="DBA1787" s="62">
        <v>53131609</v>
      </c>
      <c r="DBB1787" s="62">
        <v>53131609</v>
      </c>
      <c r="DBC1787" s="62">
        <v>53131609</v>
      </c>
      <c r="DBD1787" s="62">
        <v>53131609</v>
      </c>
      <c r="DBE1787" s="62">
        <v>53131609</v>
      </c>
      <c r="DBF1787" s="62">
        <v>53131609</v>
      </c>
      <c r="DBG1787" s="62">
        <v>53131609</v>
      </c>
      <c r="DBH1787" s="62">
        <v>53131609</v>
      </c>
      <c r="DBI1787" s="62">
        <v>53131609</v>
      </c>
      <c r="DBJ1787" s="62">
        <v>53131609</v>
      </c>
      <c r="DBK1787" s="62">
        <v>53131609</v>
      </c>
      <c r="DBL1787" s="62">
        <v>53131609</v>
      </c>
      <c r="DBM1787" s="62">
        <v>53131609</v>
      </c>
      <c r="DBN1787" s="62">
        <v>53131609</v>
      </c>
      <c r="DBO1787" s="62">
        <v>53131609</v>
      </c>
      <c r="DBP1787" s="62">
        <v>53131609</v>
      </c>
      <c r="DBQ1787" s="62">
        <v>53131609</v>
      </c>
      <c r="DBR1787" s="62">
        <v>53131609</v>
      </c>
      <c r="DBS1787" s="62">
        <v>53131609</v>
      </c>
      <c r="DBT1787" s="62">
        <v>53131609</v>
      </c>
      <c r="DBU1787" s="62">
        <v>53131609</v>
      </c>
      <c r="DBV1787" s="62">
        <v>53131609</v>
      </c>
      <c r="DBW1787" s="62">
        <v>53131609</v>
      </c>
      <c r="DBX1787" s="62">
        <v>53131609</v>
      </c>
      <c r="DBY1787" s="62">
        <v>53131609</v>
      </c>
      <c r="DBZ1787" s="62">
        <v>53131609</v>
      </c>
      <c r="DCA1787" s="62">
        <v>53131609</v>
      </c>
      <c r="DCB1787" s="62">
        <v>53131609</v>
      </c>
      <c r="DCC1787" s="62">
        <v>53131609</v>
      </c>
      <c r="DCD1787" s="62">
        <v>53131609</v>
      </c>
      <c r="DCE1787" s="62">
        <v>53131609</v>
      </c>
      <c r="DCF1787" s="62">
        <v>53131609</v>
      </c>
      <c r="DCG1787" s="62">
        <v>53131609</v>
      </c>
      <c r="DCH1787" s="62">
        <v>53131609</v>
      </c>
      <c r="DCI1787" s="62">
        <v>53131609</v>
      </c>
      <c r="DCJ1787" s="62">
        <v>53131609</v>
      </c>
      <c r="DCK1787" s="62">
        <v>53131609</v>
      </c>
      <c r="DCL1787" s="62">
        <v>53131609</v>
      </c>
      <c r="DCM1787" s="62">
        <v>53131609</v>
      </c>
      <c r="DCN1787" s="62">
        <v>53131609</v>
      </c>
      <c r="DCO1787" s="62">
        <v>53131609</v>
      </c>
      <c r="DCP1787" s="62">
        <v>53131609</v>
      </c>
      <c r="DCQ1787" s="62">
        <v>53131609</v>
      </c>
      <c r="DCR1787" s="62">
        <v>53131609</v>
      </c>
      <c r="DCS1787" s="62">
        <v>53131609</v>
      </c>
      <c r="DCT1787" s="62">
        <v>53131609</v>
      </c>
      <c r="DCU1787" s="62">
        <v>53131609</v>
      </c>
      <c r="DCV1787" s="62">
        <v>53131609</v>
      </c>
      <c r="DCW1787" s="62">
        <v>53131609</v>
      </c>
      <c r="DCX1787" s="62">
        <v>53131609</v>
      </c>
      <c r="DCY1787" s="62">
        <v>53131609</v>
      </c>
      <c r="DCZ1787" s="62">
        <v>53131609</v>
      </c>
      <c r="DDA1787" s="62">
        <v>53131609</v>
      </c>
      <c r="DDB1787" s="62">
        <v>53131609</v>
      </c>
      <c r="DDC1787" s="62">
        <v>53131609</v>
      </c>
      <c r="DDD1787" s="62">
        <v>53131609</v>
      </c>
      <c r="DDE1787" s="62">
        <v>53131609</v>
      </c>
      <c r="DDF1787" s="62">
        <v>53131609</v>
      </c>
      <c r="DDG1787" s="62">
        <v>53131609</v>
      </c>
      <c r="DDH1787" s="62">
        <v>53131609</v>
      </c>
      <c r="DDI1787" s="62">
        <v>53131609</v>
      </c>
      <c r="DDJ1787" s="62">
        <v>53131609</v>
      </c>
      <c r="DDK1787" s="62">
        <v>53131609</v>
      </c>
      <c r="DDL1787" s="62">
        <v>53131609</v>
      </c>
      <c r="DDM1787" s="62">
        <v>53131609</v>
      </c>
      <c r="DDN1787" s="62">
        <v>53131609</v>
      </c>
      <c r="DDO1787" s="62">
        <v>53131609</v>
      </c>
      <c r="DDP1787" s="62">
        <v>53131609</v>
      </c>
      <c r="DDQ1787" s="62">
        <v>53131609</v>
      </c>
      <c r="DDR1787" s="62">
        <v>53131609</v>
      </c>
      <c r="DDS1787" s="62">
        <v>53131609</v>
      </c>
      <c r="DDT1787" s="62">
        <v>53131609</v>
      </c>
      <c r="DDU1787" s="62">
        <v>53131609</v>
      </c>
      <c r="DDV1787" s="62">
        <v>53131609</v>
      </c>
      <c r="DDW1787" s="62">
        <v>53131609</v>
      </c>
      <c r="DDX1787" s="62">
        <v>53131609</v>
      </c>
      <c r="DDY1787" s="62">
        <v>53131609</v>
      </c>
      <c r="DDZ1787" s="62">
        <v>53131609</v>
      </c>
      <c r="DEA1787" s="62">
        <v>53131609</v>
      </c>
      <c r="DEB1787" s="62">
        <v>53131609</v>
      </c>
      <c r="DEC1787" s="62">
        <v>53131609</v>
      </c>
      <c r="DED1787" s="62">
        <v>53131609</v>
      </c>
      <c r="DEE1787" s="62">
        <v>53131609</v>
      </c>
      <c r="DEF1787" s="62">
        <v>53131609</v>
      </c>
      <c r="DEG1787" s="62">
        <v>53131609</v>
      </c>
      <c r="DEH1787" s="62">
        <v>53131609</v>
      </c>
      <c r="DEI1787" s="62">
        <v>53131609</v>
      </c>
      <c r="DEJ1787" s="62">
        <v>53131609</v>
      </c>
      <c r="DEK1787" s="62">
        <v>53131609</v>
      </c>
      <c r="DEL1787" s="62">
        <v>53131609</v>
      </c>
      <c r="DEM1787" s="62">
        <v>53131609</v>
      </c>
      <c r="DEN1787" s="62">
        <v>53131609</v>
      </c>
      <c r="DEO1787" s="62">
        <v>53131609</v>
      </c>
      <c r="DEP1787" s="62">
        <v>53131609</v>
      </c>
      <c r="DEQ1787" s="62">
        <v>53131609</v>
      </c>
      <c r="DER1787" s="62">
        <v>53131609</v>
      </c>
      <c r="DES1787" s="62">
        <v>53131609</v>
      </c>
      <c r="DET1787" s="62">
        <v>53131609</v>
      </c>
      <c r="DEU1787" s="62">
        <v>53131609</v>
      </c>
      <c r="DEV1787" s="62">
        <v>53131609</v>
      </c>
      <c r="DEW1787" s="62">
        <v>53131609</v>
      </c>
      <c r="DEX1787" s="62">
        <v>53131609</v>
      </c>
      <c r="DEY1787" s="62">
        <v>53131609</v>
      </c>
      <c r="DEZ1787" s="62">
        <v>53131609</v>
      </c>
      <c r="DFA1787" s="62">
        <v>53131609</v>
      </c>
      <c r="DFB1787" s="62">
        <v>53131609</v>
      </c>
      <c r="DFC1787" s="62">
        <v>53131609</v>
      </c>
      <c r="DFD1787" s="62">
        <v>53131609</v>
      </c>
      <c r="DFE1787" s="62">
        <v>53131609</v>
      </c>
      <c r="DFF1787" s="62">
        <v>53131609</v>
      </c>
      <c r="DFG1787" s="62">
        <v>53131609</v>
      </c>
      <c r="DFH1787" s="62">
        <v>53131609</v>
      </c>
      <c r="DFI1787" s="62">
        <v>53131609</v>
      </c>
      <c r="DFJ1787" s="62">
        <v>53131609</v>
      </c>
      <c r="DFK1787" s="62">
        <v>53131609</v>
      </c>
      <c r="DFL1787" s="62">
        <v>53131609</v>
      </c>
      <c r="DFM1787" s="62">
        <v>53131609</v>
      </c>
      <c r="DFN1787" s="62">
        <v>53131609</v>
      </c>
      <c r="DFO1787" s="62">
        <v>53131609</v>
      </c>
      <c r="DFP1787" s="62">
        <v>53131609</v>
      </c>
      <c r="DFQ1787" s="62">
        <v>53131609</v>
      </c>
      <c r="DFR1787" s="62">
        <v>53131609</v>
      </c>
      <c r="DFS1787" s="62">
        <v>53131609</v>
      </c>
      <c r="DFT1787" s="62">
        <v>53131609</v>
      </c>
      <c r="DFU1787" s="62">
        <v>53131609</v>
      </c>
      <c r="DFV1787" s="62">
        <v>53131609</v>
      </c>
      <c r="DFW1787" s="62">
        <v>53131609</v>
      </c>
      <c r="DFX1787" s="62">
        <v>53131609</v>
      </c>
      <c r="DFY1787" s="62">
        <v>53131609</v>
      </c>
      <c r="DFZ1787" s="62">
        <v>53131609</v>
      </c>
      <c r="DGA1787" s="62">
        <v>53131609</v>
      </c>
      <c r="DGB1787" s="62">
        <v>53131609</v>
      </c>
      <c r="DGC1787" s="62">
        <v>53131609</v>
      </c>
      <c r="DGD1787" s="62">
        <v>53131609</v>
      </c>
      <c r="DGE1787" s="62">
        <v>53131609</v>
      </c>
      <c r="DGF1787" s="62">
        <v>53131609</v>
      </c>
      <c r="DGG1787" s="62">
        <v>53131609</v>
      </c>
      <c r="DGH1787" s="62">
        <v>53131609</v>
      </c>
      <c r="DGI1787" s="62">
        <v>53131609</v>
      </c>
      <c r="DGJ1787" s="62">
        <v>53131609</v>
      </c>
      <c r="DGK1787" s="62">
        <v>53131609</v>
      </c>
      <c r="DGL1787" s="62">
        <v>53131609</v>
      </c>
      <c r="DGM1787" s="62">
        <v>53131609</v>
      </c>
      <c r="DGN1787" s="62">
        <v>53131609</v>
      </c>
      <c r="DGO1787" s="62">
        <v>53131609</v>
      </c>
      <c r="DGP1787" s="62">
        <v>53131609</v>
      </c>
      <c r="DGQ1787" s="62">
        <v>53131609</v>
      </c>
      <c r="DGR1787" s="62">
        <v>53131609</v>
      </c>
      <c r="DGS1787" s="62">
        <v>53131609</v>
      </c>
      <c r="DGT1787" s="62">
        <v>53131609</v>
      </c>
      <c r="DGU1787" s="62">
        <v>53131609</v>
      </c>
      <c r="DGV1787" s="62">
        <v>53131609</v>
      </c>
      <c r="DGW1787" s="62">
        <v>53131609</v>
      </c>
      <c r="DGX1787" s="62">
        <v>53131609</v>
      </c>
      <c r="DGY1787" s="62">
        <v>53131609</v>
      </c>
      <c r="DGZ1787" s="62">
        <v>53131609</v>
      </c>
      <c r="DHA1787" s="62">
        <v>53131609</v>
      </c>
      <c r="DHB1787" s="62">
        <v>53131609</v>
      </c>
      <c r="DHC1787" s="62">
        <v>53131609</v>
      </c>
      <c r="DHD1787" s="62">
        <v>53131609</v>
      </c>
      <c r="DHE1787" s="62">
        <v>53131609</v>
      </c>
      <c r="DHF1787" s="62">
        <v>53131609</v>
      </c>
      <c r="DHG1787" s="62">
        <v>53131609</v>
      </c>
      <c r="DHH1787" s="62">
        <v>53131609</v>
      </c>
      <c r="DHI1787" s="62">
        <v>53131609</v>
      </c>
      <c r="DHJ1787" s="62">
        <v>53131609</v>
      </c>
      <c r="DHK1787" s="62">
        <v>53131609</v>
      </c>
      <c r="DHL1787" s="62">
        <v>53131609</v>
      </c>
      <c r="DHM1787" s="62">
        <v>53131609</v>
      </c>
      <c r="DHN1787" s="62">
        <v>53131609</v>
      </c>
      <c r="DHO1787" s="62">
        <v>53131609</v>
      </c>
      <c r="DHP1787" s="62">
        <v>53131609</v>
      </c>
      <c r="DHQ1787" s="62">
        <v>53131609</v>
      </c>
      <c r="DHR1787" s="62">
        <v>53131609</v>
      </c>
      <c r="DHS1787" s="62">
        <v>53131609</v>
      </c>
      <c r="DHT1787" s="62">
        <v>53131609</v>
      </c>
      <c r="DHU1787" s="62">
        <v>53131609</v>
      </c>
      <c r="DHV1787" s="62">
        <v>53131609</v>
      </c>
      <c r="DHW1787" s="62">
        <v>53131609</v>
      </c>
      <c r="DHX1787" s="62">
        <v>53131609</v>
      </c>
      <c r="DHY1787" s="62">
        <v>53131609</v>
      </c>
      <c r="DHZ1787" s="62">
        <v>53131609</v>
      </c>
      <c r="DIA1787" s="62">
        <v>53131609</v>
      </c>
      <c r="DIB1787" s="62">
        <v>53131609</v>
      </c>
      <c r="DIC1787" s="62">
        <v>53131609</v>
      </c>
      <c r="DID1787" s="62">
        <v>53131609</v>
      </c>
      <c r="DIE1787" s="62">
        <v>53131609</v>
      </c>
      <c r="DIF1787" s="62">
        <v>53131609</v>
      </c>
      <c r="DIG1787" s="62">
        <v>53131609</v>
      </c>
      <c r="DIH1787" s="62">
        <v>53131609</v>
      </c>
      <c r="DII1787" s="62">
        <v>53131609</v>
      </c>
      <c r="DIJ1787" s="62">
        <v>53131609</v>
      </c>
      <c r="DIK1787" s="62">
        <v>53131609</v>
      </c>
      <c r="DIL1787" s="62">
        <v>53131609</v>
      </c>
      <c r="DIM1787" s="62">
        <v>53131609</v>
      </c>
      <c r="DIN1787" s="62">
        <v>53131609</v>
      </c>
      <c r="DIO1787" s="62">
        <v>53131609</v>
      </c>
      <c r="DIP1787" s="62">
        <v>53131609</v>
      </c>
      <c r="DIQ1787" s="62">
        <v>53131609</v>
      </c>
      <c r="DIR1787" s="62">
        <v>53131609</v>
      </c>
      <c r="DIS1787" s="62">
        <v>53131609</v>
      </c>
      <c r="DIT1787" s="62">
        <v>53131609</v>
      </c>
      <c r="DIU1787" s="62">
        <v>53131609</v>
      </c>
      <c r="DIV1787" s="62">
        <v>53131609</v>
      </c>
      <c r="DIW1787" s="62">
        <v>53131609</v>
      </c>
      <c r="DIX1787" s="62">
        <v>53131609</v>
      </c>
      <c r="DIY1787" s="62">
        <v>53131609</v>
      </c>
      <c r="DIZ1787" s="62">
        <v>53131609</v>
      </c>
      <c r="DJA1787" s="62">
        <v>53131609</v>
      </c>
      <c r="DJB1787" s="62">
        <v>53131609</v>
      </c>
      <c r="DJC1787" s="62">
        <v>53131609</v>
      </c>
      <c r="DJD1787" s="62">
        <v>53131609</v>
      </c>
      <c r="DJE1787" s="62">
        <v>53131609</v>
      </c>
      <c r="DJF1787" s="62">
        <v>53131609</v>
      </c>
      <c r="DJG1787" s="62">
        <v>53131609</v>
      </c>
      <c r="DJH1787" s="62">
        <v>53131609</v>
      </c>
      <c r="DJI1787" s="62">
        <v>53131609</v>
      </c>
      <c r="DJJ1787" s="62">
        <v>53131609</v>
      </c>
      <c r="DJK1787" s="62">
        <v>53131609</v>
      </c>
      <c r="DJL1787" s="62">
        <v>53131609</v>
      </c>
      <c r="DJM1787" s="62">
        <v>53131609</v>
      </c>
      <c r="DJN1787" s="62">
        <v>53131609</v>
      </c>
      <c r="DJO1787" s="62">
        <v>53131609</v>
      </c>
      <c r="DJP1787" s="62">
        <v>53131609</v>
      </c>
      <c r="DJQ1787" s="62">
        <v>53131609</v>
      </c>
      <c r="DJR1787" s="62">
        <v>53131609</v>
      </c>
      <c r="DJS1787" s="62">
        <v>53131609</v>
      </c>
      <c r="DJT1787" s="62">
        <v>53131609</v>
      </c>
      <c r="DJU1787" s="62">
        <v>53131609</v>
      </c>
      <c r="DJV1787" s="62">
        <v>53131609</v>
      </c>
      <c r="DJW1787" s="62">
        <v>53131609</v>
      </c>
      <c r="DJX1787" s="62">
        <v>53131609</v>
      </c>
      <c r="DJY1787" s="62">
        <v>53131609</v>
      </c>
      <c r="DJZ1787" s="62">
        <v>53131609</v>
      </c>
      <c r="DKA1787" s="62">
        <v>53131609</v>
      </c>
      <c r="DKB1787" s="62">
        <v>53131609</v>
      </c>
      <c r="DKC1787" s="62">
        <v>53131609</v>
      </c>
      <c r="DKD1787" s="62">
        <v>53131609</v>
      </c>
      <c r="DKE1787" s="62">
        <v>53131609</v>
      </c>
      <c r="DKF1787" s="62">
        <v>53131609</v>
      </c>
      <c r="DKG1787" s="62">
        <v>53131609</v>
      </c>
      <c r="DKH1787" s="62">
        <v>53131609</v>
      </c>
      <c r="DKI1787" s="62">
        <v>53131609</v>
      </c>
      <c r="DKJ1787" s="62">
        <v>53131609</v>
      </c>
      <c r="DKK1787" s="62">
        <v>53131609</v>
      </c>
      <c r="DKL1787" s="62">
        <v>53131609</v>
      </c>
      <c r="DKM1787" s="62">
        <v>53131609</v>
      </c>
      <c r="DKN1787" s="62">
        <v>53131609</v>
      </c>
      <c r="DKO1787" s="62">
        <v>53131609</v>
      </c>
      <c r="DKP1787" s="62">
        <v>53131609</v>
      </c>
      <c r="DKQ1787" s="62">
        <v>53131609</v>
      </c>
      <c r="DKR1787" s="62">
        <v>53131609</v>
      </c>
      <c r="DKS1787" s="62">
        <v>53131609</v>
      </c>
      <c r="DKT1787" s="62">
        <v>53131609</v>
      </c>
      <c r="DKU1787" s="62">
        <v>53131609</v>
      </c>
      <c r="DKV1787" s="62">
        <v>53131609</v>
      </c>
      <c r="DKW1787" s="62">
        <v>53131609</v>
      </c>
      <c r="DKX1787" s="62">
        <v>53131609</v>
      </c>
      <c r="DKY1787" s="62">
        <v>53131609</v>
      </c>
      <c r="DKZ1787" s="62">
        <v>53131609</v>
      </c>
      <c r="DLA1787" s="62">
        <v>53131609</v>
      </c>
      <c r="DLB1787" s="62">
        <v>53131609</v>
      </c>
      <c r="DLC1787" s="62">
        <v>53131609</v>
      </c>
      <c r="DLD1787" s="62">
        <v>53131609</v>
      </c>
      <c r="DLE1787" s="62">
        <v>53131609</v>
      </c>
      <c r="DLF1787" s="62">
        <v>53131609</v>
      </c>
      <c r="DLG1787" s="62">
        <v>53131609</v>
      </c>
      <c r="DLH1787" s="62">
        <v>53131609</v>
      </c>
      <c r="DLI1787" s="62">
        <v>53131609</v>
      </c>
      <c r="DLJ1787" s="62">
        <v>53131609</v>
      </c>
      <c r="DLK1787" s="62">
        <v>53131609</v>
      </c>
      <c r="DLL1787" s="62">
        <v>53131609</v>
      </c>
      <c r="DLM1787" s="62">
        <v>53131609</v>
      </c>
      <c r="DLN1787" s="62">
        <v>53131609</v>
      </c>
      <c r="DLO1787" s="62">
        <v>53131609</v>
      </c>
      <c r="DLP1787" s="62">
        <v>53131609</v>
      </c>
      <c r="DLQ1787" s="62">
        <v>53131609</v>
      </c>
      <c r="DLR1787" s="62">
        <v>53131609</v>
      </c>
      <c r="DLS1787" s="62">
        <v>53131609</v>
      </c>
      <c r="DLT1787" s="62">
        <v>53131609</v>
      </c>
      <c r="DLU1787" s="62">
        <v>53131609</v>
      </c>
      <c r="DLV1787" s="62">
        <v>53131609</v>
      </c>
      <c r="DLW1787" s="62">
        <v>53131609</v>
      </c>
      <c r="DLX1787" s="62">
        <v>53131609</v>
      </c>
      <c r="DLY1787" s="62">
        <v>53131609</v>
      </c>
      <c r="DLZ1787" s="62">
        <v>53131609</v>
      </c>
      <c r="DMA1787" s="62">
        <v>53131609</v>
      </c>
      <c r="DMB1787" s="62">
        <v>53131609</v>
      </c>
      <c r="DMC1787" s="62">
        <v>53131609</v>
      </c>
      <c r="DMD1787" s="62">
        <v>53131609</v>
      </c>
      <c r="DME1787" s="62">
        <v>53131609</v>
      </c>
      <c r="DMF1787" s="62">
        <v>53131609</v>
      </c>
      <c r="DMG1787" s="62">
        <v>53131609</v>
      </c>
      <c r="DMH1787" s="62">
        <v>53131609</v>
      </c>
      <c r="DMI1787" s="62">
        <v>53131609</v>
      </c>
      <c r="DMJ1787" s="62">
        <v>53131609</v>
      </c>
      <c r="DMK1787" s="62">
        <v>53131609</v>
      </c>
      <c r="DML1787" s="62">
        <v>53131609</v>
      </c>
      <c r="DMM1787" s="62">
        <v>53131609</v>
      </c>
      <c r="DMN1787" s="62">
        <v>53131609</v>
      </c>
      <c r="DMO1787" s="62">
        <v>53131609</v>
      </c>
      <c r="DMP1787" s="62">
        <v>53131609</v>
      </c>
      <c r="DMQ1787" s="62">
        <v>53131609</v>
      </c>
      <c r="DMR1787" s="62">
        <v>53131609</v>
      </c>
      <c r="DMS1787" s="62">
        <v>53131609</v>
      </c>
      <c r="DMT1787" s="62">
        <v>53131609</v>
      </c>
      <c r="DMU1787" s="62">
        <v>53131609</v>
      </c>
      <c r="DMV1787" s="62">
        <v>53131609</v>
      </c>
      <c r="DMW1787" s="62">
        <v>53131609</v>
      </c>
      <c r="DMX1787" s="62">
        <v>53131609</v>
      </c>
      <c r="DMY1787" s="62">
        <v>53131609</v>
      </c>
      <c r="DMZ1787" s="62">
        <v>53131609</v>
      </c>
      <c r="DNA1787" s="62">
        <v>53131609</v>
      </c>
      <c r="DNB1787" s="62">
        <v>53131609</v>
      </c>
      <c r="DNC1787" s="62">
        <v>53131609</v>
      </c>
      <c r="DND1787" s="62">
        <v>53131609</v>
      </c>
      <c r="DNE1787" s="62">
        <v>53131609</v>
      </c>
      <c r="DNF1787" s="62">
        <v>53131609</v>
      </c>
      <c r="DNG1787" s="62">
        <v>53131609</v>
      </c>
      <c r="DNH1787" s="62">
        <v>53131609</v>
      </c>
      <c r="DNI1787" s="62">
        <v>53131609</v>
      </c>
      <c r="DNJ1787" s="62">
        <v>53131609</v>
      </c>
      <c r="DNK1787" s="62">
        <v>53131609</v>
      </c>
      <c r="DNL1787" s="62">
        <v>53131609</v>
      </c>
      <c r="DNM1787" s="62">
        <v>53131609</v>
      </c>
      <c r="DNN1787" s="62">
        <v>53131609</v>
      </c>
      <c r="DNO1787" s="62">
        <v>53131609</v>
      </c>
      <c r="DNP1787" s="62">
        <v>53131609</v>
      </c>
      <c r="DNQ1787" s="62">
        <v>53131609</v>
      </c>
      <c r="DNR1787" s="62">
        <v>53131609</v>
      </c>
      <c r="DNS1787" s="62">
        <v>53131609</v>
      </c>
      <c r="DNT1787" s="62">
        <v>53131609</v>
      </c>
      <c r="DNU1787" s="62">
        <v>53131609</v>
      </c>
      <c r="DNV1787" s="62">
        <v>53131609</v>
      </c>
      <c r="DNW1787" s="62">
        <v>53131609</v>
      </c>
      <c r="DNX1787" s="62">
        <v>53131609</v>
      </c>
      <c r="DNY1787" s="62">
        <v>53131609</v>
      </c>
      <c r="DNZ1787" s="62">
        <v>53131609</v>
      </c>
      <c r="DOA1787" s="62">
        <v>53131609</v>
      </c>
      <c r="DOB1787" s="62">
        <v>53131609</v>
      </c>
      <c r="DOC1787" s="62">
        <v>53131609</v>
      </c>
      <c r="DOD1787" s="62">
        <v>53131609</v>
      </c>
      <c r="DOE1787" s="62">
        <v>53131609</v>
      </c>
      <c r="DOF1787" s="62">
        <v>53131609</v>
      </c>
      <c r="DOG1787" s="62">
        <v>53131609</v>
      </c>
      <c r="DOH1787" s="62">
        <v>53131609</v>
      </c>
      <c r="DOI1787" s="62">
        <v>53131609</v>
      </c>
      <c r="DOJ1787" s="62">
        <v>53131609</v>
      </c>
      <c r="DOK1787" s="62">
        <v>53131609</v>
      </c>
      <c r="DOL1787" s="62">
        <v>53131609</v>
      </c>
      <c r="DOM1787" s="62">
        <v>53131609</v>
      </c>
      <c r="DON1787" s="62">
        <v>53131609</v>
      </c>
      <c r="DOO1787" s="62">
        <v>53131609</v>
      </c>
      <c r="DOP1787" s="62">
        <v>53131609</v>
      </c>
      <c r="DOQ1787" s="62">
        <v>53131609</v>
      </c>
      <c r="DOR1787" s="62">
        <v>53131609</v>
      </c>
      <c r="DOS1787" s="62">
        <v>53131609</v>
      </c>
      <c r="DOT1787" s="62">
        <v>53131609</v>
      </c>
      <c r="DOU1787" s="62">
        <v>53131609</v>
      </c>
      <c r="DOV1787" s="62">
        <v>53131609</v>
      </c>
      <c r="DOW1787" s="62">
        <v>53131609</v>
      </c>
      <c r="DOX1787" s="62">
        <v>53131609</v>
      </c>
      <c r="DOY1787" s="62">
        <v>53131609</v>
      </c>
      <c r="DOZ1787" s="62">
        <v>53131609</v>
      </c>
      <c r="DPA1787" s="62">
        <v>53131609</v>
      </c>
      <c r="DPB1787" s="62">
        <v>53131609</v>
      </c>
      <c r="DPC1787" s="62">
        <v>53131609</v>
      </c>
      <c r="DPD1787" s="62">
        <v>53131609</v>
      </c>
      <c r="DPE1787" s="62">
        <v>53131609</v>
      </c>
      <c r="DPF1787" s="62">
        <v>53131609</v>
      </c>
      <c r="DPG1787" s="62">
        <v>53131609</v>
      </c>
      <c r="DPH1787" s="62">
        <v>53131609</v>
      </c>
      <c r="DPI1787" s="62">
        <v>53131609</v>
      </c>
      <c r="DPJ1787" s="62">
        <v>53131609</v>
      </c>
      <c r="DPK1787" s="62">
        <v>53131609</v>
      </c>
      <c r="DPL1787" s="62">
        <v>53131609</v>
      </c>
      <c r="DPM1787" s="62">
        <v>53131609</v>
      </c>
      <c r="DPN1787" s="62">
        <v>53131609</v>
      </c>
      <c r="DPO1787" s="62">
        <v>53131609</v>
      </c>
      <c r="DPP1787" s="62">
        <v>53131609</v>
      </c>
      <c r="DPQ1787" s="62">
        <v>53131609</v>
      </c>
      <c r="DPR1787" s="62">
        <v>53131609</v>
      </c>
      <c r="DPS1787" s="62">
        <v>53131609</v>
      </c>
      <c r="DPT1787" s="62">
        <v>53131609</v>
      </c>
      <c r="DPU1787" s="62">
        <v>53131609</v>
      </c>
      <c r="DPV1787" s="62">
        <v>53131609</v>
      </c>
      <c r="DPW1787" s="62">
        <v>53131609</v>
      </c>
      <c r="DPX1787" s="62">
        <v>53131609</v>
      </c>
      <c r="DPY1787" s="62">
        <v>53131609</v>
      </c>
      <c r="DPZ1787" s="62">
        <v>53131609</v>
      </c>
      <c r="DQA1787" s="62">
        <v>53131609</v>
      </c>
      <c r="DQB1787" s="62">
        <v>53131609</v>
      </c>
      <c r="DQC1787" s="62">
        <v>53131609</v>
      </c>
      <c r="DQD1787" s="62">
        <v>53131609</v>
      </c>
      <c r="DQE1787" s="62">
        <v>53131609</v>
      </c>
      <c r="DQF1787" s="62">
        <v>53131609</v>
      </c>
      <c r="DQG1787" s="62">
        <v>53131609</v>
      </c>
      <c r="DQH1787" s="62">
        <v>53131609</v>
      </c>
      <c r="DQI1787" s="62">
        <v>53131609</v>
      </c>
      <c r="DQJ1787" s="62">
        <v>53131609</v>
      </c>
      <c r="DQK1787" s="62">
        <v>53131609</v>
      </c>
      <c r="DQL1787" s="62">
        <v>53131609</v>
      </c>
      <c r="DQM1787" s="62">
        <v>53131609</v>
      </c>
      <c r="DQN1787" s="62">
        <v>53131609</v>
      </c>
      <c r="DQO1787" s="62">
        <v>53131609</v>
      </c>
      <c r="DQP1787" s="62">
        <v>53131609</v>
      </c>
      <c r="DQQ1787" s="62">
        <v>53131609</v>
      </c>
      <c r="DQR1787" s="62">
        <v>53131609</v>
      </c>
      <c r="DQS1787" s="62">
        <v>53131609</v>
      </c>
      <c r="DQT1787" s="62">
        <v>53131609</v>
      </c>
      <c r="DQU1787" s="62">
        <v>53131609</v>
      </c>
      <c r="DQV1787" s="62">
        <v>53131609</v>
      </c>
      <c r="DQW1787" s="62">
        <v>53131609</v>
      </c>
      <c r="DQX1787" s="62">
        <v>53131609</v>
      </c>
      <c r="DQY1787" s="62">
        <v>53131609</v>
      </c>
      <c r="DQZ1787" s="62">
        <v>53131609</v>
      </c>
      <c r="DRA1787" s="62">
        <v>53131609</v>
      </c>
      <c r="DRB1787" s="62">
        <v>53131609</v>
      </c>
      <c r="DRC1787" s="62">
        <v>53131609</v>
      </c>
      <c r="DRD1787" s="62">
        <v>53131609</v>
      </c>
      <c r="DRE1787" s="62">
        <v>53131609</v>
      </c>
      <c r="DRF1787" s="62">
        <v>53131609</v>
      </c>
      <c r="DRG1787" s="62">
        <v>53131609</v>
      </c>
      <c r="DRH1787" s="62">
        <v>53131609</v>
      </c>
      <c r="DRI1787" s="62">
        <v>53131609</v>
      </c>
      <c r="DRJ1787" s="62">
        <v>53131609</v>
      </c>
      <c r="DRK1787" s="62">
        <v>53131609</v>
      </c>
      <c r="DRL1787" s="62">
        <v>53131609</v>
      </c>
      <c r="DRM1787" s="62">
        <v>53131609</v>
      </c>
      <c r="DRN1787" s="62">
        <v>53131609</v>
      </c>
      <c r="DRO1787" s="62">
        <v>53131609</v>
      </c>
      <c r="DRP1787" s="62">
        <v>53131609</v>
      </c>
      <c r="DRQ1787" s="62">
        <v>53131609</v>
      </c>
      <c r="DRR1787" s="62">
        <v>53131609</v>
      </c>
      <c r="DRS1787" s="62">
        <v>53131609</v>
      </c>
      <c r="DRT1787" s="62">
        <v>53131609</v>
      </c>
      <c r="DRU1787" s="62">
        <v>53131609</v>
      </c>
      <c r="DRV1787" s="62">
        <v>53131609</v>
      </c>
      <c r="DRW1787" s="62">
        <v>53131609</v>
      </c>
      <c r="DRX1787" s="62">
        <v>53131609</v>
      </c>
      <c r="DRY1787" s="62">
        <v>53131609</v>
      </c>
      <c r="DRZ1787" s="62">
        <v>53131609</v>
      </c>
      <c r="DSA1787" s="62">
        <v>53131609</v>
      </c>
      <c r="DSB1787" s="62">
        <v>53131609</v>
      </c>
      <c r="DSC1787" s="62">
        <v>53131609</v>
      </c>
      <c r="DSD1787" s="62">
        <v>53131609</v>
      </c>
      <c r="DSE1787" s="62">
        <v>53131609</v>
      </c>
      <c r="DSF1787" s="62">
        <v>53131609</v>
      </c>
      <c r="DSG1787" s="62">
        <v>53131609</v>
      </c>
      <c r="DSH1787" s="62">
        <v>53131609</v>
      </c>
      <c r="DSI1787" s="62">
        <v>53131609</v>
      </c>
      <c r="DSJ1787" s="62">
        <v>53131609</v>
      </c>
      <c r="DSK1787" s="62">
        <v>53131609</v>
      </c>
      <c r="DSL1787" s="62">
        <v>53131609</v>
      </c>
      <c r="DSM1787" s="62">
        <v>53131609</v>
      </c>
      <c r="DSN1787" s="62">
        <v>53131609</v>
      </c>
      <c r="DSO1787" s="62">
        <v>53131609</v>
      </c>
      <c r="DSP1787" s="62">
        <v>53131609</v>
      </c>
      <c r="DSQ1787" s="62">
        <v>53131609</v>
      </c>
      <c r="DSR1787" s="62">
        <v>53131609</v>
      </c>
      <c r="DSS1787" s="62">
        <v>53131609</v>
      </c>
      <c r="DST1787" s="62">
        <v>53131609</v>
      </c>
      <c r="DSU1787" s="62">
        <v>53131609</v>
      </c>
      <c r="DSV1787" s="62">
        <v>53131609</v>
      </c>
      <c r="DSW1787" s="62">
        <v>53131609</v>
      </c>
      <c r="DSX1787" s="62">
        <v>53131609</v>
      </c>
      <c r="DSY1787" s="62">
        <v>53131609</v>
      </c>
      <c r="DSZ1787" s="62">
        <v>53131609</v>
      </c>
      <c r="DTA1787" s="62">
        <v>53131609</v>
      </c>
      <c r="DTB1787" s="62">
        <v>53131609</v>
      </c>
      <c r="DTC1787" s="62">
        <v>53131609</v>
      </c>
      <c r="DTD1787" s="62">
        <v>53131609</v>
      </c>
      <c r="DTE1787" s="62">
        <v>53131609</v>
      </c>
      <c r="DTF1787" s="62">
        <v>53131609</v>
      </c>
      <c r="DTG1787" s="62">
        <v>53131609</v>
      </c>
      <c r="DTH1787" s="62">
        <v>53131609</v>
      </c>
      <c r="DTI1787" s="62">
        <v>53131609</v>
      </c>
      <c r="DTJ1787" s="62">
        <v>53131609</v>
      </c>
      <c r="DTK1787" s="62">
        <v>53131609</v>
      </c>
      <c r="DTL1787" s="62">
        <v>53131609</v>
      </c>
      <c r="DTM1787" s="62">
        <v>53131609</v>
      </c>
      <c r="DTN1787" s="62">
        <v>53131609</v>
      </c>
      <c r="DTO1787" s="62">
        <v>53131609</v>
      </c>
      <c r="DTP1787" s="62">
        <v>53131609</v>
      </c>
      <c r="DTQ1787" s="62">
        <v>53131609</v>
      </c>
      <c r="DTR1787" s="62">
        <v>53131609</v>
      </c>
      <c r="DTS1787" s="62">
        <v>53131609</v>
      </c>
      <c r="DTT1787" s="62">
        <v>53131609</v>
      </c>
      <c r="DTU1787" s="62">
        <v>53131609</v>
      </c>
      <c r="DTV1787" s="62">
        <v>53131609</v>
      </c>
      <c r="DTW1787" s="62">
        <v>53131609</v>
      </c>
      <c r="DTX1787" s="62">
        <v>53131609</v>
      </c>
      <c r="DTY1787" s="62">
        <v>53131609</v>
      </c>
      <c r="DTZ1787" s="62">
        <v>53131609</v>
      </c>
      <c r="DUA1787" s="62">
        <v>53131609</v>
      </c>
      <c r="DUB1787" s="62">
        <v>53131609</v>
      </c>
      <c r="DUC1787" s="62">
        <v>53131609</v>
      </c>
      <c r="DUD1787" s="62">
        <v>53131609</v>
      </c>
      <c r="DUE1787" s="62">
        <v>53131609</v>
      </c>
      <c r="DUF1787" s="62">
        <v>53131609</v>
      </c>
      <c r="DUG1787" s="62">
        <v>53131609</v>
      </c>
      <c r="DUH1787" s="62">
        <v>53131609</v>
      </c>
      <c r="DUI1787" s="62">
        <v>53131609</v>
      </c>
      <c r="DUJ1787" s="62">
        <v>53131609</v>
      </c>
      <c r="DUK1787" s="62">
        <v>53131609</v>
      </c>
      <c r="DUL1787" s="62">
        <v>53131609</v>
      </c>
      <c r="DUM1787" s="62">
        <v>53131609</v>
      </c>
      <c r="DUN1787" s="62">
        <v>53131609</v>
      </c>
      <c r="DUO1787" s="62">
        <v>53131609</v>
      </c>
      <c r="DUP1787" s="62">
        <v>53131609</v>
      </c>
      <c r="DUQ1787" s="62">
        <v>53131609</v>
      </c>
      <c r="DUR1787" s="62">
        <v>53131609</v>
      </c>
      <c r="DUS1787" s="62">
        <v>53131609</v>
      </c>
      <c r="DUT1787" s="62">
        <v>53131609</v>
      </c>
      <c r="DUU1787" s="62">
        <v>53131609</v>
      </c>
      <c r="DUV1787" s="62">
        <v>53131609</v>
      </c>
      <c r="DUW1787" s="62">
        <v>53131609</v>
      </c>
      <c r="DUX1787" s="62">
        <v>53131609</v>
      </c>
      <c r="DUY1787" s="62">
        <v>53131609</v>
      </c>
      <c r="DUZ1787" s="62">
        <v>53131609</v>
      </c>
      <c r="DVA1787" s="62">
        <v>53131609</v>
      </c>
      <c r="DVB1787" s="62">
        <v>53131609</v>
      </c>
      <c r="DVC1787" s="62">
        <v>53131609</v>
      </c>
      <c r="DVD1787" s="62">
        <v>53131609</v>
      </c>
      <c r="DVE1787" s="62">
        <v>53131609</v>
      </c>
      <c r="DVF1787" s="62">
        <v>53131609</v>
      </c>
      <c r="DVG1787" s="62">
        <v>53131609</v>
      </c>
      <c r="DVH1787" s="62">
        <v>53131609</v>
      </c>
      <c r="DVI1787" s="62">
        <v>53131609</v>
      </c>
      <c r="DVJ1787" s="62">
        <v>53131609</v>
      </c>
      <c r="DVK1787" s="62">
        <v>53131609</v>
      </c>
      <c r="DVL1787" s="62">
        <v>53131609</v>
      </c>
      <c r="DVM1787" s="62">
        <v>53131609</v>
      </c>
      <c r="DVN1787" s="62">
        <v>53131609</v>
      </c>
      <c r="DVO1787" s="62">
        <v>53131609</v>
      </c>
      <c r="DVP1787" s="62">
        <v>53131609</v>
      </c>
      <c r="DVQ1787" s="62">
        <v>53131609</v>
      </c>
      <c r="DVR1787" s="62">
        <v>53131609</v>
      </c>
      <c r="DVS1787" s="62">
        <v>53131609</v>
      </c>
      <c r="DVT1787" s="62">
        <v>53131609</v>
      </c>
      <c r="DVU1787" s="62">
        <v>53131609</v>
      </c>
      <c r="DVV1787" s="62">
        <v>53131609</v>
      </c>
      <c r="DVW1787" s="62">
        <v>53131609</v>
      </c>
      <c r="DVX1787" s="62">
        <v>53131609</v>
      </c>
      <c r="DVY1787" s="62">
        <v>53131609</v>
      </c>
      <c r="DVZ1787" s="62">
        <v>53131609</v>
      </c>
      <c r="DWA1787" s="62">
        <v>53131609</v>
      </c>
      <c r="DWB1787" s="62">
        <v>53131609</v>
      </c>
      <c r="DWC1787" s="62">
        <v>53131609</v>
      </c>
      <c r="DWD1787" s="62">
        <v>53131609</v>
      </c>
      <c r="DWE1787" s="62">
        <v>53131609</v>
      </c>
      <c r="DWF1787" s="62">
        <v>53131609</v>
      </c>
      <c r="DWG1787" s="62">
        <v>53131609</v>
      </c>
      <c r="DWH1787" s="62">
        <v>53131609</v>
      </c>
      <c r="DWI1787" s="62">
        <v>53131609</v>
      </c>
      <c r="DWJ1787" s="62">
        <v>53131609</v>
      </c>
      <c r="DWK1787" s="62">
        <v>53131609</v>
      </c>
      <c r="DWL1787" s="62">
        <v>53131609</v>
      </c>
      <c r="DWM1787" s="62">
        <v>53131609</v>
      </c>
      <c r="DWN1787" s="62">
        <v>53131609</v>
      </c>
      <c r="DWO1787" s="62">
        <v>53131609</v>
      </c>
      <c r="DWP1787" s="62">
        <v>53131609</v>
      </c>
      <c r="DWQ1787" s="62">
        <v>53131609</v>
      </c>
      <c r="DWR1787" s="62">
        <v>53131609</v>
      </c>
      <c r="DWS1787" s="62">
        <v>53131609</v>
      </c>
      <c r="DWT1787" s="62">
        <v>53131609</v>
      </c>
      <c r="DWU1787" s="62">
        <v>53131609</v>
      </c>
      <c r="DWV1787" s="62">
        <v>53131609</v>
      </c>
      <c r="DWW1787" s="62">
        <v>53131609</v>
      </c>
      <c r="DWX1787" s="62">
        <v>53131609</v>
      </c>
      <c r="DWY1787" s="62">
        <v>53131609</v>
      </c>
      <c r="DWZ1787" s="62">
        <v>53131609</v>
      </c>
      <c r="DXA1787" s="62">
        <v>53131609</v>
      </c>
      <c r="DXB1787" s="62">
        <v>53131609</v>
      </c>
      <c r="DXC1787" s="62">
        <v>53131609</v>
      </c>
      <c r="DXD1787" s="62">
        <v>53131609</v>
      </c>
      <c r="DXE1787" s="62">
        <v>53131609</v>
      </c>
      <c r="DXF1787" s="62">
        <v>53131609</v>
      </c>
      <c r="DXG1787" s="62">
        <v>53131609</v>
      </c>
      <c r="DXH1787" s="62">
        <v>53131609</v>
      </c>
      <c r="DXI1787" s="62">
        <v>53131609</v>
      </c>
      <c r="DXJ1787" s="62">
        <v>53131609</v>
      </c>
      <c r="DXK1787" s="62">
        <v>53131609</v>
      </c>
      <c r="DXL1787" s="62">
        <v>53131609</v>
      </c>
      <c r="DXM1787" s="62">
        <v>53131609</v>
      </c>
      <c r="DXN1787" s="62">
        <v>53131609</v>
      </c>
      <c r="DXO1787" s="62">
        <v>53131609</v>
      </c>
      <c r="DXP1787" s="62">
        <v>53131609</v>
      </c>
      <c r="DXQ1787" s="62">
        <v>53131609</v>
      </c>
      <c r="DXR1787" s="62">
        <v>53131609</v>
      </c>
      <c r="DXS1787" s="62">
        <v>53131609</v>
      </c>
      <c r="DXT1787" s="62">
        <v>53131609</v>
      </c>
      <c r="DXU1787" s="62">
        <v>53131609</v>
      </c>
      <c r="DXV1787" s="62">
        <v>53131609</v>
      </c>
      <c r="DXW1787" s="62">
        <v>53131609</v>
      </c>
      <c r="DXX1787" s="62">
        <v>53131609</v>
      </c>
      <c r="DXY1787" s="62">
        <v>53131609</v>
      </c>
      <c r="DXZ1787" s="62">
        <v>53131609</v>
      </c>
      <c r="DYA1787" s="62">
        <v>53131609</v>
      </c>
      <c r="DYB1787" s="62">
        <v>53131609</v>
      </c>
      <c r="DYC1787" s="62">
        <v>53131609</v>
      </c>
      <c r="DYD1787" s="62">
        <v>53131609</v>
      </c>
      <c r="DYE1787" s="62">
        <v>53131609</v>
      </c>
      <c r="DYF1787" s="62">
        <v>53131609</v>
      </c>
      <c r="DYG1787" s="62">
        <v>53131609</v>
      </c>
      <c r="DYH1787" s="62">
        <v>53131609</v>
      </c>
      <c r="DYI1787" s="62">
        <v>53131609</v>
      </c>
      <c r="DYJ1787" s="62">
        <v>53131609</v>
      </c>
      <c r="DYK1787" s="62">
        <v>53131609</v>
      </c>
      <c r="DYL1787" s="62">
        <v>53131609</v>
      </c>
      <c r="DYM1787" s="62">
        <v>53131609</v>
      </c>
      <c r="DYN1787" s="62">
        <v>53131609</v>
      </c>
      <c r="DYO1787" s="62">
        <v>53131609</v>
      </c>
      <c r="DYP1787" s="62">
        <v>53131609</v>
      </c>
      <c r="DYQ1787" s="62">
        <v>53131609</v>
      </c>
      <c r="DYR1787" s="62">
        <v>53131609</v>
      </c>
      <c r="DYS1787" s="62">
        <v>53131609</v>
      </c>
      <c r="DYT1787" s="62">
        <v>53131609</v>
      </c>
      <c r="DYU1787" s="62">
        <v>53131609</v>
      </c>
      <c r="DYV1787" s="62">
        <v>53131609</v>
      </c>
      <c r="DYW1787" s="62">
        <v>53131609</v>
      </c>
      <c r="DYX1787" s="62">
        <v>53131609</v>
      </c>
      <c r="DYY1787" s="62">
        <v>53131609</v>
      </c>
      <c r="DYZ1787" s="62">
        <v>53131609</v>
      </c>
      <c r="DZA1787" s="62">
        <v>53131609</v>
      </c>
      <c r="DZB1787" s="62">
        <v>53131609</v>
      </c>
      <c r="DZC1787" s="62">
        <v>53131609</v>
      </c>
      <c r="DZD1787" s="62">
        <v>53131609</v>
      </c>
      <c r="DZE1787" s="62">
        <v>53131609</v>
      </c>
      <c r="DZF1787" s="62">
        <v>53131609</v>
      </c>
      <c r="DZG1787" s="62">
        <v>53131609</v>
      </c>
      <c r="DZH1787" s="62">
        <v>53131609</v>
      </c>
      <c r="DZI1787" s="62">
        <v>53131609</v>
      </c>
      <c r="DZJ1787" s="62">
        <v>53131609</v>
      </c>
      <c r="DZK1787" s="62">
        <v>53131609</v>
      </c>
      <c r="DZL1787" s="62">
        <v>53131609</v>
      </c>
      <c r="DZM1787" s="62">
        <v>53131609</v>
      </c>
      <c r="DZN1787" s="62">
        <v>53131609</v>
      </c>
      <c r="DZO1787" s="62">
        <v>53131609</v>
      </c>
      <c r="DZP1787" s="62">
        <v>53131609</v>
      </c>
      <c r="DZQ1787" s="62">
        <v>53131609</v>
      </c>
      <c r="DZR1787" s="62">
        <v>53131609</v>
      </c>
      <c r="DZS1787" s="62">
        <v>53131609</v>
      </c>
      <c r="DZT1787" s="62">
        <v>53131609</v>
      </c>
      <c r="DZU1787" s="62">
        <v>53131609</v>
      </c>
      <c r="DZV1787" s="62">
        <v>53131609</v>
      </c>
      <c r="DZW1787" s="62">
        <v>53131609</v>
      </c>
      <c r="DZX1787" s="62">
        <v>53131609</v>
      </c>
      <c r="DZY1787" s="62">
        <v>53131609</v>
      </c>
      <c r="DZZ1787" s="62">
        <v>53131609</v>
      </c>
      <c r="EAA1787" s="62">
        <v>53131609</v>
      </c>
      <c r="EAB1787" s="62">
        <v>53131609</v>
      </c>
      <c r="EAC1787" s="62">
        <v>53131609</v>
      </c>
      <c r="EAD1787" s="62">
        <v>53131609</v>
      </c>
      <c r="EAE1787" s="62">
        <v>53131609</v>
      </c>
      <c r="EAF1787" s="62">
        <v>53131609</v>
      </c>
      <c r="EAG1787" s="62">
        <v>53131609</v>
      </c>
      <c r="EAH1787" s="62">
        <v>53131609</v>
      </c>
      <c r="EAI1787" s="62">
        <v>53131609</v>
      </c>
      <c r="EAJ1787" s="62">
        <v>53131609</v>
      </c>
      <c r="EAK1787" s="62">
        <v>53131609</v>
      </c>
      <c r="EAL1787" s="62">
        <v>53131609</v>
      </c>
      <c r="EAM1787" s="62">
        <v>53131609</v>
      </c>
      <c r="EAN1787" s="62">
        <v>53131609</v>
      </c>
      <c r="EAO1787" s="62">
        <v>53131609</v>
      </c>
      <c r="EAP1787" s="62">
        <v>53131609</v>
      </c>
      <c r="EAQ1787" s="62">
        <v>53131609</v>
      </c>
      <c r="EAR1787" s="62">
        <v>53131609</v>
      </c>
      <c r="EAS1787" s="62">
        <v>53131609</v>
      </c>
      <c r="EAT1787" s="62">
        <v>53131609</v>
      </c>
      <c r="EAU1787" s="62">
        <v>53131609</v>
      </c>
      <c r="EAV1787" s="62">
        <v>53131609</v>
      </c>
      <c r="EAW1787" s="62">
        <v>53131609</v>
      </c>
      <c r="EAX1787" s="62">
        <v>53131609</v>
      </c>
      <c r="EAY1787" s="62">
        <v>53131609</v>
      </c>
      <c r="EAZ1787" s="62">
        <v>53131609</v>
      </c>
      <c r="EBA1787" s="62">
        <v>53131609</v>
      </c>
      <c r="EBB1787" s="62">
        <v>53131609</v>
      </c>
      <c r="EBC1787" s="62">
        <v>53131609</v>
      </c>
      <c r="EBD1787" s="62">
        <v>53131609</v>
      </c>
      <c r="EBE1787" s="62">
        <v>53131609</v>
      </c>
      <c r="EBF1787" s="62">
        <v>53131609</v>
      </c>
      <c r="EBG1787" s="62">
        <v>53131609</v>
      </c>
      <c r="EBH1787" s="62">
        <v>53131609</v>
      </c>
      <c r="EBI1787" s="62">
        <v>53131609</v>
      </c>
      <c r="EBJ1787" s="62">
        <v>53131609</v>
      </c>
      <c r="EBK1787" s="62">
        <v>53131609</v>
      </c>
      <c r="EBL1787" s="62">
        <v>53131609</v>
      </c>
      <c r="EBM1787" s="62">
        <v>53131609</v>
      </c>
      <c r="EBN1787" s="62">
        <v>53131609</v>
      </c>
      <c r="EBO1787" s="62">
        <v>53131609</v>
      </c>
      <c r="EBP1787" s="62">
        <v>53131609</v>
      </c>
      <c r="EBQ1787" s="62">
        <v>53131609</v>
      </c>
      <c r="EBR1787" s="62">
        <v>53131609</v>
      </c>
      <c r="EBS1787" s="62">
        <v>53131609</v>
      </c>
      <c r="EBT1787" s="62">
        <v>53131609</v>
      </c>
      <c r="EBU1787" s="62">
        <v>53131609</v>
      </c>
      <c r="EBV1787" s="62">
        <v>53131609</v>
      </c>
      <c r="EBW1787" s="62">
        <v>53131609</v>
      </c>
      <c r="EBX1787" s="62">
        <v>53131609</v>
      </c>
      <c r="EBY1787" s="62">
        <v>53131609</v>
      </c>
      <c r="EBZ1787" s="62">
        <v>53131609</v>
      </c>
      <c r="ECA1787" s="62">
        <v>53131609</v>
      </c>
      <c r="ECB1787" s="62">
        <v>53131609</v>
      </c>
      <c r="ECC1787" s="62">
        <v>53131609</v>
      </c>
      <c r="ECD1787" s="62">
        <v>53131609</v>
      </c>
      <c r="ECE1787" s="62">
        <v>53131609</v>
      </c>
      <c r="ECF1787" s="62">
        <v>53131609</v>
      </c>
      <c r="ECG1787" s="62">
        <v>53131609</v>
      </c>
      <c r="ECH1787" s="62">
        <v>53131609</v>
      </c>
      <c r="ECI1787" s="62">
        <v>53131609</v>
      </c>
      <c r="ECJ1787" s="62">
        <v>53131609</v>
      </c>
      <c r="ECK1787" s="62">
        <v>53131609</v>
      </c>
      <c r="ECL1787" s="62">
        <v>53131609</v>
      </c>
      <c r="ECM1787" s="62">
        <v>53131609</v>
      </c>
      <c r="ECN1787" s="62">
        <v>53131609</v>
      </c>
      <c r="ECO1787" s="62">
        <v>53131609</v>
      </c>
      <c r="ECP1787" s="62">
        <v>53131609</v>
      </c>
      <c r="ECQ1787" s="62">
        <v>53131609</v>
      </c>
      <c r="ECR1787" s="62">
        <v>53131609</v>
      </c>
      <c r="ECS1787" s="62">
        <v>53131609</v>
      </c>
      <c r="ECT1787" s="62">
        <v>53131609</v>
      </c>
      <c r="ECU1787" s="62">
        <v>53131609</v>
      </c>
      <c r="ECV1787" s="62">
        <v>53131609</v>
      </c>
      <c r="ECW1787" s="62">
        <v>53131609</v>
      </c>
      <c r="ECX1787" s="62">
        <v>53131609</v>
      </c>
      <c r="ECY1787" s="62">
        <v>53131609</v>
      </c>
      <c r="ECZ1787" s="62">
        <v>53131609</v>
      </c>
      <c r="EDA1787" s="62">
        <v>53131609</v>
      </c>
      <c r="EDB1787" s="62">
        <v>53131609</v>
      </c>
      <c r="EDC1787" s="62">
        <v>53131609</v>
      </c>
      <c r="EDD1787" s="62">
        <v>53131609</v>
      </c>
      <c r="EDE1787" s="62">
        <v>53131609</v>
      </c>
      <c r="EDF1787" s="62">
        <v>53131609</v>
      </c>
      <c r="EDG1787" s="62">
        <v>53131609</v>
      </c>
      <c r="EDH1787" s="62">
        <v>53131609</v>
      </c>
      <c r="EDI1787" s="62">
        <v>53131609</v>
      </c>
      <c r="EDJ1787" s="62">
        <v>53131609</v>
      </c>
      <c r="EDK1787" s="62">
        <v>53131609</v>
      </c>
      <c r="EDL1787" s="62">
        <v>53131609</v>
      </c>
      <c r="EDM1787" s="62">
        <v>53131609</v>
      </c>
      <c r="EDN1787" s="62">
        <v>53131609</v>
      </c>
      <c r="EDO1787" s="62">
        <v>53131609</v>
      </c>
      <c r="EDP1787" s="62">
        <v>53131609</v>
      </c>
      <c r="EDQ1787" s="62">
        <v>53131609</v>
      </c>
      <c r="EDR1787" s="62">
        <v>53131609</v>
      </c>
      <c r="EDS1787" s="62">
        <v>53131609</v>
      </c>
      <c r="EDT1787" s="62">
        <v>53131609</v>
      </c>
      <c r="EDU1787" s="62">
        <v>53131609</v>
      </c>
      <c r="EDV1787" s="62">
        <v>53131609</v>
      </c>
      <c r="EDW1787" s="62">
        <v>53131609</v>
      </c>
      <c r="EDX1787" s="62">
        <v>53131609</v>
      </c>
      <c r="EDY1787" s="62">
        <v>53131609</v>
      </c>
      <c r="EDZ1787" s="62">
        <v>53131609</v>
      </c>
      <c r="EEA1787" s="62">
        <v>53131609</v>
      </c>
      <c r="EEB1787" s="62">
        <v>53131609</v>
      </c>
      <c r="EEC1787" s="62">
        <v>53131609</v>
      </c>
      <c r="EED1787" s="62">
        <v>53131609</v>
      </c>
      <c r="EEE1787" s="62">
        <v>53131609</v>
      </c>
      <c r="EEF1787" s="62">
        <v>53131609</v>
      </c>
      <c r="EEG1787" s="62">
        <v>53131609</v>
      </c>
      <c r="EEH1787" s="62">
        <v>53131609</v>
      </c>
      <c r="EEI1787" s="62">
        <v>53131609</v>
      </c>
      <c r="EEJ1787" s="62">
        <v>53131609</v>
      </c>
      <c r="EEK1787" s="62">
        <v>53131609</v>
      </c>
      <c r="EEL1787" s="62">
        <v>53131609</v>
      </c>
      <c r="EEM1787" s="62">
        <v>53131609</v>
      </c>
      <c r="EEN1787" s="62">
        <v>53131609</v>
      </c>
      <c r="EEO1787" s="62">
        <v>53131609</v>
      </c>
      <c r="EEP1787" s="62">
        <v>53131609</v>
      </c>
      <c r="EEQ1787" s="62">
        <v>53131609</v>
      </c>
      <c r="EER1787" s="62">
        <v>53131609</v>
      </c>
      <c r="EES1787" s="62">
        <v>53131609</v>
      </c>
      <c r="EET1787" s="62">
        <v>53131609</v>
      </c>
      <c r="EEU1787" s="62">
        <v>53131609</v>
      </c>
      <c r="EEV1787" s="62">
        <v>53131609</v>
      </c>
      <c r="EEW1787" s="62">
        <v>53131609</v>
      </c>
      <c r="EEX1787" s="62">
        <v>53131609</v>
      </c>
      <c r="EEY1787" s="62">
        <v>53131609</v>
      </c>
      <c r="EEZ1787" s="62">
        <v>53131609</v>
      </c>
      <c r="EFA1787" s="62">
        <v>53131609</v>
      </c>
      <c r="EFB1787" s="62">
        <v>53131609</v>
      </c>
      <c r="EFC1787" s="62">
        <v>53131609</v>
      </c>
      <c r="EFD1787" s="62">
        <v>53131609</v>
      </c>
      <c r="EFE1787" s="62">
        <v>53131609</v>
      </c>
      <c r="EFF1787" s="62">
        <v>53131609</v>
      </c>
      <c r="EFG1787" s="62">
        <v>53131609</v>
      </c>
      <c r="EFH1787" s="62">
        <v>53131609</v>
      </c>
      <c r="EFI1787" s="62">
        <v>53131609</v>
      </c>
      <c r="EFJ1787" s="62">
        <v>53131609</v>
      </c>
      <c r="EFK1787" s="62">
        <v>53131609</v>
      </c>
      <c r="EFL1787" s="62">
        <v>53131609</v>
      </c>
      <c r="EFM1787" s="62">
        <v>53131609</v>
      </c>
      <c r="EFN1787" s="62">
        <v>53131609</v>
      </c>
      <c r="EFO1787" s="62">
        <v>53131609</v>
      </c>
      <c r="EFP1787" s="62">
        <v>53131609</v>
      </c>
      <c r="EFQ1787" s="62">
        <v>53131609</v>
      </c>
      <c r="EFR1787" s="62">
        <v>53131609</v>
      </c>
      <c r="EFS1787" s="62">
        <v>53131609</v>
      </c>
      <c r="EFT1787" s="62">
        <v>53131609</v>
      </c>
      <c r="EFU1787" s="62">
        <v>53131609</v>
      </c>
      <c r="EFV1787" s="62">
        <v>53131609</v>
      </c>
      <c r="EFW1787" s="62">
        <v>53131609</v>
      </c>
      <c r="EFX1787" s="62">
        <v>53131609</v>
      </c>
      <c r="EFY1787" s="62">
        <v>53131609</v>
      </c>
      <c r="EFZ1787" s="62">
        <v>53131609</v>
      </c>
      <c r="EGA1787" s="62">
        <v>53131609</v>
      </c>
      <c r="EGB1787" s="62">
        <v>53131609</v>
      </c>
      <c r="EGC1787" s="62">
        <v>53131609</v>
      </c>
      <c r="EGD1787" s="62">
        <v>53131609</v>
      </c>
      <c r="EGE1787" s="62">
        <v>53131609</v>
      </c>
      <c r="EGF1787" s="62">
        <v>53131609</v>
      </c>
      <c r="EGG1787" s="62">
        <v>53131609</v>
      </c>
      <c r="EGH1787" s="62">
        <v>53131609</v>
      </c>
      <c r="EGI1787" s="62">
        <v>53131609</v>
      </c>
      <c r="EGJ1787" s="62">
        <v>53131609</v>
      </c>
      <c r="EGK1787" s="62">
        <v>53131609</v>
      </c>
      <c r="EGL1787" s="62">
        <v>53131609</v>
      </c>
      <c r="EGM1787" s="62">
        <v>53131609</v>
      </c>
      <c r="EGN1787" s="62">
        <v>53131609</v>
      </c>
      <c r="EGO1787" s="62">
        <v>53131609</v>
      </c>
      <c r="EGP1787" s="62">
        <v>53131609</v>
      </c>
      <c r="EGQ1787" s="62">
        <v>53131609</v>
      </c>
      <c r="EGR1787" s="62">
        <v>53131609</v>
      </c>
      <c r="EGS1787" s="62">
        <v>53131609</v>
      </c>
      <c r="EGT1787" s="62">
        <v>53131609</v>
      </c>
      <c r="EGU1787" s="62">
        <v>53131609</v>
      </c>
      <c r="EGV1787" s="62">
        <v>53131609</v>
      </c>
      <c r="EGW1787" s="62">
        <v>53131609</v>
      </c>
      <c r="EGX1787" s="62">
        <v>53131609</v>
      </c>
      <c r="EGY1787" s="62">
        <v>53131609</v>
      </c>
      <c r="EGZ1787" s="62">
        <v>53131609</v>
      </c>
      <c r="EHA1787" s="62">
        <v>53131609</v>
      </c>
      <c r="EHB1787" s="62">
        <v>53131609</v>
      </c>
      <c r="EHC1787" s="62">
        <v>53131609</v>
      </c>
      <c r="EHD1787" s="62">
        <v>53131609</v>
      </c>
      <c r="EHE1787" s="62">
        <v>53131609</v>
      </c>
      <c r="EHF1787" s="62">
        <v>53131609</v>
      </c>
      <c r="EHG1787" s="62">
        <v>53131609</v>
      </c>
      <c r="EHH1787" s="62">
        <v>53131609</v>
      </c>
      <c r="EHI1787" s="62">
        <v>53131609</v>
      </c>
      <c r="EHJ1787" s="62">
        <v>53131609</v>
      </c>
      <c r="EHK1787" s="62">
        <v>53131609</v>
      </c>
      <c r="EHL1787" s="62">
        <v>53131609</v>
      </c>
      <c r="EHM1787" s="62">
        <v>53131609</v>
      </c>
      <c r="EHN1787" s="62">
        <v>53131609</v>
      </c>
      <c r="EHO1787" s="62">
        <v>53131609</v>
      </c>
      <c r="EHP1787" s="62">
        <v>53131609</v>
      </c>
      <c r="EHQ1787" s="62">
        <v>53131609</v>
      </c>
      <c r="EHR1787" s="62">
        <v>53131609</v>
      </c>
      <c r="EHS1787" s="62">
        <v>53131609</v>
      </c>
      <c r="EHT1787" s="62">
        <v>53131609</v>
      </c>
      <c r="EHU1787" s="62">
        <v>53131609</v>
      </c>
      <c r="EHV1787" s="62">
        <v>53131609</v>
      </c>
      <c r="EHW1787" s="62">
        <v>53131609</v>
      </c>
      <c r="EHX1787" s="62">
        <v>53131609</v>
      </c>
      <c r="EHY1787" s="62">
        <v>53131609</v>
      </c>
      <c r="EHZ1787" s="62">
        <v>53131609</v>
      </c>
      <c r="EIA1787" s="62">
        <v>53131609</v>
      </c>
      <c r="EIB1787" s="62">
        <v>53131609</v>
      </c>
      <c r="EIC1787" s="62">
        <v>53131609</v>
      </c>
      <c r="EID1787" s="62">
        <v>53131609</v>
      </c>
      <c r="EIE1787" s="62">
        <v>53131609</v>
      </c>
      <c r="EIF1787" s="62">
        <v>53131609</v>
      </c>
      <c r="EIG1787" s="62">
        <v>53131609</v>
      </c>
      <c r="EIH1787" s="62">
        <v>53131609</v>
      </c>
      <c r="EII1787" s="62">
        <v>53131609</v>
      </c>
      <c r="EIJ1787" s="62">
        <v>53131609</v>
      </c>
      <c r="EIK1787" s="62">
        <v>53131609</v>
      </c>
      <c r="EIL1787" s="62">
        <v>53131609</v>
      </c>
      <c r="EIM1787" s="62">
        <v>53131609</v>
      </c>
      <c r="EIN1787" s="62">
        <v>53131609</v>
      </c>
      <c r="EIO1787" s="62">
        <v>53131609</v>
      </c>
      <c r="EIP1787" s="62">
        <v>53131609</v>
      </c>
      <c r="EIQ1787" s="62">
        <v>53131609</v>
      </c>
      <c r="EIR1787" s="62">
        <v>53131609</v>
      </c>
      <c r="EIS1787" s="62">
        <v>53131609</v>
      </c>
      <c r="EIT1787" s="62">
        <v>53131609</v>
      </c>
      <c r="EIU1787" s="62">
        <v>53131609</v>
      </c>
      <c r="EIV1787" s="62">
        <v>53131609</v>
      </c>
      <c r="EIW1787" s="62">
        <v>53131609</v>
      </c>
      <c r="EIX1787" s="62">
        <v>53131609</v>
      </c>
      <c r="EIY1787" s="62">
        <v>53131609</v>
      </c>
      <c r="EIZ1787" s="62">
        <v>53131609</v>
      </c>
      <c r="EJA1787" s="62">
        <v>53131609</v>
      </c>
      <c r="EJB1787" s="62">
        <v>53131609</v>
      </c>
      <c r="EJC1787" s="62">
        <v>53131609</v>
      </c>
      <c r="EJD1787" s="62">
        <v>53131609</v>
      </c>
      <c r="EJE1787" s="62">
        <v>53131609</v>
      </c>
      <c r="EJF1787" s="62">
        <v>53131609</v>
      </c>
      <c r="EJG1787" s="62">
        <v>53131609</v>
      </c>
      <c r="EJH1787" s="62">
        <v>53131609</v>
      </c>
      <c r="EJI1787" s="62">
        <v>53131609</v>
      </c>
      <c r="EJJ1787" s="62">
        <v>53131609</v>
      </c>
      <c r="EJK1787" s="62">
        <v>53131609</v>
      </c>
      <c r="EJL1787" s="62">
        <v>53131609</v>
      </c>
      <c r="EJM1787" s="62">
        <v>53131609</v>
      </c>
      <c r="EJN1787" s="62">
        <v>53131609</v>
      </c>
      <c r="EJO1787" s="62">
        <v>53131609</v>
      </c>
      <c r="EJP1787" s="62">
        <v>53131609</v>
      </c>
      <c r="EJQ1787" s="62">
        <v>53131609</v>
      </c>
      <c r="EJR1787" s="62">
        <v>53131609</v>
      </c>
      <c r="EJS1787" s="62">
        <v>53131609</v>
      </c>
      <c r="EJT1787" s="62">
        <v>53131609</v>
      </c>
      <c r="EJU1787" s="62">
        <v>53131609</v>
      </c>
      <c r="EJV1787" s="62">
        <v>53131609</v>
      </c>
      <c r="EJW1787" s="62">
        <v>53131609</v>
      </c>
      <c r="EJX1787" s="62">
        <v>53131609</v>
      </c>
      <c r="EJY1787" s="62">
        <v>53131609</v>
      </c>
      <c r="EJZ1787" s="62">
        <v>53131609</v>
      </c>
      <c r="EKA1787" s="62">
        <v>53131609</v>
      </c>
      <c r="EKB1787" s="62">
        <v>53131609</v>
      </c>
      <c r="EKC1787" s="62">
        <v>53131609</v>
      </c>
      <c r="EKD1787" s="62">
        <v>53131609</v>
      </c>
      <c r="EKE1787" s="62">
        <v>53131609</v>
      </c>
      <c r="EKF1787" s="62">
        <v>53131609</v>
      </c>
      <c r="EKG1787" s="62">
        <v>53131609</v>
      </c>
      <c r="EKH1787" s="62">
        <v>53131609</v>
      </c>
      <c r="EKI1787" s="62">
        <v>53131609</v>
      </c>
      <c r="EKJ1787" s="62">
        <v>53131609</v>
      </c>
      <c r="EKK1787" s="62">
        <v>53131609</v>
      </c>
      <c r="EKL1787" s="62">
        <v>53131609</v>
      </c>
      <c r="EKM1787" s="62">
        <v>53131609</v>
      </c>
      <c r="EKN1787" s="62">
        <v>53131609</v>
      </c>
      <c r="EKO1787" s="62">
        <v>53131609</v>
      </c>
      <c r="EKP1787" s="62">
        <v>53131609</v>
      </c>
      <c r="EKQ1787" s="62">
        <v>53131609</v>
      </c>
      <c r="EKR1787" s="62">
        <v>53131609</v>
      </c>
      <c r="EKS1787" s="62">
        <v>53131609</v>
      </c>
      <c r="EKT1787" s="62">
        <v>53131609</v>
      </c>
      <c r="EKU1787" s="62">
        <v>53131609</v>
      </c>
      <c r="EKV1787" s="62">
        <v>53131609</v>
      </c>
      <c r="EKW1787" s="62">
        <v>53131609</v>
      </c>
      <c r="EKX1787" s="62">
        <v>53131609</v>
      </c>
      <c r="EKY1787" s="62">
        <v>53131609</v>
      </c>
      <c r="EKZ1787" s="62">
        <v>53131609</v>
      </c>
      <c r="ELA1787" s="62">
        <v>53131609</v>
      </c>
      <c r="ELB1787" s="62">
        <v>53131609</v>
      </c>
      <c r="ELC1787" s="62">
        <v>53131609</v>
      </c>
      <c r="ELD1787" s="62">
        <v>53131609</v>
      </c>
      <c r="ELE1787" s="62">
        <v>53131609</v>
      </c>
      <c r="ELF1787" s="62">
        <v>53131609</v>
      </c>
      <c r="ELG1787" s="62">
        <v>53131609</v>
      </c>
      <c r="ELH1787" s="62">
        <v>53131609</v>
      </c>
      <c r="ELI1787" s="62">
        <v>53131609</v>
      </c>
      <c r="ELJ1787" s="62">
        <v>53131609</v>
      </c>
      <c r="ELK1787" s="62">
        <v>53131609</v>
      </c>
      <c r="ELL1787" s="62">
        <v>53131609</v>
      </c>
      <c r="ELM1787" s="62">
        <v>53131609</v>
      </c>
      <c r="ELN1787" s="62">
        <v>53131609</v>
      </c>
      <c r="ELO1787" s="62">
        <v>53131609</v>
      </c>
      <c r="ELP1787" s="62">
        <v>53131609</v>
      </c>
      <c r="ELQ1787" s="62">
        <v>53131609</v>
      </c>
      <c r="ELR1787" s="62">
        <v>53131609</v>
      </c>
      <c r="ELS1787" s="62">
        <v>53131609</v>
      </c>
      <c r="ELT1787" s="62">
        <v>53131609</v>
      </c>
      <c r="ELU1787" s="62">
        <v>53131609</v>
      </c>
      <c r="ELV1787" s="62">
        <v>53131609</v>
      </c>
      <c r="ELW1787" s="62">
        <v>53131609</v>
      </c>
      <c r="ELX1787" s="62">
        <v>53131609</v>
      </c>
      <c r="ELY1787" s="62">
        <v>53131609</v>
      </c>
      <c r="ELZ1787" s="62">
        <v>53131609</v>
      </c>
      <c r="EMA1787" s="62">
        <v>53131609</v>
      </c>
      <c r="EMB1787" s="62">
        <v>53131609</v>
      </c>
      <c r="EMC1787" s="62">
        <v>53131609</v>
      </c>
      <c r="EMD1787" s="62">
        <v>53131609</v>
      </c>
      <c r="EME1787" s="62">
        <v>53131609</v>
      </c>
      <c r="EMF1787" s="62">
        <v>53131609</v>
      </c>
      <c r="EMG1787" s="62">
        <v>53131609</v>
      </c>
      <c r="EMH1787" s="62">
        <v>53131609</v>
      </c>
      <c r="EMI1787" s="62">
        <v>53131609</v>
      </c>
      <c r="EMJ1787" s="62">
        <v>53131609</v>
      </c>
      <c r="EMK1787" s="62">
        <v>53131609</v>
      </c>
      <c r="EML1787" s="62">
        <v>53131609</v>
      </c>
      <c r="EMM1787" s="62">
        <v>53131609</v>
      </c>
      <c r="EMN1787" s="62">
        <v>53131609</v>
      </c>
      <c r="EMO1787" s="62">
        <v>53131609</v>
      </c>
      <c r="EMP1787" s="62">
        <v>53131609</v>
      </c>
      <c r="EMQ1787" s="62">
        <v>53131609</v>
      </c>
      <c r="EMR1787" s="62">
        <v>53131609</v>
      </c>
      <c r="EMS1787" s="62">
        <v>53131609</v>
      </c>
      <c r="EMT1787" s="62">
        <v>53131609</v>
      </c>
      <c r="EMU1787" s="62">
        <v>53131609</v>
      </c>
      <c r="EMV1787" s="62">
        <v>53131609</v>
      </c>
      <c r="EMW1787" s="62">
        <v>53131609</v>
      </c>
      <c r="EMX1787" s="62">
        <v>53131609</v>
      </c>
      <c r="EMY1787" s="62">
        <v>53131609</v>
      </c>
      <c r="EMZ1787" s="62">
        <v>53131609</v>
      </c>
      <c r="ENA1787" s="62">
        <v>53131609</v>
      </c>
      <c r="ENB1787" s="62">
        <v>53131609</v>
      </c>
      <c r="ENC1787" s="62">
        <v>53131609</v>
      </c>
      <c r="END1787" s="62">
        <v>53131609</v>
      </c>
      <c r="ENE1787" s="62">
        <v>53131609</v>
      </c>
      <c r="ENF1787" s="62">
        <v>53131609</v>
      </c>
      <c r="ENG1787" s="62">
        <v>53131609</v>
      </c>
      <c r="ENH1787" s="62">
        <v>53131609</v>
      </c>
      <c r="ENI1787" s="62">
        <v>53131609</v>
      </c>
      <c r="ENJ1787" s="62">
        <v>53131609</v>
      </c>
      <c r="ENK1787" s="62">
        <v>53131609</v>
      </c>
      <c r="ENL1787" s="62">
        <v>53131609</v>
      </c>
      <c r="ENM1787" s="62">
        <v>53131609</v>
      </c>
      <c r="ENN1787" s="62">
        <v>53131609</v>
      </c>
      <c r="ENO1787" s="62">
        <v>53131609</v>
      </c>
      <c r="ENP1787" s="62">
        <v>53131609</v>
      </c>
      <c r="ENQ1787" s="62">
        <v>53131609</v>
      </c>
      <c r="ENR1787" s="62">
        <v>53131609</v>
      </c>
      <c r="ENS1787" s="62">
        <v>53131609</v>
      </c>
      <c r="ENT1787" s="62">
        <v>53131609</v>
      </c>
      <c r="ENU1787" s="62">
        <v>53131609</v>
      </c>
      <c r="ENV1787" s="62">
        <v>53131609</v>
      </c>
      <c r="ENW1787" s="62">
        <v>53131609</v>
      </c>
      <c r="ENX1787" s="62">
        <v>53131609</v>
      </c>
      <c r="ENY1787" s="62">
        <v>53131609</v>
      </c>
      <c r="ENZ1787" s="62">
        <v>53131609</v>
      </c>
      <c r="EOA1787" s="62">
        <v>53131609</v>
      </c>
      <c r="EOB1787" s="62">
        <v>53131609</v>
      </c>
      <c r="EOC1787" s="62">
        <v>53131609</v>
      </c>
      <c r="EOD1787" s="62">
        <v>53131609</v>
      </c>
      <c r="EOE1787" s="62">
        <v>53131609</v>
      </c>
      <c r="EOF1787" s="62">
        <v>53131609</v>
      </c>
      <c r="EOG1787" s="62">
        <v>53131609</v>
      </c>
      <c r="EOH1787" s="62">
        <v>53131609</v>
      </c>
      <c r="EOI1787" s="62">
        <v>53131609</v>
      </c>
      <c r="EOJ1787" s="62">
        <v>53131609</v>
      </c>
      <c r="EOK1787" s="62">
        <v>53131609</v>
      </c>
      <c r="EOL1787" s="62">
        <v>53131609</v>
      </c>
      <c r="EOM1787" s="62">
        <v>53131609</v>
      </c>
      <c r="EON1787" s="62">
        <v>53131609</v>
      </c>
      <c r="EOO1787" s="62">
        <v>53131609</v>
      </c>
      <c r="EOP1787" s="62">
        <v>53131609</v>
      </c>
      <c r="EOQ1787" s="62">
        <v>53131609</v>
      </c>
      <c r="EOR1787" s="62">
        <v>53131609</v>
      </c>
      <c r="EOS1787" s="62">
        <v>53131609</v>
      </c>
      <c r="EOT1787" s="62">
        <v>53131609</v>
      </c>
      <c r="EOU1787" s="62">
        <v>53131609</v>
      </c>
      <c r="EOV1787" s="62">
        <v>53131609</v>
      </c>
      <c r="EOW1787" s="62">
        <v>53131609</v>
      </c>
      <c r="EOX1787" s="62">
        <v>53131609</v>
      </c>
      <c r="EOY1787" s="62">
        <v>53131609</v>
      </c>
      <c r="EOZ1787" s="62">
        <v>53131609</v>
      </c>
      <c r="EPA1787" s="62">
        <v>53131609</v>
      </c>
      <c r="EPB1787" s="62">
        <v>53131609</v>
      </c>
      <c r="EPC1787" s="62">
        <v>53131609</v>
      </c>
      <c r="EPD1787" s="62">
        <v>53131609</v>
      </c>
      <c r="EPE1787" s="62">
        <v>53131609</v>
      </c>
      <c r="EPF1787" s="62">
        <v>53131609</v>
      </c>
      <c r="EPG1787" s="62">
        <v>53131609</v>
      </c>
      <c r="EPH1787" s="62">
        <v>53131609</v>
      </c>
      <c r="EPI1787" s="62">
        <v>53131609</v>
      </c>
      <c r="EPJ1787" s="62">
        <v>53131609</v>
      </c>
      <c r="EPK1787" s="62">
        <v>53131609</v>
      </c>
      <c r="EPL1787" s="62">
        <v>53131609</v>
      </c>
      <c r="EPM1787" s="62">
        <v>53131609</v>
      </c>
      <c r="EPN1787" s="62">
        <v>53131609</v>
      </c>
      <c r="EPO1787" s="62">
        <v>53131609</v>
      </c>
      <c r="EPP1787" s="62">
        <v>53131609</v>
      </c>
      <c r="EPQ1787" s="62">
        <v>53131609</v>
      </c>
      <c r="EPR1787" s="62">
        <v>53131609</v>
      </c>
      <c r="EPS1787" s="62">
        <v>53131609</v>
      </c>
      <c r="EPT1787" s="62">
        <v>53131609</v>
      </c>
      <c r="EPU1787" s="62">
        <v>53131609</v>
      </c>
      <c r="EPV1787" s="62">
        <v>53131609</v>
      </c>
      <c r="EPW1787" s="62">
        <v>53131609</v>
      </c>
      <c r="EPX1787" s="62">
        <v>53131609</v>
      </c>
      <c r="EPY1787" s="62">
        <v>53131609</v>
      </c>
      <c r="EPZ1787" s="62">
        <v>53131609</v>
      </c>
      <c r="EQA1787" s="62">
        <v>53131609</v>
      </c>
      <c r="EQB1787" s="62">
        <v>53131609</v>
      </c>
      <c r="EQC1787" s="62">
        <v>53131609</v>
      </c>
      <c r="EQD1787" s="62">
        <v>53131609</v>
      </c>
      <c r="EQE1787" s="62">
        <v>53131609</v>
      </c>
      <c r="EQF1787" s="62">
        <v>53131609</v>
      </c>
      <c r="EQG1787" s="62">
        <v>53131609</v>
      </c>
      <c r="EQH1787" s="62">
        <v>53131609</v>
      </c>
      <c r="EQI1787" s="62">
        <v>53131609</v>
      </c>
      <c r="EQJ1787" s="62">
        <v>53131609</v>
      </c>
      <c r="EQK1787" s="62">
        <v>53131609</v>
      </c>
      <c r="EQL1787" s="62">
        <v>53131609</v>
      </c>
      <c r="EQM1787" s="62">
        <v>53131609</v>
      </c>
      <c r="EQN1787" s="62">
        <v>53131609</v>
      </c>
      <c r="EQO1787" s="62">
        <v>53131609</v>
      </c>
      <c r="EQP1787" s="62">
        <v>53131609</v>
      </c>
      <c r="EQQ1787" s="62">
        <v>53131609</v>
      </c>
      <c r="EQR1787" s="62">
        <v>53131609</v>
      </c>
      <c r="EQS1787" s="62">
        <v>53131609</v>
      </c>
      <c r="EQT1787" s="62">
        <v>53131609</v>
      </c>
      <c r="EQU1787" s="62">
        <v>53131609</v>
      </c>
      <c r="EQV1787" s="62">
        <v>53131609</v>
      </c>
      <c r="EQW1787" s="62">
        <v>53131609</v>
      </c>
      <c r="EQX1787" s="62">
        <v>53131609</v>
      </c>
      <c r="EQY1787" s="62">
        <v>53131609</v>
      </c>
      <c r="EQZ1787" s="62">
        <v>53131609</v>
      </c>
      <c r="ERA1787" s="62">
        <v>53131609</v>
      </c>
      <c r="ERB1787" s="62">
        <v>53131609</v>
      </c>
      <c r="ERC1787" s="62">
        <v>53131609</v>
      </c>
      <c r="ERD1787" s="62">
        <v>53131609</v>
      </c>
      <c r="ERE1787" s="62">
        <v>53131609</v>
      </c>
      <c r="ERF1787" s="62">
        <v>53131609</v>
      </c>
      <c r="ERG1787" s="62">
        <v>53131609</v>
      </c>
      <c r="ERH1787" s="62">
        <v>53131609</v>
      </c>
      <c r="ERI1787" s="62">
        <v>53131609</v>
      </c>
      <c r="ERJ1787" s="62">
        <v>53131609</v>
      </c>
      <c r="ERK1787" s="62">
        <v>53131609</v>
      </c>
      <c r="ERL1787" s="62">
        <v>53131609</v>
      </c>
      <c r="ERM1787" s="62">
        <v>53131609</v>
      </c>
      <c r="ERN1787" s="62">
        <v>53131609</v>
      </c>
      <c r="ERO1787" s="62">
        <v>53131609</v>
      </c>
      <c r="ERP1787" s="62">
        <v>53131609</v>
      </c>
      <c r="ERQ1787" s="62">
        <v>53131609</v>
      </c>
      <c r="ERR1787" s="62">
        <v>53131609</v>
      </c>
      <c r="ERS1787" s="62">
        <v>53131609</v>
      </c>
      <c r="ERT1787" s="62">
        <v>53131609</v>
      </c>
      <c r="ERU1787" s="62">
        <v>53131609</v>
      </c>
      <c r="ERV1787" s="62">
        <v>53131609</v>
      </c>
      <c r="ERW1787" s="62">
        <v>53131609</v>
      </c>
      <c r="ERX1787" s="62">
        <v>53131609</v>
      </c>
      <c r="ERY1787" s="62">
        <v>53131609</v>
      </c>
      <c r="ERZ1787" s="62">
        <v>53131609</v>
      </c>
      <c r="ESA1787" s="62">
        <v>53131609</v>
      </c>
      <c r="ESB1787" s="62">
        <v>53131609</v>
      </c>
      <c r="ESC1787" s="62">
        <v>53131609</v>
      </c>
      <c r="ESD1787" s="62">
        <v>53131609</v>
      </c>
      <c r="ESE1787" s="62">
        <v>53131609</v>
      </c>
      <c r="ESF1787" s="62">
        <v>53131609</v>
      </c>
      <c r="ESG1787" s="62">
        <v>53131609</v>
      </c>
      <c r="ESH1787" s="62">
        <v>53131609</v>
      </c>
      <c r="ESI1787" s="62">
        <v>53131609</v>
      </c>
      <c r="ESJ1787" s="62">
        <v>53131609</v>
      </c>
      <c r="ESK1787" s="62">
        <v>53131609</v>
      </c>
      <c r="ESL1787" s="62">
        <v>53131609</v>
      </c>
      <c r="ESM1787" s="62">
        <v>53131609</v>
      </c>
      <c r="ESN1787" s="62">
        <v>53131609</v>
      </c>
      <c r="ESO1787" s="62">
        <v>53131609</v>
      </c>
      <c r="ESP1787" s="62">
        <v>53131609</v>
      </c>
      <c r="ESQ1787" s="62">
        <v>53131609</v>
      </c>
      <c r="ESR1787" s="62">
        <v>53131609</v>
      </c>
      <c r="ESS1787" s="62">
        <v>53131609</v>
      </c>
      <c r="EST1787" s="62">
        <v>53131609</v>
      </c>
      <c r="ESU1787" s="62">
        <v>53131609</v>
      </c>
      <c r="ESV1787" s="62">
        <v>53131609</v>
      </c>
      <c r="ESW1787" s="62">
        <v>53131609</v>
      </c>
      <c r="ESX1787" s="62">
        <v>53131609</v>
      </c>
      <c r="ESY1787" s="62">
        <v>53131609</v>
      </c>
      <c r="ESZ1787" s="62">
        <v>53131609</v>
      </c>
      <c r="ETA1787" s="62">
        <v>53131609</v>
      </c>
      <c r="ETB1787" s="62">
        <v>53131609</v>
      </c>
      <c r="ETC1787" s="62">
        <v>53131609</v>
      </c>
      <c r="ETD1787" s="62">
        <v>53131609</v>
      </c>
      <c r="ETE1787" s="62">
        <v>53131609</v>
      </c>
      <c r="ETF1787" s="62">
        <v>53131609</v>
      </c>
      <c r="ETG1787" s="62">
        <v>53131609</v>
      </c>
      <c r="ETH1787" s="62">
        <v>53131609</v>
      </c>
      <c r="ETI1787" s="62">
        <v>53131609</v>
      </c>
      <c r="ETJ1787" s="62">
        <v>53131609</v>
      </c>
      <c r="ETK1787" s="62">
        <v>53131609</v>
      </c>
      <c r="ETL1787" s="62">
        <v>53131609</v>
      </c>
      <c r="ETM1787" s="62">
        <v>53131609</v>
      </c>
      <c r="ETN1787" s="62">
        <v>53131609</v>
      </c>
      <c r="ETO1787" s="62">
        <v>53131609</v>
      </c>
      <c r="ETP1787" s="62">
        <v>53131609</v>
      </c>
      <c r="ETQ1787" s="62">
        <v>53131609</v>
      </c>
      <c r="ETR1787" s="62">
        <v>53131609</v>
      </c>
      <c r="ETS1787" s="62">
        <v>53131609</v>
      </c>
      <c r="ETT1787" s="62">
        <v>53131609</v>
      </c>
      <c r="ETU1787" s="62">
        <v>53131609</v>
      </c>
      <c r="ETV1787" s="62">
        <v>53131609</v>
      </c>
      <c r="ETW1787" s="62">
        <v>53131609</v>
      </c>
      <c r="ETX1787" s="62">
        <v>53131609</v>
      </c>
      <c r="ETY1787" s="62">
        <v>53131609</v>
      </c>
      <c r="ETZ1787" s="62">
        <v>53131609</v>
      </c>
      <c r="EUA1787" s="62">
        <v>53131609</v>
      </c>
      <c r="EUB1787" s="62">
        <v>53131609</v>
      </c>
      <c r="EUC1787" s="62">
        <v>53131609</v>
      </c>
      <c r="EUD1787" s="62">
        <v>53131609</v>
      </c>
      <c r="EUE1787" s="62">
        <v>53131609</v>
      </c>
      <c r="EUF1787" s="62">
        <v>53131609</v>
      </c>
      <c r="EUG1787" s="62">
        <v>53131609</v>
      </c>
      <c r="EUH1787" s="62">
        <v>53131609</v>
      </c>
      <c r="EUI1787" s="62">
        <v>53131609</v>
      </c>
      <c r="EUJ1787" s="62">
        <v>53131609</v>
      </c>
      <c r="EUK1787" s="62">
        <v>53131609</v>
      </c>
      <c r="EUL1787" s="62">
        <v>53131609</v>
      </c>
      <c r="EUM1787" s="62">
        <v>53131609</v>
      </c>
      <c r="EUN1787" s="62">
        <v>53131609</v>
      </c>
      <c r="EUO1787" s="62">
        <v>53131609</v>
      </c>
      <c r="EUP1787" s="62">
        <v>53131609</v>
      </c>
      <c r="EUQ1787" s="62">
        <v>53131609</v>
      </c>
      <c r="EUR1787" s="62">
        <v>53131609</v>
      </c>
      <c r="EUS1787" s="62">
        <v>53131609</v>
      </c>
      <c r="EUT1787" s="62">
        <v>53131609</v>
      </c>
      <c r="EUU1787" s="62">
        <v>53131609</v>
      </c>
      <c r="EUV1787" s="62">
        <v>53131609</v>
      </c>
      <c r="EUW1787" s="62">
        <v>53131609</v>
      </c>
      <c r="EUX1787" s="62">
        <v>53131609</v>
      </c>
      <c r="EUY1787" s="62">
        <v>53131609</v>
      </c>
      <c r="EUZ1787" s="62">
        <v>53131609</v>
      </c>
      <c r="EVA1787" s="62">
        <v>53131609</v>
      </c>
      <c r="EVB1787" s="62">
        <v>53131609</v>
      </c>
      <c r="EVC1787" s="62">
        <v>53131609</v>
      </c>
      <c r="EVD1787" s="62">
        <v>53131609</v>
      </c>
      <c r="EVE1787" s="62">
        <v>53131609</v>
      </c>
      <c r="EVF1787" s="62">
        <v>53131609</v>
      </c>
      <c r="EVG1787" s="62">
        <v>53131609</v>
      </c>
      <c r="EVH1787" s="62">
        <v>53131609</v>
      </c>
      <c r="EVI1787" s="62">
        <v>53131609</v>
      </c>
      <c r="EVJ1787" s="62">
        <v>53131609</v>
      </c>
      <c r="EVK1787" s="62">
        <v>53131609</v>
      </c>
      <c r="EVL1787" s="62">
        <v>53131609</v>
      </c>
      <c r="EVM1787" s="62">
        <v>53131609</v>
      </c>
      <c r="EVN1787" s="62">
        <v>53131609</v>
      </c>
      <c r="EVO1787" s="62">
        <v>53131609</v>
      </c>
      <c r="EVP1787" s="62">
        <v>53131609</v>
      </c>
      <c r="EVQ1787" s="62">
        <v>53131609</v>
      </c>
      <c r="EVR1787" s="62">
        <v>53131609</v>
      </c>
      <c r="EVS1787" s="62">
        <v>53131609</v>
      </c>
      <c r="EVT1787" s="62">
        <v>53131609</v>
      </c>
      <c r="EVU1787" s="62">
        <v>53131609</v>
      </c>
      <c r="EVV1787" s="62">
        <v>53131609</v>
      </c>
      <c r="EVW1787" s="62">
        <v>53131609</v>
      </c>
      <c r="EVX1787" s="62">
        <v>53131609</v>
      </c>
      <c r="EVY1787" s="62">
        <v>53131609</v>
      </c>
      <c r="EVZ1787" s="62">
        <v>53131609</v>
      </c>
      <c r="EWA1787" s="62">
        <v>53131609</v>
      </c>
      <c r="EWB1787" s="62">
        <v>53131609</v>
      </c>
      <c r="EWC1787" s="62">
        <v>53131609</v>
      </c>
      <c r="EWD1787" s="62">
        <v>53131609</v>
      </c>
      <c r="EWE1787" s="62">
        <v>53131609</v>
      </c>
      <c r="EWF1787" s="62">
        <v>53131609</v>
      </c>
      <c r="EWG1787" s="62">
        <v>53131609</v>
      </c>
      <c r="EWH1787" s="62">
        <v>53131609</v>
      </c>
      <c r="EWI1787" s="62">
        <v>53131609</v>
      </c>
      <c r="EWJ1787" s="62">
        <v>53131609</v>
      </c>
      <c r="EWK1787" s="62">
        <v>53131609</v>
      </c>
      <c r="EWL1787" s="62">
        <v>53131609</v>
      </c>
      <c r="EWM1787" s="62">
        <v>53131609</v>
      </c>
      <c r="EWN1787" s="62">
        <v>53131609</v>
      </c>
      <c r="EWO1787" s="62">
        <v>53131609</v>
      </c>
      <c r="EWP1787" s="62">
        <v>53131609</v>
      </c>
      <c r="EWQ1787" s="62">
        <v>53131609</v>
      </c>
      <c r="EWR1787" s="62">
        <v>53131609</v>
      </c>
      <c r="EWS1787" s="62">
        <v>53131609</v>
      </c>
      <c r="EWT1787" s="62">
        <v>53131609</v>
      </c>
      <c r="EWU1787" s="62">
        <v>53131609</v>
      </c>
      <c r="EWV1787" s="62">
        <v>53131609</v>
      </c>
      <c r="EWW1787" s="62">
        <v>53131609</v>
      </c>
      <c r="EWX1787" s="62">
        <v>53131609</v>
      </c>
      <c r="EWY1787" s="62">
        <v>53131609</v>
      </c>
      <c r="EWZ1787" s="62">
        <v>53131609</v>
      </c>
      <c r="EXA1787" s="62">
        <v>53131609</v>
      </c>
      <c r="EXB1787" s="62">
        <v>53131609</v>
      </c>
      <c r="EXC1787" s="62">
        <v>53131609</v>
      </c>
      <c r="EXD1787" s="62">
        <v>53131609</v>
      </c>
      <c r="EXE1787" s="62">
        <v>53131609</v>
      </c>
      <c r="EXF1787" s="62">
        <v>53131609</v>
      </c>
      <c r="EXG1787" s="62">
        <v>53131609</v>
      </c>
      <c r="EXH1787" s="62">
        <v>53131609</v>
      </c>
      <c r="EXI1787" s="62">
        <v>53131609</v>
      </c>
      <c r="EXJ1787" s="62">
        <v>53131609</v>
      </c>
      <c r="EXK1787" s="62">
        <v>53131609</v>
      </c>
      <c r="EXL1787" s="62">
        <v>53131609</v>
      </c>
      <c r="EXM1787" s="62">
        <v>53131609</v>
      </c>
      <c r="EXN1787" s="62">
        <v>53131609</v>
      </c>
      <c r="EXO1787" s="62">
        <v>53131609</v>
      </c>
      <c r="EXP1787" s="62">
        <v>53131609</v>
      </c>
      <c r="EXQ1787" s="62">
        <v>53131609</v>
      </c>
      <c r="EXR1787" s="62">
        <v>53131609</v>
      </c>
      <c r="EXS1787" s="62">
        <v>53131609</v>
      </c>
      <c r="EXT1787" s="62">
        <v>53131609</v>
      </c>
      <c r="EXU1787" s="62">
        <v>53131609</v>
      </c>
      <c r="EXV1787" s="62">
        <v>53131609</v>
      </c>
      <c r="EXW1787" s="62">
        <v>53131609</v>
      </c>
      <c r="EXX1787" s="62">
        <v>53131609</v>
      </c>
      <c r="EXY1787" s="62">
        <v>53131609</v>
      </c>
      <c r="EXZ1787" s="62">
        <v>53131609</v>
      </c>
      <c r="EYA1787" s="62">
        <v>53131609</v>
      </c>
      <c r="EYB1787" s="62">
        <v>53131609</v>
      </c>
      <c r="EYC1787" s="62">
        <v>53131609</v>
      </c>
      <c r="EYD1787" s="62">
        <v>53131609</v>
      </c>
      <c r="EYE1787" s="62">
        <v>53131609</v>
      </c>
      <c r="EYF1787" s="62">
        <v>53131609</v>
      </c>
      <c r="EYG1787" s="62">
        <v>53131609</v>
      </c>
      <c r="EYH1787" s="62">
        <v>53131609</v>
      </c>
      <c r="EYI1787" s="62">
        <v>53131609</v>
      </c>
      <c r="EYJ1787" s="62">
        <v>53131609</v>
      </c>
      <c r="EYK1787" s="62">
        <v>53131609</v>
      </c>
      <c r="EYL1787" s="62">
        <v>53131609</v>
      </c>
      <c r="EYM1787" s="62">
        <v>53131609</v>
      </c>
      <c r="EYN1787" s="62">
        <v>53131609</v>
      </c>
      <c r="EYO1787" s="62">
        <v>53131609</v>
      </c>
      <c r="EYP1787" s="62">
        <v>53131609</v>
      </c>
      <c r="EYQ1787" s="62">
        <v>53131609</v>
      </c>
      <c r="EYR1787" s="62">
        <v>53131609</v>
      </c>
      <c r="EYS1787" s="62">
        <v>53131609</v>
      </c>
      <c r="EYT1787" s="62">
        <v>53131609</v>
      </c>
      <c r="EYU1787" s="62">
        <v>53131609</v>
      </c>
      <c r="EYV1787" s="62">
        <v>53131609</v>
      </c>
      <c r="EYW1787" s="62">
        <v>53131609</v>
      </c>
      <c r="EYX1787" s="62">
        <v>53131609</v>
      </c>
      <c r="EYY1787" s="62">
        <v>53131609</v>
      </c>
      <c r="EYZ1787" s="62">
        <v>53131609</v>
      </c>
      <c r="EZA1787" s="62">
        <v>53131609</v>
      </c>
      <c r="EZB1787" s="62">
        <v>53131609</v>
      </c>
      <c r="EZC1787" s="62">
        <v>53131609</v>
      </c>
      <c r="EZD1787" s="62">
        <v>53131609</v>
      </c>
      <c r="EZE1787" s="62">
        <v>53131609</v>
      </c>
      <c r="EZF1787" s="62">
        <v>53131609</v>
      </c>
      <c r="EZG1787" s="62">
        <v>53131609</v>
      </c>
      <c r="EZH1787" s="62">
        <v>53131609</v>
      </c>
      <c r="EZI1787" s="62">
        <v>53131609</v>
      </c>
      <c r="EZJ1787" s="62">
        <v>53131609</v>
      </c>
      <c r="EZK1787" s="62">
        <v>53131609</v>
      </c>
      <c r="EZL1787" s="62">
        <v>53131609</v>
      </c>
      <c r="EZM1787" s="62">
        <v>53131609</v>
      </c>
      <c r="EZN1787" s="62">
        <v>53131609</v>
      </c>
      <c r="EZO1787" s="62">
        <v>53131609</v>
      </c>
      <c r="EZP1787" s="62">
        <v>53131609</v>
      </c>
      <c r="EZQ1787" s="62">
        <v>53131609</v>
      </c>
      <c r="EZR1787" s="62">
        <v>53131609</v>
      </c>
      <c r="EZS1787" s="62">
        <v>53131609</v>
      </c>
      <c r="EZT1787" s="62">
        <v>53131609</v>
      </c>
      <c r="EZU1787" s="62">
        <v>53131609</v>
      </c>
      <c r="EZV1787" s="62">
        <v>53131609</v>
      </c>
      <c r="EZW1787" s="62">
        <v>53131609</v>
      </c>
      <c r="EZX1787" s="62">
        <v>53131609</v>
      </c>
      <c r="EZY1787" s="62">
        <v>53131609</v>
      </c>
      <c r="EZZ1787" s="62">
        <v>53131609</v>
      </c>
      <c r="FAA1787" s="62">
        <v>53131609</v>
      </c>
      <c r="FAB1787" s="62">
        <v>53131609</v>
      </c>
      <c r="FAC1787" s="62">
        <v>53131609</v>
      </c>
      <c r="FAD1787" s="62">
        <v>53131609</v>
      </c>
      <c r="FAE1787" s="62">
        <v>53131609</v>
      </c>
      <c r="FAF1787" s="62">
        <v>53131609</v>
      </c>
      <c r="FAG1787" s="62">
        <v>53131609</v>
      </c>
      <c r="FAH1787" s="62">
        <v>53131609</v>
      </c>
      <c r="FAI1787" s="62">
        <v>53131609</v>
      </c>
      <c r="FAJ1787" s="62">
        <v>53131609</v>
      </c>
      <c r="FAK1787" s="62">
        <v>53131609</v>
      </c>
      <c r="FAL1787" s="62">
        <v>53131609</v>
      </c>
      <c r="FAM1787" s="62">
        <v>53131609</v>
      </c>
      <c r="FAN1787" s="62">
        <v>53131609</v>
      </c>
      <c r="FAO1787" s="62">
        <v>53131609</v>
      </c>
      <c r="FAP1787" s="62">
        <v>53131609</v>
      </c>
      <c r="FAQ1787" s="62">
        <v>53131609</v>
      </c>
      <c r="FAR1787" s="62">
        <v>53131609</v>
      </c>
      <c r="FAS1787" s="62">
        <v>53131609</v>
      </c>
      <c r="FAT1787" s="62">
        <v>53131609</v>
      </c>
      <c r="FAU1787" s="62">
        <v>53131609</v>
      </c>
      <c r="FAV1787" s="62">
        <v>53131609</v>
      </c>
      <c r="FAW1787" s="62">
        <v>53131609</v>
      </c>
      <c r="FAX1787" s="62">
        <v>53131609</v>
      </c>
      <c r="FAY1787" s="62">
        <v>53131609</v>
      </c>
      <c r="FAZ1787" s="62">
        <v>53131609</v>
      </c>
      <c r="FBA1787" s="62">
        <v>53131609</v>
      </c>
      <c r="FBB1787" s="62">
        <v>53131609</v>
      </c>
      <c r="FBC1787" s="62">
        <v>53131609</v>
      </c>
      <c r="FBD1787" s="62">
        <v>53131609</v>
      </c>
      <c r="FBE1787" s="62">
        <v>53131609</v>
      </c>
      <c r="FBF1787" s="62">
        <v>53131609</v>
      </c>
      <c r="FBG1787" s="62">
        <v>53131609</v>
      </c>
      <c r="FBH1787" s="62">
        <v>53131609</v>
      </c>
      <c r="FBI1787" s="62">
        <v>53131609</v>
      </c>
      <c r="FBJ1787" s="62">
        <v>53131609</v>
      </c>
      <c r="FBK1787" s="62">
        <v>53131609</v>
      </c>
      <c r="FBL1787" s="62">
        <v>53131609</v>
      </c>
      <c r="FBM1787" s="62">
        <v>53131609</v>
      </c>
      <c r="FBN1787" s="62">
        <v>53131609</v>
      </c>
      <c r="FBO1787" s="62">
        <v>53131609</v>
      </c>
      <c r="FBP1787" s="62">
        <v>53131609</v>
      </c>
      <c r="FBQ1787" s="62">
        <v>53131609</v>
      </c>
      <c r="FBR1787" s="62">
        <v>53131609</v>
      </c>
      <c r="FBS1787" s="62">
        <v>53131609</v>
      </c>
      <c r="FBT1787" s="62">
        <v>53131609</v>
      </c>
      <c r="FBU1787" s="62">
        <v>53131609</v>
      </c>
      <c r="FBV1787" s="62">
        <v>53131609</v>
      </c>
      <c r="FBW1787" s="62">
        <v>53131609</v>
      </c>
      <c r="FBX1787" s="62">
        <v>53131609</v>
      </c>
      <c r="FBY1787" s="62">
        <v>53131609</v>
      </c>
      <c r="FBZ1787" s="62">
        <v>53131609</v>
      </c>
      <c r="FCA1787" s="62">
        <v>53131609</v>
      </c>
      <c r="FCB1787" s="62">
        <v>53131609</v>
      </c>
      <c r="FCC1787" s="62">
        <v>53131609</v>
      </c>
      <c r="FCD1787" s="62">
        <v>53131609</v>
      </c>
      <c r="FCE1787" s="62">
        <v>53131609</v>
      </c>
      <c r="FCF1787" s="62">
        <v>53131609</v>
      </c>
      <c r="FCG1787" s="62">
        <v>53131609</v>
      </c>
      <c r="FCH1787" s="62">
        <v>53131609</v>
      </c>
      <c r="FCI1787" s="62">
        <v>53131609</v>
      </c>
      <c r="FCJ1787" s="62">
        <v>53131609</v>
      </c>
      <c r="FCK1787" s="62">
        <v>53131609</v>
      </c>
      <c r="FCL1787" s="62">
        <v>53131609</v>
      </c>
      <c r="FCM1787" s="62">
        <v>53131609</v>
      </c>
      <c r="FCN1787" s="62">
        <v>53131609</v>
      </c>
      <c r="FCO1787" s="62">
        <v>53131609</v>
      </c>
      <c r="FCP1787" s="62">
        <v>53131609</v>
      </c>
      <c r="FCQ1787" s="62">
        <v>53131609</v>
      </c>
      <c r="FCR1787" s="62">
        <v>53131609</v>
      </c>
      <c r="FCS1787" s="62">
        <v>53131609</v>
      </c>
      <c r="FCT1787" s="62">
        <v>53131609</v>
      </c>
      <c r="FCU1787" s="62">
        <v>53131609</v>
      </c>
      <c r="FCV1787" s="62">
        <v>53131609</v>
      </c>
      <c r="FCW1787" s="62">
        <v>53131609</v>
      </c>
      <c r="FCX1787" s="62">
        <v>53131609</v>
      </c>
      <c r="FCY1787" s="62">
        <v>53131609</v>
      </c>
      <c r="FCZ1787" s="62">
        <v>53131609</v>
      </c>
      <c r="FDA1787" s="62">
        <v>53131609</v>
      </c>
      <c r="FDB1787" s="62">
        <v>53131609</v>
      </c>
      <c r="FDC1787" s="62">
        <v>53131609</v>
      </c>
      <c r="FDD1787" s="62">
        <v>53131609</v>
      </c>
      <c r="FDE1787" s="62">
        <v>53131609</v>
      </c>
      <c r="FDF1787" s="62">
        <v>53131609</v>
      </c>
      <c r="FDG1787" s="62">
        <v>53131609</v>
      </c>
      <c r="FDH1787" s="62">
        <v>53131609</v>
      </c>
      <c r="FDI1787" s="62">
        <v>53131609</v>
      </c>
      <c r="FDJ1787" s="62">
        <v>53131609</v>
      </c>
      <c r="FDK1787" s="62">
        <v>53131609</v>
      </c>
      <c r="FDL1787" s="62">
        <v>53131609</v>
      </c>
      <c r="FDM1787" s="62">
        <v>53131609</v>
      </c>
      <c r="FDN1787" s="62">
        <v>53131609</v>
      </c>
      <c r="FDO1787" s="62">
        <v>53131609</v>
      </c>
      <c r="FDP1787" s="62">
        <v>53131609</v>
      </c>
      <c r="FDQ1787" s="62">
        <v>53131609</v>
      </c>
      <c r="FDR1787" s="62">
        <v>53131609</v>
      </c>
      <c r="FDS1787" s="62">
        <v>53131609</v>
      </c>
      <c r="FDT1787" s="62">
        <v>53131609</v>
      </c>
      <c r="FDU1787" s="62">
        <v>53131609</v>
      </c>
      <c r="FDV1787" s="62">
        <v>53131609</v>
      </c>
      <c r="FDW1787" s="62">
        <v>53131609</v>
      </c>
      <c r="FDX1787" s="62">
        <v>53131609</v>
      </c>
      <c r="FDY1787" s="62">
        <v>53131609</v>
      </c>
      <c r="FDZ1787" s="62">
        <v>53131609</v>
      </c>
      <c r="FEA1787" s="62">
        <v>53131609</v>
      </c>
      <c r="FEB1787" s="62">
        <v>53131609</v>
      </c>
      <c r="FEC1787" s="62">
        <v>53131609</v>
      </c>
      <c r="FED1787" s="62">
        <v>53131609</v>
      </c>
      <c r="FEE1787" s="62">
        <v>53131609</v>
      </c>
      <c r="FEF1787" s="62">
        <v>53131609</v>
      </c>
      <c r="FEG1787" s="62">
        <v>53131609</v>
      </c>
      <c r="FEH1787" s="62">
        <v>53131609</v>
      </c>
      <c r="FEI1787" s="62">
        <v>53131609</v>
      </c>
      <c r="FEJ1787" s="62">
        <v>53131609</v>
      </c>
      <c r="FEK1787" s="62">
        <v>53131609</v>
      </c>
      <c r="FEL1787" s="62">
        <v>53131609</v>
      </c>
      <c r="FEM1787" s="62">
        <v>53131609</v>
      </c>
      <c r="FEN1787" s="62">
        <v>53131609</v>
      </c>
      <c r="FEO1787" s="62">
        <v>53131609</v>
      </c>
      <c r="FEP1787" s="62">
        <v>53131609</v>
      </c>
      <c r="FEQ1787" s="62">
        <v>53131609</v>
      </c>
      <c r="FER1787" s="62">
        <v>53131609</v>
      </c>
      <c r="FES1787" s="62">
        <v>53131609</v>
      </c>
      <c r="FET1787" s="62">
        <v>53131609</v>
      </c>
      <c r="FEU1787" s="62">
        <v>53131609</v>
      </c>
      <c r="FEV1787" s="62">
        <v>53131609</v>
      </c>
      <c r="FEW1787" s="62">
        <v>53131609</v>
      </c>
      <c r="FEX1787" s="62">
        <v>53131609</v>
      </c>
      <c r="FEY1787" s="62">
        <v>53131609</v>
      </c>
      <c r="FEZ1787" s="62">
        <v>53131609</v>
      </c>
      <c r="FFA1787" s="62">
        <v>53131609</v>
      </c>
      <c r="FFB1787" s="62">
        <v>53131609</v>
      </c>
      <c r="FFC1787" s="62">
        <v>53131609</v>
      </c>
      <c r="FFD1787" s="62">
        <v>53131609</v>
      </c>
      <c r="FFE1787" s="62">
        <v>53131609</v>
      </c>
      <c r="FFF1787" s="62">
        <v>53131609</v>
      </c>
      <c r="FFG1787" s="62">
        <v>53131609</v>
      </c>
      <c r="FFH1787" s="62">
        <v>53131609</v>
      </c>
      <c r="FFI1787" s="62">
        <v>53131609</v>
      </c>
      <c r="FFJ1787" s="62">
        <v>53131609</v>
      </c>
      <c r="FFK1787" s="62">
        <v>53131609</v>
      </c>
      <c r="FFL1787" s="62">
        <v>53131609</v>
      </c>
      <c r="FFM1787" s="62">
        <v>53131609</v>
      </c>
      <c r="FFN1787" s="62">
        <v>53131609</v>
      </c>
      <c r="FFO1787" s="62">
        <v>53131609</v>
      </c>
      <c r="FFP1787" s="62">
        <v>53131609</v>
      </c>
      <c r="FFQ1787" s="62">
        <v>53131609</v>
      </c>
      <c r="FFR1787" s="62">
        <v>53131609</v>
      </c>
      <c r="FFS1787" s="62">
        <v>53131609</v>
      </c>
      <c r="FFT1787" s="62">
        <v>53131609</v>
      </c>
      <c r="FFU1787" s="62">
        <v>53131609</v>
      </c>
      <c r="FFV1787" s="62">
        <v>53131609</v>
      </c>
      <c r="FFW1787" s="62">
        <v>53131609</v>
      </c>
      <c r="FFX1787" s="62">
        <v>53131609</v>
      </c>
      <c r="FFY1787" s="62">
        <v>53131609</v>
      </c>
      <c r="FFZ1787" s="62">
        <v>53131609</v>
      </c>
      <c r="FGA1787" s="62">
        <v>53131609</v>
      </c>
      <c r="FGB1787" s="62">
        <v>53131609</v>
      </c>
      <c r="FGC1787" s="62">
        <v>53131609</v>
      </c>
      <c r="FGD1787" s="62">
        <v>53131609</v>
      </c>
      <c r="FGE1787" s="62">
        <v>53131609</v>
      </c>
      <c r="FGF1787" s="62">
        <v>53131609</v>
      </c>
      <c r="FGG1787" s="62">
        <v>53131609</v>
      </c>
      <c r="FGH1787" s="62">
        <v>53131609</v>
      </c>
      <c r="FGI1787" s="62">
        <v>53131609</v>
      </c>
      <c r="FGJ1787" s="62">
        <v>53131609</v>
      </c>
      <c r="FGK1787" s="62">
        <v>53131609</v>
      </c>
      <c r="FGL1787" s="62">
        <v>53131609</v>
      </c>
      <c r="FGM1787" s="62">
        <v>53131609</v>
      </c>
      <c r="FGN1787" s="62">
        <v>53131609</v>
      </c>
      <c r="FGO1787" s="62">
        <v>53131609</v>
      </c>
      <c r="FGP1787" s="62">
        <v>53131609</v>
      </c>
      <c r="FGQ1787" s="62">
        <v>53131609</v>
      </c>
      <c r="FGR1787" s="62">
        <v>53131609</v>
      </c>
      <c r="FGS1787" s="62">
        <v>53131609</v>
      </c>
      <c r="FGT1787" s="62">
        <v>53131609</v>
      </c>
      <c r="FGU1787" s="62">
        <v>53131609</v>
      </c>
      <c r="FGV1787" s="62">
        <v>53131609</v>
      </c>
      <c r="FGW1787" s="62">
        <v>53131609</v>
      </c>
      <c r="FGX1787" s="62">
        <v>53131609</v>
      </c>
      <c r="FGY1787" s="62">
        <v>53131609</v>
      </c>
      <c r="FGZ1787" s="62">
        <v>53131609</v>
      </c>
      <c r="FHA1787" s="62">
        <v>53131609</v>
      </c>
      <c r="FHB1787" s="62">
        <v>53131609</v>
      </c>
      <c r="FHC1787" s="62">
        <v>53131609</v>
      </c>
      <c r="FHD1787" s="62">
        <v>53131609</v>
      </c>
      <c r="FHE1787" s="62">
        <v>53131609</v>
      </c>
      <c r="FHF1787" s="62">
        <v>53131609</v>
      </c>
      <c r="FHG1787" s="62">
        <v>53131609</v>
      </c>
      <c r="FHH1787" s="62">
        <v>53131609</v>
      </c>
      <c r="FHI1787" s="62">
        <v>53131609</v>
      </c>
      <c r="FHJ1787" s="62">
        <v>53131609</v>
      </c>
      <c r="FHK1787" s="62">
        <v>53131609</v>
      </c>
      <c r="FHL1787" s="62">
        <v>53131609</v>
      </c>
      <c r="FHM1787" s="62">
        <v>53131609</v>
      </c>
      <c r="FHN1787" s="62">
        <v>53131609</v>
      </c>
      <c r="FHO1787" s="62">
        <v>53131609</v>
      </c>
      <c r="FHP1787" s="62">
        <v>53131609</v>
      </c>
      <c r="FHQ1787" s="62">
        <v>53131609</v>
      </c>
      <c r="FHR1787" s="62">
        <v>53131609</v>
      </c>
      <c r="FHS1787" s="62">
        <v>53131609</v>
      </c>
      <c r="FHT1787" s="62">
        <v>53131609</v>
      </c>
      <c r="FHU1787" s="62">
        <v>53131609</v>
      </c>
      <c r="FHV1787" s="62">
        <v>53131609</v>
      </c>
      <c r="FHW1787" s="62">
        <v>53131609</v>
      </c>
      <c r="FHX1787" s="62">
        <v>53131609</v>
      </c>
      <c r="FHY1787" s="62">
        <v>53131609</v>
      </c>
      <c r="FHZ1787" s="62">
        <v>53131609</v>
      </c>
      <c r="FIA1787" s="62">
        <v>53131609</v>
      </c>
      <c r="FIB1787" s="62">
        <v>53131609</v>
      </c>
      <c r="FIC1787" s="62">
        <v>53131609</v>
      </c>
      <c r="FID1787" s="62">
        <v>53131609</v>
      </c>
      <c r="FIE1787" s="62">
        <v>53131609</v>
      </c>
      <c r="FIF1787" s="62">
        <v>53131609</v>
      </c>
      <c r="FIG1787" s="62">
        <v>53131609</v>
      </c>
      <c r="FIH1787" s="62">
        <v>53131609</v>
      </c>
      <c r="FII1787" s="62">
        <v>53131609</v>
      </c>
      <c r="FIJ1787" s="62">
        <v>53131609</v>
      </c>
      <c r="FIK1787" s="62">
        <v>53131609</v>
      </c>
      <c r="FIL1787" s="62">
        <v>53131609</v>
      </c>
      <c r="FIM1787" s="62">
        <v>53131609</v>
      </c>
      <c r="FIN1787" s="62">
        <v>53131609</v>
      </c>
      <c r="FIO1787" s="62">
        <v>53131609</v>
      </c>
      <c r="FIP1787" s="62">
        <v>53131609</v>
      </c>
      <c r="FIQ1787" s="62">
        <v>53131609</v>
      </c>
      <c r="FIR1787" s="62">
        <v>53131609</v>
      </c>
      <c r="FIS1787" s="62">
        <v>53131609</v>
      </c>
      <c r="FIT1787" s="62">
        <v>53131609</v>
      </c>
      <c r="FIU1787" s="62">
        <v>53131609</v>
      </c>
      <c r="FIV1787" s="62">
        <v>53131609</v>
      </c>
      <c r="FIW1787" s="62">
        <v>53131609</v>
      </c>
      <c r="FIX1787" s="62">
        <v>53131609</v>
      </c>
      <c r="FIY1787" s="62">
        <v>53131609</v>
      </c>
      <c r="FIZ1787" s="62">
        <v>53131609</v>
      </c>
      <c r="FJA1787" s="62">
        <v>53131609</v>
      </c>
      <c r="FJB1787" s="62">
        <v>53131609</v>
      </c>
      <c r="FJC1787" s="62">
        <v>53131609</v>
      </c>
      <c r="FJD1787" s="62">
        <v>53131609</v>
      </c>
      <c r="FJE1787" s="62">
        <v>53131609</v>
      </c>
      <c r="FJF1787" s="62">
        <v>53131609</v>
      </c>
      <c r="FJG1787" s="62">
        <v>53131609</v>
      </c>
      <c r="FJH1787" s="62">
        <v>53131609</v>
      </c>
      <c r="FJI1787" s="62">
        <v>53131609</v>
      </c>
      <c r="FJJ1787" s="62">
        <v>53131609</v>
      </c>
      <c r="FJK1787" s="62">
        <v>53131609</v>
      </c>
      <c r="FJL1787" s="62">
        <v>53131609</v>
      </c>
      <c r="FJM1787" s="62">
        <v>53131609</v>
      </c>
      <c r="FJN1787" s="62">
        <v>53131609</v>
      </c>
      <c r="FJO1787" s="62">
        <v>53131609</v>
      </c>
      <c r="FJP1787" s="62">
        <v>53131609</v>
      </c>
      <c r="FJQ1787" s="62">
        <v>53131609</v>
      </c>
      <c r="FJR1787" s="62">
        <v>53131609</v>
      </c>
      <c r="FJS1787" s="62">
        <v>53131609</v>
      </c>
      <c r="FJT1787" s="62">
        <v>53131609</v>
      </c>
      <c r="FJU1787" s="62">
        <v>53131609</v>
      </c>
      <c r="FJV1787" s="62">
        <v>53131609</v>
      </c>
      <c r="FJW1787" s="62">
        <v>53131609</v>
      </c>
      <c r="FJX1787" s="62">
        <v>53131609</v>
      </c>
      <c r="FJY1787" s="62">
        <v>53131609</v>
      </c>
      <c r="FJZ1787" s="62">
        <v>53131609</v>
      </c>
      <c r="FKA1787" s="62">
        <v>53131609</v>
      </c>
      <c r="FKB1787" s="62">
        <v>53131609</v>
      </c>
      <c r="FKC1787" s="62">
        <v>53131609</v>
      </c>
      <c r="FKD1787" s="62">
        <v>53131609</v>
      </c>
      <c r="FKE1787" s="62">
        <v>53131609</v>
      </c>
      <c r="FKF1787" s="62">
        <v>53131609</v>
      </c>
      <c r="FKG1787" s="62">
        <v>53131609</v>
      </c>
      <c r="FKH1787" s="62">
        <v>53131609</v>
      </c>
      <c r="FKI1787" s="62">
        <v>53131609</v>
      </c>
      <c r="FKJ1787" s="62">
        <v>53131609</v>
      </c>
      <c r="FKK1787" s="62">
        <v>53131609</v>
      </c>
      <c r="FKL1787" s="62">
        <v>53131609</v>
      </c>
      <c r="FKM1787" s="62">
        <v>53131609</v>
      </c>
      <c r="FKN1787" s="62">
        <v>53131609</v>
      </c>
      <c r="FKO1787" s="62">
        <v>53131609</v>
      </c>
      <c r="FKP1787" s="62">
        <v>53131609</v>
      </c>
      <c r="FKQ1787" s="62">
        <v>53131609</v>
      </c>
      <c r="FKR1787" s="62">
        <v>53131609</v>
      </c>
      <c r="FKS1787" s="62">
        <v>53131609</v>
      </c>
      <c r="FKT1787" s="62">
        <v>53131609</v>
      </c>
      <c r="FKU1787" s="62">
        <v>53131609</v>
      </c>
      <c r="FKV1787" s="62">
        <v>53131609</v>
      </c>
      <c r="FKW1787" s="62">
        <v>53131609</v>
      </c>
      <c r="FKX1787" s="62">
        <v>53131609</v>
      </c>
      <c r="FKY1787" s="62">
        <v>53131609</v>
      </c>
      <c r="FKZ1787" s="62">
        <v>53131609</v>
      </c>
      <c r="FLA1787" s="62">
        <v>53131609</v>
      </c>
      <c r="FLB1787" s="62">
        <v>53131609</v>
      </c>
      <c r="FLC1787" s="62">
        <v>53131609</v>
      </c>
      <c r="FLD1787" s="62">
        <v>53131609</v>
      </c>
      <c r="FLE1787" s="62">
        <v>53131609</v>
      </c>
      <c r="FLF1787" s="62">
        <v>53131609</v>
      </c>
      <c r="FLG1787" s="62">
        <v>53131609</v>
      </c>
      <c r="FLH1787" s="62">
        <v>53131609</v>
      </c>
      <c r="FLI1787" s="62">
        <v>53131609</v>
      </c>
      <c r="FLJ1787" s="62">
        <v>53131609</v>
      </c>
      <c r="FLK1787" s="62">
        <v>53131609</v>
      </c>
      <c r="FLL1787" s="62">
        <v>53131609</v>
      </c>
      <c r="FLM1787" s="62">
        <v>53131609</v>
      </c>
      <c r="FLN1787" s="62">
        <v>53131609</v>
      </c>
      <c r="FLO1787" s="62">
        <v>53131609</v>
      </c>
      <c r="FLP1787" s="62">
        <v>53131609</v>
      </c>
      <c r="FLQ1787" s="62">
        <v>53131609</v>
      </c>
      <c r="FLR1787" s="62">
        <v>53131609</v>
      </c>
      <c r="FLS1787" s="62">
        <v>53131609</v>
      </c>
      <c r="FLT1787" s="62">
        <v>53131609</v>
      </c>
      <c r="FLU1787" s="62">
        <v>53131609</v>
      </c>
      <c r="FLV1787" s="62">
        <v>53131609</v>
      </c>
      <c r="FLW1787" s="62">
        <v>53131609</v>
      </c>
      <c r="FLX1787" s="62">
        <v>53131609</v>
      </c>
      <c r="FLY1787" s="62">
        <v>53131609</v>
      </c>
      <c r="FLZ1787" s="62">
        <v>53131609</v>
      </c>
      <c r="FMA1787" s="62">
        <v>53131609</v>
      </c>
      <c r="FMB1787" s="62">
        <v>53131609</v>
      </c>
      <c r="FMC1787" s="62">
        <v>53131609</v>
      </c>
      <c r="FMD1787" s="62">
        <v>53131609</v>
      </c>
      <c r="FME1787" s="62">
        <v>53131609</v>
      </c>
      <c r="FMF1787" s="62">
        <v>53131609</v>
      </c>
      <c r="FMG1787" s="62">
        <v>53131609</v>
      </c>
      <c r="FMH1787" s="62">
        <v>53131609</v>
      </c>
      <c r="FMI1787" s="62">
        <v>53131609</v>
      </c>
      <c r="FMJ1787" s="62">
        <v>53131609</v>
      </c>
      <c r="FMK1787" s="62">
        <v>53131609</v>
      </c>
      <c r="FML1787" s="62">
        <v>53131609</v>
      </c>
      <c r="FMM1787" s="62">
        <v>53131609</v>
      </c>
      <c r="FMN1787" s="62">
        <v>53131609</v>
      </c>
      <c r="FMO1787" s="62">
        <v>53131609</v>
      </c>
      <c r="FMP1787" s="62">
        <v>53131609</v>
      </c>
      <c r="FMQ1787" s="62">
        <v>53131609</v>
      </c>
      <c r="FMR1787" s="62">
        <v>53131609</v>
      </c>
      <c r="FMS1787" s="62">
        <v>53131609</v>
      </c>
      <c r="FMT1787" s="62">
        <v>53131609</v>
      </c>
      <c r="FMU1787" s="62">
        <v>53131609</v>
      </c>
      <c r="FMV1787" s="62">
        <v>53131609</v>
      </c>
      <c r="FMW1787" s="62">
        <v>53131609</v>
      </c>
      <c r="FMX1787" s="62">
        <v>53131609</v>
      </c>
      <c r="FMY1787" s="62">
        <v>53131609</v>
      </c>
      <c r="FMZ1787" s="62">
        <v>53131609</v>
      </c>
      <c r="FNA1787" s="62">
        <v>53131609</v>
      </c>
      <c r="FNB1787" s="62">
        <v>53131609</v>
      </c>
      <c r="FNC1787" s="62">
        <v>53131609</v>
      </c>
      <c r="FND1787" s="62">
        <v>53131609</v>
      </c>
      <c r="FNE1787" s="62">
        <v>53131609</v>
      </c>
      <c r="FNF1787" s="62">
        <v>53131609</v>
      </c>
      <c r="FNG1787" s="62">
        <v>53131609</v>
      </c>
      <c r="FNH1787" s="62">
        <v>53131609</v>
      </c>
      <c r="FNI1787" s="62">
        <v>53131609</v>
      </c>
      <c r="FNJ1787" s="62">
        <v>53131609</v>
      </c>
      <c r="FNK1787" s="62">
        <v>53131609</v>
      </c>
      <c r="FNL1787" s="62">
        <v>53131609</v>
      </c>
      <c r="FNM1787" s="62">
        <v>53131609</v>
      </c>
      <c r="FNN1787" s="62">
        <v>53131609</v>
      </c>
      <c r="FNO1787" s="62">
        <v>53131609</v>
      </c>
      <c r="FNP1787" s="62">
        <v>53131609</v>
      </c>
      <c r="FNQ1787" s="62">
        <v>53131609</v>
      </c>
      <c r="FNR1787" s="62">
        <v>53131609</v>
      </c>
      <c r="FNS1787" s="62">
        <v>53131609</v>
      </c>
      <c r="FNT1787" s="62">
        <v>53131609</v>
      </c>
      <c r="FNU1787" s="62">
        <v>53131609</v>
      </c>
      <c r="FNV1787" s="62">
        <v>53131609</v>
      </c>
      <c r="FNW1787" s="62">
        <v>53131609</v>
      </c>
      <c r="FNX1787" s="62">
        <v>53131609</v>
      </c>
      <c r="FNY1787" s="62">
        <v>53131609</v>
      </c>
      <c r="FNZ1787" s="62">
        <v>53131609</v>
      </c>
      <c r="FOA1787" s="62">
        <v>53131609</v>
      </c>
      <c r="FOB1787" s="62">
        <v>53131609</v>
      </c>
      <c r="FOC1787" s="62">
        <v>53131609</v>
      </c>
      <c r="FOD1787" s="62">
        <v>53131609</v>
      </c>
      <c r="FOE1787" s="62">
        <v>53131609</v>
      </c>
      <c r="FOF1787" s="62">
        <v>53131609</v>
      </c>
      <c r="FOG1787" s="62">
        <v>53131609</v>
      </c>
      <c r="FOH1787" s="62">
        <v>53131609</v>
      </c>
      <c r="FOI1787" s="62">
        <v>53131609</v>
      </c>
      <c r="FOJ1787" s="62">
        <v>53131609</v>
      </c>
      <c r="FOK1787" s="62">
        <v>53131609</v>
      </c>
      <c r="FOL1787" s="62">
        <v>53131609</v>
      </c>
      <c r="FOM1787" s="62">
        <v>53131609</v>
      </c>
      <c r="FON1787" s="62">
        <v>53131609</v>
      </c>
      <c r="FOO1787" s="62">
        <v>53131609</v>
      </c>
      <c r="FOP1787" s="62">
        <v>53131609</v>
      </c>
      <c r="FOQ1787" s="62">
        <v>53131609</v>
      </c>
      <c r="FOR1787" s="62">
        <v>53131609</v>
      </c>
      <c r="FOS1787" s="62">
        <v>53131609</v>
      </c>
      <c r="FOT1787" s="62">
        <v>53131609</v>
      </c>
      <c r="FOU1787" s="62">
        <v>53131609</v>
      </c>
      <c r="FOV1787" s="62">
        <v>53131609</v>
      </c>
      <c r="FOW1787" s="62">
        <v>53131609</v>
      </c>
      <c r="FOX1787" s="62">
        <v>53131609</v>
      </c>
      <c r="FOY1787" s="62">
        <v>53131609</v>
      </c>
      <c r="FOZ1787" s="62">
        <v>53131609</v>
      </c>
      <c r="FPA1787" s="62">
        <v>53131609</v>
      </c>
      <c r="FPB1787" s="62">
        <v>53131609</v>
      </c>
      <c r="FPC1787" s="62">
        <v>53131609</v>
      </c>
      <c r="FPD1787" s="62">
        <v>53131609</v>
      </c>
      <c r="FPE1787" s="62">
        <v>53131609</v>
      </c>
      <c r="FPF1787" s="62">
        <v>53131609</v>
      </c>
      <c r="FPG1787" s="62">
        <v>53131609</v>
      </c>
      <c r="FPH1787" s="62">
        <v>53131609</v>
      </c>
      <c r="FPI1787" s="62">
        <v>53131609</v>
      </c>
      <c r="FPJ1787" s="62">
        <v>53131609</v>
      </c>
      <c r="FPK1787" s="62">
        <v>53131609</v>
      </c>
      <c r="FPL1787" s="62">
        <v>53131609</v>
      </c>
      <c r="FPM1787" s="62">
        <v>53131609</v>
      </c>
      <c r="FPN1787" s="62">
        <v>53131609</v>
      </c>
      <c r="FPO1787" s="62">
        <v>53131609</v>
      </c>
      <c r="FPP1787" s="62">
        <v>53131609</v>
      </c>
      <c r="FPQ1787" s="62">
        <v>53131609</v>
      </c>
      <c r="FPR1787" s="62">
        <v>53131609</v>
      </c>
      <c r="FPS1787" s="62">
        <v>53131609</v>
      </c>
      <c r="FPT1787" s="62">
        <v>53131609</v>
      </c>
      <c r="FPU1787" s="62">
        <v>53131609</v>
      </c>
      <c r="FPV1787" s="62">
        <v>53131609</v>
      </c>
      <c r="FPW1787" s="62">
        <v>53131609</v>
      </c>
      <c r="FPX1787" s="62">
        <v>53131609</v>
      </c>
      <c r="FPY1787" s="62">
        <v>53131609</v>
      </c>
      <c r="FPZ1787" s="62">
        <v>53131609</v>
      </c>
      <c r="FQA1787" s="62">
        <v>53131609</v>
      </c>
      <c r="FQB1787" s="62">
        <v>53131609</v>
      </c>
      <c r="FQC1787" s="62">
        <v>53131609</v>
      </c>
      <c r="FQD1787" s="62">
        <v>53131609</v>
      </c>
      <c r="FQE1787" s="62">
        <v>53131609</v>
      </c>
      <c r="FQF1787" s="62">
        <v>53131609</v>
      </c>
      <c r="FQG1787" s="62">
        <v>53131609</v>
      </c>
      <c r="FQH1787" s="62">
        <v>53131609</v>
      </c>
      <c r="FQI1787" s="62">
        <v>53131609</v>
      </c>
      <c r="FQJ1787" s="62">
        <v>53131609</v>
      </c>
      <c r="FQK1787" s="62">
        <v>53131609</v>
      </c>
      <c r="FQL1787" s="62">
        <v>53131609</v>
      </c>
      <c r="FQM1787" s="62">
        <v>53131609</v>
      </c>
      <c r="FQN1787" s="62">
        <v>53131609</v>
      </c>
      <c r="FQO1787" s="62">
        <v>53131609</v>
      </c>
      <c r="FQP1787" s="62">
        <v>53131609</v>
      </c>
      <c r="FQQ1787" s="62">
        <v>53131609</v>
      </c>
      <c r="FQR1787" s="62">
        <v>53131609</v>
      </c>
      <c r="FQS1787" s="62">
        <v>53131609</v>
      </c>
      <c r="FQT1787" s="62">
        <v>53131609</v>
      </c>
      <c r="FQU1787" s="62">
        <v>53131609</v>
      </c>
      <c r="FQV1787" s="62">
        <v>53131609</v>
      </c>
      <c r="FQW1787" s="62">
        <v>53131609</v>
      </c>
      <c r="FQX1787" s="62">
        <v>53131609</v>
      </c>
      <c r="FQY1787" s="62">
        <v>53131609</v>
      </c>
      <c r="FQZ1787" s="62">
        <v>53131609</v>
      </c>
      <c r="FRA1787" s="62">
        <v>53131609</v>
      </c>
      <c r="FRB1787" s="62">
        <v>53131609</v>
      </c>
      <c r="FRC1787" s="62">
        <v>53131609</v>
      </c>
      <c r="FRD1787" s="62">
        <v>53131609</v>
      </c>
      <c r="FRE1787" s="62">
        <v>53131609</v>
      </c>
      <c r="FRF1787" s="62">
        <v>53131609</v>
      </c>
      <c r="FRG1787" s="62">
        <v>53131609</v>
      </c>
      <c r="FRH1787" s="62">
        <v>53131609</v>
      </c>
      <c r="FRI1787" s="62">
        <v>53131609</v>
      </c>
      <c r="FRJ1787" s="62">
        <v>53131609</v>
      </c>
      <c r="FRK1787" s="62">
        <v>53131609</v>
      </c>
      <c r="FRL1787" s="62">
        <v>53131609</v>
      </c>
      <c r="FRM1787" s="62">
        <v>53131609</v>
      </c>
      <c r="FRN1787" s="62">
        <v>53131609</v>
      </c>
      <c r="FRO1787" s="62">
        <v>53131609</v>
      </c>
      <c r="FRP1787" s="62">
        <v>53131609</v>
      </c>
      <c r="FRQ1787" s="62">
        <v>53131609</v>
      </c>
      <c r="FRR1787" s="62">
        <v>53131609</v>
      </c>
      <c r="FRS1787" s="62">
        <v>53131609</v>
      </c>
      <c r="FRT1787" s="62">
        <v>53131609</v>
      </c>
      <c r="FRU1787" s="62">
        <v>53131609</v>
      </c>
      <c r="FRV1787" s="62">
        <v>53131609</v>
      </c>
      <c r="FRW1787" s="62">
        <v>53131609</v>
      </c>
      <c r="FRX1787" s="62">
        <v>53131609</v>
      </c>
      <c r="FRY1787" s="62">
        <v>53131609</v>
      </c>
      <c r="FRZ1787" s="62">
        <v>53131609</v>
      </c>
      <c r="FSA1787" s="62">
        <v>53131609</v>
      </c>
      <c r="FSB1787" s="62">
        <v>53131609</v>
      </c>
      <c r="FSC1787" s="62">
        <v>53131609</v>
      </c>
      <c r="FSD1787" s="62">
        <v>53131609</v>
      </c>
      <c r="FSE1787" s="62">
        <v>53131609</v>
      </c>
      <c r="FSF1787" s="62">
        <v>53131609</v>
      </c>
      <c r="FSG1787" s="62">
        <v>53131609</v>
      </c>
      <c r="FSH1787" s="62">
        <v>53131609</v>
      </c>
      <c r="FSI1787" s="62">
        <v>53131609</v>
      </c>
      <c r="FSJ1787" s="62">
        <v>53131609</v>
      </c>
      <c r="FSK1787" s="62">
        <v>53131609</v>
      </c>
      <c r="FSL1787" s="62">
        <v>53131609</v>
      </c>
      <c r="FSM1787" s="62">
        <v>53131609</v>
      </c>
      <c r="FSN1787" s="62">
        <v>53131609</v>
      </c>
      <c r="FSO1787" s="62">
        <v>53131609</v>
      </c>
      <c r="FSP1787" s="62">
        <v>53131609</v>
      </c>
      <c r="FSQ1787" s="62">
        <v>53131609</v>
      </c>
      <c r="FSR1787" s="62">
        <v>53131609</v>
      </c>
      <c r="FSS1787" s="62">
        <v>53131609</v>
      </c>
      <c r="FST1787" s="62">
        <v>53131609</v>
      </c>
      <c r="FSU1787" s="62">
        <v>53131609</v>
      </c>
      <c r="FSV1787" s="62">
        <v>53131609</v>
      </c>
      <c r="FSW1787" s="62">
        <v>53131609</v>
      </c>
      <c r="FSX1787" s="62">
        <v>53131609</v>
      </c>
      <c r="FSY1787" s="62">
        <v>53131609</v>
      </c>
      <c r="FSZ1787" s="62">
        <v>53131609</v>
      </c>
      <c r="FTA1787" s="62">
        <v>53131609</v>
      </c>
      <c r="FTB1787" s="62">
        <v>53131609</v>
      </c>
      <c r="FTC1787" s="62">
        <v>53131609</v>
      </c>
      <c r="FTD1787" s="62">
        <v>53131609</v>
      </c>
      <c r="FTE1787" s="62">
        <v>53131609</v>
      </c>
      <c r="FTF1787" s="62">
        <v>53131609</v>
      </c>
      <c r="FTG1787" s="62">
        <v>53131609</v>
      </c>
      <c r="FTH1787" s="62">
        <v>53131609</v>
      </c>
      <c r="FTI1787" s="62">
        <v>53131609</v>
      </c>
      <c r="FTJ1787" s="62">
        <v>53131609</v>
      </c>
      <c r="FTK1787" s="62">
        <v>53131609</v>
      </c>
      <c r="FTL1787" s="62">
        <v>53131609</v>
      </c>
      <c r="FTM1787" s="62">
        <v>53131609</v>
      </c>
      <c r="FTN1787" s="62">
        <v>53131609</v>
      </c>
      <c r="FTO1787" s="62">
        <v>53131609</v>
      </c>
      <c r="FTP1787" s="62">
        <v>53131609</v>
      </c>
      <c r="FTQ1787" s="62">
        <v>53131609</v>
      </c>
      <c r="FTR1787" s="62">
        <v>53131609</v>
      </c>
      <c r="FTS1787" s="62">
        <v>53131609</v>
      </c>
      <c r="FTT1787" s="62">
        <v>53131609</v>
      </c>
      <c r="FTU1787" s="62">
        <v>53131609</v>
      </c>
      <c r="FTV1787" s="62">
        <v>53131609</v>
      </c>
      <c r="FTW1787" s="62">
        <v>53131609</v>
      </c>
      <c r="FTX1787" s="62">
        <v>53131609</v>
      </c>
      <c r="FTY1787" s="62">
        <v>53131609</v>
      </c>
      <c r="FTZ1787" s="62">
        <v>53131609</v>
      </c>
      <c r="FUA1787" s="62">
        <v>53131609</v>
      </c>
      <c r="FUB1787" s="62">
        <v>53131609</v>
      </c>
      <c r="FUC1787" s="62">
        <v>53131609</v>
      </c>
      <c r="FUD1787" s="62">
        <v>53131609</v>
      </c>
      <c r="FUE1787" s="62">
        <v>53131609</v>
      </c>
      <c r="FUF1787" s="62">
        <v>53131609</v>
      </c>
      <c r="FUG1787" s="62">
        <v>53131609</v>
      </c>
      <c r="FUH1787" s="62">
        <v>53131609</v>
      </c>
      <c r="FUI1787" s="62">
        <v>53131609</v>
      </c>
      <c r="FUJ1787" s="62">
        <v>53131609</v>
      </c>
      <c r="FUK1787" s="62">
        <v>53131609</v>
      </c>
      <c r="FUL1787" s="62">
        <v>53131609</v>
      </c>
      <c r="FUM1787" s="62">
        <v>53131609</v>
      </c>
      <c r="FUN1787" s="62">
        <v>53131609</v>
      </c>
      <c r="FUO1787" s="62">
        <v>53131609</v>
      </c>
      <c r="FUP1787" s="62">
        <v>53131609</v>
      </c>
      <c r="FUQ1787" s="62">
        <v>53131609</v>
      </c>
      <c r="FUR1787" s="62">
        <v>53131609</v>
      </c>
      <c r="FUS1787" s="62">
        <v>53131609</v>
      </c>
      <c r="FUT1787" s="62">
        <v>53131609</v>
      </c>
      <c r="FUU1787" s="62">
        <v>53131609</v>
      </c>
      <c r="FUV1787" s="62">
        <v>53131609</v>
      </c>
      <c r="FUW1787" s="62">
        <v>53131609</v>
      </c>
      <c r="FUX1787" s="62">
        <v>53131609</v>
      </c>
      <c r="FUY1787" s="62">
        <v>53131609</v>
      </c>
      <c r="FUZ1787" s="62">
        <v>53131609</v>
      </c>
      <c r="FVA1787" s="62">
        <v>53131609</v>
      </c>
      <c r="FVB1787" s="62">
        <v>53131609</v>
      </c>
      <c r="FVC1787" s="62">
        <v>53131609</v>
      </c>
      <c r="FVD1787" s="62">
        <v>53131609</v>
      </c>
      <c r="FVE1787" s="62">
        <v>53131609</v>
      </c>
      <c r="FVF1787" s="62">
        <v>53131609</v>
      </c>
      <c r="FVG1787" s="62">
        <v>53131609</v>
      </c>
      <c r="FVH1787" s="62">
        <v>53131609</v>
      </c>
      <c r="FVI1787" s="62">
        <v>53131609</v>
      </c>
      <c r="FVJ1787" s="62">
        <v>53131609</v>
      </c>
      <c r="FVK1787" s="62">
        <v>53131609</v>
      </c>
      <c r="FVL1787" s="62">
        <v>53131609</v>
      </c>
      <c r="FVM1787" s="62">
        <v>53131609</v>
      </c>
      <c r="FVN1787" s="62">
        <v>53131609</v>
      </c>
      <c r="FVO1787" s="62">
        <v>53131609</v>
      </c>
      <c r="FVP1787" s="62">
        <v>53131609</v>
      </c>
      <c r="FVQ1787" s="62">
        <v>53131609</v>
      </c>
      <c r="FVR1787" s="62">
        <v>53131609</v>
      </c>
      <c r="FVS1787" s="62">
        <v>53131609</v>
      </c>
      <c r="FVT1787" s="62">
        <v>53131609</v>
      </c>
      <c r="FVU1787" s="62">
        <v>53131609</v>
      </c>
      <c r="FVV1787" s="62">
        <v>53131609</v>
      </c>
      <c r="FVW1787" s="62">
        <v>53131609</v>
      </c>
      <c r="FVX1787" s="62">
        <v>53131609</v>
      </c>
      <c r="FVY1787" s="62">
        <v>53131609</v>
      </c>
      <c r="FVZ1787" s="62">
        <v>53131609</v>
      </c>
      <c r="FWA1787" s="62">
        <v>53131609</v>
      </c>
      <c r="FWB1787" s="62">
        <v>53131609</v>
      </c>
      <c r="FWC1787" s="62">
        <v>53131609</v>
      </c>
      <c r="FWD1787" s="62">
        <v>53131609</v>
      </c>
      <c r="FWE1787" s="62">
        <v>53131609</v>
      </c>
      <c r="FWF1787" s="62">
        <v>53131609</v>
      </c>
      <c r="FWG1787" s="62">
        <v>53131609</v>
      </c>
      <c r="FWH1787" s="62">
        <v>53131609</v>
      </c>
      <c r="FWI1787" s="62">
        <v>53131609</v>
      </c>
      <c r="FWJ1787" s="62">
        <v>53131609</v>
      </c>
      <c r="FWK1787" s="62">
        <v>53131609</v>
      </c>
      <c r="FWL1787" s="62">
        <v>53131609</v>
      </c>
      <c r="FWM1787" s="62">
        <v>53131609</v>
      </c>
      <c r="FWN1787" s="62">
        <v>53131609</v>
      </c>
      <c r="FWO1787" s="62">
        <v>53131609</v>
      </c>
      <c r="FWP1787" s="62">
        <v>53131609</v>
      </c>
      <c r="FWQ1787" s="62">
        <v>53131609</v>
      </c>
      <c r="FWR1787" s="62">
        <v>53131609</v>
      </c>
      <c r="FWS1787" s="62">
        <v>53131609</v>
      </c>
      <c r="FWT1787" s="62">
        <v>53131609</v>
      </c>
      <c r="FWU1787" s="62">
        <v>53131609</v>
      </c>
      <c r="FWV1787" s="62">
        <v>53131609</v>
      </c>
      <c r="FWW1787" s="62">
        <v>53131609</v>
      </c>
      <c r="FWX1787" s="62">
        <v>53131609</v>
      </c>
      <c r="FWY1787" s="62">
        <v>53131609</v>
      </c>
      <c r="FWZ1787" s="62">
        <v>53131609</v>
      </c>
      <c r="FXA1787" s="62">
        <v>53131609</v>
      </c>
      <c r="FXB1787" s="62">
        <v>53131609</v>
      </c>
      <c r="FXC1787" s="62">
        <v>53131609</v>
      </c>
      <c r="FXD1787" s="62">
        <v>53131609</v>
      </c>
      <c r="FXE1787" s="62">
        <v>53131609</v>
      </c>
      <c r="FXF1787" s="62">
        <v>53131609</v>
      </c>
      <c r="FXG1787" s="62">
        <v>53131609</v>
      </c>
      <c r="FXH1787" s="62">
        <v>53131609</v>
      </c>
      <c r="FXI1787" s="62">
        <v>53131609</v>
      </c>
      <c r="FXJ1787" s="62">
        <v>53131609</v>
      </c>
      <c r="FXK1787" s="62">
        <v>53131609</v>
      </c>
      <c r="FXL1787" s="62">
        <v>53131609</v>
      </c>
      <c r="FXM1787" s="62">
        <v>53131609</v>
      </c>
      <c r="FXN1787" s="62">
        <v>53131609</v>
      </c>
      <c r="FXO1787" s="62">
        <v>53131609</v>
      </c>
      <c r="FXP1787" s="62">
        <v>53131609</v>
      </c>
      <c r="FXQ1787" s="62">
        <v>53131609</v>
      </c>
      <c r="FXR1787" s="62">
        <v>53131609</v>
      </c>
      <c r="FXS1787" s="62">
        <v>53131609</v>
      </c>
      <c r="FXT1787" s="62">
        <v>53131609</v>
      </c>
      <c r="FXU1787" s="62">
        <v>53131609</v>
      </c>
      <c r="FXV1787" s="62">
        <v>53131609</v>
      </c>
      <c r="FXW1787" s="62">
        <v>53131609</v>
      </c>
      <c r="FXX1787" s="62">
        <v>53131609</v>
      </c>
      <c r="FXY1787" s="62">
        <v>53131609</v>
      </c>
      <c r="FXZ1787" s="62">
        <v>53131609</v>
      </c>
      <c r="FYA1787" s="62">
        <v>53131609</v>
      </c>
      <c r="FYB1787" s="62">
        <v>53131609</v>
      </c>
      <c r="FYC1787" s="62">
        <v>53131609</v>
      </c>
      <c r="FYD1787" s="62">
        <v>53131609</v>
      </c>
      <c r="FYE1787" s="62">
        <v>53131609</v>
      </c>
      <c r="FYF1787" s="62">
        <v>53131609</v>
      </c>
      <c r="FYG1787" s="62">
        <v>53131609</v>
      </c>
      <c r="FYH1787" s="62">
        <v>53131609</v>
      </c>
      <c r="FYI1787" s="62">
        <v>53131609</v>
      </c>
      <c r="FYJ1787" s="62">
        <v>53131609</v>
      </c>
      <c r="FYK1787" s="62">
        <v>53131609</v>
      </c>
      <c r="FYL1787" s="62">
        <v>53131609</v>
      </c>
      <c r="FYM1787" s="62">
        <v>53131609</v>
      </c>
      <c r="FYN1787" s="62">
        <v>53131609</v>
      </c>
      <c r="FYO1787" s="62">
        <v>53131609</v>
      </c>
      <c r="FYP1787" s="62">
        <v>53131609</v>
      </c>
      <c r="FYQ1787" s="62">
        <v>53131609</v>
      </c>
      <c r="FYR1787" s="62">
        <v>53131609</v>
      </c>
      <c r="FYS1787" s="62">
        <v>53131609</v>
      </c>
      <c r="FYT1787" s="62">
        <v>53131609</v>
      </c>
      <c r="FYU1787" s="62">
        <v>53131609</v>
      </c>
      <c r="FYV1787" s="62">
        <v>53131609</v>
      </c>
      <c r="FYW1787" s="62">
        <v>53131609</v>
      </c>
      <c r="FYX1787" s="62">
        <v>53131609</v>
      </c>
      <c r="FYY1787" s="62">
        <v>53131609</v>
      </c>
      <c r="FYZ1787" s="62">
        <v>53131609</v>
      </c>
      <c r="FZA1787" s="62">
        <v>53131609</v>
      </c>
      <c r="FZB1787" s="62">
        <v>53131609</v>
      </c>
      <c r="FZC1787" s="62">
        <v>53131609</v>
      </c>
      <c r="FZD1787" s="62">
        <v>53131609</v>
      </c>
      <c r="FZE1787" s="62">
        <v>53131609</v>
      </c>
      <c r="FZF1787" s="62">
        <v>53131609</v>
      </c>
      <c r="FZG1787" s="62">
        <v>53131609</v>
      </c>
      <c r="FZH1787" s="62">
        <v>53131609</v>
      </c>
      <c r="FZI1787" s="62">
        <v>53131609</v>
      </c>
      <c r="FZJ1787" s="62">
        <v>53131609</v>
      </c>
      <c r="FZK1787" s="62">
        <v>53131609</v>
      </c>
      <c r="FZL1787" s="62">
        <v>53131609</v>
      </c>
      <c r="FZM1787" s="62">
        <v>53131609</v>
      </c>
      <c r="FZN1787" s="62">
        <v>53131609</v>
      </c>
      <c r="FZO1787" s="62">
        <v>53131609</v>
      </c>
      <c r="FZP1787" s="62">
        <v>53131609</v>
      </c>
      <c r="FZQ1787" s="62">
        <v>53131609</v>
      </c>
      <c r="FZR1787" s="62">
        <v>53131609</v>
      </c>
      <c r="FZS1787" s="62">
        <v>53131609</v>
      </c>
      <c r="FZT1787" s="62">
        <v>53131609</v>
      </c>
      <c r="FZU1787" s="62">
        <v>53131609</v>
      </c>
      <c r="FZV1787" s="62">
        <v>53131609</v>
      </c>
      <c r="FZW1787" s="62">
        <v>53131609</v>
      </c>
      <c r="FZX1787" s="62">
        <v>53131609</v>
      </c>
      <c r="FZY1787" s="62">
        <v>53131609</v>
      </c>
      <c r="FZZ1787" s="62">
        <v>53131609</v>
      </c>
      <c r="GAA1787" s="62">
        <v>53131609</v>
      </c>
      <c r="GAB1787" s="62">
        <v>53131609</v>
      </c>
      <c r="GAC1787" s="62">
        <v>53131609</v>
      </c>
      <c r="GAD1787" s="62">
        <v>53131609</v>
      </c>
      <c r="GAE1787" s="62">
        <v>53131609</v>
      </c>
      <c r="GAF1787" s="62">
        <v>53131609</v>
      </c>
      <c r="GAG1787" s="62">
        <v>53131609</v>
      </c>
      <c r="GAH1787" s="62">
        <v>53131609</v>
      </c>
      <c r="GAI1787" s="62">
        <v>53131609</v>
      </c>
      <c r="GAJ1787" s="62">
        <v>53131609</v>
      </c>
      <c r="GAK1787" s="62">
        <v>53131609</v>
      </c>
      <c r="GAL1787" s="62">
        <v>53131609</v>
      </c>
      <c r="GAM1787" s="62">
        <v>53131609</v>
      </c>
      <c r="GAN1787" s="62">
        <v>53131609</v>
      </c>
      <c r="GAO1787" s="62">
        <v>53131609</v>
      </c>
      <c r="GAP1787" s="62">
        <v>53131609</v>
      </c>
      <c r="GAQ1787" s="62">
        <v>53131609</v>
      </c>
      <c r="GAR1787" s="62">
        <v>53131609</v>
      </c>
      <c r="GAS1787" s="62">
        <v>53131609</v>
      </c>
      <c r="GAT1787" s="62">
        <v>53131609</v>
      </c>
      <c r="GAU1787" s="62">
        <v>53131609</v>
      </c>
      <c r="GAV1787" s="62">
        <v>53131609</v>
      </c>
      <c r="GAW1787" s="62">
        <v>53131609</v>
      </c>
      <c r="GAX1787" s="62">
        <v>53131609</v>
      </c>
      <c r="GAY1787" s="62">
        <v>53131609</v>
      </c>
      <c r="GAZ1787" s="62">
        <v>53131609</v>
      </c>
      <c r="GBA1787" s="62">
        <v>53131609</v>
      </c>
      <c r="GBB1787" s="62">
        <v>53131609</v>
      </c>
      <c r="GBC1787" s="62">
        <v>53131609</v>
      </c>
      <c r="GBD1787" s="62">
        <v>53131609</v>
      </c>
      <c r="GBE1787" s="62">
        <v>53131609</v>
      </c>
      <c r="GBF1787" s="62">
        <v>53131609</v>
      </c>
      <c r="GBG1787" s="62">
        <v>53131609</v>
      </c>
      <c r="GBH1787" s="62">
        <v>53131609</v>
      </c>
      <c r="GBI1787" s="62">
        <v>53131609</v>
      </c>
      <c r="GBJ1787" s="62">
        <v>53131609</v>
      </c>
      <c r="GBK1787" s="62">
        <v>53131609</v>
      </c>
      <c r="GBL1787" s="62">
        <v>53131609</v>
      </c>
      <c r="GBM1787" s="62">
        <v>53131609</v>
      </c>
      <c r="GBN1787" s="62">
        <v>53131609</v>
      </c>
      <c r="GBO1787" s="62">
        <v>53131609</v>
      </c>
      <c r="GBP1787" s="62">
        <v>53131609</v>
      </c>
      <c r="GBQ1787" s="62">
        <v>53131609</v>
      </c>
      <c r="GBR1787" s="62">
        <v>53131609</v>
      </c>
      <c r="GBS1787" s="62">
        <v>53131609</v>
      </c>
      <c r="GBT1787" s="62">
        <v>53131609</v>
      </c>
      <c r="GBU1787" s="62">
        <v>53131609</v>
      </c>
      <c r="GBV1787" s="62">
        <v>53131609</v>
      </c>
      <c r="GBW1787" s="62">
        <v>53131609</v>
      </c>
      <c r="GBX1787" s="62">
        <v>53131609</v>
      </c>
      <c r="GBY1787" s="62">
        <v>53131609</v>
      </c>
      <c r="GBZ1787" s="62">
        <v>53131609</v>
      </c>
      <c r="GCA1787" s="62">
        <v>53131609</v>
      </c>
      <c r="GCB1787" s="62">
        <v>53131609</v>
      </c>
      <c r="GCC1787" s="62">
        <v>53131609</v>
      </c>
      <c r="GCD1787" s="62">
        <v>53131609</v>
      </c>
      <c r="GCE1787" s="62">
        <v>53131609</v>
      </c>
      <c r="GCF1787" s="62">
        <v>53131609</v>
      </c>
      <c r="GCG1787" s="62">
        <v>53131609</v>
      </c>
      <c r="GCH1787" s="62">
        <v>53131609</v>
      </c>
      <c r="GCI1787" s="62">
        <v>53131609</v>
      </c>
      <c r="GCJ1787" s="62">
        <v>53131609</v>
      </c>
      <c r="GCK1787" s="62">
        <v>53131609</v>
      </c>
      <c r="GCL1787" s="62">
        <v>53131609</v>
      </c>
      <c r="GCM1787" s="62">
        <v>53131609</v>
      </c>
      <c r="GCN1787" s="62">
        <v>53131609</v>
      </c>
      <c r="GCO1787" s="62">
        <v>53131609</v>
      </c>
      <c r="GCP1787" s="62">
        <v>53131609</v>
      </c>
      <c r="GCQ1787" s="62">
        <v>53131609</v>
      </c>
      <c r="GCR1787" s="62">
        <v>53131609</v>
      </c>
      <c r="GCS1787" s="62">
        <v>53131609</v>
      </c>
      <c r="GCT1787" s="62">
        <v>53131609</v>
      </c>
      <c r="GCU1787" s="62">
        <v>53131609</v>
      </c>
      <c r="GCV1787" s="62">
        <v>53131609</v>
      </c>
      <c r="GCW1787" s="62">
        <v>53131609</v>
      </c>
      <c r="GCX1787" s="62">
        <v>53131609</v>
      </c>
      <c r="GCY1787" s="62">
        <v>53131609</v>
      </c>
      <c r="GCZ1787" s="62">
        <v>53131609</v>
      </c>
      <c r="GDA1787" s="62">
        <v>53131609</v>
      </c>
      <c r="GDB1787" s="62">
        <v>53131609</v>
      </c>
      <c r="GDC1787" s="62">
        <v>53131609</v>
      </c>
      <c r="GDD1787" s="62">
        <v>53131609</v>
      </c>
      <c r="GDE1787" s="62">
        <v>53131609</v>
      </c>
      <c r="GDF1787" s="62">
        <v>53131609</v>
      </c>
      <c r="GDG1787" s="62">
        <v>53131609</v>
      </c>
      <c r="GDH1787" s="62">
        <v>53131609</v>
      </c>
      <c r="GDI1787" s="62">
        <v>53131609</v>
      </c>
      <c r="GDJ1787" s="62">
        <v>53131609</v>
      </c>
      <c r="GDK1787" s="62">
        <v>53131609</v>
      </c>
      <c r="GDL1787" s="62">
        <v>53131609</v>
      </c>
      <c r="GDM1787" s="62">
        <v>53131609</v>
      </c>
      <c r="GDN1787" s="62">
        <v>53131609</v>
      </c>
      <c r="GDO1787" s="62">
        <v>53131609</v>
      </c>
      <c r="GDP1787" s="62">
        <v>53131609</v>
      </c>
      <c r="GDQ1787" s="62">
        <v>53131609</v>
      </c>
      <c r="GDR1787" s="62">
        <v>53131609</v>
      </c>
      <c r="GDS1787" s="62">
        <v>53131609</v>
      </c>
      <c r="GDT1787" s="62">
        <v>53131609</v>
      </c>
      <c r="GDU1787" s="62">
        <v>53131609</v>
      </c>
      <c r="GDV1787" s="62">
        <v>53131609</v>
      </c>
      <c r="GDW1787" s="62">
        <v>53131609</v>
      </c>
      <c r="GDX1787" s="62">
        <v>53131609</v>
      </c>
      <c r="GDY1787" s="62">
        <v>53131609</v>
      </c>
      <c r="GDZ1787" s="62">
        <v>53131609</v>
      </c>
      <c r="GEA1787" s="62">
        <v>53131609</v>
      </c>
      <c r="GEB1787" s="62">
        <v>53131609</v>
      </c>
      <c r="GEC1787" s="62">
        <v>53131609</v>
      </c>
      <c r="GED1787" s="62">
        <v>53131609</v>
      </c>
      <c r="GEE1787" s="62">
        <v>53131609</v>
      </c>
      <c r="GEF1787" s="62">
        <v>53131609</v>
      </c>
      <c r="GEG1787" s="62">
        <v>53131609</v>
      </c>
      <c r="GEH1787" s="62">
        <v>53131609</v>
      </c>
      <c r="GEI1787" s="62">
        <v>53131609</v>
      </c>
      <c r="GEJ1787" s="62">
        <v>53131609</v>
      </c>
      <c r="GEK1787" s="62">
        <v>53131609</v>
      </c>
      <c r="GEL1787" s="62">
        <v>53131609</v>
      </c>
      <c r="GEM1787" s="62">
        <v>53131609</v>
      </c>
      <c r="GEN1787" s="62">
        <v>53131609</v>
      </c>
      <c r="GEO1787" s="62">
        <v>53131609</v>
      </c>
      <c r="GEP1787" s="62">
        <v>53131609</v>
      </c>
      <c r="GEQ1787" s="62">
        <v>53131609</v>
      </c>
      <c r="GER1787" s="62">
        <v>53131609</v>
      </c>
      <c r="GES1787" s="62">
        <v>53131609</v>
      </c>
      <c r="GET1787" s="62">
        <v>53131609</v>
      </c>
      <c r="GEU1787" s="62">
        <v>53131609</v>
      </c>
      <c r="GEV1787" s="62">
        <v>53131609</v>
      </c>
      <c r="GEW1787" s="62">
        <v>53131609</v>
      </c>
      <c r="GEX1787" s="62">
        <v>53131609</v>
      </c>
      <c r="GEY1787" s="62">
        <v>53131609</v>
      </c>
      <c r="GEZ1787" s="62">
        <v>53131609</v>
      </c>
      <c r="GFA1787" s="62">
        <v>53131609</v>
      </c>
      <c r="GFB1787" s="62">
        <v>53131609</v>
      </c>
      <c r="GFC1787" s="62">
        <v>53131609</v>
      </c>
      <c r="GFD1787" s="62">
        <v>53131609</v>
      </c>
      <c r="GFE1787" s="62">
        <v>53131609</v>
      </c>
      <c r="GFF1787" s="62">
        <v>53131609</v>
      </c>
      <c r="GFG1787" s="62">
        <v>53131609</v>
      </c>
      <c r="GFH1787" s="62">
        <v>53131609</v>
      </c>
      <c r="GFI1787" s="62">
        <v>53131609</v>
      </c>
      <c r="GFJ1787" s="62">
        <v>53131609</v>
      </c>
      <c r="GFK1787" s="62">
        <v>53131609</v>
      </c>
      <c r="GFL1787" s="62">
        <v>53131609</v>
      </c>
      <c r="GFM1787" s="62">
        <v>53131609</v>
      </c>
      <c r="GFN1787" s="62">
        <v>53131609</v>
      </c>
      <c r="GFO1787" s="62">
        <v>53131609</v>
      </c>
      <c r="GFP1787" s="62">
        <v>53131609</v>
      </c>
      <c r="GFQ1787" s="62">
        <v>53131609</v>
      </c>
      <c r="GFR1787" s="62">
        <v>53131609</v>
      </c>
      <c r="GFS1787" s="62">
        <v>53131609</v>
      </c>
      <c r="GFT1787" s="62">
        <v>53131609</v>
      </c>
      <c r="GFU1787" s="62">
        <v>53131609</v>
      </c>
      <c r="GFV1787" s="62">
        <v>53131609</v>
      </c>
      <c r="GFW1787" s="62">
        <v>53131609</v>
      </c>
      <c r="GFX1787" s="62">
        <v>53131609</v>
      </c>
      <c r="GFY1787" s="62">
        <v>53131609</v>
      </c>
      <c r="GFZ1787" s="62">
        <v>53131609</v>
      </c>
      <c r="GGA1787" s="62">
        <v>53131609</v>
      </c>
      <c r="GGB1787" s="62">
        <v>53131609</v>
      </c>
      <c r="GGC1787" s="62">
        <v>53131609</v>
      </c>
      <c r="GGD1787" s="62">
        <v>53131609</v>
      </c>
      <c r="GGE1787" s="62">
        <v>53131609</v>
      </c>
      <c r="GGF1787" s="62">
        <v>53131609</v>
      </c>
      <c r="GGG1787" s="62">
        <v>53131609</v>
      </c>
      <c r="GGH1787" s="62">
        <v>53131609</v>
      </c>
      <c r="GGI1787" s="62">
        <v>53131609</v>
      </c>
      <c r="GGJ1787" s="62">
        <v>53131609</v>
      </c>
      <c r="GGK1787" s="62">
        <v>53131609</v>
      </c>
      <c r="GGL1787" s="62">
        <v>53131609</v>
      </c>
      <c r="GGM1787" s="62">
        <v>53131609</v>
      </c>
      <c r="GGN1787" s="62">
        <v>53131609</v>
      </c>
      <c r="GGO1787" s="62">
        <v>53131609</v>
      </c>
      <c r="GGP1787" s="62">
        <v>53131609</v>
      </c>
      <c r="GGQ1787" s="62">
        <v>53131609</v>
      </c>
      <c r="GGR1787" s="62">
        <v>53131609</v>
      </c>
      <c r="GGS1787" s="62">
        <v>53131609</v>
      </c>
      <c r="GGT1787" s="62">
        <v>53131609</v>
      </c>
      <c r="GGU1787" s="62">
        <v>53131609</v>
      </c>
      <c r="GGV1787" s="62">
        <v>53131609</v>
      </c>
      <c r="GGW1787" s="62">
        <v>53131609</v>
      </c>
      <c r="GGX1787" s="62">
        <v>53131609</v>
      </c>
      <c r="GGY1787" s="62">
        <v>53131609</v>
      </c>
      <c r="GGZ1787" s="62">
        <v>53131609</v>
      </c>
      <c r="GHA1787" s="62">
        <v>53131609</v>
      </c>
      <c r="GHB1787" s="62">
        <v>53131609</v>
      </c>
      <c r="GHC1787" s="62">
        <v>53131609</v>
      </c>
      <c r="GHD1787" s="62">
        <v>53131609</v>
      </c>
      <c r="GHE1787" s="62">
        <v>53131609</v>
      </c>
      <c r="GHF1787" s="62">
        <v>53131609</v>
      </c>
      <c r="GHG1787" s="62">
        <v>53131609</v>
      </c>
      <c r="GHH1787" s="62">
        <v>53131609</v>
      </c>
      <c r="GHI1787" s="62">
        <v>53131609</v>
      </c>
      <c r="GHJ1787" s="62">
        <v>53131609</v>
      </c>
      <c r="GHK1787" s="62">
        <v>53131609</v>
      </c>
      <c r="GHL1787" s="62">
        <v>53131609</v>
      </c>
      <c r="GHM1787" s="62">
        <v>53131609</v>
      </c>
      <c r="GHN1787" s="62">
        <v>53131609</v>
      </c>
      <c r="GHO1787" s="62">
        <v>53131609</v>
      </c>
      <c r="GHP1787" s="62">
        <v>53131609</v>
      </c>
      <c r="GHQ1787" s="62">
        <v>53131609</v>
      </c>
      <c r="GHR1787" s="62">
        <v>53131609</v>
      </c>
      <c r="GHS1787" s="62">
        <v>53131609</v>
      </c>
      <c r="GHT1787" s="62">
        <v>53131609</v>
      </c>
      <c r="GHU1787" s="62">
        <v>53131609</v>
      </c>
      <c r="GHV1787" s="62">
        <v>53131609</v>
      </c>
      <c r="GHW1787" s="62">
        <v>53131609</v>
      </c>
      <c r="GHX1787" s="62">
        <v>53131609</v>
      </c>
      <c r="GHY1787" s="62">
        <v>53131609</v>
      </c>
      <c r="GHZ1787" s="62">
        <v>53131609</v>
      </c>
      <c r="GIA1787" s="62">
        <v>53131609</v>
      </c>
      <c r="GIB1787" s="62">
        <v>53131609</v>
      </c>
      <c r="GIC1787" s="62">
        <v>53131609</v>
      </c>
      <c r="GID1787" s="62">
        <v>53131609</v>
      </c>
      <c r="GIE1787" s="62">
        <v>53131609</v>
      </c>
      <c r="GIF1787" s="62">
        <v>53131609</v>
      </c>
      <c r="GIG1787" s="62">
        <v>53131609</v>
      </c>
      <c r="GIH1787" s="62">
        <v>53131609</v>
      </c>
      <c r="GII1787" s="62">
        <v>53131609</v>
      </c>
      <c r="GIJ1787" s="62">
        <v>53131609</v>
      </c>
      <c r="GIK1787" s="62">
        <v>53131609</v>
      </c>
      <c r="GIL1787" s="62">
        <v>53131609</v>
      </c>
      <c r="GIM1787" s="62">
        <v>53131609</v>
      </c>
      <c r="GIN1787" s="62">
        <v>53131609</v>
      </c>
      <c r="GIO1787" s="62">
        <v>53131609</v>
      </c>
      <c r="GIP1787" s="62">
        <v>53131609</v>
      </c>
      <c r="GIQ1787" s="62">
        <v>53131609</v>
      </c>
      <c r="GIR1787" s="62">
        <v>53131609</v>
      </c>
      <c r="GIS1787" s="62">
        <v>53131609</v>
      </c>
      <c r="GIT1787" s="62">
        <v>53131609</v>
      </c>
      <c r="GIU1787" s="62">
        <v>53131609</v>
      </c>
      <c r="GIV1787" s="62">
        <v>53131609</v>
      </c>
      <c r="GIW1787" s="62">
        <v>53131609</v>
      </c>
      <c r="GIX1787" s="62">
        <v>53131609</v>
      </c>
      <c r="GIY1787" s="62">
        <v>53131609</v>
      </c>
      <c r="GIZ1787" s="62">
        <v>53131609</v>
      </c>
      <c r="GJA1787" s="62">
        <v>53131609</v>
      </c>
      <c r="GJB1787" s="62">
        <v>53131609</v>
      </c>
      <c r="GJC1787" s="62">
        <v>53131609</v>
      </c>
      <c r="GJD1787" s="62">
        <v>53131609</v>
      </c>
      <c r="GJE1787" s="62">
        <v>53131609</v>
      </c>
      <c r="GJF1787" s="62">
        <v>53131609</v>
      </c>
      <c r="GJG1787" s="62">
        <v>53131609</v>
      </c>
      <c r="GJH1787" s="62">
        <v>53131609</v>
      </c>
      <c r="GJI1787" s="62">
        <v>53131609</v>
      </c>
      <c r="GJJ1787" s="62">
        <v>53131609</v>
      </c>
      <c r="GJK1787" s="62">
        <v>53131609</v>
      </c>
      <c r="GJL1787" s="62">
        <v>53131609</v>
      </c>
      <c r="GJM1787" s="62">
        <v>53131609</v>
      </c>
      <c r="GJN1787" s="62">
        <v>53131609</v>
      </c>
      <c r="GJO1787" s="62">
        <v>53131609</v>
      </c>
      <c r="GJP1787" s="62">
        <v>53131609</v>
      </c>
      <c r="GJQ1787" s="62">
        <v>53131609</v>
      </c>
      <c r="GJR1787" s="62">
        <v>53131609</v>
      </c>
      <c r="GJS1787" s="62">
        <v>53131609</v>
      </c>
      <c r="GJT1787" s="62">
        <v>53131609</v>
      </c>
      <c r="GJU1787" s="62">
        <v>53131609</v>
      </c>
      <c r="GJV1787" s="62">
        <v>53131609</v>
      </c>
      <c r="GJW1787" s="62">
        <v>53131609</v>
      </c>
      <c r="GJX1787" s="62">
        <v>53131609</v>
      </c>
      <c r="GJY1787" s="62">
        <v>53131609</v>
      </c>
      <c r="GJZ1787" s="62">
        <v>53131609</v>
      </c>
      <c r="GKA1787" s="62">
        <v>53131609</v>
      </c>
      <c r="GKB1787" s="62">
        <v>53131609</v>
      </c>
      <c r="GKC1787" s="62">
        <v>53131609</v>
      </c>
      <c r="GKD1787" s="62">
        <v>53131609</v>
      </c>
      <c r="GKE1787" s="62">
        <v>53131609</v>
      </c>
      <c r="GKF1787" s="62">
        <v>53131609</v>
      </c>
      <c r="GKG1787" s="62">
        <v>53131609</v>
      </c>
      <c r="GKH1787" s="62">
        <v>53131609</v>
      </c>
      <c r="GKI1787" s="62">
        <v>53131609</v>
      </c>
      <c r="GKJ1787" s="62">
        <v>53131609</v>
      </c>
      <c r="GKK1787" s="62">
        <v>53131609</v>
      </c>
      <c r="GKL1787" s="62">
        <v>53131609</v>
      </c>
      <c r="GKM1787" s="62">
        <v>53131609</v>
      </c>
      <c r="GKN1787" s="62">
        <v>53131609</v>
      </c>
      <c r="GKO1787" s="62">
        <v>53131609</v>
      </c>
      <c r="GKP1787" s="62">
        <v>53131609</v>
      </c>
      <c r="GKQ1787" s="62">
        <v>53131609</v>
      </c>
      <c r="GKR1787" s="62">
        <v>53131609</v>
      </c>
      <c r="GKS1787" s="62">
        <v>53131609</v>
      </c>
      <c r="GKT1787" s="62">
        <v>53131609</v>
      </c>
      <c r="GKU1787" s="62">
        <v>53131609</v>
      </c>
      <c r="GKV1787" s="62">
        <v>53131609</v>
      </c>
      <c r="GKW1787" s="62">
        <v>53131609</v>
      </c>
      <c r="GKX1787" s="62">
        <v>53131609</v>
      </c>
      <c r="GKY1787" s="62">
        <v>53131609</v>
      </c>
      <c r="GKZ1787" s="62">
        <v>53131609</v>
      </c>
      <c r="GLA1787" s="62">
        <v>53131609</v>
      </c>
      <c r="GLB1787" s="62">
        <v>53131609</v>
      </c>
      <c r="GLC1787" s="62">
        <v>53131609</v>
      </c>
      <c r="GLD1787" s="62">
        <v>53131609</v>
      </c>
      <c r="GLE1787" s="62">
        <v>53131609</v>
      </c>
      <c r="GLF1787" s="62">
        <v>53131609</v>
      </c>
      <c r="GLG1787" s="62">
        <v>53131609</v>
      </c>
      <c r="GLH1787" s="62">
        <v>53131609</v>
      </c>
      <c r="GLI1787" s="62">
        <v>53131609</v>
      </c>
      <c r="GLJ1787" s="62">
        <v>53131609</v>
      </c>
      <c r="GLK1787" s="62">
        <v>53131609</v>
      </c>
      <c r="GLL1787" s="62">
        <v>53131609</v>
      </c>
      <c r="GLM1787" s="62">
        <v>53131609</v>
      </c>
      <c r="GLN1787" s="62">
        <v>53131609</v>
      </c>
      <c r="GLO1787" s="62">
        <v>53131609</v>
      </c>
      <c r="GLP1787" s="62">
        <v>53131609</v>
      </c>
      <c r="GLQ1787" s="62">
        <v>53131609</v>
      </c>
      <c r="GLR1787" s="62">
        <v>53131609</v>
      </c>
      <c r="GLS1787" s="62">
        <v>53131609</v>
      </c>
      <c r="GLT1787" s="62">
        <v>53131609</v>
      </c>
      <c r="GLU1787" s="62">
        <v>53131609</v>
      </c>
      <c r="GLV1787" s="62">
        <v>53131609</v>
      </c>
      <c r="GLW1787" s="62">
        <v>53131609</v>
      </c>
      <c r="GLX1787" s="62">
        <v>53131609</v>
      </c>
      <c r="GLY1787" s="62">
        <v>53131609</v>
      </c>
      <c r="GLZ1787" s="62">
        <v>53131609</v>
      </c>
      <c r="GMA1787" s="62">
        <v>53131609</v>
      </c>
      <c r="GMB1787" s="62">
        <v>53131609</v>
      </c>
      <c r="GMC1787" s="62">
        <v>53131609</v>
      </c>
      <c r="GMD1787" s="62">
        <v>53131609</v>
      </c>
      <c r="GME1787" s="62">
        <v>53131609</v>
      </c>
      <c r="GMF1787" s="62">
        <v>53131609</v>
      </c>
      <c r="GMG1787" s="62">
        <v>53131609</v>
      </c>
      <c r="GMH1787" s="62">
        <v>53131609</v>
      </c>
      <c r="GMI1787" s="62">
        <v>53131609</v>
      </c>
      <c r="GMJ1787" s="62">
        <v>53131609</v>
      </c>
      <c r="GMK1787" s="62">
        <v>53131609</v>
      </c>
      <c r="GML1787" s="62">
        <v>53131609</v>
      </c>
      <c r="GMM1787" s="62">
        <v>53131609</v>
      </c>
      <c r="GMN1787" s="62">
        <v>53131609</v>
      </c>
      <c r="GMO1787" s="62">
        <v>53131609</v>
      </c>
      <c r="GMP1787" s="62">
        <v>53131609</v>
      </c>
      <c r="GMQ1787" s="62">
        <v>53131609</v>
      </c>
      <c r="GMR1787" s="62">
        <v>53131609</v>
      </c>
      <c r="GMS1787" s="62">
        <v>53131609</v>
      </c>
      <c r="GMT1787" s="62">
        <v>53131609</v>
      </c>
      <c r="GMU1787" s="62">
        <v>53131609</v>
      </c>
      <c r="GMV1787" s="62">
        <v>53131609</v>
      </c>
      <c r="GMW1787" s="62">
        <v>53131609</v>
      </c>
      <c r="GMX1787" s="62">
        <v>53131609</v>
      </c>
      <c r="GMY1787" s="62">
        <v>53131609</v>
      </c>
      <c r="GMZ1787" s="62">
        <v>53131609</v>
      </c>
      <c r="GNA1787" s="62">
        <v>53131609</v>
      </c>
      <c r="GNB1787" s="62">
        <v>53131609</v>
      </c>
      <c r="GNC1787" s="62">
        <v>53131609</v>
      </c>
      <c r="GND1787" s="62">
        <v>53131609</v>
      </c>
      <c r="GNE1787" s="62">
        <v>53131609</v>
      </c>
      <c r="GNF1787" s="62">
        <v>53131609</v>
      </c>
      <c r="GNG1787" s="62">
        <v>53131609</v>
      </c>
      <c r="GNH1787" s="62">
        <v>53131609</v>
      </c>
      <c r="GNI1787" s="62">
        <v>53131609</v>
      </c>
      <c r="GNJ1787" s="62">
        <v>53131609</v>
      </c>
      <c r="GNK1787" s="62">
        <v>53131609</v>
      </c>
      <c r="GNL1787" s="62">
        <v>53131609</v>
      </c>
      <c r="GNM1787" s="62">
        <v>53131609</v>
      </c>
      <c r="GNN1787" s="62">
        <v>53131609</v>
      </c>
      <c r="GNO1787" s="62">
        <v>53131609</v>
      </c>
      <c r="GNP1787" s="62">
        <v>53131609</v>
      </c>
      <c r="GNQ1787" s="62">
        <v>53131609</v>
      </c>
      <c r="GNR1787" s="62">
        <v>53131609</v>
      </c>
      <c r="GNS1787" s="62">
        <v>53131609</v>
      </c>
      <c r="GNT1787" s="62">
        <v>53131609</v>
      </c>
      <c r="GNU1787" s="62">
        <v>53131609</v>
      </c>
      <c r="GNV1787" s="62">
        <v>53131609</v>
      </c>
      <c r="GNW1787" s="62">
        <v>53131609</v>
      </c>
      <c r="GNX1787" s="62">
        <v>53131609</v>
      </c>
      <c r="GNY1787" s="62">
        <v>53131609</v>
      </c>
      <c r="GNZ1787" s="62">
        <v>53131609</v>
      </c>
      <c r="GOA1787" s="62">
        <v>53131609</v>
      </c>
      <c r="GOB1787" s="62">
        <v>53131609</v>
      </c>
      <c r="GOC1787" s="62">
        <v>53131609</v>
      </c>
      <c r="GOD1787" s="62">
        <v>53131609</v>
      </c>
      <c r="GOE1787" s="62">
        <v>53131609</v>
      </c>
      <c r="GOF1787" s="62">
        <v>53131609</v>
      </c>
      <c r="GOG1787" s="62">
        <v>53131609</v>
      </c>
      <c r="GOH1787" s="62">
        <v>53131609</v>
      </c>
      <c r="GOI1787" s="62">
        <v>53131609</v>
      </c>
      <c r="GOJ1787" s="62">
        <v>53131609</v>
      </c>
      <c r="GOK1787" s="62">
        <v>53131609</v>
      </c>
      <c r="GOL1787" s="62">
        <v>53131609</v>
      </c>
      <c r="GOM1787" s="62">
        <v>53131609</v>
      </c>
      <c r="GON1787" s="62">
        <v>53131609</v>
      </c>
      <c r="GOO1787" s="62">
        <v>53131609</v>
      </c>
      <c r="GOP1787" s="62">
        <v>53131609</v>
      </c>
      <c r="GOQ1787" s="62">
        <v>53131609</v>
      </c>
      <c r="GOR1787" s="62">
        <v>53131609</v>
      </c>
      <c r="GOS1787" s="62">
        <v>53131609</v>
      </c>
      <c r="GOT1787" s="62">
        <v>53131609</v>
      </c>
      <c r="GOU1787" s="62">
        <v>53131609</v>
      </c>
      <c r="GOV1787" s="62">
        <v>53131609</v>
      </c>
      <c r="GOW1787" s="62">
        <v>53131609</v>
      </c>
      <c r="GOX1787" s="62">
        <v>53131609</v>
      </c>
      <c r="GOY1787" s="62">
        <v>53131609</v>
      </c>
      <c r="GOZ1787" s="62">
        <v>53131609</v>
      </c>
      <c r="GPA1787" s="62">
        <v>53131609</v>
      </c>
      <c r="GPB1787" s="62">
        <v>53131609</v>
      </c>
      <c r="GPC1787" s="62">
        <v>53131609</v>
      </c>
      <c r="GPD1787" s="62">
        <v>53131609</v>
      </c>
      <c r="GPE1787" s="62">
        <v>53131609</v>
      </c>
      <c r="GPF1787" s="62">
        <v>53131609</v>
      </c>
      <c r="GPG1787" s="62">
        <v>53131609</v>
      </c>
      <c r="GPH1787" s="62">
        <v>53131609</v>
      </c>
      <c r="GPI1787" s="62">
        <v>53131609</v>
      </c>
      <c r="GPJ1787" s="62">
        <v>53131609</v>
      </c>
      <c r="GPK1787" s="62">
        <v>53131609</v>
      </c>
      <c r="GPL1787" s="62">
        <v>53131609</v>
      </c>
      <c r="GPM1787" s="62">
        <v>53131609</v>
      </c>
      <c r="GPN1787" s="62">
        <v>53131609</v>
      </c>
      <c r="GPO1787" s="62">
        <v>53131609</v>
      </c>
      <c r="GPP1787" s="62">
        <v>53131609</v>
      </c>
      <c r="GPQ1787" s="62">
        <v>53131609</v>
      </c>
      <c r="GPR1787" s="62">
        <v>53131609</v>
      </c>
      <c r="GPS1787" s="62">
        <v>53131609</v>
      </c>
      <c r="GPT1787" s="62">
        <v>53131609</v>
      </c>
      <c r="GPU1787" s="62">
        <v>53131609</v>
      </c>
      <c r="GPV1787" s="62">
        <v>53131609</v>
      </c>
      <c r="GPW1787" s="62">
        <v>53131609</v>
      </c>
      <c r="GPX1787" s="62">
        <v>53131609</v>
      </c>
      <c r="GPY1787" s="62">
        <v>53131609</v>
      </c>
      <c r="GPZ1787" s="62">
        <v>53131609</v>
      </c>
      <c r="GQA1787" s="62">
        <v>53131609</v>
      </c>
      <c r="GQB1787" s="62">
        <v>53131609</v>
      </c>
      <c r="GQC1787" s="62">
        <v>53131609</v>
      </c>
      <c r="GQD1787" s="62">
        <v>53131609</v>
      </c>
      <c r="GQE1787" s="62">
        <v>53131609</v>
      </c>
      <c r="GQF1787" s="62">
        <v>53131609</v>
      </c>
      <c r="GQG1787" s="62">
        <v>53131609</v>
      </c>
      <c r="GQH1787" s="62">
        <v>53131609</v>
      </c>
      <c r="GQI1787" s="62">
        <v>53131609</v>
      </c>
      <c r="GQJ1787" s="62">
        <v>53131609</v>
      </c>
      <c r="GQK1787" s="62">
        <v>53131609</v>
      </c>
      <c r="GQL1787" s="62">
        <v>53131609</v>
      </c>
      <c r="GQM1787" s="62">
        <v>53131609</v>
      </c>
      <c r="GQN1787" s="62">
        <v>53131609</v>
      </c>
      <c r="GQO1787" s="62">
        <v>53131609</v>
      </c>
      <c r="GQP1787" s="62">
        <v>53131609</v>
      </c>
      <c r="GQQ1787" s="62">
        <v>53131609</v>
      </c>
      <c r="GQR1787" s="62">
        <v>53131609</v>
      </c>
      <c r="GQS1787" s="62">
        <v>53131609</v>
      </c>
      <c r="GQT1787" s="62">
        <v>53131609</v>
      </c>
      <c r="GQU1787" s="62">
        <v>53131609</v>
      </c>
      <c r="GQV1787" s="62">
        <v>53131609</v>
      </c>
      <c r="GQW1787" s="62">
        <v>53131609</v>
      </c>
      <c r="GQX1787" s="62">
        <v>53131609</v>
      </c>
      <c r="GQY1787" s="62">
        <v>53131609</v>
      </c>
      <c r="GQZ1787" s="62">
        <v>53131609</v>
      </c>
      <c r="GRA1787" s="62">
        <v>53131609</v>
      </c>
      <c r="GRB1787" s="62">
        <v>53131609</v>
      </c>
      <c r="GRC1787" s="62">
        <v>53131609</v>
      </c>
      <c r="GRD1787" s="62">
        <v>53131609</v>
      </c>
      <c r="GRE1787" s="62">
        <v>53131609</v>
      </c>
      <c r="GRF1787" s="62">
        <v>53131609</v>
      </c>
      <c r="GRG1787" s="62">
        <v>53131609</v>
      </c>
      <c r="GRH1787" s="62">
        <v>53131609</v>
      </c>
      <c r="GRI1787" s="62">
        <v>53131609</v>
      </c>
      <c r="GRJ1787" s="62">
        <v>53131609</v>
      </c>
      <c r="GRK1787" s="62">
        <v>53131609</v>
      </c>
      <c r="GRL1787" s="62">
        <v>53131609</v>
      </c>
      <c r="GRM1787" s="62">
        <v>53131609</v>
      </c>
      <c r="GRN1787" s="62">
        <v>53131609</v>
      </c>
      <c r="GRO1787" s="62">
        <v>53131609</v>
      </c>
      <c r="GRP1787" s="62">
        <v>53131609</v>
      </c>
      <c r="GRQ1787" s="62">
        <v>53131609</v>
      </c>
      <c r="GRR1787" s="62">
        <v>53131609</v>
      </c>
      <c r="GRS1787" s="62">
        <v>53131609</v>
      </c>
      <c r="GRT1787" s="62">
        <v>53131609</v>
      </c>
      <c r="GRU1787" s="62">
        <v>53131609</v>
      </c>
      <c r="GRV1787" s="62">
        <v>53131609</v>
      </c>
      <c r="GRW1787" s="62">
        <v>53131609</v>
      </c>
      <c r="GRX1787" s="62">
        <v>53131609</v>
      </c>
      <c r="GRY1787" s="62">
        <v>53131609</v>
      </c>
      <c r="GRZ1787" s="62">
        <v>53131609</v>
      </c>
      <c r="GSA1787" s="62">
        <v>53131609</v>
      </c>
      <c r="GSB1787" s="62">
        <v>53131609</v>
      </c>
      <c r="GSC1787" s="62">
        <v>53131609</v>
      </c>
      <c r="GSD1787" s="62">
        <v>53131609</v>
      </c>
      <c r="GSE1787" s="62">
        <v>53131609</v>
      </c>
      <c r="GSF1787" s="62">
        <v>53131609</v>
      </c>
      <c r="GSG1787" s="62">
        <v>53131609</v>
      </c>
      <c r="GSH1787" s="62">
        <v>53131609</v>
      </c>
      <c r="GSI1787" s="62">
        <v>53131609</v>
      </c>
      <c r="GSJ1787" s="62">
        <v>53131609</v>
      </c>
      <c r="GSK1787" s="62">
        <v>53131609</v>
      </c>
      <c r="GSL1787" s="62">
        <v>53131609</v>
      </c>
      <c r="GSM1787" s="62">
        <v>53131609</v>
      </c>
      <c r="GSN1787" s="62">
        <v>53131609</v>
      </c>
      <c r="GSO1787" s="62">
        <v>53131609</v>
      </c>
      <c r="GSP1787" s="62">
        <v>53131609</v>
      </c>
      <c r="GSQ1787" s="62">
        <v>53131609</v>
      </c>
      <c r="GSR1787" s="62">
        <v>53131609</v>
      </c>
      <c r="GSS1787" s="62">
        <v>53131609</v>
      </c>
      <c r="GST1787" s="62">
        <v>53131609</v>
      </c>
      <c r="GSU1787" s="62">
        <v>53131609</v>
      </c>
      <c r="GSV1787" s="62">
        <v>53131609</v>
      </c>
      <c r="GSW1787" s="62">
        <v>53131609</v>
      </c>
      <c r="GSX1787" s="62">
        <v>53131609</v>
      </c>
      <c r="GSY1787" s="62">
        <v>53131609</v>
      </c>
      <c r="GSZ1787" s="62">
        <v>53131609</v>
      </c>
      <c r="GTA1787" s="62">
        <v>53131609</v>
      </c>
      <c r="GTB1787" s="62">
        <v>53131609</v>
      </c>
      <c r="GTC1787" s="62">
        <v>53131609</v>
      </c>
      <c r="GTD1787" s="62">
        <v>53131609</v>
      </c>
      <c r="GTE1787" s="62">
        <v>53131609</v>
      </c>
      <c r="GTF1787" s="62">
        <v>53131609</v>
      </c>
      <c r="GTG1787" s="62">
        <v>53131609</v>
      </c>
      <c r="GTH1787" s="62">
        <v>53131609</v>
      </c>
      <c r="GTI1787" s="62">
        <v>53131609</v>
      </c>
      <c r="GTJ1787" s="62">
        <v>53131609</v>
      </c>
      <c r="GTK1787" s="62">
        <v>53131609</v>
      </c>
      <c r="GTL1787" s="62">
        <v>53131609</v>
      </c>
      <c r="GTM1787" s="62">
        <v>53131609</v>
      </c>
      <c r="GTN1787" s="62">
        <v>53131609</v>
      </c>
      <c r="GTO1787" s="62">
        <v>53131609</v>
      </c>
      <c r="GTP1787" s="62">
        <v>53131609</v>
      </c>
      <c r="GTQ1787" s="62">
        <v>53131609</v>
      </c>
      <c r="GTR1787" s="62">
        <v>53131609</v>
      </c>
      <c r="GTS1787" s="62">
        <v>53131609</v>
      </c>
      <c r="GTT1787" s="62">
        <v>53131609</v>
      </c>
      <c r="GTU1787" s="62">
        <v>53131609</v>
      </c>
      <c r="GTV1787" s="62">
        <v>53131609</v>
      </c>
      <c r="GTW1787" s="62">
        <v>53131609</v>
      </c>
      <c r="GTX1787" s="62">
        <v>53131609</v>
      </c>
      <c r="GTY1787" s="62">
        <v>53131609</v>
      </c>
      <c r="GTZ1787" s="62">
        <v>53131609</v>
      </c>
      <c r="GUA1787" s="62">
        <v>53131609</v>
      </c>
      <c r="GUB1787" s="62">
        <v>53131609</v>
      </c>
      <c r="GUC1787" s="62">
        <v>53131609</v>
      </c>
      <c r="GUD1787" s="62">
        <v>53131609</v>
      </c>
      <c r="GUE1787" s="62">
        <v>53131609</v>
      </c>
      <c r="GUF1787" s="62">
        <v>53131609</v>
      </c>
      <c r="GUG1787" s="62">
        <v>53131609</v>
      </c>
      <c r="GUH1787" s="62">
        <v>53131609</v>
      </c>
      <c r="GUI1787" s="62">
        <v>53131609</v>
      </c>
      <c r="GUJ1787" s="62">
        <v>53131609</v>
      </c>
      <c r="GUK1787" s="62">
        <v>53131609</v>
      </c>
      <c r="GUL1787" s="62">
        <v>53131609</v>
      </c>
      <c r="GUM1787" s="62">
        <v>53131609</v>
      </c>
      <c r="GUN1787" s="62">
        <v>53131609</v>
      </c>
      <c r="GUO1787" s="62">
        <v>53131609</v>
      </c>
      <c r="GUP1787" s="62">
        <v>53131609</v>
      </c>
      <c r="GUQ1787" s="62">
        <v>53131609</v>
      </c>
      <c r="GUR1787" s="62">
        <v>53131609</v>
      </c>
      <c r="GUS1787" s="62">
        <v>53131609</v>
      </c>
      <c r="GUT1787" s="62">
        <v>53131609</v>
      </c>
      <c r="GUU1787" s="62">
        <v>53131609</v>
      </c>
      <c r="GUV1787" s="62">
        <v>53131609</v>
      </c>
      <c r="GUW1787" s="62">
        <v>53131609</v>
      </c>
      <c r="GUX1787" s="62">
        <v>53131609</v>
      </c>
      <c r="GUY1787" s="62">
        <v>53131609</v>
      </c>
      <c r="GUZ1787" s="62">
        <v>53131609</v>
      </c>
      <c r="GVA1787" s="62">
        <v>53131609</v>
      </c>
      <c r="GVB1787" s="62">
        <v>53131609</v>
      </c>
      <c r="GVC1787" s="62">
        <v>53131609</v>
      </c>
      <c r="GVD1787" s="62">
        <v>53131609</v>
      </c>
      <c r="GVE1787" s="62">
        <v>53131609</v>
      </c>
      <c r="GVF1787" s="62">
        <v>53131609</v>
      </c>
      <c r="GVG1787" s="62">
        <v>53131609</v>
      </c>
      <c r="GVH1787" s="62">
        <v>53131609</v>
      </c>
      <c r="GVI1787" s="62">
        <v>53131609</v>
      </c>
      <c r="GVJ1787" s="62">
        <v>53131609</v>
      </c>
      <c r="GVK1787" s="62">
        <v>53131609</v>
      </c>
      <c r="GVL1787" s="62">
        <v>53131609</v>
      </c>
      <c r="GVM1787" s="62">
        <v>53131609</v>
      </c>
      <c r="GVN1787" s="62">
        <v>53131609</v>
      </c>
      <c r="GVO1787" s="62">
        <v>53131609</v>
      </c>
      <c r="GVP1787" s="62">
        <v>53131609</v>
      </c>
      <c r="GVQ1787" s="62">
        <v>53131609</v>
      </c>
      <c r="GVR1787" s="62">
        <v>53131609</v>
      </c>
      <c r="GVS1787" s="62">
        <v>53131609</v>
      </c>
      <c r="GVT1787" s="62">
        <v>53131609</v>
      </c>
      <c r="GVU1787" s="62">
        <v>53131609</v>
      </c>
      <c r="GVV1787" s="62">
        <v>53131609</v>
      </c>
      <c r="GVW1787" s="62">
        <v>53131609</v>
      </c>
      <c r="GVX1787" s="62">
        <v>53131609</v>
      </c>
      <c r="GVY1787" s="62">
        <v>53131609</v>
      </c>
      <c r="GVZ1787" s="62">
        <v>53131609</v>
      </c>
      <c r="GWA1787" s="62">
        <v>53131609</v>
      </c>
      <c r="GWB1787" s="62">
        <v>53131609</v>
      </c>
      <c r="GWC1787" s="62">
        <v>53131609</v>
      </c>
      <c r="GWD1787" s="62">
        <v>53131609</v>
      </c>
      <c r="GWE1787" s="62">
        <v>53131609</v>
      </c>
      <c r="GWF1787" s="62">
        <v>53131609</v>
      </c>
      <c r="GWG1787" s="62">
        <v>53131609</v>
      </c>
      <c r="GWH1787" s="62">
        <v>53131609</v>
      </c>
      <c r="GWI1787" s="62">
        <v>53131609</v>
      </c>
      <c r="GWJ1787" s="62">
        <v>53131609</v>
      </c>
      <c r="GWK1787" s="62">
        <v>53131609</v>
      </c>
      <c r="GWL1787" s="62">
        <v>53131609</v>
      </c>
      <c r="GWM1787" s="62">
        <v>53131609</v>
      </c>
      <c r="GWN1787" s="62">
        <v>53131609</v>
      </c>
      <c r="GWO1787" s="62">
        <v>53131609</v>
      </c>
      <c r="GWP1787" s="62">
        <v>53131609</v>
      </c>
      <c r="GWQ1787" s="62">
        <v>53131609</v>
      </c>
      <c r="GWR1787" s="62">
        <v>53131609</v>
      </c>
      <c r="GWS1787" s="62">
        <v>53131609</v>
      </c>
      <c r="GWT1787" s="62">
        <v>53131609</v>
      </c>
      <c r="GWU1787" s="62">
        <v>53131609</v>
      </c>
      <c r="GWV1787" s="62">
        <v>53131609</v>
      </c>
      <c r="GWW1787" s="62">
        <v>53131609</v>
      </c>
      <c r="GWX1787" s="62">
        <v>53131609</v>
      </c>
      <c r="GWY1787" s="62">
        <v>53131609</v>
      </c>
      <c r="GWZ1787" s="62">
        <v>53131609</v>
      </c>
      <c r="GXA1787" s="62">
        <v>53131609</v>
      </c>
      <c r="GXB1787" s="62">
        <v>53131609</v>
      </c>
      <c r="GXC1787" s="62">
        <v>53131609</v>
      </c>
      <c r="GXD1787" s="62">
        <v>53131609</v>
      </c>
      <c r="GXE1787" s="62">
        <v>53131609</v>
      </c>
      <c r="GXF1787" s="62">
        <v>53131609</v>
      </c>
      <c r="GXG1787" s="62">
        <v>53131609</v>
      </c>
      <c r="GXH1787" s="62">
        <v>53131609</v>
      </c>
      <c r="GXI1787" s="62">
        <v>53131609</v>
      </c>
      <c r="GXJ1787" s="62">
        <v>53131609</v>
      </c>
      <c r="GXK1787" s="62">
        <v>53131609</v>
      </c>
      <c r="GXL1787" s="62">
        <v>53131609</v>
      </c>
      <c r="GXM1787" s="62">
        <v>53131609</v>
      </c>
      <c r="GXN1787" s="62">
        <v>53131609</v>
      </c>
      <c r="GXO1787" s="62">
        <v>53131609</v>
      </c>
      <c r="GXP1787" s="62">
        <v>53131609</v>
      </c>
      <c r="GXQ1787" s="62">
        <v>53131609</v>
      </c>
      <c r="GXR1787" s="62">
        <v>53131609</v>
      </c>
      <c r="GXS1787" s="62">
        <v>53131609</v>
      </c>
      <c r="GXT1787" s="62">
        <v>53131609</v>
      </c>
      <c r="GXU1787" s="62">
        <v>53131609</v>
      </c>
      <c r="GXV1787" s="62">
        <v>53131609</v>
      </c>
      <c r="GXW1787" s="62">
        <v>53131609</v>
      </c>
      <c r="GXX1787" s="62">
        <v>53131609</v>
      </c>
      <c r="GXY1787" s="62">
        <v>53131609</v>
      </c>
      <c r="GXZ1787" s="62">
        <v>53131609</v>
      </c>
      <c r="GYA1787" s="62">
        <v>53131609</v>
      </c>
      <c r="GYB1787" s="62">
        <v>53131609</v>
      </c>
      <c r="GYC1787" s="62">
        <v>53131609</v>
      </c>
      <c r="GYD1787" s="62">
        <v>53131609</v>
      </c>
      <c r="GYE1787" s="62">
        <v>53131609</v>
      </c>
      <c r="GYF1787" s="62">
        <v>53131609</v>
      </c>
      <c r="GYG1787" s="62">
        <v>53131609</v>
      </c>
      <c r="GYH1787" s="62">
        <v>53131609</v>
      </c>
      <c r="GYI1787" s="62">
        <v>53131609</v>
      </c>
      <c r="GYJ1787" s="62">
        <v>53131609</v>
      </c>
      <c r="GYK1787" s="62">
        <v>53131609</v>
      </c>
      <c r="GYL1787" s="62">
        <v>53131609</v>
      </c>
      <c r="GYM1787" s="62">
        <v>53131609</v>
      </c>
      <c r="GYN1787" s="62">
        <v>53131609</v>
      </c>
      <c r="GYO1787" s="62">
        <v>53131609</v>
      </c>
      <c r="GYP1787" s="62">
        <v>53131609</v>
      </c>
      <c r="GYQ1787" s="62">
        <v>53131609</v>
      </c>
      <c r="GYR1787" s="62">
        <v>53131609</v>
      </c>
      <c r="GYS1787" s="62">
        <v>53131609</v>
      </c>
      <c r="GYT1787" s="62">
        <v>53131609</v>
      </c>
      <c r="GYU1787" s="62">
        <v>53131609</v>
      </c>
      <c r="GYV1787" s="62">
        <v>53131609</v>
      </c>
      <c r="GYW1787" s="62">
        <v>53131609</v>
      </c>
      <c r="GYX1787" s="62">
        <v>53131609</v>
      </c>
      <c r="GYY1787" s="62">
        <v>53131609</v>
      </c>
      <c r="GYZ1787" s="62">
        <v>53131609</v>
      </c>
      <c r="GZA1787" s="62">
        <v>53131609</v>
      </c>
      <c r="GZB1787" s="62">
        <v>53131609</v>
      </c>
      <c r="GZC1787" s="62">
        <v>53131609</v>
      </c>
      <c r="GZD1787" s="62">
        <v>53131609</v>
      </c>
      <c r="GZE1787" s="62">
        <v>53131609</v>
      </c>
      <c r="GZF1787" s="62">
        <v>53131609</v>
      </c>
      <c r="GZG1787" s="62">
        <v>53131609</v>
      </c>
      <c r="GZH1787" s="62">
        <v>53131609</v>
      </c>
      <c r="GZI1787" s="62">
        <v>53131609</v>
      </c>
      <c r="GZJ1787" s="62">
        <v>53131609</v>
      </c>
      <c r="GZK1787" s="62">
        <v>53131609</v>
      </c>
      <c r="GZL1787" s="62">
        <v>53131609</v>
      </c>
      <c r="GZM1787" s="62">
        <v>53131609</v>
      </c>
      <c r="GZN1787" s="62">
        <v>53131609</v>
      </c>
      <c r="GZO1787" s="62">
        <v>53131609</v>
      </c>
      <c r="GZP1787" s="62">
        <v>53131609</v>
      </c>
      <c r="GZQ1787" s="62">
        <v>53131609</v>
      </c>
      <c r="GZR1787" s="62">
        <v>53131609</v>
      </c>
      <c r="GZS1787" s="62">
        <v>53131609</v>
      </c>
      <c r="GZT1787" s="62">
        <v>53131609</v>
      </c>
      <c r="GZU1787" s="62">
        <v>53131609</v>
      </c>
      <c r="GZV1787" s="62">
        <v>53131609</v>
      </c>
      <c r="GZW1787" s="62">
        <v>53131609</v>
      </c>
      <c r="GZX1787" s="62">
        <v>53131609</v>
      </c>
      <c r="GZY1787" s="62">
        <v>53131609</v>
      </c>
      <c r="GZZ1787" s="62">
        <v>53131609</v>
      </c>
      <c r="HAA1787" s="62">
        <v>53131609</v>
      </c>
      <c r="HAB1787" s="62">
        <v>53131609</v>
      </c>
      <c r="HAC1787" s="62">
        <v>53131609</v>
      </c>
      <c r="HAD1787" s="62">
        <v>53131609</v>
      </c>
      <c r="HAE1787" s="62">
        <v>53131609</v>
      </c>
      <c r="HAF1787" s="62">
        <v>53131609</v>
      </c>
      <c r="HAG1787" s="62">
        <v>53131609</v>
      </c>
      <c r="HAH1787" s="62">
        <v>53131609</v>
      </c>
      <c r="HAI1787" s="62">
        <v>53131609</v>
      </c>
      <c r="HAJ1787" s="62">
        <v>53131609</v>
      </c>
      <c r="HAK1787" s="62">
        <v>53131609</v>
      </c>
      <c r="HAL1787" s="62">
        <v>53131609</v>
      </c>
      <c r="HAM1787" s="62">
        <v>53131609</v>
      </c>
      <c r="HAN1787" s="62">
        <v>53131609</v>
      </c>
      <c r="HAO1787" s="62">
        <v>53131609</v>
      </c>
      <c r="HAP1787" s="62">
        <v>53131609</v>
      </c>
      <c r="HAQ1787" s="62">
        <v>53131609</v>
      </c>
      <c r="HAR1787" s="62">
        <v>53131609</v>
      </c>
      <c r="HAS1787" s="62">
        <v>53131609</v>
      </c>
      <c r="HAT1787" s="62">
        <v>53131609</v>
      </c>
      <c r="HAU1787" s="62">
        <v>53131609</v>
      </c>
      <c r="HAV1787" s="62">
        <v>53131609</v>
      </c>
      <c r="HAW1787" s="62">
        <v>53131609</v>
      </c>
      <c r="HAX1787" s="62">
        <v>53131609</v>
      </c>
      <c r="HAY1787" s="62">
        <v>53131609</v>
      </c>
      <c r="HAZ1787" s="62">
        <v>53131609</v>
      </c>
      <c r="HBA1787" s="62">
        <v>53131609</v>
      </c>
      <c r="HBB1787" s="62">
        <v>53131609</v>
      </c>
      <c r="HBC1787" s="62">
        <v>53131609</v>
      </c>
      <c r="HBD1787" s="62">
        <v>53131609</v>
      </c>
      <c r="HBE1787" s="62">
        <v>53131609</v>
      </c>
      <c r="HBF1787" s="62">
        <v>53131609</v>
      </c>
      <c r="HBG1787" s="62">
        <v>53131609</v>
      </c>
      <c r="HBH1787" s="62">
        <v>53131609</v>
      </c>
      <c r="HBI1787" s="62">
        <v>53131609</v>
      </c>
      <c r="HBJ1787" s="62">
        <v>53131609</v>
      </c>
      <c r="HBK1787" s="62">
        <v>53131609</v>
      </c>
      <c r="HBL1787" s="62">
        <v>53131609</v>
      </c>
      <c r="HBM1787" s="62">
        <v>53131609</v>
      </c>
      <c r="HBN1787" s="62">
        <v>53131609</v>
      </c>
      <c r="HBO1787" s="62">
        <v>53131609</v>
      </c>
      <c r="HBP1787" s="62">
        <v>53131609</v>
      </c>
      <c r="HBQ1787" s="62">
        <v>53131609</v>
      </c>
      <c r="HBR1787" s="62">
        <v>53131609</v>
      </c>
      <c r="HBS1787" s="62">
        <v>53131609</v>
      </c>
      <c r="HBT1787" s="62">
        <v>53131609</v>
      </c>
      <c r="HBU1787" s="62">
        <v>53131609</v>
      </c>
      <c r="HBV1787" s="62">
        <v>53131609</v>
      </c>
      <c r="HBW1787" s="62">
        <v>53131609</v>
      </c>
      <c r="HBX1787" s="62">
        <v>53131609</v>
      </c>
      <c r="HBY1787" s="62">
        <v>53131609</v>
      </c>
      <c r="HBZ1787" s="62">
        <v>53131609</v>
      </c>
      <c r="HCA1787" s="62">
        <v>53131609</v>
      </c>
      <c r="HCB1787" s="62">
        <v>53131609</v>
      </c>
      <c r="HCC1787" s="62">
        <v>53131609</v>
      </c>
      <c r="HCD1787" s="62">
        <v>53131609</v>
      </c>
      <c r="HCE1787" s="62">
        <v>53131609</v>
      </c>
      <c r="HCF1787" s="62">
        <v>53131609</v>
      </c>
      <c r="HCG1787" s="62">
        <v>53131609</v>
      </c>
      <c r="HCH1787" s="62">
        <v>53131609</v>
      </c>
      <c r="HCI1787" s="62">
        <v>53131609</v>
      </c>
      <c r="HCJ1787" s="62">
        <v>53131609</v>
      </c>
      <c r="HCK1787" s="62">
        <v>53131609</v>
      </c>
      <c r="HCL1787" s="62">
        <v>53131609</v>
      </c>
      <c r="HCM1787" s="62">
        <v>53131609</v>
      </c>
      <c r="HCN1787" s="62">
        <v>53131609</v>
      </c>
      <c r="HCO1787" s="62">
        <v>53131609</v>
      </c>
      <c r="HCP1787" s="62">
        <v>53131609</v>
      </c>
      <c r="HCQ1787" s="62">
        <v>53131609</v>
      </c>
      <c r="HCR1787" s="62">
        <v>53131609</v>
      </c>
      <c r="HCS1787" s="62">
        <v>53131609</v>
      </c>
      <c r="HCT1787" s="62">
        <v>53131609</v>
      </c>
      <c r="HCU1787" s="62">
        <v>53131609</v>
      </c>
      <c r="HCV1787" s="62">
        <v>53131609</v>
      </c>
      <c r="HCW1787" s="62">
        <v>53131609</v>
      </c>
      <c r="HCX1787" s="62">
        <v>53131609</v>
      </c>
      <c r="HCY1787" s="62">
        <v>53131609</v>
      </c>
      <c r="HCZ1787" s="62">
        <v>53131609</v>
      </c>
      <c r="HDA1787" s="62">
        <v>53131609</v>
      </c>
      <c r="HDB1787" s="62">
        <v>53131609</v>
      </c>
      <c r="HDC1787" s="62">
        <v>53131609</v>
      </c>
      <c r="HDD1787" s="62">
        <v>53131609</v>
      </c>
      <c r="HDE1787" s="62">
        <v>53131609</v>
      </c>
      <c r="HDF1787" s="62">
        <v>53131609</v>
      </c>
      <c r="HDG1787" s="62">
        <v>53131609</v>
      </c>
      <c r="HDH1787" s="62">
        <v>53131609</v>
      </c>
      <c r="HDI1787" s="62">
        <v>53131609</v>
      </c>
      <c r="HDJ1787" s="62">
        <v>53131609</v>
      </c>
      <c r="HDK1787" s="62">
        <v>53131609</v>
      </c>
      <c r="HDL1787" s="62">
        <v>53131609</v>
      </c>
      <c r="HDM1787" s="62">
        <v>53131609</v>
      </c>
      <c r="HDN1787" s="62">
        <v>53131609</v>
      </c>
      <c r="HDO1787" s="62">
        <v>53131609</v>
      </c>
      <c r="HDP1787" s="62">
        <v>53131609</v>
      </c>
      <c r="HDQ1787" s="62">
        <v>53131609</v>
      </c>
      <c r="HDR1787" s="62">
        <v>53131609</v>
      </c>
      <c r="HDS1787" s="62">
        <v>53131609</v>
      </c>
      <c r="HDT1787" s="62">
        <v>53131609</v>
      </c>
      <c r="HDU1787" s="62">
        <v>53131609</v>
      </c>
      <c r="HDV1787" s="62">
        <v>53131609</v>
      </c>
      <c r="HDW1787" s="62">
        <v>53131609</v>
      </c>
      <c r="HDX1787" s="62">
        <v>53131609</v>
      </c>
      <c r="HDY1787" s="62">
        <v>53131609</v>
      </c>
      <c r="HDZ1787" s="62">
        <v>53131609</v>
      </c>
      <c r="HEA1787" s="62">
        <v>53131609</v>
      </c>
      <c r="HEB1787" s="62">
        <v>53131609</v>
      </c>
      <c r="HEC1787" s="62">
        <v>53131609</v>
      </c>
      <c r="HED1787" s="62">
        <v>53131609</v>
      </c>
      <c r="HEE1787" s="62">
        <v>53131609</v>
      </c>
      <c r="HEF1787" s="62">
        <v>53131609</v>
      </c>
      <c r="HEG1787" s="62">
        <v>53131609</v>
      </c>
      <c r="HEH1787" s="62">
        <v>53131609</v>
      </c>
      <c r="HEI1787" s="62">
        <v>53131609</v>
      </c>
      <c r="HEJ1787" s="62">
        <v>53131609</v>
      </c>
      <c r="HEK1787" s="62">
        <v>53131609</v>
      </c>
      <c r="HEL1787" s="62">
        <v>53131609</v>
      </c>
      <c r="HEM1787" s="62">
        <v>53131609</v>
      </c>
      <c r="HEN1787" s="62">
        <v>53131609</v>
      </c>
      <c r="HEO1787" s="62">
        <v>53131609</v>
      </c>
      <c r="HEP1787" s="62">
        <v>53131609</v>
      </c>
      <c r="HEQ1787" s="62">
        <v>53131609</v>
      </c>
      <c r="HER1787" s="62">
        <v>53131609</v>
      </c>
      <c r="HES1787" s="62">
        <v>53131609</v>
      </c>
      <c r="HET1787" s="62">
        <v>53131609</v>
      </c>
      <c r="HEU1787" s="62">
        <v>53131609</v>
      </c>
      <c r="HEV1787" s="62">
        <v>53131609</v>
      </c>
      <c r="HEW1787" s="62">
        <v>53131609</v>
      </c>
      <c r="HEX1787" s="62">
        <v>53131609</v>
      </c>
      <c r="HEY1787" s="62">
        <v>53131609</v>
      </c>
      <c r="HEZ1787" s="62">
        <v>53131609</v>
      </c>
      <c r="HFA1787" s="62">
        <v>53131609</v>
      </c>
      <c r="HFB1787" s="62">
        <v>53131609</v>
      </c>
      <c r="HFC1787" s="62">
        <v>53131609</v>
      </c>
      <c r="HFD1787" s="62">
        <v>53131609</v>
      </c>
      <c r="HFE1787" s="62">
        <v>53131609</v>
      </c>
      <c r="HFF1787" s="62">
        <v>53131609</v>
      </c>
      <c r="HFG1787" s="62">
        <v>53131609</v>
      </c>
      <c r="HFH1787" s="62">
        <v>53131609</v>
      </c>
      <c r="HFI1787" s="62">
        <v>53131609</v>
      </c>
      <c r="HFJ1787" s="62">
        <v>53131609</v>
      </c>
      <c r="HFK1787" s="62">
        <v>53131609</v>
      </c>
      <c r="HFL1787" s="62">
        <v>53131609</v>
      </c>
      <c r="HFM1787" s="62">
        <v>53131609</v>
      </c>
      <c r="HFN1787" s="62">
        <v>53131609</v>
      </c>
      <c r="HFO1787" s="62">
        <v>53131609</v>
      </c>
      <c r="HFP1787" s="62">
        <v>53131609</v>
      </c>
      <c r="HFQ1787" s="62">
        <v>53131609</v>
      </c>
      <c r="HFR1787" s="62">
        <v>53131609</v>
      </c>
      <c r="HFS1787" s="62">
        <v>53131609</v>
      </c>
      <c r="HFT1787" s="62">
        <v>53131609</v>
      </c>
      <c r="HFU1787" s="62">
        <v>53131609</v>
      </c>
      <c r="HFV1787" s="62">
        <v>53131609</v>
      </c>
      <c r="HFW1787" s="62">
        <v>53131609</v>
      </c>
      <c r="HFX1787" s="62">
        <v>53131609</v>
      </c>
      <c r="HFY1787" s="62">
        <v>53131609</v>
      </c>
      <c r="HFZ1787" s="62">
        <v>53131609</v>
      </c>
      <c r="HGA1787" s="62">
        <v>53131609</v>
      </c>
      <c r="HGB1787" s="62">
        <v>53131609</v>
      </c>
      <c r="HGC1787" s="62">
        <v>53131609</v>
      </c>
      <c r="HGD1787" s="62">
        <v>53131609</v>
      </c>
      <c r="HGE1787" s="62">
        <v>53131609</v>
      </c>
      <c r="HGF1787" s="62">
        <v>53131609</v>
      </c>
      <c r="HGG1787" s="62">
        <v>53131609</v>
      </c>
      <c r="HGH1787" s="62">
        <v>53131609</v>
      </c>
      <c r="HGI1787" s="62">
        <v>53131609</v>
      </c>
      <c r="HGJ1787" s="62">
        <v>53131609</v>
      </c>
      <c r="HGK1787" s="62">
        <v>53131609</v>
      </c>
      <c r="HGL1787" s="62">
        <v>53131609</v>
      </c>
      <c r="HGM1787" s="62">
        <v>53131609</v>
      </c>
      <c r="HGN1787" s="62">
        <v>53131609</v>
      </c>
      <c r="HGO1787" s="62">
        <v>53131609</v>
      </c>
      <c r="HGP1787" s="62">
        <v>53131609</v>
      </c>
      <c r="HGQ1787" s="62">
        <v>53131609</v>
      </c>
      <c r="HGR1787" s="62">
        <v>53131609</v>
      </c>
      <c r="HGS1787" s="62">
        <v>53131609</v>
      </c>
      <c r="HGT1787" s="62">
        <v>53131609</v>
      </c>
      <c r="HGU1787" s="62">
        <v>53131609</v>
      </c>
      <c r="HGV1787" s="62">
        <v>53131609</v>
      </c>
      <c r="HGW1787" s="62">
        <v>53131609</v>
      </c>
      <c r="HGX1787" s="62">
        <v>53131609</v>
      </c>
      <c r="HGY1787" s="62">
        <v>53131609</v>
      </c>
      <c r="HGZ1787" s="62">
        <v>53131609</v>
      </c>
      <c r="HHA1787" s="62">
        <v>53131609</v>
      </c>
      <c r="HHB1787" s="62">
        <v>53131609</v>
      </c>
      <c r="HHC1787" s="62">
        <v>53131609</v>
      </c>
      <c r="HHD1787" s="62">
        <v>53131609</v>
      </c>
      <c r="HHE1787" s="62">
        <v>53131609</v>
      </c>
      <c r="HHF1787" s="62">
        <v>53131609</v>
      </c>
      <c r="HHG1787" s="62">
        <v>53131609</v>
      </c>
      <c r="HHH1787" s="62">
        <v>53131609</v>
      </c>
      <c r="HHI1787" s="62">
        <v>53131609</v>
      </c>
      <c r="HHJ1787" s="62">
        <v>53131609</v>
      </c>
      <c r="HHK1787" s="62">
        <v>53131609</v>
      </c>
      <c r="HHL1787" s="62">
        <v>53131609</v>
      </c>
      <c r="HHM1787" s="62">
        <v>53131609</v>
      </c>
      <c r="HHN1787" s="62">
        <v>53131609</v>
      </c>
      <c r="HHO1787" s="62">
        <v>53131609</v>
      </c>
      <c r="HHP1787" s="62">
        <v>53131609</v>
      </c>
      <c r="HHQ1787" s="62">
        <v>53131609</v>
      </c>
      <c r="HHR1787" s="62">
        <v>53131609</v>
      </c>
      <c r="HHS1787" s="62">
        <v>53131609</v>
      </c>
      <c r="HHT1787" s="62">
        <v>53131609</v>
      </c>
      <c r="HHU1787" s="62">
        <v>53131609</v>
      </c>
      <c r="HHV1787" s="62">
        <v>53131609</v>
      </c>
      <c r="HHW1787" s="62">
        <v>53131609</v>
      </c>
      <c r="HHX1787" s="62">
        <v>53131609</v>
      </c>
      <c r="HHY1787" s="62">
        <v>53131609</v>
      </c>
      <c r="HHZ1787" s="62">
        <v>53131609</v>
      </c>
      <c r="HIA1787" s="62">
        <v>53131609</v>
      </c>
      <c r="HIB1787" s="62">
        <v>53131609</v>
      </c>
      <c r="HIC1787" s="62">
        <v>53131609</v>
      </c>
      <c r="HID1787" s="62">
        <v>53131609</v>
      </c>
      <c r="HIE1787" s="62">
        <v>53131609</v>
      </c>
      <c r="HIF1787" s="62">
        <v>53131609</v>
      </c>
      <c r="HIG1787" s="62">
        <v>53131609</v>
      </c>
      <c r="HIH1787" s="62">
        <v>53131609</v>
      </c>
      <c r="HII1787" s="62">
        <v>53131609</v>
      </c>
      <c r="HIJ1787" s="62">
        <v>53131609</v>
      </c>
      <c r="HIK1787" s="62">
        <v>53131609</v>
      </c>
      <c r="HIL1787" s="62">
        <v>53131609</v>
      </c>
      <c r="HIM1787" s="62">
        <v>53131609</v>
      </c>
      <c r="HIN1787" s="62">
        <v>53131609</v>
      </c>
      <c r="HIO1787" s="62">
        <v>53131609</v>
      </c>
      <c r="HIP1787" s="62">
        <v>53131609</v>
      </c>
      <c r="HIQ1787" s="62">
        <v>53131609</v>
      </c>
      <c r="HIR1787" s="62">
        <v>53131609</v>
      </c>
      <c r="HIS1787" s="62">
        <v>53131609</v>
      </c>
      <c r="HIT1787" s="62">
        <v>53131609</v>
      </c>
      <c r="HIU1787" s="62">
        <v>53131609</v>
      </c>
      <c r="HIV1787" s="62">
        <v>53131609</v>
      </c>
      <c r="HIW1787" s="62">
        <v>53131609</v>
      </c>
      <c r="HIX1787" s="62">
        <v>53131609</v>
      </c>
      <c r="HIY1787" s="62">
        <v>53131609</v>
      </c>
      <c r="HIZ1787" s="62">
        <v>53131609</v>
      </c>
      <c r="HJA1787" s="62">
        <v>53131609</v>
      </c>
      <c r="HJB1787" s="62">
        <v>53131609</v>
      </c>
      <c r="HJC1787" s="62">
        <v>53131609</v>
      </c>
      <c r="HJD1787" s="62">
        <v>53131609</v>
      </c>
      <c r="HJE1787" s="62">
        <v>53131609</v>
      </c>
      <c r="HJF1787" s="62">
        <v>53131609</v>
      </c>
      <c r="HJG1787" s="62">
        <v>53131609</v>
      </c>
      <c r="HJH1787" s="62">
        <v>53131609</v>
      </c>
      <c r="HJI1787" s="62">
        <v>53131609</v>
      </c>
      <c r="HJJ1787" s="62">
        <v>53131609</v>
      </c>
      <c r="HJK1787" s="62">
        <v>53131609</v>
      </c>
      <c r="HJL1787" s="62">
        <v>53131609</v>
      </c>
      <c r="HJM1787" s="62">
        <v>53131609</v>
      </c>
      <c r="HJN1787" s="62">
        <v>53131609</v>
      </c>
      <c r="HJO1787" s="62">
        <v>53131609</v>
      </c>
      <c r="HJP1787" s="62">
        <v>53131609</v>
      </c>
      <c r="HJQ1787" s="62">
        <v>53131609</v>
      </c>
      <c r="HJR1787" s="62">
        <v>53131609</v>
      </c>
      <c r="HJS1787" s="62">
        <v>53131609</v>
      </c>
      <c r="HJT1787" s="62">
        <v>53131609</v>
      </c>
      <c r="HJU1787" s="62">
        <v>53131609</v>
      </c>
      <c r="HJV1787" s="62">
        <v>53131609</v>
      </c>
      <c r="HJW1787" s="62">
        <v>53131609</v>
      </c>
      <c r="HJX1787" s="62">
        <v>53131609</v>
      </c>
      <c r="HJY1787" s="62">
        <v>53131609</v>
      </c>
      <c r="HJZ1787" s="62">
        <v>53131609</v>
      </c>
      <c r="HKA1787" s="62">
        <v>53131609</v>
      </c>
      <c r="HKB1787" s="62">
        <v>53131609</v>
      </c>
      <c r="HKC1787" s="62">
        <v>53131609</v>
      </c>
      <c r="HKD1787" s="62">
        <v>53131609</v>
      </c>
      <c r="HKE1787" s="62">
        <v>53131609</v>
      </c>
      <c r="HKF1787" s="62">
        <v>53131609</v>
      </c>
      <c r="HKG1787" s="62">
        <v>53131609</v>
      </c>
      <c r="HKH1787" s="62">
        <v>53131609</v>
      </c>
      <c r="HKI1787" s="62">
        <v>53131609</v>
      </c>
      <c r="HKJ1787" s="62">
        <v>53131609</v>
      </c>
      <c r="HKK1787" s="62">
        <v>53131609</v>
      </c>
      <c r="HKL1787" s="62">
        <v>53131609</v>
      </c>
      <c r="HKM1787" s="62">
        <v>53131609</v>
      </c>
      <c r="HKN1787" s="62">
        <v>53131609</v>
      </c>
      <c r="HKO1787" s="62">
        <v>53131609</v>
      </c>
      <c r="HKP1787" s="62">
        <v>53131609</v>
      </c>
      <c r="HKQ1787" s="62">
        <v>53131609</v>
      </c>
      <c r="HKR1787" s="62">
        <v>53131609</v>
      </c>
      <c r="HKS1787" s="62">
        <v>53131609</v>
      </c>
      <c r="HKT1787" s="62">
        <v>53131609</v>
      </c>
      <c r="HKU1787" s="62">
        <v>53131609</v>
      </c>
      <c r="HKV1787" s="62">
        <v>53131609</v>
      </c>
      <c r="HKW1787" s="62">
        <v>53131609</v>
      </c>
      <c r="HKX1787" s="62">
        <v>53131609</v>
      </c>
      <c r="HKY1787" s="62">
        <v>53131609</v>
      </c>
      <c r="HKZ1787" s="62">
        <v>53131609</v>
      </c>
      <c r="HLA1787" s="62">
        <v>53131609</v>
      </c>
      <c r="HLB1787" s="62">
        <v>53131609</v>
      </c>
      <c r="HLC1787" s="62">
        <v>53131609</v>
      </c>
      <c r="HLD1787" s="62">
        <v>53131609</v>
      </c>
      <c r="HLE1787" s="62">
        <v>53131609</v>
      </c>
      <c r="HLF1787" s="62">
        <v>53131609</v>
      </c>
      <c r="HLG1787" s="62">
        <v>53131609</v>
      </c>
      <c r="HLH1787" s="62">
        <v>53131609</v>
      </c>
      <c r="HLI1787" s="62">
        <v>53131609</v>
      </c>
      <c r="HLJ1787" s="62">
        <v>53131609</v>
      </c>
      <c r="HLK1787" s="62">
        <v>53131609</v>
      </c>
      <c r="HLL1787" s="62">
        <v>53131609</v>
      </c>
      <c r="HLM1787" s="62">
        <v>53131609</v>
      </c>
      <c r="HLN1787" s="62">
        <v>53131609</v>
      </c>
      <c r="HLO1787" s="62">
        <v>53131609</v>
      </c>
      <c r="HLP1787" s="62">
        <v>53131609</v>
      </c>
      <c r="HLQ1787" s="62">
        <v>53131609</v>
      </c>
      <c r="HLR1787" s="62">
        <v>53131609</v>
      </c>
      <c r="HLS1787" s="62">
        <v>53131609</v>
      </c>
      <c r="HLT1787" s="62">
        <v>53131609</v>
      </c>
      <c r="HLU1787" s="62">
        <v>53131609</v>
      </c>
      <c r="HLV1787" s="62">
        <v>53131609</v>
      </c>
      <c r="HLW1787" s="62">
        <v>53131609</v>
      </c>
      <c r="HLX1787" s="62">
        <v>53131609</v>
      </c>
      <c r="HLY1787" s="62">
        <v>53131609</v>
      </c>
      <c r="HLZ1787" s="62">
        <v>53131609</v>
      </c>
      <c r="HMA1787" s="62">
        <v>53131609</v>
      </c>
      <c r="HMB1787" s="62">
        <v>53131609</v>
      </c>
      <c r="HMC1787" s="62">
        <v>53131609</v>
      </c>
      <c r="HMD1787" s="62">
        <v>53131609</v>
      </c>
      <c r="HME1787" s="62">
        <v>53131609</v>
      </c>
      <c r="HMF1787" s="62">
        <v>53131609</v>
      </c>
      <c r="HMG1787" s="62">
        <v>53131609</v>
      </c>
      <c r="HMH1787" s="62">
        <v>53131609</v>
      </c>
      <c r="HMI1787" s="62">
        <v>53131609</v>
      </c>
      <c r="HMJ1787" s="62">
        <v>53131609</v>
      </c>
      <c r="HMK1787" s="62">
        <v>53131609</v>
      </c>
      <c r="HML1787" s="62">
        <v>53131609</v>
      </c>
      <c r="HMM1787" s="62">
        <v>53131609</v>
      </c>
      <c r="HMN1787" s="62">
        <v>53131609</v>
      </c>
      <c r="HMO1787" s="62">
        <v>53131609</v>
      </c>
      <c r="HMP1787" s="62">
        <v>53131609</v>
      </c>
      <c r="HMQ1787" s="62">
        <v>53131609</v>
      </c>
      <c r="HMR1787" s="62">
        <v>53131609</v>
      </c>
      <c r="HMS1787" s="62">
        <v>53131609</v>
      </c>
      <c r="HMT1787" s="62">
        <v>53131609</v>
      </c>
      <c r="HMU1787" s="62">
        <v>53131609</v>
      </c>
      <c r="HMV1787" s="62">
        <v>53131609</v>
      </c>
      <c r="HMW1787" s="62">
        <v>53131609</v>
      </c>
      <c r="HMX1787" s="62">
        <v>53131609</v>
      </c>
      <c r="HMY1787" s="62">
        <v>53131609</v>
      </c>
      <c r="HMZ1787" s="62">
        <v>53131609</v>
      </c>
      <c r="HNA1787" s="62">
        <v>53131609</v>
      </c>
      <c r="HNB1787" s="62">
        <v>53131609</v>
      </c>
      <c r="HNC1787" s="62">
        <v>53131609</v>
      </c>
      <c r="HND1787" s="62">
        <v>53131609</v>
      </c>
      <c r="HNE1787" s="62">
        <v>53131609</v>
      </c>
      <c r="HNF1787" s="62">
        <v>53131609</v>
      </c>
      <c r="HNG1787" s="62">
        <v>53131609</v>
      </c>
      <c r="HNH1787" s="62">
        <v>53131609</v>
      </c>
      <c r="HNI1787" s="62">
        <v>53131609</v>
      </c>
      <c r="HNJ1787" s="62">
        <v>53131609</v>
      </c>
      <c r="HNK1787" s="62">
        <v>53131609</v>
      </c>
      <c r="HNL1787" s="62">
        <v>53131609</v>
      </c>
      <c r="HNM1787" s="62">
        <v>53131609</v>
      </c>
      <c r="HNN1787" s="62">
        <v>53131609</v>
      </c>
      <c r="HNO1787" s="62">
        <v>53131609</v>
      </c>
      <c r="HNP1787" s="62">
        <v>53131609</v>
      </c>
      <c r="HNQ1787" s="62">
        <v>53131609</v>
      </c>
      <c r="HNR1787" s="62">
        <v>53131609</v>
      </c>
      <c r="HNS1787" s="62">
        <v>53131609</v>
      </c>
      <c r="HNT1787" s="62">
        <v>53131609</v>
      </c>
      <c r="HNU1787" s="62">
        <v>53131609</v>
      </c>
      <c r="HNV1787" s="62">
        <v>53131609</v>
      </c>
      <c r="HNW1787" s="62">
        <v>53131609</v>
      </c>
      <c r="HNX1787" s="62">
        <v>53131609</v>
      </c>
      <c r="HNY1787" s="62">
        <v>53131609</v>
      </c>
      <c r="HNZ1787" s="62">
        <v>53131609</v>
      </c>
      <c r="HOA1787" s="62">
        <v>53131609</v>
      </c>
      <c r="HOB1787" s="62">
        <v>53131609</v>
      </c>
      <c r="HOC1787" s="62">
        <v>53131609</v>
      </c>
      <c r="HOD1787" s="62">
        <v>53131609</v>
      </c>
      <c r="HOE1787" s="62">
        <v>53131609</v>
      </c>
      <c r="HOF1787" s="62">
        <v>53131609</v>
      </c>
      <c r="HOG1787" s="62">
        <v>53131609</v>
      </c>
      <c r="HOH1787" s="62">
        <v>53131609</v>
      </c>
      <c r="HOI1787" s="62">
        <v>53131609</v>
      </c>
      <c r="HOJ1787" s="62">
        <v>53131609</v>
      </c>
      <c r="HOK1787" s="62">
        <v>53131609</v>
      </c>
      <c r="HOL1787" s="62">
        <v>53131609</v>
      </c>
      <c r="HOM1787" s="62">
        <v>53131609</v>
      </c>
      <c r="HON1787" s="62">
        <v>53131609</v>
      </c>
      <c r="HOO1787" s="62">
        <v>53131609</v>
      </c>
      <c r="HOP1787" s="62">
        <v>53131609</v>
      </c>
      <c r="HOQ1787" s="62">
        <v>53131609</v>
      </c>
      <c r="HOR1787" s="62">
        <v>53131609</v>
      </c>
      <c r="HOS1787" s="62">
        <v>53131609</v>
      </c>
      <c r="HOT1787" s="62">
        <v>53131609</v>
      </c>
      <c r="HOU1787" s="62">
        <v>53131609</v>
      </c>
      <c r="HOV1787" s="62">
        <v>53131609</v>
      </c>
      <c r="HOW1787" s="62">
        <v>53131609</v>
      </c>
      <c r="HOX1787" s="62">
        <v>53131609</v>
      </c>
      <c r="HOY1787" s="62">
        <v>53131609</v>
      </c>
      <c r="HOZ1787" s="62">
        <v>53131609</v>
      </c>
      <c r="HPA1787" s="62">
        <v>53131609</v>
      </c>
      <c r="HPB1787" s="62">
        <v>53131609</v>
      </c>
      <c r="HPC1787" s="62">
        <v>53131609</v>
      </c>
      <c r="HPD1787" s="62">
        <v>53131609</v>
      </c>
      <c r="HPE1787" s="62">
        <v>53131609</v>
      </c>
      <c r="HPF1787" s="62">
        <v>53131609</v>
      </c>
      <c r="HPG1787" s="62">
        <v>53131609</v>
      </c>
      <c r="HPH1787" s="62">
        <v>53131609</v>
      </c>
      <c r="HPI1787" s="62">
        <v>53131609</v>
      </c>
      <c r="HPJ1787" s="62">
        <v>53131609</v>
      </c>
      <c r="HPK1787" s="62">
        <v>53131609</v>
      </c>
      <c r="HPL1787" s="62">
        <v>53131609</v>
      </c>
      <c r="HPM1787" s="62">
        <v>53131609</v>
      </c>
      <c r="HPN1787" s="62">
        <v>53131609</v>
      </c>
      <c r="HPO1787" s="62">
        <v>53131609</v>
      </c>
      <c r="HPP1787" s="62">
        <v>53131609</v>
      </c>
      <c r="HPQ1787" s="62">
        <v>53131609</v>
      </c>
      <c r="HPR1787" s="62">
        <v>53131609</v>
      </c>
      <c r="HPS1787" s="62">
        <v>53131609</v>
      </c>
      <c r="HPT1787" s="62">
        <v>53131609</v>
      </c>
      <c r="HPU1787" s="62">
        <v>53131609</v>
      </c>
      <c r="HPV1787" s="62">
        <v>53131609</v>
      </c>
      <c r="HPW1787" s="62">
        <v>53131609</v>
      </c>
      <c r="HPX1787" s="62">
        <v>53131609</v>
      </c>
      <c r="HPY1787" s="62">
        <v>53131609</v>
      </c>
      <c r="HPZ1787" s="62">
        <v>53131609</v>
      </c>
      <c r="HQA1787" s="62">
        <v>53131609</v>
      </c>
      <c r="HQB1787" s="62">
        <v>53131609</v>
      </c>
      <c r="HQC1787" s="62">
        <v>53131609</v>
      </c>
      <c r="HQD1787" s="62">
        <v>53131609</v>
      </c>
      <c r="HQE1787" s="62">
        <v>53131609</v>
      </c>
      <c r="HQF1787" s="62">
        <v>53131609</v>
      </c>
      <c r="HQG1787" s="62">
        <v>53131609</v>
      </c>
      <c r="HQH1787" s="62">
        <v>53131609</v>
      </c>
      <c r="HQI1787" s="62">
        <v>53131609</v>
      </c>
      <c r="HQJ1787" s="62">
        <v>53131609</v>
      </c>
      <c r="HQK1787" s="62">
        <v>53131609</v>
      </c>
      <c r="HQL1787" s="62">
        <v>53131609</v>
      </c>
      <c r="HQM1787" s="62">
        <v>53131609</v>
      </c>
      <c r="HQN1787" s="62">
        <v>53131609</v>
      </c>
      <c r="HQO1787" s="62">
        <v>53131609</v>
      </c>
      <c r="HQP1787" s="62">
        <v>53131609</v>
      </c>
      <c r="HQQ1787" s="62">
        <v>53131609</v>
      </c>
      <c r="HQR1787" s="62">
        <v>53131609</v>
      </c>
      <c r="HQS1787" s="62">
        <v>53131609</v>
      </c>
      <c r="HQT1787" s="62">
        <v>53131609</v>
      </c>
      <c r="HQU1787" s="62">
        <v>53131609</v>
      </c>
      <c r="HQV1787" s="62">
        <v>53131609</v>
      </c>
      <c r="HQW1787" s="62">
        <v>53131609</v>
      </c>
      <c r="HQX1787" s="62">
        <v>53131609</v>
      </c>
      <c r="HQY1787" s="62">
        <v>53131609</v>
      </c>
      <c r="HQZ1787" s="62">
        <v>53131609</v>
      </c>
      <c r="HRA1787" s="62">
        <v>53131609</v>
      </c>
      <c r="HRB1787" s="62">
        <v>53131609</v>
      </c>
      <c r="HRC1787" s="62">
        <v>53131609</v>
      </c>
      <c r="HRD1787" s="62">
        <v>53131609</v>
      </c>
      <c r="HRE1787" s="62">
        <v>53131609</v>
      </c>
      <c r="HRF1787" s="62">
        <v>53131609</v>
      </c>
      <c r="HRG1787" s="62">
        <v>53131609</v>
      </c>
      <c r="HRH1787" s="62">
        <v>53131609</v>
      </c>
      <c r="HRI1787" s="62">
        <v>53131609</v>
      </c>
      <c r="HRJ1787" s="62">
        <v>53131609</v>
      </c>
      <c r="HRK1787" s="62">
        <v>53131609</v>
      </c>
      <c r="HRL1787" s="62">
        <v>53131609</v>
      </c>
      <c r="HRM1787" s="62">
        <v>53131609</v>
      </c>
      <c r="HRN1787" s="62">
        <v>53131609</v>
      </c>
      <c r="HRO1787" s="62">
        <v>53131609</v>
      </c>
      <c r="HRP1787" s="62">
        <v>53131609</v>
      </c>
      <c r="HRQ1787" s="62">
        <v>53131609</v>
      </c>
      <c r="HRR1787" s="62">
        <v>53131609</v>
      </c>
      <c r="HRS1787" s="62">
        <v>53131609</v>
      </c>
      <c r="HRT1787" s="62">
        <v>53131609</v>
      </c>
      <c r="HRU1787" s="62">
        <v>53131609</v>
      </c>
      <c r="HRV1787" s="62">
        <v>53131609</v>
      </c>
      <c r="HRW1787" s="62">
        <v>53131609</v>
      </c>
      <c r="HRX1787" s="62">
        <v>53131609</v>
      </c>
      <c r="HRY1787" s="62">
        <v>53131609</v>
      </c>
      <c r="HRZ1787" s="62">
        <v>53131609</v>
      </c>
      <c r="HSA1787" s="62">
        <v>53131609</v>
      </c>
      <c r="HSB1787" s="62">
        <v>53131609</v>
      </c>
      <c r="HSC1787" s="62">
        <v>53131609</v>
      </c>
      <c r="HSD1787" s="62">
        <v>53131609</v>
      </c>
      <c r="HSE1787" s="62">
        <v>53131609</v>
      </c>
      <c r="HSF1787" s="62">
        <v>53131609</v>
      </c>
      <c r="HSG1787" s="62">
        <v>53131609</v>
      </c>
      <c r="HSH1787" s="62">
        <v>53131609</v>
      </c>
      <c r="HSI1787" s="62">
        <v>53131609</v>
      </c>
      <c r="HSJ1787" s="62">
        <v>53131609</v>
      </c>
      <c r="HSK1787" s="62">
        <v>53131609</v>
      </c>
      <c r="HSL1787" s="62">
        <v>53131609</v>
      </c>
      <c r="HSM1787" s="62">
        <v>53131609</v>
      </c>
      <c r="HSN1787" s="62">
        <v>53131609</v>
      </c>
      <c r="HSO1787" s="62">
        <v>53131609</v>
      </c>
      <c r="HSP1787" s="62">
        <v>53131609</v>
      </c>
      <c r="HSQ1787" s="62">
        <v>53131609</v>
      </c>
      <c r="HSR1787" s="62">
        <v>53131609</v>
      </c>
      <c r="HSS1787" s="62">
        <v>53131609</v>
      </c>
      <c r="HST1787" s="62">
        <v>53131609</v>
      </c>
      <c r="HSU1787" s="62">
        <v>53131609</v>
      </c>
      <c r="HSV1787" s="62">
        <v>53131609</v>
      </c>
      <c r="HSW1787" s="62">
        <v>53131609</v>
      </c>
      <c r="HSX1787" s="62">
        <v>53131609</v>
      </c>
      <c r="HSY1787" s="62">
        <v>53131609</v>
      </c>
      <c r="HSZ1787" s="62">
        <v>53131609</v>
      </c>
      <c r="HTA1787" s="62">
        <v>53131609</v>
      </c>
      <c r="HTB1787" s="62">
        <v>53131609</v>
      </c>
      <c r="HTC1787" s="62">
        <v>53131609</v>
      </c>
      <c r="HTD1787" s="62">
        <v>53131609</v>
      </c>
      <c r="HTE1787" s="62">
        <v>53131609</v>
      </c>
      <c r="HTF1787" s="62">
        <v>53131609</v>
      </c>
      <c r="HTG1787" s="62">
        <v>53131609</v>
      </c>
      <c r="HTH1787" s="62">
        <v>53131609</v>
      </c>
      <c r="HTI1787" s="62">
        <v>53131609</v>
      </c>
      <c r="HTJ1787" s="62">
        <v>53131609</v>
      </c>
      <c r="HTK1787" s="62">
        <v>53131609</v>
      </c>
      <c r="HTL1787" s="62">
        <v>53131609</v>
      </c>
      <c r="HTM1787" s="62">
        <v>53131609</v>
      </c>
      <c r="HTN1787" s="62">
        <v>53131609</v>
      </c>
      <c r="HTO1787" s="62">
        <v>53131609</v>
      </c>
      <c r="HTP1787" s="62">
        <v>53131609</v>
      </c>
      <c r="HTQ1787" s="62">
        <v>53131609</v>
      </c>
      <c r="HTR1787" s="62">
        <v>53131609</v>
      </c>
      <c r="HTS1787" s="62">
        <v>53131609</v>
      </c>
      <c r="HTT1787" s="62">
        <v>53131609</v>
      </c>
      <c r="HTU1787" s="62">
        <v>53131609</v>
      </c>
      <c r="HTV1787" s="62">
        <v>53131609</v>
      </c>
      <c r="HTW1787" s="62">
        <v>53131609</v>
      </c>
      <c r="HTX1787" s="62">
        <v>53131609</v>
      </c>
      <c r="HTY1787" s="62">
        <v>53131609</v>
      </c>
      <c r="HTZ1787" s="62">
        <v>53131609</v>
      </c>
      <c r="HUA1787" s="62">
        <v>53131609</v>
      </c>
      <c r="HUB1787" s="62">
        <v>53131609</v>
      </c>
      <c r="HUC1787" s="62">
        <v>53131609</v>
      </c>
      <c r="HUD1787" s="62">
        <v>53131609</v>
      </c>
      <c r="HUE1787" s="62">
        <v>53131609</v>
      </c>
      <c r="HUF1787" s="62">
        <v>53131609</v>
      </c>
      <c r="HUG1787" s="62">
        <v>53131609</v>
      </c>
      <c r="HUH1787" s="62">
        <v>53131609</v>
      </c>
      <c r="HUI1787" s="62">
        <v>53131609</v>
      </c>
      <c r="HUJ1787" s="62">
        <v>53131609</v>
      </c>
      <c r="HUK1787" s="62">
        <v>53131609</v>
      </c>
      <c r="HUL1787" s="62">
        <v>53131609</v>
      </c>
      <c r="HUM1787" s="62">
        <v>53131609</v>
      </c>
      <c r="HUN1787" s="62">
        <v>53131609</v>
      </c>
      <c r="HUO1787" s="62">
        <v>53131609</v>
      </c>
      <c r="HUP1787" s="62">
        <v>53131609</v>
      </c>
      <c r="HUQ1787" s="62">
        <v>53131609</v>
      </c>
      <c r="HUR1787" s="62">
        <v>53131609</v>
      </c>
      <c r="HUS1787" s="62">
        <v>53131609</v>
      </c>
      <c r="HUT1787" s="62">
        <v>53131609</v>
      </c>
      <c r="HUU1787" s="62">
        <v>53131609</v>
      </c>
      <c r="HUV1787" s="62">
        <v>53131609</v>
      </c>
      <c r="HUW1787" s="62">
        <v>53131609</v>
      </c>
      <c r="HUX1787" s="62">
        <v>53131609</v>
      </c>
      <c r="HUY1787" s="62">
        <v>53131609</v>
      </c>
      <c r="HUZ1787" s="62">
        <v>53131609</v>
      </c>
      <c r="HVA1787" s="62">
        <v>53131609</v>
      </c>
      <c r="HVB1787" s="62">
        <v>53131609</v>
      </c>
      <c r="HVC1787" s="62">
        <v>53131609</v>
      </c>
      <c r="HVD1787" s="62">
        <v>53131609</v>
      </c>
      <c r="HVE1787" s="62">
        <v>53131609</v>
      </c>
      <c r="HVF1787" s="62">
        <v>53131609</v>
      </c>
      <c r="HVG1787" s="62">
        <v>53131609</v>
      </c>
      <c r="HVH1787" s="62">
        <v>53131609</v>
      </c>
      <c r="HVI1787" s="62">
        <v>53131609</v>
      </c>
      <c r="HVJ1787" s="62">
        <v>53131609</v>
      </c>
      <c r="HVK1787" s="62">
        <v>53131609</v>
      </c>
      <c r="HVL1787" s="62">
        <v>53131609</v>
      </c>
      <c r="HVM1787" s="62">
        <v>53131609</v>
      </c>
      <c r="HVN1787" s="62">
        <v>53131609</v>
      </c>
      <c r="HVO1787" s="62">
        <v>53131609</v>
      </c>
      <c r="HVP1787" s="62">
        <v>53131609</v>
      </c>
      <c r="HVQ1787" s="62">
        <v>53131609</v>
      </c>
      <c r="HVR1787" s="62">
        <v>53131609</v>
      </c>
      <c r="HVS1787" s="62">
        <v>53131609</v>
      </c>
      <c r="HVT1787" s="62">
        <v>53131609</v>
      </c>
      <c r="HVU1787" s="62">
        <v>53131609</v>
      </c>
      <c r="HVV1787" s="62">
        <v>53131609</v>
      </c>
      <c r="HVW1787" s="62">
        <v>53131609</v>
      </c>
      <c r="HVX1787" s="62">
        <v>53131609</v>
      </c>
      <c r="HVY1787" s="62">
        <v>53131609</v>
      </c>
      <c r="HVZ1787" s="62">
        <v>53131609</v>
      </c>
      <c r="HWA1787" s="62">
        <v>53131609</v>
      </c>
      <c r="HWB1787" s="62">
        <v>53131609</v>
      </c>
      <c r="HWC1787" s="62">
        <v>53131609</v>
      </c>
      <c r="HWD1787" s="62">
        <v>53131609</v>
      </c>
      <c r="HWE1787" s="62">
        <v>53131609</v>
      </c>
      <c r="HWF1787" s="62">
        <v>53131609</v>
      </c>
      <c r="HWG1787" s="62">
        <v>53131609</v>
      </c>
      <c r="HWH1787" s="62">
        <v>53131609</v>
      </c>
      <c r="HWI1787" s="62">
        <v>53131609</v>
      </c>
      <c r="HWJ1787" s="62">
        <v>53131609</v>
      </c>
      <c r="HWK1787" s="62">
        <v>53131609</v>
      </c>
      <c r="HWL1787" s="62">
        <v>53131609</v>
      </c>
      <c r="HWM1787" s="62">
        <v>53131609</v>
      </c>
      <c r="HWN1787" s="62">
        <v>53131609</v>
      </c>
      <c r="HWO1787" s="62">
        <v>53131609</v>
      </c>
      <c r="HWP1787" s="62">
        <v>53131609</v>
      </c>
      <c r="HWQ1787" s="62">
        <v>53131609</v>
      </c>
      <c r="HWR1787" s="62">
        <v>53131609</v>
      </c>
      <c r="HWS1787" s="62">
        <v>53131609</v>
      </c>
      <c r="HWT1787" s="62">
        <v>53131609</v>
      </c>
      <c r="HWU1787" s="62">
        <v>53131609</v>
      </c>
      <c r="HWV1787" s="62">
        <v>53131609</v>
      </c>
      <c r="HWW1787" s="62">
        <v>53131609</v>
      </c>
      <c r="HWX1787" s="62">
        <v>53131609</v>
      </c>
      <c r="HWY1787" s="62">
        <v>53131609</v>
      </c>
      <c r="HWZ1787" s="62">
        <v>53131609</v>
      </c>
      <c r="HXA1787" s="62">
        <v>53131609</v>
      </c>
      <c r="HXB1787" s="62">
        <v>53131609</v>
      </c>
      <c r="HXC1787" s="62">
        <v>53131609</v>
      </c>
      <c r="HXD1787" s="62">
        <v>53131609</v>
      </c>
      <c r="HXE1787" s="62">
        <v>53131609</v>
      </c>
      <c r="HXF1787" s="62">
        <v>53131609</v>
      </c>
      <c r="HXG1787" s="62">
        <v>53131609</v>
      </c>
      <c r="HXH1787" s="62">
        <v>53131609</v>
      </c>
      <c r="HXI1787" s="62">
        <v>53131609</v>
      </c>
      <c r="HXJ1787" s="62">
        <v>53131609</v>
      </c>
      <c r="HXK1787" s="62">
        <v>53131609</v>
      </c>
      <c r="HXL1787" s="62">
        <v>53131609</v>
      </c>
      <c r="HXM1787" s="62">
        <v>53131609</v>
      </c>
      <c r="HXN1787" s="62">
        <v>53131609</v>
      </c>
      <c r="HXO1787" s="62">
        <v>53131609</v>
      </c>
      <c r="HXP1787" s="62">
        <v>53131609</v>
      </c>
      <c r="HXQ1787" s="62">
        <v>53131609</v>
      </c>
      <c r="HXR1787" s="62">
        <v>53131609</v>
      </c>
      <c r="HXS1787" s="62">
        <v>53131609</v>
      </c>
      <c r="HXT1787" s="62">
        <v>53131609</v>
      </c>
      <c r="HXU1787" s="62">
        <v>53131609</v>
      </c>
      <c r="HXV1787" s="62">
        <v>53131609</v>
      </c>
      <c r="HXW1787" s="62">
        <v>53131609</v>
      </c>
      <c r="HXX1787" s="62">
        <v>53131609</v>
      </c>
      <c r="HXY1787" s="62">
        <v>53131609</v>
      </c>
      <c r="HXZ1787" s="62">
        <v>53131609</v>
      </c>
      <c r="HYA1787" s="62">
        <v>53131609</v>
      </c>
      <c r="HYB1787" s="62">
        <v>53131609</v>
      </c>
      <c r="HYC1787" s="62">
        <v>53131609</v>
      </c>
      <c r="HYD1787" s="62">
        <v>53131609</v>
      </c>
      <c r="HYE1787" s="62">
        <v>53131609</v>
      </c>
      <c r="HYF1787" s="62">
        <v>53131609</v>
      </c>
      <c r="HYG1787" s="62">
        <v>53131609</v>
      </c>
      <c r="HYH1787" s="62">
        <v>53131609</v>
      </c>
      <c r="HYI1787" s="62">
        <v>53131609</v>
      </c>
      <c r="HYJ1787" s="62">
        <v>53131609</v>
      </c>
      <c r="HYK1787" s="62">
        <v>53131609</v>
      </c>
      <c r="HYL1787" s="62">
        <v>53131609</v>
      </c>
      <c r="HYM1787" s="62">
        <v>53131609</v>
      </c>
      <c r="HYN1787" s="62">
        <v>53131609</v>
      </c>
      <c r="HYO1787" s="62">
        <v>53131609</v>
      </c>
      <c r="HYP1787" s="62">
        <v>53131609</v>
      </c>
      <c r="HYQ1787" s="62">
        <v>53131609</v>
      </c>
      <c r="HYR1787" s="62">
        <v>53131609</v>
      </c>
      <c r="HYS1787" s="62">
        <v>53131609</v>
      </c>
      <c r="HYT1787" s="62">
        <v>53131609</v>
      </c>
      <c r="HYU1787" s="62">
        <v>53131609</v>
      </c>
      <c r="HYV1787" s="62">
        <v>53131609</v>
      </c>
      <c r="HYW1787" s="62">
        <v>53131609</v>
      </c>
      <c r="HYX1787" s="62">
        <v>53131609</v>
      </c>
      <c r="HYY1787" s="62">
        <v>53131609</v>
      </c>
      <c r="HYZ1787" s="62">
        <v>53131609</v>
      </c>
      <c r="HZA1787" s="62">
        <v>53131609</v>
      </c>
      <c r="HZB1787" s="62">
        <v>53131609</v>
      </c>
      <c r="HZC1787" s="62">
        <v>53131609</v>
      </c>
      <c r="HZD1787" s="62">
        <v>53131609</v>
      </c>
      <c r="HZE1787" s="62">
        <v>53131609</v>
      </c>
      <c r="HZF1787" s="62">
        <v>53131609</v>
      </c>
      <c r="HZG1787" s="62">
        <v>53131609</v>
      </c>
      <c r="HZH1787" s="62">
        <v>53131609</v>
      </c>
      <c r="HZI1787" s="62">
        <v>53131609</v>
      </c>
      <c r="HZJ1787" s="62">
        <v>53131609</v>
      </c>
      <c r="HZK1787" s="62">
        <v>53131609</v>
      </c>
      <c r="HZL1787" s="62">
        <v>53131609</v>
      </c>
      <c r="HZM1787" s="62">
        <v>53131609</v>
      </c>
      <c r="HZN1787" s="62">
        <v>53131609</v>
      </c>
      <c r="HZO1787" s="62">
        <v>53131609</v>
      </c>
      <c r="HZP1787" s="62">
        <v>53131609</v>
      </c>
      <c r="HZQ1787" s="62">
        <v>53131609</v>
      </c>
      <c r="HZR1787" s="62">
        <v>53131609</v>
      </c>
      <c r="HZS1787" s="62">
        <v>53131609</v>
      </c>
      <c r="HZT1787" s="62">
        <v>53131609</v>
      </c>
      <c r="HZU1787" s="62">
        <v>53131609</v>
      </c>
      <c r="HZV1787" s="62">
        <v>53131609</v>
      </c>
      <c r="HZW1787" s="62">
        <v>53131609</v>
      </c>
      <c r="HZX1787" s="62">
        <v>53131609</v>
      </c>
      <c r="HZY1787" s="62">
        <v>53131609</v>
      </c>
      <c r="HZZ1787" s="62">
        <v>53131609</v>
      </c>
      <c r="IAA1787" s="62">
        <v>53131609</v>
      </c>
      <c r="IAB1787" s="62">
        <v>53131609</v>
      </c>
      <c r="IAC1787" s="62">
        <v>53131609</v>
      </c>
      <c r="IAD1787" s="62">
        <v>53131609</v>
      </c>
      <c r="IAE1787" s="62">
        <v>53131609</v>
      </c>
      <c r="IAF1787" s="62">
        <v>53131609</v>
      </c>
      <c r="IAG1787" s="62">
        <v>53131609</v>
      </c>
      <c r="IAH1787" s="62">
        <v>53131609</v>
      </c>
      <c r="IAI1787" s="62">
        <v>53131609</v>
      </c>
      <c r="IAJ1787" s="62">
        <v>53131609</v>
      </c>
      <c r="IAK1787" s="62">
        <v>53131609</v>
      </c>
      <c r="IAL1787" s="62">
        <v>53131609</v>
      </c>
      <c r="IAM1787" s="62">
        <v>53131609</v>
      </c>
      <c r="IAN1787" s="62">
        <v>53131609</v>
      </c>
      <c r="IAO1787" s="62">
        <v>53131609</v>
      </c>
      <c r="IAP1787" s="62">
        <v>53131609</v>
      </c>
      <c r="IAQ1787" s="62">
        <v>53131609</v>
      </c>
      <c r="IAR1787" s="62">
        <v>53131609</v>
      </c>
      <c r="IAS1787" s="62">
        <v>53131609</v>
      </c>
      <c r="IAT1787" s="62">
        <v>53131609</v>
      </c>
      <c r="IAU1787" s="62">
        <v>53131609</v>
      </c>
      <c r="IAV1787" s="62">
        <v>53131609</v>
      </c>
      <c r="IAW1787" s="62">
        <v>53131609</v>
      </c>
      <c r="IAX1787" s="62">
        <v>53131609</v>
      </c>
      <c r="IAY1787" s="62">
        <v>53131609</v>
      </c>
      <c r="IAZ1787" s="62">
        <v>53131609</v>
      </c>
      <c r="IBA1787" s="62">
        <v>53131609</v>
      </c>
      <c r="IBB1787" s="62">
        <v>53131609</v>
      </c>
      <c r="IBC1787" s="62">
        <v>53131609</v>
      </c>
      <c r="IBD1787" s="62">
        <v>53131609</v>
      </c>
      <c r="IBE1787" s="62">
        <v>53131609</v>
      </c>
      <c r="IBF1787" s="62">
        <v>53131609</v>
      </c>
      <c r="IBG1787" s="62">
        <v>53131609</v>
      </c>
      <c r="IBH1787" s="62">
        <v>53131609</v>
      </c>
      <c r="IBI1787" s="62">
        <v>53131609</v>
      </c>
      <c r="IBJ1787" s="62">
        <v>53131609</v>
      </c>
      <c r="IBK1787" s="62">
        <v>53131609</v>
      </c>
      <c r="IBL1787" s="62">
        <v>53131609</v>
      </c>
      <c r="IBM1787" s="62">
        <v>53131609</v>
      </c>
      <c r="IBN1787" s="62">
        <v>53131609</v>
      </c>
      <c r="IBO1787" s="62">
        <v>53131609</v>
      </c>
      <c r="IBP1787" s="62">
        <v>53131609</v>
      </c>
      <c r="IBQ1787" s="62">
        <v>53131609</v>
      </c>
      <c r="IBR1787" s="62">
        <v>53131609</v>
      </c>
      <c r="IBS1787" s="62">
        <v>53131609</v>
      </c>
      <c r="IBT1787" s="62">
        <v>53131609</v>
      </c>
      <c r="IBU1787" s="62">
        <v>53131609</v>
      </c>
      <c r="IBV1787" s="62">
        <v>53131609</v>
      </c>
      <c r="IBW1787" s="62">
        <v>53131609</v>
      </c>
      <c r="IBX1787" s="62">
        <v>53131609</v>
      </c>
      <c r="IBY1787" s="62">
        <v>53131609</v>
      </c>
      <c r="IBZ1787" s="62">
        <v>53131609</v>
      </c>
      <c r="ICA1787" s="62">
        <v>53131609</v>
      </c>
      <c r="ICB1787" s="62">
        <v>53131609</v>
      </c>
      <c r="ICC1787" s="62">
        <v>53131609</v>
      </c>
      <c r="ICD1787" s="62">
        <v>53131609</v>
      </c>
      <c r="ICE1787" s="62">
        <v>53131609</v>
      </c>
      <c r="ICF1787" s="62">
        <v>53131609</v>
      </c>
      <c r="ICG1787" s="62">
        <v>53131609</v>
      </c>
      <c r="ICH1787" s="62">
        <v>53131609</v>
      </c>
      <c r="ICI1787" s="62">
        <v>53131609</v>
      </c>
      <c r="ICJ1787" s="62">
        <v>53131609</v>
      </c>
      <c r="ICK1787" s="62">
        <v>53131609</v>
      </c>
      <c r="ICL1787" s="62">
        <v>53131609</v>
      </c>
      <c r="ICM1787" s="62">
        <v>53131609</v>
      </c>
      <c r="ICN1787" s="62">
        <v>53131609</v>
      </c>
      <c r="ICO1787" s="62">
        <v>53131609</v>
      </c>
      <c r="ICP1787" s="62">
        <v>53131609</v>
      </c>
      <c r="ICQ1787" s="62">
        <v>53131609</v>
      </c>
      <c r="ICR1787" s="62">
        <v>53131609</v>
      </c>
      <c r="ICS1787" s="62">
        <v>53131609</v>
      </c>
      <c r="ICT1787" s="62">
        <v>53131609</v>
      </c>
      <c r="ICU1787" s="62">
        <v>53131609</v>
      </c>
      <c r="ICV1787" s="62">
        <v>53131609</v>
      </c>
      <c r="ICW1787" s="62">
        <v>53131609</v>
      </c>
      <c r="ICX1787" s="62">
        <v>53131609</v>
      </c>
      <c r="ICY1787" s="62">
        <v>53131609</v>
      </c>
      <c r="ICZ1787" s="62">
        <v>53131609</v>
      </c>
      <c r="IDA1787" s="62">
        <v>53131609</v>
      </c>
      <c r="IDB1787" s="62">
        <v>53131609</v>
      </c>
      <c r="IDC1787" s="62">
        <v>53131609</v>
      </c>
      <c r="IDD1787" s="62">
        <v>53131609</v>
      </c>
      <c r="IDE1787" s="62">
        <v>53131609</v>
      </c>
      <c r="IDF1787" s="62">
        <v>53131609</v>
      </c>
      <c r="IDG1787" s="62">
        <v>53131609</v>
      </c>
      <c r="IDH1787" s="62">
        <v>53131609</v>
      </c>
      <c r="IDI1787" s="62">
        <v>53131609</v>
      </c>
      <c r="IDJ1787" s="62">
        <v>53131609</v>
      </c>
      <c r="IDK1787" s="62">
        <v>53131609</v>
      </c>
      <c r="IDL1787" s="62">
        <v>53131609</v>
      </c>
      <c r="IDM1787" s="62">
        <v>53131609</v>
      </c>
      <c r="IDN1787" s="62">
        <v>53131609</v>
      </c>
      <c r="IDO1787" s="62">
        <v>53131609</v>
      </c>
      <c r="IDP1787" s="62">
        <v>53131609</v>
      </c>
      <c r="IDQ1787" s="62">
        <v>53131609</v>
      </c>
      <c r="IDR1787" s="62">
        <v>53131609</v>
      </c>
      <c r="IDS1787" s="62">
        <v>53131609</v>
      </c>
      <c r="IDT1787" s="62">
        <v>53131609</v>
      </c>
      <c r="IDU1787" s="62">
        <v>53131609</v>
      </c>
      <c r="IDV1787" s="62">
        <v>53131609</v>
      </c>
      <c r="IDW1787" s="62">
        <v>53131609</v>
      </c>
      <c r="IDX1787" s="62">
        <v>53131609</v>
      </c>
      <c r="IDY1787" s="62">
        <v>53131609</v>
      </c>
      <c r="IDZ1787" s="62">
        <v>53131609</v>
      </c>
      <c r="IEA1787" s="62">
        <v>53131609</v>
      </c>
      <c r="IEB1787" s="62">
        <v>53131609</v>
      </c>
      <c r="IEC1787" s="62">
        <v>53131609</v>
      </c>
      <c r="IED1787" s="62">
        <v>53131609</v>
      </c>
      <c r="IEE1787" s="62">
        <v>53131609</v>
      </c>
      <c r="IEF1787" s="62">
        <v>53131609</v>
      </c>
      <c r="IEG1787" s="62">
        <v>53131609</v>
      </c>
      <c r="IEH1787" s="62">
        <v>53131609</v>
      </c>
      <c r="IEI1787" s="62">
        <v>53131609</v>
      </c>
      <c r="IEJ1787" s="62">
        <v>53131609</v>
      </c>
      <c r="IEK1787" s="62">
        <v>53131609</v>
      </c>
      <c r="IEL1787" s="62">
        <v>53131609</v>
      </c>
      <c r="IEM1787" s="62">
        <v>53131609</v>
      </c>
      <c r="IEN1787" s="62">
        <v>53131609</v>
      </c>
      <c r="IEO1787" s="62">
        <v>53131609</v>
      </c>
      <c r="IEP1787" s="62">
        <v>53131609</v>
      </c>
      <c r="IEQ1787" s="62">
        <v>53131609</v>
      </c>
      <c r="IER1787" s="62">
        <v>53131609</v>
      </c>
      <c r="IES1787" s="62">
        <v>53131609</v>
      </c>
      <c r="IET1787" s="62">
        <v>53131609</v>
      </c>
      <c r="IEU1787" s="62">
        <v>53131609</v>
      </c>
      <c r="IEV1787" s="62">
        <v>53131609</v>
      </c>
      <c r="IEW1787" s="62">
        <v>53131609</v>
      </c>
      <c r="IEX1787" s="62">
        <v>53131609</v>
      </c>
      <c r="IEY1787" s="62">
        <v>53131609</v>
      </c>
      <c r="IEZ1787" s="62">
        <v>53131609</v>
      </c>
      <c r="IFA1787" s="62">
        <v>53131609</v>
      </c>
      <c r="IFB1787" s="62">
        <v>53131609</v>
      </c>
      <c r="IFC1787" s="62">
        <v>53131609</v>
      </c>
      <c r="IFD1787" s="62">
        <v>53131609</v>
      </c>
      <c r="IFE1787" s="62">
        <v>53131609</v>
      </c>
      <c r="IFF1787" s="62">
        <v>53131609</v>
      </c>
      <c r="IFG1787" s="62">
        <v>53131609</v>
      </c>
      <c r="IFH1787" s="62">
        <v>53131609</v>
      </c>
      <c r="IFI1787" s="62">
        <v>53131609</v>
      </c>
      <c r="IFJ1787" s="62">
        <v>53131609</v>
      </c>
      <c r="IFK1787" s="62">
        <v>53131609</v>
      </c>
      <c r="IFL1787" s="62">
        <v>53131609</v>
      </c>
      <c r="IFM1787" s="62">
        <v>53131609</v>
      </c>
      <c r="IFN1787" s="62">
        <v>53131609</v>
      </c>
      <c r="IFO1787" s="62">
        <v>53131609</v>
      </c>
      <c r="IFP1787" s="62">
        <v>53131609</v>
      </c>
      <c r="IFQ1787" s="62">
        <v>53131609</v>
      </c>
      <c r="IFR1787" s="62">
        <v>53131609</v>
      </c>
      <c r="IFS1787" s="62">
        <v>53131609</v>
      </c>
      <c r="IFT1787" s="62">
        <v>53131609</v>
      </c>
      <c r="IFU1787" s="62">
        <v>53131609</v>
      </c>
      <c r="IFV1787" s="62">
        <v>53131609</v>
      </c>
      <c r="IFW1787" s="62">
        <v>53131609</v>
      </c>
      <c r="IFX1787" s="62">
        <v>53131609</v>
      </c>
      <c r="IFY1787" s="62">
        <v>53131609</v>
      </c>
      <c r="IFZ1787" s="62">
        <v>53131609</v>
      </c>
      <c r="IGA1787" s="62">
        <v>53131609</v>
      </c>
      <c r="IGB1787" s="62">
        <v>53131609</v>
      </c>
      <c r="IGC1787" s="62">
        <v>53131609</v>
      </c>
      <c r="IGD1787" s="62">
        <v>53131609</v>
      </c>
      <c r="IGE1787" s="62">
        <v>53131609</v>
      </c>
      <c r="IGF1787" s="62">
        <v>53131609</v>
      </c>
      <c r="IGG1787" s="62">
        <v>53131609</v>
      </c>
      <c r="IGH1787" s="62">
        <v>53131609</v>
      </c>
      <c r="IGI1787" s="62">
        <v>53131609</v>
      </c>
      <c r="IGJ1787" s="62">
        <v>53131609</v>
      </c>
      <c r="IGK1787" s="62">
        <v>53131609</v>
      </c>
      <c r="IGL1787" s="62">
        <v>53131609</v>
      </c>
      <c r="IGM1787" s="62">
        <v>53131609</v>
      </c>
      <c r="IGN1787" s="62">
        <v>53131609</v>
      </c>
      <c r="IGO1787" s="62">
        <v>53131609</v>
      </c>
      <c r="IGP1787" s="62">
        <v>53131609</v>
      </c>
      <c r="IGQ1787" s="62">
        <v>53131609</v>
      </c>
      <c r="IGR1787" s="62">
        <v>53131609</v>
      </c>
      <c r="IGS1787" s="62">
        <v>53131609</v>
      </c>
      <c r="IGT1787" s="62">
        <v>53131609</v>
      </c>
      <c r="IGU1787" s="62">
        <v>53131609</v>
      </c>
      <c r="IGV1787" s="62">
        <v>53131609</v>
      </c>
      <c r="IGW1787" s="62">
        <v>53131609</v>
      </c>
      <c r="IGX1787" s="62">
        <v>53131609</v>
      </c>
      <c r="IGY1787" s="62">
        <v>53131609</v>
      </c>
      <c r="IGZ1787" s="62">
        <v>53131609</v>
      </c>
      <c r="IHA1787" s="62">
        <v>53131609</v>
      </c>
      <c r="IHB1787" s="62">
        <v>53131609</v>
      </c>
      <c r="IHC1787" s="62">
        <v>53131609</v>
      </c>
      <c r="IHD1787" s="62">
        <v>53131609</v>
      </c>
      <c r="IHE1787" s="62">
        <v>53131609</v>
      </c>
      <c r="IHF1787" s="62">
        <v>53131609</v>
      </c>
      <c r="IHG1787" s="62">
        <v>53131609</v>
      </c>
      <c r="IHH1787" s="62">
        <v>53131609</v>
      </c>
      <c r="IHI1787" s="62">
        <v>53131609</v>
      </c>
      <c r="IHJ1787" s="62">
        <v>53131609</v>
      </c>
      <c r="IHK1787" s="62">
        <v>53131609</v>
      </c>
      <c r="IHL1787" s="62">
        <v>53131609</v>
      </c>
      <c r="IHM1787" s="62">
        <v>53131609</v>
      </c>
      <c r="IHN1787" s="62">
        <v>53131609</v>
      </c>
      <c r="IHO1787" s="62">
        <v>53131609</v>
      </c>
      <c r="IHP1787" s="62">
        <v>53131609</v>
      </c>
      <c r="IHQ1787" s="62">
        <v>53131609</v>
      </c>
      <c r="IHR1787" s="62">
        <v>53131609</v>
      </c>
      <c r="IHS1787" s="62">
        <v>53131609</v>
      </c>
      <c r="IHT1787" s="62">
        <v>53131609</v>
      </c>
      <c r="IHU1787" s="62">
        <v>53131609</v>
      </c>
      <c r="IHV1787" s="62">
        <v>53131609</v>
      </c>
      <c r="IHW1787" s="62">
        <v>53131609</v>
      </c>
      <c r="IHX1787" s="62">
        <v>53131609</v>
      </c>
      <c r="IHY1787" s="62">
        <v>53131609</v>
      </c>
      <c r="IHZ1787" s="62">
        <v>53131609</v>
      </c>
      <c r="IIA1787" s="62">
        <v>53131609</v>
      </c>
      <c r="IIB1787" s="62">
        <v>53131609</v>
      </c>
      <c r="IIC1787" s="62">
        <v>53131609</v>
      </c>
      <c r="IID1787" s="62">
        <v>53131609</v>
      </c>
      <c r="IIE1787" s="62">
        <v>53131609</v>
      </c>
      <c r="IIF1787" s="62">
        <v>53131609</v>
      </c>
      <c r="IIG1787" s="62">
        <v>53131609</v>
      </c>
      <c r="IIH1787" s="62">
        <v>53131609</v>
      </c>
      <c r="III1787" s="62">
        <v>53131609</v>
      </c>
      <c r="IIJ1787" s="62">
        <v>53131609</v>
      </c>
      <c r="IIK1787" s="62">
        <v>53131609</v>
      </c>
      <c r="IIL1787" s="62">
        <v>53131609</v>
      </c>
      <c r="IIM1787" s="62">
        <v>53131609</v>
      </c>
      <c r="IIN1787" s="62">
        <v>53131609</v>
      </c>
      <c r="IIO1787" s="62">
        <v>53131609</v>
      </c>
      <c r="IIP1787" s="62">
        <v>53131609</v>
      </c>
      <c r="IIQ1787" s="62">
        <v>53131609</v>
      </c>
      <c r="IIR1787" s="62">
        <v>53131609</v>
      </c>
      <c r="IIS1787" s="62">
        <v>53131609</v>
      </c>
      <c r="IIT1787" s="62">
        <v>53131609</v>
      </c>
      <c r="IIU1787" s="62">
        <v>53131609</v>
      </c>
      <c r="IIV1787" s="62">
        <v>53131609</v>
      </c>
      <c r="IIW1787" s="62">
        <v>53131609</v>
      </c>
      <c r="IIX1787" s="62">
        <v>53131609</v>
      </c>
      <c r="IIY1787" s="62">
        <v>53131609</v>
      </c>
      <c r="IIZ1787" s="62">
        <v>53131609</v>
      </c>
      <c r="IJA1787" s="62">
        <v>53131609</v>
      </c>
      <c r="IJB1787" s="62">
        <v>53131609</v>
      </c>
      <c r="IJC1787" s="62">
        <v>53131609</v>
      </c>
      <c r="IJD1787" s="62">
        <v>53131609</v>
      </c>
      <c r="IJE1787" s="62">
        <v>53131609</v>
      </c>
      <c r="IJF1787" s="62">
        <v>53131609</v>
      </c>
      <c r="IJG1787" s="62">
        <v>53131609</v>
      </c>
      <c r="IJH1787" s="62">
        <v>53131609</v>
      </c>
      <c r="IJI1787" s="62">
        <v>53131609</v>
      </c>
      <c r="IJJ1787" s="62">
        <v>53131609</v>
      </c>
      <c r="IJK1787" s="62">
        <v>53131609</v>
      </c>
      <c r="IJL1787" s="62">
        <v>53131609</v>
      </c>
      <c r="IJM1787" s="62">
        <v>53131609</v>
      </c>
      <c r="IJN1787" s="62">
        <v>53131609</v>
      </c>
      <c r="IJO1787" s="62">
        <v>53131609</v>
      </c>
      <c r="IJP1787" s="62">
        <v>53131609</v>
      </c>
      <c r="IJQ1787" s="62">
        <v>53131609</v>
      </c>
      <c r="IJR1787" s="62">
        <v>53131609</v>
      </c>
      <c r="IJS1787" s="62">
        <v>53131609</v>
      </c>
      <c r="IJT1787" s="62">
        <v>53131609</v>
      </c>
      <c r="IJU1787" s="62">
        <v>53131609</v>
      </c>
      <c r="IJV1787" s="62">
        <v>53131609</v>
      </c>
      <c r="IJW1787" s="62">
        <v>53131609</v>
      </c>
      <c r="IJX1787" s="62">
        <v>53131609</v>
      </c>
      <c r="IJY1787" s="62">
        <v>53131609</v>
      </c>
      <c r="IJZ1787" s="62">
        <v>53131609</v>
      </c>
      <c r="IKA1787" s="62">
        <v>53131609</v>
      </c>
      <c r="IKB1787" s="62">
        <v>53131609</v>
      </c>
      <c r="IKC1787" s="62">
        <v>53131609</v>
      </c>
      <c r="IKD1787" s="62">
        <v>53131609</v>
      </c>
      <c r="IKE1787" s="62">
        <v>53131609</v>
      </c>
      <c r="IKF1787" s="62">
        <v>53131609</v>
      </c>
      <c r="IKG1787" s="62">
        <v>53131609</v>
      </c>
      <c r="IKH1787" s="62">
        <v>53131609</v>
      </c>
      <c r="IKI1787" s="62">
        <v>53131609</v>
      </c>
      <c r="IKJ1787" s="62">
        <v>53131609</v>
      </c>
      <c r="IKK1787" s="62">
        <v>53131609</v>
      </c>
      <c r="IKL1787" s="62">
        <v>53131609</v>
      </c>
      <c r="IKM1787" s="62">
        <v>53131609</v>
      </c>
      <c r="IKN1787" s="62">
        <v>53131609</v>
      </c>
      <c r="IKO1787" s="62">
        <v>53131609</v>
      </c>
      <c r="IKP1787" s="62">
        <v>53131609</v>
      </c>
      <c r="IKQ1787" s="62">
        <v>53131609</v>
      </c>
      <c r="IKR1787" s="62">
        <v>53131609</v>
      </c>
      <c r="IKS1787" s="62">
        <v>53131609</v>
      </c>
      <c r="IKT1787" s="62">
        <v>53131609</v>
      </c>
      <c r="IKU1787" s="62">
        <v>53131609</v>
      </c>
      <c r="IKV1787" s="62">
        <v>53131609</v>
      </c>
      <c r="IKW1787" s="62">
        <v>53131609</v>
      </c>
      <c r="IKX1787" s="62">
        <v>53131609</v>
      </c>
      <c r="IKY1787" s="62">
        <v>53131609</v>
      </c>
      <c r="IKZ1787" s="62">
        <v>53131609</v>
      </c>
      <c r="ILA1787" s="62">
        <v>53131609</v>
      </c>
      <c r="ILB1787" s="62">
        <v>53131609</v>
      </c>
      <c r="ILC1787" s="62">
        <v>53131609</v>
      </c>
      <c r="ILD1787" s="62">
        <v>53131609</v>
      </c>
      <c r="ILE1787" s="62">
        <v>53131609</v>
      </c>
      <c r="ILF1787" s="62">
        <v>53131609</v>
      </c>
      <c r="ILG1787" s="62">
        <v>53131609</v>
      </c>
      <c r="ILH1787" s="62">
        <v>53131609</v>
      </c>
      <c r="ILI1787" s="62">
        <v>53131609</v>
      </c>
      <c r="ILJ1787" s="62">
        <v>53131609</v>
      </c>
      <c r="ILK1787" s="62">
        <v>53131609</v>
      </c>
      <c r="ILL1787" s="62">
        <v>53131609</v>
      </c>
      <c r="ILM1787" s="62">
        <v>53131609</v>
      </c>
      <c r="ILN1787" s="62">
        <v>53131609</v>
      </c>
      <c r="ILO1787" s="62">
        <v>53131609</v>
      </c>
      <c r="ILP1787" s="62">
        <v>53131609</v>
      </c>
      <c r="ILQ1787" s="62">
        <v>53131609</v>
      </c>
      <c r="ILR1787" s="62">
        <v>53131609</v>
      </c>
      <c r="ILS1787" s="62">
        <v>53131609</v>
      </c>
      <c r="ILT1787" s="62">
        <v>53131609</v>
      </c>
      <c r="ILU1787" s="62">
        <v>53131609</v>
      </c>
      <c r="ILV1787" s="62">
        <v>53131609</v>
      </c>
      <c r="ILW1787" s="62">
        <v>53131609</v>
      </c>
      <c r="ILX1787" s="62">
        <v>53131609</v>
      </c>
      <c r="ILY1787" s="62">
        <v>53131609</v>
      </c>
      <c r="ILZ1787" s="62">
        <v>53131609</v>
      </c>
      <c r="IMA1787" s="62">
        <v>53131609</v>
      </c>
      <c r="IMB1787" s="62">
        <v>53131609</v>
      </c>
      <c r="IMC1787" s="62">
        <v>53131609</v>
      </c>
      <c r="IMD1787" s="62">
        <v>53131609</v>
      </c>
      <c r="IME1787" s="62">
        <v>53131609</v>
      </c>
      <c r="IMF1787" s="62">
        <v>53131609</v>
      </c>
      <c r="IMG1787" s="62">
        <v>53131609</v>
      </c>
      <c r="IMH1787" s="62">
        <v>53131609</v>
      </c>
      <c r="IMI1787" s="62">
        <v>53131609</v>
      </c>
      <c r="IMJ1787" s="62">
        <v>53131609</v>
      </c>
      <c r="IMK1787" s="62">
        <v>53131609</v>
      </c>
      <c r="IML1787" s="62">
        <v>53131609</v>
      </c>
      <c r="IMM1787" s="62">
        <v>53131609</v>
      </c>
      <c r="IMN1787" s="62">
        <v>53131609</v>
      </c>
      <c r="IMO1787" s="62">
        <v>53131609</v>
      </c>
      <c r="IMP1787" s="62">
        <v>53131609</v>
      </c>
      <c r="IMQ1787" s="62">
        <v>53131609</v>
      </c>
      <c r="IMR1787" s="62">
        <v>53131609</v>
      </c>
      <c r="IMS1787" s="62">
        <v>53131609</v>
      </c>
      <c r="IMT1787" s="62">
        <v>53131609</v>
      </c>
      <c r="IMU1787" s="62">
        <v>53131609</v>
      </c>
      <c r="IMV1787" s="62">
        <v>53131609</v>
      </c>
      <c r="IMW1787" s="62">
        <v>53131609</v>
      </c>
      <c r="IMX1787" s="62">
        <v>53131609</v>
      </c>
      <c r="IMY1787" s="62">
        <v>53131609</v>
      </c>
      <c r="IMZ1787" s="62">
        <v>53131609</v>
      </c>
      <c r="INA1787" s="62">
        <v>53131609</v>
      </c>
      <c r="INB1787" s="62">
        <v>53131609</v>
      </c>
      <c r="INC1787" s="62">
        <v>53131609</v>
      </c>
      <c r="IND1787" s="62">
        <v>53131609</v>
      </c>
      <c r="INE1787" s="62">
        <v>53131609</v>
      </c>
      <c r="INF1787" s="62">
        <v>53131609</v>
      </c>
      <c r="ING1787" s="62">
        <v>53131609</v>
      </c>
      <c r="INH1787" s="62">
        <v>53131609</v>
      </c>
      <c r="INI1787" s="62">
        <v>53131609</v>
      </c>
      <c r="INJ1787" s="62">
        <v>53131609</v>
      </c>
      <c r="INK1787" s="62">
        <v>53131609</v>
      </c>
      <c r="INL1787" s="62">
        <v>53131609</v>
      </c>
      <c r="INM1787" s="62">
        <v>53131609</v>
      </c>
      <c r="INN1787" s="62">
        <v>53131609</v>
      </c>
      <c r="INO1787" s="62">
        <v>53131609</v>
      </c>
      <c r="INP1787" s="62">
        <v>53131609</v>
      </c>
      <c r="INQ1787" s="62">
        <v>53131609</v>
      </c>
      <c r="INR1787" s="62">
        <v>53131609</v>
      </c>
      <c r="INS1787" s="62">
        <v>53131609</v>
      </c>
      <c r="INT1787" s="62">
        <v>53131609</v>
      </c>
      <c r="INU1787" s="62">
        <v>53131609</v>
      </c>
      <c r="INV1787" s="62">
        <v>53131609</v>
      </c>
      <c r="INW1787" s="62">
        <v>53131609</v>
      </c>
      <c r="INX1787" s="62">
        <v>53131609</v>
      </c>
      <c r="INY1787" s="62">
        <v>53131609</v>
      </c>
      <c r="INZ1787" s="62">
        <v>53131609</v>
      </c>
      <c r="IOA1787" s="62">
        <v>53131609</v>
      </c>
      <c r="IOB1787" s="62">
        <v>53131609</v>
      </c>
      <c r="IOC1787" s="62">
        <v>53131609</v>
      </c>
      <c r="IOD1787" s="62">
        <v>53131609</v>
      </c>
      <c r="IOE1787" s="62">
        <v>53131609</v>
      </c>
      <c r="IOF1787" s="62">
        <v>53131609</v>
      </c>
      <c r="IOG1787" s="62">
        <v>53131609</v>
      </c>
      <c r="IOH1787" s="62">
        <v>53131609</v>
      </c>
      <c r="IOI1787" s="62">
        <v>53131609</v>
      </c>
      <c r="IOJ1787" s="62">
        <v>53131609</v>
      </c>
      <c r="IOK1787" s="62">
        <v>53131609</v>
      </c>
      <c r="IOL1787" s="62">
        <v>53131609</v>
      </c>
      <c r="IOM1787" s="62">
        <v>53131609</v>
      </c>
      <c r="ION1787" s="62">
        <v>53131609</v>
      </c>
      <c r="IOO1787" s="62">
        <v>53131609</v>
      </c>
      <c r="IOP1787" s="62">
        <v>53131609</v>
      </c>
      <c r="IOQ1787" s="62">
        <v>53131609</v>
      </c>
      <c r="IOR1787" s="62">
        <v>53131609</v>
      </c>
      <c r="IOS1787" s="62">
        <v>53131609</v>
      </c>
      <c r="IOT1787" s="62">
        <v>53131609</v>
      </c>
      <c r="IOU1787" s="62">
        <v>53131609</v>
      </c>
      <c r="IOV1787" s="62">
        <v>53131609</v>
      </c>
      <c r="IOW1787" s="62">
        <v>53131609</v>
      </c>
      <c r="IOX1787" s="62">
        <v>53131609</v>
      </c>
      <c r="IOY1787" s="62">
        <v>53131609</v>
      </c>
      <c r="IOZ1787" s="62">
        <v>53131609</v>
      </c>
      <c r="IPA1787" s="62">
        <v>53131609</v>
      </c>
      <c r="IPB1787" s="62">
        <v>53131609</v>
      </c>
      <c r="IPC1787" s="62">
        <v>53131609</v>
      </c>
      <c r="IPD1787" s="62">
        <v>53131609</v>
      </c>
      <c r="IPE1787" s="62">
        <v>53131609</v>
      </c>
      <c r="IPF1787" s="62">
        <v>53131609</v>
      </c>
      <c r="IPG1787" s="62">
        <v>53131609</v>
      </c>
      <c r="IPH1787" s="62">
        <v>53131609</v>
      </c>
      <c r="IPI1787" s="62">
        <v>53131609</v>
      </c>
      <c r="IPJ1787" s="62">
        <v>53131609</v>
      </c>
      <c r="IPK1787" s="62">
        <v>53131609</v>
      </c>
      <c r="IPL1787" s="62">
        <v>53131609</v>
      </c>
      <c r="IPM1787" s="62">
        <v>53131609</v>
      </c>
      <c r="IPN1787" s="62">
        <v>53131609</v>
      </c>
      <c r="IPO1787" s="62">
        <v>53131609</v>
      </c>
      <c r="IPP1787" s="62">
        <v>53131609</v>
      </c>
      <c r="IPQ1787" s="62">
        <v>53131609</v>
      </c>
      <c r="IPR1787" s="62">
        <v>53131609</v>
      </c>
      <c r="IPS1787" s="62">
        <v>53131609</v>
      </c>
      <c r="IPT1787" s="62">
        <v>53131609</v>
      </c>
      <c r="IPU1787" s="62">
        <v>53131609</v>
      </c>
      <c r="IPV1787" s="62">
        <v>53131609</v>
      </c>
      <c r="IPW1787" s="62">
        <v>53131609</v>
      </c>
      <c r="IPX1787" s="62">
        <v>53131609</v>
      </c>
      <c r="IPY1787" s="62">
        <v>53131609</v>
      </c>
      <c r="IPZ1787" s="62">
        <v>53131609</v>
      </c>
      <c r="IQA1787" s="62">
        <v>53131609</v>
      </c>
      <c r="IQB1787" s="62">
        <v>53131609</v>
      </c>
      <c r="IQC1787" s="62">
        <v>53131609</v>
      </c>
      <c r="IQD1787" s="62">
        <v>53131609</v>
      </c>
      <c r="IQE1787" s="62">
        <v>53131609</v>
      </c>
      <c r="IQF1787" s="62">
        <v>53131609</v>
      </c>
      <c r="IQG1787" s="62">
        <v>53131609</v>
      </c>
      <c r="IQH1787" s="62">
        <v>53131609</v>
      </c>
      <c r="IQI1787" s="62">
        <v>53131609</v>
      </c>
      <c r="IQJ1787" s="62">
        <v>53131609</v>
      </c>
      <c r="IQK1787" s="62">
        <v>53131609</v>
      </c>
      <c r="IQL1787" s="62">
        <v>53131609</v>
      </c>
      <c r="IQM1787" s="62">
        <v>53131609</v>
      </c>
      <c r="IQN1787" s="62">
        <v>53131609</v>
      </c>
      <c r="IQO1787" s="62">
        <v>53131609</v>
      </c>
      <c r="IQP1787" s="62">
        <v>53131609</v>
      </c>
      <c r="IQQ1787" s="62">
        <v>53131609</v>
      </c>
      <c r="IQR1787" s="62">
        <v>53131609</v>
      </c>
      <c r="IQS1787" s="62">
        <v>53131609</v>
      </c>
      <c r="IQT1787" s="62">
        <v>53131609</v>
      </c>
      <c r="IQU1787" s="62">
        <v>53131609</v>
      </c>
      <c r="IQV1787" s="62">
        <v>53131609</v>
      </c>
      <c r="IQW1787" s="62">
        <v>53131609</v>
      </c>
      <c r="IQX1787" s="62">
        <v>53131609</v>
      </c>
      <c r="IQY1787" s="62">
        <v>53131609</v>
      </c>
      <c r="IQZ1787" s="62">
        <v>53131609</v>
      </c>
      <c r="IRA1787" s="62">
        <v>53131609</v>
      </c>
      <c r="IRB1787" s="62">
        <v>53131609</v>
      </c>
      <c r="IRC1787" s="62">
        <v>53131609</v>
      </c>
      <c r="IRD1787" s="62">
        <v>53131609</v>
      </c>
      <c r="IRE1787" s="62">
        <v>53131609</v>
      </c>
      <c r="IRF1787" s="62">
        <v>53131609</v>
      </c>
      <c r="IRG1787" s="62">
        <v>53131609</v>
      </c>
      <c r="IRH1787" s="62">
        <v>53131609</v>
      </c>
      <c r="IRI1787" s="62">
        <v>53131609</v>
      </c>
      <c r="IRJ1787" s="62">
        <v>53131609</v>
      </c>
      <c r="IRK1787" s="62">
        <v>53131609</v>
      </c>
      <c r="IRL1787" s="62">
        <v>53131609</v>
      </c>
      <c r="IRM1787" s="62">
        <v>53131609</v>
      </c>
      <c r="IRN1787" s="62">
        <v>53131609</v>
      </c>
      <c r="IRO1787" s="62">
        <v>53131609</v>
      </c>
      <c r="IRP1787" s="62">
        <v>53131609</v>
      </c>
      <c r="IRQ1787" s="62">
        <v>53131609</v>
      </c>
      <c r="IRR1787" s="62">
        <v>53131609</v>
      </c>
      <c r="IRS1787" s="62">
        <v>53131609</v>
      </c>
      <c r="IRT1787" s="62">
        <v>53131609</v>
      </c>
      <c r="IRU1787" s="62">
        <v>53131609</v>
      </c>
      <c r="IRV1787" s="62">
        <v>53131609</v>
      </c>
      <c r="IRW1787" s="62">
        <v>53131609</v>
      </c>
      <c r="IRX1787" s="62">
        <v>53131609</v>
      </c>
      <c r="IRY1787" s="62">
        <v>53131609</v>
      </c>
      <c r="IRZ1787" s="62">
        <v>53131609</v>
      </c>
      <c r="ISA1787" s="62">
        <v>53131609</v>
      </c>
      <c r="ISB1787" s="62">
        <v>53131609</v>
      </c>
      <c r="ISC1787" s="62">
        <v>53131609</v>
      </c>
      <c r="ISD1787" s="62">
        <v>53131609</v>
      </c>
      <c r="ISE1787" s="62">
        <v>53131609</v>
      </c>
      <c r="ISF1787" s="62">
        <v>53131609</v>
      </c>
      <c r="ISG1787" s="62">
        <v>53131609</v>
      </c>
      <c r="ISH1787" s="62">
        <v>53131609</v>
      </c>
      <c r="ISI1787" s="62">
        <v>53131609</v>
      </c>
      <c r="ISJ1787" s="62">
        <v>53131609</v>
      </c>
      <c r="ISK1787" s="62">
        <v>53131609</v>
      </c>
      <c r="ISL1787" s="62">
        <v>53131609</v>
      </c>
      <c r="ISM1787" s="62">
        <v>53131609</v>
      </c>
      <c r="ISN1787" s="62">
        <v>53131609</v>
      </c>
      <c r="ISO1787" s="62">
        <v>53131609</v>
      </c>
      <c r="ISP1787" s="62">
        <v>53131609</v>
      </c>
      <c r="ISQ1787" s="62">
        <v>53131609</v>
      </c>
      <c r="ISR1787" s="62">
        <v>53131609</v>
      </c>
      <c r="ISS1787" s="62">
        <v>53131609</v>
      </c>
      <c r="IST1787" s="62">
        <v>53131609</v>
      </c>
      <c r="ISU1787" s="62">
        <v>53131609</v>
      </c>
      <c r="ISV1787" s="62">
        <v>53131609</v>
      </c>
      <c r="ISW1787" s="62">
        <v>53131609</v>
      </c>
      <c r="ISX1787" s="62">
        <v>53131609</v>
      </c>
      <c r="ISY1787" s="62">
        <v>53131609</v>
      </c>
      <c r="ISZ1787" s="62">
        <v>53131609</v>
      </c>
      <c r="ITA1787" s="62">
        <v>53131609</v>
      </c>
      <c r="ITB1787" s="62">
        <v>53131609</v>
      </c>
      <c r="ITC1787" s="62">
        <v>53131609</v>
      </c>
      <c r="ITD1787" s="62">
        <v>53131609</v>
      </c>
      <c r="ITE1787" s="62">
        <v>53131609</v>
      </c>
      <c r="ITF1787" s="62">
        <v>53131609</v>
      </c>
      <c r="ITG1787" s="62">
        <v>53131609</v>
      </c>
      <c r="ITH1787" s="62">
        <v>53131609</v>
      </c>
      <c r="ITI1787" s="62">
        <v>53131609</v>
      </c>
      <c r="ITJ1787" s="62">
        <v>53131609</v>
      </c>
      <c r="ITK1787" s="62">
        <v>53131609</v>
      </c>
      <c r="ITL1787" s="62">
        <v>53131609</v>
      </c>
      <c r="ITM1787" s="62">
        <v>53131609</v>
      </c>
      <c r="ITN1787" s="62">
        <v>53131609</v>
      </c>
      <c r="ITO1787" s="62">
        <v>53131609</v>
      </c>
      <c r="ITP1787" s="62">
        <v>53131609</v>
      </c>
      <c r="ITQ1787" s="62">
        <v>53131609</v>
      </c>
      <c r="ITR1787" s="62">
        <v>53131609</v>
      </c>
      <c r="ITS1787" s="62">
        <v>53131609</v>
      </c>
      <c r="ITT1787" s="62">
        <v>53131609</v>
      </c>
      <c r="ITU1787" s="62">
        <v>53131609</v>
      </c>
      <c r="ITV1787" s="62">
        <v>53131609</v>
      </c>
      <c r="ITW1787" s="62">
        <v>53131609</v>
      </c>
      <c r="ITX1787" s="62">
        <v>53131609</v>
      </c>
      <c r="ITY1787" s="62">
        <v>53131609</v>
      </c>
      <c r="ITZ1787" s="62">
        <v>53131609</v>
      </c>
      <c r="IUA1787" s="62">
        <v>53131609</v>
      </c>
      <c r="IUB1787" s="62">
        <v>53131609</v>
      </c>
      <c r="IUC1787" s="62">
        <v>53131609</v>
      </c>
      <c r="IUD1787" s="62">
        <v>53131609</v>
      </c>
      <c r="IUE1787" s="62">
        <v>53131609</v>
      </c>
      <c r="IUF1787" s="62">
        <v>53131609</v>
      </c>
      <c r="IUG1787" s="62">
        <v>53131609</v>
      </c>
      <c r="IUH1787" s="62">
        <v>53131609</v>
      </c>
      <c r="IUI1787" s="62">
        <v>53131609</v>
      </c>
      <c r="IUJ1787" s="62">
        <v>53131609</v>
      </c>
      <c r="IUK1787" s="62">
        <v>53131609</v>
      </c>
      <c r="IUL1787" s="62">
        <v>53131609</v>
      </c>
      <c r="IUM1787" s="62">
        <v>53131609</v>
      </c>
      <c r="IUN1787" s="62">
        <v>53131609</v>
      </c>
      <c r="IUO1787" s="62">
        <v>53131609</v>
      </c>
      <c r="IUP1787" s="62">
        <v>53131609</v>
      </c>
      <c r="IUQ1787" s="62">
        <v>53131609</v>
      </c>
      <c r="IUR1787" s="62">
        <v>53131609</v>
      </c>
      <c r="IUS1787" s="62">
        <v>53131609</v>
      </c>
      <c r="IUT1787" s="62">
        <v>53131609</v>
      </c>
      <c r="IUU1787" s="62">
        <v>53131609</v>
      </c>
      <c r="IUV1787" s="62">
        <v>53131609</v>
      </c>
      <c r="IUW1787" s="62">
        <v>53131609</v>
      </c>
      <c r="IUX1787" s="62">
        <v>53131609</v>
      </c>
      <c r="IUY1787" s="62">
        <v>53131609</v>
      </c>
      <c r="IUZ1787" s="62">
        <v>53131609</v>
      </c>
      <c r="IVA1787" s="62">
        <v>53131609</v>
      </c>
      <c r="IVB1787" s="62">
        <v>53131609</v>
      </c>
      <c r="IVC1787" s="62">
        <v>53131609</v>
      </c>
      <c r="IVD1787" s="62">
        <v>53131609</v>
      </c>
      <c r="IVE1787" s="62">
        <v>53131609</v>
      </c>
      <c r="IVF1787" s="62">
        <v>53131609</v>
      </c>
      <c r="IVG1787" s="62">
        <v>53131609</v>
      </c>
      <c r="IVH1787" s="62">
        <v>53131609</v>
      </c>
      <c r="IVI1787" s="62">
        <v>53131609</v>
      </c>
      <c r="IVJ1787" s="62">
        <v>53131609</v>
      </c>
      <c r="IVK1787" s="62">
        <v>53131609</v>
      </c>
      <c r="IVL1787" s="62">
        <v>53131609</v>
      </c>
      <c r="IVM1787" s="62">
        <v>53131609</v>
      </c>
      <c r="IVN1787" s="62">
        <v>53131609</v>
      </c>
      <c r="IVO1787" s="62">
        <v>53131609</v>
      </c>
      <c r="IVP1787" s="62">
        <v>53131609</v>
      </c>
      <c r="IVQ1787" s="62">
        <v>53131609</v>
      </c>
      <c r="IVR1787" s="62">
        <v>53131609</v>
      </c>
      <c r="IVS1787" s="62">
        <v>53131609</v>
      </c>
      <c r="IVT1787" s="62">
        <v>53131609</v>
      </c>
      <c r="IVU1787" s="62">
        <v>53131609</v>
      </c>
      <c r="IVV1787" s="62">
        <v>53131609</v>
      </c>
      <c r="IVW1787" s="62">
        <v>53131609</v>
      </c>
      <c r="IVX1787" s="62">
        <v>53131609</v>
      </c>
      <c r="IVY1787" s="62">
        <v>53131609</v>
      </c>
      <c r="IVZ1787" s="62">
        <v>53131609</v>
      </c>
      <c r="IWA1787" s="62">
        <v>53131609</v>
      </c>
      <c r="IWB1787" s="62">
        <v>53131609</v>
      </c>
      <c r="IWC1787" s="62">
        <v>53131609</v>
      </c>
      <c r="IWD1787" s="62">
        <v>53131609</v>
      </c>
      <c r="IWE1787" s="62">
        <v>53131609</v>
      </c>
      <c r="IWF1787" s="62">
        <v>53131609</v>
      </c>
      <c r="IWG1787" s="62">
        <v>53131609</v>
      </c>
      <c r="IWH1787" s="62">
        <v>53131609</v>
      </c>
      <c r="IWI1787" s="62">
        <v>53131609</v>
      </c>
      <c r="IWJ1787" s="62">
        <v>53131609</v>
      </c>
      <c r="IWK1787" s="62">
        <v>53131609</v>
      </c>
      <c r="IWL1787" s="62">
        <v>53131609</v>
      </c>
      <c r="IWM1787" s="62">
        <v>53131609</v>
      </c>
      <c r="IWN1787" s="62">
        <v>53131609</v>
      </c>
      <c r="IWO1787" s="62">
        <v>53131609</v>
      </c>
      <c r="IWP1787" s="62">
        <v>53131609</v>
      </c>
      <c r="IWQ1787" s="62">
        <v>53131609</v>
      </c>
      <c r="IWR1787" s="62">
        <v>53131609</v>
      </c>
      <c r="IWS1787" s="62">
        <v>53131609</v>
      </c>
      <c r="IWT1787" s="62">
        <v>53131609</v>
      </c>
      <c r="IWU1787" s="62">
        <v>53131609</v>
      </c>
      <c r="IWV1787" s="62">
        <v>53131609</v>
      </c>
      <c r="IWW1787" s="62">
        <v>53131609</v>
      </c>
      <c r="IWX1787" s="62">
        <v>53131609</v>
      </c>
      <c r="IWY1787" s="62">
        <v>53131609</v>
      </c>
      <c r="IWZ1787" s="62">
        <v>53131609</v>
      </c>
      <c r="IXA1787" s="62">
        <v>53131609</v>
      </c>
      <c r="IXB1787" s="62">
        <v>53131609</v>
      </c>
      <c r="IXC1787" s="62">
        <v>53131609</v>
      </c>
      <c r="IXD1787" s="62">
        <v>53131609</v>
      </c>
      <c r="IXE1787" s="62">
        <v>53131609</v>
      </c>
      <c r="IXF1787" s="62">
        <v>53131609</v>
      </c>
      <c r="IXG1787" s="62">
        <v>53131609</v>
      </c>
      <c r="IXH1787" s="62">
        <v>53131609</v>
      </c>
      <c r="IXI1787" s="62">
        <v>53131609</v>
      </c>
      <c r="IXJ1787" s="62">
        <v>53131609</v>
      </c>
      <c r="IXK1787" s="62">
        <v>53131609</v>
      </c>
      <c r="IXL1787" s="62">
        <v>53131609</v>
      </c>
      <c r="IXM1787" s="62">
        <v>53131609</v>
      </c>
      <c r="IXN1787" s="62">
        <v>53131609</v>
      </c>
      <c r="IXO1787" s="62">
        <v>53131609</v>
      </c>
      <c r="IXP1787" s="62">
        <v>53131609</v>
      </c>
      <c r="IXQ1787" s="62">
        <v>53131609</v>
      </c>
      <c r="IXR1787" s="62">
        <v>53131609</v>
      </c>
      <c r="IXS1787" s="62">
        <v>53131609</v>
      </c>
      <c r="IXT1787" s="62">
        <v>53131609</v>
      </c>
      <c r="IXU1787" s="62">
        <v>53131609</v>
      </c>
      <c r="IXV1787" s="62">
        <v>53131609</v>
      </c>
      <c r="IXW1787" s="62">
        <v>53131609</v>
      </c>
      <c r="IXX1787" s="62">
        <v>53131609</v>
      </c>
      <c r="IXY1787" s="62">
        <v>53131609</v>
      </c>
      <c r="IXZ1787" s="62">
        <v>53131609</v>
      </c>
      <c r="IYA1787" s="62">
        <v>53131609</v>
      </c>
      <c r="IYB1787" s="62">
        <v>53131609</v>
      </c>
      <c r="IYC1787" s="62">
        <v>53131609</v>
      </c>
      <c r="IYD1787" s="62">
        <v>53131609</v>
      </c>
      <c r="IYE1787" s="62">
        <v>53131609</v>
      </c>
      <c r="IYF1787" s="62">
        <v>53131609</v>
      </c>
      <c r="IYG1787" s="62">
        <v>53131609</v>
      </c>
      <c r="IYH1787" s="62">
        <v>53131609</v>
      </c>
      <c r="IYI1787" s="62">
        <v>53131609</v>
      </c>
      <c r="IYJ1787" s="62">
        <v>53131609</v>
      </c>
      <c r="IYK1787" s="62">
        <v>53131609</v>
      </c>
      <c r="IYL1787" s="62">
        <v>53131609</v>
      </c>
      <c r="IYM1787" s="62">
        <v>53131609</v>
      </c>
      <c r="IYN1787" s="62">
        <v>53131609</v>
      </c>
      <c r="IYO1787" s="62">
        <v>53131609</v>
      </c>
      <c r="IYP1787" s="62">
        <v>53131609</v>
      </c>
      <c r="IYQ1787" s="62">
        <v>53131609</v>
      </c>
      <c r="IYR1787" s="62">
        <v>53131609</v>
      </c>
      <c r="IYS1787" s="62">
        <v>53131609</v>
      </c>
      <c r="IYT1787" s="62">
        <v>53131609</v>
      </c>
      <c r="IYU1787" s="62">
        <v>53131609</v>
      </c>
      <c r="IYV1787" s="62">
        <v>53131609</v>
      </c>
      <c r="IYW1787" s="62">
        <v>53131609</v>
      </c>
      <c r="IYX1787" s="62">
        <v>53131609</v>
      </c>
      <c r="IYY1787" s="62">
        <v>53131609</v>
      </c>
      <c r="IYZ1787" s="62">
        <v>53131609</v>
      </c>
      <c r="IZA1787" s="62">
        <v>53131609</v>
      </c>
      <c r="IZB1787" s="62">
        <v>53131609</v>
      </c>
      <c r="IZC1787" s="62">
        <v>53131609</v>
      </c>
      <c r="IZD1787" s="62">
        <v>53131609</v>
      </c>
      <c r="IZE1787" s="62">
        <v>53131609</v>
      </c>
      <c r="IZF1787" s="62">
        <v>53131609</v>
      </c>
      <c r="IZG1787" s="62">
        <v>53131609</v>
      </c>
      <c r="IZH1787" s="62">
        <v>53131609</v>
      </c>
      <c r="IZI1787" s="62">
        <v>53131609</v>
      </c>
      <c r="IZJ1787" s="62">
        <v>53131609</v>
      </c>
      <c r="IZK1787" s="62">
        <v>53131609</v>
      </c>
      <c r="IZL1787" s="62">
        <v>53131609</v>
      </c>
      <c r="IZM1787" s="62">
        <v>53131609</v>
      </c>
      <c r="IZN1787" s="62">
        <v>53131609</v>
      </c>
      <c r="IZO1787" s="62">
        <v>53131609</v>
      </c>
      <c r="IZP1787" s="62">
        <v>53131609</v>
      </c>
      <c r="IZQ1787" s="62">
        <v>53131609</v>
      </c>
      <c r="IZR1787" s="62">
        <v>53131609</v>
      </c>
      <c r="IZS1787" s="62">
        <v>53131609</v>
      </c>
      <c r="IZT1787" s="62">
        <v>53131609</v>
      </c>
      <c r="IZU1787" s="62">
        <v>53131609</v>
      </c>
      <c r="IZV1787" s="62">
        <v>53131609</v>
      </c>
      <c r="IZW1787" s="62">
        <v>53131609</v>
      </c>
      <c r="IZX1787" s="62">
        <v>53131609</v>
      </c>
      <c r="IZY1787" s="62">
        <v>53131609</v>
      </c>
      <c r="IZZ1787" s="62">
        <v>53131609</v>
      </c>
      <c r="JAA1787" s="62">
        <v>53131609</v>
      </c>
      <c r="JAB1787" s="62">
        <v>53131609</v>
      </c>
      <c r="JAC1787" s="62">
        <v>53131609</v>
      </c>
      <c r="JAD1787" s="62">
        <v>53131609</v>
      </c>
      <c r="JAE1787" s="62">
        <v>53131609</v>
      </c>
      <c r="JAF1787" s="62">
        <v>53131609</v>
      </c>
      <c r="JAG1787" s="62">
        <v>53131609</v>
      </c>
      <c r="JAH1787" s="62">
        <v>53131609</v>
      </c>
      <c r="JAI1787" s="62">
        <v>53131609</v>
      </c>
      <c r="JAJ1787" s="62">
        <v>53131609</v>
      </c>
      <c r="JAK1787" s="62">
        <v>53131609</v>
      </c>
      <c r="JAL1787" s="62">
        <v>53131609</v>
      </c>
      <c r="JAM1787" s="62">
        <v>53131609</v>
      </c>
      <c r="JAN1787" s="62">
        <v>53131609</v>
      </c>
      <c r="JAO1787" s="62">
        <v>53131609</v>
      </c>
      <c r="JAP1787" s="62">
        <v>53131609</v>
      </c>
      <c r="JAQ1787" s="62">
        <v>53131609</v>
      </c>
      <c r="JAR1787" s="62">
        <v>53131609</v>
      </c>
      <c r="JAS1787" s="62">
        <v>53131609</v>
      </c>
      <c r="JAT1787" s="62">
        <v>53131609</v>
      </c>
      <c r="JAU1787" s="62">
        <v>53131609</v>
      </c>
      <c r="JAV1787" s="62">
        <v>53131609</v>
      </c>
      <c r="JAW1787" s="62">
        <v>53131609</v>
      </c>
      <c r="JAX1787" s="62">
        <v>53131609</v>
      </c>
      <c r="JAY1787" s="62">
        <v>53131609</v>
      </c>
      <c r="JAZ1787" s="62">
        <v>53131609</v>
      </c>
      <c r="JBA1787" s="62">
        <v>53131609</v>
      </c>
      <c r="JBB1787" s="62">
        <v>53131609</v>
      </c>
      <c r="JBC1787" s="62">
        <v>53131609</v>
      </c>
      <c r="JBD1787" s="62">
        <v>53131609</v>
      </c>
      <c r="JBE1787" s="62">
        <v>53131609</v>
      </c>
      <c r="JBF1787" s="62">
        <v>53131609</v>
      </c>
      <c r="JBG1787" s="62">
        <v>53131609</v>
      </c>
      <c r="JBH1787" s="62">
        <v>53131609</v>
      </c>
      <c r="JBI1787" s="62">
        <v>53131609</v>
      </c>
      <c r="JBJ1787" s="62">
        <v>53131609</v>
      </c>
      <c r="JBK1787" s="62">
        <v>53131609</v>
      </c>
      <c r="JBL1787" s="62">
        <v>53131609</v>
      </c>
      <c r="JBM1787" s="62">
        <v>53131609</v>
      </c>
      <c r="JBN1787" s="62">
        <v>53131609</v>
      </c>
      <c r="JBO1787" s="62">
        <v>53131609</v>
      </c>
      <c r="JBP1787" s="62">
        <v>53131609</v>
      </c>
      <c r="JBQ1787" s="62">
        <v>53131609</v>
      </c>
      <c r="JBR1787" s="62">
        <v>53131609</v>
      </c>
      <c r="JBS1787" s="62">
        <v>53131609</v>
      </c>
      <c r="JBT1787" s="62">
        <v>53131609</v>
      </c>
      <c r="JBU1787" s="62">
        <v>53131609</v>
      </c>
      <c r="JBV1787" s="62">
        <v>53131609</v>
      </c>
      <c r="JBW1787" s="62">
        <v>53131609</v>
      </c>
      <c r="JBX1787" s="62">
        <v>53131609</v>
      </c>
      <c r="JBY1787" s="62">
        <v>53131609</v>
      </c>
      <c r="JBZ1787" s="62">
        <v>53131609</v>
      </c>
      <c r="JCA1787" s="62">
        <v>53131609</v>
      </c>
      <c r="JCB1787" s="62">
        <v>53131609</v>
      </c>
      <c r="JCC1787" s="62">
        <v>53131609</v>
      </c>
      <c r="JCD1787" s="62">
        <v>53131609</v>
      </c>
      <c r="JCE1787" s="62">
        <v>53131609</v>
      </c>
      <c r="JCF1787" s="62">
        <v>53131609</v>
      </c>
      <c r="JCG1787" s="62">
        <v>53131609</v>
      </c>
      <c r="JCH1787" s="62">
        <v>53131609</v>
      </c>
      <c r="JCI1787" s="62">
        <v>53131609</v>
      </c>
      <c r="JCJ1787" s="62">
        <v>53131609</v>
      </c>
      <c r="JCK1787" s="62">
        <v>53131609</v>
      </c>
      <c r="JCL1787" s="62">
        <v>53131609</v>
      </c>
      <c r="JCM1787" s="62">
        <v>53131609</v>
      </c>
      <c r="JCN1787" s="62">
        <v>53131609</v>
      </c>
      <c r="JCO1787" s="62">
        <v>53131609</v>
      </c>
      <c r="JCP1787" s="62">
        <v>53131609</v>
      </c>
      <c r="JCQ1787" s="62">
        <v>53131609</v>
      </c>
      <c r="JCR1787" s="62">
        <v>53131609</v>
      </c>
      <c r="JCS1787" s="62">
        <v>53131609</v>
      </c>
      <c r="JCT1787" s="62">
        <v>53131609</v>
      </c>
      <c r="JCU1787" s="62">
        <v>53131609</v>
      </c>
      <c r="JCV1787" s="62">
        <v>53131609</v>
      </c>
      <c r="JCW1787" s="62">
        <v>53131609</v>
      </c>
      <c r="JCX1787" s="62">
        <v>53131609</v>
      </c>
      <c r="JCY1787" s="62">
        <v>53131609</v>
      </c>
      <c r="JCZ1787" s="62">
        <v>53131609</v>
      </c>
      <c r="JDA1787" s="62">
        <v>53131609</v>
      </c>
      <c r="JDB1787" s="62">
        <v>53131609</v>
      </c>
      <c r="JDC1787" s="62">
        <v>53131609</v>
      </c>
      <c r="JDD1787" s="62">
        <v>53131609</v>
      </c>
      <c r="JDE1787" s="62">
        <v>53131609</v>
      </c>
      <c r="JDF1787" s="62">
        <v>53131609</v>
      </c>
      <c r="JDG1787" s="62">
        <v>53131609</v>
      </c>
      <c r="JDH1787" s="62">
        <v>53131609</v>
      </c>
      <c r="JDI1787" s="62">
        <v>53131609</v>
      </c>
      <c r="JDJ1787" s="62">
        <v>53131609</v>
      </c>
      <c r="JDK1787" s="62">
        <v>53131609</v>
      </c>
      <c r="JDL1787" s="62">
        <v>53131609</v>
      </c>
      <c r="JDM1787" s="62">
        <v>53131609</v>
      </c>
      <c r="JDN1787" s="62">
        <v>53131609</v>
      </c>
      <c r="JDO1787" s="62">
        <v>53131609</v>
      </c>
      <c r="JDP1787" s="62">
        <v>53131609</v>
      </c>
      <c r="JDQ1787" s="62">
        <v>53131609</v>
      </c>
      <c r="JDR1787" s="62">
        <v>53131609</v>
      </c>
      <c r="JDS1787" s="62">
        <v>53131609</v>
      </c>
      <c r="JDT1787" s="62">
        <v>53131609</v>
      </c>
      <c r="JDU1787" s="62">
        <v>53131609</v>
      </c>
      <c r="JDV1787" s="62">
        <v>53131609</v>
      </c>
      <c r="JDW1787" s="62">
        <v>53131609</v>
      </c>
      <c r="JDX1787" s="62">
        <v>53131609</v>
      </c>
      <c r="JDY1787" s="62">
        <v>53131609</v>
      </c>
      <c r="JDZ1787" s="62">
        <v>53131609</v>
      </c>
      <c r="JEA1787" s="62">
        <v>53131609</v>
      </c>
      <c r="JEB1787" s="62">
        <v>53131609</v>
      </c>
      <c r="JEC1787" s="62">
        <v>53131609</v>
      </c>
      <c r="JED1787" s="62">
        <v>53131609</v>
      </c>
      <c r="JEE1787" s="62">
        <v>53131609</v>
      </c>
      <c r="JEF1787" s="62">
        <v>53131609</v>
      </c>
      <c r="JEG1787" s="62">
        <v>53131609</v>
      </c>
      <c r="JEH1787" s="62">
        <v>53131609</v>
      </c>
      <c r="JEI1787" s="62">
        <v>53131609</v>
      </c>
      <c r="JEJ1787" s="62">
        <v>53131609</v>
      </c>
      <c r="JEK1787" s="62">
        <v>53131609</v>
      </c>
      <c r="JEL1787" s="62">
        <v>53131609</v>
      </c>
      <c r="JEM1787" s="62">
        <v>53131609</v>
      </c>
      <c r="JEN1787" s="62">
        <v>53131609</v>
      </c>
      <c r="JEO1787" s="62">
        <v>53131609</v>
      </c>
      <c r="JEP1787" s="62">
        <v>53131609</v>
      </c>
      <c r="JEQ1787" s="62">
        <v>53131609</v>
      </c>
      <c r="JER1787" s="62">
        <v>53131609</v>
      </c>
      <c r="JES1787" s="62">
        <v>53131609</v>
      </c>
      <c r="JET1787" s="62">
        <v>53131609</v>
      </c>
      <c r="JEU1787" s="62">
        <v>53131609</v>
      </c>
      <c r="JEV1787" s="62">
        <v>53131609</v>
      </c>
      <c r="JEW1787" s="62">
        <v>53131609</v>
      </c>
      <c r="JEX1787" s="62">
        <v>53131609</v>
      </c>
      <c r="JEY1787" s="62">
        <v>53131609</v>
      </c>
      <c r="JEZ1787" s="62">
        <v>53131609</v>
      </c>
      <c r="JFA1787" s="62">
        <v>53131609</v>
      </c>
      <c r="JFB1787" s="62">
        <v>53131609</v>
      </c>
      <c r="JFC1787" s="62">
        <v>53131609</v>
      </c>
      <c r="JFD1787" s="62">
        <v>53131609</v>
      </c>
      <c r="JFE1787" s="62">
        <v>53131609</v>
      </c>
      <c r="JFF1787" s="62">
        <v>53131609</v>
      </c>
      <c r="JFG1787" s="62">
        <v>53131609</v>
      </c>
      <c r="JFH1787" s="62">
        <v>53131609</v>
      </c>
      <c r="JFI1787" s="62">
        <v>53131609</v>
      </c>
      <c r="JFJ1787" s="62">
        <v>53131609</v>
      </c>
      <c r="JFK1787" s="62">
        <v>53131609</v>
      </c>
      <c r="JFL1787" s="62">
        <v>53131609</v>
      </c>
      <c r="JFM1787" s="62">
        <v>53131609</v>
      </c>
      <c r="JFN1787" s="62">
        <v>53131609</v>
      </c>
      <c r="JFO1787" s="62">
        <v>53131609</v>
      </c>
      <c r="JFP1787" s="62">
        <v>53131609</v>
      </c>
      <c r="JFQ1787" s="62">
        <v>53131609</v>
      </c>
      <c r="JFR1787" s="62">
        <v>53131609</v>
      </c>
      <c r="JFS1787" s="62">
        <v>53131609</v>
      </c>
      <c r="JFT1787" s="62">
        <v>53131609</v>
      </c>
      <c r="JFU1787" s="62">
        <v>53131609</v>
      </c>
      <c r="JFV1787" s="62">
        <v>53131609</v>
      </c>
      <c r="JFW1787" s="62">
        <v>53131609</v>
      </c>
      <c r="JFX1787" s="62">
        <v>53131609</v>
      </c>
      <c r="JFY1787" s="62">
        <v>53131609</v>
      </c>
      <c r="JFZ1787" s="62">
        <v>53131609</v>
      </c>
      <c r="JGA1787" s="62">
        <v>53131609</v>
      </c>
      <c r="JGB1787" s="62">
        <v>53131609</v>
      </c>
      <c r="JGC1787" s="62">
        <v>53131609</v>
      </c>
      <c r="JGD1787" s="62">
        <v>53131609</v>
      </c>
      <c r="JGE1787" s="62">
        <v>53131609</v>
      </c>
      <c r="JGF1787" s="62">
        <v>53131609</v>
      </c>
      <c r="JGG1787" s="62">
        <v>53131609</v>
      </c>
      <c r="JGH1787" s="62">
        <v>53131609</v>
      </c>
      <c r="JGI1787" s="62">
        <v>53131609</v>
      </c>
      <c r="JGJ1787" s="62">
        <v>53131609</v>
      </c>
      <c r="JGK1787" s="62">
        <v>53131609</v>
      </c>
      <c r="JGL1787" s="62">
        <v>53131609</v>
      </c>
      <c r="JGM1787" s="62">
        <v>53131609</v>
      </c>
      <c r="JGN1787" s="62">
        <v>53131609</v>
      </c>
      <c r="JGO1787" s="62">
        <v>53131609</v>
      </c>
      <c r="JGP1787" s="62">
        <v>53131609</v>
      </c>
      <c r="JGQ1787" s="62">
        <v>53131609</v>
      </c>
      <c r="JGR1787" s="62">
        <v>53131609</v>
      </c>
      <c r="JGS1787" s="62">
        <v>53131609</v>
      </c>
      <c r="JGT1787" s="62">
        <v>53131609</v>
      </c>
      <c r="JGU1787" s="62">
        <v>53131609</v>
      </c>
      <c r="JGV1787" s="62">
        <v>53131609</v>
      </c>
      <c r="JGW1787" s="62">
        <v>53131609</v>
      </c>
      <c r="JGX1787" s="62">
        <v>53131609</v>
      </c>
      <c r="JGY1787" s="62">
        <v>53131609</v>
      </c>
      <c r="JGZ1787" s="62">
        <v>53131609</v>
      </c>
      <c r="JHA1787" s="62">
        <v>53131609</v>
      </c>
      <c r="JHB1787" s="62">
        <v>53131609</v>
      </c>
      <c r="JHC1787" s="62">
        <v>53131609</v>
      </c>
      <c r="JHD1787" s="62">
        <v>53131609</v>
      </c>
      <c r="JHE1787" s="62">
        <v>53131609</v>
      </c>
      <c r="JHF1787" s="62">
        <v>53131609</v>
      </c>
      <c r="JHG1787" s="62">
        <v>53131609</v>
      </c>
      <c r="JHH1787" s="62">
        <v>53131609</v>
      </c>
      <c r="JHI1787" s="62">
        <v>53131609</v>
      </c>
      <c r="JHJ1787" s="62">
        <v>53131609</v>
      </c>
      <c r="JHK1787" s="62">
        <v>53131609</v>
      </c>
      <c r="JHL1787" s="62">
        <v>53131609</v>
      </c>
      <c r="JHM1787" s="62">
        <v>53131609</v>
      </c>
      <c r="JHN1787" s="62">
        <v>53131609</v>
      </c>
      <c r="JHO1787" s="62">
        <v>53131609</v>
      </c>
      <c r="JHP1787" s="62">
        <v>53131609</v>
      </c>
      <c r="JHQ1787" s="62">
        <v>53131609</v>
      </c>
      <c r="JHR1787" s="62">
        <v>53131609</v>
      </c>
      <c r="JHS1787" s="62">
        <v>53131609</v>
      </c>
      <c r="JHT1787" s="62">
        <v>53131609</v>
      </c>
      <c r="JHU1787" s="62">
        <v>53131609</v>
      </c>
      <c r="JHV1787" s="62">
        <v>53131609</v>
      </c>
      <c r="JHW1787" s="62">
        <v>53131609</v>
      </c>
      <c r="JHX1787" s="62">
        <v>53131609</v>
      </c>
      <c r="JHY1787" s="62">
        <v>53131609</v>
      </c>
      <c r="JHZ1787" s="62">
        <v>53131609</v>
      </c>
      <c r="JIA1787" s="62">
        <v>53131609</v>
      </c>
      <c r="JIB1787" s="62">
        <v>53131609</v>
      </c>
      <c r="JIC1787" s="62">
        <v>53131609</v>
      </c>
      <c r="JID1787" s="62">
        <v>53131609</v>
      </c>
      <c r="JIE1787" s="62">
        <v>53131609</v>
      </c>
      <c r="JIF1787" s="62">
        <v>53131609</v>
      </c>
      <c r="JIG1787" s="62">
        <v>53131609</v>
      </c>
      <c r="JIH1787" s="62">
        <v>53131609</v>
      </c>
      <c r="JII1787" s="62">
        <v>53131609</v>
      </c>
      <c r="JIJ1787" s="62">
        <v>53131609</v>
      </c>
      <c r="JIK1787" s="62">
        <v>53131609</v>
      </c>
      <c r="JIL1787" s="62">
        <v>53131609</v>
      </c>
      <c r="JIM1787" s="62">
        <v>53131609</v>
      </c>
      <c r="JIN1787" s="62">
        <v>53131609</v>
      </c>
      <c r="JIO1787" s="62">
        <v>53131609</v>
      </c>
      <c r="JIP1787" s="62">
        <v>53131609</v>
      </c>
      <c r="JIQ1787" s="62">
        <v>53131609</v>
      </c>
      <c r="JIR1787" s="62">
        <v>53131609</v>
      </c>
      <c r="JIS1787" s="62">
        <v>53131609</v>
      </c>
      <c r="JIT1787" s="62">
        <v>53131609</v>
      </c>
      <c r="JIU1787" s="62">
        <v>53131609</v>
      </c>
      <c r="JIV1787" s="62">
        <v>53131609</v>
      </c>
      <c r="JIW1787" s="62">
        <v>53131609</v>
      </c>
      <c r="JIX1787" s="62">
        <v>53131609</v>
      </c>
      <c r="JIY1787" s="62">
        <v>53131609</v>
      </c>
      <c r="JIZ1787" s="62">
        <v>53131609</v>
      </c>
      <c r="JJA1787" s="62">
        <v>53131609</v>
      </c>
      <c r="JJB1787" s="62">
        <v>53131609</v>
      </c>
      <c r="JJC1787" s="62">
        <v>53131609</v>
      </c>
      <c r="JJD1787" s="62">
        <v>53131609</v>
      </c>
      <c r="JJE1787" s="62">
        <v>53131609</v>
      </c>
      <c r="JJF1787" s="62">
        <v>53131609</v>
      </c>
      <c r="JJG1787" s="62">
        <v>53131609</v>
      </c>
      <c r="JJH1787" s="62">
        <v>53131609</v>
      </c>
      <c r="JJI1787" s="62">
        <v>53131609</v>
      </c>
      <c r="JJJ1787" s="62">
        <v>53131609</v>
      </c>
      <c r="JJK1787" s="62">
        <v>53131609</v>
      </c>
      <c r="JJL1787" s="62">
        <v>53131609</v>
      </c>
      <c r="JJM1787" s="62">
        <v>53131609</v>
      </c>
      <c r="JJN1787" s="62">
        <v>53131609</v>
      </c>
      <c r="JJO1787" s="62">
        <v>53131609</v>
      </c>
      <c r="JJP1787" s="62">
        <v>53131609</v>
      </c>
      <c r="JJQ1787" s="62">
        <v>53131609</v>
      </c>
      <c r="JJR1787" s="62">
        <v>53131609</v>
      </c>
      <c r="JJS1787" s="62">
        <v>53131609</v>
      </c>
      <c r="JJT1787" s="62">
        <v>53131609</v>
      </c>
      <c r="JJU1787" s="62">
        <v>53131609</v>
      </c>
      <c r="JJV1787" s="62">
        <v>53131609</v>
      </c>
      <c r="JJW1787" s="62">
        <v>53131609</v>
      </c>
      <c r="JJX1787" s="62">
        <v>53131609</v>
      </c>
      <c r="JJY1787" s="62">
        <v>53131609</v>
      </c>
      <c r="JJZ1787" s="62">
        <v>53131609</v>
      </c>
      <c r="JKA1787" s="62">
        <v>53131609</v>
      </c>
      <c r="JKB1787" s="62">
        <v>53131609</v>
      </c>
      <c r="JKC1787" s="62">
        <v>53131609</v>
      </c>
      <c r="JKD1787" s="62">
        <v>53131609</v>
      </c>
      <c r="JKE1787" s="62">
        <v>53131609</v>
      </c>
      <c r="JKF1787" s="62">
        <v>53131609</v>
      </c>
      <c r="JKG1787" s="62">
        <v>53131609</v>
      </c>
      <c r="JKH1787" s="62">
        <v>53131609</v>
      </c>
      <c r="JKI1787" s="62">
        <v>53131609</v>
      </c>
      <c r="JKJ1787" s="62">
        <v>53131609</v>
      </c>
      <c r="JKK1787" s="62">
        <v>53131609</v>
      </c>
      <c r="JKL1787" s="62">
        <v>53131609</v>
      </c>
      <c r="JKM1787" s="62">
        <v>53131609</v>
      </c>
      <c r="JKN1787" s="62">
        <v>53131609</v>
      </c>
      <c r="JKO1787" s="62">
        <v>53131609</v>
      </c>
      <c r="JKP1787" s="62">
        <v>53131609</v>
      </c>
      <c r="JKQ1787" s="62">
        <v>53131609</v>
      </c>
      <c r="JKR1787" s="62">
        <v>53131609</v>
      </c>
      <c r="JKS1787" s="62">
        <v>53131609</v>
      </c>
      <c r="JKT1787" s="62">
        <v>53131609</v>
      </c>
      <c r="JKU1787" s="62">
        <v>53131609</v>
      </c>
      <c r="JKV1787" s="62">
        <v>53131609</v>
      </c>
      <c r="JKW1787" s="62">
        <v>53131609</v>
      </c>
      <c r="JKX1787" s="62">
        <v>53131609</v>
      </c>
      <c r="JKY1787" s="62">
        <v>53131609</v>
      </c>
      <c r="JKZ1787" s="62">
        <v>53131609</v>
      </c>
      <c r="JLA1787" s="62">
        <v>53131609</v>
      </c>
      <c r="JLB1787" s="62">
        <v>53131609</v>
      </c>
      <c r="JLC1787" s="62">
        <v>53131609</v>
      </c>
      <c r="JLD1787" s="62">
        <v>53131609</v>
      </c>
      <c r="JLE1787" s="62">
        <v>53131609</v>
      </c>
      <c r="JLF1787" s="62">
        <v>53131609</v>
      </c>
      <c r="JLG1787" s="62">
        <v>53131609</v>
      </c>
      <c r="JLH1787" s="62">
        <v>53131609</v>
      </c>
      <c r="JLI1787" s="62">
        <v>53131609</v>
      </c>
      <c r="JLJ1787" s="62">
        <v>53131609</v>
      </c>
      <c r="JLK1787" s="62">
        <v>53131609</v>
      </c>
      <c r="JLL1787" s="62">
        <v>53131609</v>
      </c>
      <c r="JLM1787" s="62">
        <v>53131609</v>
      </c>
      <c r="JLN1787" s="62">
        <v>53131609</v>
      </c>
      <c r="JLO1787" s="62">
        <v>53131609</v>
      </c>
      <c r="JLP1787" s="62">
        <v>53131609</v>
      </c>
      <c r="JLQ1787" s="62">
        <v>53131609</v>
      </c>
      <c r="JLR1787" s="62">
        <v>53131609</v>
      </c>
      <c r="JLS1787" s="62">
        <v>53131609</v>
      </c>
      <c r="JLT1787" s="62">
        <v>53131609</v>
      </c>
      <c r="JLU1787" s="62">
        <v>53131609</v>
      </c>
      <c r="JLV1787" s="62">
        <v>53131609</v>
      </c>
      <c r="JLW1787" s="62">
        <v>53131609</v>
      </c>
      <c r="JLX1787" s="62">
        <v>53131609</v>
      </c>
      <c r="JLY1787" s="62">
        <v>53131609</v>
      </c>
      <c r="JLZ1787" s="62">
        <v>53131609</v>
      </c>
      <c r="JMA1787" s="62">
        <v>53131609</v>
      </c>
      <c r="JMB1787" s="62">
        <v>53131609</v>
      </c>
      <c r="JMC1787" s="62">
        <v>53131609</v>
      </c>
      <c r="JMD1787" s="62">
        <v>53131609</v>
      </c>
      <c r="JME1787" s="62">
        <v>53131609</v>
      </c>
      <c r="JMF1787" s="62">
        <v>53131609</v>
      </c>
      <c r="JMG1787" s="62">
        <v>53131609</v>
      </c>
      <c r="JMH1787" s="62">
        <v>53131609</v>
      </c>
      <c r="JMI1787" s="62">
        <v>53131609</v>
      </c>
      <c r="JMJ1787" s="62">
        <v>53131609</v>
      </c>
      <c r="JMK1787" s="62">
        <v>53131609</v>
      </c>
      <c r="JML1787" s="62">
        <v>53131609</v>
      </c>
      <c r="JMM1787" s="62">
        <v>53131609</v>
      </c>
      <c r="JMN1787" s="62">
        <v>53131609</v>
      </c>
      <c r="JMO1787" s="62">
        <v>53131609</v>
      </c>
      <c r="JMP1787" s="62">
        <v>53131609</v>
      </c>
      <c r="JMQ1787" s="62">
        <v>53131609</v>
      </c>
      <c r="JMR1787" s="62">
        <v>53131609</v>
      </c>
      <c r="JMS1787" s="62">
        <v>53131609</v>
      </c>
      <c r="JMT1787" s="62">
        <v>53131609</v>
      </c>
      <c r="JMU1787" s="62">
        <v>53131609</v>
      </c>
      <c r="JMV1787" s="62">
        <v>53131609</v>
      </c>
      <c r="JMW1787" s="62">
        <v>53131609</v>
      </c>
      <c r="JMX1787" s="62">
        <v>53131609</v>
      </c>
      <c r="JMY1787" s="62">
        <v>53131609</v>
      </c>
      <c r="JMZ1787" s="62">
        <v>53131609</v>
      </c>
      <c r="JNA1787" s="62">
        <v>53131609</v>
      </c>
      <c r="JNB1787" s="62">
        <v>53131609</v>
      </c>
      <c r="JNC1787" s="62">
        <v>53131609</v>
      </c>
      <c r="JND1787" s="62">
        <v>53131609</v>
      </c>
      <c r="JNE1787" s="62">
        <v>53131609</v>
      </c>
      <c r="JNF1787" s="62">
        <v>53131609</v>
      </c>
      <c r="JNG1787" s="62">
        <v>53131609</v>
      </c>
      <c r="JNH1787" s="62">
        <v>53131609</v>
      </c>
      <c r="JNI1787" s="62">
        <v>53131609</v>
      </c>
      <c r="JNJ1787" s="62">
        <v>53131609</v>
      </c>
      <c r="JNK1787" s="62">
        <v>53131609</v>
      </c>
      <c r="JNL1787" s="62">
        <v>53131609</v>
      </c>
      <c r="JNM1787" s="62">
        <v>53131609</v>
      </c>
      <c r="JNN1787" s="62">
        <v>53131609</v>
      </c>
      <c r="JNO1787" s="62">
        <v>53131609</v>
      </c>
      <c r="JNP1787" s="62">
        <v>53131609</v>
      </c>
      <c r="JNQ1787" s="62">
        <v>53131609</v>
      </c>
      <c r="JNR1787" s="62">
        <v>53131609</v>
      </c>
      <c r="JNS1787" s="62">
        <v>53131609</v>
      </c>
      <c r="JNT1787" s="62">
        <v>53131609</v>
      </c>
      <c r="JNU1787" s="62">
        <v>53131609</v>
      </c>
      <c r="JNV1787" s="62">
        <v>53131609</v>
      </c>
      <c r="JNW1787" s="62">
        <v>53131609</v>
      </c>
      <c r="JNX1787" s="62">
        <v>53131609</v>
      </c>
      <c r="JNY1787" s="62">
        <v>53131609</v>
      </c>
      <c r="JNZ1787" s="62">
        <v>53131609</v>
      </c>
      <c r="JOA1787" s="62">
        <v>53131609</v>
      </c>
      <c r="JOB1787" s="62">
        <v>53131609</v>
      </c>
      <c r="JOC1787" s="62">
        <v>53131609</v>
      </c>
      <c r="JOD1787" s="62">
        <v>53131609</v>
      </c>
      <c r="JOE1787" s="62">
        <v>53131609</v>
      </c>
      <c r="JOF1787" s="62">
        <v>53131609</v>
      </c>
      <c r="JOG1787" s="62">
        <v>53131609</v>
      </c>
      <c r="JOH1787" s="62">
        <v>53131609</v>
      </c>
      <c r="JOI1787" s="62">
        <v>53131609</v>
      </c>
      <c r="JOJ1787" s="62">
        <v>53131609</v>
      </c>
      <c r="JOK1787" s="62">
        <v>53131609</v>
      </c>
      <c r="JOL1787" s="62">
        <v>53131609</v>
      </c>
      <c r="JOM1787" s="62">
        <v>53131609</v>
      </c>
      <c r="JON1787" s="62">
        <v>53131609</v>
      </c>
      <c r="JOO1787" s="62">
        <v>53131609</v>
      </c>
      <c r="JOP1787" s="62">
        <v>53131609</v>
      </c>
      <c r="JOQ1787" s="62">
        <v>53131609</v>
      </c>
      <c r="JOR1787" s="62">
        <v>53131609</v>
      </c>
      <c r="JOS1787" s="62">
        <v>53131609</v>
      </c>
      <c r="JOT1787" s="62">
        <v>53131609</v>
      </c>
      <c r="JOU1787" s="62">
        <v>53131609</v>
      </c>
      <c r="JOV1787" s="62">
        <v>53131609</v>
      </c>
      <c r="JOW1787" s="62">
        <v>53131609</v>
      </c>
      <c r="JOX1787" s="62">
        <v>53131609</v>
      </c>
      <c r="JOY1787" s="62">
        <v>53131609</v>
      </c>
      <c r="JOZ1787" s="62">
        <v>53131609</v>
      </c>
      <c r="JPA1787" s="62">
        <v>53131609</v>
      </c>
      <c r="JPB1787" s="62">
        <v>53131609</v>
      </c>
      <c r="JPC1787" s="62">
        <v>53131609</v>
      </c>
      <c r="JPD1787" s="62">
        <v>53131609</v>
      </c>
      <c r="JPE1787" s="62">
        <v>53131609</v>
      </c>
      <c r="JPF1787" s="62">
        <v>53131609</v>
      </c>
      <c r="JPG1787" s="62">
        <v>53131609</v>
      </c>
      <c r="JPH1787" s="62">
        <v>53131609</v>
      </c>
      <c r="JPI1787" s="62">
        <v>53131609</v>
      </c>
      <c r="JPJ1787" s="62">
        <v>53131609</v>
      </c>
      <c r="JPK1787" s="62">
        <v>53131609</v>
      </c>
      <c r="JPL1787" s="62">
        <v>53131609</v>
      </c>
      <c r="JPM1787" s="62">
        <v>53131609</v>
      </c>
      <c r="JPN1787" s="62">
        <v>53131609</v>
      </c>
      <c r="JPO1787" s="62">
        <v>53131609</v>
      </c>
      <c r="JPP1787" s="62">
        <v>53131609</v>
      </c>
      <c r="JPQ1787" s="62">
        <v>53131609</v>
      </c>
      <c r="JPR1787" s="62">
        <v>53131609</v>
      </c>
      <c r="JPS1787" s="62">
        <v>53131609</v>
      </c>
      <c r="JPT1787" s="62">
        <v>53131609</v>
      </c>
      <c r="JPU1787" s="62">
        <v>53131609</v>
      </c>
      <c r="JPV1787" s="62">
        <v>53131609</v>
      </c>
      <c r="JPW1787" s="62">
        <v>53131609</v>
      </c>
      <c r="JPX1787" s="62">
        <v>53131609</v>
      </c>
      <c r="JPY1787" s="62">
        <v>53131609</v>
      </c>
      <c r="JPZ1787" s="62">
        <v>53131609</v>
      </c>
      <c r="JQA1787" s="62">
        <v>53131609</v>
      </c>
      <c r="JQB1787" s="62">
        <v>53131609</v>
      </c>
      <c r="JQC1787" s="62">
        <v>53131609</v>
      </c>
      <c r="JQD1787" s="62">
        <v>53131609</v>
      </c>
      <c r="JQE1787" s="62">
        <v>53131609</v>
      </c>
      <c r="JQF1787" s="62">
        <v>53131609</v>
      </c>
      <c r="JQG1787" s="62">
        <v>53131609</v>
      </c>
      <c r="JQH1787" s="62">
        <v>53131609</v>
      </c>
      <c r="JQI1787" s="62">
        <v>53131609</v>
      </c>
      <c r="JQJ1787" s="62">
        <v>53131609</v>
      </c>
      <c r="JQK1787" s="62">
        <v>53131609</v>
      </c>
      <c r="JQL1787" s="62">
        <v>53131609</v>
      </c>
      <c r="JQM1787" s="62">
        <v>53131609</v>
      </c>
      <c r="JQN1787" s="62">
        <v>53131609</v>
      </c>
      <c r="JQO1787" s="62">
        <v>53131609</v>
      </c>
      <c r="JQP1787" s="62">
        <v>53131609</v>
      </c>
      <c r="JQQ1787" s="62">
        <v>53131609</v>
      </c>
      <c r="JQR1787" s="62">
        <v>53131609</v>
      </c>
      <c r="JQS1787" s="62">
        <v>53131609</v>
      </c>
      <c r="JQT1787" s="62">
        <v>53131609</v>
      </c>
      <c r="JQU1787" s="62">
        <v>53131609</v>
      </c>
      <c r="JQV1787" s="62">
        <v>53131609</v>
      </c>
      <c r="JQW1787" s="62">
        <v>53131609</v>
      </c>
      <c r="JQX1787" s="62">
        <v>53131609</v>
      </c>
      <c r="JQY1787" s="62">
        <v>53131609</v>
      </c>
      <c r="JQZ1787" s="62">
        <v>53131609</v>
      </c>
      <c r="JRA1787" s="62">
        <v>53131609</v>
      </c>
      <c r="JRB1787" s="62">
        <v>53131609</v>
      </c>
      <c r="JRC1787" s="62">
        <v>53131609</v>
      </c>
      <c r="JRD1787" s="62">
        <v>53131609</v>
      </c>
      <c r="JRE1787" s="62">
        <v>53131609</v>
      </c>
      <c r="JRF1787" s="62">
        <v>53131609</v>
      </c>
      <c r="JRG1787" s="62">
        <v>53131609</v>
      </c>
      <c r="JRH1787" s="62">
        <v>53131609</v>
      </c>
      <c r="JRI1787" s="62">
        <v>53131609</v>
      </c>
      <c r="JRJ1787" s="62">
        <v>53131609</v>
      </c>
      <c r="JRK1787" s="62">
        <v>53131609</v>
      </c>
      <c r="JRL1787" s="62">
        <v>53131609</v>
      </c>
      <c r="JRM1787" s="62">
        <v>53131609</v>
      </c>
      <c r="JRN1787" s="62">
        <v>53131609</v>
      </c>
      <c r="JRO1787" s="62">
        <v>53131609</v>
      </c>
      <c r="JRP1787" s="62">
        <v>53131609</v>
      </c>
      <c r="JRQ1787" s="62">
        <v>53131609</v>
      </c>
      <c r="JRR1787" s="62">
        <v>53131609</v>
      </c>
      <c r="JRS1787" s="62">
        <v>53131609</v>
      </c>
      <c r="JRT1787" s="62">
        <v>53131609</v>
      </c>
      <c r="JRU1787" s="62">
        <v>53131609</v>
      </c>
      <c r="JRV1787" s="62">
        <v>53131609</v>
      </c>
      <c r="JRW1787" s="62">
        <v>53131609</v>
      </c>
      <c r="JRX1787" s="62">
        <v>53131609</v>
      </c>
      <c r="JRY1787" s="62">
        <v>53131609</v>
      </c>
      <c r="JRZ1787" s="62">
        <v>53131609</v>
      </c>
      <c r="JSA1787" s="62">
        <v>53131609</v>
      </c>
      <c r="JSB1787" s="62">
        <v>53131609</v>
      </c>
      <c r="JSC1787" s="62">
        <v>53131609</v>
      </c>
      <c r="JSD1787" s="62">
        <v>53131609</v>
      </c>
      <c r="JSE1787" s="62">
        <v>53131609</v>
      </c>
      <c r="JSF1787" s="62">
        <v>53131609</v>
      </c>
      <c r="JSG1787" s="62">
        <v>53131609</v>
      </c>
      <c r="JSH1787" s="62">
        <v>53131609</v>
      </c>
      <c r="JSI1787" s="62">
        <v>53131609</v>
      </c>
      <c r="JSJ1787" s="62">
        <v>53131609</v>
      </c>
      <c r="JSK1787" s="62">
        <v>53131609</v>
      </c>
      <c r="JSL1787" s="62">
        <v>53131609</v>
      </c>
      <c r="JSM1787" s="62">
        <v>53131609</v>
      </c>
      <c r="JSN1787" s="62">
        <v>53131609</v>
      </c>
      <c r="JSO1787" s="62">
        <v>53131609</v>
      </c>
      <c r="JSP1787" s="62">
        <v>53131609</v>
      </c>
      <c r="JSQ1787" s="62">
        <v>53131609</v>
      </c>
      <c r="JSR1787" s="62">
        <v>53131609</v>
      </c>
      <c r="JSS1787" s="62">
        <v>53131609</v>
      </c>
      <c r="JST1787" s="62">
        <v>53131609</v>
      </c>
      <c r="JSU1787" s="62">
        <v>53131609</v>
      </c>
      <c r="JSV1787" s="62">
        <v>53131609</v>
      </c>
      <c r="JSW1787" s="62">
        <v>53131609</v>
      </c>
      <c r="JSX1787" s="62">
        <v>53131609</v>
      </c>
      <c r="JSY1787" s="62">
        <v>53131609</v>
      </c>
      <c r="JSZ1787" s="62">
        <v>53131609</v>
      </c>
      <c r="JTA1787" s="62">
        <v>53131609</v>
      </c>
      <c r="JTB1787" s="62">
        <v>53131609</v>
      </c>
      <c r="JTC1787" s="62">
        <v>53131609</v>
      </c>
      <c r="JTD1787" s="62">
        <v>53131609</v>
      </c>
      <c r="JTE1787" s="62">
        <v>53131609</v>
      </c>
      <c r="JTF1787" s="62">
        <v>53131609</v>
      </c>
      <c r="JTG1787" s="62">
        <v>53131609</v>
      </c>
      <c r="JTH1787" s="62">
        <v>53131609</v>
      </c>
      <c r="JTI1787" s="62">
        <v>53131609</v>
      </c>
      <c r="JTJ1787" s="62">
        <v>53131609</v>
      </c>
      <c r="JTK1787" s="62">
        <v>53131609</v>
      </c>
      <c r="JTL1787" s="62">
        <v>53131609</v>
      </c>
      <c r="JTM1787" s="62">
        <v>53131609</v>
      </c>
      <c r="JTN1787" s="62">
        <v>53131609</v>
      </c>
      <c r="JTO1787" s="62">
        <v>53131609</v>
      </c>
      <c r="JTP1787" s="62">
        <v>53131609</v>
      </c>
      <c r="JTQ1787" s="62">
        <v>53131609</v>
      </c>
      <c r="JTR1787" s="62">
        <v>53131609</v>
      </c>
      <c r="JTS1787" s="62">
        <v>53131609</v>
      </c>
      <c r="JTT1787" s="62">
        <v>53131609</v>
      </c>
      <c r="JTU1787" s="62">
        <v>53131609</v>
      </c>
      <c r="JTV1787" s="62">
        <v>53131609</v>
      </c>
      <c r="JTW1787" s="62">
        <v>53131609</v>
      </c>
      <c r="JTX1787" s="62">
        <v>53131609</v>
      </c>
      <c r="JTY1787" s="62">
        <v>53131609</v>
      </c>
      <c r="JTZ1787" s="62">
        <v>53131609</v>
      </c>
      <c r="JUA1787" s="62">
        <v>53131609</v>
      </c>
      <c r="JUB1787" s="62">
        <v>53131609</v>
      </c>
      <c r="JUC1787" s="62">
        <v>53131609</v>
      </c>
      <c r="JUD1787" s="62">
        <v>53131609</v>
      </c>
      <c r="JUE1787" s="62">
        <v>53131609</v>
      </c>
      <c r="JUF1787" s="62">
        <v>53131609</v>
      </c>
      <c r="JUG1787" s="62">
        <v>53131609</v>
      </c>
      <c r="JUH1787" s="62">
        <v>53131609</v>
      </c>
      <c r="JUI1787" s="62">
        <v>53131609</v>
      </c>
      <c r="JUJ1787" s="62">
        <v>53131609</v>
      </c>
      <c r="JUK1787" s="62">
        <v>53131609</v>
      </c>
      <c r="JUL1787" s="62">
        <v>53131609</v>
      </c>
      <c r="JUM1787" s="62">
        <v>53131609</v>
      </c>
      <c r="JUN1787" s="62">
        <v>53131609</v>
      </c>
      <c r="JUO1787" s="62">
        <v>53131609</v>
      </c>
      <c r="JUP1787" s="62">
        <v>53131609</v>
      </c>
      <c r="JUQ1787" s="62">
        <v>53131609</v>
      </c>
      <c r="JUR1787" s="62">
        <v>53131609</v>
      </c>
      <c r="JUS1787" s="62">
        <v>53131609</v>
      </c>
      <c r="JUT1787" s="62">
        <v>53131609</v>
      </c>
      <c r="JUU1787" s="62">
        <v>53131609</v>
      </c>
      <c r="JUV1787" s="62">
        <v>53131609</v>
      </c>
      <c r="JUW1787" s="62">
        <v>53131609</v>
      </c>
      <c r="JUX1787" s="62">
        <v>53131609</v>
      </c>
      <c r="JUY1787" s="62">
        <v>53131609</v>
      </c>
      <c r="JUZ1787" s="62">
        <v>53131609</v>
      </c>
      <c r="JVA1787" s="62">
        <v>53131609</v>
      </c>
      <c r="JVB1787" s="62">
        <v>53131609</v>
      </c>
      <c r="JVC1787" s="62">
        <v>53131609</v>
      </c>
      <c r="JVD1787" s="62">
        <v>53131609</v>
      </c>
      <c r="JVE1787" s="62">
        <v>53131609</v>
      </c>
      <c r="JVF1787" s="62">
        <v>53131609</v>
      </c>
      <c r="JVG1787" s="62">
        <v>53131609</v>
      </c>
      <c r="JVH1787" s="62">
        <v>53131609</v>
      </c>
      <c r="JVI1787" s="62">
        <v>53131609</v>
      </c>
      <c r="JVJ1787" s="62">
        <v>53131609</v>
      </c>
      <c r="JVK1787" s="62">
        <v>53131609</v>
      </c>
      <c r="JVL1787" s="62">
        <v>53131609</v>
      </c>
      <c r="JVM1787" s="62">
        <v>53131609</v>
      </c>
      <c r="JVN1787" s="62">
        <v>53131609</v>
      </c>
      <c r="JVO1787" s="62">
        <v>53131609</v>
      </c>
      <c r="JVP1787" s="62">
        <v>53131609</v>
      </c>
      <c r="JVQ1787" s="62">
        <v>53131609</v>
      </c>
      <c r="JVR1787" s="62">
        <v>53131609</v>
      </c>
      <c r="JVS1787" s="62">
        <v>53131609</v>
      </c>
      <c r="JVT1787" s="62">
        <v>53131609</v>
      </c>
      <c r="JVU1787" s="62">
        <v>53131609</v>
      </c>
      <c r="JVV1787" s="62">
        <v>53131609</v>
      </c>
      <c r="JVW1787" s="62">
        <v>53131609</v>
      </c>
      <c r="JVX1787" s="62">
        <v>53131609</v>
      </c>
      <c r="JVY1787" s="62">
        <v>53131609</v>
      </c>
      <c r="JVZ1787" s="62">
        <v>53131609</v>
      </c>
      <c r="JWA1787" s="62">
        <v>53131609</v>
      </c>
      <c r="JWB1787" s="62">
        <v>53131609</v>
      </c>
      <c r="JWC1787" s="62">
        <v>53131609</v>
      </c>
      <c r="JWD1787" s="62">
        <v>53131609</v>
      </c>
      <c r="JWE1787" s="62">
        <v>53131609</v>
      </c>
      <c r="JWF1787" s="62">
        <v>53131609</v>
      </c>
      <c r="JWG1787" s="62">
        <v>53131609</v>
      </c>
      <c r="JWH1787" s="62">
        <v>53131609</v>
      </c>
      <c r="JWI1787" s="62">
        <v>53131609</v>
      </c>
      <c r="JWJ1787" s="62">
        <v>53131609</v>
      </c>
      <c r="JWK1787" s="62">
        <v>53131609</v>
      </c>
      <c r="JWL1787" s="62">
        <v>53131609</v>
      </c>
      <c r="JWM1787" s="62">
        <v>53131609</v>
      </c>
      <c r="JWN1787" s="62">
        <v>53131609</v>
      </c>
      <c r="JWO1787" s="62">
        <v>53131609</v>
      </c>
      <c r="JWP1787" s="62">
        <v>53131609</v>
      </c>
      <c r="JWQ1787" s="62">
        <v>53131609</v>
      </c>
      <c r="JWR1787" s="62">
        <v>53131609</v>
      </c>
      <c r="JWS1787" s="62">
        <v>53131609</v>
      </c>
      <c r="JWT1787" s="62">
        <v>53131609</v>
      </c>
      <c r="JWU1787" s="62">
        <v>53131609</v>
      </c>
      <c r="JWV1787" s="62">
        <v>53131609</v>
      </c>
      <c r="JWW1787" s="62">
        <v>53131609</v>
      </c>
      <c r="JWX1787" s="62">
        <v>53131609</v>
      </c>
      <c r="JWY1787" s="62">
        <v>53131609</v>
      </c>
      <c r="JWZ1787" s="62">
        <v>53131609</v>
      </c>
      <c r="JXA1787" s="62">
        <v>53131609</v>
      </c>
      <c r="JXB1787" s="62">
        <v>53131609</v>
      </c>
      <c r="JXC1787" s="62">
        <v>53131609</v>
      </c>
      <c r="JXD1787" s="62">
        <v>53131609</v>
      </c>
      <c r="JXE1787" s="62">
        <v>53131609</v>
      </c>
      <c r="JXF1787" s="62">
        <v>53131609</v>
      </c>
      <c r="JXG1787" s="62">
        <v>53131609</v>
      </c>
      <c r="JXH1787" s="62">
        <v>53131609</v>
      </c>
      <c r="JXI1787" s="62">
        <v>53131609</v>
      </c>
      <c r="JXJ1787" s="62">
        <v>53131609</v>
      </c>
      <c r="JXK1787" s="62">
        <v>53131609</v>
      </c>
      <c r="JXL1787" s="62">
        <v>53131609</v>
      </c>
      <c r="JXM1787" s="62">
        <v>53131609</v>
      </c>
      <c r="JXN1787" s="62">
        <v>53131609</v>
      </c>
      <c r="JXO1787" s="62">
        <v>53131609</v>
      </c>
      <c r="JXP1787" s="62">
        <v>53131609</v>
      </c>
      <c r="JXQ1787" s="62">
        <v>53131609</v>
      </c>
      <c r="JXR1787" s="62">
        <v>53131609</v>
      </c>
      <c r="JXS1787" s="62">
        <v>53131609</v>
      </c>
      <c r="JXT1787" s="62">
        <v>53131609</v>
      </c>
      <c r="JXU1787" s="62">
        <v>53131609</v>
      </c>
      <c r="JXV1787" s="62">
        <v>53131609</v>
      </c>
      <c r="JXW1787" s="62">
        <v>53131609</v>
      </c>
      <c r="JXX1787" s="62">
        <v>53131609</v>
      </c>
      <c r="JXY1787" s="62">
        <v>53131609</v>
      </c>
      <c r="JXZ1787" s="62">
        <v>53131609</v>
      </c>
      <c r="JYA1787" s="62">
        <v>53131609</v>
      </c>
      <c r="JYB1787" s="62">
        <v>53131609</v>
      </c>
      <c r="JYC1787" s="62">
        <v>53131609</v>
      </c>
      <c r="JYD1787" s="62">
        <v>53131609</v>
      </c>
      <c r="JYE1787" s="62">
        <v>53131609</v>
      </c>
      <c r="JYF1787" s="62">
        <v>53131609</v>
      </c>
      <c r="JYG1787" s="62">
        <v>53131609</v>
      </c>
      <c r="JYH1787" s="62">
        <v>53131609</v>
      </c>
      <c r="JYI1787" s="62">
        <v>53131609</v>
      </c>
      <c r="JYJ1787" s="62">
        <v>53131609</v>
      </c>
      <c r="JYK1787" s="62">
        <v>53131609</v>
      </c>
      <c r="JYL1787" s="62">
        <v>53131609</v>
      </c>
      <c r="JYM1787" s="62">
        <v>53131609</v>
      </c>
      <c r="JYN1787" s="62">
        <v>53131609</v>
      </c>
      <c r="JYO1787" s="62">
        <v>53131609</v>
      </c>
      <c r="JYP1787" s="62">
        <v>53131609</v>
      </c>
      <c r="JYQ1787" s="62">
        <v>53131609</v>
      </c>
      <c r="JYR1787" s="62">
        <v>53131609</v>
      </c>
      <c r="JYS1787" s="62">
        <v>53131609</v>
      </c>
      <c r="JYT1787" s="62">
        <v>53131609</v>
      </c>
      <c r="JYU1787" s="62">
        <v>53131609</v>
      </c>
      <c r="JYV1787" s="62">
        <v>53131609</v>
      </c>
      <c r="JYW1787" s="62">
        <v>53131609</v>
      </c>
      <c r="JYX1787" s="62">
        <v>53131609</v>
      </c>
      <c r="JYY1787" s="62">
        <v>53131609</v>
      </c>
      <c r="JYZ1787" s="62">
        <v>53131609</v>
      </c>
      <c r="JZA1787" s="62">
        <v>53131609</v>
      </c>
      <c r="JZB1787" s="62">
        <v>53131609</v>
      </c>
      <c r="JZC1787" s="62">
        <v>53131609</v>
      </c>
      <c r="JZD1787" s="62">
        <v>53131609</v>
      </c>
      <c r="JZE1787" s="62">
        <v>53131609</v>
      </c>
      <c r="JZF1787" s="62">
        <v>53131609</v>
      </c>
      <c r="JZG1787" s="62">
        <v>53131609</v>
      </c>
      <c r="JZH1787" s="62">
        <v>53131609</v>
      </c>
      <c r="JZI1787" s="62">
        <v>53131609</v>
      </c>
      <c r="JZJ1787" s="62">
        <v>53131609</v>
      </c>
      <c r="JZK1787" s="62">
        <v>53131609</v>
      </c>
      <c r="JZL1787" s="62">
        <v>53131609</v>
      </c>
      <c r="JZM1787" s="62">
        <v>53131609</v>
      </c>
      <c r="JZN1787" s="62">
        <v>53131609</v>
      </c>
      <c r="JZO1787" s="62">
        <v>53131609</v>
      </c>
      <c r="JZP1787" s="62">
        <v>53131609</v>
      </c>
      <c r="JZQ1787" s="62">
        <v>53131609</v>
      </c>
      <c r="JZR1787" s="62">
        <v>53131609</v>
      </c>
      <c r="JZS1787" s="62">
        <v>53131609</v>
      </c>
      <c r="JZT1787" s="62">
        <v>53131609</v>
      </c>
      <c r="JZU1787" s="62">
        <v>53131609</v>
      </c>
      <c r="JZV1787" s="62">
        <v>53131609</v>
      </c>
      <c r="JZW1787" s="62">
        <v>53131609</v>
      </c>
      <c r="JZX1787" s="62">
        <v>53131609</v>
      </c>
      <c r="JZY1787" s="62">
        <v>53131609</v>
      </c>
      <c r="JZZ1787" s="62">
        <v>53131609</v>
      </c>
      <c r="KAA1787" s="62">
        <v>53131609</v>
      </c>
      <c r="KAB1787" s="62">
        <v>53131609</v>
      </c>
      <c r="KAC1787" s="62">
        <v>53131609</v>
      </c>
      <c r="KAD1787" s="62">
        <v>53131609</v>
      </c>
      <c r="KAE1787" s="62">
        <v>53131609</v>
      </c>
      <c r="KAF1787" s="62">
        <v>53131609</v>
      </c>
      <c r="KAG1787" s="62">
        <v>53131609</v>
      </c>
      <c r="KAH1787" s="62">
        <v>53131609</v>
      </c>
      <c r="KAI1787" s="62">
        <v>53131609</v>
      </c>
      <c r="KAJ1787" s="62">
        <v>53131609</v>
      </c>
      <c r="KAK1787" s="62">
        <v>53131609</v>
      </c>
      <c r="KAL1787" s="62">
        <v>53131609</v>
      </c>
      <c r="KAM1787" s="62">
        <v>53131609</v>
      </c>
      <c r="KAN1787" s="62">
        <v>53131609</v>
      </c>
      <c r="KAO1787" s="62">
        <v>53131609</v>
      </c>
      <c r="KAP1787" s="62">
        <v>53131609</v>
      </c>
      <c r="KAQ1787" s="62">
        <v>53131609</v>
      </c>
      <c r="KAR1787" s="62">
        <v>53131609</v>
      </c>
      <c r="KAS1787" s="62">
        <v>53131609</v>
      </c>
      <c r="KAT1787" s="62">
        <v>53131609</v>
      </c>
      <c r="KAU1787" s="62">
        <v>53131609</v>
      </c>
      <c r="KAV1787" s="62">
        <v>53131609</v>
      </c>
      <c r="KAW1787" s="62">
        <v>53131609</v>
      </c>
      <c r="KAX1787" s="62">
        <v>53131609</v>
      </c>
      <c r="KAY1787" s="62">
        <v>53131609</v>
      </c>
      <c r="KAZ1787" s="62">
        <v>53131609</v>
      </c>
      <c r="KBA1787" s="62">
        <v>53131609</v>
      </c>
      <c r="KBB1787" s="62">
        <v>53131609</v>
      </c>
      <c r="KBC1787" s="62">
        <v>53131609</v>
      </c>
      <c r="KBD1787" s="62">
        <v>53131609</v>
      </c>
      <c r="KBE1787" s="62">
        <v>53131609</v>
      </c>
      <c r="KBF1787" s="62">
        <v>53131609</v>
      </c>
      <c r="KBG1787" s="62">
        <v>53131609</v>
      </c>
      <c r="KBH1787" s="62">
        <v>53131609</v>
      </c>
      <c r="KBI1787" s="62">
        <v>53131609</v>
      </c>
      <c r="KBJ1787" s="62">
        <v>53131609</v>
      </c>
      <c r="KBK1787" s="62">
        <v>53131609</v>
      </c>
      <c r="KBL1787" s="62">
        <v>53131609</v>
      </c>
      <c r="KBM1787" s="62">
        <v>53131609</v>
      </c>
      <c r="KBN1787" s="62">
        <v>53131609</v>
      </c>
      <c r="KBO1787" s="62">
        <v>53131609</v>
      </c>
      <c r="KBP1787" s="62">
        <v>53131609</v>
      </c>
      <c r="KBQ1787" s="62">
        <v>53131609</v>
      </c>
      <c r="KBR1787" s="62">
        <v>53131609</v>
      </c>
      <c r="KBS1787" s="62">
        <v>53131609</v>
      </c>
      <c r="KBT1787" s="62">
        <v>53131609</v>
      </c>
      <c r="KBU1787" s="62">
        <v>53131609</v>
      </c>
      <c r="KBV1787" s="62">
        <v>53131609</v>
      </c>
      <c r="KBW1787" s="62">
        <v>53131609</v>
      </c>
      <c r="KBX1787" s="62">
        <v>53131609</v>
      </c>
      <c r="KBY1787" s="62">
        <v>53131609</v>
      </c>
      <c r="KBZ1787" s="62">
        <v>53131609</v>
      </c>
      <c r="KCA1787" s="62">
        <v>53131609</v>
      </c>
      <c r="KCB1787" s="62">
        <v>53131609</v>
      </c>
      <c r="KCC1787" s="62">
        <v>53131609</v>
      </c>
      <c r="KCD1787" s="62">
        <v>53131609</v>
      </c>
      <c r="KCE1787" s="62">
        <v>53131609</v>
      </c>
      <c r="KCF1787" s="62">
        <v>53131609</v>
      </c>
      <c r="KCG1787" s="62">
        <v>53131609</v>
      </c>
      <c r="KCH1787" s="62">
        <v>53131609</v>
      </c>
      <c r="KCI1787" s="62">
        <v>53131609</v>
      </c>
      <c r="KCJ1787" s="62">
        <v>53131609</v>
      </c>
      <c r="KCK1787" s="62">
        <v>53131609</v>
      </c>
      <c r="KCL1787" s="62">
        <v>53131609</v>
      </c>
      <c r="KCM1787" s="62">
        <v>53131609</v>
      </c>
      <c r="KCN1787" s="62">
        <v>53131609</v>
      </c>
      <c r="KCO1787" s="62">
        <v>53131609</v>
      </c>
      <c r="KCP1787" s="62">
        <v>53131609</v>
      </c>
      <c r="KCQ1787" s="62">
        <v>53131609</v>
      </c>
      <c r="KCR1787" s="62">
        <v>53131609</v>
      </c>
      <c r="KCS1787" s="62">
        <v>53131609</v>
      </c>
      <c r="KCT1787" s="62">
        <v>53131609</v>
      </c>
      <c r="KCU1787" s="62">
        <v>53131609</v>
      </c>
      <c r="KCV1787" s="62">
        <v>53131609</v>
      </c>
      <c r="KCW1787" s="62">
        <v>53131609</v>
      </c>
      <c r="KCX1787" s="62">
        <v>53131609</v>
      </c>
      <c r="KCY1787" s="62">
        <v>53131609</v>
      </c>
      <c r="KCZ1787" s="62">
        <v>53131609</v>
      </c>
      <c r="KDA1787" s="62">
        <v>53131609</v>
      </c>
      <c r="KDB1787" s="62">
        <v>53131609</v>
      </c>
      <c r="KDC1787" s="62">
        <v>53131609</v>
      </c>
      <c r="KDD1787" s="62">
        <v>53131609</v>
      </c>
      <c r="KDE1787" s="62">
        <v>53131609</v>
      </c>
      <c r="KDF1787" s="62">
        <v>53131609</v>
      </c>
      <c r="KDG1787" s="62">
        <v>53131609</v>
      </c>
      <c r="KDH1787" s="62">
        <v>53131609</v>
      </c>
      <c r="KDI1787" s="62">
        <v>53131609</v>
      </c>
      <c r="KDJ1787" s="62">
        <v>53131609</v>
      </c>
      <c r="KDK1787" s="62">
        <v>53131609</v>
      </c>
      <c r="KDL1787" s="62">
        <v>53131609</v>
      </c>
      <c r="KDM1787" s="62">
        <v>53131609</v>
      </c>
      <c r="KDN1787" s="62">
        <v>53131609</v>
      </c>
      <c r="KDO1787" s="62">
        <v>53131609</v>
      </c>
      <c r="KDP1787" s="62">
        <v>53131609</v>
      </c>
      <c r="KDQ1787" s="62">
        <v>53131609</v>
      </c>
      <c r="KDR1787" s="62">
        <v>53131609</v>
      </c>
      <c r="KDS1787" s="62">
        <v>53131609</v>
      </c>
      <c r="KDT1787" s="62">
        <v>53131609</v>
      </c>
      <c r="KDU1787" s="62">
        <v>53131609</v>
      </c>
      <c r="KDV1787" s="62">
        <v>53131609</v>
      </c>
      <c r="KDW1787" s="62">
        <v>53131609</v>
      </c>
      <c r="KDX1787" s="62">
        <v>53131609</v>
      </c>
      <c r="KDY1787" s="62">
        <v>53131609</v>
      </c>
      <c r="KDZ1787" s="62">
        <v>53131609</v>
      </c>
      <c r="KEA1787" s="62">
        <v>53131609</v>
      </c>
      <c r="KEB1787" s="62">
        <v>53131609</v>
      </c>
      <c r="KEC1787" s="62">
        <v>53131609</v>
      </c>
      <c r="KED1787" s="62">
        <v>53131609</v>
      </c>
      <c r="KEE1787" s="62">
        <v>53131609</v>
      </c>
      <c r="KEF1787" s="62">
        <v>53131609</v>
      </c>
      <c r="KEG1787" s="62">
        <v>53131609</v>
      </c>
      <c r="KEH1787" s="62">
        <v>53131609</v>
      </c>
      <c r="KEI1787" s="62">
        <v>53131609</v>
      </c>
      <c r="KEJ1787" s="62">
        <v>53131609</v>
      </c>
      <c r="KEK1787" s="62">
        <v>53131609</v>
      </c>
      <c r="KEL1787" s="62">
        <v>53131609</v>
      </c>
      <c r="KEM1787" s="62">
        <v>53131609</v>
      </c>
      <c r="KEN1787" s="62">
        <v>53131609</v>
      </c>
      <c r="KEO1787" s="62">
        <v>53131609</v>
      </c>
      <c r="KEP1787" s="62">
        <v>53131609</v>
      </c>
      <c r="KEQ1787" s="62">
        <v>53131609</v>
      </c>
      <c r="KER1787" s="62">
        <v>53131609</v>
      </c>
      <c r="KES1787" s="62">
        <v>53131609</v>
      </c>
      <c r="KET1787" s="62">
        <v>53131609</v>
      </c>
      <c r="KEU1787" s="62">
        <v>53131609</v>
      </c>
      <c r="KEV1787" s="62">
        <v>53131609</v>
      </c>
      <c r="KEW1787" s="62">
        <v>53131609</v>
      </c>
      <c r="KEX1787" s="62">
        <v>53131609</v>
      </c>
      <c r="KEY1787" s="62">
        <v>53131609</v>
      </c>
      <c r="KEZ1787" s="62">
        <v>53131609</v>
      </c>
      <c r="KFA1787" s="62">
        <v>53131609</v>
      </c>
      <c r="KFB1787" s="62">
        <v>53131609</v>
      </c>
      <c r="KFC1787" s="62">
        <v>53131609</v>
      </c>
      <c r="KFD1787" s="62">
        <v>53131609</v>
      </c>
      <c r="KFE1787" s="62">
        <v>53131609</v>
      </c>
      <c r="KFF1787" s="62">
        <v>53131609</v>
      </c>
      <c r="KFG1787" s="62">
        <v>53131609</v>
      </c>
      <c r="KFH1787" s="62">
        <v>53131609</v>
      </c>
      <c r="KFI1787" s="62">
        <v>53131609</v>
      </c>
      <c r="KFJ1787" s="62">
        <v>53131609</v>
      </c>
      <c r="KFK1787" s="62">
        <v>53131609</v>
      </c>
      <c r="KFL1787" s="62">
        <v>53131609</v>
      </c>
      <c r="KFM1787" s="62">
        <v>53131609</v>
      </c>
      <c r="KFN1787" s="62">
        <v>53131609</v>
      </c>
      <c r="KFO1787" s="62">
        <v>53131609</v>
      </c>
      <c r="KFP1787" s="62">
        <v>53131609</v>
      </c>
      <c r="KFQ1787" s="62">
        <v>53131609</v>
      </c>
      <c r="KFR1787" s="62">
        <v>53131609</v>
      </c>
      <c r="KFS1787" s="62">
        <v>53131609</v>
      </c>
      <c r="KFT1787" s="62">
        <v>53131609</v>
      </c>
      <c r="KFU1787" s="62">
        <v>53131609</v>
      </c>
      <c r="KFV1787" s="62">
        <v>53131609</v>
      </c>
      <c r="KFW1787" s="62">
        <v>53131609</v>
      </c>
      <c r="KFX1787" s="62">
        <v>53131609</v>
      </c>
      <c r="KFY1787" s="62">
        <v>53131609</v>
      </c>
      <c r="KFZ1787" s="62">
        <v>53131609</v>
      </c>
      <c r="KGA1787" s="62">
        <v>53131609</v>
      </c>
      <c r="KGB1787" s="62">
        <v>53131609</v>
      </c>
      <c r="KGC1787" s="62">
        <v>53131609</v>
      </c>
      <c r="KGD1787" s="62">
        <v>53131609</v>
      </c>
      <c r="KGE1787" s="62">
        <v>53131609</v>
      </c>
      <c r="KGF1787" s="62">
        <v>53131609</v>
      </c>
      <c r="KGG1787" s="62">
        <v>53131609</v>
      </c>
      <c r="KGH1787" s="62">
        <v>53131609</v>
      </c>
      <c r="KGI1787" s="62">
        <v>53131609</v>
      </c>
      <c r="KGJ1787" s="62">
        <v>53131609</v>
      </c>
      <c r="KGK1787" s="62">
        <v>53131609</v>
      </c>
      <c r="KGL1787" s="62">
        <v>53131609</v>
      </c>
      <c r="KGM1787" s="62">
        <v>53131609</v>
      </c>
      <c r="KGN1787" s="62">
        <v>53131609</v>
      </c>
      <c r="KGO1787" s="62">
        <v>53131609</v>
      </c>
      <c r="KGP1787" s="62">
        <v>53131609</v>
      </c>
      <c r="KGQ1787" s="62">
        <v>53131609</v>
      </c>
      <c r="KGR1787" s="62">
        <v>53131609</v>
      </c>
      <c r="KGS1787" s="62">
        <v>53131609</v>
      </c>
      <c r="KGT1787" s="62">
        <v>53131609</v>
      </c>
      <c r="KGU1787" s="62">
        <v>53131609</v>
      </c>
      <c r="KGV1787" s="62">
        <v>53131609</v>
      </c>
      <c r="KGW1787" s="62">
        <v>53131609</v>
      </c>
      <c r="KGX1787" s="62">
        <v>53131609</v>
      </c>
      <c r="KGY1787" s="62">
        <v>53131609</v>
      </c>
      <c r="KGZ1787" s="62">
        <v>53131609</v>
      </c>
      <c r="KHA1787" s="62">
        <v>53131609</v>
      </c>
      <c r="KHB1787" s="62">
        <v>53131609</v>
      </c>
      <c r="KHC1787" s="62">
        <v>53131609</v>
      </c>
      <c r="KHD1787" s="62">
        <v>53131609</v>
      </c>
      <c r="KHE1787" s="62">
        <v>53131609</v>
      </c>
      <c r="KHF1787" s="62">
        <v>53131609</v>
      </c>
      <c r="KHG1787" s="62">
        <v>53131609</v>
      </c>
      <c r="KHH1787" s="62">
        <v>53131609</v>
      </c>
      <c r="KHI1787" s="62">
        <v>53131609</v>
      </c>
      <c r="KHJ1787" s="62">
        <v>53131609</v>
      </c>
      <c r="KHK1787" s="62">
        <v>53131609</v>
      </c>
      <c r="KHL1787" s="62">
        <v>53131609</v>
      </c>
      <c r="KHM1787" s="62">
        <v>53131609</v>
      </c>
      <c r="KHN1787" s="62">
        <v>53131609</v>
      </c>
      <c r="KHO1787" s="62">
        <v>53131609</v>
      </c>
      <c r="KHP1787" s="62">
        <v>53131609</v>
      </c>
      <c r="KHQ1787" s="62">
        <v>53131609</v>
      </c>
      <c r="KHR1787" s="62">
        <v>53131609</v>
      </c>
      <c r="KHS1787" s="62">
        <v>53131609</v>
      </c>
      <c r="KHT1787" s="62">
        <v>53131609</v>
      </c>
      <c r="KHU1787" s="62">
        <v>53131609</v>
      </c>
      <c r="KHV1787" s="62">
        <v>53131609</v>
      </c>
      <c r="KHW1787" s="62">
        <v>53131609</v>
      </c>
      <c r="KHX1787" s="62">
        <v>53131609</v>
      </c>
      <c r="KHY1787" s="62">
        <v>53131609</v>
      </c>
      <c r="KHZ1787" s="62">
        <v>53131609</v>
      </c>
      <c r="KIA1787" s="62">
        <v>53131609</v>
      </c>
      <c r="KIB1787" s="62">
        <v>53131609</v>
      </c>
      <c r="KIC1787" s="62">
        <v>53131609</v>
      </c>
      <c r="KID1787" s="62">
        <v>53131609</v>
      </c>
      <c r="KIE1787" s="62">
        <v>53131609</v>
      </c>
      <c r="KIF1787" s="62">
        <v>53131609</v>
      </c>
      <c r="KIG1787" s="62">
        <v>53131609</v>
      </c>
      <c r="KIH1787" s="62">
        <v>53131609</v>
      </c>
      <c r="KII1787" s="62">
        <v>53131609</v>
      </c>
      <c r="KIJ1787" s="62">
        <v>53131609</v>
      </c>
      <c r="KIK1787" s="62">
        <v>53131609</v>
      </c>
      <c r="KIL1787" s="62">
        <v>53131609</v>
      </c>
      <c r="KIM1787" s="62">
        <v>53131609</v>
      </c>
      <c r="KIN1787" s="62">
        <v>53131609</v>
      </c>
      <c r="KIO1787" s="62">
        <v>53131609</v>
      </c>
      <c r="KIP1787" s="62">
        <v>53131609</v>
      </c>
      <c r="KIQ1787" s="62">
        <v>53131609</v>
      </c>
      <c r="KIR1787" s="62">
        <v>53131609</v>
      </c>
      <c r="KIS1787" s="62">
        <v>53131609</v>
      </c>
      <c r="KIT1787" s="62">
        <v>53131609</v>
      </c>
      <c r="KIU1787" s="62">
        <v>53131609</v>
      </c>
      <c r="KIV1787" s="62">
        <v>53131609</v>
      </c>
      <c r="KIW1787" s="62">
        <v>53131609</v>
      </c>
      <c r="KIX1787" s="62">
        <v>53131609</v>
      </c>
      <c r="KIY1787" s="62">
        <v>53131609</v>
      </c>
      <c r="KIZ1787" s="62">
        <v>53131609</v>
      </c>
      <c r="KJA1787" s="62">
        <v>53131609</v>
      </c>
      <c r="KJB1787" s="62">
        <v>53131609</v>
      </c>
      <c r="KJC1787" s="62">
        <v>53131609</v>
      </c>
      <c r="KJD1787" s="62">
        <v>53131609</v>
      </c>
      <c r="KJE1787" s="62">
        <v>53131609</v>
      </c>
      <c r="KJF1787" s="62">
        <v>53131609</v>
      </c>
      <c r="KJG1787" s="62">
        <v>53131609</v>
      </c>
      <c r="KJH1787" s="62">
        <v>53131609</v>
      </c>
      <c r="KJI1787" s="62">
        <v>53131609</v>
      </c>
      <c r="KJJ1787" s="62">
        <v>53131609</v>
      </c>
      <c r="KJK1787" s="62">
        <v>53131609</v>
      </c>
      <c r="KJL1787" s="62">
        <v>53131609</v>
      </c>
      <c r="KJM1787" s="62">
        <v>53131609</v>
      </c>
      <c r="KJN1787" s="62">
        <v>53131609</v>
      </c>
      <c r="KJO1787" s="62">
        <v>53131609</v>
      </c>
      <c r="KJP1787" s="62">
        <v>53131609</v>
      </c>
      <c r="KJQ1787" s="62">
        <v>53131609</v>
      </c>
      <c r="KJR1787" s="62">
        <v>53131609</v>
      </c>
      <c r="KJS1787" s="62">
        <v>53131609</v>
      </c>
      <c r="KJT1787" s="62">
        <v>53131609</v>
      </c>
      <c r="KJU1787" s="62">
        <v>53131609</v>
      </c>
      <c r="KJV1787" s="62">
        <v>53131609</v>
      </c>
      <c r="KJW1787" s="62">
        <v>53131609</v>
      </c>
      <c r="KJX1787" s="62">
        <v>53131609</v>
      </c>
      <c r="KJY1787" s="62">
        <v>53131609</v>
      </c>
      <c r="KJZ1787" s="62">
        <v>53131609</v>
      </c>
      <c r="KKA1787" s="62">
        <v>53131609</v>
      </c>
      <c r="KKB1787" s="62">
        <v>53131609</v>
      </c>
      <c r="KKC1787" s="62">
        <v>53131609</v>
      </c>
      <c r="KKD1787" s="62">
        <v>53131609</v>
      </c>
      <c r="KKE1787" s="62">
        <v>53131609</v>
      </c>
      <c r="KKF1787" s="62">
        <v>53131609</v>
      </c>
      <c r="KKG1787" s="62">
        <v>53131609</v>
      </c>
      <c r="KKH1787" s="62">
        <v>53131609</v>
      </c>
      <c r="KKI1787" s="62">
        <v>53131609</v>
      </c>
      <c r="KKJ1787" s="62">
        <v>53131609</v>
      </c>
      <c r="KKK1787" s="62">
        <v>53131609</v>
      </c>
      <c r="KKL1787" s="62">
        <v>53131609</v>
      </c>
      <c r="KKM1787" s="62">
        <v>53131609</v>
      </c>
      <c r="KKN1787" s="62">
        <v>53131609</v>
      </c>
      <c r="KKO1787" s="62">
        <v>53131609</v>
      </c>
      <c r="KKP1787" s="62">
        <v>53131609</v>
      </c>
      <c r="KKQ1787" s="62">
        <v>53131609</v>
      </c>
      <c r="KKR1787" s="62">
        <v>53131609</v>
      </c>
      <c r="KKS1787" s="62">
        <v>53131609</v>
      </c>
      <c r="KKT1787" s="62">
        <v>53131609</v>
      </c>
      <c r="KKU1787" s="62">
        <v>53131609</v>
      </c>
      <c r="KKV1787" s="62">
        <v>53131609</v>
      </c>
      <c r="KKW1787" s="62">
        <v>53131609</v>
      </c>
      <c r="KKX1787" s="62">
        <v>53131609</v>
      </c>
      <c r="KKY1787" s="62">
        <v>53131609</v>
      </c>
      <c r="KKZ1787" s="62">
        <v>53131609</v>
      </c>
      <c r="KLA1787" s="62">
        <v>53131609</v>
      </c>
      <c r="KLB1787" s="62">
        <v>53131609</v>
      </c>
      <c r="KLC1787" s="62">
        <v>53131609</v>
      </c>
      <c r="KLD1787" s="62">
        <v>53131609</v>
      </c>
      <c r="KLE1787" s="62">
        <v>53131609</v>
      </c>
      <c r="KLF1787" s="62">
        <v>53131609</v>
      </c>
      <c r="KLG1787" s="62">
        <v>53131609</v>
      </c>
      <c r="KLH1787" s="62">
        <v>53131609</v>
      </c>
      <c r="KLI1787" s="62">
        <v>53131609</v>
      </c>
      <c r="KLJ1787" s="62">
        <v>53131609</v>
      </c>
      <c r="KLK1787" s="62">
        <v>53131609</v>
      </c>
      <c r="KLL1787" s="62">
        <v>53131609</v>
      </c>
      <c r="KLM1787" s="62">
        <v>53131609</v>
      </c>
      <c r="KLN1787" s="62">
        <v>53131609</v>
      </c>
      <c r="KLO1787" s="62">
        <v>53131609</v>
      </c>
      <c r="KLP1787" s="62">
        <v>53131609</v>
      </c>
      <c r="KLQ1787" s="62">
        <v>53131609</v>
      </c>
      <c r="KLR1787" s="62">
        <v>53131609</v>
      </c>
      <c r="KLS1787" s="62">
        <v>53131609</v>
      </c>
      <c r="KLT1787" s="62">
        <v>53131609</v>
      </c>
      <c r="KLU1787" s="62">
        <v>53131609</v>
      </c>
      <c r="KLV1787" s="62">
        <v>53131609</v>
      </c>
      <c r="KLW1787" s="62">
        <v>53131609</v>
      </c>
      <c r="KLX1787" s="62">
        <v>53131609</v>
      </c>
      <c r="KLY1787" s="62">
        <v>53131609</v>
      </c>
      <c r="KLZ1787" s="62">
        <v>53131609</v>
      </c>
      <c r="KMA1787" s="62">
        <v>53131609</v>
      </c>
      <c r="KMB1787" s="62">
        <v>53131609</v>
      </c>
      <c r="KMC1787" s="62">
        <v>53131609</v>
      </c>
      <c r="KMD1787" s="62">
        <v>53131609</v>
      </c>
      <c r="KME1787" s="62">
        <v>53131609</v>
      </c>
      <c r="KMF1787" s="62">
        <v>53131609</v>
      </c>
      <c r="KMG1787" s="62">
        <v>53131609</v>
      </c>
      <c r="KMH1787" s="62">
        <v>53131609</v>
      </c>
      <c r="KMI1787" s="62">
        <v>53131609</v>
      </c>
      <c r="KMJ1787" s="62">
        <v>53131609</v>
      </c>
      <c r="KMK1787" s="62">
        <v>53131609</v>
      </c>
      <c r="KML1787" s="62">
        <v>53131609</v>
      </c>
      <c r="KMM1787" s="62">
        <v>53131609</v>
      </c>
      <c r="KMN1787" s="62">
        <v>53131609</v>
      </c>
      <c r="KMO1787" s="62">
        <v>53131609</v>
      </c>
      <c r="KMP1787" s="62">
        <v>53131609</v>
      </c>
      <c r="KMQ1787" s="62">
        <v>53131609</v>
      </c>
      <c r="KMR1787" s="62">
        <v>53131609</v>
      </c>
      <c r="KMS1787" s="62">
        <v>53131609</v>
      </c>
      <c r="KMT1787" s="62">
        <v>53131609</v>
      </c>
      <c r="KMU1787" s="62">
        <v>53131609</v>
      </c>
      <c r="KMV1787" s="62">
        <v>53131609</v>
      </c>
      <c r="KMW1787" s="62">
        <v>53131609</v>
      </c>
      <c r="KMX1787" s="62">
        <v>53131609</v>
      </c>
      <c r="KMY1787" s="62">
        <v>53131609</v>
      </c>
      <c r="KMZ1787" s="62">
        <v>53131609</v>
      </c>
      <c r="KNA1787" s="62">
        <v>53131609</v>
      </c>
      <c r="KNB1787" s="62">
        <v>53131609</v>
      </c>
      <c r="KNC1787" s="62">
        <v>53131609</v>
      </c>
      <c r="KND1787" s="62">
        <v>53131609</v>
      </c>
      <c r="KNE1787" s="62">
        <v>53131609</v>
      </c>
      <c r="KNF1787" s="62">
        <v>53131609</v>
      </c>
      <c r="KNG1787" s="62">
        <v>53131609</v>
      </c>
      <c r="KNH1787" s="62">
        <v>53131609</v>
      </c>
      <c r="KNI1787" s="62">
        <v>53131609</v>
      </c>
      <c r="KNJ1787" s="62">
        <v>53131609</v>
      </c>
      <c r="KNK1787" s="62">
        <v>53131609</v>
      </c>
      <c r="KNL1787" s="62">
        <v>53131609</v>
      </c>
      <c r="KNM1787" s="62">
        <v>53131609</v>
      </c>
      <c r="KNN1787" s="62">
        <v>53131609</v>
      </c>
      <c r="KNO1787" s="62">
        <v>53131609</v>
      </c>
      <c r="KNP1787" s="62">
        <v>53131609</v>
      </c>
      <c r="KNQ1787" s="62">
        <v>53131609</v>
      </c>
      <c r="KNR1787" s="62">
        <v>53131609</v>
      </c>
      <c r="KNS1787" s="62">
        <v>53131609</v>
      </c>
      <c r="KNT1787" s="62">
        <v>53131609</v>
      </c>
      <c r="KNU1787" s="62">
        <v>53131609</v>
      </c>
      <c r="KNV1787" s="62">
        <v>53131609</v>
      </c>
      <c r="KNW1787" s="62">
        <v>53131609</v>
      </c>
      <c r="KNX1787" s="62">
        <v>53131609</v>
      </c>
      <c r="KNY1787" s="62">
        <v>53131609</v>
      </c>
      <c r="KNZ1787" s="62">
        <v>53131609</v>
      </c>
      <c r="KOA1787" s="62">
        <v>53131609</v>
      </c>
      <c r="KOB1787" s="62">
        <v>53131609</v>
      </c>
      <c r="KOC1787" s="62">
        <v>53131609</v>
      </c>
      <c r="KOD1787" s="62">
        <v>53131609</v>
      </c>
      <c r="KOE1787" s="62">
        <v>53131609</v>
      </c>
      <c r="KOF1787" s="62">
        <v>53131609</v>
      </c>
      <c r="KOG1787" s="62">
        <v>53131609</v>
      </c>
      <c r="KOH1787" s="62">
        <v>53131609</v>
      </c>
      <c r="KOI1787" s="62">
        <v>53131609</v>
      </c>
      <c r="KOJ1787" s="62">
        <v>53131609</v>
      </c>
      <c r="KOK1787" s="62">
        <v>53131609</v>
      </c>
      <c r="KOL1787" s="62">
        <v>53131609</v>
      </c>
      <c r="KOM1787" s="62">
        <v>53131609</v>
      </c>
      <c r="KON1787" s="62">
        <v>53131609</v>
      </c>
      <c r="KOO1787" s="62">
        <v>53131609</v>
      </c>
      <c r="KOP1787" s="62">
        <v>53131609</v>
      </c>
      <c r="KOQ1787" s="62">
        <v>53131609</v>
      </c>
      <c r="KOR1787" s="62">
        <v>53131609</v>
      </c>
      <c r="KOS1787" s="62">
        <v>53131609</v>
      </c>
      <c r="KOT1787" s="62">
        <v>53131609</v>
      </c>
      <c r="KOU1787" s="62">
        <v>53131609</v>
      </c>
      <c r="KOV1787" s="62">
        <v>53131609</v>
      </c>
      <c r="KOW1787" s="62">
        <v>53131609</v>
      </c>
      <c r="KOX1787" s="62">
        <v>53131609</v>
      </c>
      <c r="KOY1787" s="62">
        <v>53131609</v>
      </c>
      <c r="KOZ1787" s="62">
        <v>53131609</v>
      </c>
      <c r="KPA1787" s="62">
        <v>53131609</v>
      </c>
      <c r="KPB1787" s="62">
        <v>53131609</v>
      </c>
      <c r="KPC1787" s="62">
        <v>53131609</v>
      </c>
      <c r="KPD1787" s="62">
        <v>53131609</v>
      </c>
      <c r="KPE1787" s="62">
        <v>53131609</v>
      </c>
      <c r="KPF1787" s="62">
        <v>53131609</v>
      </c>
      <c r="KPG1787" s="62">
        <v>53131609</v>
      </c>
      <c r="KPH1787" s="62">
        <v>53131609</v>
      </c>
      <c r="KPI1787" s="62">
        <v>53131609</v>
      </c>
      <c r="KPJ1787" s="62">
        <v>53131609</v>
      </c>
      <c r="KPK1787" s="62">
        <v>53131609</v>
      </c>
      <c r="KPL1787" s="62">
        <v>53131609</v>
      </c>
      <c r="KPM1787" s="62">
        <v>53131609</v>
      </c>
      <c r="KPN1787" s="62">
        <v>53131609</v>
      </c>
      <c r="KPO1787" s="62">
        <v>53131609</v>
      </c>
      <c r="KPP1787" s="62">
        <v>53131609</v>
      </c>
      <c r="KPQ1787" s="62">
        <v>53131609</v>
      </c>
      <c r="KPR1787" s="62">
        <v>53131609</v>
      </c>
      <c r="KPS1787" s="62">
        <v>53131609</v>
      </c>
      <c r="KPT1787" s="62">
        <v>53131609</v>
      </c>
      <c r="KPU1787" s="62">
        <v>53131609</v>
      </c>
      <c r="KPV1787" s="62">
        <v>53131609</v>
      </c>
      <c r="KPW1787" s="62">
        <v>53131609</v>
      </c>
      <c r="KPX1787" s="62">
        <v>53131609</v>
      </c>
      <c r="KPY1787" s="62">
        <v>53131609</v>
      </c>
      <c r="KPZ1787" s="62">
        <v>53131609</v>
      </c>
      <c r="KQA1787" s="62">
        <v>53131609</v>
      </c>
      <c r="KQB1787" s="62">
        <v>53131609</v>
      </c>
      <c r="KQC1787" s="62">
        <v>53131609</v>
      </c>
      <c r="KQD1787" s="62">
        <v>53131609</v>
      </c>
      <c r="KQE1787" s="62">
        <v>53131609</v>
      </c>
      <c r="KQF1787" s="62">
        <v>53131609</v>
      </c>
      <c r="KQG1787" s="62">
        <v>53131609</v>
      </c>
      <c r="KQH1787" s="62">
        <v>53131609</v>
      </c>
      <c r="KQI1787" s="62">
        <v>53131609</v>
      </c>
      <c r="KQJ1787" s="62">
        <v>53131609</v>
      </c>
      <c r="KQK1787" s="62">
        <v>53131609</v>
      </c>
      <c r="KQL1787" s="62">
        <v>53131609</v>
      </c>
      <c r="KQM1787" s="62">
        <v>53131609</v>
      </c>
      <c r="KQN1787" s="62">
        <v>53131609</v>
      </c>
      <c r="KQO1787" s="62">
        <v>53131609</v>
      </c>
      <c r="KQP1787" s="62">
        <v>53131609</v>
      </c>
      <c r="KQQ1787" s="62">
        <v>53131609</v>
      </c>
      <c r="KQR1787" s="62">
        <v>53131609</v>
      </c>
      <c r="KQS1787" s="62">
        <v>53131609</v>
      </c>
      <c r="KQT1787" s="62">
        <v>53131609</v>
      </c>
      <c r="KQU1787" s="62">
        <v>53131609</v>
      </c>
      <c r="KQV1787" s="62">
        <v>53131609</v>
      </c>
      <c r="KQW1787" s="62">
        <v>53131609</v>
      </c>
      <c r="KQX1787" s="62">
        <v>53131609</v>
      </c>
      <c r="KQY1787" s="62">
        <v>53131609</v>
      </c>
      <c r="KQZ1787" s="62">
        <v>53131609</v>
      </c>
      <c r="KRA1787" s="62">
        <v>53131609</v>
      </c>
      <c r="KRB1787" s="62">
        <v>53131609</v>
      </c>
      <c r="KRC1787" s="62">
        <v>53131609</v>
      </c>
      <c r="KRD1787" s="62">
        <v>53131609</v>
      </c>
      <c r="KRE1787" s="62">
        <v>53131609</v>
      </c>
      <c r="KRF1787" s="62">
        <v>53131609</v>
      </c>
      <c r="KRG1787" s="62">
        <v>53131609</v>
      </c>
      <c r="KRH1787" s="62">
        <v>53131609</v>
      </c>
      <c r="KRI1787" s="62">
        <v>53131609</v>
      </c>
      <c r="KRJ1787" s="62">
        <v>53131609</v>
      </c>
      <c r="KRK1787" s="62">
        <v>53131609</v>
      </c>
      <c r="KRL1787" s="62">
        <v>53131609</v>
      </c>
      <c r="KRM1787" s="62">
        <v>53131609</v>
      </c>
      <c r="KRN1787" s="62">
        <v>53131609</v>
      </c>
      <c r="KRO1787" s="62">
        <v>53131609</v>
      </c>
      <c r="KRP1787" s="62">
        <v>53131609</v>
      </c>
      <c r="KRQ1787" s="62">
        <v>53131609</v>
      </c>
      <c r="KRR1787" s="62">
        <v>53131609</v>
      </c>
      <c r="KRS1787" s="62">
        <v>53131609</v>
      </c>
      <c r="KRT1787" s="62">
        <v>53131609</v>
      </c>
      <c r="KRU1787" s="62">
        <v>53131609</v>
      </c>
      <c r="KRV1787" s="62">
        <v>53131609</v>
      </c>
      <c r="KRW1787" s="62">
        <v>53131609</v>
      </c>
      <c r="KRX1787" s="62">
        <v>53131609</v>
      </c>
      <c r="KRY1787" s="62">
        <v>53131609</v>
      </c>
      <c r="KRZ1787" s="62">
        <v>53131609</v>
      </c>
      <c r="KSA1787" s="62">
        <v>53131609</v>
      </c>
      <c r="KSB1787" s="62">
        <v>53131609</v>
      </c>
      <c r="KSC1787" s="62">
        <v>53131609</v>
      </c>
      <c r="KSD1787" s="62">
        <v>53131609</v>
      </c>
      <c r="KSE1787" s="62">
        <v>53131609</v>
      </c>
      <c r="KSF1787" s="62">
        <v>53131609</v>
      </c>
      <c r="KSG1787" s="62">
        <v>53131609</v>
      </c>
      <c r="KSH1787" s="62">
        <v>53131609</v>
      </c>
      <c r="KSI1787" s="62">
        <v>53131609</v>
      </c>
      <c r="KSJ1787" s="62">
        <v>53131609</v>
      </c>
      <c r="KSK1787" s="62">
        <v>53131609</v>
      </c>
      <c r="KSL1787" s="62">
        <v>53131609</v>
      </c>
      <c r="KSM1787" s="62">
        <v>53131609</v>
      </c>
      <c r="KSN1787" s="62">
        <v>53131609</v>
      </c>
      <c r="KSO1787" s="62">
        <v>53131609</v>
      </c>
      <c r="KSP1787" s="62">
        <v>53131609</v>
      </c>
      <c r="KSQ1787" s="62">
        <v>53131609</v>
      </c>
      <c r="KSR1787" s="62">
        <v>53131609</v>
      </c>
      <c r="KSS1787" s="62">
        <v>53131609</v>
      </c>
      <c r="KST1787" s="62">
        <v>53131609</v>
      </c>
      <c r="KSU1787" s="62">
        <v>53131609</v>
      </c>
      <c r="KSV1787" s="62">
        <v>53131609</v>
      </c>
      <c r="KSW1787" s="62">
        <v>53131609</v>
      </c>
      <c r="KSX1787" s="62">
        <v>53131609</v>
      </c>
      <c r="KSY1787" s="62">
        <v>53131609</v>
      </c>
      <c r="KSZ1787" s="62">
        <v>53131609</v>
      </c>
      <c r="KTA1787" s="62">
        <v>53131609</v>
      </c>
      <c r="KTB1787" s="62">
        <v>53131609</v>
      </c>
      <c r="KTC1787" s="62">
        <v>53131609</v>
      </c>
      <c r="KTD1787" s="62">
        <v>53131609</v>
      </c>
      <c r="KTE1787" s="62">
        <v>53131609</v>
      </c>
      <c r="KTF1787" s="62">
        <v>53131609</v>
      </c>
      <c r="KTG1787" s="62">
        <v>53131609</v>
      </c>
      <c r="KTH1787" s="62">
        <v>53131609</v>
      </c>
      <c r="KTI1787" s="62">
        <v>53131609</v>
      </c>
      <c r="KTJ1787" s="62">
        <v>53131609</v>
      </c>
      <c r="KTK1787" s="62">
        <v>53131609</v>
      </c>
      <c r="KTL1787" s="62">
        <v>53131609</v>
      </c>
      <c r="KTM1787" s="62">
        <v>53131609</v>
      </c>
      <c r="KTN1787" s="62">
        <v>53131609</v>
      </c>
      <c r="KTO1787" s="62">
        <v>53131609</v>
      </c>
      <c r="KTP1787" s="62">
        <v>53131609</v>
      </c>
      <c r="KTQ1787" s="62">
        <v>53131609</v>
      </c>
      <c r="KTR1787" s="62">
        <v>53131609</v>
      </c>
      <c r="KTS1787" s="62">
        <v>53131609</v>
      </c>
      <c r="KTT1787" s="62">
        <v>53131609</v>
      </c>
      <c r="KTU1787" s="62">
        <v>53131609</v>
      </c>
      <c r="KTV1787" s="62">
        <v>53131609</v>
      </c>
      <c r="KTW1787" s="62">
        <v>53131609</v>
      </c>
      <c r="KTX1787" s="62">
        <v>53131609</v>
      </c>
      <c r="KTY1787" s="62">
        <v>53131609</v>
      </c>
      <c r="KTZ1787" s="62">
        <v>53131609</v>
      </c>
      <c r="KUA1787" s="62">
        <v>53131609</v>
      </c>
      <c r="KUB1787" s="62">
        <v>53131609</v>
      </c>
      <c r="KUC1787" s="62">
        <v>53131609</v>
      </c>
      <c r="KUD1787" s="62">
        <v>53131609</v>
      </c>
      <c r="KUE1787" s="62">
        <v>53131609</v>
      </c>
      <c r="KUF1787" s="62">
        <v>53131609</v>
      </c>
      <c r="KUG1787" s="62">
        <v>53131609</v>
      </c>
      <c r="KUH1787" s="62">
        <v>53131609</v>
      </c>
      <c r="KUI1787" s="62">
        <v>53131609</v>
      </c>
      <c r="KUJ1787" s="62">
        <v>53131609</v>
      </c>
      <c r="KUK1787" s="62">
        <v>53131609</v>
      </c>
      <c r="KUL1787" s="62">
        <v>53131609</v>
      </c>
      <c r="KUM1787" s="62">
        <v>53131609</v>
      </c>
      <c r="KUN1787" s="62">
        <v>53131609</v>
      </c>
      <c r="KUO1787" s="62">
        <v>53131609</v>
      </c>
      <c r="KUP1787" s="62">
        <v>53131609</v>
      </c>
      <c r="KUQ1787" s="62">
        <v>53131609</v>
      </c>
      <c r="KUR1787" s="62">
        <v>53131609</v>
      </c>
      <c r="KUS1787" s="62">
        <v>53131609</v>
      </c>
      <c r="KUT1787" s="62">
        <v>53131609</v>
      </c>
      <c r="KUU1787" s="62">
        <v>53131609</v>
      </c>
      <c r="KUV1787" s="62">
        <v>53131609</v>
      </c>
      <c r="KUW1787" s="62">
        <v>53131609</v>
      </c>
      <c r="KUX1787" s="62">
        <v>53131609</v>
      </c>
      <c r="KUY1787" s="62">
        <v>53131609</v>
      </c>
      <c r="KUZ1787" s="62">
        <v>53131609</v>
      </c>
      <c r="KVA1787" s="62">
        <v>53131609</v>
      </c>
      <c r="KVB1787" s="62">
        <v>53131609</v>
      </c>
      <c r="KVC1787" s="62">
        <v>53131609</v>
      </c>
      <c r="KVD1787" s="62">
        <v>53131609</v>
      </c>
      <c r="KVE1787" s="62">
        <v>53131609</v>
      </c>
      <c r="KVF1787" s="62">
        <v>53131609</v>
      </c>
      <c r="KVG1787" s="62">
        <v>53131609</v>
      </c>
      <c r="KVH1787" s="62">
        <v>53131609</v>
      </c>
      <c r="KVI1787" s="62">
        <v>53131609</v>
      </c>
      <c r="KVJ1787" s="62">
        <v>53131609</v>
      </c>
      <c r="KVK1787" s="62">
        <v>53131609</v>
      </c>
      <c r="KVL1787" s="62">
        <v>53131609</v>
      </c>
      <c r="KVM1787" s="62">
        <v>53131609</v>
      </c>
      <c r="KVN1787" s="62">
        <v>53131609</v>
      </c>
      <c r="KVO1787" s="62">
        <v>53131609</v>
      </c>
      <c r="KVP1787" s="62">
        <v>53131609</v>
      </c>
      <c r="KVQ1787" s="62">
        <v>53131609</v>
      </c>
      <c r="KVR1787" s="62">
        <v>53131609</v>
      </c>
      <c r="KVS1787" s="62">
        <v>53131609</v>
      </c>
      <c r="KVT1787" s="62">
        <v>53131609</v>
      </c>
      <c r="KVU1787" s="62">
        <v>53131609</v>
      </c>
      <c r="KVV1787" s="62">
        <v>53131609</v>
      </c>
      <c r="KVW1787" s="62">
        <v>53131609</v>
      </c>
      <c r="KVX1787" s="62">
        <v>53131609</v>
      </c>
      <c r="KVY1787" s="62">
        <v>53131609</v>
      </c>
      <c r="KVZ1787" s="62">
        <v>53131609</v>
      </c>
      <c r="KWA1787" s="62">
        <v>53131609</v>
      </c>
      <c r="KWB1787" s="62">
        <v>53131609</v>
      </c>
      <c r="KWC1787" s="62">
        <v>53131609</v>
      </c>
      <c r="KWD1787" s="62">
        <v>53131609</v>
      </c>
      <c r="KWE1787" s="62">
        <v>53131609</v>
      </c>
      <c r="KWF1787" s="62">
        <v>53131609</v>
      </c>
      <c r="KWG1787" s="62">
        <v>53131609</v>
      </c>
      <c r="KWH1787" s="62">
        <v>53131609</v>
      </c>
      <c r="KWI1787" s="62">
        <v>53131609</v>
      </c>
      <c r="KWJ1787" s="62">
        <v>53131609</v>
      </c>
      <c r="KWK1787" s="62">
        <v>53131609</v>
      </c>
      <c r="KWL1787" s="62">
        <v>53131609</v>
      </c>
      <c r="KWM1787" s="62">
        <v>53131609</v>
      </c>
      <c r="KWN1787" s="62">
        <v>53131609</v>
      </c>
      <c r="KWO1787" s="62">
        <v>53131609</v>
      </c>
      <c r="KWP1787" s="62">
        <v>53131609</v>
      </c>
      <c r="KWQ1787" s="62">
        <v>53131609</v>
      </c>
      <c r="KWR1787" s="62">
        <v>53131609</v>
      </c>
      <c r="KWS1787" s="62">
        <v>53131609</v>
      </c>
      <c r="KWT1787" s="62">
        <v>53131609</v>
      </c>
      <c r="KWU1787" s="62">
        <v>53131609</v>
      </c>
      <c r="KWV1787" s="62">
        <v>53131609</v>
      </c>
      <c r="KWW1787" s="62">
        <v>53131609</v>
      </c>
      <c r="KWX1787" s="62">
        <v>53131609</v>
      </c>
      <c r="KWY1787" s="62">
        <v>53131609</v>
      </c>
      <c r="KWZ1787" s="62">
        <v>53131609</v>
      </c>
      <c r="KXA1787" s="62">
        <v>53131609</v>
      </c>
      <c r="KXB1787" s="62">
        <v>53131609</v>
      </c>
      <c r="KXC1787" s="62">
        <v>53131609</v>
      </c>
      <c r="KXD1787" s="62">
        <v>53131609</v>
      </c>
      <c r="KXE1787" s="62">
        <v>53131609</v>
      </c>
      <c r="KXF1787" s="62">
        <v>53131609</v>
      </c>
      <c r="KXG1787" s="62">
        <v>53131609</v>
      </c>
      <c r="KXH1787" s="62">
        <v>53131609</v>
      </c>
      <c r="KXI1787" s="62">
        <v>53131609</v>
      </c>
      <c r="KXJ1787" s="62">
        <v>53131609</v>
      </c>
      <c r="KXK1787" s="62">
        <v>53131609</v>
      </c>
      <c r="KXL1787" s="62">
        <v>53131609</v>
      </c>
      <c r="KXM1787" s="62">
        <v>53131609</v>
      </c>
      <c r="KXN1787" s="62">
        <v>53131609</v>
      </c>
      <c r="KXO1787" s="62">
        <v>53131609</v>
      </c>
      <c r="KXP1787" s="62">
        <v>53131609</v>
      </c>
      <c r="KXQ1787" s="62">
        <v>53131609</v>
      </c>
      <c r="KXR1787" s="62">
        <v>53131609</v>
      </c>
      <c r="KXS1787" s="62">
        <v>53131609</v>
      </c>
      <c r="KXT1787" s="62">
        <v>53131609</v>
      </c>
      <c r="KXU1787" s="62">
        <v>53131609</v>
      </c>
      <c r="KXV1787" s="62">
        <v>53131609</v>
      </c>
      <c r="KXW1787" s="62">
        <v>53131609</v>
      </c>
      <c r="KXX1787" s="62">
        <v>53131609</v>
      </c>
      <c r="KXY1787" s="62">
        <v>53131609</v>
      </c>
      <c r="KXZ1787" s="62">
        <v>53131609</v>
      </c>
      <c r="KYA1787" s="62">
        <v>53131609</v>
      </c>
      <c r="KYB1787" s="62">
        <v>53131609</v>
      </c>
      <c r="KYC1787" s="62">
        <v>53131609</v>
      </c>
      <c r="KYD1787" s="62">
        <v>53131609</v>
      </c>
      <c r="KYE1787" s="62">
        <v>53131609</v>
      </c>
      <c r="KYF1787" s="62">
        <v>53131609</v>
      </c>
      <c r="KYG1787" s="62">
        <v>53131609</v>
      </c>
      <c r="KYH1787" s="62">
        <v>53131609</v>
      </c>
      <c r="KYI1787" s="62">
        <v>53131609</v>
      </c>
      <c r="KYJ1787" s="62">
        <v>53131609</v>
      </c>
      <c r="KYK1787" s="62">
        <v>53131609</v>
      </c>
      <c r="KYL1787" s="62">
        <v>53131609</v>
      </c>
      <c r="KYM1787" s="62">
        <v>53131609</v>
      </c>
      <c r="KYN1787" s="62">
        <v>53131609</v>
      </c>
      <c r="KYO1787" s="62">
        <v>53131609</v>
      </c>
      <c r="KYP1787" s="62">
        <v>53131609</v>
      </c>
      <c r="KYQ1787" s="62">
        <v>53131609</v>
      </c>
      <c r="KYR1787" s="62">
        <v>53131609</v>
      </c>
      <c r="KYS1787" s="62">
        <v>53131609</v>
      </c>
      <c r="KYT1787" s="62">
        <v>53131609</v>
      </c>
      <c r="KYU1787" s="62">
        <v>53131609</v>
      </c>
      <c r="KYV1787" s="62">
        <v>53131609</v>
      </c>
      <c r="KYW1787" s="62">
        <v>53131609</v>
      </c>
      <c r="KYX1787" s="62">
        <v>53131609</v>
      </c>
      <c r="KYY1787" s="62">
        <v>53131609</v>
      </c>
      <c r="KYZ1787" s="62">
        <v>53131609</v>
      </c>
      <c r="KZA1787" s="62">
        <v>53131609</v>
      </c>
      <c r="KZB1787" s="62">
        <v>53131609</v>
      </c>
      <c r="KZC1787" s="62">
        <v>53131609</v>
      </c>
      <c r="KZD1787" s="62">
        <v>53131609</v>
      </c>
      <c r="KZE1787" s="62">
        <v>53131609</v>
      </c>
      <c r="KZF1787" s="62">
        <v>53131609</v>
      </c>
      <c r="KZG1787" s="62">
        <v>53131609</v>
      </c>
      <c r="KZH1787" s="62">
        <v>53131609</v>
      </c>
      <c r="KZI1787" s="62">
        <v>53131609</v>
      </c>
      <c r="KZJ1787" s="62">
        <v>53131609</v>
      </c>
      <c r="KZK1787" s="62">
        <v>53131609</v>
      </c>
      <c r="KZL1787" s="62">
        <v>53131609</v>
      </c>
      <c r="KZM1787" s="62">
        <v>53131609</v>
      </c>
      <c r="KZN1787" s="62">
        <v>53131609</v>
      </c>
      <c r="KZO1787" s="62">
        <v>53131609</v>
      </c>
      <c r="KZP1787" s="62">
        <v>53131609</v>
      </c>
      <c r="KZQ1787" s="62">
        <v>53131609</v>
      </c>
      <c r="KZR1787" s="62">
        <v>53131609</v>
      </c>
      <c r="KZS1787" s="62">
        <v>53131609</v>
      </c>
      <c r="KZT1787" s="62">
        <v>53131609</v>
      </c>
      <c r="KZU1787" s="62">
        <v>53131609</v>
      </c>
      <c r="KZV1787" s="62">
        <v>53131609</v>
      </c>
      <c r="KZW1787" s="62">
        <v>53131609</v>
      </c>
      <c r="KZX1787" s="62">
        <v>53131609</v>
      </c>
      <c r="KZY1787" s="62">
        <v>53131609</v>
      </c>
      <c r="KZZ1787" s="62">
        <v>53131609</v>
      </c>
      <c r="LAA1787" s="62">
        <v>53131609</v>
      </c>
      <c r="LAB1787" s="62">
        <v>53131609</v>
      </c>
      <c r="LAC1787" s="62">
        <v>53131609</v>
      </c>
      <c r="LAD1787" s="62">
        <v>53131609</v>
      </c>
      <c r="LAE1787" s="62">
        <v>53131609</v>
      </c>
      <c r="LAF1787" s="62">
        <v>53131609</v>
      </c>
      <c r="LAG1787" s="62">
        <v>53131609</v>
      </c>
      <c r="LAH1787" s="62">
        <v>53131609</v>
      </c>
      <c r="LAI1787" s="62">
        <v>53131609</v>
      </c>
      <c r="LAJ1787" s="62">
        <v>53131609</v>
      </c>
      <c r="LAK1787" s="62">
        <v>53131609</v>
      </c>
      <c r="LAL1787" s="62">
        <v>53131609</v>
      </c>
      <c r="LAM1787" s="62">
        <v>53131609</v>
      </c>
      <c r="LAN1787" s="62">
        <v>53131609</v>
      </c>
      <c r="LAO1787" s="62">
        <v>53131609</v>
      </c>
      <c r="LAP1787" s="62">
        <v>53131609</v>
      </c>
      <c r="LAQ1787" s="62">
        <v>53131609</v>
      </c>
      <c r="LAR1787" s="62">
        <v>53131609</v>
      </c>
      <c r="LAS1787" s="62">
        <v>53131609</v>
      </c>
      <c r="LAT1787" s="62">
        <v>53131609</v>
      </c>
      <c r="LAU1787" s="62">
        <v>53131609</v>
      </c>
      <c r="LAV1787" s="62">
        <v>53131609</v>
      </c>
      <c r="LAW1787" s="62">
        <v>53131609</v>
      </c>
      <c r="LAX1787" s="62">
        <v>53131609</v>
      </c>
      <c r="LAY1787" s="62">
        <v>53131609</v>
      </c>
      <c r="LAZ1787" s="62">
        <v>53131609</v>
      </c>
      <c r="LBA1787" s="62">
        <v>53131609</v>
      </c>
      <c r="LBB1787" s="62">
        <v>53131609</v>
      </c>
      <c r="LBC1787" s="62">
        <v>53131609</v>
      </c>
      <c r="LBD1787" s="62">
        <v>53131609</v>
      </c>
      <c r="LBE1787" s="62">
        <v>53131609</v>
      </c>
      <c r="LBF1787" s="62">
        <v>53131609</v>
      </c>
      <c r="LBG1787" s="62">
        <v>53131609</v>
      </c>
      <c r="LBH1787" s="62">
        <v>53131609</v>
      </c>
      <c r="LBI1787" s="62">
        <v>53131609</v>
      </c>
      <c r="LBJ1787" s="62">
        <v>53131609</v>
      </c>
      <c r="LBK1787" s="62">
        <v>53131609</v>
      </c>
      <c r="LBL1787" s="62">
        <v>53131609</v>
      </c>
      <c r="LBM1787" s="62">
        <v>53131609</v>
      </c>
      <c r="LBN1787" s="62">
        <v>53131609</v>
      </c>
      <c r="LBO1787" s="62">
        <v>53131609</v>
      </c>
      <c r="LBP1787" s="62">
        <v>53131609</v>
      </c>
      <c r="LBQ1787" s="62">
        <v>53131609</v>
      </c>
      <c r="LBR1787" s="62">
        <v>53131609</v>
      </c>
      <c r="LBS1787" s="62">
        <v>53131609</v>
      </c>
      <c r="LBT1787" s="62">
        <v>53131609</v>
      </c>
      <c r="LBU1787" s="62">
        <v>53131609</v>
      </c>
      <c r="LBV1787" s="62">
        <v>53131609</v>
      </c>
      <c r="LBW1787" s="62">
        <v>53131609</v>
      </c>
      <c r="LBX1787" s="62">
        <v>53131609</v>
      </c>
      <c r="LBY1787" s="62">
        <v>53131609</v>
      </c>
      <c r="LBZ1787" s="62">
        <v>53131609</v>
      </c>
      <c r="LCA1787" s="62">
        <v>53131609</v>
      </c>
      <c r="LCB1787" s="62">
        <v>53131609</v>
      </c>
      <c r="LCC1787" s="62">
        <v>53131609</v>
      </c>
      <c r="LCD1787" s="62">
        <v>53131609</v>
      </c>
      <c r="LCE1787" s="62">
        <v>53131609</v>
      </c>
      <c r="LCF1787" s="62">
        <v>53131609</v>
      </c>
      <c r="LCG1787" s="62">
        <v>53131609</v>
      </c>
      <c r="LCH1787" s="62">
        <v>53131609</v>
      </c>
      <c r="LCI1787" s="62">
        <v>53131609</v>
      </c>
      <c r="LCJ1787" s="62">
        <v>53131609</v>
      </c>
      <c r="LCK1787" s="62">
        <v>53131609</v>
      </c>
      <c r="LCL1787" s="62">
        <v>53131609</v>
      </c>
      <c r="LCM1787" s="62">
        <v>53131609</v>
      </c>
      <c r="LCN1787" s="62">
        <v>53131609</v>
      </c>
      <c r="LCO1787" s="62">
        <v>53131609</v>
      </c>
      <c r="LCP1787" s="62">
        <v>53131609</v>
      </c>
      <c r="LCQ1787" s="62">
        <v>53131609</v>
      </c>
      <c r="LCR1787" s="62">
        <v>53131609</v>
      </c>
      <c r="LCS1787" s="62">
        <v>53131609</v>
      </c>
      <c r="LCT1787" s="62">
        <v>53131609</v>
      </c>
      <c r="LCU1787" s="62">
        <v>53131609</v>
      </c>
      <c r="LCV1787" s="62">
        <v>53131609</v>
      </c>
      <c r="LCW1787" s="62">
        <v>53131609</v>
      </c>
      <c r="LCX1787" s="62">
        <v>53131609</v>
      </c>
      <c r="LCY1787" s="62">
        <v>53131609</v>
      </c>
      <c r="LCZ1787" s="62">
        <v>53131609</v>
      </c>
      <c r="LDA1787" s="62">
        <v>53131609</v>
      </c>
      <c r="LDB1787" s="62">
        <v>53131609</v>
      </c>
      <c r="LDC1787" s="62">
        <v>53131609</v>
      </c>
      <c r="LDD1787" s="62">
        <v>53131609</v>
      </c>
      <c r="LDE1787" s="62">
        <v>53131609</v>
      </c>
      <c r="LDF1787" s="62">
        <v>53131609</v>
      </c>
      <c r="LDG1787" s="62">
        <v>53131609</v>
      </c>
      <c r="LDH1787" s="62">
        <v>53131609</v>
      </c>
      <c r="LDI1787" s="62">
        <v>53131609</v>
      </c>
      <c r="LDJ1787" s="62">
        <v>53131609</v>
      </c>
      <c r="LDK1787" s="62">
        <v>53131609</v>
      </c>
      <c r="LDL1787" s="62">
        <v>53131609</v>
      </c>
      <c r="LDM1787" s="62">
        <v>53131609</v>
      </c>
      <c r="LDN1787" s="62">
        <v>53131609</v>
      </c>
      <c r="LDO1787" s="62">
        <v>53131609</v>
      </c>
      <c r="LDP1787" s="62">
        <v>53131609</v>
      </c>
      <c r="LDQ1787" s="62">
        <v>53131609</v>
      </c>
      <c r="LDR1787" s="62">
        <v>53131609</v>
      </c>
      <c r="LDS1787" s="62">
        <v>53131609</v>
      </c>
      <c r="LDT1787" s="62">
        <v>53131609</v>
      </c>
      <c r="LDU1787" s="62">
        <v>53131609</v>
      </c>
      <c r="LDV1787" s="62">
        <v>53131609</v>
      </c>
      <c r="LDW1787" s="62">
        <v>53131609</v>
      </c>
      <c r="LDX1787" s="62">
        <v>53131609</v>
      </c>
      <c r="LDY1787" s="62">
        <v>53131609</v>
      </c>
      <c r="LDZ1787" s="62">
        <v>53131609</v>
      </c>
      <c r="LEA1787" s="62">
        <v>53131609</v>
      </c>
      <c r="LEB1787" s="62">
        <v>53131609</v>
      </c>
      <c r="LEC1787" s="62">
        <v>53131609</v>
      </c>
      <c r="LED1787" s="62">
        <v>53131609</v>
      </c>
      <c r="LEE1787" s="62">
        <v>53131609</v>
      </c>
      <c r="LEF1787" s="62">
        <v>53131609</v>
      </c>
      <c r="LEG1787" s="62">
        <v>53131609</v>
      </c>
      <c r="LEH1787" s="62">
        <v>53131609</v>
      </c>
      <c r="LEI1787" s="62">
        <v>53131609</v>
      </c>
      <c r="LEJ1787" s="62">
        <v>53131609</v>
      </c>
      <c r="LEK1787" s="62">
        <v>53131609</v>
      </c>
      <c r="LEL1787" s="62">
        <v>53131609</v>
      </c>
      <c r="LEM1787" s="62">
        <v>53131609</v>
      </c>
      <c r="LEN1787" s="62">
        <v>53131609</v>
      </c>
      <c r="LEO1787" s="62">
        <v>53131609</v>
      </c>
      <c r="LEP1787" s="62">
        <v>53131609</v>
      </c>
      <c r="LEQ1787" s="62">
        <v>53131609</v>
      </c>
      <c r="LER1787" s="62">
        <v>53131609</v>
      </c>
      <c r="LES1787" s="62">
        <v>53131609</v>
      </c>
      <c r="LET1787" s="62">
        <v>53131609</v>
      </c>
      <c r="LEU1787" s="62">
        <v>53131609</v>
      </c>
      <c r="LEV1787" s="62">
        <v>53131609</v>
      </c>
      <c r="LEW1787" s="62">
        <v>53131609</v>
      </c>
      <c r="LEX1787" s="62">
        <v>53131609</v>
      </c>
      <c r="LEY1787" s="62">
        <v>53131609</v>
      </c>
      <c r="LEZ1787" s="62">
        <v>53131609</v>
      </c>
      <c r="LFA1787" s="62">
        <v>53131609</v>
      </c>
      <c r="LFB1787" s="62">
        <v>53131609</v>
      </c>
      <c r="LFC1787" s="62">
        <v>53131609</v>
      </c>
      <c r="LFD1787" s="62">
        <v>53131609</v>
      </c>
      <c r="LFE1787" s="62">
        <v>53131609</v>
      </c>
      <c r="LFF1787" s="62">
        <v>53131609</v>
      </c>
      <c r="LFG1787" s="62">
        <v>53131609</v>
      </c>
      <c r="LFH1787" s="62">
        <v>53131609</v>
      </c>
      <c r="LFI1787" s="62">
        <v>53131609</v>
      </c>
      <c r="LFJ1787" s="62">
        <v>53131609</v>
      </c>
      <c r="LFK1787" s="62">
        <v>53131609</v>
      </c>
      <c r="LFL1787" s="62">
        <v>53131609</v>
      </c>
      <c r="LFM1787" s="62">
        <v>53131609</v>
      </c>
      <c r="LFN1787" s="62">
        <v>53131609</v>
      </c>
      <c r="LFO1787" s="62">
        <v>53131609</v>
      </c>
      <c r="LFP1787" s="62">
        <v>53131609</v>
      </c>
      <c r="LFQ1787" s="62">
        <v>53131609</v>
      </c>
      <c r="LFR1787" s="62">
        <v>53131609</v>
      </c>
      <c r="LFS1787" s="62">
        <v>53131609</v>
      </c>
      <c r="LFT1787" s="62">
        <v>53131609</v>
      </c>
      <c r="LFU1787" s="62">
        <v>53131609</v>
      </c>
      <c r="LFV1787" s="62">
        <v>53131609</v>
      </c>
      <c r="LFW1787" s="62">
        <v>53131609</v>
      </c>
      <c r="LFX1787" s="62">
        <v>53131609</v>
      </c>
      <c r="LFY1787" s="62">
        <v>53131609</v>
      </c>
      <c r="LFZ1787" s="62">
        <v>53131609</v>
      </c>
      <c r="LGA1787" s="62">
        <v>53131609</v>
      </c>
      <c r="LGB1787" s="62">
        <v>53131609</v>
      </c>
      <c r="LGC1787" s="62">
        <v>53131609</v>
      </c>
      <c r="LGD1787" s="62">
        <v>53131609</v>
      </c>
      <c r="LGE1787" s="62">
        <v>53131609</v>
      </c>
      <c r="LGF1787" s="62">
        <v>53131609</v>
      </c>
      <c r="LGG1787" s="62">
        <v>53131609</v>
      </c>
      <c r="LGH1787" s="62">
        <v>53131609</v>
      </c>
      <c r="LGI1787" s="62">
        <v>53131609</v>
      </c>
      <c r="LGJ1787" s="62">
        <v>53131609</v>
      </c>
      <c r="LGK1787" s="62">
        <v>53131609</v>
      </c>
      <c r="LGL1787" s="62">
        <v>53131609</v>
      </c>
      <c r="LGM1787" s="62">
        <v>53131609</v>
      </c>
      <c r="LGN1787" s="62">
        <v>53131609</v>
      </c>
      <c r="LGO1787" s="62">
        <v>53131609</v>
      </c>
      <c r="LGP1787" s="62">
        <v>53131609</v>
      </c>
      <c r="LGQ1787" s="62">
        <v>53131609</v>
      </c>
      <c r="LGR1787" s="62">
        <v>53131609</v>
      </c>
      <c r="LGS1787" s="62">
        <v>53131609</v>
      </c>
      <c r="LGT1787" s="62">
        <v>53131609</v>
      </c>
      <c r="LGU1787" s="62">
        <v>53131609</v>
      </c>
      <c r="LGV1787" s="62">
        <v>53131609</v>
      </c>
      <c r="LGW1787" s="62">
        <v>53131609</v>
      </c>
      <c r="LGX1787" s="62">
        <v>53131609</v>
      </c>
      <c r="LGY1787" s="62">
        <v>53131609</v>
      </c>
      <c r="LGZ1787" s="62">
        <v>53131609</v>
      </c>
      <c r="LHA1787" s="62">
        <v>53131609</v>
      </c>
      <c r="LHB1787" s="62">
        <v>53131609</v>
      </c>
      <c r="LHC1787" s="62">
        <v>53131609</v>
      </c>
      <c r="LHD1787" s="62">
        <v>53131609</v>
      </c>
      <c r="LHE1787" s="62">
        <v>53131609</v>
      </c>
      <c r="LHF1787" s="62">
        <v>53131609</v>
      </c>
      <c r="LHG1787" s="62">
        <v>53131609</v>
      </c>
      <c r="LHH1787" s="62">
        <v>53131609</v>
      </c>
      <c r="LHI1787" s="62">
        <v>53131609</v>
      </c>
      <c r="LHJ1787" s="62">
        <v>53131609</v>
      </c>
      <c r="LHK1787" s="62">
        <v>53131609</v>
      </c>
      <c r="LHL1787" s="62">
        <v>53131609</v>
      </c>
      <c r="LHM1787" s="62">
        <v>53131609</v>
      </c>
      <c r="LHN1787" s="62">
        <v>53131609</v>
      </c>
      <c r="LHO1787" s="62">
        <v>53131609</v>
      </c>
      <c r="LHP1787" s="62">
        <v>53131609</v>
      </c>
      <c r="LHQ1787" s="62">
        <v>53131609</v>
      </c>
      <c r="LHR1787" s="62">
        <v>53131609</v>
      </c>
      <c r="LHS1787" s="62">
        <v>53131609</v>
      </c>
      <c r="LHT1787" s="62">
        <v>53131609</v>
      </c>
      <c r="LHU1787" s="62">
        <v>53131609</v>
      </c>
      <c r="LHV1787" s="62">
        <v>53131609</v>
      </c>
      <c r="LHW1787" s="62">
        <v>53131609</v>
      </c>
      <c r="LHX1787" s="62">
        <v>53131609</v>
      </c>
      <c r="LHY1787" s="62">
        <v>53131609</v>
      </c>
      <c r="LHZ1787" s="62">
        <v>53131609</v>
      </c>
      <c r="LIA1787" s="62">
        <v>53131609</v>
      </c>
      <c r="LIB1787" s="62">
        <v>53131609</v>
      </c>
      <c r="LIC1787" s="62">
        <v>53131609</v>
      </c>
      <c r="LID1787" s="62">
        <v>53131609</v>
      </c>
      <c r="LIE1787" s="62">
        <v>53131609</v>
      </c>
      <c r="LIF1787" s="62">
        <v>53131609</v>
      </c>
      <c r="LIG1787" s="62">
        <v>53131609</v>
      </c>
      <c r="LIH1787" s="62">
        <v>53131609</v>
      </c>
      <c r="LII1787" s="62">
        <v>53131609</v>
      </c>
      <c r="LIJ1787" s="62">
        <v>53131609</v>
      </c>
      <c r="LIK1787" s="62">
        <v>53131609</v>
      </c>
      <c r="LIL1787" s="62">
        <v>53131609</v>
      </c>
      <c r="LIM1787" s="62">
        <v>53131609</v>
      </c>
      <c r="LIN1787" s="62">
        <v>53131609</v>
      </c>
      <c r="LIO1787" s="62">
        <v>53131609</v>
      </c>
      <c r="LIP1787" s="62">
        <v>53131609</v>
      </c>
      <c r="LIQ1787" s="62">
        <v>53131609</v>
      </c>
      <c r="LIR1787" s="62">
        <v>53131609</v>
      </c>
      <c r="LIS1787" s="62">
        <v>53131609</v>
      </c>
      <c r="LIT1787" s="62">
        <v>53131609</v>
      </c>
      <c r="LIU1787" s="62">
        <v>53131609</v>
      </c>
      <c r="LIV1787" s="62">
        <v>53131609</v>
      </c>
      <c r="LIW1787" s="62">
        <v>53131609</v>
      </c>
      <c r="LIX1787" s="62">
        <v>53131609</v>
      </c>
      <c r="LIY1787" s="62">
        <v>53131609</v>
      </c>
      <c r="LIZ1787" s="62">
        <v>53131609</v>
      </c>
      <c r="LJA1787" s="62">
        <v>53131609</v>
      </c>
      <c r="LJB1787" s="62">
        <v>53131609</v>
      </c>
      <c r="LJC1787" s="62">
        <v>53131609</v>
      </c>
      <c r="LJD1787" s="62">
        <v>53131609</v>
      </c>
      <c r="LJE1787" s="62">
        <v>53131609</v>
      </c>
      <c r="LJF1787" s="62">
        <v>53131609</v>
      </c>
      <c r="LJG1787" s="62">
        <v>53131609</v>
      </c>
      <c r="LJH1787" s="62">
        <v>53131609</v>
      </c>
      <c r="LJI1787" s="62">
        <v>53131609</v>
      </c>
      <c r="LJJ1787" s="62">
        <v>53131609</v>
      </c>
      <c r="LJK1787" s="62">
        <v>53131609</v>
      </c>
      <c r="LJL1787" s="62">
        <v>53131609</v>
      </c>
      <c r="LJM1787" s="62">
        <v>53131609</v>
      </c>
      <c r="LJN1787" s="62">
        <v>53131609</v>
      </c>
      <c r="LJO1787" s="62">
        <v>53131609</v>
      </c>
      <c r="LJP1787" s="62">
        <v>53131609</v>
      </c>
      <c r="LJQ1787" s="62">
        <v>53131609</v>
      </c>
      <c r="LJR1787" s="62">
        <v>53131609</v>
      </c>
      <c r="LJS1787" s="62">
        <v>53131609</v>
      </c>
      <c r="LJT1787" s="62">
        <v>53131609</v>
      </c>
      <c r="LJU1787" s="62">
        <v>53131609</v>
      </c>
      <c r="LJV1787" s="62">
        <v>53131609</v>
      </c>
      <c r="LJW1787" s="62">
        <v>53131609</v>
      </c>
      <c r="LJX1787" s="62">
        <v>53131609</v>
      </c>
      <c r="LJY1787" s="62">
        <v>53131609</v>
      </c>
      <c r="LJZ1787" s="62">
        <v>53131609</v>
      </c>
      <c r="LKA1787" s="62">
        <v>53131609</v>
      </c>
      <c r="LKB1787" s="62">
        <v>53131609</v>
      </c>
      <c r="LKC1787" s="62">
        <v>53131609</v>
      </c>
      <c r="LKD1787" s="62">
        <v>53131609</v>
      </c>
      <c r="LKE1787" s="62">
        <v>53131609</v>
      </c>
      <c r="LKF1787" s="62">
        <v>53131609</v>
      </c>
      <c r="LKG1787" s="62">
        <v>53131609</v>
      </c>
      <c r="LKH1787" s="62">
        <v>53131609</v>
      </c>
      <c r="LKI1787" s="62">
        <v>53131609</v>
      </c>
      <c r="LKJ1787" s="62">
        <v>53131609</v>
      </c>
      <c r="LKK1787" s="62">
        <v>53131609</v>
      </c>
      <c r="LKL1787" s="62">
        <v>53131609</v>
      </c>
      <c r="LKM1787" s="62">
        <v>53131609</v>
      </c>
      <c r="LKN1787" s="62">
        <v>53131609</v>
      </c>
      <c r="LKO1787" s="62">
        <v>53131609</v>
      </c>
      <c r="LKP1787" s="62">
        <v>53131609</v>
      </c>
      <c r="LKQ1787" s="62">
        <v>53131609</v>
      </c>
      <c r="LKR1787" s="62">
        <v>53131609</v>
      </c>
      <c r="LKS1787" s="62">
        <v>53131609</v>
      </c>
      <c r="LKT1787" s="62">
        <v>53131609</v>
      </c>
      <c r="LKU1787" s="62">
        <v>53131609</v>
      </c>
      <c r="LKV1787" s="62">
        <v>53131609</v>
      </c>
      <c r="LKW1787" s="62">
        <v>53131609</v>
      </c>
      <c r="LKX1787" s="62">
        <v>53131609</v>
      </c>
      <c r="LKY1787" s="62">
        <v>53131609</v>
      </c>
      <c r="LKZ1787" s="62">
        <v>53131609</v>
      </c>
      <c r="LLA1787" s="62">
        <v>53131609</v>
      </c>
      <c r="LLB1787" s="62">
        <v>53131609</v>
      </c>
      <c r="LLC1787" s="62">
        <v>53131609</v>
      </c>
      <c r="LLD1787" s="62">
        <v>53131609</v>
      </c>
      <c r="LLE1787" s="62">
        <v>53131609</v>
      </c>
      <c r="LLF1787" s="62">
        <v>53131609</v>
      </c>
      <c r="LLG1787" s="62">
        <v>53131609</v>
      </c>
      <c r="LLH1787" s="62">
        <v>53131609</v>
      </c>
      <c r="LLI1787" s="62">
        <v>53131609</v>
      </c>
      <c r="LLJ1787" s="62">
        <v>53131609</v>
      </c>
      <c r="LLK1787" s="62">
        <v>53131609</v>
      </c>
      <c r="LLL1787" s="62">
        <v>53131609</v>
      </c>
      <c r="LLM1787" s="62">
        <v>53131609</v>
      </c>
      <c r="LLN1787" s="62">
        <v>53131609</v>
      </c>
      <c r="LLO1787" s="62">
        <v>53131609</v>
      </c>
      <c r="LLP1787" s="62">
        <v>53131609</v>
      </c>
      <c r="LLQ1787" s="62">
        <v>53131609</v>
      </c>
      <c r="LLR1787" s="62">
        <v>53131609</v>
      </c>
      <c r="LLS1787" s="62">
        <v>53131609</v>
      </c>
      <c r="LLT1787" s="62">
        <v>53131609</v>
      </c>
      <c r="LLU1787" s="62">
        <v>53131609</v>
      </c>
      <c r="LLV1787" s="62">
        <v>53131609</v>
      </c>
      <c r="LLW1787" s="62">
        <v>53131609</v>
      </c>
      <c r="LLX1787" s="62">
        <v>53131609</v>
      </c>
      <c r="LLY1787" s="62">
        <v>53131609</v>
      </c>
      <c r="LLZ1787" s="62">
        <v>53131609</v>
      </c>
      <c r="LMA1787" s="62">
        <v>53131609</v>
      </c>
      <c r="LMB1787" s="62">
        <v>53131609</v>
      </c>
      <c r="LMC1787" s="62">
        <v>53131609</v>
      </c>
      <c r="LMD1787" s="62">
        <v>53131609</v>
      </c>
      <c r="LME1787" s="62">
        <v>53131609</v>
      </c>
      <c r="LMF1787" s="62">
        <v>53131609</v>
      </c>
      <c r="LMG1787" s="62">
        <v>53131609</v>
      </c>
      <c r="LMH1787" s="62">
        <v>53131609</v>
      </c>
      <c r="LMI1787" s="62">
        <v>53131609</v>
      </c>
      <c r="LMJ1787" s="62">
        <v>53131609</v>
      </c>
      <c r="LMK1787" s="62">
        <v>53131609</v>
      </c>
      <c r="LML1787" s="62">
        <v>53131609</v>
      </c>
      <c r="LMM1787" s="62">
        <v>53131609</v>
      </c>
      <c r="LMN1787" s="62">
        <v>53131609</v>
      </c>
      <c r="LMO1787" s="62">
        <v>53131609</v>
      </c>
      <c r="LMP1787" s="62">
        <v>53131609</v>
      </c>
      <c r="LMQ1787" s="62">
        <v>53131609</v>
      </c>
      <c r="LMR1787" s="62">
        <v>53131609</v>
      </c>
      <c r="LMS1787" s="62">
        <v>53131609</v>
      </c>
      <c r="LMT1787" s="62">
        <v>53131609</v>
      </c>
      <c r="LMU1787" s="62">
        <v>53131609</v>
      </c>
      <c r="LMV1787" s="62">
        <v>53131609</v>
      </c>
      <c r="LMW1787" s="62">
        <v>53131609</v>
      </c>
      <c r="LMX1787" s="62">
        <v>53131609</v>
      </c>
      <c r="LMY1787" s="62">
        <v>53131609</v>
      </c>
      <c r="LMZ1787" s="62">
        <v>53131609</v>
      </c>
      <c r="LNA1787" s="62">
        <v>53131609</v>
      </c>
      <c r="LNB1787" s="62">
        <v>53131609</v>
      </c>
      <c r="LNC1787" s="62">
        <v>53131609</v>
      </c>
      <c r="LND1787" s="62">
        <v>53131609</v>
      </c>
      <c r="LNE1787" s="62">
        <v>53131609</v>
      </c>
      <c r="LNF1787" s="62">
        <v>53131609</v>
      </c>
      <c r="LNG1787" s="62">
        <v>53131609</v>
      </c>
      <c r="LNH1787" s="62">
        <v>53131609</v>
      </c>
      <c r="LNI1787" s="62">
        <v>53131609</v>
      </c>
      <c r="LNJ1787" s="62">
        <v>53131609</v>
      </c>
      <c r="LNK1787" s="62">
        <v>53131609</v>
      </c>
      <c r="LNL1787" s="62">
        <v>53131609</v>
      </c>
      <c r="LNM1787" s="62">
        <v>53131609</v>
      </c>
      <c r="LNN1787" s="62">
        <v>53131609</v>
      </c>
      <c r="LNO1787" s="62">
        <v>53131609</v>
      </c>
      <c r="LNP1787" s="62">
        <v>53131609</v>
      </c>
      <c r="LNQ1787" s="62">
        <v>53131609</v>
      </c>
      <c r="LNR1787" s="62">
        <v>53131609</v>
      </c>
      <c r="LNS1787" s="62">
        <v>53131609</v>
      </c>
      <c r="LNT1787" s="62">
        <v>53131609</v>
      </c>
      <c r="LNU1787" s="62">
        <v>53131609</v>
      </c>
      <c r="LNV1787" s="62">
        <v>53131609</v>
      </c>
      <c r="LNW1787" s="62">
        <v>53131609</v>
      </c>
      <c r="LNX1787" s="62">
        <v>53131609</v>
      </c>
      <c r="LNY1787" s="62">
        <v>53131609</v>
      </c>
      <c r="LNZ1787" s="62">
        <v>53131609</v>
      </c>
      <c r="LOA1787" s="62">
        <v>53131609</v>
      </c>
      <c r="LOB1787" s="62">
        <v>53131609</v>
      </c>
      <c r="LOC1787" s="62">
        <v>53131609</v>
      </c>
      <c r="LOD1787" s="62">
        <v>53131609</v>
      </c>
      <c r="LOE1787" s="62">
        <v>53131609</v>
      </c>
      <c r="LOF1787" s="62">
        <v>53131609</v>
      </c>
      <c r="LOG1787" s="62">
        <v>53131609</v>
      </c>
      <c r="LOH1787" s="62">
        <v>53131609</v>
      </c>
      <c r="LOI1787" s="62">
        <v>53131609</v>
      </c>
      <c r="LOJ1787" s="62">
        <v>53131609</v>
      </c>
      <c r="LOK1787" s="62">
        <v>53131609</v>
      </c>
      <c r="LOL1787" s="62">
        <v>53131609</v>
      </c>
      <c r="LOM1787" s="62">
        <v>53131609</v>
      </c>
      <c r="LON1787" s="62">
        <v>53131609</v>
      </c>
      <c r="LOO1787" s="62">
        <v>53131609</v>
      </c>
      <c r="LOP1787" s="62">
        <v>53131609</v>
      </c>
      <c r="LOQ1787" s="62">
        <v>53131609</v>
      </c>
      <c r="LOR1787" s="62">
        <v>53131609</v>
      </c>
      <c r="LOS1787" s="62">
        <v>53131609</v>
      </c>
      <c r="LOT1787" s="62">
        <v>53131609</v>
      </c>
      <c r="LOU1787" s="62">
        <v>53131609</v>
      </c>
      <c r="LOV1787" s="62">
        <v>53131609</v>
      </c>
      <c r="LOW1787" s="62">
        <v>53131609</v>
      </c>
      <c r="LOX1787" s="62">
        <v>53131609</v>
      </c>
      <c r="LOY1787" s="62">
        <v>53131609</v>
      </c>
      <c r="LOZ1787" s="62">
        <v>53131609</v>
      </c>
      <c r="LPA1787" s="62">
        <v>53131609</v>
      </c>
      <c r="LPB1787" s="62">
        <v>53131609</v>
      </c>
      <c r="LPC1787" s="62">
        <v>53131609</v>
      </c>
      <c r="LPD1787" s="62">
        <v>53131609</v>
      </c>
      <c r="LPE1787" s="62">
        <v>53131609</v>
      </c>
      <c r="LPF1787" s="62">
        <v>53131609</v>
      </c>
      <c r="LPG1787" s="62">
        <v>53131609</v>
      </c>
      <c r="LPH1787" s="62">
        <v>53131609</v>
      </c>
      <c r="LPI1787" s="62">
        <v>53131609</v>
      </c>
      <c r="LPJ1787" s="62">
        <v>53131609</v>
      </c>
      <c r="LPK1787" s="62">
        <v>53131609</v>
      </c>
      <c r="LPL1787" s="62">
        <v>53131609</v>
      </c>
      <c r="LPM1787" s="62">
        <v>53131609</v>
      </c>
      <c r="LPN1787" s="62">
        <v>53131609</v>
      </c>
      <c r="LPO1787" s="62">
        <v>53131609</v>
      </c>
      <c r="LPP1787" s="62">
        <v>53131609</v>
      </c>
      <c r="LPQ1787" s="62">
        <v>53131609</v>
      </c>
      <c r="LPR1787" s="62">
        <v>53131609</v>
      </c>
      <c r="LPS1787" s="62">
        <v>53131609</v>
      </c>
      <c r="LPT1787" s="62">
        <v>53131609</v>
      </c>
      <c r="LPU1787" s="62">
        <v>53131609</v>
      </c>
      <c r="LPV1787" s="62">
        <v>53131609</v>
      </c>
      <c r="LPW1787" s="62">
        <v>53131609</v>
      </c>
      <c r="LPX1787" s="62">
        <v>53131609</v>
      </c>
      <c r="LPY1787" s="62">
        <v>53131609</v>
      </c>
      <c r="LPZ1787" s="62">
        <v>53131609</v>
      </c>
      <c r="LQA1787" s="62">
        <v>53131609</v>
      </c>
      <c r="LQB1787" s="62">
        <v>53131609</v>
      </c>
      <c r="LQC1787" s="62">
        <v>53131609</v>
      </c>
      <c r="LQD1787" s="62">
        <v>53131609</v>
      </c>
      <c r="LQE1787" s="62">
        <v>53131609</v>
      </c>
      <c r="LQF1787" s="62">
        <v>53131609</v>
      </c>
      <c r="LQG1787" s="62">
        <v>53131609</v>
      </c>
      <c r="LQH1787" s="62">
        <v>53131609</v>
      </c>
      <c r="LQI1787" s="62">
        <v>53131609</v>
      </c>
      <c r="LQJ1787" s="62">
        <v>53131609</v>
      </c>
      <c r="LQK1787" s="62">
        <v>53131609</v>
      </c>
      <c r="LQL1787" s="62">
        <v>53131609</v>
      </c>
      <c r="LQM1787" s="62">
        <v>53131609</v>
      </c>
      <c r="LQN1787" s="62">
        <v>53131609</v>
      </c>
      <c r="LQO1787" s="62">
        <v>53131609</v>
      </c>
      <c r="LQP1787" s="62">
        <v>53131609</v>
      </c>
      <c r="LQQ1787" s="62">
        <v>53131609</v>
      </c>
      <c r="LQR1787" s="62">
        <v>53131609</v>
      </c>
      <c r="LQS1787" s="62">
        <v>53131609</v>
      </c>
      <c r="LQT1787" s="62">
        <v>53131609</v>
      </c>
      <c r="LQU1787" s="62">
        <v>53131609</v>
      </c>
      <c r="LQV1787" s="62">
        <v>53131609</v>
      </c>
      <c r="LQW1787" s="62">
        <v>53131609</v>
      </c>
      <c r="LQX1787" s="62">
        <v>53131609</v>
      </c>
      <c r="LQY1787" s="62">
        <v>53131609</v>
      </c>
      <c r="LQZ1787" s="62">
        <v>53131609</v>
      </c>
      <c r="LRA1787" s="62">
        <v>53131609</v>
      </c>
      <c r="LRB1787" s="62">
        <v>53131609</v>
      </c>
      <c r="LRC1787" s="62">
        <v>53131609</v>
      </c>
      <c r="LRD1787" s="62">
        <v>53131609</v>
      </c>
      <c r="LRE1787" s="62">
        <v>53131609</v>
      </c>
      <c r="LRF1787" s="62">
        <v>53131609</v>
      </c>
      <c r="LRG1787" s="62">
        <v>53131609</v>
      </c>
      <c r="LRH1787" s="62">
        <v>53131609</v>
      </c>
      <c r="LRI1787" s="62">
        <v>53131609</v>
      </c>
      <c r="LRJ1787" s="62">
        <v>53131609</v>
      </c>
      <c r="LRK1787" s="62">
        <v>53131609</v>
      </c>
      <c r="LRL1787" s="62">
        <v>53131609</v>
      </c>
      <c r="LRM1787" s="62">
        <v>53131609</v>
      </c>
      <c r="LRN1787" s="62">
        <v>53131609</v>
      </c>
      <c r="LRO1787" s="62">
        <v>53131609</v>
      </c>
      <c r="LRP1787" s="62">
        <v>53131609</v>
      </c>
      <c r="LRQ1787" s="62">
        <v>53131609</v>
      </c>
      <c r="LRR1787" s="62">
        <v>53131609</v>
      </c>
      <c r="LRS1787" s="62">
        <v>53131609</v>
      </c>
      <c r="LRT1787" s="62">
        <v>53131609</v>
      </c>
      <c r="LRU1787" s="62">
        <v>53131609</v>
      </c>
      <c r="LRV1787" s="62">
        <v>53131609</v>
      </c>
      <c r="LRW1787" s="62">
        <v>53131609</v>
      </c>
      <c r="LRX1787" s="62">
        <v>53131609</v>
      </c>
      <c r="LRY1787" s="62">
        <v>53131609</v>
      </c>
      <c r="LRZ1787" s="62">
        <v>53131609</v>
      </c>
      <c r="LSA1787" s="62">
        <v>53131609</v>
      </c>
      <c r="LSB1787" s="62">
        <v>53131609</v>
      </c>
      <c r="LSC1787" s="62">
        <v>53131609</v>
      </c>
      <c r="LSD1787" s="62">
        <v>53131609</v>
      </c>
      <c r="LSE1787" s="62">
        <v>53131609</v>
      </c>
      <c r="LSF1787" s="62">
        <v>53131609</v>
      </c>
      <c r="LSG1787" s="62">
        <v>53131609</v>
      </c>
      <c r="LSH1787" s="62">
        <v>53131609</v>
      </c>
      <c r="LSI1787" s="62">
        <v>53131609</v>
      </c>
      <c r="LSJ1787" s="62">
        <v>53131609</v>
      </c>
      <c r="LSK1787" s="62">
        <v>53131609</v>
      </c>
      <c r="LSL1787" s="62">
        <v>53131609</v>
      </c>
      <c r="LSM1787" s="62">
        <v>53131609</v>
      </c>
      <c r="LSN1787" s="62">
        <v>53131609</v>
      </c>
      <c r="LSO1787" s="62">
        <v>53131609</v>
      </c>
      <c r="LSP1787" s="62">
        <v>53131609</v>
      </c>
      <c r="LSQ1787" s="62">
        <v>53131609</v>
      </c>
      <c r="LSR1787" s="62">
        <v>53131609</v>
      </c>
      <c r="LSS1787" s="62">
        <v>53131609</v>
      </c>
      <c r="LST1787" s="62">
        <v>53131609</v>
      </c>
      <c r="LSU1787" s="62">
        <v>53131609</v>
      </c>
      <c r="LSV1787" s="62">
        <v>53131609</v>
      </c>
      <c r="LSW1787" s="62">
        <v>53131609</v>
      </c>
      <c r="LSX1787" s="62">
        <v>53131609</v>
      </c>
      <c r="LSY1787" s="62">
        <v>53131609</v>
      </c>
      <c r="LSZ1787" s="62">
        <v>53131609</v>
      </c>
      <c r="LTA1787" s="62">
        <v>53131609</v>
      </c>
      <c r="LTB1787" s="62">
        <v>53131609</v>
      </c>
      <c r="LTC1787" s="62">
        <v>53131609</v>
      </c>
      <c r="LTD1787" s="62">
        <v>53131609</v>
      </c>
      <c r="LTE1787" s="62">
        <v>53131609</v>
      </c>
      <c r="LTF1787" s="62">
        <v>53131609</v>
      </c>
      <c r="LTG1787" s="62">
        <v>53131609</v>
      </c>
      <c r="LTH1787" s="62">
        <v>53131609</v>
      </c>
      <c r="LTI1787" s="62">
        <v>53131609</v>
      </c>
      <c r="LTJ1787" s="62">
        <v>53131609</v>
      </c>
      <c r="LTK1787" s="62">
        <v>53131609</v>
      </c>
      <c r="LTL1787" s="62">
        <v>53131609</v>
      </c>
      <c r="LTM1787" s="62">
        <v>53131609</v>
      </c>
      <c r="LTN1787" s="62">
        <v>53131609</v>
      </c>
      <c r="LTO1787" s="62">
        <v>53131609</v>
      </c>
      <c r="LTP1787" s="62">
        <v>53131609</v>
      </c>
      <c r="LTQ1787" s="62">
        <v>53131609</v>
      </c>
      <c r="LTR1787" s="62">
        <v>53131609</v>
      </c>
      <c r="LTS1787" s="62">
        <v>53131609</v>
      </c>
      <c r="LTT1787" s="62">
        <v>53131609</v>
      </c>
      <c r="LTU1787" s="62">
        <v>53131609</v>
      </c>
      <c r="LTV1787" s="62">
        <v>53131609</v>
      </c>
      <c r="LTW1787" s="62">
        <v>53131609</v>
      </c>
      <c r="LTX1787" s="62">
        <v>53131609</v>
      </c>
      <c r="LTY1787" s="62">
        <v>53131609</v>
      </c>
      <c r="LTZ1787" s="62">
        <v>53131609</v>
      </c>
      <c r="LUA1787" s="62">
        <v>53131609</v>
      </c>
      <c r="LUB1787" s="62">
        <v>53131609</v>
      </c>
      <c r="LUC1787" s="62">
        <v>53131609</v>
      </c>
      <c r="LUD1787" s="62">
        <v>53131609</v>
      </c>
      <c r="LUE1787" s="62">
        <v>53131609</v>
      </c>
      <c r="LUF1787" s="62">
        <v>53131609</v>
      </c>
      <c r="LUG1787" s="62">
        <v>53131609</v>
      </c>
      <c r="LUH1787" s="62">
        <v>53131609</v>
      </c>
      <c r="LUI1787" s="62">
        <v>53131609</v>
      </c>
      <c r="LUJ1787" s="62">
        <v>53131609</v>
      </c>
      <c r="LUK1787" s="62">
        <v>53131609</v>
      </c>
      <c r="LUL1787" s="62">
        <v>53131609</v>
      </c>
      <c r="LUM1787" s="62">
        <v>53131609</v>
      </c>
      <c r="LUN1787" s="62">
        <v>53131609</v>
      </c>
      <c r="LUO1787" s="62">
        <v>53131609</v>
      </c>
      <c r="LUP1787" s="62">
        <v>53131609</v>
      </c>
      <c r="LUQ1787" s="62">
        <v>53131609</v>
      </c>
      <c r="LUR1787" s="62">
        <v>53131609</v>
      </c>
      <c r="LUS1787" s="62">
        <v>53131609</v>
      </c>
      <c r="LUT1787" s="62">
        <v>53131609</v>
      </c>
      <c r="LUU1787" s="62">
        <v>53131609</v>
      </c>
      <c r="LUV1787" s="62">
        <v>53131609</v>
      </c>
      <c r="LUW1787" s="62">
        <v>53131609</v>
      </c>
      <c r="LUX1787" s="62">
        <v>53131609</v>
      </c>
      <c r="LUY1787" s="62">
        <v>53131609</v>
      </c>
      <c r="LUZ1787" s="62">
        <v>53131609</v>
      </c>
      <c r="LVA1787" s="62">
        <v>53131609</v>
      </c>
      <c r="LVB1787" s="62">
        <v>53131609</v>
      </c>
      <c r="LVC1787" s="62">
        <v>53131609</v>
      </c>
      <c r="LVD1787" s="62">
        <v>53131609</v>
      </c>
      <c r="LVE1787" s="62">
        <v>53131609</v>
      </c>
      <c r="LVF1787" s="62">
        <v>53131609</v>
      </c>
      <c r="LVG1787" s="62">
        <v>53131609</v>
      </c>
      <c r="LVH1787" s="62">
        <v>53131609</v>
      </c>
      <c r="LVI1787" s="62">
        <v>53131609</v>
      </c>
      <c r="LVJ1787" s="62">
        <v>53131609</v>
      </c>
      <c r="LVK1787" s="62">
        <v>53131609</v>
      </c>
      <c r="LVL1787" s="62">
        <v>53131609</v>
      </c>
      <c r="LVM1787" s="62">
        <v>53131609</v>
      </c>
      <c r="LVN1787" s="62">
        <v>53131609</v>
      </c>
      <c r="LVO1787" s="62">
        <v>53131609</v>
      </c>
      <c r="LVP1787" s="62">
        <v>53131609</v>
      </c>
      <c r="LVQ1787" s="62">
        <v>53131609</v>
      </c>
      <c r="LVR1787" s="62">
        <v>53131609</v>
      </c>
      <c r="LVS1787" s="62">
        <v>53131609</v>
      </c>
      <c r="LVT1787" s="62">
        <v>53131609</v>
      </c>
      <c r="LVU1787" s="62">
        <v>53131609</v>
      </c>
      <c r="LVV1787" s="62">
        <v>53131609</v>
      </c>
      <c r="LVW1787" s="62">
        <v>53131609</v>
      </c>
      <c r="LVX1787" s="62">
        <v>53131609</v>
      </c>
      <c r="LVY1787" s="62">
        <v>53131609</v>
      </c>
      <c r="LVZ1787" s="62">
        <v>53131609</v>
      </c>
      <c r="LWA1787" s="62">
        <v>53131609</v>
      </c>
      <c r="LWB1787" s="62">
        <v>53131609</v>
      </c>
      <c r="LWC1787" s="62">
        <v>53131609</v>
      </c>
      <c r="LWD1787" s="62">
        <v>53131609</v>
      </c>
      <c r="LWE1787" s="62">
        <v>53131609</v>
      </c>
      <c r="LWF1787" s="62">
        <v>53131609</v>
      </c>
      <c r="LWG1787" s="62">
        <v>53131609</v>
      </c>
      <c r="LWH1787" s="62">
        <v>53131609</v>
      </c>
      <c r="LWI1787" s="62">
        <v>53131609</v>
      </c>
      <c r="LWJ1787" s="62">
        <v>53131609</v>
      </c>
      <c r="LWK1787" s="62">
        <v>53131609</v>
      </c>
      <c r="LWL1787" s="62">
        <v>53131609</v>
      </c>
      <c r="LWM1787" s="62">
        <v>53131609</v>
      </c>
      <c r="LWN1787" s="62">
        <v>53131609</v>
      </c>
      <c r="LWO1787" s="62">
        <v>53131609</v>
      </c>
      <c r="LWP1787" s="62">
        <v>53131609</v>
      </c>
      <c r="LWQ1787" s="62">
        <v>53131609</v>
      </c>
      <c r="LWR1787" s="62">
        <v>53131609</v>
      </c>
      <c r="LWS1787" s="62">
        <v>53131609</v>
      </c>
      <c r="LWT1787" s="62">
        <v>53131609</v>
      </c>
      <c r="LWU1787" s="62">
        <v>53131609</v>
      </c>
      <c r="LWV1787" s="62">
        <v>53131609</v>
      </c>
      <c r="LWW1787" s="62">
        <v>53131609</v>
      </c>
      <c r="LWX1787" s="62">
        <v>53131609</v>
      </c>
      <c r="LWY1787" s="62">
        <v>53131609</v>
      </c>
      <c r="LWZ1787" s="62">
        <v>53131609</v>
      </c>
      <c r="LXA1787" s="62">
        <v>53131609</v>
      </c>
      <c r="LXB1787" s="62">
        <v>53131609</v>
      </c>
      <c r="LXC1787" s="62">
        <v>53131609</v>
      </c>
      <c r="LXD1787" s="62">
        <v>53131609</v>
      </c>
      <c r="LXE1787" s="62">
        <v>53131609</v>
      </c>
      <c r="LXF1787" s="62">
        <v>53131609</v>
      </c>
      <c r="LXG1787" s="62">
        <v>53131609</v>
      </c>
      <c r="LXH1787" s="62">
        <v>53131609</v>
      </c>
      <c r="LXI1787" s="62">
        <v>53131609</v>
      </c>
      <c r="LXJ1787" s="62">
        <v>53131609</v>
      </c>
      <c r="LXK1787" s="62">
        <v>53131609</v>
      </c>
      <c r="LXL1787" s="62">
        <v>53131609</v>
      </c>
      <c r="LXM1787" s="62">
        <v>53131609</v>
      </c>
      <c r="LXN1787" s="62">
        <v>53131609</v>
      </c>
      <c r="LXO1787" s="62">
        <v>53131609</v>
      </c>
      <c r="LXP1787" s="62">
        <v>53131609</v>
      </c>
      <c r="LXQ1787" s="62">
        <v>53131609</v>
      </c>
      <c r="LXR1787" s="62">
        <v>53131609</v>
      </c>
      <c r="LXS1787" s="62">
        <v>53131609</v>
      </c>
      <c r="LXT1787" s="62">
        <v>53131609</v>
      </c>
      <c r="LXU1787" s="62">
        <v>53131609</v>
      </c>
      <c r="LXV1787" s="62">
        <v>53131609</v>
      </c>
      <c r="LXW1787" s="62">
        <v>53131609</v>
      </c>
      <c r="LXX1787" s="62">
        <v>53131609</v>
      </c>
      <c r="LXY1787" s="62">
        <v>53131609</v>
      </c>
      <c r="LXZ1787" s="62">
        <v>53131609</v>
      </c>
      <c r="LYA1787" s="62">
        <v>53131609</v>
      </c>
      <c r="LYB1787" s="62">
        <v>53131609</v>
      </c>
      <c r="LYC1787" s="62">
        <v>53131609</v>
      </c>
      <c r="LYD1787" s="62">
        <v>53131609</v>
      </c>
      <c r="LYE1787" s="62">
        <v>53131609</v>
      </c>
      <c r="LYF1787" s="62">
        <v>53131609</v>
      </c>
      <c r="LYG1787" s="62">
        <v>53131609</v>
      </c>
      <c r="LYH1787" s="62">
        <v>53131609</v>
      </c>
      <c r="LYI1787" s="62">
        <v>53131609</v>
      </c>
      <c r="LYJ1787" s="62">
        <v>53131609</v>
      </c>
      <c r="LYK1787" s="62">
        <v>53131609</v>
      </c>
      <c r="LYL1787" s="62">
        <v>53131609</v>
      </c>
      <c r="LYM1787" s="62">
        <v>53131609</v>
      </c>
      <c r="LYN1787" s="62">
        <v>53131609</v>
      </c>
      <c r="LYO1787" s="62">
        <v>53131609</v>
      </c>
      <c r="LYP1787" s="62">
        <v>53131609</v>
      </c>
      <c r="LYQ1787" s="62">
        <v>53131609</v>
      </c>
      <c r="LYR1787" s="62">
        <v>53131609</v>
      </c>
      <c r="LYS1787" s="62">
        <v>53131609</v>
      </c>
      <c r="LYT1787" s="62">
        <v>53131609</v>
      </c>
      <c r="LYU1787" s="62">
        <v>53131609</v>
      </c>
      <c r="LYV1787" s="62">
        <v>53131609</v>
      </c>
      <c r="LYW1787" s="62">
        <v>53131609</v>
      </c>
      <c r="LYX1787" s="62">
        <v>53131609</v>
      </c>
      <c r="LYY1787" s="62">
        <v>53131609</v>
      </c>
      <c r="LYZ1787" s="62">
        <v>53131609</v>
      </c>
      <c r="LZA1787" s="62">
        <v>53131609</v>
      </c>
      <c r="LZB1787" s="62">
        <v>53131609</v>
      </c>
      <c r="LZC1787" s="62">
        <v>53131609</v>
      </c>
      <c r="LZD1787" s="62">
        <v>53131609</v>
      </c>
      <c r="LZE1787" s="62">
        <v>53131609</v>
      </c>
      <c r="LZF1787" s="62">
        <v>53131609</v>
      </c>
      <c r="LZG1787" s="62">
        <v>53131609</v>
      </c>
      <c r="LZH1787" s="62">
        <v>53131609</v>
      </c>
      <c r="LZI1787" s="62">
        <v>53131609</v>
      </c>
      <c r="LZJ1787" s="62">
        <v>53131609</v>
      </c>
      <c r="LZK1787" s="62">
        <v>53131609</v>
      </c>
      <c r="LZL1787" s="62">
        <v>53131609</v>
      </c>
      <c r="LZM1787" s="62">
        <v>53131609</v>
      </c>
      <c r="LZN1787" s="62">
        <v>53131609</v>
      </c>
      <c r="LZO1787" s="62">
        <v>53131609</v>
      </c>
      <c r="LZP1787" s="62">
        <v>53131609</v>
      </c>
      <c r="LZQ1787" s="62">
        <v>53131609</v>
      </c>
      <c r="LZR1787" s="62">
        <v>53131609</v>
      </c>
      <c r="LZS1787" s="62">
        <v>53131609</v>
      </c>
      <c r="LZT1787" s="62">
        <v>53131609</v>
      </c>
      <c r="LZU1787" s="62">
        <v>53131609</v>
      </c>
      <c r="LZV1787" s="62">
        <v>53131609</v>
      </c>
      <c r="LZW1787" s="62">
        <v>53131609</v>
      </c>
      <c r="LZX1787" s="62">
        <v>53131609</v>
      </c>
      <c r="LZY1787" s="62">
        <v>53131609</v>
      </c>
      <c r="LZZ1787" s="62">
        <v>53131609</v>
      </c>
      <c r="MAA1787" s="62">
        <v>53131609</v>
      </c>
      <c r="MAB1787" s="62">
        <v>53131609</v>
      </c>
      <c r="MAC1787" s="62">
        <v>53131609</v>
      </c>
      <c r="MAD1787" s="62">
        <v>53131609</v>
      </c>
      <c r="MAE1787" s="62">
        <v>53131609</v>
      </c>
      <c r="MAF1787" s="62">
        <v>53131609</v>
      </c>
      <c r="MAG1787" s="62">
        <v>53131609</v>
      </c>
      <c r="MAH1787" s="62">
        <v>53131609</v>
      </c>
      <c r="MAI1787" s="62">
        <v>53131609</v>
      </c>
      <c r="MAJ1787" s="62">
        <v>53131609</v>
      </c>
      <c r="MAK1787" s="62">
        <v>53131609</v>
      </c>
      <c r="MAL1787" s="62">
        <v>53131609</v>
      </c>
      <c r="MAM1787" s="62">
        <v>53131609</v>
      </c>
      <c r="MAN1787" s="62">
        <v>53131609</v>
      </c>
      <c r="MAO1787" s="62">
        <v>53131609</v>
      </c>
      <c r="MAP1787" s="62">
        <v>53131609</v>
      </c>
      <c r="MAQ1787" s="62">
        <v>53131609</v>
      </c>
      <c r="MAR1787" s="62">
        <v>53131609</v>
      </c>
      <c r="MAS1787" s="62">
        <v>53131609</v>
      </c>
      <c r="MAT1787" s="62">
        <v>53131609</v>
      </c>
      <c r="MAU1787" s="62">
        <v>53131609</v>
      </c>
      <c r="MAV1787" s="62">
        <v>53131609</v>
      </c>
      <c r="MAW1787" s="62">
        <v>53131609</v>
      </c>
      <c r="MAX1787" s="62">
        <v>53131609</v>
      </c>
      <c r="MAY1787" s="62">
        <v>53131609</v>
      </c>
      <c r="MAZ1787" s="62">
        <v>53131609</v>
      </c>
      <c r="MBA1787" s="62">
        <v>53131609</v>
      </c>
      <c r="MBB1787" s="62">
        <v>53131609</v>
      </c>
      <c r="MBC1787" s="62">
        <v>53131609</v>
      </c>
      <c r="MBD1787" s="62">
        <v>53131609</v>
      </c>
      <c r="MBE1787" s="62">
        <v>53131609</v>
      </c>
      <c r="MBF1787" s="62">
        <v>53131609</v>
      </c>
      <c r="MBG1787" s="62">
        <v>53131609</v>
      </c>
      <c r="MBH1787" s="62">
        <v>53131609</v>
      </c>
      <c r="MBI1787" s="62">
        <v>53131609</v>
      </c>
      <c r="MBJ1787" s="62">
        <v>53131609</v>
      </c>
      <c r="MBK1787" s="62">
        <v>53131609</v>
      </c>
      <c r="MBL1787" s="62">
        <v>53131609</v>
      </c>
      <c r="MBM1787" s="62">
        <v>53131609</v>
      </c>
      <c r="MBN1787" s="62">
        <v>53131609</v>
      </c>
      <c r="MBO1787" s="62">
        <v>53131609</v>
      </c>
      <c r="MBP1787" s="62">
        <v>53131609</v>
      </c>
      <c r="MBQ1787" s="62">
        <v>53131609</v>
      </c>
      <c r="MBR1787" s="62">
        <v>53131609</v>
      </c>
      <c r="MBS1787" s="62">
        <v>53131609</v>
      </c>
      <c r="MBT1787" s="62">
        <v>53131609</v>
      </c>
      <c r="MBU1787" s="62">
        <v>53131609</v>
      </c>
      <c r="MBV1787" s="62">
        <v>53131609</v>
      </c>
      <c r="MBW1787" s="62">
        <v>53131609</v>
      </c>
      <c r="MBX1787" s="62">
        <v>53131609</v>
      </c>
      <c r="MBY1787" s="62">
        <v>53131609</v>
      </c>
      <c r="MBZ1787" s="62">
        <v>53131609</v>
      </c>
      <c r="MCA1787" s="62">
        <v>53131609</v>
      </c>
      <c r="MCB1787" s="62">
        <v>53131609</v>
      </c>
      <c r="MCC1787" s="62">
        <v>53131609</v>
      </c>
      <c r="MCD1787" s="62">
        <v>53131609</v>
      </c>
      <c r="MCE1787" s="62">
        <v>53131609</v>
      </c>
      <c r="MCF1787" s="62">
        <v>53131609</v>
      </c>
      <c r="MCG1787" s="62">
        <v>53131609</v>
      </c>
      <c r="MCH1787" s="62">
        <v>53131609</v>
      </c>
      <c r="MCI1787" s="62">
        <v>53131609</v>
      </c>
      <c r="MCJ1787" s="62">
        <v>53131609</v>
      </c>
      <c r="MCK1787" s="62">
        <v>53131609</v>
      </c>
      <c r="MCL1787" s="62">
        <v>53131609</v>
      </c>
      <c r="MCM1787" s="62">
        <v>53131609</v>
      </c>
      <c r="MCN1787" s="62">
        <v>53131609</v>
      </c>
      <c r="MCO1787" s="62">
        <v>53131609</v>
      </c>
      <c r="MCP1787" s="62">
        <v>53131609</v>
      </c>
      <c r="MCQ1787" s="62">
        <v>53131609</v>
      </c>
      <c r="MCR1787" s="62">
        <v>53131609</v>
      </c>
      <c r="MCS1787" s="62">
        <v>53131609</v>
      </c>
      <c r="MCT1787" s="62">
        <v>53131609</v>
      </c>
      <c r="MCU1787" s="62">
        <v>53131609</v>
      </c>
      <c r="MCV1787" s="62">
        <v>53131609</v>
      </c>
      <c r="MCW1787" s="62">
        <v>53131609</v>
      </c>
      <c r="MCX1787" s="62">
        <v>53131609</v>
      </c>
      <c r="MCY1787" s="62">
        <v>53131609</v>
      </c>
      <c r="MCZ1787" s="62">
        <v>53131609</v>
      </c>
      <c r="MDA1787" s="62">
        <v>53131609</v>
      </c>
      <c r="MDB1787" s="62">
        <v>53131609</v>
      </c>
      <c r="MDC1787" s="62">
        <v>53131609</v>
      </c>
      <c r="MDD1787" s="62">
        <v>53131609</v>
      </c>
      <c r="MDE1787" s="62">
        <v>53131609</v>
      </c>
      <c r="MDF1787" s="62">
        <v>53131609</v>
      </c>
      <c r="MDG1787" s="62">
        <v>53131609</v>
      </c>
      <c r="MDH1787" s="62">
        <v>53131609</v>
      </c>
      <c r="MDI1787" s="62">
        <v>53131609</v>
      </c>
      <c r="MDJ1787" s="62">
        <v>53131609</v>
      </c>
      <c r="MDK1787" s="62">
        <v>53131609</v>
      </c>
      <c r="MDL1787" s="62">
        <v>53131609</v>
      </c>
      <c r="MDM1787" s="62">
        <v>53131609</v>
      </c>
      <c r="MDN1787" s="62">
        <v>53131609</v>
      </c>
      <c r="MDO1787" s="62">
        <v>53131609</v>
      </c>
      <c r="MDP1787" s="62">
        <v>53131609</v>
      </c>
      <c r="MDQ1787" s="62">
        <v>53131609</v>
      </c>
      <c r="MDR1787" s="62">
        <v>53131609</v>
      </c>
      <c r="MDS1787" s="62">
        <v>53131609</v>
      </c>
      <c r="MDT1787" s="62">
        <v>53131609</v>
      </c>
      <c r="MDU1787" s="62">
        <v>53131609</v>
      </c>
      <c r="MDV1787" s="62">
        <v>53131609</v>
      </c>
      <c r="MDW1787" s="62">
        <v>53131609</v>
      </c>
      <c r="MDX1787" s="62">
        <v>53131609</v>
      </c>
      <c r="MDY1787" s="62">
        <v>53131609</v>
      </c>
      <c r="MDZ1787" s="62">
        <v>53131609</v>
      </c>
      <c r="MEA1787" s="62">
        <v>53131609</v>
      </c>
      <c r="MEB1787" s="62">
        <v>53131609</v>
      </c>
      <c r="MEC1787" s="62">
        <v>53131609</v>
      </c>
      <c r="MED1787" s="62">
        <v>53131609</v>
      </c>
      <c r="MEE1787" s="62">
        <v>53131609</v>
      </c>
      <c r="MEF1787" s="62">
        <v>53131609</v>
      </c>
      <c r="MEG1787" s="62">
        <v>53131609</v>
      </c>
      <c r="MEH1787" s="62">
        <v>53131609</v>
      </c>
      <c r="MEI1787" s="62">
        <v>53131609</v>
      </c>
      <c r="MEJ1787" s="62">
        <v>53131609</v>
      </c>
      <c r="MEK1787" s="62">
        <v>53131609</v>
      </c>
      <c r="MEL1787" s="62">
        <v>53131609</v>
      </c>
      <c r="MEM1787" s="62">
        <v>53131609</v>
      </c>
      <c r="MEN1787" s="62">
        <v>53131609</v>
      </c>
      <c r="MEO1787" s="62">
        <v>53131609</v>
      </c>
      <c r="MEP1787" s="62">
        <v>53131609</v>
      </c>
      <c r="MEQ1787" s="62">
        <v>53131609</v>
      </c>
      <c r="MER1787" s="62">
        <v>53131609</v>
      </c>
      <c r="MES1787" s="62">
        <v>53131609</v>
      </c>
      <c r="MET1787" s="62">
        <v>53131609</v>
      </c>
      <c r="MEU1787" s="62">
        <v>53131609</v>
      </c>
      <c r="MEV1787" s="62">
        <v>53131609</v>
      </c>
      <c r="MEW1787" s="62">
        <v>53131609</v>
      </c>
      <c r="MEX1787" s="62">
        <v>53131609</v>
      </c>
      <c r="MEY1787" s="62">
        <v>53131609</v>
      </c>
      <c r="MEZ1787" s="62">
        <v>53131609</v>
      </c>
      <c r="MFA1787" s="62">
        <v>53131609</v>
      </c>
      <c r="MFB1787" s="62">
        <v>53131609</v>
      </c>
      <c r="MFC1787" s="62">
        <v>53131609</v>
      </c>
      <c r="MFD1787" s="62">
        <v>53131609</v>
      </c>
      <c r="MFE1787" s="62">
        <v>53131609</v>
      </c>
      <c r="MFF1787" s="62">
        <v>53131609</v>
      </c>
      <c r="MFG1787" s="62">
        <v>53131609</v>
      </c>
      <c r="MFH1787" s="62">
        <v>53131609</v>
      </c>
      <c r="MFI1787" s="62">
        <v>53131609</v>
      </c>
      <c r="MFJ1787" s="62">
        <v>53131609</v>
      </c>
      <c r="MFK1787" s="62">
        <v>53131609</v>
      </c>
      <c r="MFL1787" s="62">
        <v>53131609</v>
      </c>
      <c r="MFM1787" s="62">
        <v>53131609</v>
      </c>
      <c r="MFN1787" s="62">
        <v>53131609</v>
      </c>
      <c r="MFO1787" s="62">
        <v>53131609</v>
      </c>
      <c r="MFP1787" s="62">
        <v>53131609</v>
      </c>
      <c r="MFQ1787" s="62">
        <v>53131609</v>
      </c>
      <c r="MFR1787" s="62">
        <v>53131609</v>
      </c>
      <c r="MFS1787" s="62">
        <v>53131609</v>
      </c>
      <c r="MFT1787" s="62">
        <v>53131609</v>
      </c>
      <c r="MFU1787" s="62">
        <v>53131609</v>
      </c>
      <c r="MFV1787" s="62">
        <v>53131609</v>
      </c>
      <c r="MFW1787" s="62">
        <v>53131609</v>
      </c>
      <c r="MFX1787" s="62">
        <v>53131609</v>
      </c>
      <c r="MFY1787" s="62">
        <v>53131609</v>
      </c>
      <c r="MFZ1787" s="62">
        <v>53131609</v>
      </c>
      <c r="MGA1787" s="62">
        <v>53131609</v>
      </c>
      <c r="MGB1787" s="62">
        <v>53131609</v>
      </c>
      <c r="MGC1787" s="62">
        <v>53131609</v>
      </c>
      <c r="MGD1787" s="62">
        <v>53131609</v>
      </c>
      <c r="MGE1787" s="62">
        <v>53131609</v>
      </c>
      <c r="MGF1787" s="62">
        <v>53131609</v>
      </c>
      <c r="MGG1787" s="62">
        <v>53131609</v>
      </c>
      <c r="MGH1787" s="62">
        <v>53131609</v>
      </c>
      <c r="MGI1787" s="62">
        <v>53131609</v>
      </c>
      <c r="MGJ1787" s="62">
        <v>53131609</v>
      </c>
      <c r="MGK1787" s="62">
        <v>53131609</v>
      </c>
      <c r="MGL1787" s="62">
        <v>53131609</v>
      </c>
      <c r="MGM1787" s="62">
        <v>53131609</v>
      </c>
      <c r="MGN1787" s="62">
        <v>53131609</v>
      </c>
      <c r="MGO1787" s="62">
        <v>53131609</v>
      </c>
      <c r="MGP1787" s="62">
        <v>53131609</v>
      </c>
      <c r="MGQ1787" s="62">
        <v>53131609</v>
      </c>
      <c r="MGR1787" s="62">
        <v>53131609</v>
      </c>
      <c r="MGS1787" s="62">
        <v>53131609</v>
      </c>
      <c r="MGT1787" s="62">
        <v>53131609</v>
      </c>
      <c r="MGU1787" s="62">
        <v>53131609</v>
      </c>
      <c r="MGV1787" s="62">
        <v>53131609</v>
      </c>
      <c r="MGW1787" s="62">
        <v>53131609</v>
      </c>
      <c r="MGX1787" s="62">
        <v>53131609</v>
      </c>
      <c r="MGY1787" s="62">
        <v>53131609</v>
      </c>
      <c r="MGZ1787" s="62">
        <v>53131609</v>
      </c>
      <c r="MHA1787" s="62">
        <v>53131609</v>
      </c>
      <c r="MHB1787" s="62">
        <v>53131609</v>
      </c>
      <c r="MHC1787" s="62">
        <v>53131609</v>
      </c>
      <c r="MHD1787" s="62">
        <v>53131609</v>
      </c>
      <c r="MHE1787" s="62">
        <v>53131609</v>
      </c>
      <c r="MHF1787" s="62">
        <v>53131609</v>
      </c>
      <c r="MHG1787" s="62">
        <v>53131609</v>
      </c>
      <c r="MHH1787" s="62">
        <v>53131609</v>
      </c>
      <c r="MHI1787" s="62">
        <v>53131609</v>
      </c>
      <c r="MHJ1787" s="62">
        <v>53131609</v>
      </c>
      <c r="MHK1787" s="62">
        <v>53131609</v>
      </c>
      <c r="MHL1787" s="62">
        <v>53131609</v>
      </c>
      <c r="MHM1787" s="62">
        <v>53131609</v>
      </c>
      <c r="MHN1787" s="62">
        <v>53131609</v>
      </c>
      <c r="MHO1787" s="62">
        <v>53131609</v>
      </c>
      <c r="MHP1787" s="62">
        <v>53131609</v>
      </c>
      <c r="MHQ1787" s="62">
        <v>53131609</v>
      </c>
      <c r="MHR1787" s="62">
        <v>53131609</v>
      </c>
      <c r="MHS1787" s="62">
        <v>53131609</v>
      </c>
      <c r="MHT1787" s="62">
        <v>53131609</v>
      </c>
      <c r="MHU1787" s="62">
        <v>53131609</v>
      </c>
      <c r="MHV1787" s="62">
        <v>53131609</v>
      </c>
      <c r="MHW1787" s="62">
        <v>53131609</v>
      </c>
      <c r="MHX1787" s="62">
        <v>53131609</v>
      </c>
      <c r="MHY1787" s="62">
        <v>53131609</v>
      </c>
      <c r="MHZ1787" s="62">
        <v>53131609</v>
      </c>
      <c r="MIA1787" s="62">
        <v>53131609</v>
      </c>
      <c r="MIB1787" s="62">
        <v>53131609</v>
      </c>
      <c r="MIC1787" s="62">
        <v>53131609</v>
      </c>
      <c r="MID1787" s="62">
        <v>53131609</v>
      </c>
      <c r="MIE1787" s="62">
        <v>53131609</v>
      </c>
      <c r="MIF1787" s="62">
        <v>53131609</v>
      </c>
      <c r="MIG1787" s="62">
        <v>53131609</v>
      </c>
      <c r="MIH1787" s="62">
        <v>53131609</v>
      </c>
      <c r="MII1787" s="62">
        <v>53131609</v>
      </c>
      <c r="MIJ1787" s="62">
        <v>53131609</v>
      </c>
      <c r="MIK1787" s="62">
        <v>53131609</v>
      </c>
      <c r="MIL1787" s="62">
        <v>53131609</v>
      </c>
      <c r="MIM1787" s="62">
        <v>53131609</v>
      </c>
      <c r="MIN1787" s="62">
        <v>53131609</v>
      </c>
      <c r="MIO1787" s="62">
        <v>53131609</v>
      </c>
      <c r="MIP1787" s="62">
        <v>53131609</v>
      </c>
      <c r="MIQ1787" s="62">
        <v>53131609</v>
      </c>
      <c r="MIR1787" s="62">
        <v>53131609</v>
      </c>
      <c r="MIS1787" s="62">
        <v>53131609</v>
      </c>
      <c r="MIT1787" s="62">
        <v>53131609</v>
      </c>
      <c r="MIU1787" s="62">
        <v>53131609</v>
      </c>
      <c r="MIV1787" s="62">
        <v>53131609</v>
      </c>
      <c r="MIW1787" s="62">
        <v>53131609</v>
      </c>
      <c r="MIX1787" s="62">
        <v>53131609</v>
      </c>
      <c r="MIY1787" s="62">
        <v>53131609</v>
      </c>
      <c r="MIZ1787" s="62">
        <v>53131609</v>
      </c>
      <c r="MJA1787" s="62">
        <v>53131609</v>
      </c>
      <c r="MJB1787" s="62">
        <v>53131609</v>
      </c>
      <c r="MJC1787" s="62">
        <v>53131609</v>
      </c>
      <c r="MJD1787" s="62">
        <v>53131609</v>
      </c>
      <c r="MJE1787" s="62">
        <v>53131609</v>
      </c>
      <c r="MJF1787" s="62">
        <v>53131609</v>
      </c>
      <c r="MJG1787" s="62">
        <v>53131609</v>
      </c>
      <c r="MJH1787" s="62">
        <v>53131609</v>
      </c>
      <c r="MJI1787" s="62">
        <v>53131609</v>
      </c>
      <c r="MJJ1787" s="62">
        <v>53131609</v>
      </c>
      <c r="MJK1787" s="62">
        <v>53131609</v>
      </c>
      <c r="MJL1787" s="62">
        <v>53131609</v>
      </c>
      <c r="MJM1787" s="62">
        <v>53131609</v>
      </c>
      <c r="MJN1787" s="62">
        <v>53131609</v>
      </c>
      <c r="MJO1787" s="62">
        <v>53131609</v>
      </c>
      <c r="MJP1787" s="62">
        <v>53131609</v>
      </c>
      <c r="MJQ1787" s="62">
        <v>53131609</v>
      </c>
      <c r="MJR1787" s="62">
        <v>53131609</v>
      </c>
      <c r="MJS1787" s="62">
        <v>53131609</v>
      </c>
      <c r="MJT1787" s="62">
        <v>53131609</v>
      </c>
      <c r="MJU1787" s="62">
        <v>53131609</v>
      </c>
      <c r="MJV1787" s="62">
        <v>53131609</v>
      </c>
      <c r="MJW1787" s="62">
        <v>53131609</v>
      </c>
      <c r="MJX1787" s="62">
        <v>53131609</v>
      </c>
      <c r="MJY1787" s="62">
        <v>53131609</v>
      </c>
      <c r="MJZ1787" s="62">
        <v>53131609</v>
      </c>
      <c r="MKA1787" s="62">
        <v>53131609</v>
      </c>
      <c r="MKB1787" s="62">
        <v>53131609</v>
      </c>
      <c r="MKC1787" s="62">
        <v>53131609</v>
      </c>
      <c r="MKD1787" s="62">
        <v>53131609</v>
      </c>
      <c r="MKE1787" s="62">
        <v>53131609</v>
      </c>
      <c r="MKF1787" s="62">
        <v>53131609</v>
      </c>
      <c r="MKG1787" s="62">
        <v>53131609</v>
      </c>
      <c r="MKH1787" s="62">
        <v>53131609</v>
      </c>
      <c r="MKI1787" s="62">
        <v>53131609</v>
      </c>
      <c r="MKJ1787" s="62">
        <v>53131609</v>
      </c>
      <c r="MKK1787" s="62">
        <v>53131609</v>
      </c>
      <c r="MKL1787" s="62">
        <v>53131609</v>
      </c>
      <c r="MKM1787" s="62">
        <v>53131609</v>
      </c>
      <c r="MKN1787" s="62">
        <v>53131609</v>
      </c>
      <c r="MKO1787" s="62">
        <v>53131609</v>
      </c>
      <c r="MKP1787" s="62">
        <v>53131609</v>
      </c>
      <c r="MKQ1787" s="62">
        <v>53131609</v>
      </c>
      <c r="MKR1787" s="62">
        <v>53131609</v>
      </c>
      <c r="MKS1787" s="62">
        <v>53131609</v>
      </c>
      <c r="MKT1787" s="62">
        <v>53131609</v>
      </c>
      <c r="MKU1787" s="62">
        <v>53131609</v>
      </c>
      <c r="MKV1787" s="62">
        <v>53131609</v>
      </c>
      <c r="MKW1787" s="62">
        <v>53131609</v>
      </c>
      <c r="MKX1787" s="62">
        <v>53131609</v>
      </c>
      <c r="MKY1787" s="62">
        <v>53131609</v>
      </c>
      <c r="MKZ1787" s="62">
        <v>53131609</v>
      </c>
      <c r="MLA1787" s="62">
        <v>53131609</v>
      </c>
      <c r="MLB1787" s="62">
        <v>53131609</v>
      </c>
      <c r="MLC1787" s="62">
        <v>53131609</v>
      </c>
      <c r="MLD1787" s="62">
        <v>53131609</v>
      </c>
      <c r="MLE1787" s="62">
        <v>53131609</v>
      </c>
      <c r="MLF1787" s="62">
        <v>53131609</v>
      </c>
      <c r="MLG1787" s="62">
        <v>53131609</v>
      </c>
      <c r="MLH1787" s="62">
        <v>53131609</v>
      </c>
      <c r="MLI1787" s="62">
        <v>53131609</v>
      </c>
      <c r="MLJ1787" s="62">
        <v>53131609</v>
      </c>
      <c r="MLK1787" s="62">
        <v>53131609</v>
      </c>
      <c r="MLL1787" s="62">
        <v>53131609</v>
      </c>
      <c r="MLM1787" s="62">
        <v>53131609</v>
      </c>
      <c r="MLN1787" s="62">
        <v>53131609</v>
      </c>
      <c r="MLO1787" s="62">
        <v>53131609</v>
      </c>
      <c r="MLP1787" s="62">
        <v>53131609</v>
      </c>
      <c r="MLQ1787" s="62">
        <v>53131609</v>
      </c>
      <c r="MLR1787" s="62">
        <v>53131609</v>
      </c>
      <c r="MLS1787" s="62">
        <v>53131609</v>
      </c>
      <c r="MLT1787" s="62">
        <v>53131609</v>
      </c>
      <c r="MLU1787" s="62">
        <v>53131609</v>
      </c>
      <c r="MLV1787" s="62">
        <v>53131609</v>
      </c>
      <c r="MLW1787" s="62">
        <v>53131609</v>
      </c>
      <c r="MLX1787" s="62">
        <v>53131609</v>
      </c>
      <c r="MLY1787" s="62">
        <v>53131609</v>
      </c>
      <c r="MLZ1787" s="62">
        <v>53131609</v>
      </c>
      <c r="MMA1787" s="62">
        <v>53131609</v>
      </c>
      <c r="MMB1787" s="62">
        <v>53131609</v>
      </c>
      <c r="MMC1787" s="62">
        <v>53131609</v>
      </c>
      <c r="MMD1787" s="62">
        <v>53131609</v>
      </c>
      <c r="MME1787" s="62">
        <v>53131609</v>
      </c>
      <c r="MMF1787" s="62">
        <v>53131609</v>
      </c>
      <c r="MMG1787" s="62">
        <v>53131609</v>
      </c>
      <c r="MMH1787" s="62">
        <v>53131609</v>
      </c>
      <c r="MMI1787" s="62">
        <v>53131609</v>
      </c>
      <c r="MMJ1787" s="62">
        <v>53131609</v>
      </c>
      <c r="MMK1787" s="62">
        <v>53131609</v>
      </c>
      <c r="MML1787" s="62">
        <v>53131609</v>
      </c>
      <c r="MMM1787" s="62">
        <v>53131609</v>
      </c>
      <c r="MMN1787" s="62">
        <v>53131609</v>
      </c>
      <c r="MMO1787" s="62">
        <v>53131609</v>
      </c>
      <c r="MMP1787" s="62">
        <v>53131609</v>
      </c>
      <c r="MMQ1787" s="62">
        <v>53131609</v>
      </c>
      <c r="MMR1787" s="62">
        <v>53131609</v>
      </c>
      <c r="MMS1787" s="62">
        <v>53131609</v>
      </c>
      <c r="MMT1787" s="62">
        <v>53131609</v>
      </c>
      <c r="MMU1787" s="62">
        <v>53131609</v>
      </c>
      <c r="MMV1787" s="62">
        <v>53131609</v>
      </c>
      <c r="MMW1787" s="62">
        <v>53131609</v>
      </c>
      <c r="MMX1787" s="62">
        <v>53131609</v>
      </c>
      <c r="MMY1787" s="62">
        <v>53131609</v>
      </c>
      <c r="MMZ1787" s="62">
        <v>53131609</v>
      </c>
      <c r="MNA1787" s="62">
        <v>53131609</v>
      </c>
      <c r="MNB1787" s="62">
        <v>53131609</v>
      </c>
      <c r="MNC1787" s="62">
        <v>53131609</v>
      </c>
      <c r="MND1787" s="62">
        <v>53131609</v>
      </c>
      <c r="MNE1787" s="62">
        <v>53131609</v>
      </c>
      <c r="MNF1787" s="62">
        <v>53131609</v>
      </c>
      <c r="MNG1787" s="62">
        <v>53131609</v>
      </c>
      <c r="MNH1787" s="62">
        <v>53131609</v>
      </c>
      <c r="MNI1787" s="62">
        <v>53131609</v>
      </c>
      <c r="MNJ1787" s="62">
        <v>53131609</v>
      </c>
      <c r="MNK1787" s="62">
        <v>53131609</v>
      </c>
      <c r="MNL1787" s="62">
        <v>53131609</v>
      </c>
      <c r="MNM1787" s="62">
        <v>53131609</v>
      </c>
      <c r="MNN1787" s="62">
        <v>53131609</v>
      </c>
      <c r="MNO1787" s="62">
        <v>53131609</v>
      </c>
      <c r="MNP1787" s="62">
        <v>53131609</v>
      </c>
      <c r="MNQ1787" s="62">
        <v>53131609</v>
      </c>
      <c r="MNR1787" s="62">
        <v>53131609</v>
      </c>
      <c r="MNS1787" s="62">
        <v>53131609</v>
      </c>
      <c r="MNT1787" s="62">
        <v>53131609</v>
      </c>
      <c r="MNU1787" s="62">
        <v>53131609</v>
      </c>
      <c r="MNV1787" s="62">
        <v>53131609</v>
      </c>
      <c r="MNW1787" s="62">
        <v>53131609</v>
      </c>
      <c r="MNX1787" s="62">
        <v>53131609</v>
      </c>
      <c r="MNY1787" s="62">
        <v>53131609</v>
      </c>
      <c r="MNZ1787" s="62">
        <v>53131609</v>
      </c>
      <c r="MOA1787" s="62">
        <v>53131609</v>
      </c>
      <c r="MOB1787" s="62">
        <v>53131609</v>
      </c>
      <c r="MOC1787" s="62">
        <v>53131609</v>
      </c>
      <c r="MOD1787" s="62">
        <v>53131609</v>
      </c>
      <c r="MOE1787" s="62">
        <v>53131609</v>
      </c>
      <c r="MOF1787" s="62">
        <v>53131609</v>
      </c>
      <c r="MOG1787" s="62">
        <v>53131609</v>
      </c>
      <c r="MOH1787" s="62">
        <v>53131609</v>
      </c>
      <c r="MOI1787" s="62">
        <v>53131609</v>
      </c>
      <c r="MOJ1787" s="62">
        <v>53131609</v>
      </c>
      <c r="MOK1787" s="62">
        <v>53131609</v>
      </c>
      <c r="MOL1787" s="62">
        <v>53131609</v>
      </c>
      <c r="MOM1787" s="62">
        <v>53131609</v>
      </c>
      <c r="MON1787" s="62">
        <v>53131609</v>
      </c>
      <c r="MOO1787" s="62">
        <v>53131609</v>
      </c>
      <c r="MOP1787" s="62">
        <v>53131609</v>
      </c>
      <c r="MOQ1787" s="62">
        <v>53131609</v>
      </c>
      <c r="MOR1787" s="62">
        <v>53131609</v>
      </c>
      <c r="MOS1787" s="62">
        <v>53131609</v>
      </c>
      <c r="MOT1787" s="62">
        <v>53131609</v>
      </c>
      <c r="MOU1787" s="62">
        <v>53131609</v>
      </c>
      <c r="MOV1787" s="62">
        <v>53131609</v>
      </c>
      <c r="MOW1787" s="62">
        <v>53131609</v>
      </c>
      <c r="MOX1787" s="62">
        <v>53131609</v>
      </c>
      <c r="MOY1787" s="62">
        <v>53131609</v>
      </c>
      <c r="MOZ1787" s="62">
        <v>53131609</v>
      </c>
      <c r="MPA1787" s="62">
        <v>53131609</v>
      </c>
      <c r="MPB1787" s="62">
        <v>53131609</v>
      </c>
      <c r="MPC1787" s="62">
        <v>53131609</v>
      </c>
      <c r="MPD1787" s="62">
        <v>53131609</v>
      </c>
      <c r="MPE1787" s="62">
        <v>53131609</v>
      </c>
      <c r="MPF1787" s="62">
        <v>53131609</v>
      </c>
      <c r="MPG1787" s="62">
        <v>53131609</v>
      </c>
      <c r="MPH1787" s="62">
        <v>53131609</v>
      </c>
      <c r="MPI1787" s="62">
        <v>53131609</v>
      </c>
      <c r="MPJ1787" s="62">
        <v>53131609</v>
      </c>
      <c r="MPK1787" s="62">
        <v>53131609</v>
      </c>
      <c r="MPL1787" s="62">
        <v>53131609</v>
      </c>
      <c r="MPM1787" s="62">
        <v>53131609</v>
      </c>
      <c r="MPN1787" s="62">
        <v>53131609</v>
      </c>
      <c r="MPO1787" s="62">
        <v>53131609</v>
      </c>
      <c r="MPP1787" s="62">
        <v>53131609</v>
      </c>
      <c r="MPQ1787" s="62">
        <v>53131609</v>
      </c>
      <c r="MPR1787" s="62">
        <v>53131609</v>
      </c>
      <c r="MPS1787" s="62">
        <v>53131609</v>
      </c>
      <c r="MPT1787" s="62">
        <v>53131609</v>
      </c>
      <c r="MPU1787" s="62">
        <v>53131609</v>
      </c>
      <c r="MPV1787" s="62">
        <v>53131609</v>
      </c>
      <c r="MPW1787" s="62">
        <v>53131609</v>
      </c>
      <c r="MPX1787" s="62">
        <v>53131609</v>
      </c>
      <c r="MPY1787" s="62">
        <v>53131609</v>
      </c>
      <c r="MPZ1787" s="62">
        <v>53131609</v>
      </c>
      <c r="MQA1787" s="62">
        <v>53131609</v>
      </c>
      <c r="MQB1787" s="62">
        <v>53131609</v>
      </c>
      <c r="MQC1787" s="62">
        <v>53131609</v>
      </c>
      <c r="MQD1787" s="62">
        <v>53131609</v>
      </c>
      <c r="MQE1787" s="62">
        <v>53131609</v>
      </c>
      <c r="MQF1787" s="62">
        <v>53131609</v>
      </c>
      <c r="MQG1787" s="62">
        <v>53131609</v>
      </c>
      <c r="MQH1787" s="62">
        <v>53131609</v>
      </c>
      <c r="MQI1787" s="62">
        <v>53131609</v>
      </c>
      <c r="MQJ1787" s="62">
        <v>53131609</v>
      </c>
      <c r="MQK1787" s="62">
        <v>53131609</v>
      </c>
      <c r="MQL1787" s="62">
        <v>53131609</v>
      </c>
      <c r="MQM1787" s="62">
        <v>53131609</v>
      </c>
      <c r="MQN1787" s="62">
        <v>53131609</v>
      </c>
      <c r="MQO1787" s="62">
        <v>53131609</v>
      </c>
      <c r="MQP1787" s="62">
        <v>53131609</v>
      </c>
      <c r="MQQ1787" s="62">
        <v>53131609</v>
      </c>
      <c r="MQR1787" s="62">
        <v>53131609</v>
      </c>
      <c r="MQS1787" s="62">
        <v>53131609</v>
      </c>
      <c r="MQT1787" s="62">
        <v>53131609</v>
      </c>
      <c r="MQU1787" s="62">
        <v>53131609</v>
      </c>
      <c r="MQV1787" s="62">
        <v>53131609</v>
      </c>
      <c r="MQW1787" s="62">
        <v>53131609</v>
      </c>
      <c r="MQX1787" s="62">
        <v>53131609</v>
      </c>
      <c r="MQY1787" s="62">
        <v>53131609</v>
      </c>
      <c r="MQZ1787" s="62">
        <v>53131609</v>
      </c>
      <c r="MRA1787" s="62">
        <v>53131609</v>
      </c>
      <c r="MRB1787" s="62">
        <v>53131609</v>
      </c>
      <c r="MRC1787" s="62">
        <v>53131609</v>
      </c>
      <c r="MRD1787" s="62">
        <v>53131609</v>
      </c>
      <c r="MRE1787" s="62">
        <v>53131609</v>
      </c>
      <c r="MRF1787" s="62">
        <v>53131609</v>
      </c>
      <c r="MRG1787" s="62">
        <v>53131609</v>
      </c>
      <c r="MRH1787" s="62">
        <v>53131609</v>
      </c>
      <c r="MRI1787" s="62">
        <v>53131609</v>
      </c>
      <c r="MRJ1787" s="62">
        <v>53131609</v>
      </c>
      <c r="MRK1787" s="62">
        <v>53131609</v>
      </c>
      <c r="MRL1787" s="62">
        <v>53131609</v>
      </c>
      <c r="MRM1787" s="62">
        <v>53131609</v>
      </c>
      <c r="MRN1787" s="62">
        <v>53131609</v>
      </c>
      <c r="MRO1787" s="62">
        <v>53131609</v>
      </c>
      <c r="MRP1787" s="62">
        <v>53131609</v>
      </c>
      <c r="MRQ1787" s="62">
        <v>53131609</v>
      </c>
      <c r="MRR1787" s="62">
        <v>53131609</v>
      </c>
      <c r="MRS1787" s="62">
        <v>53131609</v>
      </c>
      <c r="MRT1787" s="62">
        <v>53131609</v>
      </c>
      <c r="MRU1787" s="62">
        <v>53131609</v>
      </c>
      <c r="MRV1787" s="62">
        <v>53131609</v>
      </c>
      <c r="MRW1787" s="62">
        <v>53131609</v>
      </c>
      <c r="MRX1787" s="62">
        <v>53131609</v>
      </c>
      <c r="MRY1787" s="62">
        <v>53131609</v>
      </c>
      <c r="MRZ1787" s="62">
        <v>53131609</v>
      </c>
      <c r="MSA1787" s="62">
        <v>53131609</v>
      </c>
      <c r="MSB1787" s="62">
        <v>53131609</v>
      </c>
      <c r="MSC1787" s="62">
        <v>53131609</v>
      </c>
      <c r="MSD1787" s="62">
        <v>53131609</v>
      </c>
      <c r="MSE1787" s="62">
        <v>53131609</v>
      </c>
      <c r="MSF1787" s="62">
        <v>53131609</v>
      </c>
      <c r="MSG1787" s="62">
        <v>53131609</v>
      </c>
      <c r="MSH1787" s="62">
        <v>53131609</v>
      </c>
      <c r="MSI1787" s="62">
        <v>53131609</v>
      </c>
      <c r="MSJ1787" s="62">
        <v>53131609</v>
      </c>
      <c r="MSK1787" s="62">
        <v>53131609</v>
      </c>
      <c r="MSL1787" s="62">
        <v>53131609</v>
      </c>
      <c r="MSM1787" s="62">
        <v>53131609</v>
      </c>
      <c r="MSN1787" s="62">
        <v>53131609</v>
      </c>
      <c r="MSO1787" s="62">
        <v>53131609</v>
      </c>
      <c r="MSP1787" s="62">
        <v>53131609</v>
      </c>
      <c r="MSQ1787" s="62">
        <v>53131609</v>
      </c>
      <c r="MSR1787" s="62">
        <v>53131609</v>
      </c>
      <c r="MSS1787" s="62">
        <v>53131609</v>
      </c>
      <c r="MST1787" s="62">
        <v>53131609</v>
      </c>
      <c r="MSU1787" s="62">
        <v>53131609</v>
      </c>
      <c r="MSV1787" s="62">
        <v>53131609</v>
      </c>
      <c r="MSW1787" s="62">
        <v>53131609</v>
      </c>
      <c r="MSX1787" s="62">
        <v>53131609</v>
      </c>
      <c r="MSY1787" s="62">
        <v>53131609</v>
      </c>
      <c r="MSZ1787" s="62">
        <v>53131609</v>
      </c>
      <c r="MTA1787" s="62">
        <v>53131609</v>
      </c>
      <c r="MTB1787" s="62">
        <v>53131609</v>
      </c>
      <c r="MTC1787" s="62">
        <v>53131609</v>
      </c>
      <c r="MTD1787" s="62">
        <v>53131609</v>
      </c>
      <c r="MTE1787" s="62">
        <v>53131609</v>
      </c>
      <c r="MTF1787" s="62">
        <v>53131609</v>
      </c>
      <c r="MTG1787" s="62">
        <v>53131609</v>
      </c>
      <c r="MTH1787" s="62">
        <v>53131609</v>
      </c>
      <c r="MTI1787" s="62">
        <v>53131609</v>
      </c>
      <c r="MTJ1787" s="62">
        <v>53131609</v>
      </c>
      <c r="MTK1787" s="62">
        <v>53131609</v>
      </c>
      <c r="MTL1787" s="62">
        <v>53131609</v>
      </c>
      <c r="MTM1787" s="62">
        <v>53131609</v>
      </c>
      <c r="MTN1787" s="62">
        <v>53131609</v>
      </c>
      <c r="MTO1787" s="62">
        <v>53131609</v>
      </c>
      <c r="MTP1787" s="62">
        <v>53131609</v>
      </c>
      <c r="MTQ1787" s="62">
        <v>53131609</v>
      </c>
      <c r="MTR1787" s="62">
        <v>53131609</v>
      </c>
      <c r="MTS1787" s="62">
        <v>53131609</v>
      </c>
      <c r="MTT1787" s="62">
        <v>53131609</v>
      </c>
      <c r="MTU1787" s="62">
        <v>53131609</v>
      </c>
      <c r="MTV1787" s="62">
        <v>53131609</v>
      </c>
      <c r="MTW1787" s="62">
        <v>53131609</v>
      </c>
      <c r="MTX1787" s="62">
        <v>53131609</v>
      </c>
      <c r="MTY1787" s="62">
        <v>53131609</v>
      </c>
      <c r="MTZ1787" s="62">
        <v>53131609</v>
      </c>
      <c r="MUA1787" s="62">
        <v>53131609</v>
      </c>
      <c r="MUB1787" s="62">
        <v>53131609</v>
      </c>
      <c r="MUC1787" s="62">
        <v>53131609</v>
      </c>
      <c r="MUD1787" s="62">
        <v>53131609</v>
      </c>
      <c r="MUE1787" s="62">
        <v>53131609</v>
      </c>
      <c r="MUF1787" s="62">
        <v>53131609</v>
      </c>
      <c r="MUG1787" s="62">
        <v>53131609</v>
      </c>
      <c r="MUH1787" s="62">
        <v>53131609</v>
      </c>
      <c r="MUI1787" s="62">
        <v>53131609</v>
      </c>
      <c r="MUJ1787" s="62">
        <v>53131609</v>
      </c>
      <c r="MUK1787" s="62">
        <v>53131609</v>
      </c>
      <c r="MUL1787" s="62">
        <v>53131609</v>
      </c>
      <c r="MUM1787" s="62">
        <v>53131609</v>
      </c>
      <c r="MUN1787" s="62">
        <v>53131609</v>
      </c>
      <c r="MUO1787" s="62">
        <v>53131609</v>
      </c>
      <c r="MUP1787" s="62">
        <v>53131609</v>
      </c>
      <c r="MUQ1787" s="62">
        <v>53131609</v>
      </c>
      <c r="MUR1787" s="62">
        <v>53131609</v>
      </c>
      <c r="MUS1787" s="62">
        <v>53131609</v>
      </c>
      <c r="MUT1787" s="62">
        <v>53131609</v>
      </c>
      <c r="MUU1787" s="62">
        <v>53131609</v>
      </c>
      <c r="MUV1787" s="62">
        <v>53131609</v>
      </c>
      <c r="MUW1787" s="62">
        <v>53131609</v>
      </c>
      <c r="MUX1787" s="62">
        <v>53131609</v>
      </c>
      <c r="MUY1787" s="62">
        <v>53131609</v>
      </c>
      <c r="MUZ1787" s="62">
        <v>53131609</v>
      </c>
      <c r="MVA1787" s="62">
        <v>53131609</v>
      </c>
      <c r="MVB1787" s="62">
        <v>53131609</v>
      </c>
      <c r="MVC1787" s="62">
        <v>53131609</v>
      </c>
      <c r="MVD1787" s="62">
        <v>53131609</v>
      </c>
      <c r="MVE1787" s="62">
        <v>53131609</v>
      </c>
      <c r="MVF1787" s="62">
        <v>53131609</v>
      </c>
      <c r="MVG1787" s="62">
        <v>53131609</v>
      </c>
      <c r="MVH1787" s="62">
        <v>53131609</v>
      </c>
      <c r="MVI1787" s="62">
        <v>53131609</v>
      </c>
      <c r="MVJ1787" s="62">
        <v>53131609</v>
      </c>
      <c r="MVK1787" s="62">
        <v>53131609</v>
      </c>
      <c r="MVL1787" s="62">
        <v>53131609</v>
      </c>
      <c r="MVM1787" s="62">
        <v>53131609</v>
      </c>
      <c r="MVN1787" s="62">
        <v>53131609</v>
      </c>
      <c r="MVO1787" s="62">
        <v>53131609</v>
      </c>
      <c r="MVP1787" s="62">
        <v>53131609</v>
      </c>
      <c r="MVQ1787" s="62">
        <v>53131609</v>
      </c>
      <c r="MVR1787" s="62">
        <v>53131609</v>
      </c>
      <c r="MVS1787" s="62">
        <v>53131609</v>
      </c>
      <c r="MVT1787" s="62">
        <v>53131609</v>
      </c>
      <c r="MVU1787" s="62">
        <v>53131609</v>
      </c>
      <c r="MVV1787" s="62">
        <v>53131609</v>
      </c>
      <c r="MVW1787" s="62">
        <v>53131609</v>
      </c>
      <c r="MVX1787" s="62">
        <v>53131609</v>
      </c>
      <c r="MVY1787" s="62">
        <v>53131609</v>
      </c>
      <c r="MVZ1787" s="62">
        <v>53131609</v>
      </c>
      <c r="MWA1787" s="62">
        <v>53131609</v>
      </c>
      <c r="MWB1787" s="62">
        <v>53131609</v>
      </c>
      <c r="MWC1787" s="62">
        <v>53131609</v>
      </c>
      <c r="MWD1787" s="62">
        <v>53131609</v>
      </c>
      <c r="MWE1787" s="62">
        <v>53131609</v>
      </c>
      <c r="MWF1787" s="62">
        <v>53131609</v>
      </c>
      <c r="MWG1787" s="62">
        <v>53131609</v>
      </c>
      <c r="MWH1787" s="62">
        <v>53131609</v>
      </c>
      <c r="MWI1787" s="62">
        <v>53131609</v>
      </c>
      <c r="MWJ1787" s="62">
        <v>53131609</v>
      </c>
      <c r="MWK1787" s="62">
        <v>53131609</v>
      </c>
      <c r="MWL1787" s="62">
        <v>53131609</v>
      </c>
      <c r="MWM1787" s="62">
        <v>53131609</v>
      </c>
      <c r="MWN1787" s="62">
        <v>53131609</v>
      </c>
      <c r="MWO1787" s="62">
        <v>53131609</v>
      </c>
      <c r="MWP1787" s="62">
        <v>53131609</v>
      </c>
      <c r="MWQ1787" s="62">
        <v>53131609</v>
      </c>
      <c r="MWR1787" s="62">
        <v>53131609</v>
      </c>
      <c r="MWS1787" s="62">
        <v>53131609</v>
      </c>
      <c r="MWT1787" s="62">
        <v>53131609</v>
      </c>
      <c r="MWU1787" s="62">
        <v>53131609</v>
      </c>
      <c r="MWV1787" s="62">
        <v>53131609</v>
      </c>
      <c r="MWW1787" s="62">
        <v>53131609</v>
      </c>
      <c r="MWX1787" s="62">
        <v>53131609</v>
      </c>
      <c r="MWY1787" s="62">
        <v>53131609</v>
      </c>
      <c r="MWZ1787" s="62">
        <v>53131609</v>
      </c>
      <c r="MXA1787" s="62">
        <v>53131609</v>
      </c>
      <c r="MXB1787" s="62">
        <v>53131609</v>
      </c>
      <c r="MXC1787" s="62">
        <v>53131609</v>
      </c>
      <c r="MXD1787" s="62">
        <v>53131609</v>
      </c>
      <c r="MXE1787" s="62">
        <v>53131609</v>
      </c>
      <c r="MXF1787" s="62">
        <v>53131609</v>
      </c>
      <c r="MXG1787" s="62">
        <v>53131609</v>
      </c>
      <c r="MXH1787" s="62">
        <v>53131609</v>
      </c>
      <c r="MXI1787" s="62">
        <v>53131609</v>
      </c>
      <c r="MXJ1787" s="62">
        <v>53131609</v>
      </c>
      <c r="MXK1787" s="62">
        <v>53131609</v>
      </c>
      <c r="MXL1787" s="62">
        <v>53131609</v>
      </c>
      <c r="MXM1787" s="62">
        <v>53131609</v>
      </c>
      <c r="MXN1787" s="62">
        <v>53131609</v>
      </c>
      <c r="MXO1787" s="62">
        <v>53131609</v>
      </c>
      <c r="MXP1787" s="62">
        <v>53131609</v>
      </c>
      <c r="MXQ1787" s="62">
        <v>53131609</v>
      </c>
      <c r="MXR1787" s="62">
        <v>53131609</v>
      </c>
      <c r="MXS1787" s="62">
        <v>53131609</v>
      </c>
      <c r="MXT1787" s="62">
        <v>53131609</v>
      </c>
      <c r="MXU1787" s="62">
        <v>53131609</v>
      </c>
      <c r="MXV1787" s="62">
        <v>53131609</v>
      </c>
      <c r="MXW1787" s="62">
        <v>53131609</v>
      </c>
      <c r="MXX1787" s="62">
        <v>53131609</v>
      </c>
      <c r="MXY1787" s="62">
        <v>53131609</v>
      </c>
      <c r="MXZ1787" s="62">
        <v>53131609</v>
      </c>
      <c r="MYA1787" s="62">
        <v>53131609</v>
      </c>
      <c r="MYB1787" s="62">
        <v>53131609</v>
      </c>
      <c r="MYC1787" s="62">
        <v>53131609</v>
      </c>
      <c r="MYD1787" s="62">
        <v>53131609</v>
      </c>
      <c r="MYE1787" s="62">
        <v>53131609</v>
      </c>
      <c r="MYF1787" s="62">
        <v>53131609</v>
      </c>
      <c r="MYG1787" s="62">
        <v>53131609</v>
      </c>
      <c r="MYH1787" s="62">
        <v>53131609</v>
      </c>
      <c r="MYI1787" s="62">
        <v>53131609</v>
      </c>
      <c r="MYJ1787" s="62">
        <v>53131609</v>
      </c>
      <c r="MYK1787" s="62">
        <v>53131609</v>
      </c>
      <c r="MYL1787" s="62">
        <v>53131609</v>
      </c>
      <c r="MYM1787" s="62">
        <v>53131609</v>
      </c>
      <c r="MYN1787" s="62">
        <v>53131609</v>
      </c>
      <c r="MYO1787" s="62">
        <v>53131609</v>
      </c>
      <c r="MYP1787" s="62">
        <v>53131609</v>
      </c>
      <c r="MYQ1787" s="62">
        <v>53131609</v>
      </c>
      <c r="MYR1787" s="62">
        <v>53131609</v>
      </c>
      <c r="MYS1787" s="62">
        <v>53131609</v>
      </c>
      <c r="MYT1787" s="62">
        <v>53131609</v>
      </c>
      <c r="MYU1787" s="62">
        <v>53131609</v>
      </c>
      <c r="MYV1787" s="62">
        <v>53131609</v>
      </c>
      <c r="MYW1787" s="62">
        <v>53131609</v>
      </c>
      <c r="MYX1787" s="62">
        <v>53131609</v>
      </c>
      <c r="MYY1787" s="62">
        <v>53131609</v>
      </c>
      <c r="MYZ1787" s="62">
        <v>53131609</v>
      </c>
      <c r="MZA1787" s="62">
        <v>53131609</v>
      </c>
      <c r="MZB1787" s="62">
        <v>53131609</v>
      </c>
      <c r="MZC1787" s="62">
        <v>53131609</v>
      </c>
      <c r="MZD1787" s="62">
        <v>53131609</v>
      </c>
      <c r="MZE1787" s="62">
        <v>53131609</v>
      </c>
      <c r="MZF1787" s="62">
        <v>53131609</v>
      </c>
      <c r="MZG1787" s="62">
        <v>53131609</v>
      </c>
      <c r="MZH1787" s="62">
        <v>53131609</v>
      </c>
      <c r="MZI1787" s="62">
        <v>53131609</v>
      </c>
      <c r="MZJ1787" s="62">
        <v>53131609</v>
      </c>
      <c r="MZK1787" s="62">
        <v>53131609</v>
      </c>
      <c r="MZL1787" s="62">
        <v>53131609</v>
      </c>
      <c r="MZM1787" s="62">
        <v>53131609</v>
      </c>
      <c r="MZN1787" s="62">
        <v>53131609</v>
      </c>
      <c r="MZO1787" s="62">
        <v>53131609</v>
      </c>
      <c r="MZP1787" s="62">
        <v>53131609</v>
      </c>
      <c r="MZQ1787" s="62">
        <v>53131609</v>
      </c>
      <c r="MZR1787" s="62">
        <v>53131609</v>
      </c>
      <c r="MZS1787" s="62">
        <v>53131609</v>
      </c>
      <c r="MZT1787" s="62">
        <v>53131609</v>
      </c>
      <c r="MZU1787" s="62">
        <v>53131609</v>
      </c>
      <c r="MZV1787" s="62">
        <v>53131609</v>
      </c>
      <c r="MZW1787" s="62">
        <v>53131609</v>
      </c>
      <c r="MZX1787" s="62">
        <v>53131609</v>
      </c>
      <c r="MZY1787" s="62">
        <v>53131609</v>
      </c>
      <c r="MZZ1787" s="62">
        <v>53131609</v>
      </c>
      <c r="NAA1787" s="62">
        <v>53131609</v>
      </c>
      <c r="NAB1787" s="62">
        <v>53131609</v>
      </c>
      <c r="NAC1787" s="62">
        <v>53131609</v>
      </c>
      <c r="NAD1787" s="62">
        <v>53131609</v>
      </c>
      <c r="NAE1787" s="62">
        <v>53131609</v>
      </c>
      <c r="NAF1787" s="62">
        <v>53131609</v>
      </c>
      <c r="NAG1787" s="62">
        <v>53131609</v>
      </c>
      <c r="NAH1787" s="62">
        <v>53131609</v>
      </c>
      <c r="NAI1787" s="62">
        <v>53131609</v>
      </c>
      <c r="NAJ1787" s="62">
        <v>53131609</v>
      </c>
      <c r="NAK1787" s="62">
        <v>53131609</v>
      </c>
      <c r="NAL1787" s="62">
        <v>53131609</v>
      </c>
      <c r="NAM1787" s="62">
        <v>53131609</v>
      </c>
      <c r="NAN1787" s="62">
        <v>53131609</v>
      </c>
      <c r="NAO1787" s="62">
        <v>53131609</v>
      </c>
      <c r="NAP1787" s="62">
        <v>53131609</v>
      </c>
      <c r="NAQ1787" s="62">
        <v>53131609</v>
      </c>
      <c r="NAR1787" s="62">
        <v>53131609</v>
      </c>
      <c r="NAS1787" s="62">
        <v>53131609</v>
      </c>
      <c r="NAT1787" s="62">
        <v>53131609</v>
      </c>
      <c r="NAU1787" s="62">
        <v>53131609</v>
      </c>
      <c r="NAV1787" s="62">
        <v>53131609</v>
      </c>
      <c r="NAW1787" s="62">
        <v>53131609</v>
      </c>
      <c r="NAX1787" s="62">
        <v>53131609</v>
      </c>
      <c r="NAY1787" s="62">
        <v>53131609</v>
      </c>
      <c r="NAZ1787" s="62">
        <v>53131609</v>
      </c>
      <c r="NBA1787" s="62">
        <v>53131609</v>
      </c>
      <c r="NBB1787" s="62">
        <v>53131609</v>
      </c>
      <c r="NBC1787" s="62">
        <v>53131609</v>
      </c>
      <c r="NBD1787" s="62">
        <v>53131609</v>
      </c>
      <c r="NBE1787" s="62">
        <v>53131609</v>
      </c>
      <c r="NBF1787" s="62">
        <v>53131609</v>
      </c>
      <c r="NBG1787" s="62">
        <v>53131609</v>
      </c>
      <c r="NBH1787" s="62">
        <v>53131609</v>
      </c>
      <c r="NBI1787" s="62">
        <v>53131609</v>
      </c>
      <c r="NBJ1787" s="62">
        <v>53131609</v>
      </c>
      <c r="NBK1787" s="62">
        <v>53131609</v>
      </c>
      <c r="NBL1787" s="62">
        <v>53131609</v>
      </c>
      <c r="NBM1787" s="62">
        <v>53131609</v>
      </c>
      <c r="NBN1787" s="62">
        <v>53131609</v>
      </c>
      <c r="NBO1787" s="62">
        <v>53131609</v>
      </c>
      <c r="NBP1787" s="62">
        <v>53131609</v>
      </c>
      <c r="NBQ1787" s="62">
        <v>53131609</v>
      </c>
      <c r="NBR1787" s="62">
        <v>53131609</v>
      </c>
      <c r="NBS1787" s="62">
        <v>53131609</v>
      </c>
      <c r="NBT1787" s="62">
        <v>53131609</v>
      </c>
      <c r="NBU1787" s="62">
        <v>53131609</v>
      </c>
      <c r="NBV1787" s="62">
        <v>53131609</v>
      </c>
      <c r="NBW1787" s="62">
        <v>53131609</v>
      </c>
      <c r="NBX1787" s="62">
        <v>53131609</v>
      </c>
      <c r="NBY1787" s="62">
        <v>53131609</v>
      </c>
      <c r="NBZ1787" s="62">
        <v>53131609</v>
      </c>
      <c r="NCA1787" s="62">
        <v>53131609</v>
      </c>
      <c r="NCB1787" s="62">
        <v>53131609</v>
      </c>
      <c r="NCC1787" s="62">
        <v>53131609</v>
      </c>
      <c r="NCD1787" s="62">
        <v>53131609</v>
      </c>
      <c r="NCE1787" s="62">
        <v>53131609</v>
      </c>
      <c r="NCF1787" s="62">
        <v>53131609</v>
      </c>
      <c r="NCG1787" s="62">
        <v>53131609</v>
      </c>
      <c r="NCH1787" s="62">
        <v>53131609</v>
      </c>
      <c r="NCI1787" s="62">
        <v>53131609</v>
      </c>
      <c r="NCJ1787" s="62">
        <v>53131609</v>
      </c>
      <c r="NCK1787" s="62">
        <v>53131609</v>
      </c>
      <c r="NCL1787" s="62">
        <v>53131609</v>
      </c>
      <c r="NCM1787" s="62">
        <v>53131609</v>
      </c>
      <c r="NCN1787" s="62">
        <v>53131609</v>
      </c>
      <c r="NCO1787" s="62">
        <v>53131609</v>
      </c>
      <c r="NCP1787" s="62">
        <v>53131609</v>
      </c>
      <c r="NCQ1787" s="62">
        <v>53131609</v>
      </c>
      <c r="NCR1787" s="62">
        <v>53131609</v>
      </c>
      <c r="NCS1787" s="62">
        <v>53131609</v>
      </c>
      <c r="NCT1787" s="62">
        <v>53131609</v>
      </c>
      <c r="NCU1787" s="62">
        <v>53131609</v>
      </c>
      <c r="NCV1787" s="62">
        <v>53131609</v>
      </c>
      <c r="NCW1787" s="62">
        <v>53131609</v>
      </c>
      <c r="NCX1787" s="62">
        <v>53131609</v>
      </c>
      <c r="NCY1787" s="62">
        <v>53131609</v>
      </c>
      <c r="NCZ1787" s="62">
        <v>53131609</v>
      </c>
      <c r="NDA1787" s="62">
        <v>53131609</v>
      </c>
      <c r="NDB1787" s="62">
        <v>53131609</v>
      </c>
      <c r="NDC1787" s="62">
        <v>53131609</v>
      </c>
      <c r="NDD1787" s="62">
        <v>53131609</v>
      </c>
      <c r="NDE1787" s="62">
        <v>53131609</v>
      </c>
      <c r="NDF1787" s="62">
        <v>53131609</v>
      </c>
      <c r="NDG1787" s="62">
        <v>53131609</v>
      </c>
      <c r="NDH1787" s="62">
        <v>53131609</v>
      </c>
      <c r="NDI1787" s="62">
        <v>53131609</v>
      </c>
      <c r="NDJ1787" s="62">
        <v>53131609</v>
      </c>
      <c r="NDK1787" s="62">
        <v>53131609</v>
      </c>
      <c r="NDL1787" s="62">
        <v>53131609</v>
      </c>
      <c r="NDM1787" s="62">
        <v>53131609</v>
      </c>
      <c r="NDN1787" s="62">
        <v>53131609</v>
      </c>
      <c r="NDO1787" s="62">
        <v>53131609</v>
      </c>
      <c r="NDP1787" s="62">
        <v>53131609</v>
      </c>
      <c r="NDQ1787" s="62">
        <v>53131609</v>
      </c>
      <c r="NDR1787" s="62">
        <v>53131609</v>
      </c>
      <c r="NDS1787" s="62">
        <v>53131609</v>
      </c>
      <c r="NDT1787" s="62">
        <v>53131609</v>
      </c>
      <c r="NDU1787" s="62">
        <v>53131609</v>
      </c>
      <c r="NDV1787" s="62">
        <v>53131609</v>
      </c>
      <c r="NDW1787" s="62">
        <v>53131609</v>
      </c>
      <c r="NDX1787" s="62">
        <v>53131609</v>
      </c>
      <c r="NDY1787" s="62">
        <v>53131609</v>
      </c>
      <c r="NDZ1787" s="62">
        <v>53131609</v>
      </c>
      <c r="NEA1787" s="62">
        <v>53131609</v>
      </c>
      <c r="NEB1787" s="62">
        <v>53131609</v>
      </c>
      <c r="NEC1787" s="62">
        <v>53131609</v>
      </c>
      <c r="NED1787" s="62">
        <v>53131609</v>
      </c>
      <c r="NEE1787" s="62">
        <v>53131609</v>
      </c>
      <c r="NEF1787" s="62">
        <v>53131609</v>
      </c>
      <c r="NEG1787" s="62">
        <v>53131609</v>
      </c>
      <c r="NEH1787" s="62">
        <v>53131609</v>
      </c>
      <c r="NEI1787" s="62">
        <v>53131609</v>
      </c>
      <c r="NEJ1787" s="62">
        <v>53131609</v>
      </c>
      <c r="NEK1787" s="62">
        <v>53131609</v>
      </c>
      <c r="NEL1787" s="62">
        <v>53131609</v>
      </c>
      <c r="NEM1787" s="62">
        <v>53131609</v>
      </c>
      <c r="NEN1787" s="62">
        <v>53131609</v>
      </c>
      <c r="NEO1787" s="62">
        <v>53131609</v>
      </c>
      <c r="NEP1787" s="62">
        <v>53131609</v>
      </c>
      <c r="NEQ1787" s="62">
        <v>53131609</v>
      </c>
      <c r="NER1787" s="62">
        <v>53131609</v>
      </c>
      <c r="NES1787" s="62">
        <v>53131609</v>
      </c>
      <c r="NET1787" s="62">
        <v>53131609</v>
      </c>
      <c r="NEU1787" s="62">
        <v>53131609</v>
      </c>
      <c r="NEV1787" s="62">
        <v>53131609</v>
      </c>
      <c r="NEW1787" s="62">
        <v>53131609</v>
      </c>
      <c r="NEX1787" s="62">
        <v>53131609</v>
      </c>
      <c r="NEY1787" s="62">
        <v>53131609</v>
      </c>
      <c r="NEZ1787" s="62">
        <v>53131609</v>
      </c>
      <c r="NFA1787" s="62">
        <v>53131609</v>
      </c>
      <c r="NFB1787" s="62">
        <v>53131609</v>
      </c>
      <c r="NFC1787" s="62">
        <v>53131609</v>
      </c>
      <c r="NFD1787" s="62">
        <v>53131609</v>
      </c>
      <c r="NFE1787" s="62">
        <v>53131609</v>
      </c>
      <c r="NFF1787" s="62">
        <v>53131609</v>
      </c>
      <c r="NFG1787" s="62">
        <v>53131609</v>
      </c>
      <c r="NFH1787" s="62">
        <v>53131609</v>
      </c>
      <c r="NFI1787" s="62">
        <v>53131609</v>
      </c>
      <c r="NFJ1787" s="62">
        <v>53131609</v>
      </c>
      <c r="NFK1787" s="62">
        <v>53131609</v>
      </c>
      <c r="NFL1787" s="62">
        <v>53131609</v>
      </c>
      <c r="NFM1787" s="62">
        <v>53131609</v>
      </c>
      <c r="NFN1787" s="62">
        <v>53131609</v>
      </c>
      <c r="NFO1787" s="62">
        <v>53131609</v>
      </c>
      <c r="NFP1787" s="62">
        <v>53131609</v>
      </c>
      <c r="NFQ1787" s="62">
        <v>53131609</v>
      </c>
      <c r="NFR1787" s="62">
        <v>53131609</v>
      </c>
      <c r="NFS1787" s="62">
        <v>53131609</v>
      </c>
      <c r="NFT1787" s="62">
        <v>53131609</v>
      </c>
      <c r="NFU1787" s="62">
        <v>53131609</v>
      </c>
      <c r="NFV1787" s="62">
        <v>53131609</v>
      </c>
      <c r="NFW1787" s="62">
        <v>53131609</v>
      </c>
      <c r="NFX1787" s="62">
        <v>53131609</v>
      </c>
      <c r="NFY1787" s="62">
        <v>53131609</v>
      </c>
      <c r="NFZ1787" s="62">
        <v>53131609</v>
      </c>
      <c r="NGA1787" s="62">
        <v>53131609</v>
      </c>
      <c r="NGB1787" s="62">
        <v>53131609</v>
      </c>
      <c r="NGC1787" s="62">
        <v>53131609</v>
      </c>
      <c r="NGD1787" s="62">
        <v>53131609</v>
      </c>
      <c r="NGE1787" s="62">
        <v>53131609</v>
      </c>
      <c r="NGF1787" s="62">
        <v>53131609</v>
      </c>
      <c r="NGG1787" s="62">
        <v>53131609</v>
      </c>
      <c r="NGH1787" s="62">
        <v>53131609</v>
      </c>
      <c r="NGI1787" s="62">
        <v>53131609</v>
      </c>
      <c r="NGJ1787" s="62">
        <v>53131609</v>
      </c>
      <c r="NGK1787" s="62">
        <v>53131609</v>
      </c>
      <c r="NGL1787" s="62">
        <v>53131609</v>
      </c>
      <c r="NGM1787" s="62">
        <v>53131609</v>
      </c>
      <c r="NGN1787" s="62">
        <v>53131609</v>
      </c>
      <c r="NGO1787" s="62">
        <v>53131609</v>
      </c>
      <c r="NGP1787" s="62">
        <v>53131609</v>
      </c>
      <c r="NGQ1787" s="62">
        <v>53131609</v>
      </c>
      <c r="NGR1787" s="62">
        <v>53131609</v>
      </c>
      <c r="NGS1787" s="62">
        <v>53131609</v>
      </c>
      <c r="NGT1787" s="62">
        <v>53131609</v>
      </c>
      <c r="NGU1787" s="62">
        <v>53131609</v>
      </c>
      <c r="NGV1787" s="62">
        <v>53131609</v>
      </c>
      <c r="NGW1787" s="62">
        <v>53131609</v>
      </c>
      <c r="NGX1787" s="62">
        <v>53131609</v>
      </c>
      <c r="NGY1787" s="62">
        <v>53131609</v>
      </c>
      <c r="NGZ1787" s="62">
        <v>53131609</v>
      </c>
      <c r="NHA1787" s="62">
        <v>53131609</v>
      </c>
      <c r="NHB1787" s="62">
        <v>53131609</v>
      </c>
      <c r="NHC1787" s="62">
        <v>53131609</v>
      </c>
      <c r="NHD1787" s="62">
        <v>53131609</v>
      </c>
      <c r="NHE1787" s="62">
        <v>53131609</v>
      </c>
      <c r="NHF1787" s="62">
        <v>53131609</v>
      </c>
      <c r="NHG1787" s="62">
        <v>53131609</v>
      </c>
      <c r="NHH1787" s="62">
        <v>53131609</v>
      </c>
      <c r="NHI1787" s="62">
        <v>53131609</v>
      </c>
      <c r="NHJ1787" s="62">
        <v>53131609</v>
      </c>
      <c r="NHK1787" s="62">
        <v>53131609</v>
      </c>
      <c r="NHL1787" s="62">
        <v>53131609</v>
      </c>
      <c r="NHM1787" s="62">
        <v>53131609</v>
      </c>
      <c r="NHN1787" s="62">
        <v>53131609</v>
      </c>
      <c r="NHO1787" s="62">
        <v>53131609</v>
      </c>
      <c r="NHP1787" s="62">
        <v>53131609</v>
      </c>
      <c r="NHQ1787" s="62">
        <v>53131609</v>
      </c>
      <c r="NHR1787" s="62">
        <v>53131609</v>
      </c>
      <c r="NHS1787" s="62">
        <v>53131609</v>
      </c>
      <c r="NHT1787" s="62">
        <v>53131609</v>
      </c>
      <c r="NHU1787" s="62">
        <v>53131609</v>
      </c>
      <c r="NHV1787" s="62">
        <v>53131609</v>
      </c>
      <c r="NHW1787" s="62">
        <v>53131609</v>
      </c>
      <c r="NHX1787" s="62">
        <v>53131609</v>
      </c>
      <c r="NHY1787" s="62">
        <v>53131609</v>
      </c>
      <c r="NHZ1787" s="62">
        <v>53131609</v>
      </c>
      <c r="NIA1787" s="62">
        <v>53131609</v>
      </c>
      <c r="NIB1787" s="62">
        <v>53131609</v>
      </c>
      <c r="NIC1787" s="62">
        <v>53131609</v>
      </c>
      <c r="NID1787" s="62">
        <v>53131609</v>
      </c>
      <c r="NIE1787" s="62">
        <v>53131609</v>
      </c>
      <c r="NIF1787" s="62">
        <v>53131609</v>
      </c>
      <c r="NIG1787" s="62">
        <v>53131609</v>
      </c>
      <c r="NIH1787" s="62">
        <v>53131609</v>
      </c>
      <c r="NII1787" s="62">
        <v>53131609</v>
      </c>
      <c r="NIJ1787" s="62">
        <v>53131609</v>
      </c>
      <c r="NIK1787" s="62">
        <v>53131609</v>
      </c>
      <c r="NIL1787" s="62">
        <v>53131609</v>
      </c>
      <c r="NIM1787" s="62">
        <v>53131609</v>
      </c>
      <c r="NIN1787" s="62">
        <v>53131609</v>
      </c>
      <c r="NIO1787" s="62">
        <v>53131609</v>
      </c>
      <c r="NIP1787" s="62">
        <v>53131609</v>
      </c>
      <c r="NIQ1787" s="62">
        <v>53131609</v>
      </c>
      <c r="NIR1787" s="62">
        <v>53131609</v>
      </c>
      <c r="NIS1787" s="62">
        <v>53131609</v>
      </c>
      <c r="NIT1787" s="62">
        <v>53131609</v>
      </c>
      <c r="NIU1787" s="62">
        <v>53131609</v>
      </c>
      <c r="NIV1787" s="62">
        <v>53131609</v>
      </c>
      <c r="NIW1787" s="62">
        <v>53131609</v>
      </c>
      <c r="NIX1787" s="62">
        <v>53131609</v>
      </c>
      <c r="NIY1787" s="62">
        <v>53131609</v>
      </c>
      <c r="NIZ1787" s="62">
        <v>53131609</v>
      </c>
      <c r="NJA1787" s="62">
        <v>53131609</v>
      </c>
      <c r="NJB1787" s="62">
        <v>53131609</v>
      </c>
      <c r="NJC1787" s="62">
        <v>53131609</v>
      </c>
      <c r="NJD1787" s="62">
        <v>53131609</v>
      </c>
      <c r="NJE1787" s="62">
        <v>53131609</v>
      </c>
      <c r="NJF1787" s="62">
        <v>53131609</v>
      </c>
      <c r="NJG1787" s="62">
        <v>53131609</v>
      </c>
      <c r="NJH1787" s="62">
        <v>53131609</v>
      </c>
      <c r="NJI1787" s="62">
        <v>53131609</v>
      </c>
      <c r="NJJ1787" s="62">
        <v>53131609</v>
      </c>
      <c r="NJK1787" s="62">
        <v>53131609</v>
      </c>
      <c r="NJL1787" s="62">
        <v>53131609</v>
      </c>
      <c r="NJM1787" s="62">
        <v>53131609</v>
      </c>
      <c r="NJN1787" s="62">
        <v>53131609</v>
      </c>
      <c r="NJO1787" s="62">
        <v>53131609</v>
      </c>
      <c r="NJP1787" s="62">
        <v>53131609</v>
      </c>
      <c r="NJQ1787" s="62">
        <v>53131609</v>
      </c>
      <c r="NJR1787" s="62">
        <v>53131609</v>
      </c>
      <c r="NJS1787" s="62">
        <v>53131609</v>
      </c>
      <c r="NJT1787" s="62">
        <v>53131609</v>
      </c>
      <c r="NJU1787" s="62">
        <v>53131609</v>
      </c>
      <c r="NJV1787" s="62">
        <v>53131609</v>
      </c>
      <c r="NJW1787" s="62">
        <v>53131609</v>
      </c>
      <c r="NJX1787" s="62">
        <v>53131609</v>
      </c>
      <c r="NJY1787" s="62">
        <v>53131609</v>
      </c>
      <c r="NJZ1787" s="62">
        <v>53131609</v>
      </c>
      <c r="NKA1787" s="62">
        <v>53131609</v>
      </c>
      <c r="NKB1787" s="62">
        <v>53131609</v>
      </c>
      <c r="NKC1787" s="62">
        <v>53131609</v>
      </c>
      <c r="NKD1787" s="62">
        <v>53131609</v>
      </c>
      <c r="NKE1787" s="62">
        <v>53131609</v>
      </c>
      <c r="NKF1787" s="62">
        <v>53131609</v>
      </c>
      <c r="NKG1787" s="62">
        <v>53131609</v>
      </c>
      <c r="NKH1787" s="62">
        <v>53131609</v>
      </c>
      <c r="NKI1787" s="62">
        <v>53131609</v>
      </c>
      <c r="NKJ1787" s="62">
        <v>53131609</v>
      </c>
      <c r="NKK1787" s="62">
        <v>53131609</v>
      </c>
      <c r="NKL1787" s="62">
        <v>53131609</v>
      </c>
      <c r="NKM1787" s="62">
        <v>53131609</v>
      </c>
      <c r="NKN1787" s="62">
        <v>53131609</v>
      </c>
      <c r="NKO1787" s="62">
        <v>53131609</v>
      </c>
      <c r="NKP1787" s="62">
        <v>53131609</v>
      </c>
      <c r="NKQ1787" s="62">
        <v>53131609</v>
      </c>
      <c r="NKR1787" s="62">
        <v>53131609</v>
      </c>
      <c r="NKS1787" s="62">
        <v>53131609</v>
      </c>
      <c r="NKT1787" s="62">
        <v>53131609</v>
      </c>
      <c r="NKU1787" s="62">
        <v>53131609</v>
      </c>
      <c r="NKV1787" s="62">
        <v>53131609</v>
      </c>
      <c r="NKW1787" s="62">
        <v>53131609</v>
      </c>
      <c r="NKX1787" s="62">
        <v>53131609</v>
      </c>
      <c r="NKY1787" s="62">
        <v>53131609</v>
      </c>
      <c r="NKZ1787" s="62">
        <v>53131609</v>
      </c>
      <c r="NLA1787" s="62">
        <v>53131609</v>
      </c>
      <c r="NLB1787" s="62">
        <v>53131609</v>
      </c>
      <c r="NLC1787" s="62">
        <v>53131609</v>
      </c>
      <c r="NLD1787" s="62">
        <v>53131609</v>
      </c>
      <c r="NLE1787" s="62">
        <v>53131609</v>
      </c>
      <c r="NLF1787" s="62">
        <v>53131609</v>
      </c>
      <c r="NLG1787" s="62">
        <v>53131609</v>
      </c>
      <c r="NLH1787" s="62">
        <v>53131609</v>
      </c>
      <c r="NLI1787" s="62">
        <v>53131609</v>
      </c>
      <c r="NLJ1787" s="62">
        <v>53131609</v>
      </c>
      <c r="NLK1787" s="62">
        <v>53131609</v>
      </c>
      <c r="NLL1787" s="62">
        <v>53131609</v>
      </c>
      <c r="NLM1787" s="62">
        <v>53131609</v>
      </c>
      <c r="NLN1787" s="62">
        <v>53131609</v>
      </c>
      <c r="NLO1787" s="62">
        <v>53131609</v>
      </c>
      <c r="NLP1787" s="62">
        <v>53131609</v>
      </c>
      <c r="NLQ1787" s="62">
        <v>53131609</v>
      </c>
      <c r="NLR1787" s="62">
        <v>53131609</v>
      </c>
      <c r="NLS1787" s="62">
        <v>53131609</v>
      </c>
      <c r="NLT1787" s="62">
        <v>53131609</v>
      </c>
      <c r="NLU1787" s="62">
        <v>53131609</v>
      </c>
      <c r="NLV1787" s="62">
        <v>53131609</v>
      </c>
      <c r="NLW1787" s="62">
        <v>53131609</v>
      </c>
      <c r="NLX1787" s="62">
        <v>53131609</v>
      </c>
      <c r="NLY1787" s="62">
        <v>53131609</v>
      </c>
      <c r="NLZ1787" s="62">
        <v>53131609</v>
      </c>
      <c r="NMA1787" s="62">
        <v>53131609</v>
      </c>
      <c r="NMB1787" s="62">
        <v>53131609</v>
      </c>
      <c r="NMC1787" s="62">
        <v>53131609</v>
      </c>
      <c r="NMD1787" s="62">
        <v>53131609</v>
      </c>
      <c r="NME1787" s="62">
        <v>53131609</v>
      </c>
      <c r="NMF1787" s="62">
        <v>53131609</v>
      </c>
      <c r="NMG1787" s="62">
        <v>53131609</v>
      </c>
      <c r="NMH1787" s="62">
        <v>53131609</v>
      </c>
      <c r="NMI1787" s="62">
        <v>53131609</v>
      </c>
      <c r="NMJ1787" s="62">
        <v>53131609</v>
      </c>
      <c r="NMK1787" s="62">
        <v>53131609</v>
      </c>
      <c r="NML1787" s="62">
        <v>53131609</v>
      </c>
      <c r="NMM1787" s="62">
        <v>53131609</v>
      </c>
      <c r="NMN1787" s="62">
        <v>53131609</v>
      </c>
      <c r="NMO1787" s="62">
        <v>53131609</v>
      </c>
      <c r="NMP1787" s="62">
        <v>53131609</v>
      </c>
      <c r="NMQ1787" s="62">
        <v>53131609</v>
      </c>
      <c r="NMR1787" s="62">
        <v>53131609</v>
      </c>
      <c r="NMS1787" s="62">
        <v>53131609</v>
      </c>
      <c r="NMT1787" s="62">
        <v>53131609</v>
      </c>
      <c r="NMU1787" s="62">
        <v>53131609</v>
      </c>
      <c r="NMV1787" s="62">
        <v>53131609</v>
      </c>
      <c r="NMW1787" s="62">
        <v>53131609</v>
      </c>
      <c r="NMX1787" s="62">
        <v>53131609</v>
      </c>
      <c r="NMY1787" s="62">
        <v>53131609</v>
      </c>
      <c r="NMZ1787" s="62">
        <v>53131609</v>
      </c>
      <c r="NNA1787" s="62">
        <v>53131609</v>
      </c>
      <c r="NNB1787" s="62">
        <v>53131609</v>
      </c>
      <c r="NNC1787" s="62">
        <v>53131609</v>
      </c>
      <c r="NND1787" s="62">
        <v>53131609</v>
      </c>
      <c r="NNE1787" s="62">
        <v>53131609</v>
      </c>
      <c r="NNF1787" s="62">
        <v>53131609</v>
      </c>
      <c r="NNG1787" s="62">
        <v>53131609</v>
      </c>
      <c r="NNH1787" s="62">
        <v>53131609</v>
      </c>
      <c r="NNI1787" s="62">
        <v>53131609</v>
      </c>
      <c r="NNJ1787" s="62">
        <v>53131609</v>
      </c>
      <c r="NNK1787" s="62">
        <v>53131609</v>
      </c>
      <c r="NNL1787" s="62">
        <v>53131609</v>
      </c>
      <c r="NNM1787" s="62">
        <v>53131609</v>
      </c>
      <c r="NNN1787" s="62">
        <v>53131609</v>
      </c>
      <c r="NNO1787" s="62">
        <v>53131609</v>
      </c>
      <c r="NNP1787" s="62">
        <v>53131609</v>
      </c>
      <c r="NNQ1787" s="62">
        <v>53131609</v>
      </c>
      <c r="NNR1787" s="62">
        <v>53131609</v>
      </c>
      <c r="NNS1787" s="62">
        <v>53131609</v>
      </c>
      <c r="NNT1787" s="62">
        <v>53131609</v>
      </c>
      <c r="NNU1787" s="62">
        <v>53131609</v>
      </c>
      <c r="NNV1787" s="62">
        <v>53131609</v>
      </c>
      <c r="NNW1787" s="62">
        <v>53131609</v>
      </c>
      <c r="NNX1787" s="62">
        <v>53131609</v>
      </c>
      <c r="NNY1787" s="62">
        <v>53131609</v>
      </c>
      <c r="NNZ1787" s="62">
        <v>53131609</v>
      </c>
      <c r="NOA1787" s="62">
        <v>53131609</v>
      </c>
      <c r="NOB1787" s="62">
        <v>53131609</v>
      </c>
      <c r="NOC1787" s="62">
        <v>53131609</v>
      </c>
      <c r="NOD1787" s="62">
        <v>53131609</v>
      </c>
      <c r="NOE1787" s="62">
        <v>53131609</v>
      </c>
      <c r="NOF1787" s="62">
        <v>53131609</v>
      </c>
      <c r="NOG1787" s="62">
        <v>53131609</v>
      </c>
      <c r="NOH1787" s="62">
        <v>53131609</v>
      </c>
      <c r="NOI1787" s="62">
        <v>53131609</v>
      </c>
      <c r="NOJ1787" s="62">
        <v>53131609</v>
      </c>
      <c r="NOK1787" s="62">
        <v>53131609</v>
      </c>
      <c r="NOL1787" s="62">
        <v>53131609</v>
      </c>
      <c r="NOM1787" s="62">
        <v>53131609</v>
      </c>
      <c r="NON1787" s="62">
        <v>53131609</v>
      </c>
      <c r="NOO1787" s="62">
        <v>53131609</v>
      </c>
      <c r="NOP1787" s="62">
        <v>53131609</v>
      </c>
      <c r="NOQ1787" s="62">
        <v>53131609</v>
      </c>
      <c r="NOR1787" s="62">
        <v>53131609</v>
      </c>
      <c r="NOS1787" s="62">
        <v>53131609</v>
      </c>
      <c r="NOT1787" s="62">
        <v>53131609</v>
      </c>
      <c r="NOU1787" s="62">
        <v>53131609</v>
      </c>
      <c r="NOV1787" s="62">
        <v>53131609</v>
      </c>
      <c r="NOW1787" s="62">
        <v>53131609</v>
      </c>
      <c r="NOX1787" s="62">
        <v>53131609</v>
      </c>
      <c r="NOY1787" s="62">
        <v>53131609</v>
      </c>
      <c r="NOZ1787" s="62">
        <v>53131609</v>
      </c>
      <c r="NPA1787" s="62">
        <v>53131609</v>
      </c>
      <c r="NPB1787" s="62">
        <v>53131609</v>
      </c>
      <c r="NPC1787" s="62">
        <v>53131609</v>
      </c>
      <c r="NPD1787" s="62">
        <v>53131609</v>
      </c>
      <c r="NPE1787" s="62">
        <v>53131609</v>
      </c>
      <c r="NPF1787" s="62">
        <v>53131609</v>
      </c>
      <c r="NPG1787" s="62">
        <v>53131609</v>
      </c>
      <c r="NPH1787" s="62">
        <v>53131609</v>
      </c>
      <c r="NPI1787" s="62">
        <v>53131609</v>
      </c>
      <c r="NPJ1787" s="62">
        <v>53131609</v>
      </c>
      <c r="NPK1787" s="62">
        <v>53131609</v>
      </c>
      <c r="NPL1787" s="62">
        <v>53131609</v>
      </c>
      <c r="NPM1787" s="62">
        <v>53131609</v>
      </c>
      <c r="NPN1787" s="62">
        <v>53131609</v>
      </c>
      <c r="NPO1787" s="62">
        <v>53131609</v>
      </c>
      <c r="NPP1787" s="62">
        <v>53131609</v>
      </c>
      <c r="NPQ1787" s="62">
        <v>53131609</v>
      </c>
      <c r="NPR1787" s="62">
        <v>53131609</v>
      </c>
      <c r="NPS1787" s="62">
        <v>53131609</v>
      </c>
      <c r="NPT1787" s="62">
        <v>53131609</v>
      </c>
      <c r="NPU1787" s="62">
        <v>53131609</v>
      </c>
      <c r="NPV1787" s="62">
        <v>53131609</v>
      </c>
      <c r="NPW1787" s="62">
        <v>53131609</v>
      </c>
      <c r="NPX1787" s="62">
        <v>53131609</v>
      </c>
      <c r="NPY1787" s="62">
        <v>53131609</v>
      </c>
      <c r="NPZ1787" s="62">
        <v>53131609</v>
      </c>
      <c r="NQA1787" s="62">
        <v>53131609</v>
      </c>
      <c r="NQB1787" s="62">
        <v>53131609</v>
      </c>
      <c r="NQC1787" s="62">
        <v>53131609</v>
      </c>
      <c r="NQD1787" s="62">
        <v>53131609</v>
      </c>
      <c r="NQE1787" s="62">
        <v>53131609</v>
      </c>
      <c r="NQF1787" s="62">
        <v>53131609</v>
      </c>
      <c r="NQG1787" s="62">
        <v>53131609</v>
      </c>
      <c r="NQH1787" s="62">
        <v>53131609</v>
      </c>
      <c r="NQI1787" s="62">
        <v>53131609</v>
      </c>
      <c r="NQJ1787" s="62">
        <v>53131609</v>
      </c>
      <c r="NQK1787" s="62">
        <v>53131609</v>
      </c>
      <c r="NQL1787" s="62">
        <v>53131609</v>
      </c>
      <c r="NQM1787" s="62">
        <v>53131609</v>
      </c>
      <c r="NQN1787" s="62">
        <v>53131609</v>
      </c>
      <c r="NQO1787" s="62">
        <v>53131609</v>
      </c>
      <c r="NQP1787" s="62">
        <v>53131609</v>
      </c>
      <c r="NQQ1787" s="62">
        <v>53131609</v>
      </c>
      <c r="NQR1787" s="62">
        <v>53131609</v>
      </c>
      <c r="NQS1787" s="62">
        <v>53131609</v>
      </c>
      <c r="NQT1787" s="62">
        <v>53131609</v>
      </c>
      <c r="NQU1787" s="62">
        <v>53131609</v>
      </c>
      <c r="NQV1787" s="62">
        <v>53131609</v>
      </c>
      <c r="NQW1787" s="62">
        <v>53131609</v>
      </c>
      <c r="NQX1787" s="62">
        <v>53131609</v>
      </c>
      <c r="NQY1787" s="62">
        <v>53131609</v>
      </c>
      <c r="NQZ1787" s="62">
        <v>53131609</v>
      </c>
      <c r="NRA1787" s="62">
        <v>53131609</v>
      </c>
      <c r="NRB1787" s="62">
        <v>53131609</v>
      </c>
      <c r="NRC1787" s="62">
        <v>53131609</v>
      </c>
      <c r="NRD1787" s="62">
        <v>53131609</v>
      </c>
      <c r="NRE1787" s="62">
        <v>53131609</v>
      </c>
      <c r="NRF1787" s="62">
        <v>53131609</v>
      </c>
      <c r="NRG1787" s="62">
        <v>53131609</v>
      </c>
      <c r="NRH1787" s="62">
        <v>53131609</v>
      </c>
      <c r="NRI1787" s="62">
        <v>53131609</v>
      </c>
      <c r="NRJ1787" s="62">
        <v>53131609</v>
      </c>
      <c r="NRK1787" s="62">
        <v>53131609</v>
      </c>
      <c r="NRL1787" s="62">
        <v>53131609</v>
      </c>
      <c r="NRM1787" s="62">
        <v>53131609</v>
      </c>
      <c r="NRN1787" s="62">
        <v>53131609</v>
      </c>
      <c r="NRO1787" s="62">
        <v>53131609</v>
      </c>
      <c r="NRP1787" s="62">
        <v>53131609</v>
      </c>
      <c r="NRQ1787" s="62">
        <v>53131609</v>
      </c>
      <c r="NRR1787" s="62">
        <v>53131609</v>
      </c>
      <c r="NRS1787" s="62">
        <v>53131609</v>
      </c>
      <c r="NRT1787" s="62">
        <v>53131609</v>
      </c>
      <c r="NRU1787" s="62">
        <v>53131609</v>
      </c>
      <c r="NRV1787" s="62">
        <v>53131609</v>
      </c>
      <c r="NRW1787" s="62">
        <v>53131609</v>
      </c>
      <c r="NRX1787" s="62">
        <v>53131609</v>
      </c>
      <c r="NRY1787" s="62">
        <v>53131609</v>
      </c>
      <c r="NRZ1787" s="62">
        <v>53131609</v>
      </c>
      <c r="NSA1787" s="62">
        <v>53131609</v>
      </c>
      <c r="NSB1787" s="62">
        <v>53131609</v>
      </c>
      <c r="NSC1787" s="62">
        <v>53131609</v>
      </c>
      <c r="NSD1787" s="62">
        <v>53131609</v>
      </c>
      <c r="NSE1787" s="62">
        <v>53131609</v>
      </c>
      <c r="NSF1787" s="62">
        <v>53131609</v>
      </c>
      <c r="NSG1787" s="62">
        <v>53131609</v>
      </c>
      <c r="NSH1787" s="62">
        <v>53131609</v>
      </c>
      <c r="NSI1787" s="62">
        <v>53131609</v>
      </c>
      <c r="NSJ1787" s="62">
        <v>53131609</v>
      </c>
      <c r="NSK1787" s="62">
        <v>53131609</v>
      </c>
      <c r="NSL1787" s="62">
        <v>53131609</v>
      </c>
      <c r="NSM1787" s="62">
        <v>53131609</v>
      </c>
      <c r="NSN1787" s="62">
        <v>53131609</v>
      </c>
      <c r="NSO1787" s="62">
        <v>53131609</v>
      </c>
      <c r="NSP1787" s="62">
        <v>53131609</v>
      </c>
      <c r="NSQ1787" s="62">
        <v>53131609</v>
      </c>
      <c r="NSR1787" s="62">
        <v>53131609</v>
      </c>
      <c r="NSS1787" s="62">
        <v>53131609</v>
      </c>
      <c r="NST1787" s="62">
        <v>53131609</v>
      </c>
      <c r="NSU1787" s="62">
        <v>53131609</v>
      </c>
      <c r="NSV1787" s="62">
        <v>53131609</v>
      </c>
      <c r="NSW1787" s="62">
        <v>53131609</v>
      </c>
      <c r="NSX1787" s="62">
        <v>53131609</v>
      </c>
      <c r="NSY1787" s="62">
        <v>53131609</v>
      </c>
      <c r="NSZ1787" s="62">
        <v>53131609</v>
      </c>
      <c r="NTA1787" s="62">
        <v>53131609</v>
      </c>
      <c r="NTB1787" s="62">
        <v>53131609</v>
      </c>
      <c r="NTC1787" s="62">
        <v>53131609</v>
      </c>
      <c r="NTD1787" s="62">
        <v>53131609</v>
      </c>
      <c r="NTE1787" s="62">
        <v>53131609</v>
      </c>
      <c r="NTF1787" s="62">
        <v>53131609</v>
      </c>
      <c r="NTG1787" s="62">
        <v>53131609</v>
      </c>
      <c r="NTH1787" s="62">
        <v>53131609</v>
      </c>
      <c r="NTI1787" s="62">
        <v>53131609</v>
      </c>
      <c r="NTJ1787" s="62">
        <v>53131609</v>
      </c>
      <c r="NTK1787" s="62">
        <v>53131609</v>
      </c>
      <c r="NTL1787" s="62">
        <v>53131609</v>
      </c>
      <c r="NTM1787" s="62">
        <v>53131609</v>
      </c>
      <c r="NTN1787" s="62">
        <v>53131609</v>
      </c>
      <c r="NTO1787" s="62">
        <v>53131609</v>
      </c>
      <c r="NTP1787" s="62">
        <v>53131609</v>
      </c>
      <c r="NTQ1787" s="62">
        <v>53131609</v>
      </c>
      <c r="NTR1787" s="62">
        <v>53131609</v>
      </c>
      <c r="NTS1787" s="62">
        <v>53131609</v>
      </c>
      <c r="NTT1787" s="62">
        <v>53131609</v>
      </c>
      <c r="NTU1787" s="62">
        <v>53131609</v>
      </c>
      <c r="NTV1787" s="62">
        <v>53131609</v>
      </c>
      <c r="NTW1787" s="62">
        <v>53131609</v>
      </c>
      <c r="NTX1787" s="62">
        <v>53131609</v>
      </c>
      <c r="NTY1787" s="62">
        <v>53131609</v>
      </c>
      <c r="NTZ1787" s="62">
        <v>53131609</v>
      </c>
      <c r="NUA1787" s="62">
        <v>53131609</v>
      </c>
      <c r="NUB1787" s="62">
        <v>53131609</v>
      </c>
      <c r="NUC1787" s="62">
        <v>53131609</v>
      </c>
      <c r="NUD1787" s="62">
        <v>53131609</v>
      </c>
      <c r="NUE1787" s="62">
        <v>53131609</v>
      </c>
      <c r="NUF1787" s="62">
        <v>53131609</v>
      </c>
      <c r="NUG1787" s="62">
        <v>53131609</v>
      </c>
      <c r="NUH1787" s="62">
        <v>53131609</v>
      </c>
      <c r="NUI1787" s="62">
        <v>53131609</v>
      </c>
      <c r="NUJ1787" s="62">
        <v>53131609</v>
      </c>
      <c r="NUK1787" s="62">
        <v>53131609</v>
      </c>
      <c r="NUL1787" s="62">
        <v>53131609</v>
      </c>
      <c r="NUM1787" s="62">
        <v>53131609</v>
      </c>
      <c r="NUN1787" s="62">
        <v>53131609</v>
      </c>
      <c r="NUO1787" s="62">
        <v>53131609</v>
      </c>
      <c r="NUP1787" s="62">
        <v>53131609</v>
      </c>
      <c r="NUQ1787" s="62">
        <v>53131609</v>
      </c>
      <c r="NUR1787" s="62">
        <v>53131609</v>
      </c>
      <c r="NUS1787" s="62">
        <v>53131609</v>
      </c>
      <c r="NUT1787" s="62">
        <v>53131609</v>
      </c>
      <c r="NUU1787" s="62">
        <v>53131609</v>
      </c>
      <c r="NUV1787" s="62">
        <v>53131609</v>
      </c>
      <c r="NUW1787" s="62">
        <v>53131609</v>
      </c>
      <c r="NUX1787" s="62">
        <v>53131609</v>
      </c>
      <c r="NUY1787" s="62">
        <v>53131609</v>
      </c>
      <c r="NUZ1787" s="62">
        <v>53131609</v>
      </c>
      <c r="NVA1787" s="62">
        <v>53131609</v>
      </c>
      <c r="NVB1787" s="62">
        <v>53131609</v>
      </c>
      <c r="NVC1787" s="62">
        <v>53131609</v>
      </c>
      <c r="NVD1787" s="62">
        <v>53131609</v>
      </c>
      <c r="NVE1787" s="62">
        <v>53131609</v>
      </c>
      <c r="NVF1787" s="62">
        <v>53131609</v>
      </c>
      <c r="NVG1787" s="62">
        <v>53131609</v>
      </c>
      <c r="NVH1787" s="62">
        <v>53131609</v>
      </c>
      <c r="NVI1787" s="62">
        <v>53131609</v>
      </c>
      <c r="NVJ1787" s="62">
        <v>53131609</v>
      </c>
      <c r="NVK1787" s="62">
        <v>53131609</v>
      </c>
      <c r="NVL1787" s="62">
        <v>53131609</v>
      </c>
      <c r="NVM1787" s="62">
        <v>53131609</v>
      </c>
      <c r="NVN1787" s="62">
        <v>53131609</v>
      </c>
      <c r="NVO1787" s="62">
        <v>53131609</v>
      </c>
      <c r="NVP1787" s="62">
        <v>53131609</v>
      </c>
      <c r="NVQ1787" s="62">
        <v>53131609</v>
      </c>
      <c r="NVR1787" s="62">
        <v>53131609</v>
      </c>
      <c r="NVS1787" s="62">
        <v>53131609</v>
      </c>
      <c r="NVT1787" s="62">
        <v>53131609</v>
      </c>
      <c r="NVU1787" s="62">
        <v>53131609</v>
      </c>
      <c r="NVV1787" s="62">
        <v>53131609</v>
      </c>
      <c r="NVW1787" s="62">
        <v>53131609</v>
      </c>
      <c r="NVX1787" s="62">
        <v>53131609</v>
      </c>
      <c r="NVY1787" s="62">
        <v>53131609</v>
      </c>
      <c r="NVZ1787" s="62">
        <v>53131609</v>
      </c>
      <c r="NWA1787" s="62">
        <v>53131609</v>
      </c>
      <c r="NWB1787" s="62">
        <v>53131609</v>
      </c>
      <c r="NWC1787" s="62">
        <v>53131609</v>
      </c>
      <c r="NWD1787" s="62">
        <v>53131609</v>
      </c>
      <c r="NWE1787" s="62">
        <v>53131609</v>
      </c>
      <c r="NWF1787" s="62">
        <v>53131609</v>
      </c>
      <c r="NWG1787" s="62">
        <v>53131609</v>
      </c>
      <c r="NWH1787" s="62">
        <v>53131609</v>
      </c>
      <c r="NWI1787" s="62">
        <v>53131609</v>
      </c>
      <c r="NWJ1787" s="62">
        <v>53131609</v>
      </c>
      <c r="NWK1787" s="62">
        <v>53131609</v>
      </c>
      <c r="NWL1787" s="62">
        <v>53131609</v>
      </c>
      <c r="NWM1787" s="62">
        <v>53131609</v>
      </c>
      <c r="NWN1787" s="62">
        <v>53131609</v>
      </c>
      <c r="NWO1787" s="62">
        <v>53131609</v>
      </c>
      <c r="NWP1787" s="62">
        <v>53131609</v>
      </c>
      <c r="NWQ1787" s="62">
        <v>53131609</v>
      </c>
      <c r="NWR1787" s="62">
        <v>53131609</v>
      </c>
      <c r="NWS1787" s="62">
        <v>53131609</v>
      </c>
      <c r="NWT1787" s="62">
        <v>53131609</v>
      </c>
      <c r="NWU1787" s="62">
        <v>53131609</v>
      </c>
      <c r="NWV1787" s="62">
        <v>53131609</v>
      </c>
      <c r="NWW1787" s="62">
        <v>53131609</v>
      </c>
      <c r="NWX1787" s="62">
        <v>53131609</v>
      </c>
      <c r="NWY1787" s="62">
        <v>53131609</v>
      </c>
      <c r="NWZ1787" s="62">
        <v>53131609</v>
      </c>
      <c r="NXA1787" s="62">
        <v>53131609</v>
      </c>
      <c r="NXB1787" s="62">
        <v>53131609</v>
      </c>
      <c r="NXC1787" s="62">
        <v>53131609</v>
      </c>
      <c r="NXD1787" s="62">
        <v>53131609</v>
      </c>
      <c r="NXE1787" s="62">
        <v>53131609</v>
      </c>
      <c r="NXF1787" s="62">
        <v>53131609</v>
      </c>
      <c r="NXG1787" s="62">
        <v>53131609</v>
      </c>
      <c r="NXH1787" s="62">
        <v>53131609</v>
      </c>
      <c r="NXI1787" s="62">
        <v>53131609</v>
      </c>
      <c r="NXJ1787" s="62">
        <v>53131609</v>
      </c>
      <c r="NXK1787" s="62">
        <v>53131609</v>
      </c>
      <c r="NXL1787" s="62">
        <v>53131609</v>
      </c>
      <c r="NXM1787" s="62">
        <v>53131609</v>
      </c>
      <c r="NXN1787" s="62">
        <v>53131609</v>
      </c>
      <c r="NXO1787" s="62">
        <v>53131609</v>
      </c>
      <c r="NXP1787" s="62">
        <v>53131609</v>
      </c>
      <c r="NXQ1787" s="62">
        <v>53131609</v>
      </c>
      <c r="NXR1787" s="62">
        <v>53131609</v>
      </c>
      <c r="NXS1787" s="62">
        <v>53131609</v>
      </c>
      <c r="NXT1787" s="62">
        <v>53131609</v>
      </c>
      <c r="NXU1787" s="62">
        <v>53131609</v>
      </c>
      <c r="NXV1787" s="62">
        <v>53131609</v>
      </c>
      <c r="NXW1787" s="62">
        <v>53131609</v>
      </c>
      <c r="NXX1787" s="62">
        <v>53131609</v>
      </c>
      <c r="NXY1787" s="62">
        <v>53131609</v>
      </c>
      <c r="NXZ1787" s="62">
        <v>53131609</v>
      </c>
      <c r="NYA1787" s="62">
        <v>53131609</v>
      </c>
      <c r="NYB1787" s="62">
        <v>53131609</v>
      </c>
      <c r="NYC1787" s="62">
        <v>53131609</v>
      </c>
      <c r="NYD1787" s="62">
        <v>53131609</v>
      </c>
      <c r="NYE1787" s="62">
        <v>53131609</v>
      </c>
      <c r="NYF1787" s="62">
        <v>53131609</v>
      </c>
      <c r="NYG1787" s="62">
        <v>53131609</v>
      </c>
      <c r="NYH1787" s="62">
        <v>53131609</v>
      </c>
      <c r="NYI1787" s="62">
        <v>53131609</v>
      </c>
      <c r="NYJ1787" s="62">
        <v>53131609</v>
      </c>
      <c r="NYK1787" s="62">
        <v>53131609</v>
      </c>
      <c r="NYL1787" s="62">
        <v>53131609</v>
      </c>
      <c r="NYM1787" s="62">
        <v>53131609</v>
      </c>
      <c r="NYN1787" s="62">
        <v>53131609</v>
      </c>
      <c r="NYO1787" s="62">
        <v>53131609</v>
      </c>
      <c r="NYP1787" s="62">
        <v>53131609</v>
      </c>
      <c r="NYQ1787" s="62">
        <v>53131609</v>
      </c>
      <c r="NYR1787" s="62">
        <v>53131609</v>
      </c>
      <c r="NYS1787" s="62">
        <v>53131609</v>
      </c>
      <c r="NYT1787" s="62">
        <v>53131609</v>
      </c>
      <c r="NYU1787" s="62">
        <v>53131609</v>
      </c>
      <c r="NYV1787" s="62">
        <v>53131609</v>
      </c>
      <c r="NYW1787" s="62">
        <v>53131609</v>
      </c>
      <c r="NYX1787" s="62">
        <v>53131609</v>
      </c>
      <c r="NYY1787" s="62">
        <v>53131609</v>
      </c>
      <c r="NYZ1787" s="62">
        <v>53131609</v>
      </c>
      <c r="NZA1787" s="62">
        <v>53131609</v>
      </c>
      <c r="NZB1787" s="62">
        <v>53131609</v>
      </c>
      <c r="NZC1787" s="62">
        <v>53131609</v>
      </c>
      <c r="NZD1787" s="62">
        <v>53131609</v>
      </c>
      <c r="NZE1787" s="62">
        <v>53131609</v>
      </c>
      <c r="NZF1787" s="62">
        <v>53131609</v>
      </c>
      <c r="NZG1787" s="62">
        <v>53131609</v>
      </c>
      <c r="NZH1787" s="62">
        <v>53131609</v>
      </c>
      <c r="NZI1787" s="62">
        <v>53131609</v>
      </c>
      <c r="NZJ1787" s="62">
        <v>53131609</v>
      </c>
      <c r="NZK1787" s="62">
        <v>53131609</v>
      </c>
      <c r="NZL1787" s="62">
        <v>53131609</v>
      </c>
      <c r="NZM1787" s="62">
        <v>53131609</v>
      </c>
      <c r="NZN1787" s="62">
        <v>53131609</v>
      </c>
      <c r="NZO1787" s="62">
        <v>53131609</v>
      </c>
      <c r="NZP1787" s="62">
        <v>53131609</v>
      </c>
      <c r="NZQ1787" s="62">
        <v>53131609</v>
      </c>
      <c r="NZR1787" s="62">
        <v>53131609</v>
      </c>
      <c r="NZS1787" s="62">
        <v>53131609</v>
      </c>
      <c r="NZT1787" s="62">
        <v>53131609</v>
      </c>
      <c r="NZU1787" s="62">
        <v>53131609</v>
      </c>
      <c r="NZV1787" s="62">
        <v>53131609</v>
      </c>
      <c r="NZW1787" s="62">
        <v>53131609</v>
      </c>
      <c r="NZX1787" s="62">
        <v>53131609</v>
      </c>
      <c r="NZY1787" s="62">
        <v>53131609</v>
      </c>
      <c r="NZZ1787" s="62">
        <v>53131609</v>
      </c>
      <c r="OAA1787" s="62">
        <v>53131609</v>
      </c>
      <c r="OAB1787" s="62">
        <v>53131609</v>
      </c>
      <c r="OAC1787" s="62">
        <v>53131609</v>
      </c>
      <c r="OAD1787" s="62">
        <v>53131609</v>
      </c>
      <c r="OAE1787" s="62">
        <v>53131609</v>
      </c>
      <c r="OAF1787" s="62">
        <v>53131609</v>
      </c>
      <c r="OAG1787" s="62">
        <v>53131609</v>
      </c>
      <c r="OAH1787" s="62">
        <v>53131609</v>
      </c>
      <c r="OAI1787" s="62">
        <v>53131609</v>
      </c>
      <c r="OAJ1787" s="62">
        <v>53131609</v>
      </c>
      <c r="OAK1787" s="62">
        <v>53131609</v>
      </c>
      <c r="OAL1787" s="62">
        <v>53131609</v>
      </c>
      <c r="OAM1787" s="62">
        <v>53131609</v>
      </c>
      <c r="OAN1787" s="62">
        <v>53131609</v>
      </c>
      <c r="OAO1787" s="62">
        <v>53131609</v>
      </c>
      <c r="OAP1787" s="62">
        <v>53131609</v>
      </c>
      <c r="OAQ1787" s="62">
        <v>53131609</v>
      </c>
      <c r="OAR1787" s="62">
        <v>53131609</v>
      </c>
      <c r="OAS1787" s="62">
        <v>53131609</v>
      </c>
      <c r="OAT1787" s="62">
        <v>53131609</v>
      </c>
      <c r="OAU1787" s="62">
        <v>53131609</v>
      </c>
      <c r="OAV1787" s="62">
        <v>53131609</v>
      </c>
      <c r="OAW1787" s="62">
        <v>53131609</v>
      </c>
      <c r="OAX1787" s="62">
        <v>53131609</v>
      </c>
      <c r="OAY1787" s="62">
        <v>53131609</v>
      </c>
      <c r="OAZ1787" s="62">
        <v>53131609</v>
      </c>
      <c r="OBA1787" s="62">
        <v>53131609</v>
      </c>
      <c r="OBB1787" s="62">
        <v>53131609</v>
      </c>
      <c r="OBC1787" s="62">
        <v>53131609</v>
      </c>
      <c r="OBD1787" s="62">
        <v>53131609</v>
      </c>
      <c r="OBE1787" s="62">
        <v>53131609</v>
      </c>
      <c r="OBF1787" s="62">
        <v>53131609</v>
      </c>
      <c r="OBG1787" s="62">
        <v>53131609</v>
      </c>
      <c r="OBH1787" s="62">
        <v>53131609</v>
      </c>
      <c r="OBI1787" s="62">
        <v>53131609</v>
      </c>
      <c r="OBJ1787" s="62">
        <v>53131609</v>
      </c>
      <c r="OBK1787" s="62">
        <v>53131609</v>
      </c>
      <c r="OBL1787" s="62">
        <v>53131609</v>
      </c>
      <c r="OBM1787" s="62">
        <v>53131609</v>
      </c>
      <c r="OBN1787" s="62">
        <v>53131609</v>
      </c>
      <c r="OBO1787" s="62">
        <v>53131609</v>
      </c>
      <c r="OBP1787" s="62">
        <v>53131609</v>
      </c>
      <c r="OBQ1787" s="62">
        <v>53131609</v>
      </c>
      <c r="OBR1787" s="62">
        <v>53131609</v>
      </c>
      <c r="OBS1787" s="62">
        <v>53131609</v>
      </c>
      <c r="OBT1787" s="62">
        <v>53131609</v>
      </c>
      <c r="OBU1787" s="62">
        <v>53131609</v>
      </c>
      <c r="OBV1787" s="62">
        <v>53131609</v>
      </c>
      <c r="OBW1787" s="62">
        <v>53131609</v>
      </c>
      <c r="OBX1787" s="62">
        <v>53131609</v>
      </c>
      <c r="OBY1787" s="62">
        <v>53131609</v>
      </c>
      <c r="OBZ1787" s="62">
        <v>53131609</v>
      </c>
      <c r="OCA1787" s="62">
        <v>53131609</v>
      </c>
      <c r="OCB1787" s="62">
        <v>53131609</v>
      </c>
      <c r="OCC1787" s="62">
        <v>53131609</v>
      </c>
      <c r="OCD1787" s="62">
        <v>53131609</v>
      </c>
      <c r="OCE1787" s="62">
        <v>53131609</v>
      </c>
      <c r="OCF1787" s="62">
        <v>53131609</v>
      </c>
      <c r="OCG1787" s="62">
        <v>53131609</v>
      </c>
      <c r="OCH1787" s="62">
        <v>53131609</v>
      </c>
      <c r="OCI1787" s="62">
        <v>53131609</v>
      </c>
      <c r="OCJ1787" s="62">
        <v>53131609</v>
      </c>
      <c r="OCK1787" s="62">
        <v>53131609</v>
      </c>
      <c r="OCL1787" s="62">
        <v>53131609</v>
      </c>
      <c r="OCM1787" s="62">
        <v>53131609</v>
      </c>
      <c r="OCN1787" s="62">
        <v>53131609</v>
      </c>
      <c r="OCO1787" s="62">
        <v>53131609</v>
      </c>
      <c r="OCP1787" s="62">
        <v>53131609</v>
      </c>
      <c r="OCQ1787" s="62">
        <v>53131609</v>
      </c>
      <c r="OCR1787" s="62">
        <v>53131609</v>
      </c>
      <c r="OCS1787" s="62">
        <v>53131609</v>
      </c>
      <c r="OCT1787" s="62">
        <v>53131609</v>
      </c>
      <c r="OCU1787" s="62">
        <v>53131609</v>
      </c>
      <c r="OCV1787" s="62">
        <v>53131609</v>
      </c>
      <c r="OCW1787" s="62">
        <v>53131609</v>
      </c>
      <c r="OCX1787" s="62">
        <v>53131609</v>
      </c>
      <c r="OCY1787" s="62">
        <v>53131609</v>
      </c>
      <c r="OCZ1787" s="62">
        <v>53131609</v>
      </c>
      <c r="ODA1787" s="62">
        <v>53131609</v>
      </c>
      <c r="ODB1787" s="62">
        <v>53131609</v>
      </c>
      <c r="ODC1787" s="62">
        <v>53131609</v>
      </c>
      <c r="ODD1787" s="62">
        <v>53131609</v>
      </c>
      <c r="ODE1787" s="62">
        <v>53131609</v>
      </c>
      <c r="ODF1787" s="62">
        <v>53131609</v>
      </c>
      <c r="ODG1787" s="62">
        <v>53131609</v>
      </c>
      <c r="ODH1787" s="62">
        <v>53131609</v>
      </c>
      <c r="ODI1787" s="62">
        <v>53131609</v>
      </c>
      <c r="ODJ1787" s="62">
        <v>53131609</v>
      </c>
      <c r="ODK1787" s="62">
        <v>53131609</v>
      </c>
      <c r="ODL1787" s="62">
        <v>53131609</v>
      </c>
      <c r="ODM1787" s="62">
        <v>53131609</v>
      </c>
      <c r="ODN1787" s="62">
        <v>53131609</v>
      </c>
      <c r="ODO1787" s="62">
        <v>53131609</v>
      </c>
      <c r="ODP1787" s="62">
        <v>53131609</v>
      </c>
      <c r="ODQ1787" s="62">
        <v>53131609</v>
      </c>
      <c r="ODR1787" s="62">
        <v>53131609</v>
      </c>
      <c r="ODS1787" s="62">
        <v>53131609</v>
      </c>
      <c r="ODT1787" s="62">
        <v>53131609</v>
      </c>
      <c r="ODU1787" s="62">
        <v>53131609</v>
      </c>
      <c r="ODV1787" s="62">
        <v>53131609</v>
      </c>
      <c r="ODW1787" s="62">
        <v>53131609</v>
      </c>
      <c r="ODX1787" s="62">
        <v>53131609</v>
      </c>
      <c r="ODY1787" s="62">
        <v>53131609</v>
      </c>
      <c r="ODZ1787" s="62">
        <v>53131609</v>
      </c>
      <c r="OEA1787" s="62">
        <v>53131609</v>
      </c>
      <c r="OEB1787" s="62">
        <v>53131609</v>
      </c>
      <c r="OEC1787" s="62">
        <v>53131609</v>
      </c>
      <c r="OED1787" s="62">
        <v>53131609</v>
      </c>
      <c r="OEE1787" s="62">
        <v>53131609</v>
      </c>
      <c r="OEF1787" s="62">
        <v>53131609</v>
      </c>
      <c r="OEG1787" s="62">
        <v>53131609</v>
      </c>
      <c r="OEH1787" s="62">
        <v>53131609</v>
      </c>
      <c r="OEI1787" s="62">
        <v>53131609</v>
      </c>
      <c r="OEJ1787" s="62">
        <v>53131609</v>
      </c>
      <c r="OEK1787" s="62">
        <v>53131609</v>
      </c>
      <c r="OEL1787" s="62">
        <v>53131609</v>
      </c>
      <c r="OEM1787" s="62">
        <v>53131609</v>
      </c>
      <c r="OEN1787" s="62">
        <v>53131609</v>
      </c>
      <c r="OEO1787" s="62">
        <v>53131609</v>
      </c>
      <c r="OEP1787" s="62">
        <v>53131609</v>
      </c>
      <c r="OEQ1787" s="62">
        <v>53131609</v>
      </c>
      <c r="OER1787" s="62">
        <v>53131609</v>
      </c>
      <c r="OES1787" s="62">
        <v>53131609</v>
      </c>
      <c r="OET1787" s="62">
        <v>53131609</v>
      </c>
      <c r="OEU1787" s="62">
        <v>53131609</v>
      </c>
      <c r="OEV1787" s="62">
        <v>53131609</v>
      </c>
      <c r="OEW1787" s="62">
        <v>53131609</v>
      </c>
      <c r="OEX1787" s="62">
        <v>53131609</v>
      </c>
      <c r="OEY1787" s="62">
        <v>53131609</v>
      </c>
      <c r="OEZ1787" s="62">
        <v>53131609</v>
      </c>
      <c r="OFA1787" s="62">
        <v>53131609</v>
      </c>
      <c r="OFB1787" s="62">
        <v>53131609</v>
      </c>
      <c r="OFC1787" s="62">
        <v>53131609</v>
      </c>
      <c r="OFD1787" s="62">
        <v>53131609</v>
      </c>
      <c r="OFE1787" s="62">
        <v>53131609</v>
      </c>
      <c r="OFF1787" s="62">
        <v>53131609</v>
      </c>
      <c r="OFG1787" s="62">
        <v>53131609</v>
      </c>
      <c r="OFH1787" s="62">
        <v>53131609</v>
      </c>
      <c r="OFI1787" s="62">
        <v>53131609</v>
      </c>
      <c r="OFJ1787" s="62">
        <v>53131609</v>
      </c>
      <c r="OFK1787" s="62">
        <v>53131609</v>
      </c>
      <c r="OFL1787" s="62">
        <v>53131609</v>
      </c>
      <c r="OFM1787" s="62">
        <v>53131609</v>
      </c>
      <c r="OFN1787" s="62">
        <v>53131609</v>
      </c>
      <c r="OFO1787" s="62">
        <v>53131609</v>
      </c>
      <c r="OFP1787" s="62">
        <v>53131609</v>
      </c>
      <c r="OFQ1787" s="62">
        <v>53131609</v>
      </c>
      <c r="OFR1787" s="62">
        <v>53131609</v>
      </c>
      <c r="OFS1787" s="62">
        <v>53131609</v>
      </c>
      <c r="OFT1787" s="62">
        <v>53131609</v>
      </c>
      <c r="OFU1787" s="62">
        <v>53131609</v>
      </c>
      <c r="OFV1787" s="62">
        <v>53131609</v>
      </c>
      <c r="OFW1787" s="62">
        <v>53131609</v>
      </c>
      <c r="OFX1787" s="62">
        <v>53131609</v>
      </c>
      <c r="OFY1787" s="62">
        <v>53131609</v>
      </c>
      <c r="OFZ1787" s="62">
        <v>53131609</v>
      </c>
      <c r="OGA1787" s="62">
        <v>53131609</v>
      </c>
      <c r="OGB1787" s="62">
        <v>53131609</v>
      </c>
      <c r="OGC1787" s="62">
        <v>53131609</v>
      </c>
      <c r="OGD1787" s="62">
        <v>53131609</v>
      </c>
      <c r="OGE1787" s="62">
        <v>53131609</v>
      </c>
      <c r="OGF1787" s="62">
        <v>53131609</v>
      </c>
      <c r="OGG1787" s="62">
        <v>53131609</v>
      </c>
      <c r="OGH1787" s="62">
        <v>53131609</v>
      </c>
      <c r="OGI1787" s="62">
        <v>53131609</v>
      </c>
      <c r="OGJ1787" s="62">
        <v>53131609</v>
      </c>
      <c r="OGK1787" s="62">
        <v>53131609</v>
      </c>
      <c r="OGL1787" s="62">
        <v>53131609</v>
      </c>
      <c r="OGM1787" s="62">
        <v>53131609</v>
      </c>
      <c r="OGN1787" s="62">
        <v>53131609</v>
      </c>
      <c r="OGO1787" s="62">
        <v>53131609</v>
      </c>
      <c r="OGP1787" s="62">
        <v>53131609</v>
      </c>
      <c r="OGQ1787" s="62">
        <v>53131609</v>
      </c>
      <c r="OGR1787" s="62">
        <v>53131609</v>
      </c>
      <c r="OGS1787" s="62">
        <v>53131609</v>
      </c>
      <c r="OGT1787" s="62">
        <v>53131609</v>
      </c>
      <c r="OGU1787" s="62">
        <v>53131609</v>
      </c>
      <c r="OGV1787" s="62">
        <v>53131609</v>
      </c>
      <c r="OGW1787" s="62">
        <v>53131609</v>
      </c>
      <c r="OGX1787" s="62">
        <v>53131609</v>
      </c>
      <c r="OGY1787" s="62">
        <v>53131609</v>
      </c>
      <c r="OGZ1787" s="62">
        <v>53131609</v>
      </c>
      <c r="OHA1787" s="62">
        <v>53131609</v>
      </c>
      <c r="OHB1787" s="62">
        <v>53131609</v>
      </c>
      <c r="OHC1787" s="62">
        <v>53131609</v>
      </c>
      <c r="OHD1787" s="62">
        <v>53131609</v>
      </c>
      <c r="OHE1787" s="62">
        <v>53131609</v>
      </c>
      <c r="OHF1787" s="62">
        <v>53131609</v>
      </c>
      <c r="OHG1787" s="62">
        <v>53131609</v>
      </c>
      <c r="OHH1787" s="62">
        <v>53131609</v>
      </c>
      <c r="OHI1787" s="62">
        <v>53131609</v>
      </c>
      <c r="OHJ1787" s="62">
        <v>53131609</v>
      </c>
      <c r="OHK1787" s="62">
        <v>53131609</v>
      </c>
      <c r="OHL1787" s="62">
        <v>53131609</v>
      </c>
      <c r="OHM1787" s="62">
        <v>53131609</v>
      </c>
      <c r="OHN1787" s="62">
        <v>53131609</v>
      </c>
      <c r="OHO1787" s="62">
        <v>53131609</v>
      </c>
      <c r="OHP1787" s="62">
        <v>53131609</v>
      </c>
      <c r="OHQ1787" s="62">
        <v>53131609</v>
      </c>
      <c r="OHR1787" s="62">
        <v>53131609</v>
      </c>
      <c r="OHS1787" s="62">
        <v>53131609</v>
      </c>
      <c r="OHT1787" s="62">
        <v>53131609</v>
      </c>
      <c r="OHU1787" s="62">
        <v>53131609</v>
      </c>
      <c r="OHV1787" s="62">
        <v>53131609</v>
      </c>
      <c r="OHW1787" s="62">
        <v>53131609</v>
      </c>
      <c r="OHX1787" s="62">
        <v>53131609</v>
      </c>
      <c r="OHY1787" s="62">
        <v>53131609</v>
      </c>
      <c r="OHZ1787" s="62">
        <v>53131609</v>
      </c>
      <c r="OIA1787" s="62">
        <v>53131609</v>
      </c>
      <c r="OIB1787" s="62">
        <v>53131609</v>
      </c>
      <c r="OIC1787" s="62">
        <v>53131609</v>
      </c>
      <c r="OID1787" s="62">
        <v>53131609</v>
      </c>
      <c r="OIE1787" s="62">
        <v>53131609</v>
      </c>
      <c r="OIF1787" s="62">
        <v>53131609</v>
      </c>
      <c r="OIG1787" s="62">
        <v>53131609</v>
      </c>
      <c r="OIH1787" s="62">
        <v>53131609</v>
      </c>
      <c r="OII1787" s="62">
        <v>53131609</v>
      </c>
      <c r="OIJ1787" s="62">
        <v>53131609</v>
      </c>
      <c r="OIK1787" s="62">
        <v>53131609</v>
      </c>
      <c r="OIL1787" s="62">
        <v>53131609</v>
      </c>
      <c r="OIM1787" s="62">
        <v>53131609</v>
      </c>
      <c r="OIN1787" s="62">
        <v>53131609</v>
      </c>
      <c r="OIO1787" s="62">
        <v>53131609</v>
      </c>
      <c r="OIP1787" s="62">
        <v>53131609</v>
      </c>
      <c r="OIQ1787" s="62">
        <v>53131609</v>
      </c>
      <c r="OIR1787" s="62">
        <v>53131609</v>
      </c>
      <c r="OIS1787" s="62">
        <v>53131609</v>
      </c>
      <c r="OIT1787" s="62">
        <v>53131609</v>
      </c>
      <c r="OIU1787" s="62">
        <v>53131609</v>
      </c>
      <c r="OIV1787" s="62">
        <v>53131609</v>
      </c>
      <c r="OIW1787" s="62">
        <v>53131609</v>
      </c>
      <c r="OIX1787" s="62">
        <v>53131609</v>
      </c>
      <c r="OIY1787" s="62">
        <v>53131609</v>
      </c>
      <c r="OIZ1787" s="62">
        <v>53131609</v>
      </c>
      <c r="OJA1787" s="62">
        <v>53131609</v>
      </c>
      <c r="OJB1787" s="62">
        <v>53131609</v>
      </c>
      <c r="OJC1787" s="62">
        <v>53131609</v>
      </c>
      <c r="OJD1787" s="62">
        <v>53131609</v>
      </c>
      <c r="OJE1787" s="62">
        <v>53131609</v>
      </c>
      <c r="OJF1787" s="62">
        <v>53131609</v>
      </c>
      <c r="OJG1787" s="62">
        <v>53131609</v>
      </c>
      <c r="OJH1787" s="62">
        <v>53131609</v>
      </c>
      <c r="OJI1787" s="62">
        <v>53131609</v>
      </c>
      <c r="OJJ1787" s="62">
        <v>53131609</v>
      </c>
      <c r="OJK1787" s="62">
        <v>53131609</v>
      </c>
      <c r="OJL1787" s="62">
        <v>53131609</v>
      </c>
      <c r="OJM1787" s="62">
        <v>53131609</v>
      </c>
      <c r="OJN1787" s="62">
        <v>53131609</v>
      </c>
      <c r="OJO1787" s="62">
        <v>53131609</v>
      </c>
      <c r="OJP1787" s="62">
        <v>53131609</v>
      </c>
      <c r="OJQ1787" s="62">
        <v>53131609</v>
      </c>
      <c r="OJR1787" s="62">
        <v>53131609</v>
      </c>
      <c r="OJS1787" s="62">
        <v>53131609</v>
      </c>
      <c r="OJT1787" s="62">
        <v>53131609</v>
      </c>
      <c r="OJU1787" s="62">
        <v>53131609</v>
      </c>
      <c r="OJV1787" s="62">
        <v>53131609</v>
      </c>
      <c r="OJW1787" s="62">
        <v>53131609</v>
      </c>
      <c r="OJX1787" s="62">
        <v>53131609</v>
      </c>
      <c r="OJY1787" s="62">
        <v>53131609</v>
      </c>
      <c r="OJZ1787" s="62">
        <v>53131609</v>
      </c>
      <c r="OKA1787" s="62">
        <v>53131609</v>
      </c>
      <c r="OKB1787" s="62">
        <v>53131609</v>
      </c>
      <c r="OKC1787" s="62">
        <v>53131609</v>
      </c>
      <c r="OKD1787" s="62">
        <v>53131609</v>
      </c>
      <c r="OKE1787" s="62">
        <v>53131609</v>
      </c>
      <c r="OKF1787" s="62">
        <v>53131609</v>
      </c>
      <c r="OKG1787" s="62">
        <v>53131609</v>
      </c>
      <c r="OKH1787" s="62">
        <v>53131609</v>
      </c>
      <c r="OKI1787" s="62">
        <v>53131609</v>
      </c>
      <c r="OKJ1787" s="62">
        <v>53131609</v>
      </c>
      <c r="OKK1787" s="62">
        <v>53131609</v>
      </c>
      <c r="OKL1787" s="62">
        <v>53131609</v>
      </c>
      <c r="OKM1787" s="62">
        <v>53131609</v>
      </c>
      <c r="OKN1787" s="62">
        <v>53131609</v>
      </c>
      <c r="OKO1787" s="62">
        <v>53131609</v>
      </c>
      <c r="OKP1787" s="62">
        <v>53131609</v>
      </c>
      <c r="OKQ1787" s="62">
        <v>53131609</v>
      </c>
      <c r="OKR1787" s="62">
        <v>53131609</v>
      </c>
      <c r="OKS1787" s="62">
        <v>53131609</v>
      </c>
      <c r="OKT1787" s="62">
        <v>53131609</v>
      </c>
      <c r="OKU1787" s="62">
        <v>53131609</v>
      </c>
      <c r="OKV1787" s="62">
        <v>53131609</v>
      </c>
      <c r="OKW1787" s="62">
        <v>53131609</v>
      </c>
      <c r="OKX1787" s="62">
        <v>53131609</v>
      </c>
      <c r="OKY1787" s="62">
        <v>53131609</v>
      </c>
      <c r="OKZ1787" s="62">
        <v>53131609</v>
      </c>
      <c r="OLA1787" s="62">
        <v>53131609</v>
      </c>
      <c r="OLB1787" s="62">
        <v>53131609</v>
      </c>
      <c r="OLC1787" s="62">
        <v>53131609</v>
      </c>
      <c r="OLD1787" s="62">
        <v>53131609</v>
      </c>
      <c r="OLE1787" s="62">
        <v>53131609</v>
      </c>
      <c r="OLF1787" s="62">
        <v>53131609</v>
      </c>
      <c r="OLG1787" s="62">
        <v>53131609</v>
      </c>
      <c r="OLH1787" s="62">
        <v>53131609</v>
      </c>
      <c r="OLI1787" s="62">
        <v>53131609</v>
      </c>
      <c r="OLJ1787" s="62">
        <v>53131609</v>
      </c>
      <c r="OLK1787" s="62">
        <v>53131609</v>
      </c>
      <c r="OLL1787" s="62">
        <v>53131609</v>
      </c>
      <c r="OLM1787" s="62">
        <v>53131609</v>
      </c>
      <c r="OLN1787" s="62">
        <v>53131609</v>
      </c>
      <c r="OLO1787" s="62">
        <v>53131609</v>
      </c>
      <c r="OLP1787" s="62">
        <v>53131609</v>
      </c>
      <c r="OLQ1787" s="62">
        <v>53131609</v>
      </c>
      <c r="OLR1787" s="62">
        <v>53131609</v>
      </c>
      <c r="OLS1787" s="62">
        <v>53131609</v>
      </c>
      <c r="OLT1787" s="62">
        <v>53131609</v>
      </c>
      <c r="OLU1787" s="62">
        <v>53131609</v>
      </c>
      <c r="OLV1787" s="62">
        <v>53131609</v>
      </c>
      <c r="OLW1787" s="62">
        <v>53131609</v>
      </c>
      <c r="OLX1787" s="62">
        <v>53131609</v>
      </c>
      <c r="OLY1787" s="62">
        <v>53131609</v>
      </c>
      <c r="OLZ1787" s="62">
        <v>53131609</v>
      </c>
      <c r="OMA1787" s="62">
        <v>53131609</v>
      </c>
      <c r="OMB1787" s="62">
        <v>53131609</v>
      </c>
      <c r="OMC1787" s="62">
        <v>53131609</v>
      </c>
      <c r="OMD1787" s="62">
        <v>53131609</v>
      </c>
      <c r="OME1787" s="62">
        <v>53131609</v>
      </c>
      <c r="OMF1787" s="62">
        <v>53131609</v>
      </c>
      <c r="OMG1787" s="62">
        <v>53131609</v>
      </c>
      <c r="OMH1787" s="62">
        <v>53131609</v>
      </c>
      <c r="OMI1787" s="62">
        <v>53131609</v>
      </c>
      <c r="OMJ1787" s="62">
        <v>53131609</v>
      </c>
      <c r="OMK1787" s="62">
        <v>53131609</v>
      </c>
      <c r="OML1787" s="62">
        <v>53131609</v>
      </c>
      <c r="OMM1787" s="62">
        <v>53131609</v>
      </c>
      <c r="OMN1787" s="62">
        <v>53131609</v>
      </c>
      <c r="OMO1787" s="62">
        <v>53131609</v>
      </c>
      <c r="OMP1787" s="62">
        <v>53131609</v>
      </c>
      <c r="OMQ1787" s="62">
        <v>53131609</v>
      </c>
      <c r="OMR1787" s="62">
        <v>53131609</v>
      </c>
      <c r="OMS1787" s="62">
        <v>53131609</v>
      </c>
      <c r="OMT1787" s="62">
        <v>53131609</v>
      </c>
      <c r="OMU1787" s="62">
        <v>53131609</v>
      </c>
      <c r="OMV1787" s="62">
        <v>53131609</v>
      </c>
      <c r="OMW1787" s="62">
        <v>53131609</v>
      </c>
      <c r="OMX1787" s="62">
        <v>53131609</v>
      </c>
      <c r="OMY1787" s="62">
        <v>53131609</v>
      </c>
      <c r="OMZ1787" s="62">
        <v>53131609</v>
      </c>
      <c r="ONA1787" s="62">
        <v>53131609</v>
      </c>
      <c r="ONB1787" s="62">
        <v>53131609</v>
      </c>
      <c r="ONC1787" s="62">
        <v>53131609</v>
      </c>
      <c r="OND1787" s="62">
        <v>53131609</v>
      </c>
      <c r="ONE1787" s="62">
        <v>53131609</v>
      </c>
      <c r="ONF1787" s="62">
        <v>53131609</v>
      </c>
      <c r="ONG1787" s="62">
        <v>53131609</v>
      </c>
      <c r="ONH1787" s="62">
        <v>53131609</v>
      </c>
      <c r="ONI1787" s="62">
        <v>53131609</v>
      </c>
      <c r="ONJ1787" s="62">
        <v>53131609</v>
      </c>
      <c r="ONK1787" s="62">
        <v>53131609</v>
      </c>
      <c r="ONL1787" s="62">
        <v>53131609</v>
      </c>
      <c r="ONM1787" s="62">
        <v>53131609</v>
      </c>
      <c r="ONN1787" s="62">
        <v>53131609</v>
      </c>
      <c r="ONO1787" s="62">
        <v>53131609</v>
      </c>
      <c r="ONP1787" s="62">
        <v>53131609</v>
      </c>
      <c r="ONQ1787" s="62">
        <v>53131609</v>
      </c>
      <c r="ONR1787" s="62">
        <v>53131609</v>
      </c>
      <c r="ONS1787" s="62">
        <v>53131609</v>
      </c>
      <c r="ONT1787" s="62">
        <v>53131609</v>
      </c>
      <c r="ONU1787" s="62">
        <v>53131609</v>
      </c>
      <c r="ONV1787" s="62">
        <v>53131609</v>
      </c>
      <c r="ONW1787" s="62">
        <v>53131609</v>
      </c>
      <c r="ONX1787" s="62">
        <v>53131609</v>
      </c>
      <c r="ONY1787" s="62">
        <v>53131609</v>
      </c>
      <c r="ONZ1787" s="62">
        <v>53131609</v>
      </c>
      <c r="OOA1787" s="62">
        <v>53131609</v>
      </c>
      <c r="OOB1787" s="62">
        <v>53131609</v>
      </c>
      <c r="OOC1787" s="62">
        <v>53131609</v>
      </c>
      <c r="OOD1787" s="62">
        <v>53131609</v>
      </c>
      <c r="OOE1787" s="62">
        <v>53131609</v>
      </c>
      <c r="OOF1787" s="62">
        <v>53131609</v>
      </c>
      <c r="OOG1787" s="62">
        <v>53131609</v>
      </c>
      <c r="OOH1787" s="62">
        <v>53131609</v>
      </c>
      <c r="OOI1787" s="62">
        <v>53131609</v>
      </c>
      <c r="OOJ1787" s="62">
        <v>53131609</v>
      </c>
      <c r="OOK1787" s="62">
        <v>53131609</v>
      </c>
      <c r="OOL1787" s="62">
        <v>53131609</v>
      </c>
      <c r="OOM1787" s="62">
        <v>53131609</v>
      </c>
      <c r="OON1787" s="62">
        <v>53131609</v>
      </c>
      <c r="OOO1787" s="62">
        <v>53131609</v>
      </c>
      <c r="OOP1787" s="62">
        <v>53131609</v>
      </c>
      <c r="OOQ1787" s="62">
        <v>53131609</v>
      </c>
      <c r="OOR1787" s="62">
        <v>53131609</v>
      </c>
      <c r="OOS1787" s="62">
        <v>53131609</v>
      </c>
      <c r="OOT1787" s="62">
        <v>53131609</v>
      </c>
      <c r="OOU1787" s="62">
        <v>53131609</v>
      </c>
      <c r="OOV1787" s="62">
        <v>53131609</v>
      </c>
      <c r="OOW1787" s="62">
        <v>53131609</v>
      </c>
      <c r="OOX1787" s="62">
        <v>53131609</v>
      </c>
      <c r="OOY1787" s="62">
        <v>53131609</v>
      </c>
      <c r="OOZ1787" s="62">
        <v>53131609</v>
      </c>
      <c r="OPA1787" s="62">
        <v>53131609</v>
      </c>
      <c r="OPB1787" s="62">
        <v>53131609</v>
      </c>
      <c r="OPC1787" s="62">
        <v>53131609</v>
      </c>
      <c r="OPD1787" s="62">
        <v>53131609</v>
      </c>
      <c r="OPE1787" s="62">
        <v>53131609</v>
      </c>
      <c r="OPF1787" s="62">
        <v>53131609</v>
      </c>
      <c r="OPG1787" s="62">
        <v>53131609</v>
      </c>
      <c r="OPH1787" s="62">
        <v>53131609</v>
      </c>
      <c r="OPI1787" s="62">
        <v>53131609</v>
      </c>
      <c r="OPJ1787" s="62">
        <v>53131609</v>
      </c>
      <c r="OPK1787" s="62">
        <v>53131609</v>
      </c>
      <c r="OPL1787" s="62">
        <v>53131609</v>
      </c>
      <c r="OPM1787" s="62">
        <v>53131609</v>
      </c>
      <c r="OPN1787" s="62">
        <v>53131609</v>
      </c>
      <c r="OPO1787" s="62">
        <v>53131609</v>
      </c>
      <c r="OPP1787" s="62">
        <v>53131609</v>
      </c>
      <c r="OPQ1787" s="62">
        <v>53131609</v>
      </c>
      <c r="OPR1787" s="62">
        <v>53131609</v>
      </c>
      <c r="OPS1787" s="62">
        <v>53131609</v>
      </c>
      <c r="OPT1787" s="62">
        <v>53131609</v>
      </c>
      <c r="OPU1787" s="62">
        <v>53131609</v>
      </c>
      <c r="OPV1787" s="62">
        <v>53131609</v>
      </c>
      <c r="OPW1787" s="62">
        <v>53131609</v>
      </c>
      <c r="OPX1787" s="62">
        <v>53131609</v>
      </c>
      <c r="OPY1787" s="62">
        <v>53131609</v>
      </c>
      <c r="OPZ1787" s="62">
        <v>53131609</v>
      </c>
      <c r="OQA1787" s="62">
        <v>53131609</v>
      </c>
      <c r="OQB1787" s="62">
        <v>53131609</v>
      </c>
      <c r="OQC1787" s="62">
        <v>53131609</v>
      </c>
      <c r="OQD1787" s="62">
        <v>53131609</v>
      </c>
      <c r="OQE1787" s="62">
        <v>53131609</v>
      </c>
      <c r="OQF1787" s="62">
        <v>53131609</v>
      </c>
      <c r="OQG1787" s="62">
        <v>53131609</v>
      </c>
      <c r="OQH1787" s="62">
        <v>53131609</v>
      </c>
      <c r="OQI1787" s="62">
        <v>53131609</v>
      </c>
      <c r="OQJ1787" s="62">
        <v>53131609</v>
      </c>
      <c r="OQK1787" s="62">
        <v>53131609</v>
      </c>
      <c r="OQL1787" s="62">
        <v>53131609</v>
      </c>
      <c r="OQM1787" s="62">
        <v>53131609</v>
      </c>
      <c r="OQN1787" s="62">
        <v>53131609</v>
      </c>
      <c r="OQO1787" s="62">
        <v>53131609</v>
      </c>
      <c r="OQP1787" s="62">
        <v>53131609</v>
      </c>
      <c r="OQQ1787" s="62">
        <v>53131609</v>
      </c>
      <c r="OQR1787" s="62">
        <v>53131609</v>
      </c>
      <c r="OQS1787" s="62">
        <v>53131609</v>
      </c>
      <c r="OQT1787" s="62">
        <v>53131609</v>
      </c>
      <c r="OQU1787" s="62">
        <v>53131609</v>
      </c>
      <c r="OQV1787" s="62">
        <v>53131609</v>
      </c>
      <c r="OQW1787" s="62">
        <v>53131609</v>
      </c>
      <c r="OQX1787" s="62">
        <v>53131609</v>
      </c>
      <c r="OQY1787" s="62">
        <v>53131609</v>
      </c>
      <c r="OQZ1787" s="62">
        <v>53131609</v>
      </c>
      <c r="ORA1787" s="62">
        <v>53131609</v>
      </c>
      <c r="ORB1787" s="62">
        <v>53131609</v>
      </c>
      <c r="ORC1787" s="62">
        <v>53131609</v>
      </c>
      <c r="ORD1787" s="62">
        <v>53131609</v>
      </c>
      <c r="ORE1787" s="62">
        <v>53131609</v>
      </c>
      <c r="ORF1787" s="62">
        <v>53131609</v>
      </c>
      <c r="ORG1787" s="62">
        <v>53131609</v>
      </c>
      <c r="ORH1787" s="62">
        <v>53131609</v>
      </c>
      <c r="ORI1787" s="62">
        <v>53131609</v>
      </c>
      <c r="ORJ1787" s="62">
        <v>53131609</v>
      </c>
      <c r="ORK1787" s="62">
        <v>53131609</v>
      </c>
      <c r="ORL1787" s="62">
        <v>53131609</v>
      </c>
      <c r="ORM1787" s="62">
        <v>53131609</v>
      </c>
      <c r="ORN1787" s="62">
        <v>53131609</v>
      </c>
      <c r="ORO1787" s="62">
        <v>53131609</v>
      </c>
      <c r="ORP1787" s="62">
        <v>53131609</v>
      </c>
      <c r="ORQ1787" s="62">
        <v>53131609</v>
      </c>
      <c r="ORR1787" s="62">
        <v>53131609</v>
      </c>
      <c r="ORS1787" s="62">
        <v>53131609</v>
      </c>
      <c r="ORT1787" s="62">
        <v>53131609</v>
      </c>
      <c r="ORU1787" s="62">
        <v>53131609</v>
      </c>
      <c r="ORV1787" s="62">
        <v>53131609</v>
      </c>
      <c r="ORW1787" s="62">
        <v>53131609</v>
      </c>
      <c r="ORX1787" s="62">
        <v>53131609</v>
      </c>
      <c r="ORY1787" s="62">
        <v>53131609</v>
      </c>
      <c r="ORZ1787" s="62">
        <v>53131609</v>
      </c>
      <c r="OSA1787" s="62">
        <v>53131609</v>
      </c>
      <c r="OSB1787" s="62">
        <v>53131609</v>
      </c>
      <c r="OSC1787" s="62">
        <v>53131609</v>
      </c>
      <c r="OSD1787" s="62">
        <v>53131609</v>
      </c>
      <c r="OSE1787" s="62">
        <v>53131609</v>
      </c>
      <c r="OSF1787" s="62">
        <v>53131609</v>
      </c>
      <c r="OSG1787" s="62">
        <v>53131609</v>
      </c>
      <c r="OSH1787" s="62">
        <v>53131609</v>
      </c>
      <c r="OSI1787" s="62">
        <v>53131609</v>
      </c>
      <c r="OSJ1787" s="62">
        <v>53131609</v>
      </c>
      <c r="OSK1787" s="62">
        <v>53131609</v>
      </c>
      <c r="OSL1787" s="62">
        <v>53131609</v>
      </c>
      <c r="OSM1787" s="62">
        <v>53131609</v>
      </c>
      <c r="OSN1787" s="62">
        <v>53131609</v>
      </c>
      <c r="OSO1787" s="62">
        <v>53131609</v>
      </c>
      <c r="OSP1787" s="62">
        <v>53131609</v>
      </c>
      <c r="OSQ1787" s="62">
        <v>53131609</v>
      </c>
      <c r="OSR1787" s="62">
        <v>53131609</v>
      </c>
      <c r="OSS1787" s="62">
        <v>53131609</v>
      </c>
      <c r="OST1787" s="62">
        <v>53131609</v>
      </c>
      <c r="OSU1787" s="62">
        <v>53131609</v>
      </c>
      <c r="OSV1787" s="62">
        <v>53131609</v>
      </c>
      <c r="OSW1787" s="62">
        <v>53131609</v>
      </c>
      <c r="OSX1787" s="62">
        <v>53131609</v>
      </c>
      <c r="OSY1787" s="62">
        <v>53131609</v>
      </c>
      <c r="OSZ1787" s="62">
        <v>53131609</v>
      </c>
      <c r="OTA1787" s="62">
        <v>53131609</v>
      </c>
      <c r="OTB1787" s="62">
        <v>53131609</v>
      </c>
      <c r="OTC1787" s="62">
        <v>53131609</v>
      </c>
      <c r="OTD1787" s="62">
        <v>53131609</v>
      </c>
      <c r="OTE1787" s="62">
        <v>53131609</v>
      </c>
      <c r="OTF1787" s="62">
        <v>53131609</v>
      </c>
      <c r="OTG1787" s="62">
        <v>53131609</v>
      </c>
      <c r="OTH1787" s="62">
        <v>53131609</v>
      </c>
      <c r="OTI1787" s="62">
        <v>53131609</v>
      </c>
      <c r="OTJ1787" s="62">
        <v>53131609</v>
      </c>
      <c r="OTK1787" s="62">
        <v>53131609</v>
      </c>
      <c r="OTL1787" s="62">
        <v>53131609</v>
      </c>
      <c r="OTM1787" s="62">
        <v>53131609</v>
      </c>
      <c r="OTN1787" s="62">
        <v>53131609</v>
      </c>
      <c r="OTO1787" s="62">
        <v>53131609</v>
      </c>
      <c r="OTP1787" s="62">
        <v>53131609</v>
      </c>
      <c r="OTQ1787" s="62">
        <v>53131609</v>
      </c>
      <c r="OTR1787" s="62">
        <v>53131609</v>
      </c>
      <c r="OTS1787" s="62">
        <v>53131609</v>
      </c>
      <c r="OTT1787" s="62">
        <v>53131609</v>
      </c>
      <c r="OTU1787" s="62">
        <v>53131609</v>
      </c>
      <c r="OTV1787" s="62">
        <v>53131609</v>
      </c>
      <c r="OTW1787" s="62">
        <v>53131609</v>
      </c>
      <c r="OTX1787" s="62">
        <v>53131609</v>
      </c>
      <c r="OTY1787" s="62">
        <v>53131609</v>
      </c>
      <c r="OTZ1787" s="62">
        <v>53131609</v>
      </c>
      <c r="OUA1787" s="62">
        <v>53131609</v>
      </c>
      <c r="OUB1787" s="62">
        <v>53131609</v>
      </c>
      <c r="OUC1787" s="62">
        <v>53131609</v>
      </c>
      <c r="OUD1787" s="62">
        <v>53131609</v>
      </c>
      <c r="OUE1787" s="62">
        <v>53131609</v>
      </c>
      <c r="OUF1787" s="62">
        <v>53131609</v>
      </c>
      <c r="OUG1787" s="62">
        <v>53131609</v>
      </c>
      <c r="OUH1787" s="62">
        <v>53131609</v>
      </c>
      <c r="OUI1787" s="62">
        <v>53131609</v>
      </c>
      <c r="OUJ1787" s="62">
        <v>53131609</v>
      </c>
      <c r="OUK1787" s="62">
        <v>53131609</v>
      </c>
      <c r="OUL1787" s="62">
        <v>53131609</v>
      </c>
      <c r="OUM1787" s="62">
        <v>53131609</v>
      </c>
      <c r="OUN1787" s="62">
        <v>53131609</v>
      </c>
      <c r="OUO1787" s="62">
        <v>53131609</v>
      </c>
      <c r="OUP1787" s="62">
        <v>53131609</v>
      </c>
      <c r="OUQ1787" s="62">
        <v>53131609</v>
      </c>
      <c r="OUR1787" s="62">
        <v>53131609</v>
      </c>
      <c r="OUS1787" s="62">
        <v>53131609</v>
      </c>
      <c r="OUT1787" s="62">
        <v>53131609</v>
      </c>
      <c r="OUU1787" s="62">
        <v>53131609</v>
      </c>
      <c r="OUV1787" s="62">
        <v>53131609</v>
      </c>
      <c r="OUW1787" s="62">
        <v>53131609</v>
      </c>
      <c r="OUX1787" s="62">
        <v>53131609</v>
      </c>
      <c r="OUY1787" s="62">
        <v>53131609</v>
      </c>
      <c r="OUZ1787" s="62">
        <v>53131609</v>
      </c>
      <c r="OVA1787" s="62">
        <v>53131609</v>
      </c>
      <c r="OVB1787" s="62">
        <v>53131609</v>
      </c>
      <c r="OVC1787" s="62">
        <v>53131609</v>
      </c>
      <c r="OVD1787" s="62">
        <v>53131609</v>
      </c>
      <c r="OVE1787" s="62">
        <v>53131609</v>
      </c>
      <c r="OVF1787" s="62">
        <v>53131609</v>
      </c>
      <c r="OVG1787" s="62">
        <v>53131609</v>
      </c>
      <c r="OVH1787" s="62">
        <v>53131609</v>
      </c>
      <c r="OVI1787" s="62">
        <v>53131609</v>
      </c>
      <c r="OVJ1787" s="62">
        <v>53131609</v>
      </c>
      <c r="OVK1787" s="62">
        <v>53131609</v>
      </c>
      <c r="OVL1787" s="62">
        <v>53131609</v>
      </c>
      <c r="OVM1787" s="62">
        <v>53131609</v>
      </c>
      <c r="OVN1787" s="62">
        <v>53131609</v>
      </c>
      <c r="OVO1787" s="62">
        <v>53131609</v>
      </c>
      <c r="OVP1787" s="62">
        <v>53131609</v>
      </c>
      <c r="OVQ1787" s="62">
        <v>53131609</v>
      </c>
      <c r="OVR1787" s="62">
        <v>53131609</v>
      </c>
      <c r="OVS1787" s="62">
        <v>53131609</v>
      </c>
      <c r="OVT1787" s="62">
        <v>53131609</v>
      </c>
      <c r="OVU1787" s="62">
        <v>53131609</v>
      </c>
      <c r="OVV1787" s="62">
        <v>53131609</v>
      </c>
      <c r="OVW1787" s="62">
        <v>53131609</v>
      </c>
      <c r="OVX1787" s="62">
        <v>53131609</v>
      </c>
      <c r="OVY1787" s="62">
        <v>53131609</v>
      </c>
      <c r="OVZ1787" s="62">
        <v>53131609</v>
      </c>
      <c r="OWA1787" s="62">
        <v>53131609</v>
      </c>
      <c r="OWB1787" s="62">
        <v>53131609</v>
      </c>
      <c r="OWC1787" s="62">
        <v>53131609</v>
      </c>
      <c r="OWD1787" s="62">
        <v>53131609</v>
      </c>
      <c r="OWE1787" s="62">
        <v>53131609</v>
      </c>
      <c r="OWF1787" s="62">
        <v>53131609</v>
      </c>
      <c r="OWG1787" s="62">
        <v>53131609</v>
      </c>
      <c r="OWH1787" s="62">
        <v>53131609</v>
      </c>
      <c r="OWI1787" s="62">
        <v>53131609</v>
      </c>
      <c r="OWJ1787" s="62">
        <v>53131609</v>
      </c>
      <c r="OWK1787" s="62">
        <v>53131609</v>
      </c>
      <c r="OWL1787" s="62">
        <v>53131609</v>
      </c>
      <c r="OWM1787" s="62">
        <v>53131609</v>
      </c>
      <c r="OWN1787" s="62">
        <v>53131609</v>
      </c>
      <c r="OWO1787" s="62">
        <v>53131609</v>
      </c>
      <c r="OWP1787" s="62">
        <v>53131609</v>
      </c>
      <c r="OWQ1787" s="62">
        <v>53131609</v>
      </c>
      <c r="OWR1787" s="62">
        <v>53131609</v>
      </c>
      <c r="OWS1787" s="62">
        <v>53131609</v>
      </c>
      <c r="OWT1787" s="62">
        <v>53131609</v>
      </c>
      <c r="OWU1787" s="62">
        <v>53131609</v>
      </c>
      <c r="OWV1787" s="62">
        <v>53131609</v>
      </c>
      <c r="OWW1787" s="62">
        <v>53131609</v>
      </c>
      <c r="OWX1787" s="62">
        <v>53131609</v>
      </c>
      <c r="OWY1787" s="62">
        <v>53131609</v>
      </c>
      <c r="OWZ1787" s="62">
        <v>53131609</v>
      </c>
      <c r="OXA1787" s="62">
        <v>53131609</v>
      </c>
      <c r="OXB1787" s="62">
        <v>53131609</v>
      </c>
      <c r="OXC1787" s="62">
        <v>53131609</v>
      </c>
      <c r="OXD1787" s="62">
        <v>53131609</v>
      </c>
      <c r="OXE1787" s="62">
        <v>53131609</v>
      </c>
      <c r="OXF1787" s="62">
        <v>53131609</v>
      </c>
      <c r="OXG1787" s="62">
        <v>53131609</v>
      </c>
      <c r="OXH1787" s="62">
        <v>53131609</v>
      </c>
      <c r="OXI1787" s="62">
        <v>53131609</v>
      </c>
      <c r="OXJ1787" s="62">
        <v>53131609</v>
      </c>
      <c r="OXK1787" s="62">
        <v>53131609</v>
      </c>
      <c r="OXL1787" s="62">
        <v>53131609</v>
      </c>
      <c r="OXM1787" s="62">
        <v>53131609</v>
      </c>
      <c r="OXN1787" s="62">
        <v>53131609</v>
      </c>
      <c r="OXO1787" s="62">
        <v>53131609</v>
      </c>
      <c r="OXP1787" s="62">
        <v>53131609</v>
      </c>
      <c r="OXQ1787" s="62">
        <v>53131609</v>
      </c>
      <c r="OXR1787" s="62">
        <v>53131609</v>
      </c>
      <c r="OXS1787" s="62">
        <v>53131609</v>
      </c>
      <c r="OXT1787" s="62">
        <v>53131609</v>
      </c>
      <c r="OXU1787" s="62">
        <v>53131609</v>
      </c>
      <c r="OXV1787" s="62">
        <v>53131609</v>
      </c>
      <c r="OXW1787" s="62">
        <v>53131609</v>
      </c>
      <c r="OXX1787" s="62">
        <v>53131609</v>
      </c>
      <c r="OXY1787" s="62">
        <v>53131609</v>
      </c>
      <c r="OXZ1787" s="62">
        <v>53131609</v>
      </c>
      <c r="OYA1787" s="62">
        <v>53131609</v>
      </c>
      <c r="OYB1787" s="62">
        <v>53131609</v>
      </c>
      <c r="OYC1787" s="62">
        <v>53131609</v>
      </c>
      <c r="OYD1787" s="62">
        <v>53131609</v>
      </c>
      <c r="OYE1787" s="62">
        <v>53131609</v>
      </c>
      <c r="OYF1787" s="62">
        <v>53131609</v>
      </c>
      <c r="OYG1787" s="62">
        <v>53131609</v>
      </c>
      <c r="OYH1787" s="62">
        <v>53131609</v>
      </c>
      <c r="OYI1787" s="62">
        <v>53131609</v>
      </c>
      <c r="OYJ1787" s="62">
        <v>53131609</v>
      </c>
      <c r="OYK1787" s="62">
        <v>53131609</v>
      </c>
      <c r="OYL1787" s="62">
        <v>53131609</v>
      </c>
      <c r="OYM1787" s="62">
        <v>53131609</v>
      </c>
      <c r="OYN1787" s="62">
        <v>53131609</v>
      </c>
      <c r="OYO1787" s="62">
        <v>53131609</v>
      </c>
      <c r="OYP1787" s="62">
        <v>53131609</v>
      </c>
      <c r="OYQ1787" s="62">
        <v>53131609</v>
      </c>
      <c r="OYR1787" s="62">
        <v>53131609</v>
      </c>
      <c r="OYS1787" s="62">
        <v>53131609</v>
      </c>
      <c r="OYT1787" s="62">
        <v>53131609</v>
      </c>
      <c r="OYU1787" s="62">
        <v>53131609</v>
      </c>
      <c r="OYV1787" s="62">
        <v>53131609</v>
      </c>
      <c r="OYW1787" s="62">
        <v>53131609</v>
      </c>
      <c r="OYX1787" s="62">
        <v>53131609</v>
      </c>
      <c r="OYY1787" s="62">
        <v>53131609</v>
      </c>
      <c r="OYZ1787" s="62">
        <v>53131609</v>
      </c>
      <c r="OZA1787" s="62">
        <v>53131609</v>
      </c>
      <c r="OZB1787" s="62">
        <v>53131609</v>
      </c>
      <c r="OZC1787" s="62">
        <v>53131609</v>
      </c>
      <c r="OZD1787" s="62">
        <v>53131609</v>
      </c>
      <c r="OZE1787" s="62">
        <v>53131609</v>
      </c>
      <c r="OZF1787" s="62">
        <v>53131609</v>
      </c>
      <c r="OZG1787" s="62">
        <v>53131609</v>
      </c>
      <c r="OZH1787" s="62">
        <v>53131609</v>
      </c>
      <c r="OZI1787" s="62">
        <v>53131609</v>
      </c>
      <c r="OZJ1787" s="62">
        <v>53131609</v>
      </c>
      <c r="OZK1787" s="62">
        <v>53131609</v>
      </c>
      <c r="OZL1787" s="62">
        <v>53131609</v>
      </c>
      <c r="OZM1787" s="62">
        <v>53131609</v>
      </c>
      <c r="OZN1787" s="62">
        <v>53131609</v>
      </c>
      <c r="OZO1787" s="62">
        <v>53131609</v>
      </c>
      <c r="OZP1787" s="62">
        <v>53131609</v>
      </c>
      <c r="OZQ1787" s="62">
        <v>53131609</v>
      </c>
      <c r="OZR1787" s="62">
        <v>53131609</v>
      </c>
      <c r="OZS1787" s="62">
        <v>53131609</v>
      </c>
      <c r="OZT1787" s="62">
        <v>53131609</v>
      </c>
      <c r="OZU1787" s="62">
        <v>53131609</v>
      </c>
      <c r="OZV1787" s="62">
        <v>53131609</v>
      </c>
      <c r="OZW1787" s="62">
        <v>53131609</v>
      </c>
      <c r="OZX1787" s="62">
        <v>53131609</v>
      </c>
      <c r="OZY1787" s="62">
        <v>53131609</v>
      </c>
      <c r="OZZ1787" s="62">
        <v>53131609</v>
      </c>
      <c r="PAA1787" s="62">
        <v>53131609</v>
      </c>
      <c r="PAB1787" s="62">
        <v>53131609</v>
      </c>
      <c r="PAC1787" s="62">
        <v>53131609</v>
      </c>
      <c r="PAD1787" s="62">
        <v>53131609</v>
      </c>
      <c r="PAE1787" s="62">
        <v>53131609</v>
      </c>
      <c r="PAF1787" s="62">
        <v>53131609</v>
      </c>
      <c r="PAG1787" s="62">
        <v>53131609</v>
      </c>
      <c r="PAH1787" s="62">
        <v>53131609</v>
      </c>
      <c r="PAI1787" s="62">
        <v>53131609</v>
      </c>
      <c r="PAJ1787" s="62">
        <v>53131609</v>
      </c>
      <c r="PAK1787" s="62">
        <v>53131609</v>
      </c>
      <c r="PAL1787" s="62">
        <v>53131609</v>
      </c>
      <c r="PAM1787" s="62">
        <v>53131609</v>
      </c>
      <c r="PAN1787" s="62">
        <v>53131609</v>
      </c>
      <c r="PAO1787" s="62">
        <v>53131609</v>
      </c>
      <c r="PAP1787" s="62">
        <v>53131609</v>
      </c>
      <c r="PAQ1787" s="62">
        <v>53131609</v>
      </c>
      <c r="PAR1787" s="62">
        <v>53131609</v>
      </c>
      <c r="PAS1787" s="62">
        <v>53131609</v>
      </c>
      <c r="PAT1787" s="62">
        <v>53131609</v>
      </c>
      <c r="PAU1787" s="62">
        <v>53131609</v>
      </c>
      <c r="PAV1787" s="62">
        <v>53131609</v>
      </c>
      <c r="PAW1787" s="62">
        <v>53131609</v>
      </c>
      <c r="PAX1787" s="62">
        <v>53131609</v>
      </c>
      <c r="PAY1787" s="62">
        <v>53131609</v>
      </c>
      <c r="PAZ1787" s="62">
        <v>53131609</v>
      </c>
      <c r="PBA1787" s="62">
        <v>53131609</v>
      </c>
      <c r="PBB1787" s="62">
        <v>53131609</v>
      </c>
      <c r="PBC1787" s="62">
        <v>53131609</v>
      </c>
      <c r="PBD1787" s="62">
        <v>53131609</v>
      </c>
      <c r="PBE1787" s="62">
        <v>53131609</v>
      </c>
      <c r="PBF1787" s="62">
        <v>53131609</v>
      </c>
      <c r="PBG1787" s="62">
        <v>53131609</v>
      </c>
      <c r="PBH1787" s="62">
        <v>53131609</v>
      </c>
      <c r="PBI1787" s="62">
        <v>53131609</v>
      </c>
      <c r="PBJ1787" s="62">
        <v>53131609</v>
      </c>
      <c r="PBK1787" s="62">
        <v>53131609</v>
      </c>
      <c r="PBL1787" s="62">
        <v>53131609</v>
      </c>
      <c r="PBM1787" s="62">
        <v>53131609</v>
      </c>
      <c r="PBN1787" s="62">
        <v>53131609</v>
      </c>
      <c r="PBO1787" s="62">
        <v>53131609</v>
      </c>
      <c r="PBP1787" s="62">
        <v>53131609</v>
      </c>
      <c r="PBQ1787" s="62">
        <v>53131609</v>
      </c>
      <c r="PBR1787" s="62">
        <v>53131609</v>
      </c>
      <c r="PBS1787" s="62">
        <v>53131609</v>
      </c>
      <c r="PBT1787" s="62">
        <v>53131609</v>
      </c>
      <c r="PBU1787" s="62">
        <v>53131609</v>
      </c>
      <c r="PBV1787" s="62">
        <v>53131609</v>
      </c>
      <c r="PBW1787" s="62">
        <v>53131609</v>
      </c>
      <c r="PBX1787" s="62">
        <v>53131609</v>
      </c>
      <c r="PBY1787" s="62">
        <v>53131609</v>
      </c>
      <c r="PBZ1787" s="62">
        <v>53131609</v>
      </c>
      <c r="PCA1787" s="62">
        <v>53131609</v>
      </c>
      <c r="PCB1787" s="62">
        <v>53131609</v>
      </c>
      <c r="PCC1787" s="62">
        <v>53131609</v>
      </c>
      <c r="PCD1787" s="62">
        <v>53131609</v>
      </c>
      <c r="PCE1787" s="62">
        <v>53131609</v>
      </c>
      <c r="PCF1787" s="62">
        <v>53131609</v>
      </c>
      <c r="PCG1787" s="62">
        <v>53131609</v>
      </c>
      <c r="PCH1787" s="62">
        <v>53131609</v>
      </c>
      <c r="PCI1787" s="62">
        <v>53131609</v>
      </c>
      <c r="PCJ1787" s="62">
        <v>53131609</v>
      </c>
      <c r="PCK1787" s="62">
        <v>53131609</v>
      </c>
      <c r="PCL1787" s="62">
        <v>53131609</v>
      </c>
      <c r="PCM1787" s="62">
        <v>53131609</v>
      </c>
      <c r="PCN1787" s="62">
        <v>53131609</v>
      </c>
      <c r="PCO1787" s="62">
        <v>53131609</v>
      </c>
      <c r="PCP1787" s="62">
        <v>53131609</v>
      </c>
      <c r="PCQ1787" s="62">
        <v>53131609</v>
      </c>
      <c r="PCR1787" s="62">
        <v>53131609</v>
      </c>
      <c r="PCS1787" s="62">
        <v>53131609</v>
      </c>
      <c r="PCT1787" s="62">
        <v>53131609</v>
      </c>
      <c r="PCU1787" s="62">
        <v>53131609</v>
      </c>
      <c r="PCV1787" s="62">
        <v>53131609</v>
      </c>
      <c r="PCW1787" s="62">
        <v>53131609</v>
      </c>
      <c r="PCX1787" s="62">
        <v>53131609</v>
      </c>
      <c r="PCY1787" s="62">
        <v>53131609</v>
      </c>
      <c r="PCZ1787" s="62">
        <v>53131609</v>
      </c>
      <c r="PDA1787" s="62">
        <v>53131609</v>
      </c>
      <c r="PDB1787" s="62">
        <v>53131609</v>
      </c>
      <c r="PDC1787" s="62">
        <v>53131609</v>
      </c>
      <c r="PDD1787" s="62">
        <v>53131609</v>
      </c>
      <c r="PDE1787" s="62">
        <v>53131609</v>
      </c>
      <c r="PDF1787" s="62">
        <v>53131609</v>
      </c>
      <c r="PDG1787" s="62">
        <v>53131609</v>
      </c>
      <c r="PDH1787" s="62">
        <v>53131609</v>
      </c>
      <c r="PDI1787" s="62">
        <v>53131609</v>
      </c>
      <c r="PDJ1787" s="62">
        <v>53131609</v>
      </c>
      <c r="PDK1787" s="62">
        <v>53131609</v>
      </c>
      <c r="PDL1787" s="62">
        <v>53131609</v>
      </c>
      <c r="PDM1787" s="62">
        <v>53131609</v>
      </c>
      <c r="PDN1787" s="62">
        <v>53131609</v>
      </c>
      <c r="PDO1787" s="62">
        <v>53131609</v>
      </c>
      <c r="PDP1787" s="62">
        <v>53131609</v>
      </c>
      <c r="PDQ1787" s="62">
        <v>53131609</v>
      </c>
      <c r="PDR1787" s="62">
        <v>53131609</v>
      </c>
      <c r="PDS1787" s="62">
        <v>53131609</v>
      </c>
      <c r="PDT1787" s="62">
        <v>53131609</v>
      </c>
      <c r="PDU1787" s="62">
        <v>53131609</v>
      </c>
      <c r="PDV1787" s="62">
        <v>53131609</v>
      </c>
      <c r="PDW1787" s="62">
        <v>53131609</v>
      </c>
      <c r="PDX1787" s="62">
        <v>53131609</v>
      </c>
      <c r="PDY1787" s="62">
        <v>53131609</v>
      </c>
      <c r="PDZ1787" s="62">
        <v>53131609</v>
      </c>
      <c r="PEA1787" s="62">
        <v>53131609</v>
      </c>
      <c r="PEB1787" s="62">
        <v>53131609</v>
      </c>
      <c r="PEC1787" s="62">
        <v>53131609</v>
      </c>
      <c r="PED1787" s="62">
        <v>53131609</v>
      </c>
      <c r="PEE1787" s="62">
        <v>53131609</v>
      </c>
      <c r="PEF1787" s="62">
        <v>53131609</v>
      </c>
      <c r="PEG1787" s="62">
        <v>53131609</v>
      </c>
      <c r="PEH1787" s="62">
        <v>53131609</v>
      </c>
      <c r="PEI1787" s="62">
        <v>53131609</v>
      </c>
      <c r="PEJ1787" s="62">
        <v>53131609</v>
      </c>
      <c r="PEK1787" s="62">
        <v>53131609</v>
      </c>
      <c r="PEL1787" s="62">
        <v>53131609</v>
      </c>
      <c r="PEM1787" s="62">
        <v>53131609</v>
      </c>
      <c r="PEN1787" s="62">
        <v>53131609</v>
      </c>
      <c r="PEO1787" s="62">
        <v>53131609</v>
      </c>
      <c r="PEP1787" s="62">
        <v>53131609</v>
      </c>
      <c r="PEQ1787" s="62">
        <v>53131609</v>
      </c>
      <c r="PER1787" s="62">
        <v>53131609</v>
      </c>
      <c r="PES1787" s="62">
        <v>53131609</v>
      </c>
      <c r="PET1787" s="62">
        <v>53131609</v>
      </c>
      <c r="PEU1787" s="62">
        <v>53131609</v>
      </c>
      <c r="PEV1787" s="62">
        <v>53131609</v>
      </c>
      <c r="PEW1787" s="62">
        <v>53131609</v>
      </c>
      <c r="PEX1787" s="62">
        <v>53131609</v>
      </c>
      <c r="PEY1787" s="62">
        <v>53131609</v>
      </c>
      <c r="PEZ1787" s="62">
        <v>53131609</v>
      </c>
      <c r="PFA1787" s="62">
        <v>53131609</v>
      </c>
      <c r="PFB1787" s="62">
        <v>53131609</v>
      </c>
      <c r="PFC1787" s="62">
        <v>53131609</v>
      </c>
      <c r="PFD1787" s="62">
        <v>53131609</v>
      </c>
      <c r="PFE1787" s="62">
        <v>53131609</v>
      </c>
      <c r="PFF1787" s="62">
        <v>53131609</v>
      </c>
      <c r="PFG1787" s="62">
        <v>53131609</v>
      </c>
      <c r="PFH1787" s="62">
        <v>53131609</v>
      </c>
      <c r="PFI1787" s="62">
        <v>53131609</v>
      </c>
      <c r="PFJ1787" s="62">
        <v>53131609</v>
      </c>
      <c r="PFK1787" s="62">
        <v>53131609</v>
      </c>
      <c r="PFL1787" s="62">
        <v>53131609</v>
      </c>
      <c r="PFM1787" s="62">
        <v>53131609</v>
      </c>
      <c r="PFN1787" s="62">
        <v>53131609</v>
      </c>
      <c r="PFO1787" s="62">
        <v>53131609</v>
      </c>
      <c r="PFP1787" s="62">
        <v>53131609</v>
      </c>
      <c r="PFQ1787" s="62">
        <v>53131609</v>
      </c>
      <c r="PFR1787" s="62">
        <v>53131609</v>
      </c>
      <c r="PFS1787" s="62">
        <v>53131609</v>
      </c>
      <c r="PFT1787" s="62">
        <v>53131609</v>
      </c>
      <c r="PFU1787" s="62">
        <v>53131609</v>
      </c>
      <c r="PFV1787" s="62">
        <v>53131609</v>
      </c>
      <c r="PFW1787" s="62">
        <v>53131609</v>
      </c>
      <c r="PFX1787" s="62">
        <v>53131609</v>
      </c>
      <c r="PFY1787" s="62">
        <v>53131609</v>
      </c>
      <c r="PFZ1787" s="62">
        <v>53131609</v>
      </c>
      <c r="PGA1787" s="62">
        <v>53131609</v>
      </c>
      <c r="PGB1787" s="62">
        <v>53131609</v>
      </c>
      <c r="PGC1787" s="62">
        <v>53131609</v>
      </c>
      <c r="PGD1787" s="62">
        <v>53131609</v>
      </c>
      <c r="PGE1787" s="62">
        <v>53131609</v>
      </c>
      <c r="PGF1787" s="62">
        <v>53131609</v>
      </c>
      <c r="PGG1787" s="62">
        <v>53131609</v>
      </c>
      <c r="PGH1787" s="62">
        <v>53131609</v>
      </c>
      <c r="PGI1787" s="62">
        <v>53131609</v>
      </c>
      <c r="PGJ1787" s="62">
        <v>53131609</v>
      </c>
      <c r="PGK1787" s="62">
        <v>53131609</v>
      </c>
      <c r="PGL1787" s="62">
        <v>53131609</v>
      </c>
      <c r="PGM1787" s="62">
        <v>53131609</v>
      </c>
      <c r="PGN1787" s="62">
        <v>53131609</v>
      </c>
      <c r="PGO1787" s="62">
        <v>53131609</v>
      </c>
      <c r="PGP1787" s="62">
        <v>53131609</v>
      </c>
      <c r="PGQ1787" s="62">
        <v>53131609</v>
      </c>
      <c r="PGR1787" s="62">
        <v>53131609</v>
      </c>
      <c r="PGS1787" s="62">
        <v>53131609</v>
      </c>
      <c r="PGT1787" s="62">
        <v>53131609</v>
      </c>
      <c r="PGU1787" s="62">
        <v>53131609</v>
      </c>
      <c r="PGV1787" s="62">
        <v>53131609</v>
      </c>
      <c r="PGW1787" s="62">
        <v>53131609</v>
      </c>
      <c r="PGX1787" s="62">
        <v>53131609</v>
      </c>
      <c r="PGY1787" s="62">
        <v>53131609</v>
      </c>
      <c r="PGZ1787" s="62">
        <v>53131609</v>
      </c>
      <c r="PHA1787" s="62">
        <v>53131609</v>
      </c>
      <c r="PHB1787" s="62">
        <v>53131609</v>
      </c>
      <c r="PHC1787" s="62">
        <v>53131609</v>
      </c>
      <c r="PHD1787" s="62">
        <v>53131609</v>
      </c>
      <c r="PHE1787" s="62">
        <v>53131609</v>
      </c>
      <c r="PHF1787" s="62">
        <v>53131609</v>
      </c>
      <c r="PHG1787" s="62">
        <v>53131609</v>
      </c>
      <c r="PHH1787" s="62">
        <v>53131609</v>
      </c>
      <c r="PHI1787" s="62">
        <v>53131609</v>
      </c>
      <c r="PHJ1787" s="62">
        <v>53131609</v>
      </c>
      <c r="PHK1787" s="62">
        <v>53131609</v>
      </c>
      <c r="PHL1787" s="62">
        <v>53131609</v>
      </c>
      <c r="PHM1787" s="62">
        <v>53131609</v>
      </c>
      <c r="PHN1787" s="62">
        <v>53131609</v>
      </c>
      <c r="PHO1787" s="62">
        <v>53131609</v>
      </c>
      <c r="PHP1787" s="62">
        <v>53131609</v>
      </c>
      <c r="PHQ1787" s="62">
        <v>53131609</v>
      </c>
      <c r="PHR1787" s="62">
        <v>53131609</v>
      </c>
      <c r="PHS1787" s="62">
        <v>53131609</v>
      </c>
      <c r="PHT1787" s="62">
        <v>53131609</v>
      </c>
      <c r="PHU1787" s="62">
        <v>53131609</v>
      </c>
      <c r="PHV1787" s="62">
        <v>53131609</v>
      </c>
      <c r="PHW1787" s="62">
        <v>53131609</v>
      </c>
      <c r="PHX1787" s="62">
        <v>53131609</v>
      </c>
      <c r="PHY1787" s="62">
        <v>53131609</v>
      </c>
      <c r="PHZ1787" s="62">
        <v>53131609</v>
      </c>
      <c r="PIA1787" s="62">
        <v>53131609</v>
      </c>
      <c r="PIB1787" s="62">
        <v>53131609</v>
      </c>
      <c r="PIC1787" s="62">
        <v>53131609</v>
      </c>
      <c r="PID1787" s="62">
        <v>53131609</v>
      </c>
      <c r="PIE1787" s="62">
        <v>53131609</v>
      </c>
      <c r="PIF1787" s="62">
        <v>53131609</v>
      </c>
      <c r="PIG1787" s="62">
        <v>53131609</v>
      </c>
      <c r="PIH1787" s="62">
        <v>53131609</v>
      </c>
      <c r="PII1787" s="62">
        <v>53131609</v>
      </c>
      <c r="PIJ1787" s="62">
        <v>53131609</v>
      </c>
      <c r="PIK1787" s="62">
        <v>53131609</v>
      </c>
      <c r="PIL1787" s="62">
        <v>53131609</v>
      </c>
      <c r="PIM1787" s="62">
        <v>53131609</v>
      </c>
      <c r="PIN1787" s="62">
        <v>53131609</v>
      </c>
      <c r="PIO1787" s="62">
        <v>53131609</v>
      </c>
      <c r="PIP1787" s="62">
        <v>53131609</v>
      </c>
      <c r="PIQ1787" s="62">
        <v>53131609</v>
      </c>
      <c r="PIR1787" s="62">
        <v>53131609</v>
      </c>
      <c r="PIS1787" s="62">
        <v>53131609</v>
      </c>
      <c r="PIT1787" s="62">
        <v>53131609</v>
      </c>
      <c r="PIU1787" s="62">
        <v>53131609</v>
      </c>
      <c r="PIV1787" s="62">
        <v>53131609</v>
      </c>
      <c r="PIW1787" s="62">
        <v>53131609</v>
      </c>
      <c r="PIX1787" s="62">
        <v>53131609</v>
      </c>
      <c r="PIY1787" s="62">
        <v>53131609</v>
      </c>
      <c r="PIZ1787" s="62">
        <v>53131609</v>
      </c>
      <c r="PJA1787" s="62">
        <v>53131609</v>
      </c>
      <c r="PJB1787" s="62">
        <v>53131609</v>
      </c>
      <c r="PJC1787" s="62">
        <v>53131609</v>
      </c>
      <c r="PJD1787" s="62">
        <v>53131609</v>
      </c>
      <c r="PJE1787" s="62">
        <v>53131609</v>
      </c>
      <c r="PJF1787" s="62">
        <v>53131609</v>
      </c>
      <c r="PJG1787" s="62">
        <v>53131609</v>
      </c>
      <c r="PJH1787" s="62">
        <v>53131609</v>
      </c>
      <c r="PJI1787" s="62">
        <v>53131609</v>
      </c>
      <c r="PJJ1787" s="62">
        <v>53131609</v>
      </c>
      <c r="PJK1787" s="62">
        <v>53131609</v>
      </c>
      <c r="PJL1787" s="62">
        <v>53131609</v>
      </c>
      <c r="PJM1787" s="62">
        <v>53131609</v>
      </c>
      <c r="PJN1787" s="62">
        <v>53131609</v>
      </c>
      <c r="PJO1787" s="62">
        <v>53131609</v>
      </c>
      <c r="PJP1787" s="62">
        <v>53131609</v>
      </c>
      <c r="PJQ1787" s="62">
        <v>53131609</v>
      </c>
      <c r="PJR1787" s="62">
        <v>53131609</v>
      </c>
      <c r="PJS1787" s="62">
        <v>53131609</v>
      </c>
      <c r="PJT1787" s="62">
        <v>53131609</v>
      </c>
      <c r="PJU1787" s="62">
        <v>53131609</v>
      </c>
      <c r="PJV1787" s="62">
        <v>53131609</v>
      </c>
      <c r="PJW1787" s="62">
        <v>53131609</v>
      </c>
      <c r="PJX1787" s="62">
        <v>53131609</v>
      </c>
      <c r="PJY1787" s="62">
        <v>53131609</v>
      </c>
      <c r="PJZ1787" s="62">
        <v>53131609</v>
      </c>
      <c r="PKA1787" s="62">
        <v>53131609</v>
      </c>
      <c r="PKB1787" s="62">
        <v>53131609</v>
      </c>
      <c r="PKC1787" s="62">
        <v>53131609</v>
      </c>
      <c r="PKD1787" s="62">
        <v>53131609</v>
      </c>
      <c r="PKE1787" s="62">
        <v>53131609</v>
      </c>
      <c r="PKF1787" s="62">
        <v>53131609</v>
      </c>
      <c r="PKG1787" s="62">
        <v>53131609</v>
      </c>
      <c r="PKH1787" s="62">
        <v>53131609</v>
      </c>
      <c r="PKI1787" s="62">
        <v>53131609</v>
      </c>
      <c r="PKJ1787" s="62">
        <v>53131609</v>
      </c>
      <c r="PKK1787" s="62">
        <v>53131609</v>
      </c>
      <c r="PKL1787" s="62">
        <v>53131609</v>
      </c>
      <c r="PKM1787" s="62">
        <v>53131609</v>
      </c>
      <c r="PKN1787" s="62">
        <v>53131609</v>
      </c>
      <c r="PKO1787" s="62">
        <v>53131609</v>
      </c>
      <c r="PKP1787" s="62">
        <v>53131609</v>
      </c>
      <c r="PKQ1787" s="62">
        <v>53131609</v>
      </c>
      <c r="PKR1787" s="62">
        <v>53131609</v>
      </c>
      <c r="PKS1787" s="62">
        <v>53131609</v>
      </c>
      <c r="PKT1787" s="62">
        <v>53131609</v>
      </c>
      <c r="PKU1787" s="62">
        <v>53131609</v>
      </c>
      <c r="PKV1787" s="62">
        <v>53131609</v>
      </c>
      <c r="PKW1787" s="62">
        <v>53131609</v>
      </c>
      <c r="PKX1787" s="62">
        <v>53131609</v>
      </c>
      <c r="PKY1787" s="62">
        <v>53131609</v>
      </c>
      <c r="PKZ1787" s="62">
        <v>53131609</v>
      </c>
      <c r="PLA1787" s="62">
        <v>53131609</v>
      </c>
      <c r="PLB1787" s="62">
        <v>53131609</v>
      </c>
      <c r="PLC1787" s="62">
        <v>53131609</v>
      </c>
      <c r="PLD1787" s="62">
        <v>53131609</v>
      </c>
      <c r="PLE1787" s="62">
        <v>53131609</v>
      </c>
      <c r="PLF1787" s="62">
        <v>53131609</v>
      </c>
      <c r="PLG1787" s="62">
        <v>53131609</v>
      </c>
      <c r="PLH1787" s="62">
        <v>53131609</v>
      </c>
      <c r="PLI1787" s="62">
        <v>53131609</v>
      </c>
      <c r="PLJ1787" s="62">
        <v>53131609</v>
      </c>
      <c r="PLK1787" s="62">
        <v>53131609</v>
      </c>
      <c r="PLL1787" s="62">
        <v>53131609</v>
      </c>
      <c r="PLM1787" s="62">
        <v>53131609</v>
      </c>
      <c r="PLN1787" s="62">
        <v>53131609</v>
      </c>
      <c r="PLO1787" s="62">
        <v>53131609</v>
      </c>
      <c r="PLP1787" s="62">
        <v>53131609</v>
      </c>
      <c r="PLQ1787" s="62">
        <v>53131609</v>
      </c>
      <c r="PLR1787" s="62">
        <v>53131609</v>
      </c>
      <c r="PLS1787" s="62">
        <v>53131609</v>
      </c>
      <c r="PLT1787" s="62">
        <v>53131609</v>
      </c>
      <c r="PLU1787" s="62">
        <v>53131609</v>
      </c>
      <c r="PLV1787" s="62">
        <v>53131609</v>
      </c>
      <c r="PLW1787" s="62">
        <v>53131609</v>
      </c>
      <c r="PLX1787" s="62">
        <v>53131609</v>
      </c>
      <c r="PLY1787" s="62">
        <v>53131609</v>
      </c>
      <c r="PLZ1787" s="62">
        <v>53131609</v>
      </c>
      <c r="PMA1787" s="62">
        <v>53131609</v>
      </c>
      <c r="PMB1787" s="62">
        <v>53131609</v>
      </c>
      <c r="PMC1787" s="62">
        <v>53131609</v>
      </c>
      <c r="PMD1787" s="62">
        <v>53131609</v>
      </c>
      <c r="PME1787" s="62">
        <v>53131609</v>
      </c>
      <c r="PMF1787" s="62">
        <v>53131609</v>
      </c>
      <c r="PMG1787" s="62">
        <v>53131609</v>
      </c>
      <c r="PMH1787" s="62">
        <v>53131609</v>
      </c>
      <c r="PMI1787" s="62">
        <v>53131609</v>
      </c>
      <c r="PMJ1787" s="62">
        <v>53131609</v>
      </c>
      <c r="PMK1787" s="62">
        <v>53131609</v>
      </c>
      <c r="PML1787" s="62">
        <v>53131609</v>
      </c>
      <c r="PMM1787" s="62">
        <v>53131609</v>
      </c>
      <c r="PMN1787" s="62">
        <v>53131609</v>
      </c>
      <c r="PMO1787" s="62">
        <v>53131609</v>
      </c>
      <c r="PMP1787" s="62">
        <v>53131609</v>
      </c>
      <c r="PMQ1787" s="62">
        <v>53131609</v>
      </c>
      <c r="PMR1787" s="62">
        <v>53131609</v>
      </c>
      <c r="PMS1787" s="62">
        <v>53131609</v>
      </c>
      <c r="PMT1787" s="62">
        <v>53131609</v>
      </c>
      <c r="PMU1787" s="62">
        <v>53131609</v>
      </c>
      <c r="PMV1787" s="62">
        <v>53131609</v>
      </c>
      <c r="PMW1787" s="62">
        <v>53131609</v>
      </c>
      <c r="PMX1787" s="62">
        <v>53131609</v>
      </c>
      <c r="PMY1787" s="62">
        <v>53131609</v>
      </c>
      <c r="PMZ1787" s="62">
        <v>53131609</v>
      </c>
      <c r="PNA1787" s="62">
        <v>53131609</v>
      </c>
      <c r="PNB1787" s="62">
        <v>53131609</v>
      </c>
      <c r="PNC1787" s="62">
        <v>53131609</v>
      </c>
      <c r="PND1787" s="62">
        <v>53131609</v>
      </c>
      <c r="PNE1787" s="62">
        <v>53131609</v>
      </c>
      <c r="PNF1787" s="62">
        <v>53131609</v>
      </c>
      <c r="PNG1787" s="62">
        <v>53131609</v>
      </c>
      <c r="PNH1787" s="62">
        <v>53131609</v>
      </c>
      <c r="PNI1787" s="62">
        <v>53131609</v>
      </c>
      <c r="PNJ1787" s="62">
        <v>53131609</v>
      </c>
      <c r="PNK1787" s="62">
        <v>53131609</v>
      </c>
      <c r="PNL1787" s="62">
        <v>53131609</v>
      </c>
      <c r="PNM1787" s="62">
        <v>53131609</v>
      </c>
      <c r="PNN1787" s="62">
        <v>53131609</v>
      </c>
      <c r="PNO1787" s="62">
        <v>53131609</v>
      </c>
      <c r="PNP1787" s="62">
        <v>53131609</v>
      </c>
      <c r="PNQ1787" s="62">
        <v>53131609</v>
      </c>
      <c r="PNR1787" s="62">
        <v>53131609</v>
      </c>
      <c r="PNS1787" s="62">
        <v>53131609</v>
      </c>
      <c r="PNT1787" s="62">
        <v>53131609</v>
      </c>
      <c r="PNU1787" s="62">
        <v>53131609</v>
      </c>
      <c r="PNV1787" s="62">
        <v>53131609</v>
      </c>
      <c r="PNW1787" s="62">
        <v>53131609</v>
      </c>
      <c r="PNX1787" s="62">
        <v>53131609</v>
      </c>
      <c r="PNY1787" s="62">
        <v>53131609</v>
      </c>
      <c r="PNZ1787" s="62">
        <v>53131609</v>
      </c>
      <c r="POA1787" s="62">
        <v>53131609</v>
      </c>
      <c r="POB1787" s="62">
        <v>53131609</v>
      </c>
      <c r="POC1787" s="62">
        <v>53131609</v>
      </c>
      <c r="POD1787" s="62">
        <v>53131609</v>
      </c>
      <c r="POE1787" s="62">
        <v>53131609</v>
      </c>
      <c r="POF1787" s="62">
        <v>53131609</v>
      </c>
      <c r="POG1787" s="62">
        <v>53131609</v>
      </c>
      <c r="POH1787" s="62">
        <v>53131609</v>
      </c>
      <c r="POI1787" s="62">
        <v>53131609</v>
      </c>
      <c r="POJ1787" s="62">
        <v>53131609</v>
      </c>
      <c r="POK1787" s="62">
        <v>53131609</v>
      </c>
      <c r="POL1787" s="62">
        <v>53131609</v>
      </c>
      <c r="POM1787" s="62">
        <v>53131609</v>
      </c>
      <c r="PON1787" s="62">
        <v>53131609</v>
      </c>
      <c r="POO1787" s="62">
        <v>53131609</v>
      </c>
      <c r="POP1787" s="62">
        <v>53131609</v>
      </c>
      <c r="POQ1787" s="62">
        <v>53131609</v>
      </c>
      <c r="POR1787" s="62">
        <v>53131609</v>
      </c>
      <c r="POS1787" s="62">
        <v>53131609</v>
      </c>
      <c r="POT1787" s="62">
        <v>53131609</v>
      </c>
      <c r="POU1787" s="62">
        <v>53131609</v>
      </c>
      <c r="POV1787" s="62">
        <v>53131609</v>
      </c>
      <c r="POW1787" s="62">
        <v>53131609</v>
      </c>
      <c r="POX1787" s="62">
        <v>53131609</v>
      </c>
      <c r="POY1787" s="62">
        <v>53131609</v>
      </c>
      <c r="POZ1787" s="62">
        <v>53131609</v>
      </c>
      <c r="PPA1787" s="62">
        <v>53131609</v>
      </c>
      <c r="PPB1787" s="62">
        <v>53131609</v>
      </c>
      <c r="PPC1787" s="62">
        <v>53131609</v>
      </c>
      <c r="PPD1787" s="62">
        <v>53131609</v>
      </c>
      <c r="PPE1787" s="62">
        <v>53131609</v>
      </c>
      <c r="PPF1787" s="62">
        <v>53131609</v>
      </c>
      <c r="PPG1787" s="62">
        <v>53131609</v>
      </c>
      <c r="PPH1787" s="62">
        <v>53131609</v>
      </c>
      <c r="PPI1787" s="62">
        <v>53131609</v>
      </c>
      <c r="PPJ1787" s="62">
        <v>53131609</v>
      </c>
      <c r="PPK1787" s="62">
        <v>53131609</v>
      </c>
      <c r="PPL1787" s="62">
        <v>53131609</v>
      </c>
      <c r="PPM1787" s="62">
        <v>53131609</v>
      </c>
      <c r="PPN1787" s="62">
        <v>53131609</v>
      </c>
      <c r="PPO1787" s="62">
        <v>53131609</v>
      </c>
      <c r="PPP1787" s="62">
        <v>53131609</v>
      </c>
      <c r="PPQ1787" s="62">
        <v>53131609</v>
      </c>
      <c r="PPR1787" s="62">
        <v>53131609</v>
      </c>
      <c r="PPS1787" s="62">
        <v>53131609</v>
      </c>
      <c r="PPT1787" s="62">
        <v>53131609</v>
      </c>
      <c r="PPU1787" s="62">
        <v>53131609</v>
      </c>
      <c r="PPV1787" s="62">
        <v>53131609</v>
      </c>
      <c r="PPW1787" s="62">
        <v>53131609</v>
      </c>
      <c r="PPX1787" s="62">
        <v>53131609</v>
      </c>
      <c r="PPY1787" s="62">
        <v>53131609</v>
      </c>
      <c r="PPZ1787" s="62">
        <v>53131609</v>
      </c>
      <c r="PQA1787" s="62">
        <v>53131609</v>
      </c>
      <c r="PQB1787" s="62">
        <v>53131609</v>
      </c>
      <c r="PQC1787" s="62">
        <v>53131609</v>
      </c>
      <c r="PQD1787" s="62">
        <v>53131609</v>
      </c>
      <c r="PQE1787" s="62">
        <v>53131609</v>
      </c>
      <c r="PQF1787" s="62">
        <v>53131609</v>
      </c>
      <c r="PQG1787" s="62">
        <v>53131609</v>
      </c>
      <c r="PQH1787" s="62">
        <v>53131609</v>
      </c>
      <c r="PQI1787" s="62">
        <v>53131609</v>
      </c>
      <c r="PQJ1787" s="62">
        <v>53131609</v>
      </c>
      <c r="PQK1787" s="62">
        <v>53131609</v>
      </c>
      <c r="PQL1787" s="62">
        <v>53131609</v>
      </c>
      <c r="PQM1787" s="62">
        <v>53131609</v>
      </c>
      <c r="PQN1787" s="62">
        <v>53131609</v>
      </c>
      <c r="PQO1787" s="62">
        <v>53131609</v>
      </c>
      <c r="PQP1787" s="62">
        <v>53131609</v>
      </c>
      <c r="PQQ1787" s="62">
        <v>53131609</v>
      </c>
      <c r="PQR1787" s="62">
        <v>53131609</v>
      </c>
      <c r="PQS1787" s="62">
        <v>53131609</v>
      </c>
      <c r="PQT1787" s="62">
        <v>53131609</v>
      </c>
      <c r="PQU1787" s="62">
        <v>53131609</v>
      </c>
      <c r="PQV1787" s="62">
        <v>53131609</v>
      </c>
      <c r="PQW1787" s="62">
        <v>53131609</v>
      </c>
      <c r="PQX1787" s="62">
        <v>53131609</v>
      </c>
      <c r="PQY1787" s="62">
        <v>53131609</v>
      </c>
      <c r="PQZ1787" s="62">
        <v>53131609</v>
      </c>
      <c r="PRA1787" s="62">
        <v>53131609</v>
      </c>
      <c r="PRB1787" s="62">
        <v>53131609</v>
      </c>
      <c r="PRC1787" s="62">
        <v>53131609</v>
      </c>
      <c r="PRD1787" s="62">
        <v>53131609</v>
      </c>
      <c r="PRE1787" s="62">
        <v>53131609</v>
      </c>
      <c r="PRF1787" s="62">
        <v>53131609</v>
      </c>
      <c r="PRG1787" s="62">
        <v>53131609</v>
      </c>
      <c r="PRH1787" s="62">
        <v>53131609</v>
      </c>
      <c r="PRI1787" s="62">
        <v>53131609</v>
      </c>
      <c r="PRJ1787" s="62">
        <v>53131609</v>
      </c>
      <c r="PRK1787" s="62">
        <v>53131609</v>
      </c>
      <c r="PRL1787" s="62">
        <v>53131609</v>
      </c>
      <c r="PRM1787" s="62">
        <v>53131609</v>
      </c>
      <c r="PRN1787" s="62">
        <v>53131609</v>
      </c>
      <c r="PRO1787" s="62">
        <v>53131609</v>
      </c>
      <c r="PRP1787" s="62">
        <v>53131609</v>
      </c>
      <c r="PRQ1787" s="62">
        <v>53131609</v>
      </c>
      <c r="PRR1787" s="62">
        <v>53131609</v>
      </c>
      <c r="PRS1787" s="62">
        <v>53131609</v>
      </c>
      <c r="PRT1787" s="62">
        <v>53131609</v>
      </c>
      <c r="PRU1787" s="62">
        <v>53131609</v>
      </c>
      <c r="PRV1787" s="62">
        <v>53131609</v>
      </c>
      <c r="PRW1787" s="62">
        <v>53131609</v>
      </c>
      <c r="PRX1787" s="62">
        <v>53131609</v>
      </c>
      <c r="PRY1787" s="62">
        <v>53131609</v>
      </c>
      <c r="PRZ1787" s="62">
        <v>53131609</v>
      </c>
      <c r="PSA1787" s="62">
        <v>53131609</v>
      </c>
      <c r="PSB1787" s="62">
        <v>53131609</v>
      </c>
      <c r="PSC1787" s="62">
        <v>53131609</v>
      </c>
      <c r="PSD1787" s="62">
        <v>53131609</v>
      </c>
      <c r="PSE1787" s="62">
        <v>53131609</v>
      </c>
      <c r="PSF1787" s="62">
        <v>53131609</v>
      </c>
      <c r="PSG1787" s="62">
        <v>53131609</v>
      </c>
      <c r="PSH1787" s="62">
        <v>53131609</v>
      </c>
      <c r="PSI1787" s="62">
        <v>53131609</v>
      </c>
      <c r="PSJ1787" s="62">
        <v>53131609</v>
      </c>
      <c r="PSK1787" s="62">
        <v>53131609</v>
      </c>
      <c r="PSL1787" s="62">
        <v>53131609</v>
      </c>
      <c r="PSM1787" s="62">
        <v>53131609</v>
      </c>
      <c r="PSN1787" s="62">
        <v>53131609</v>
      </c>
      <c r="PSO1787" s="62">
        <v>53131609</v>
      </c>
      <c r="PSP1787" s="62">
        <v>53131609</v>
      </c>
      <c r="PSQ1787" s="62">
        <v>53131609</v>
      </c>
      <c r="PSR1787" s="62">
        <v>53131609</v>
      </c>
      <c r="PSS1787" s="62">
        <v>53131609</v>
      </c>
      <c r="PST1787" s="62">
        <v>53131609</v>
      </c>
      <c r="PSU1787" s="62">
        <v>53131609</v>
      </c>
      <c r="PSV1787" s="62">
        <v>53131609</v>
      </c>
      <c r="PSW1787" s="62">
        <v>53131609</v>
      </c>
      <c r="PSX1787" s="62">
        <v>53131609</v>
      </c>
      <c r="PSY1787" s="62">
        <v>53131609</v>
      </c>
      <c r="PSZ1787" s="62">
        <v>53131609</v>
      </c>
      <c r="PTA1787" s="62">
        <v>53131609</v>
      </c>
      <c r="PTB1787" s="62">
        <v>53131609</v>
      </c>
      <c r="PTC1787" s="62">
        <v>53131609</v>
      </c>
      <c r="PTD1787" s="62">
        <v>53131609</v>
      </c>
      <c r="PTE1787" s="62">
        <v>53131609</v>
      </c>
      <c r="PTF1787" s="62">
        <v>53131609</v>
      </c>
      <c r="PTG1787" s="62">
        <v>53131609</v>
      </c>
      <c r="PTH1787" s="62">
        <v>53131609</v>
      </c>
      <c r="PTI1787" s="62">
        <v>53131609</v>
      </c>
      <c r="PTJ1787" s="62">
        <v>53131609</v>
      </c>
      <c r="PTK1787" s="62">
        <v>53131609</v>
      </c>
      <c r="PTL1787" s="62">
        <v>53131609</v>
      </c>
      <c r="PTM1787" s="62">
        <v>53131609</v>
      </c>
      <c r="PTN1787" s="62">
        <v>53131609</v>
      </c>
      <c r="PTO1787" s="62">
        <v>53131609</v>
      </c>
      <c r="PTP1787" s="62">
        <v>53131609</v>
      </c>
      <c r="PTQ1787" s="62">
        <v>53131609</v>
      </c>
      <c r="PTR1787" s="62">
        <v>53131609</v>
      </c>
      <c r="PTS1787" s="62">
        <v>53131609</v>
      </c>
      <c r="PTT1787" s="62">
        <v>53131609</v>
      </c>
      <c r="PTU1787" s="62">
        <v>53131609</v>
      </c>
      <c r="PTV1787" s="62">
        <v>53131609</v>
      </c>
      <c r="PTW1787" s="62">
        <v>53131609</v>
      </c>
      <c r="PTX1787" s="62">
        <v>53131609</v>
      </c>
      <c r="PTY1787" s="62">
        <v>53131609</v>
      </c>
      <c r="PTZ1787" s="62">
        <v>53131609</v>
      </c>
      <c r="PUA1787" s="62">
        <v>53131609</v>
      </c>
      <c r="PUB1787" s="62">
        <v>53131609</v>
      </c>
      <c r="PUC1787" s="62">
        <v>53131609</v>
      </c>
      <c r="PUD1787" s="62">
        <v>53131609</v>
      </c>
      <c r="PUE1787" s="62">
        <v>53131609</v>
      </c>
      <c r="PUF1787" s="62">
        <v>53131609</v>
      </c>
      <c r="PUG1787" s="62">
        <v>53131609</v>
      </c>
      <c r="PUH1787" s="62">
        <v>53131609</v>
      </c>
      <c r="PUI1787" s="62">
        <v>53131609</v>
      </c>
      <c r="PUJ1787" s="62">
        <v>53131609</v>
      </c>
      <c r="PUK1787" s="62">
        <v>53131609</v>
      </c>
      <c r="PUL1787" s="62">
        <v>53131609</v>
      </c>
      <c r="PUM1787" s="62">
        <v>53131609</v>
      </c>
      <c r="PUN1787" s="62">
        <v>53131609</v>
      </c>
      <c r="PUO1787" s="62">
        <v>53131609</v>
      </c>
      <c r="PUP1787" s="62">
        <v>53131609</v>
      </c>
      <c r="PUQ1787" s="62">
        <v>53131609</v>
      </c>
      <c r="PUR1787" s="62">
        <v>53131609</v>
      </c>
      <c r="PUS1787" s="62">
        <v>53131609</v>
      </c>
      <c r="PUT1787" s="62">
        <v>53131609</v>
      </c>
      <c r="PUU1787" s="62">
        <v>53131609</v>
      </c>
      <c r="PUV1787" s="62">
        <v>53131609</v>
      </c>
      <c r="PUW1787" s="62">
        <v>53131609</v>
      </c>
      <c r="PUX1787" s="62">
        <v>53131609</v>
      </c>
      <c r="PUY1787" s="62">
        <v>53131609</v>
      </c>
      <c r="PUZ1787" s="62">
        <v>53131609</v>
      </c>
      <c r="PVA1787" s="62">
        <v>53131609</v>
      </c>
      <c r="PVB1787" s="62">
        <v>53131609</v>
      </c>
      <c r="PVC1787" s="62">
        <v>53131609</v>
      </c>
      <c r="PVD1787" s="62">
        <v>53131609</v>
      </c>
      <c r="PVE1787" s="62">
        <v>53131609</v>
      </c>
      <c r="PVF1787" s="62">
        <v>53131609</v>
      </c>
      <c r="PVG1787" s="62">
        <v>53131609</v>
      </c>
      <c r="PVH1787" s="62">
        <v>53131609</v>
      </c>
      <c r="PVI1787" s="62">
        <v>53131609</v>
      </c>
      <c r="PVJ1787" s="62">
        <v>53131609</v>
      </c>
      <c r="PVK1787" s="62">
        <v>53131609</v>
      </c>
      <c r="PVL1787" s="62">
        <v>53131609</v>
      </c>
      <c r="PVM1787" s="62">
        <v>53131609</v>
      </c>
      <c r="PVN1787" s="62">
        <v>53131609</v>
      </c>
      <c r="PVO1787" s="62">
        <v>53131609</v>
      </c>
      <c r="PVP1787" s="62">
        <v>53131609</v>
      </c>
      <c r="PVQ1787" s="62">
        <v>53131609</v>
      </c>
      <c r="PVR1787" s="62">
        <v>53131609</v>
      </c>
      <c r="PVS1787" s="62">
        <v>53131609</v>
      </c>
      <c r="PVT1787" s="62">
        <v>53131609</v>
      </c>
      <c r="PVU1787" s="62">
        <v>53131609</v>
      </c>
      <c r="PVV1787" s="62">
        <v>53131609</v>
      </c>
      <c r="PVW1787" s="62">
        <v>53131609</v>
      </c>
      <c r="PVX1787" s="62">
        <v>53131609</v>
      </c>
      <c r="PVY1787" s="62">
        <v>53131609</v>
      </c>
      <c r="PVZ1787" s="62">
        <v>53131609</v>
      </c>
      <c r="PWA1787" s="62">
        <v>53131609</v>
      </c>
      <c r="PWB1787" s="62">
        <v>53131609</v>
      </c>
      <c r="PWC1787" s="62">
        <v>53131609</v>
      </c>
      <c r="PWD1787" s="62">
        <v>53131609</v>
      </c>
      <c r="PWE1787" s="62">
        <v>53131609</v>
      </c>
      <c r="PWF1787" s="62">
        <v>53131609</v>
      </c>
      <c r="PWG1787" s="62">
        <v>53131609</v>
      </c>
      <c r="PWH1787" s="62">
        <v>53131609</v>
      </c>
      <c r="PWI1787" s="62">
        <v>53131609</v>
      </c>
      <c r="PWJ1787" s="62">
        <v>53131609</v>
      </c>
      <c r="PWK1787" s="62">
        <v>53131609</v>
      </c>
      <c r="PWL1787" s="62">
        <v>53131609</v>
      </c>
      <c r="PWM1787" s="62">
        <v>53131609</v>
      </c>
      <c r="PWN1787" s="62">
        <v>53131609</v>
      </c>
      <c r="PWO1787" s="62">
        <v>53131609</v>
      </c>
      <c r="PWP1787" s="62">
        <v>53131609</v>
      </c>
      <c r="PWQ1787" s="62">
        <v>53131609</v>
      </c>
      <c r="PWR1787" s="62">
        <v>53131609</v>
      </c>
      <c r="PWS1787" s="62">
        <v>53131609</v>
      </c>
      <c r="PWT1787" s="62">
        <v>53131609</v>
      </c>
      <c r="PWU1787" s="62">
        <v>53131609</v>
      </c>
      <c r="PWV1787" s="62">
        <v>53131609</v>
      </c>
      <c r="PWW1787" s="62">
        <v>53131609</v>
      </c>
      <c r="PWX1787" s="62">
        <v>53131609</v>
      </c>
      <c r="PWY1787" s="62">
        <v>53131609</v>
      </c>
      <c r="PWZ1787" s="62">
        <v>53131609</v>
      </c>
      <c r="PXA1787" s="62">
        <v>53131609</v>
      </c>
      <c r="PXB1787" s="62">
        <v>53131609</v>
      </c>
      <c r="PXC1787" s="62">
        <v>53131609</v>
      </c>
      <c r="PXD1787" s="62">
        <v>53131609</v>
      </c>
      <c r="PXE1787" s="62">
        <v>53131609</v>
      </c>
      <c r="PXF1787" s="62">
        <v>53131609</v>
      </c>
      <c r="PXG1787" s="62">
        <v>53131609</v>
      </c>
      <c r="PXH1787" s="62">
        <v>53131609</v>
      </c>
      <c r="PXI1787" s="62">
        <v>53131609</v>
      </c>
      <c r="PXJ1787" s="62">
        <v>53131609</v>
      </c>
      <c r="PXK1787" s="62">
        <v>53131609</v>
      </c>
      <c r="PXL1787" s="62">
        <v>53131609</v>
      </c>
      <c r="PXM1787" s="62">
        <v>53131609</v>
      </c>
      <c r="PXN1787" s="62">
        <v>53131609</v>
      </c>
      <c r="PXO1787" s="62">
        <v>53131609</v>
      </c>
      <c r="PXP1787" s="62">
        <v>53131609</v>
      </c>
      <c r="PXQ1787" s="62">
        <v>53131609</v>
      </c>
      <c r="PXR1787" s="62">
        <v>53131609</v>
      </c>
      <c r="PXS1787" s="62">
        <v>53131609</v>
      </c>
      <c r="PXT1787" s="62">
        <v>53131609</v>
      </c>
      <c r="PXU1787" s="62">
        <v>53131609</v>
      </c>
      <c r="PXV1787" s="62">
        <v>53131609</v>
      </c>
      <c r="PXW1787" s="62">
        <v>53131609</v>
      </c>
      <c r="PXX1787" s="62">
        <v>53131609</v>
      </c>
      <c r="PXY1787" s="62">
        <v>53131609</v>
      </c>
      <c r="PXZ1787" s="62">
        <v>53131609</v>
      </c>
      <c r="PYA1787" s="62">
        <v>53131609</v>
      </c>
      <c r="PYB1787" s="62">
        <v>53131609</v>
      </c>
      <c r="PYC1787" s="62">
        <v>53131609</v>
      </c>
      <c r="PYD1787" s="62">
        <v>53131609</v>
      </c>
      <c r="PYE1787" s="62">
        <v>53131609</v>
      </c>
      <c r="PYF1787" s="62">
        <v>53131609</v>
      </c>
      <c r="PYG1787" s="62">
        <v>53131609</v>
      </c>
      <c r="PYH1787" s="62">
        <v>53131609</v>
      </c>
      <c r="PYI1787" s="62">
        <v>53131609</v>
      </c>
      <c r="PYJ1787" s="62">
        <v>53131609</v>
      </c>
      <c r="PYK1787" s="62">
        <v>53131609</v>
      </c>
      <c r="PYL1787" s="62">
        <v>53131609</v>
      </c>
      <c r="PYM1787" s="62">
        <v>53131609</v>
      </c>
      <c r="PYN1787" s="62">
        <v>53131609</v>
      </c>
      <c r="PYO1787" s="62">
        <v>53131609</v>
      </c>
      <c r="PYP1787" s="62">
        <v>53131609</v>
      </c>
      <c r="PYQ1787" s="62">
        <v>53131609</v>
      </c>
      <c r="PYR1787" s="62">
        <v>53131609</v>
      </c>
      <c r="PYS1787" s="62">
        <v>53131609</v>
      </c>
      <c r="PYT1787" s="62">
        <v>53131609</v>
      </c>
      <c r="PYU1787" s="62">
        <v>53131609</v>
      </c>
      <c r="PYV1787" s="62">
        <v>53131609</v>
      </c>
      <c r="PYW1787" s="62">
        <v>53131609</v>
      </c>
      <c r="PYX1787" s="62">
        <v>53131609</v>
      </c>
      <c r="PYY1787" s="62">
        <v>53131609</v>
      </c>
      <c r="PYZ1787" s="62">
        <v>53131609</v>
      </c>
      <c r="PZA1787" s="62">
        <v>53131609</v>
      </c>
      <c r="PZB1787" s="62">
        <v>53131609</v>
      </c>
      <c r="PZC1787" s="62">
        <v>53131609</v>
      </c>
      <c r="PZD1787" s="62">
        <v>53131609</v>
      </c>
      <c r="PZE1787" s="62">
        <v>53131609</v>
      </c>
      <c r="PZF1787" s="62">
        <v>53131609</v>
      </c>
      <c r="PZG1787" s="62">
        <v>53131609</v>
      </c>
      <c r="PZH1787" s="62">
        <v>53131609</v>
      </c>
      <c r="PZI1787" s="62">
        <v>53131609</v>
      </c>
      <c r="PZJ1787" s="62">
        <v>53131609</v>
      </c>
      <c r="PZK1787" s="62">
        <v>53131609</v>
      </c>
      <c r="PZL1787" s="62">
        <v>53131609</v>
      </c>
      <c r="PZM1787" s="62">
        <v>53131609</v>
      </c>
      <c r="PZN1787" s="62">
        <v>53131609</v>
      </c>
      <c r="PZO1787" s="62">
        <v>53131609</v>
      </c>
      <c r="PZP1787" s="62">
        <v>53131609</v>
      </c>
      <c r="PZQ1787" s="62">
        <v>53131609</v>
      </c>
      <c r="PZR1787" s="62">
        <v>53131609</v>
      </c>
      <c r="PZS1787" s="62">
        <v>53131609</v>
      </c>
      <c r="PZT1787" s="62">
        <v>53131609</v>
      </c>
      <c r="PZU1787" s="62">
        <v>53131609</v>
      </c>
      <c r="PZV1787" s="62">
        <v>53131609</v>
      </c>
      <c r="PZW1787" s="62">
        <v>53131609</v>
      </c>
      <c r="PZX1787" s="62">
        <v>53131609</v>
      </c>
      <c r="PZY1787" s="62">
        <v>53131609</v>
      </c>
      <c r="PZZ1787" s="62">
        <v>53131609</v>
      </c>
      <c r="QAA1787" s="62">
        <v>53131609</v>
      </c>
      <c r="QAB1787" s="62">
        <v>53131609</v>
      </c>
      <c r="QAC1787" s="62">
        <v>53131609</v>
      </c>
      <c r="QAD1787" s="62">
        <v>53131609</v>
      </c>
      <c r="QAE1787" s="62">
        <v>53131609</v>
      </c>
      <c r="QAF1787" s="62">
        <v>53131609</v>
      </c>
      <c r="QAG1787" s="62">
        <v>53131609</v>
      </c>
      <c r="QAH1787" s="62">
        <v>53131609</v>
      </c>
      <c r="QAI1787" s="62">
        <v>53131609</v>
      </c>
      <c r="QAJ1787" s="62">
        <v>53131609</v>
      </c>
      <c r="QAK1787" s="62">
        <v>53131609</v>
      </c>
      <c r="QAL1787" s="62">
        <v>53131609</v>
      </c>
      <c r="QAM1787" s="62">
        <v>53131609</v>
      </c>
      <c r="QAN1787" s="62">
        <v>53131609</v>
      </c>
      <c r="QAO1787" s="62">
        <v>53131609</v>
      </c>
      <c r="QAP1787" s="62">
        <v>53131609</v>
      </c>
      <c r="QAQ1787" s="62">
        <v>53131609</v>
      </c>
      <c r="QAR1787" s="62">
        <v>53131609</v>
      </c>
      <c r="QAS1787" s="62">
        <v>53131609</v>
      </c>
      <c r="QAT1787" s="62">
        <v>53131609</v>
      </c>
      <c r="QAU1787" s="62">
        <v>53131609</v>
      </c>
      <c r="QAV1787" s="62">
        <v>53131609</v>
      </c>
      <c r="QAW1787" s="62">
        <v>53131609</v>
      </c>
      <c r="QAX1787" s="62">
        <v>53131609</v>
      </c>
      <c r="QAY1787" s="62">
        <v>53131609</v>
      </c>
      <c r="QAZ1787" s="62">
        <v>53131609</v>
      </c>
      <c r="QBA1787" s="62">
        <v>53131609</v>
      </c>
      <c r="QBB1787" s="62">
        <v>53131609</v>
      </c>
      <c r="QBC1787" s="62">
        <v>53131609</v>
      </c>
      <c r="QBD1787" s="62">
        <v>53131609</v>
      </c>
      <c r="QBE1787" s="62">
        <v>53131609</v>
      </c>
      <c r="QBF1787" s="62">
        <v>53131609</v>
      </c>
      <c r="QBG1787" s="62">
        <v>53131609</v>
      </c>
      <c r="QBH1787" s="62">
        <v>53131609</v>
      </c>
      <c r="QBI1787" s="62">
        <v>53131609</v>
      </c>
      <c r="QBJ1787" s="62">
        <v>53131609</v>
      </c>
      <c r="QBK1787" s="62">
        <v>53131609</v>
      </c>
      <c r="QBL1787" s="62">
        <v>53131609</v>
      </c>
      <c r="QBM1787" s="62">
        <v>53131609</v>
      </c>
      <c r="QBN1787" s="62">
        <v>53131609</v>
      </c>
      <c r="QBO1787" s="62">
        <v>53131609</v>
      </c>
      <c r="QBP1787" s="62">
        <v>53131609</v>
      </c>
      <c r="QBQ1787" s="62">
        <v>53131609</v>
      </c>
      <c r="QBR1787" s="62">
        <v>53131609</v>
      </c>
      <c r="QBS1787" s="62">
        <v>53131609</v>
      </c>
      <c r="QBT1787" s="62">
        <v>53131609</v>
      </c>
      <c r="QBU1787" s="62">
        <v>53131609</v>
      </c>
      <c r="QBV1787" s="62">
        <v>53131609</v>
      </c>
      <c r="QBW1787" s="62">
        <v>53131609</v>
      </c>
      <c r="QBX1787" s="62">
        <v>53131609</v>
      </c>
      <c r="QBY1787" s="62">
        <v>53131609</v>
      </c>
      <c r="QBZ1787" s="62">
        <v>53131609</v>
      </c>
      <c r="QCA1787" s="62">
        <v>53131609</v>
      </c>
      <c r="QCB1787" s="62">
        <v>53131609</v>
      </c>
      <c r="QCC1787" s="62">
        <v>53131609</v>
      </c>
      <c r="QCD1787" s="62">
        <v>53131609</v>
      </c>
      <c r="QCE1787" s="62">
        <v>53131609</v>
      </c>
      <c r="QCF1787" s="62">
        <v>53131609</v>
      </c>
      <c r="QCG1787" s="62">
        <v>53131609</v>
      </c>
      <c r="QCH1787" s="62">
        <v>53131609</v>
      </c>
      <c r="QCI1787" s="62">
        <v>53131609</v>
      </c>
      <c r="QCJ1787" s="62">
        <v>53131609</v>
      </c>
      <c r="QCK1787" s="62">
        <v>53131609</v>
      </c>
      <c r="QCL1787" s="62">
        <v>53131609</v>
      </c>
      <c r="QCM1787" s="62">
        <v>53131609</v>
      </c>
      <c r="QCN1787" s="62">
        <v>53131609</v>
      </c>
      <c r="QCO1787" s="62">
        <v>53131609</v>
      </c>
      <c r="QCP1787" s="62">
        <v>53131609</v>
      </c>
      <c r="QCQ1787" s="62">
        <v>53131609</v>
      </c>
      <c r="QCR1787" s="62">
        <v>53131609</v>
      </c>
      <c r="QCS1787" s="62">
        <v>53131609</v>
      </c>
      <c r="QCT1787" s="62">
        <v>53131609</v>
      </c>
      <c r="QCU1787" s="62">
        <v>53131609</v>
      </c>
      <c r="QCV1787" s="62">
        <v>53131609</v>
      </c>
      <c r="QCW1787" s="62">
        <v>53131609</v>
      </c>
      <c r="QCX1787" s="62">
        <v>53131609</v>
      </c>
      <c r="QCY1787" s="62">
        <v>53131609</v>
      </c>
      <c r="QCZ1787" s="62">
        <v>53131609</v>
      </c>
      <c r="QDA1787" s="62">
        <v>53131609</v>
      </c>
      <c r="QDB1787" s="62">
        <v>53131609</v>
      </c>
      <c r="QDC1787" s="62">
        <v>53131609</v>
      </c>
      <c r="QDD1787" s="62">
        <v>53131609</v>
      </c>
      <c r="QDE1787" s="62">
        <v>53131609</v>
      </c>
      <c r="QDF1787" s="62">
        <v>53131609</v>
      </c>
      <c r="QDG1787" s="62">
        <v>53131609</v>
      </c>
      <c r="QDH1787" s="62">
        <v>53131609</v>
      </c>
      <c r="QDI1787" s="62">
        <v>53131609</v>
      </c>
      <c r="QDJ1787" s="62">
        <v>53131609</v>
      </c>
      <c r="QDK1787" s="62">
        <v>53131609</v>
      </c>
      <c r="QDL1787" s="62">
        <v>53131609</v>
      </c>
      <c r="QDM1787" s="62">
        <v>53131609</v>
      </c>
      <c r="QDN1787" s="62">
        <v>53131609</v>
      </c>
      <c r="QDO1787" s="62">
        <v>53131609</v>
      </c>
      <c r="QDP1787" s="62">
        <v>53131609</v>
      </c>
      <c r="QDQ1787" s="62">
        <v>53131609</v>
      </c>
      <c r="QDR1787" s="62">
        <v>53131609</v>
      </c>
      <c r="QDS1787" s="62">
        <v>53131609</v>
      </c>
      <c r="QDT1787" s="62">
        <v>53131609</v>
      </c>
      <c r="QDU1787" s="62">
        <v>53131609</v>
      </c>
      <c r="QDV1787" s="62">
        <v>53131609</v>
      </c>
      <c r="QDW1787" s="62">
        <v>53131609</v>
      </c>
      <c r="QDX1787" s="62">
        <v>53131609</v>
      </c>
      <c r="QDY1787" s="62">
        <v>53131609</v>
      </c>
      <c r="QDZ1787" s="62">
        <v>53131609</v>
      </c>
      <c r="QEA1787" s="62">
        <v>53131609</v>
      </c>
      <c r="QEB1787" s="62">
        <v>53131609</v>
      </c>
      <c r="QEC1787" s="62">
        <v>53131609</v>
      </c>
      <c r="QED1787" s="62">
        <v>53131609</v>
      </c>
      <c r="QEE1787" s="62">
        <v>53131609</v>
      </c>
      <c r="QEF1787" s="62">
        <v>53131609</v>
      </c>
      <c r="QEG1787" s="62">
        <v>53131609</v>
      </c>
      <c r="QEH1787" s="62">
        <v>53131609</v>
      </c>
      <c r="QEI1787" s="62">
        <v>53131609</v>
      </c>
      <c r="QEJ1787" s="62">
        <v>53131609</v>
      </c>
      <c r="QEK1787" s="62">
        <v>53131609</v>
      </c>
      <c r="QEL1787" s="62">
        <v>53131609</v>
      </c>
      <c r="QEM1787" s="62">
        <v>53131609</v>
      </c>
      <c r="QEN1787" s="62">
        <v>53131609</v>
      </c>
      <c r="QEO1787" s="62">
        <v>53131609</v>
      </c>
      <c r="QEP1787" s="62">
        <v>53131609</v>
      </c>
      <c r="QEQ1787" s="62">
        <v>53131609</v>
      </c>
      <c r="QER1787" s="62">
        <v>53131609</v>
      </c>
      <c r="QES1787" s="62">
        <v>53131609</v>
      </c>
      <c r="QET1787" s="62">
        <v>53131609</v>
      </c>
      <c r="QEU1787" s="62">
        <v>53131609</v>
      </c>
      <c r="QEV1787" s="62">
        <v>53131609</v>
      </c>
      <c r="QEW1787" s="62">
        <v>53131609</v>
      </c>
      <c r="QEX1787" s="62">
        <v>53131609</v>
      </c>
      <c r="QEY1787" s="62">
        <v>53131609</v>
      </c>
      <c r="QEZ1787" s="62">
        <v>53131609</v>
      </c>
      <c r="QFA1787" s="62">
        <v>53131609</v>
      </c>
      <c r="QFB1787" s="62">
        <v>53131609</v>
      </c>
      <c r="QFC1787" s="62">
        <v>53131609</v>
      </c>
      <c r="QFD1787" s="62">
        <v>53131609</v>
      </c>
      <c r="QFE1787" s="62">
        <v>53131609</v>
      </c>
      <c r="QFF1787" s="62">
        <v>53131609</v>
      </c>
      <c r="QFG1787" s="62">
        <v>53131609</v>
      </c>
      <c r="QFH1787" s="62">
        <v>53131609</v>
      </c>
      <c r="QFI1787" s="62">
        <v>53131609</v>
      </c>
      <c r="QFJ1787" s="62">
        <v>53131609</v>
      </c>
      <c r="QFK1787" s="62">
        <v>53131609</v>
      </c>
      <c r="QFL1787" s="62">
        <v>53131609</v>
      </c>
      <c r="QFM1787" s="62">
        <v>53131609</v>
      </c>
      <c r="QFN1787" s="62">
        <v>53131609</v>
      </c>
      <c r="QFO1787" s="62">
        <v>53131609</v>
      </c>
      <c r="QFP1787" s="62">
        <v>53131609</v>
      </c>
      <c r="QFQ1787" s="62">
        <v>53131609</v>
      </c>
      <c r="QFR1787" s="62">
        <v>53131609</v>
      </c>
      <c r="QFS1787" s="62">
        <v>53131609</v>
      </c>
      <c r="QFT1787" s="62">
        <v>53131609</v>
      </c>
      <c r="QFU1787" s="62">
        <v>53131609</v>
      </c>
      <c r="QFV1787" s="62">
        <v>53131609</v>
      </c>
      <c r="QFW1787" s="62">
        <v>53131609</v>
      </c>
      <c r="QFX1787" s="62">
        <v>53131609</v>
      </c>
      <c r="QFY1787" s="62">
        <v>53131609</v>
      </c>
      <c r="QFZ1787" s="62">
        <v>53131609</v>
      </c>
      <c r="QGA1787" s="62">
        <v>53131609</v>
      </c>
      <c r="QGB1787" s="62">
        <v>53131609</v>
      </c>
      <c r="QGC1787" s="62">
        <v>53131609</v>
      </c>
      <c r="QGD1787" s="62">
        <v>53131609</v>
      </c>
      <c r="QGE1787" s="62">
        <v>53131609</v>
      </c>
      <c r="QGF1787" s="62">
        <v>53131609</v>
      </c>
      <c r="QGG1787" s="62">
        <v>53131609</v>
      </c>
      <c r="QGH1787" s="62">
        <v>53131609</v>
      </c>
      <c r="QGI1787" s="62">
        <v>53131609</v>
      </c>
      <c r="QGJ1787" s="62">
        <v>53131609</v>
      </c>
      <c r="QGK1787" s="62">
        <v>53131609</v>
      </c>
      <c r="QGL1787" s="62">
        <v>53131609</v>
      </c>
      <c r="QGM1787" s="62">
        <v>53131609</v>
      </c>
      <c r="QGN1787" s="62">
        <v>53131609</v>
      </c>
      <c r="QGO1787" s="62">
        <v>53131609</v>
      </c>
      <c r="QGP1787" s="62">
        <v>53131609</v>
      </c>
      <c r="QGQ1787" s="62">
        <v>53131609</v>
      </c>
      <c r="QGR1787" s="62">
        <v>53131609</v>
      </c>
      <c r="QGS1787" s="62">
        <v>53131609</v>
      </c>
      <c r="QGT1787" s="62">
        <v>53131609</v>
      </c>
      <c r="QGU1787" s="62">
        <v>53131609</v>
      </c>
      <c r="QGV1787" s="62">
        <v>53131609</v>
      </c>
      <c r="QGW1787" s="62">
        <v>53131609</v>
      </c>
      <c r="QGX1787" s="62">
        <v>53131609</v>
      </c>
      <c r="QGY1787" s="62">
        <v>53131609</v>
      </c>
      <c r="QGZ1787" s="62">
        <v>53131609</v>
      </c>
      <c r="QHA1787" s="62">
        <v>53131609</v>
      </c>
      <c r="QHB1787" s="62">
        <v>53131609</v>
      </c>
      <c r="QHC1787" s="62">
        <v>53131609</v>
      </c>
      <c r="QHD1787" s="62">
        <v>53131609</v>
      </c>
      <c r="QHE1787" s="62">
        <v>53131609</v>
      </c>
      <c r="QHF1787" s="62">
        <v>53131609</v>
      </c>
      <c r="QHG1787" s="62">
        <v>53131609</v>
      </c>
      <c r="QHH1787" s="62">
        <v>53131609</v>
      </c>
      <c r="QHI1787" s="62">
        <v>53131609</v>
      </c>
      <c r="QHJ1787" s="62">
        <v>53131609</v>
      </c>
      <c r="QHK1787" s="62">
        <v>53131609</v>
      </c>
      <c r="QHL1787" s="62">
        <v>53131609</v>
      </c>
      <c r="QHM1787" s="62">
        <v>53131609</v>
      </c>
      <c r="QHN1787" s="62">
        <v>53131609</v>
      </c>
      <c r="QHO1787" s="62">
        <v>53131609</v>
      </c>
      <c r="QHP1787" s="62">
        <v>53131609</v>
      </c>
      <c r="QHQ1787" s="62">
        <v>53131609</v>
      </c>
      <c r="QHR1787" s="62">
        <v>53131609</v>
      </c>
      <c r="QHS1787" s="62">
        <v>53131609</v>
      </c>
      <c r="QHT1787" s="62">
        <v>53131609</v>
      </c>
      <c r="QHU1787" s="62">
        <v>53131609</v>
      </c>
      <c r="QHV1787" s="62">
        <v>53131609</v>
      </c>
      <c r="QHW1787" s="62">
        <v>53131609</v>
      </c>
      <c r="QHX1787" s="62">
        <v>53131609</v>
      </c>
      <c r="QHY1787" s="62">
        <v>53131609</v>
      </c>
      <c r="QHZ1787" s="62">
        <v>53131609</v>
      </c>
      <c r="QIA1787" s="62">
        <v>53131609</v>
      </c>
      <c r="QIB1787" s="62">
        <v>53131609</v>
      </c>
      <c r="QIC1787" s="62">
        <v>53131609</v>
      </c>
      <c r="QID1787" s="62">
        <v>53131609</v>
      </c>
      <c r="QIE1787" s="62">
        <v>53131609</v>
      </c>
      <c r="QIF1787" s="62">
        <v>53131609</v>
      </c>
      <c r="QIG1787" s="62">
        <v>53131609</v>
      </c>
      <c r="QIH1787" s="62">
        <v>53131609</v>
      </c>
      <c r="QII1787" s="62">
        <v>53131609</v>
      </c>
      <c r="QIJ1787" s="62">
        <v>53131609</v>
      </c>
      <c r="QIK1787" s="62">
        <v>53131609</v>
      </c>
      <c r="QIL1787" s="62">
        <v>53131609</v>
      </c>
      <c r="QIM1787" s="62">
        <v>53131609</v>
      </c>
      <c r="QIN1787" s="62">
        <v>53131609</v>
      </c>
      <c r="QIO1787" s="62">
        <v>53131609</v>
      </c>
      <c r="QIP1787" s="62">
        <v>53131609</v>
      </c>
      <c r="QIQ1787" s="62">
        <v>53131609</v>
      </c>
      <c r="QIR1787" s="62">
        <v>53131609</v>
      </c>
      <c r="QIS1787" s="62">
        <v>53131609</v>
      </c>
      <c r="QIT1787" s="62">
        <v>53131609</v>
      </c>
      <c r="QIU1787" s="62">
        <v>53131609</v>
      </c>
      <c r="QIV1787" s="62">
        <v>53131609</v>
      </c>
      <c r="QIW1787" s="62">
        <v>53131609</v>
      </c>
      <c r="QIX1787" s="62">
        <v>53131609</v>
      </c>
      <c r="QIY1787" s="62">
        <v>53131609</v>
      </c>
      <c r="QIZ1787" s="62">
        <v>53131609</v>
      </c>
      <c r="QJA1787" s="62">
        <v>53131609</v>
      </c>
      <c r="QJB1787" s="62">
        <v>53131609</v>
      </c>
      <c r="QJC1787" s="62">
        <v>53131609</v>
      </c>
      <c r="QJD1787" s="62">
        <v>53131609</v>
      </c>
      <c r="QJE1787" s="62">
        <v>53131609</v>
      </c>
      <c r="QJF1787" s="62">
        <v>53131609</v>
      </c>
      <c r="QJG1787" s="62">
        <v>53131609</v>
      </c>
      <c r="QJH1787" s="62">
        <v>53131609</v>
      </c>
      <c r="QJI1787" s="62">
        <v>53131609</v>
      </c>
      <c r="QJJ1787" s="62">
        <v>53131609</v>
      </c>
      <c r="QJK1787" s="62">
        <v>53131609</v>
      </c>
      <c r="QJL1787" s="62">
        <v>53131609</v>
      </c>
      <c r="QJM1787" s="62">
        <v>53131609</v>
      </c>
      <c r="QJN1787" s="62">
        <v>53131609</v>
      </c>
      <c r="QJO1787" s="62">
        <v>53131609</v>
      </c>
      <c r="QJP1787" s="62">
        <v>53131609</v>
      </c>
      <c r="QJQ1787" s="62">
        <v>53131609</v>
      </c>
      <c r="QJR1787" s="62">
        <v>53131609</v>
      </c>
      <c r="QJS1787" s="62">
        <v>53131609</v>
      </c>
      <c r="QJT1787" s="62">
        <v>53131609</v>
      </c>
      <c r="QJU1787" s="62">
        <v>53131609</v>
      </c>
      <c r="QJV1787" s="62">
        <v>53131609</v>
      </c>
      <c r="QJW1787" s="62">
        <v>53131609</v>
      </c>
      <c r="QJX1787" s="62">
        <v>53131609</v>
      </c>
      <c r="QJY1787" s="62">
        <v>53131609</v>
      </c>
      <c r="QJZ1787" s="62">
        <v>53131609</v>
      </c>
      <c r="QKA1787" s="62">
        <v>53131609</v>
      </c>
      <c r="QKB1787" s="62">
        <v>53131609</v>
      </c>
      <c r="QKC1787" s="62">
        <v>53131609</v>
      </c>
      <c r="QKD1787" s="62">
        <v>53131609</v>
      </c>
      <c r="QKE1787" s="62">
        <v>53131609</v>
      </c>
      <c r="QKF1787" s="62">
        <v>53131609</v>
      </c>
      <c r="QKG1787" s="62">
        <v>53131609</v>
      </c>
      <c r="QKH1787" s="62">
        <v>53131609</v>
      </c>
      <c r="QKI1787" s="62">
        <v>53131609</v>
      </c>
      <c r="QKJ1787" s="62">
        <v>53131609</v>
      </c>
      <c r="QKK1787" s="62">
        <v>53131609</v>
      </c>
      <c r="QKL1787" s="62">
        <v>53131609</v>
      </c>
      <c r="QKM1787" s="62">
        <v>53131609</v>
      </c>
      <c r="QKN1787" s="62">
        <v>53131609</v>
      </c>
      <c r="QKO1787" s="62">
        <v>53131609</v>
      </c>
      <c r="QKP1787" s="62">
        <v>53131609</v>
      </c>
      <c r="QKQ1787" s="62">
        <v>53131609</v>
      </c>
      <c r="QKR1787" s="62">
        <v>53131609</v>
      </c>
      <c r="QKS1787" s="62">
        <v>53131609</v>
      </c>
      <c r="QKT1787" s="62">
        <v>53131609</v>
      </c>
      <c r="QKU1787" s="62">
        <v>53131609</v>
      </c>
      <c r="QKV1787" s="62">
        <v>53131609</v>
      </c>
      <c r="QKW1787" s="62">
        <v>53131609</v>
      </c>
      <c r="QKX1787" s="62">
        <v>53131609</v>
      </c>
      <c r="QKY1787" s="62">
        <v>53131609</v>
      </c>
      <c r="QKZ1787" s="62">
        <v>53131609</v>
      </c>
      <c r="QLA1787" s="62">
        <v>53131609</v>
      </c>
      <c r="QLB1787" s="62">
        <v>53131609</v>
      </c>
      <c r="QLC1787" s="62">
        <v>53131609</v>
      </c>
      <c r="QLD1787" s="62">
        <v>53131609</v>
      </c>
      <c r="QLE1787" s="62">
        <v>53131609</v>
      </c>
      <c r="QLF1787" s="62">
        <v>53131609</v>
      </c>
      <c r="QLG1787" s="62">
        <v>53131609</v>
      </c>
      <c r="QLH1787" s="62">
        <v>53131609</v>
      </c>
      <c r="QLI1787" s="62">
        <v>53131609</v>
      </c>
      <c r="QLJ1787" s="62">
        <v>53131609</v>
      </c>
      <c r="QLK1787" s="62">
        <v>53131609</v>
      </c>
      <c r="QLL1787" s="62">
        <v>53131609</v>
      </c>
      <c r="QLM1787" s="62">
        <v>53131609</v>
      </c>
      <c r="QLN1787" s="62">
        <v>53131609</v>
      </c>
      <c r="QLO1787" s="62">
        <v>53131609</v>
      </c>
      <c r="QLP1787" s="62">
        <v>53131609</v>
      </c>
      <c r="QLQ1787" s="62">
        <v>53131609</v>
      </c>
      <c r="QLR1787" s="62">
        <v>53131609</v>
      </c>
      <c r="QLS1787" s="62">
        <v>53131609</v>
      </c>
      <c r="QLT1787" s="62">
        <v>53131609</v>
      </c>
      <c r="QLU1787" s="62">
        <v>53131609</v>
      </c>
      <c r="QLV1787" s="62">
        <v>53131609</v>
      </c>
      <c r="QLW1787" s="62">
        <v>53131609</v>
      </c>
      <c r="QLX1787" s="62">
        <v>53131609</v>
      </c>
      <c r="QLY1787" s="62">
        <v>53131609</v>
      </c>
      <c r="QLZ1787" s="62">
        <v>53131609</v>
      </c>
      <c r="QMA1787" s="62">
        <v>53131609</v>
      </c>
      <c r="QMB1787" s="62">
        <v>53131609</v>
      </c>
      <c r="QMC1787" s="62">
        <v>53131609</v>
      </c>
      <c r="QMD1787" s="62">
        <v>53131609</v>
      </c>
      <c r="QME1787" s="62">
        <v>53131609</v>
      </c>
      <c r="QMF1787" s="62">
        <v>53131609</v>
      </c>
      <c r="QMG1787" s="62">
        <v>53131609</v>
      </c>
      <c r="QMH1787" s="62">
        <v>53131609</v>
      </c>
      <c r="QMI1787" s="62">
        <v>53131609</v>
      </c>
      <c r="QMJ1787" s="62">
        <v>53131609</v>
      </c>
      <c r="QMK1787" s="62">
        <v>53131609</v>
      </c>
      <c r="QML1787" s="62">
        <v>53131609</v>
      </c>
      <c r="QMM1787" s="62">
        <v>53131609</v>
      </c>
      <c r="QMN1787" s="62">
        <v>53131609</v>
      </c>
      <c r="QMO1787" s="62">
        <v>53131609</v>
      </c>
      <c r="QMP1787" s="62">
        <v>53131609</v>
      </c>
      <c r="QMQ1787" s="62">
        <v>53131609</v>
      </c>
      <c r="QMR1787" s="62">
        <v>53131609</v>
      </c>
      <c r="QMS1787" s="62">
        <v>53131609</v>
      </c>
      <c r="QMT1787" s="62">
        <v>53131609</v>
      </c>
      <c r="QMU1787" s="62">
        <v>53131609</v>
      </c>
      <c r="QMV1787" s="62">
        <v>53131609</v>
      </c>
      <c r="QMW1787" s="62">
        <v>53131609</v>
      </c>
      <c r="QMX1787" s="62">
        <v>53131609</v>
      </c>
      <c r="QMY1787" s="62">
        <v>53131609</v>
      </c>
      <c r="QMZ1787" s="62">
        <v>53131609</v>
      </c>
      <c r="QNA1787" s="62">
        <v>53131609</v>
      </c>
      <c r="QNB1787" s="62">
        <v>53131609</v>
      </c>
      <c r="QNC1787" s="62">
        <v>53131609</v>
      </c>
      <c r="QND1787" s="62">
        <v>53131609</v>
      </c>
      <c r="QNE1787" s="62">
        <v>53131609</v>
      </c>
      <c r="QNF1787" s="62">
        <v>53131609</v>
      </c>
      <c r="QNG1787" s="62">
        <v>53131609</v>
      </c>
      <c r="QNH1787" s="62">
        <v>53131609</v>
      </c>
      <c r="QNI1787" s="62">
        <v>53131609</v>
      </c>
      <c r="QNJ1787" s="62">
        <v>53131609</v>
      </c>
      <c r="QNK1787" s="62">
        <v>53131609</v>
      </c>
      <c r="QNL1787" s="62">
        <v>53131609</v>
      </c>
      <c r="QNM1787" s="62">
        <v>53131609</v>
      </c>
      <c r="QNN1787" s="62">
        <v>53131609</v>
      </c>
      <c r="QNO1787" s="62">
        <v>53131609</v>
      </c>
      <c r="QNP1787" s="62">
        <v>53131609</v>
      </c>
      <c r="QNQ1787" s="62">
        <v>53131609</v>
      </c>
      <c r="QNR1787" s="62">
        <v>53131609</v>
      </c>
      <c r="QNS1787" s="62">
        <v>53131609</v>
      </c>
      <c r="QNT1787" s="62">
        <v>53131609</v>
      </c>
      <c r="QNU1787" s="62">
        <v>53131609</v>
      </c>
      <c r="QNV1787" s="62">
        <v>53131609</v>
      </c>
      <c r="QNW1787" s="62">
        <v>53131609</v>
      </c>
      <c r="QNX1787" s="62">
        <v>53131609</v>
      </c>
      <c r="QNY1787" s="62">
        <v>53131609</v>
      </c>
      <c r="QNZ1787" s="62">
        <v>53131609</v>
      </c>
      <c r="QOA1787" s="62">
        <v>53131609</v>
      </c>
      <c r="QOB1787" s="62">
        <v>53131609</v>
      </c>
      <c r="QOC1787" s="62">
        <v>53131609</v>
      </c>
      <c r="QOD1787" s="62">
        <v>53131609</v>
      </c>
      <c r="QOE1787" s="62">
        <v>53131609</v>
      </c>
      <c r="QOF1787" s="62">
        <v>53131609</v>
      </c>
      <c r="QOG1787" s="62">
        <v>53131609</v>
      </c>
      <c r="QOH1787" s="62">
        <v>53131609</v>
      </c>
      <c r="QOI1787" s="62">
        <v>53131609</v>
      </c>
      <c r="QOJ1787" s="62">
        <v>53131609</v>
      </c>
      <c r="QOK1787" s="62">
        <v>53131609</v>
      </c>
      <c r="QOL1787" s="62">
        <v>53131609</v>
      </c>
      <c r="QOM1787" s="62">
        <v>53131609</v>
      </c>
      <c r="QON1787" s="62">
        <v>53131609</v>
      </c>
      <c r="QOO1787" s="62">
        <v>53131609</v>
      </c>
      <c r="QOP1787" s="62">
        <v>53131609</v>
      </c>
      <c r="QOQ1787" s="62">
        <v>53131609</v>
      </c>
      <c r="QOR1787" s="62">
        <v>53131609</v>
      </c>
      <c r="QOS1787" s="62">
        <v>53131609</v>
      </c>
      <c r="QOT1787" s="62">
        <v>53131609</v>
      </c>
      <c r="QOU1787" s="62">
        <v>53131609</v>
      </c>
      <c r="QOV1787" s="62">
        <v>53131609</v>
      </c>
      <c r="QOW1787" s="62">
        <v>53131609</v>
      </c>
      <c r="QOX1787" s="62">
        <v>53131609</v>
      </c>
      <c r="QOY1787" s="62">
        <v>53131609</v>
      </c>
      <c r="QOZ1787" s="62">
        <v>53131609</v>
      </c>
      <c r="QPA1787" s="62">
        <v>53131609</v>
      </c>
      <c r="QPB1787" s="62">
        <v>53131609</v>
      </c>
      <c r="QPC1787" s="62">
        <v>53131609</v>
      </c>
      <c r="QPD1787" s="62">
        <v>53131609</v>
      </c>
      <c r="QPE1787" s="62">
        <v>53131609</v>
      </c>
      <c r="QPF1787" s="62">
        <v>53131609</v>
      </c>
      <c r="QPG1787" s="62">
        <v>53131609</v>
      </c>
      <c r="QPH1787" s="62">
        <v>53131609</v>
      </c>
      <c r="QPI1787" s="62">
        <v>53131609</v>
      </c>
      <c r="QPJ1787" s="62">
        <v>53131609</v>
      </c>
      <c r="QPK1787" s="62">
        <v>53131609</v>
      </c>
      <c r="QPL1787" s="62">
        <v>53131609</v>
      </c>
      <c r="QPM1787" s="62">
        <v>53131609</v>
      </c>
      <c r="QPN1787" s="62">
        <v>53131609</v>
      </c>
      <c r="QPO1787" s="62">
        <v>53131609</v>
      </c>
      <c r="QPP1787" s="62">
        <v>53131609</v>
      </c>
      <c r="QPQ1787" s="62">
        <v>53131609</v>
      </c>
      <c r="QPR1787" s="62">
        <v>53131609</v>
      </c>
      <c r="QPS1787" s="62">
        <v>53131609</v>
      </c>
      <c r="QPT1787" s="62">
        <v>53131609</v>
      </c>
      <c r="QPU1787" s="62">
        <v>53131609</v>
      </c>
      <c r="QPV1787" s="62">
        <v>53131609</v>
      </c>
      <c r="QPW1787" s="62">
        <v>53131609</v>
      </c>
      <c r="QPX1787" s="62">
        <v>53131609</v>
      </c>
      <c r="QPY1787" s="62">
        <v>53131609</v>
      </c>
      <c r="QPZ1787" s="62">
        <v>53131609</v>
      </c>
      <c r="QQA1787" s="62">
        <v>53131609</v>
      </c>
      <c r="QQB1787" s="62">
        <v>53131609</v>
      </c>
      <c r="QQC1787" s="62">
        <v>53131609</v>
      </c>
      <c r="QQD1787" s="62">
        <v>53131609</v>
      </c>
      <c r="QQE1787" s="62">
        <v>53131609</v>
      </c>
      <c r="QQF1787" s="62">
        <v>53131609</v>
      </c>
      <c r="QQG1787" s="62">
        <v>53131609</v>
      </c>
      <c r="QQH1787" s="62">
        <v>53131609</v>
      </c>
      <c r="QQI1787" s="62">
        <v>53131609</v>
      </c>
      <c r="QQJ1787" s="62">
        <v>53131609</v>
      </c>
      <c r="QQK1787" s="62">
        <v>53131609</v>
      </c>
      <c r="QQL1787" s="62">
        <v>53131609</v>
      </c>
      <c r="QQM1787" s="62">
        <v>53131609</v>
      </c>
      <c r="QQN1787" s="62">
        <v>53131609</v>
      </c>
      <c r="QQO1787" s="62">
        <v>53131609</v>
      </c>
      <c r="QQP1787" s="62">
        <v>53131609</v>
      </c>
      <c r="QQQ1787" s="62">
        <v>53131609</v>
      </c>
      <c r="QQR1787" s="62">
        <v>53131609</v>
      </c>
      <c r="QQS1787" s="62">
        <v>53131609</v>
      </c>
      <c r="QQT1787" s="62">
        <v>53131609</v>
      </c>
      <c r="QQU1787" s="62">
        <v>53131609</v>
      </c>
      <c r="QQV1787" s="62">
        <v>53131609</v>
      </c>
      <c r="QQW1787" s="62">
        <v>53131609</v>
      </c>
      <c r="QQX1787" s="62">
        <v>53131609</v>
      </c>
      <c r="QQY1787" s="62">
        <v>53131609</v>
      </c>
      <c r="QQZ1787" s="62">
        <v>53131609</v>
      </c>
      <c r="QRA1787" s="62">
        <v>53131609</v>
      </c>
      <c r="QRB1787" s="62">
        <v>53131609</v>
      </c>
      <c r="QRC1787" s="62">
        <v>53131609</v>
      </c>
      <c r="QRD1787" s="62">
        <v>53131609</v>
      </c>
      <c r="QRE1787" s="62">
        <v>53131609</v>
      </c>
      <c r="QRF1787" s="62">
        <v>53131609</v>
      </c>
      <c r="QRG1787" s="62">
        <v>53131609</v>
      </c>
      <c r="QRH1787" s="62">
        <v>53131609</v>
      </c>
      <c r="QRI1787" s="62">
        <v>53131609</v>
      </c>
      <c r="QRJ1787" s="62">
        <v>53131609</v>
      </c>
      <c r="QRK1787" s="62">
        <v>53131609</v>
      </c>
      <c r="QRL1787" s="62">
        <v>53131609</v>
      </c>
      <c r="QRM1787" s="62">
        <v>53131609</v>
      </c>
      <c r="QRN1787" s="62">
        <v>53131609</v>
      </c>
      <c r="QRO1787" s="62">
        <v>53131609</v>
      </c>
      <c r="QRP1787" s="62">
        <v>53131609</v>
      </c>
      <c r="QRQ1787" s="62">
        <v>53131609</v>
      </c>
      <c r="QRR1787" s="62">
        <v>53131609</v>
      </c>
      <c r="QRS1787" s="62">
        <v>53131609</v>
      </c>
      <c r="QRT1787" s="62">
        <v>53131609</v>
      </c>
      <c r="QRU1787" s="62">
        <v>53131609</v>
      </c>
      <c r="QRV1787" s="62">
        <v>53131609</v>
      </c>
      <c r="QRW1787" s="62">
        <v>53131609</v>
      </c>
      <c r="QRX1787" s="62">
        <v>53131609</v>
      </c>
      <c r="QRY1787" s="62">
        <v>53131609</v>
      </c>
      <c r="QRZ1787" s="62">
        <v>53131609</v>
      </c>
      <c r="QSA1787" s="62">
        <v>53131609</v>
      </c>
      <c r="QSB1787" s="62">
        <v>53131609</v>
      </c>
      <c r="QSC1787" s="62">
        <v>53131609</v>
      </c>
      <c r="QSD1787" s="62">
        <v>53131609</v>
      </c>
      <c r="QSE1787" s="62">
        <v>53131609</v>
      </c>
      <c r="QSF1787" s="62">
        <v>53131609</v>
      </c>
      <c r="QSG1787" s="62">
        <v>53131609</v>
      </c>
      <c r="QSH1787" s="62">
        <v>53131609</v>
      </c>
      <c r="QSI1787" s="62">
        <v>53131609</v>
      </c>
      <c r="QSJ1787" s="62">
        <v>53131609</v>
      </c>
      <c r="QSK1787" s="62">
        <v>53131609</v>
      </c>
      <c r="QSL1787" s="62">
        <v>53131609</v>
      </c>
      <c r="QSM1787" s="62">
        <v>53131609</v>
      </c>
      <c r="QSN1787" s="62">
        <v>53131609</v>
      </c>
      <c r="QSO1787" s="62">
        <v>53131609</v>
      </c>
      <c r="QSP1787" s="62">
        <v>53131609</v>
      </c>
      <c r="QSQ1787" s="62">
        <v>53131609</v>
      </c>
      <c r="QSR1787" s="62">
        <v>53131609</v>
      </c>
      <c r="QSS1787" s="62">
        <v>53131609</v>
      </c>
      <c r="QST1787" s="62">
        <v>53131609</v>
      </c>
      <c r="QSU1787" s="62">
        <v>53131609</v>
      </c>
      <c r="QSV1787" s="62">
        <v>53131609</v>
      </c>
      <c r="QSW1787" s="62">
        <v>53131609</v>
      </c>
      <c r="QSX1787" s="62">
        <v>53131609</v>
      </c>
      <c r="QSY1787" s="62">
        <v>53131609</v>
      </c>
      <c r="QSZ1787" s="62">
        <v>53131609</v>
      </c>
      <c r="QTA1787" s="62">
        <v>53131609</v>
      </c>
      <c r="QTB1787" s="62">
        <v>53131609</v>
      </c>
      <c r="QTC1787" s="62">
        <v>53131609</v>
      </c>
      <c r="QTD1787" s="62">
        <v>53131609</v>
      </c>
      <c r="QTE1787" s="62">
        <v>53131609</v>
      </c>
      <c r="QTF1787" s="62">
        <v>53131609</v>
      </c>
      <c r="QTG1787" s="62">
        <v>53131609</v>
      </c>
      <c r="QTH1787" s="62">
        <v>53131609</v>
      </c>
      <c r="QTI1787" s="62">
        <v>53131609</v>
      </c>
      <c r="QTJ1787" s="62">
        <v>53131609</v>
      </c>
      <c r="QTK1787" s="62">
        <v>53131609</v>
      </c>
      <c r="QTL1787" s="62">
        <v>53131609</v>
      </c>
      <c r="QTM1787" s="62">
        <v>53131609</v>
      </c>
      <c r="QTN1787" s="62">
        <v>53131609</v>
      </c>
      <c r="QTO1787" s="62">
        <v>53131609</v>
      </c>
      <c r="QTP1787" s="62">
        <v>53131609</v>
      </c>
      <c r="QTQ1787" s="62">
        <v>53131609</v>
      </c>
      <c r="QTR1787" s="62">
        <v>53131609</v>
      </c>
      <c r="QTS1787" s="62">
        <v>53131609</v>
      </c>
      <c r="QTT1787" s="62">
        <v>53131609</v>
      </c>
      <c r="QTU1787" s="62">
        <v>53131609</v>
      </c>
      <c r="QTV1787" s="62">
        <v>53131609</v>
      </c>
      <c r="QTW1787" s="62">
        <v>53131609</v>
      </c>
      <c r="QTX1787" s="62">
        <v>53131609</v>
      </c>
      <c r="QTY1787" s="62">
        <v>53131609</v>
      </c>
      <c r="QTZ1787" s="62">
        <v>53131609</v>
      </c>
      <c r="QUA1787" s="62">
        <v>53131609</v>
      </c>
      <c r="QUB1787" s="62">
        <v>53131609</v>
      </c>
      <c r="QUC1787" s="62">
        <v>53131609</v>
      </c>
      <c r="QUD1787" s="62">
        <v>53131609</v>
      </c>
      <c r="QUE1787" s="62">
        <v>53131609</v>
      </c>
      <c r="QUF1787" s="62">
        <v>53131609</v>
      </c>
      <c r="QUG1787" s="62">
        <v>53131609</v>
      </c>
      <c r="QUH1787" s="62">
        <v>53131609</v>
      </c>
      <c r="QUI1787" s="62">
        <v>53131609</v>
      </c>
      <c r="QUJ1787" s="62">
        <v>53131609</v>
      </c>
      <c r="QUK1787" s="62">
        <v>53131609</v>
      </c>
      <c r="QUL1787" s="62">
        <v>53131609</v>
      </c>
      <c r="QUM1787" s="62">
        <v>53131609</v>
      </c>
      <c r="QUN1787" s="62">
        <v>53131609</v>
      </c>
      <c r="QUO1787" s="62">
        <v>53131609</v>
      </c>
      <c r="QUP1787" s="62">
        <v>53131609</v>
      </c>
      <c r="QUQ1787" s="62">
        <v>53131609</v>
      </c>
      <c r="QUR1787" s="62">
        <v>53131609</v>
      </c>
      <c r="QUS1787" s="62">
        <v>53131609</v>
      </c>
      <c r="QUT1787" s="62">
        <v>53131609</v>
      </c>
      <c r="QUU1787" s="62">
        <v>53131609</v>
      </c>
      <c r="QUV1787" s="62">
        <v>53131609</v>
      </c>
      <c r="QUW1787" s="62">
        <v>53131609</v>
      </c>
      <c r="QUX1787" s="62">
        <v>53131609</v>
      </c>
      <c r="QUY1787" s="62">
        <v>53131609</v>
      </c>
      <c r="QUZ1787" s="62">
        <v>53131609</v>
      </c>
      <c r="QVA1787" s="62">
        <v>53131609</v>
      </c>
      <c r="QVB1787" s="62">
        <v>53131609</v>
      </c>
      <c r="QVC1787" s="62">
        <v>53131609</v>
      </c>
      <c r="QVD1787" s="62">
        <v>53131609</v>
      </c>
      <c r="QVE1787" s="62">
        <v>53131609</v>
      </c>
      <c r="QVF1787" s="62">
        <v>53131609</v>
      </c>
      <c r="QVG1787" s="62">
        <v>53131609</v>
      </c>
      <c r="QVH1787" s="62">
        <v>53131609</v>
      </c>
      <c r="QVI1787" s="62">
        <v>53131609</v>
      </c>
      <c r="QVJ1787" s="62">
        <v>53131609</v>
      </c>
      <c r="QVK1787" s="62">
        <v>53131609</v>
      </c>
      <c r="QVL1787" s="62">
        <v>53131609</v>
      </c>
      <c r="QVM1787" s="62">
        <v>53131609</v>
      </c>
      <c r="QVN1787" s="62">
        <v>53131609</v>
      </c>
      <c r="QVO1787" s="62">
        <v>53131609</v>
      </c>
      <c r="QVP1787" s="62">
        <v>53131609</v>
      </c>
      <c r="QVQ1787" s="62">
        <v>53131609</v>
      </c>
      <c r="QVR1787" s="62">
        <v>53131609</v>
      </c>
      <c r="QVS1787" s="62">
        <v>53131609</v>
      </c>
      <c r="QVT1787" s="62">
        <v>53131609</v>
      </c>
      <c r="QVU1787" s="62">
        <v>53131609</v>
      </c>
      <c r="QVV1787" s="62">
        <v>53131609</v>
      </c>
      <c r="QVW1787" s="62">
        <v>53131609</v>
      </c>
      <c r="QVX1787" s="62">
        <v>53131609</v>
      </c>
      <c r="QVY1787" s="62">
        <v>53131609</v>
      </c>
      <c r="QVZ1787" s="62">
        <v>53131609</v>
      </c>
      <c r="QWA1787" s="62">
        <v>53131609</v>
      </c>
      <c r="QWB1787" s="62">
        <v>53131609</v>
      </c>
      <c r="QWC1787" s="62">
        <v>53131609</v>
      </c>
      <c r="QWD1787" s="62">
        <v>53131609</v>
      </c>
      <c r="QWE1787" s="62">
        <v>53131609</v>
      </c>
      <c r="QWF1787" s="62">
        <v>53131609</v>
      </c>
      <c r="QWG1787" s="62">
        <v>53131609</v>
      </c>
      <c r="QWH1787" s="62">
        <v>53131609</v>
      </c>
      <c r="QWI1787" s="62">
        <v>53131609</v>
      </c>
      <c r="QWJ1787" s="62">
        <v>53131609</v>
      </c>
      <c r="QWK1787" s="62">
        <v>53131609</v>
      </c>
      <c r="QWL1787" s="62">
        <v>53131609</v>
      </c>
      <c r="QWM1787" s="62">
        <v>53131609</v>
      </c>
      <c r="QWN1787" s="62">
        <v>53131609</v>
      </c>
      <c r="QWO1787" s="62">
        <v>53131609</v>
      </c>
      <c r="QWP1787" s="62">
        <v>53131609</v>
      </c>
      <c r="QWQ1787" s="62">
        <v>53131609</v>
      </c>
      <c r="QWR1787" s="62">
        <v>53131609</v>
      </c>
      <c r="QWS1787" s="62">
        <v>53131609</v>
      </c>
      <c r="QWT1787" s="62">
        <v>53131609</v>
      </c>
      <c r="QWU1787" s="62">
        <v>53131609</v>
      </c>
      <c r="QWV1787" s="62">
        <v>53131609</v>
      </c>
      <c r="QWW1787" s="62">
        <v>53131609</v>
      </c>
      <c r="QWX1787" s="62">
        <v>53131609</v>
      </c>
      <c r="QWY1787" s="62">
        <v>53131609</v>
      </c>
      <c r="QWZ1787" s="62">
        <v>53131609</v>
      </c>
      <c r="QXA1787" s="62">
        <v>53131609</v>
      </c>
      <c r="QXB1787" s="62">
        <v>53131609</v>
      </c>
      <c r="QXC1787" s="62">
        <v>53131609</v>
      </c>
      <c r="QXD1787" s="62">
        <v>53131609</v>
      </c>
      <c r="QXE1787" s="62">
        <v>53131609</v>
      </c>
      <c r="QXF1787" s="62">
        <v>53131609</v>
      </c>
      <c r="QXG1787" s="62">
        <v>53131609</v>
      </c>
      <c r="QXH1787" s="62">
        <v>53131609</v>
      </c>
      <c r="QXI1787" s="62">
        <v>53131609</v>
      </c>
      <c r="QXJ1787" s="62">
        <v>53131609</v>
      </c>
      <c r="QXK1787" s="62">
        <v>53131609</v>
      </c>
      <c r="QXL1787" s="62">
        <v>53131609</v>
      </c>
      <c r="QXM1787" s="62">
        <v>53131609</v>
      </c>
      <c r="QXN1787" s="62">
        <v>53131609</v>
      </c>
      <c r="QXO1787" s="62">
        <v>53131609</v>
      </c>
      <c r="QXP1787" s="62">
        <v>53131609</v>
      </c>
      <c r="QXQ1787" s="62">
        <v>53131609</v>
      </c>
      <c r="QXR1787" s="62">
        <v>53131609</v>
      </c>
      <c r="QXS1787" s="62">
        <v>53131609</v>
      </c>
      <c r="QXT1787" s="62">
        <v>53131609</v>
      </c>
      <c r="QXU1787" s="62">
        <v>53131609</v>
      </c>
      <c r="QXV1787" s="62">
        <v>53131609</v>
      </c>
      <c r="QXW1787" s="62">
        <v>53131609</v>
      </c>
      <c r="QXX1787" s="62">
        <v>53131609</v>
      </c>
      <c r="QXY1787" s="62">
        <v>53131609</v>
      </c>
      <c r="QXZ1787" s="62">
        <v>53131609</v>
      </c>
      <c r="QYA1787" s="62">
        <v>53131609</v>
      </c>
      <c r="QYB1787" s="62">
        <v>53131609</v>
      </c>
      <c r="QYC1787" s="62">
        <v>53131609</v>
      </c>
      <c r="QYD1787" s="62">
        <v>53131609</v>
      </c>
      <c r="QYE1787" s="62">
        <v>53131609</v>
      </c>
      <c r="QYF1787" s="62">
        <v>53131609</v>
      </c>
      <c r="QYG1787" s="62">
        <v>53131609</v>
      </c>
      <c r="QYH1787" s="62">
        <v>53131609</v>
      </c>
      <c r="QYI1787" s="62">
        <v>53131609</v>
      </c>
      <c r="QYJ1787" s="62">
        <v>53131609</v>
      </c>
      <c r="QYK1787" s="62">
        <v>53131609</v>
      </c>
      <c r="QYL1787" s="62">
        <v>53131609</v>
      </c>
      <c r="QYM1787" s="62">
        <v>53131609</v>
      </c>
      <c r="QYN1787" s="62">
        <v>53131609</v>
      </c>
      <c r="QYO1787" s="62">
        <v>53131609</v>
      </c>
      <c r="QYP1787" s="62">
        <v>53131609</v>
      </c>
      <c r="QYQ1787" s="62">
        <v>53131609</v>
      </c>
      <c r="QYR1787" s="62">
        <v>53131609</v>
      </c>
      <c r="QYS1787" s="62">
        <v>53131609</v>
      </c>
      <c r="QYT1787" s="62">
        <v>53131609</v>
      </c>
      <c r="QYU1787" s="62">
        <v>53131609</v>
      </c>
      <c r="QYV1787" s="62">
        <v>53131609</v>
      </c>
      <c r="QYW1787" s="62">
        <v>53131609</v>
      </c>
      <c r="QYX1787" s="62">
        <v>53131609</v>
      </c>
      <c r="QYY1787" s="62">
        <v>53131609</v>
      </c>
      <c r="QYZ1787" s="62">
        <v>53131609</v>
      </c>
      <c r="QZA1787" s="62">
        <v>53131609</v>
      </c>
      <c r="QZB1787" s="62">
        <v>53131609</v>
      </c>
      <c r="QZC1787" s="62">
        <v>53131609</v>
      </c>
      <c r="QZD1787" s="62">
        <v>53131609</v>
      </c>
      <c r="QZE1787" s="62">
        <v>53131609</v>
      </c>
      <c r="QZF1787" s="62">
        <v>53131609</v>
      </c>
      <c r="QZG1787" s="62">
        <v>53131609</v>
      </c>
      <c r="QZH1787" s="62">
        <v>53131609</v>
      </c>
      <c r="QZI1787" s="62">
        <v>53131609</v>
      </c>
      <c r="QZJ1787" s="62">
        <v>53131609</v>
      </c>
      <c r="QZK1787" s="62">
        <v>53131609</v>
      </c>
      <c r="QZL1787" s="62">
        <v>53131609</v>
      </c>
      <c r="QZM1787" s="62">
        <v>53131609</v>
      </c>
      <c r="QZN1787" s="62">
        <v>53131609</v>
      </c>
      <c r="QZO1787" s="62">
        <v>53131609</v>
      </c>
      <c r="QZP1787" s="62">
        <v>53131609</v>
      </c>
      <c r="QZQ1787" s="62">
        <v>53131609</v>
      </c>
      <c r="QZR1787" s="62">
        <v>53131609</v>
      </c>
      <c r="QZS1787" s="62">
        <v>53131609</v>
      </c>
      <c r="QZT1787" s="62">
        <v>53131609</v>
      </c>
      <c r="QZU1787" s="62">
        <v>53131609</v>
      </c>
      <c r="QZV1787" s="62">
        <v>53131609</v>
      </c>
      <c r="QZW1787" s="62">
        <v>53131609</v>
      </c>
      <c r="QZX1787" s="62">
        <v>53131609</v>
      </c>
      <c r="QZY1787" s="62">
        <v>53131609</v>
      </c>
      <c r="QZZ1787" s="62">
        <v>53131609</v>
      </c>
      <c r="RAA1787" s="62">
        <v>53131609</v>
      </c>
      <c r="RAB1787" s="62">
        <v>53131609</v>
      </c>
      <c r="RAC1787" s="62">
        <v>53131609</v>
      </c>
      <c r="RAD1787" s="62">
        <v>53131609</v>
      </c>
      <c r="RAE1787" s="62">
        <v>53131609</v>
      </c>
      <c r="RAF1787" s="62">
        <v>53131609</v>
      </c>
      <c r="RAG1787" s="62">
        <v>53131609</v>
      </c>
      <c r="RAH1787" s="62">
        <v>53131609</v>
      </c>
      <c r="RAI1787" s="62">
        <v>53131609</v>
      </c>
      <c r="RAJ1787" s="62">
        <v>53131609</v>
      </c>
      <c r="RAK1787" s="62">
        <v>53131609</v>
      </c>
      <c r="RAL1787" s="62">
        <v>53131609</v>
      </c>
      <c r="RAM1787" s="62">
        <v>53131609</v>
      </c>
      <c r="RAN1787" s="62">
        <v>53131609</v>
      </c>
      <c r="RAO1787" s="62">
        <v>53131609</v>
      </c>
      <c r="RAP1787" s="62">
        <v>53131609</v>
      </c>
      <c r="RAQ1787" s="62">
        <v>53131609</v>
      </c>
      <c r="RAR1787" s="62">
        <v>53131609</v>
      </c>
      <c r="RAS1787" s="62">
        <v>53131609</v>
      </c>
      <c r="RAT1787" s="62">
        <v>53131609</v>
      </c>
      <c r="RAU1787" s="62">
        <v>53131609</v>
      </c>
      <c r="RAV1787" s="62">
        <v>53131609</v>
      </c>
      <c r="RAW1787" s="62">
        <v>53131609</v>
      </c>
      <c r="RAX1787" s="62">
        <v>53131609</v>
      </c>
      <c r="RAY1787" s="62">
        <v>53131609</v>
      </c>
      <c r="RAZ1787" s="62">
        <v>53131609</v>
      </c>
      <c r="RBA1787" s="62">
        <v>53131609</v>
      </c>
      <c r="RBB1787" s="62">
        <v>53131609</v>
      </c>
      <c r="RBC1787" s="62">
        <v>53131609</v>
      </c>
      <c r="RBD1787" s="62">
        <v>53131609</v>
      </c>
      <c r="RBE1787" s="62">
        <v>53131609</v>
      </c>
      <c r="RBF1787" s="62">
        <v>53131609</v>
      </c>
      <c r="RBG1787" s="62">
        <v>53131609</v>
      </c>
      <c r="RBH1787" s="62">
        <v>53131609</v>
      </c>
      <c r="RBI1787" s="62">
        <v>53131609</v>
      </c>
      <c r="RBJ1787" s="62">
        <v>53131609</v>
      </c>
      <c r="RBK1787" s="62">
        <v>53131609</v>
      </c>
      <c r="RBL1787" s="62">
        <v>53131609</v>
      </c>
      <c r="RBM1787" s="62">
        <v>53131609</v>
      </c>
      <c r="RBN1787" s="62">
        <v>53131609</v>
      </c>
      <c r="RBO1787" s="62">
        <v>53131609</v>
      </c>
      <c r="RBP1787" s="62">
        <v>53131609</v>
      </c>
      <c r="RBQ1787" s="62">
        <v>53131609</v>
      </c>
      <c r="RBR1787" s="62">
        <v>53131609</v>
      </c>
      <c r="RBS1787" s="62">
        <v>53131609</v>
      </c>
      <c r="RBT1787" s="62">
        <v>53131609</v>
      </c>
      <c r="RBU1787" s="62">
        <v>53131609</v>
      </c>
      <c r="RBV1787" s="62">
        <v>53131609</v>
      </c>
      <c r="RBW1787" s="62">
        <v>53131609</v>
      </c>
      <c r="RBX1787" s="62">
        <v>53131609</v>
      </c>
      <c r="RBY1787" s="62">
        <v>53131609</v>
      </c>
      <c r="RBZ1787" s="62">
        <v>53131609</v>
      </c>
      <c r="RCA1787" s="62">
        <v>53131609</v>
      </c>
      <c r="RCB1787" s="62">
        <v>53131609</v>
      </c>
      <c r="RCC1787" s="62">
        <v>53131609</v>
      </c>
      <c r="RCD1787" s="62">
        <v>53131609</v>
      </c>
      <c r="RCE1787" s="62">
        <v>53131609</v>
      </c>
      <c r="RCF1787" s="62">
        <v>53131609</v>
      </c>
      <c r="RCG1787" s="62">
        <v>53131609</v>
      </c>
      <c r="RCH1787" s="62">
        <v>53131609</v>
      </c>
      <c r="RCI1787" s="62">
        <v>53131609</v>
      </c>
      <c r="RCJ1787" s="62">
        <v>53131609</v>
      </c>
      <c r="RCK1787" s="62">
        <v>53131609</v>
      </c>
      <c r="RCL1787" s="62">
        <v>53131609</v>
      </c>
      <c r="RCM1787" s="62">
        <v>53131609</v>
      </c>
      <c r="RCN1787" s="62">
        <v>53131609</v>
      </c>
      <c r="RCO1787" s="62">
        <v>53131609</v>
      </c>
      <c r="RCP1787" s="62">
        <v>53131609</v>
      </c>
      <c r="RCQ1787" s="62">
        <v>53131609</v>
      </c>
      <c r="RCR1787" s="62">
        <v>53131609</v>
      </c>
      <c r="RCS1787" s="62">
        <v>53131609</v>
      </c>
      <c r="RCT1787" s="62">
        <v>53131609</v>
      </c>
      <c r="RCU1787" s="62">
        <v>53131609</v>
      </c>
      <c r="RCV1787" s="62">
        <v>53131609</v>
      </c>
      <c r="RCW1787" s="62">
        <v>53131609</v>
      </c>
      <c r="RCX1787" s="62">
        <v>53131609</v>
      </c>
      <c r="RCY1787" s="62">
        <v>53131609</v>
      </c>
      <c r="RCZ1787" s="62">
        <v>53131609</v>
      </c>
      <c r="RDA1787" s="62">
        <v>53131609</v>
      </c>
      <c r="RDB1787" s="62">
        <v>53131609</v>
      </c>
      <c r="RDC1787" s="62">
        <v>53131609</v>
      </c>
      <c r="RDD1787" s="62">
        <v>53131609</v>
      </c>
      <c r="RDE1787" s="62">
        <v>53131609</v>
      </c>
      <c r="RDF1787" s="62">
        <v>53131609</v>
      </c>
      <c r="RDG1787" s="62">
        <v>53131609</v>
      </c>
      <c r="RDH1787" s="62">
        <v>53131609</v>
      </c>
      <c r="RDI1787" s="62">
        <v>53131609</v>
      </c>
      <c r="RDJ1787" s="62">
        <v>53131609</v>
      </c>
      <c r="RDK1787" s="62">
        <v>53131609</v>
      </c>
      <c r="RDL1787" s="62">
        <v>53131609</v>
      </c>
      <c r="RDM1787" s="62">
        <v>53131609</v>
      </c>
      <c r="RDN1787" s="62">
        <v>53131609</v>
      </c>
      <c r="RDO1787" s="62">
        <v>53131609</v>
      </c>
      <c r="RDP1787" s="62">
        <v>53131609</v>
      </c>
      <c r="RDQ1787" s="62">
        <v>53131609</v>
      </c>
      <c r="RDR1787" s="62">
        <v>53131609</v>
      </c>
      <c r="RDS1787" s="62">
        <v>53131609</v>
      </c>
      <c r="RDT1787" s="62">
        <v>53131609</v>
      </c>
      <c r="RDU1787" s="62">
        <v>53131609</v>
      </c>
      <c r="RDV1787" s="62">
        <v>53131609</v>
      </c>
      <c r="RDW1787" s="62">
        <v>53131609</v>
      </c>
      <c r="RDX1787" s="62">
        <v>53131609</v>
      </c>
      <c r="RDY1787" s="62">
        <v>53131609</v>
      </c>
      <c r="RDZ1787" s="62">
        <v>53131609</v>
      </c>
      <c r="REA1787" s="62">
        <v>53131609</v>
      </c>
      <c r="REB1787" s="62">
        <v>53131609</v>
      </c>
      <c r="REC1787" s="62">
        <v>53131609</v>
      </c>
      <c r="RED1787" s="62">
        <v>53131609</v>
      </c>
      <c r="REE1787" s="62">
        <v>53131609</v>
      </c>
      <c r="REF1787" s="62">
        <v>53131609</v>
      </c>
      <c r="REG1787" s="62">
        <v>53131609</v>
      </c>
      <c r="REH1787" s="62">
        <v>53131609</v>
      </c>
      <c r="REI1787" s="62">
        <v>53131609</v>
      </c>
      <c r="REJ1787" s="62">
        <v>53131609</v>
      </c>
      <c r="REK1787" s="62">
        <v>53131609</v>
      </c>
      <c r="REL1787" s="62">
        <v>53131609</v>
      </c>
      <c r="REM1787" s="62">
        <v>53131609</v>
      </c>
      <c r="REN1787" s="62">
        <v>53131609</v>
      </c>
      <c r="REO1787" s="62">
        <v>53131609</v>
      </c>
      <c r="REP1787" s="62">
        <v>53131609</v>
      </c>
      <c r="REQ1787" s="62">
        <v>53131609</v>
      </c>
      <c r="RER1787" s="62">
        <v>53131609</v>
      </c>
      <c r="RES1787" s="62">
        <v>53131609</v>
      </c>
      <c r="RET1787" s="62">
        <v>53131609</v>
      </c>
      <c r="REU1787" s="62">
        <v>53131609</v>
      </c>
      <c r="REV1787" s="62">
        <v>53131609</v>
      </c>
      <c r="REW1787" s="62">
        <v>53131609</v>
      </c>
      <c r="REX1787" s="62">
        <v>53131609</v>
      </c>
      <c r="REY1787" s="62">
        <v>53131609</v>
      </c>
      <c r="REZ1787" s="62">
        <v>53131609</v>
      </c>
      <c r="RFA1787" s="62">
        <v>53131609</v>
      </c>
      <c r="RFB1787" s="62">
        <v>53131609</v>
      </c>
      <c r="RFC1787" s="62">
        <v>53131609</v>
      </c>
      <c r="RFD1787" s="62">
        <v>53131609</v>
      </c>
      <c r="RFE1787" s="62">
        <v>53131609</v>
      </c>
      <c r="RFF1787" s="62">
        <v>53131609</v>
      </c>
      <c r="RFG1787" s="62">
        <v>53131609</v>
      </c>
      <c r="RFH1787" s="62">
        <v>53131609</v>
      </c>
      <c r="RFI1787" s="62">
        <v>53131609</v>
      </c>
      <c r="RFJ1787" s="62">
        <v>53131609</v>
      </c>
      <c r="RFK1787" s="62">
        <v>53131609</v>
      </c>
      <c r="RFL1787" s="62">
        <v>53131609</v>
      </c>
      <c r="RFM1787" s="62">
        <v>53131609</v>
      </c>
      <c r="RFN1787" s="62">
        <v>53131609</v>
      </c>
      <c r="RFO1787" s="62">
        <v>53131609</v>
      </c>
      <c r="RFP1787" s="62">
        <v>53131609</v>
      </c>
      <c r="RFQ1787" s="62">
        <v>53131609</v>
      </c>
      <c r="RFR1787" s="62">
        <v>53131609</v>
      </c>
      <c r="RFS1787" s="62">
        <v>53131609</v>
      </c>
      <c r="RFT1787" s="62">
        <v>53131609</v>
      </c>
      <c r="RFU1787" s="62">
        <v>53131609</v>
      </c>
      <c r="RFV1787" s="62">
        <v>53131609</v>
      </c>
      <c r="RFW1787" s="62">
        <v>53131609</v>
      </c>
      <c r="RFX1787" s="62">
        <v>53131609</v>
      </c>
      <c r="RFY1787" s="62">
        <v>53131609</v>
      </c>
      <c r="RFZ1787" s="62">
        <v>53131609</v>
      </c>
      <c r="RGA1787" s="62">
        <v>53131609</v>
      </c>
      <c r="RGB1787" s="62">
        <v>53131609</v>
      </c>
      <c r="RGC1787" s="62">
        <v>53131609</v>
      </c>
      <c r="RGD1787" s="62">
        <v>53131609</v>
      </c>
      <c r="RGE1787" s="62">
        <v>53131609</v>
      </c>
      <c r="RGF1787" s="62">
        <v>53131609</v>
      </c>
      <c r="RGG1787" s="62">
        <v>53131609</v>
      </c>
      <c r="RGH1787" s="62">
        <v>53131609</v>
      </c>
      <c r="RGI1787" s="62">
        <v>53131609</v>
      </c>
      <c r="RGJ1787" s="62">
        <v>53131609</v>
      </c>
      <c r="RGK1787" s="62">
        <v>53131609</v>
      </c>
      <c r="RGL1787" s="62">
        <v>53131609</v>
      </c>
      <c r="RGM1787" s="62">
        <v>53131609</v>
      </c>
      <c r="RGN1787" s="62">
        <v>53131609</v>
      </c>
      <c r="RGO1787" s="62">
        <v>53131609</v>
      </c>
      <c r="RGP1787" s="62">
        <v>53131609</v>
      </c>
      <c r="RGQ1787" s="62">
        <v>53131609</v>
      </c>
      <c r="RGR1787" s="62">
        <v>53131609</v>
      </c>
      <c r="RGS1787" s="62">
        <v>53131609</v>
      </c>
      <c r="RGT1787" s="62">
        <v>53131609</v>
      </c>
      <c r="RGU1787" s="62">
        <v>53131609</v>
      </c>
      <c r="RGV1787" s="62">
        <v>53131609</v>
      </c>
      <c r="RGW1787" s="62">
        <v>53131609</v>
      </c>
      <c r="RGX1787" s="62">
        <v>53131609</v>
      </c>
      <c r="RGY1787" s="62">
        <v>53131609</v>
      </c>
      <c r="RGZ1787" s="62">
        <v>53131609</v>
      </c>
      <c r="RHA1787" s="62">
        <v>53131609</v>
      </c>
      <c r="RHB1787" s="62">
        <v>53131609</v>
      </c>
      <c r="RHC1787" s="62">
        <v>53131609</v>
      </c>
      <c r="RHD1787" s="62">
        <v>53131609</v>
      </c>
      <c r="RHE1787" s="62">
        <v>53131609</v>
      </c>
      <c r="RHF1787" s="62">
        <v>53131609</v>
      </c>
      <c r="RHG1787" s="62">
        <v>53131609</v>
      </c>
      <c r="RHH1787" s="62">
        <v>53131609</v>
      </c>
      <c r="RHI1787" s="62">
        <v>53131609</v>
      </c>
      <c r="RHJ1787" s="62">
        <v>53131609</v>
      </c>
      <c r="RHK1787" s="62">
        <v>53131609</v>
      </c>
      <c r="RHL1787" s="62">
        <v>53131609</v>
      </c>
      <c r="RHM1787" s="62">
        <v>53131609</v>
      </c>
      <c r="RHN1787" s="62">
        <v>53131609</v>
      </c>
      <c r="RHO1787" s="62">
        <v>53131609</v>
      </c>
      <c r="RHP1787" s="62">
        <v>53131609</v>
      </c>
      <c r="RHQ1787" s="62">
        <v>53131609</v>
      </c>
      <c r="RHR1787" s="62">
        <v>53131609</v>
      </c>
      <c r="RHS1787" s="62">
        <v>53131609</v>
      </c>
      <c r="RHT1787" s="62">
        <v>53131609</v>
      </c>
      <c r="RHU1787" s="62">
        <v>53131609</v>
      </c>
      <c r="RHV1787" s="62">
        <v>53131609</v>
      </c>
      <c r="RHW1787" s="62">
        <v>53131609</v>
      </c>
      <c r="RHX1787" s="62">
        <v>53131609</v>
      </c>
      <c r="RHY1787" s="62">
        <v>53131609</v>
      </c>
      <c r="RHZ1787" s="62">
        <v>53131609</v>
      </c>
      <c r="RIA1787" s="62">
        <v>53131609</v>
      </c>
      <c r="RIB1787" s="62">
        <v>53131609</v>
      </c>
      <c r="RIC1787" s="62">
        <v>53131609</v>
      </c>
      <c r="RID1787" s="62">
        <v>53131609</v>
      </c>
      <c r="RIE1787" s="62">
        <v>53131609</v>
      </c>
      <c r="RIF1787" s="62">
        <v>53131609</v>
      </c>
      <c r="RIG1787" s="62">
        <v>53131609</v>
      </c>
      <c r="RIH1787" s="62">
        <v>53131609</v>
      </c>
      <c r="RII1787" s="62">
        <v>53131609</v>
      </c>
      <c r="RIJ1787" s="62">
        <v>53131609</v>
      </c>
      <c r="RIK1787" s="62">
        <v>53131609</v>
      </c>
      <c r="RIL1787" s="62">
        <v>53131609</v>
      </c>
      <c r="RIM1787" s="62">
        <v>53131609</v>
      </c>
      <c r="RIN1787" s="62">
        <v>53131609</v>
      </c>
      <c r="RIO1787" s="62">
        <v>53131609</v>
      </c>
      <c r="RIP1787" s="62">
        <v>53131609</v>
      </c>
      <c r="RIQ1787" s="62">
        <v>53131609</v>
      </c>
      <c r="RIR1787" s="62">
        <v>53131609</v>
      </c>
      <c r="RIS1787" s="62">
        <v>53131609</v>
      </c>
      <c r="RIT1787" s="62">
        <v>53131609</v>
      </c>
      <c r="RIU1787" s="62">
        <v>53131609</v>
      </c>
      <c r="RIV1787" s="62">
        <v>53131609</v>
      </c>
      <c r="RIW1787" s="62">
        <v>53131609</v>
      </c>
      <c r="RIX1787" s="62">
        <v>53131609</v>
      </c>
      <c r="RIY1787" s="62">
        <v>53131609</v>
      </c>
      <c r="RIZ1787" s="62">
        <v>53131609</v>
      </c>
      <c r="RJA1787" s="62">
        <v>53131609</v>
      </c>
      <c r="RJB1787" s="62">
        <v>53131609</v>
      </c>
      <c r="RJC1787" s="62">
        <v>53131609</v>
      </c>
      <c r="RJD1787" s="62">
        <v>53131609</v>
      </c>
      <c r="RJE1787" s="62">
        <v>53131609</v>
      </c>
      <c r="RJF1787" s="62">
        <v>53131609</v>
      </c>
      <c r="RJG1787" s="62">
        <v>53131609</v>
      </c>
      <c r="RJH1787" s="62">
        <v>53131609</v>
      </c>
      <c r="RJI1787" s="62">
        <v>53131609</v>
      </c>
      <c r="RJJ1787" s="62">
        <v>53131609</v>
      </c>
      <c r="RJK1787" s="62">
        <v>53131609</v>
      </c>
      <c r="RJL1787" s="62">
        <v>53131609</v>
      </c>
      <c r="RJM1787" s="62">
        <v>53131609</v>
      </c>
      <c r="RJN1787" s="62">
        <v>53131609</v>
      </c>
      <c r="RJO1787" s="62">
        <v>53131609</v>
      </c>
      <c r="RJP1787" s="62">
        <v>53131609</v>
      </c>
      <c r="RJQ1787" s="62">
        <v>53131609</v>
      </c>
      <c r="RJR1787" s="62">
        <v>53131609</v>
      </c>
      <c r="RJS1787" s="62">
        <v>53131609</v>
      </c>
      <c r="RJT1787" s="62">
        <v>53131609</v>
      </c>
      <c r="RJU1787" s="62">
        <v>53131609</v>
      </c>
      <c r="RJV1787" s="62">
        <v>53131609</v>
      </c>
      <c r="RJW1787" s="62">
        <v>53131609</v>
      </c>
      <c r="RJX1787" s="62">
        <v>53131609</v>
      </c>
      <c r="RJY1787" s="62">
        <v>53131609</v>
      </c>
      <c r="RJZ1787" s="62">
        <v>53131609</v>
      </c>
      <c r="RKA1787" s="62">
        <v>53131609</v>
      </c>
      <c r="RKB1787" s="62">
        <v>53131609</v>
      </c>
      <c r="RKC1787" s="62">
        <v>53131609</v>
      </c>
      <c r="RKD1787" s="62">
        <v>53131609</v>
      </c>
      <c r="RKE1787" s="62">
        <v>53131609</v>
      </c>
      <c r="RKF1787" s="62">
        <v>53131609</v>
      </c>
      <c r="RKG1787" s="62">
        <v>53131609</v>
      </c>
      <c r="RKH1787" s="62">
        <v>53131609</v>
      </c>
      <c r="RKI1787" s="62">
        <v>53131609</v>
      </c>
      <c r="RKJ1787" s="62">
        <v>53131609</v>
      </c>
      <c r="RKK1787" s="62">
        <v>53131609</v>
      </c>
      <c r="RKL1787" s="62">
        <v>53131609</v>
      </c>
      <c r="RKM1787" s="62">
        <v>53131609</v>
      </c>
      <c r="RKN1787" s="62">
        <v>53131609</v>
      </c>
      <c r="RKO1787" s="62">
        <v>53131609</v>
      </c>
      <c r="RKP1787" s="62">
        <v>53131609</v>
      </c>
      <c r="RKQ1787" s="62">
        <v>53131609</v>
      </c>
      <c r="RKR1787" s="62">
        <v>53131609</v>
      </c>
      <c r="RKS1787" s="62">
        <v>53131609</v>
      </c>
      <c r="RKT1787" s="62">
        <v>53131609</v>
      </c>
      <c r="RKU1787" s="62">
        <v>53131609</v>
      </c>
      <c r="RKV1787" s="62">
        <v>53131609</v>
      </c>
      <c r="RKW1787" s="62">
        <v>53131609</v>
      </c>
      <c r="RKX1787" s="62">
        <v>53131609</v>
      </c>
      <c r="RKY1787" s="62">
        <v>53131609</v>
      </c>
      <c r="RKZ1787" s="62">
        <v>53131609</v>
      </c>
      <c r="RLA1787" s="62">
        <v>53131609</v>
      </c>
      <c r="RLB1787" s="62">
        <v>53131609</v>
      </c>
      <c r="RLC1787" s="62">
        <v>53131609</v>
      </c>
      <c r="RLD1787" s="62">
        <v>53131609</v>
      </c>
      <c r="RLE1787" s="62">
        <v>53131609</v>
      </c>
      <c r="RLF1787" s="62">
        <v>53131609</v>
      </c>
      <c r="RLG1787" s="62">
        <v>53131609</v>
      </c>
      <c r="RLH1787" s="62">
        <v>53131609</v>
      </c>
      <c r="RLI1787" s="62">
        <v>53131609</v>
      </c>
      <c r="RLJ1787" s="62">
        <v>53131609</v>
      </c>
      <c r="RLK1787" s="62">
        <v>53131609</v>
      </c>
      <c r="RLL1787" s="62">
        <v>53131609</v>
      </c>
      <c r="RLM1787" s="62">
        <v>53131609</v>
      </c>
      <c r="RLN1787" s="62">
        <v>53131609</v>
      </c>
      <c r="RLO1787" s="62">
        <v>53131609</v>
      </c>
      <c r="RLP1787" s="62">
        <v>53131609</v>
      </c>
      <c r="RLQ1787" s="62">
        <v>53131609</v>
      </c>
      <c r="RLR1787" s="62">
        <v>53131609</v>
      </c>
      <c r="RLS1787" s="62">
        <v>53131609</v>
      </c>
      <c r="RLT1787" s="62">
        <v>53131609</v>
      </c>
      <c r="RLU1787" s="62">
        <v>53131609</v>
      </c>
      <c r="RLV1787" s="62">
        <v>53131609</v>
      </c>
      <c r="RLW1787" s="62">
        <v>53131609</v>
      </c>
      <c r="RLX1787" s="62">
        <v>53131609</v>
      </c>
      <c r="RLY1787" s="62">
        <v>53131609</v>
      </c>
      <c r="RLZ1787" s="62">
        <v>53131609</v>
      </c>
      <c r="RMA1787" s="62">
        <v>53131609</v>
      </c>
      <c r="RMB1787" s="62">
        <v>53131609</v>
      </c>
      <c r="RMC1787" s="62">
        <v>53131609</v>
      </c>
      <c r="RMD1787" s="62">
        <v>53131609</v>
      </c>
      <c r="RME1787" s="62">
        <v>53131609</v>
      </c>
      <c r="RMF1787" s="62">
        <v>53131609</v>
      </c>
      <c r="RMG1787" s="62">
        <v>53131609</v>
      </c>
      <c r="RMH1787" s="62">
        <v>53131609</v>
      </c>
      <c r="RMI1787" s="62">
        <v>53131609</v>
      </c>
      <c r="RMJ1787" s="62">
        <v>53131609</v>
      </c>
      <c r="RMK1787" s="62">
        <v>53131609</v>
      </c>
      <c r="RML1787" s="62">
        <v>53131609</v>
      </c>
      <c r="RMM1787" s="62">
        <v>53131609</v>
      </c>
      <c r="RMN1787" s="62">
        <v>53131609</v>
      </c>
      <c r="RMO1787" s="62">
        <v>53131609</v>
      </c>
      <c r="RMP1787" s="62">
        <v>53131609</v>
      </c>
      <c r="RMQ1787" s="62">
        <v>53131609</v>
      </c>
      <c r="RMR1787" s="62">
        <v>53131609</v>
      </c>
      <c r="RMS1787" s="62">
        <v>53131609</v>
      </c>
      <c r="RMT1787" s="62">
        <v>53131609</v>
      </c>
      <c r="RMU1787" s="62">
        <v>53131609</v>
      </c>
      <c r="RMV1787" s="62">
        <v>53131609</v>
      </c>
      <c r="RMW1787" s="62">
        <v>53131609</v>
      </c>
      <c r="RMX1787" s="62">
        <v>53131609</v>
      </c>
      <c r="RMY1787" s="62">
        <v>53131609</v>
      </c>
      <c r="RMZ1787" s="62">
        <v>53131609</v>
      </c>
      <c r="RNA1787" s="62">
        <v>53131609</v>
      </c>
      <c r="RNB1787" s="62">
        <v>53131609</v>
      </c>
      <c r="RNC1787" s="62">
        <v>53131609</v>
      </c>
      <c r="RND1787" s="62">
        <v>53131609</v>
      </c>
      <c r="RNE1787" s="62">
        <v>53131609</v>
      </c>
      <c r="RNF1787" s="62">
        <v>53131609</v>
      </c>
      <c r="RNG1787" s="62">
        <v>53131609</v>
      </c>
      <c r="RNH1787" s="62">
        <v>53131609</v>
      </c>
      <c r="RNI1787" s="62">
        <v>53131609</v>
      </c>
      <c r="RNJ1787" s="62">
        <v>53131609</v>
      </c>
      <c r="RNK1787" s="62">
        <v>53131609</v>
      </c>
      <c r="RNL1787" s="62">
        <v>53131609</v>
      </c>
      <c r="RNM1787" s="62">
        <v>53131609</v>
      </c>
      <c r="RNN1787" s="62">
        <v>53131609</v>
      </c>
      <c r="RNO1787" s="62">
        <v>53131609</v>
      </c>
      <c r="RNP1787" s="62">
        <v>53131609</v>
      </c>
      <c r="RNQ1787" s="62">
        <v>53131609</v>
      </c>
      <c r="RNR1787" s="62">
        <v>53131609</v>
      </c>
      <c r="RNS1787" s="62">
        <v>53131609</v>
      </c>
      <c r="RNT1787" s="62">
        <v>53131609</v>
      </c>
      <c r="RNU1787" s="62">
        <v>53131609</v>
      </c>
      <c r="RNV1787" s="62">
        <v>53131609</v>
      </c>
      <c r="RNW1787" s="62">
        <v>53131609</v>
      </c>
      <c r="RNX1787" s="62">
        <v>53131609</v>
      </c>
      <c r="RNY1787" s="62">
        <v>53131609</v>
      </c>
      <c r="RNZ1787" s="62">
        <v>53131609</v>
      </c>
      <c r="ROA1787" s="62">
        <v>53131609</v>
      </c>
      <c r="ROB1787" s="62">
        <v>53131609</v>
      </c>
      <c r="ROC1787" s="62">
        <v>53131609</v>
      </c>
      <c r="ROD1787" s="62">
        <v>53131609</v>
      </c>
      <c r="ROE1787" s="62">
        <v>53131609</v>
      </c>
      <c r="ROF1787" s="62">
        <v>53131609</v>
      </c>
      <c r="ROG1787" s="62">
        <v>53131609</v>
      </c>
      <c r="ROH1787" s="62">
        <v>53131609</v>
      </c>
      <c r="ROI1787" s="62">
        <v>53131609</v>
      </c>
      <c r="ROJ1787" s="62">
        <v>53131609</v>
      </c>
      <c r="ROK1787" s="62">
        <v>53131609</v>
      </c>
      <c r="ROL1787" s="62">
        <v>53131609</v>
      </c>
      <c r="ROM1787" s="62">
        <v>53131609</v>
      </c>
      <c r="RON1787" s="62">
        <v>53131609</v>
      </c>
      <c r="ROO1787" s="62">
        <v>53131609</v>
      </c>
      <c r="ROP1787" s="62">
        <v>53131609</v>
      </c>
      <c r="ROQ1787" s="62">
        <v>53131609</v>
      </c>
      <c r="ROR1787" s="62">
        <v>53131609</v>
      </c>
      <c r="ROS1787" s="62">
        <v>53131609</v>
      </c>
      <c r="ROT1787" s="62">
        <v>53131609</v>
      </c>
      <c r="ROU1787" s="62">
        <v>53131609</v>
      </c>
      <c r="ROV1787" s="62">
        <v>53131609</v>
      </c>
      <c r="ROW1787" s="62">
        <v>53131609</v>
      </c>
      <c r="ROX1787" s="62">
        <v>53131609</v>
      </c>
      <c r="ROY1787" s="62">
        <v>53131609</v>
      </c>
      <c r="ROZ1787" s="62">
        <v>53131609</v>
      </c>
      <c r="RPA1787" s="62">
        <v>53131609</v>
      </c>
      <c r="RPB1787" s="62">
        <v>53131609</v>
      </c>
      <c r="RPC1787" s="62">
        <v>53131609</v>
      </c>
      <c r="RPD1787" s="62">
        <v>53131609</v>
      </c>
      <c r="RPE1787" s="62">
        <v>53131609</v>
      </c>
      <c r="RPF1787" s="62">
        <v>53131609</v>
      </c>
      <c r="RPG1787" s="62">
        <v>53131609</v>
      </c>
      <c r="RPH1787" s="62">
        <v>53131609</v>
      </c>
      <c r="RPI1787" s="62">
        <v>53131609</v>
      </c>
      <c r="RPJ1787" s="62">
        <v>53131609</v>
      </c>
      <c r="RPK1787" s="62">
        <v>53131609</v>
      </c>
      <c r="RPL1787" s="62">
        <v>53131609</v>
      </c>
      <c r="RPM1787" s="62">
        <v>53131609</v>
      </c>
      <c r="RPN1787" s="62">
        <v>53131609</v>
      </c>
      <c r="RPO1787" s="62">
        <v>53131609</v>
      </c>
      <c r="RPP1787" s="62">
        <v>53131609</v>
      </c>
      <c r="RPQ1787" s="62">
        <v>53131609</v>
      </c>
      <c r="RPR1787" s="62">
        <v>53131609</v>
      </c>
      <c r="RPS1787" s="62">
        <v>53131609</v>
      </c>
      <c r="RPT1787" s="62">
        <v>53131609</v>
      </c>
      <c r="RPU1787" s="62">
        <v>53131609</v>
      </c>
      <c r="RPV1787" s="62">
        <v>53131609</v>
      </c>
      <c r="RPW1787" s="62">
        <v>53131609</v>
      </c>
      <c r="RPX1787" s="62">
        <v>53131609</v>
      </c>
      <c r="RPY1787" s="62">
        <v>53131609</v>
      </c>
      <c r="RPZ1787" s="62">
        <v>53131609</v>
      </c>
      <c r="RQA1787" s="62">
        <v>53131609</v>
      </c>
      <c r="RQB1787" s="62">
        <v>53131609</v>
      </c>
      <c r="RQC1787" s="62">
        <v>53131609</v>
      </c>
      <c r="RQD1787" s="62">
        <v>53131609</v>
      </c>
      <c r="RQE1787" s="62">
        <v>53131609</v>
      </c>
      <c r="RQF1787" s="62">
        <v>53131609</v>
      </c>
      <c r="RQG1787" s="62">
        <v>53131609</v>
      </c>
      <c r="RQH1787" s="62">
        <v>53131609</v>
      </c>
      <c r="RQI1787" s="62">
        <v>53131609</v>
      </c>
      <c r="RQJ1787" s="62">
        <v>53131609</v>
      </c>
      <c r="RQK1787" s="62">
        <v>53131609</v>
      </c>
      <c r="RQL1787" s="62">
        <v>53131609</v>
      </c>
      <c r="RQM1787" s="62">
        <v>53131609</v>
      </c>
      <c r="RQN1787" s="62">
        <v>53131609</v>
      </c>
      <c r="RQO1787" s="62">
        <v>53131609</v>
      </c>
      <c r="RQP1787" s="62">
        <v>53131609</v>
      </c>
      <c r="RQQ1787" s="62">
        <v>53131609</v>
      </c>
      <c r="RQR1787" s="62">
        <v>53131609</v>
      </c>
      <c r="RQS1787" s="62">
        <v>53131609</v>
      </c>
      <c r="RQT1787" s="62">
        <v>53131609</v>
      </c>
      <c r="RQU1787" s="62">
        <v>53131609</v>
      </c>
      <c r="RQV1787" s="62">
        <v>53131609</v>
      </c>
      <c r="RQW1787" s="62">
        <v>53131609</v>
      </c>
      <c r="RQX1787" s="62">
        <v>53131609</v>
      </c>
      <c r="RQY1787" s="62">
        <v>53131609</v>
      </c>
      <c r="RQZ1787" s="62">
        <v>53131609</v>
      </c>
      <c r="RRA1787" s="62">
        <v>53131609</v>
      </c>
      <c r="RRB1787" s="62">
        <v>53131609</v>
      </c>
      <c r="RRC1787" s="62">
        <v>53131609</v>
      </c>
      <c r="RRD1787" s="62">
        <v>53131609</v>
      </c>
      <c r="RRE1787" s="62">
        <v>53131609</v>
      </c>
      <c r="RRF1787" s="62">
        <v>53131609</v>
      </c>
      <c r="RRG1787" s="62">
        <v>53131609</v>
      </c>
      <c r="RRH1787" s="62">
        <v>53131609</v>
      </c>
      <c r="RRI1787" s="62">
        <v>53131609</v>
      </c>
      <c r="RRJ1787" s="62">
        <v>53131609</v>
      </c>
      <c r="RRK1787" s="62">
        <v>53131609</v>
      </c>
      <c r="RRL1787" s="62">
        <v>53131609</v>
      </c>
      <c r="RRM1787" s="62">
        <v>53131609</v>
      </c>
      <c r="RRN1787" s="62">
        <v>53131609</v>
      </c>
      <c r="RRO1787" s="62">
        <v>53131609</v>
      </c>
      <c r="RRP1787" s="62">
        <v>53131609</v>
      </c>
      <c r="RRQ1787" s="62">
        <v>53131609</v>
      </c>
      <c r="RRR1787" s="62">
        <v>53131609</v>
      </c>
      <c r="RRS1787" s="62">
        <v>53131609</v>
      </c>
      <c r="RRT1787" s="62">
        <v>53131609</v>
      </c>
      <c r="RRU1787" s="62">
        <v>53131609</v>
      </c>
      <c r="RRV1787" s="62">
        <v>53131609</v>
      </c>
      <c r="RRW1787" s="62">
        <v>53131609</v>
      </c>
      <c r="RRX1787" s="62">
        <v>53131609</v>
      </c>
      <c r="RRY1787" s="62">
        <v>53131609</v>
      </c>
      <c r="RRZ1787" s="62">
        <v>53131609</v>
      </c>
      <c r="RSA1787" s="62">
        <v>53131609</v>
      </c>
      <c r="RSB1787" s="62">
        <v>53131609</v>
      </c>
      <c r="RSC1787" s="62">
        <v>53131609</v>
      </c>
      <c r="RSD1787" s="62">
        <v>53131609</v>
      </c>
      <c r="RSE1787" s="62">
        <v>53131609</v>
      </c>
      <c r="RSF1787" s="62">
        <v>53131609</v>
      </c>
      <c r="RSG1787" s="62">
        <v>53131609</v>
      </c>
      <c r="RSH1787" s="62">
        <v>53131609</v>
      </c>
      <c r="RSI1787" s="62">
        <v>53131609</v>
      </c>
      <c r="RSJ1787" s="62">
        <v>53131609</v>
      </c>
      <c r="RSK1787" s="62">
        <v>53131609</v>
      </c>
      <c r="RSL1787" s="62">
        <v>53131609</v>
      </c>
      <c r="RSM1787" s="62">
        <v>53131609</v>
      </c>
      <c r="RSN1787" s="62">
        <v>53131609</v>
      </c>
      <c r="RSO1787" s="62">
        <v>53131609</v>
      </c>
      <c r="RSP1787" s="62">
        <v>53131609</v>
      </c>
      <c r="RSQ1787" s="62">
        <v>53131609</v>
      </c>
      <c r="RSR1787" s="62">
        <v>53131609</v>
      </c>
      <c r="RSS1787" s="62">
        <v>53131609</v>
      </c>
      <c r="RST1787" s="62">
        <v>53131609</v>
      </c>
      <c r="RSU1787" s="62">
        <v>53131609</v>
      </c>
      <c r="RSV1787" s="62">
        <v>53131609</v>
      </c>
      <c r="RSW1787" s="62">
        <v>53131609</v>
      </c>
      <c r="RSX1787" s="62">
        <v>53131609</v>
      </c>
      <c r="RSY1787" s="62">
        <v>53131609</v>
      </c>
      <c r="RSZ1787" s="62">
        <v>53131609</v>
      </c>
      <c r="RTA1787" s="62">
        <v>53131609</v>
      </c>
      <c r="RTB1787" s="62">
        <v>53131609</v>
      </c>
      <c r="RTC1787" s="62">
        <v>53131609</v>
      </c>
      <c r="RTD1787" s="62">
        <v>53131609</v>
      </c>
      <c r="RTE1787" s="62">
        <v>53131609</v>
      </c>
      <c r="RTF1787" s="62">
        <v>53131609</v>
      </c>
      <c r="RTG1787" s="62">
        <v>53131609</v>
      </c>
      <c r="RTH1787" s="62">
        <v>53131609</v>
      </c>
      <c r="RTI1787" s="62">
        <v>53131609</v>
      </c>
      <c r="RTJ1787" s="62">
        <v>53131609</v>
      </c>
      <c r="RTK1787" s="62">
        <v>53131609</v>
      </c>
      <c r="RTL1787" s="62">
        <v>53131609</v>
      </c>
      <c r="RTM1787" s="62">
        <v>53131609</v>
      </c>
      <c r="RTN1787" s="62">
        <v>53131609</v>
      </c>
      <c r="RTO1787" s="62">
        <v>53131609</v>
      </c>
      <c r="RTP1787" s="62">
        <v>53131609</v>
      </c>
      <c r="RTQ1787" s="62">
        <v>53131609</v>
      </c>
      <c r="RTR1787" s="62">
        <v>53131609</v>
      </c>
      <c r="RTS1787" s="62">
        <v>53131609</v>
      </c>
      <c r="RTT1787" s="62">
        <v>53131609</v>
      </c>
      <c r="RTU1787" s="62">
        <v>53131609</v>
      </c>
      <c r="RTV1787" s="62">
        <v>53131609</v>
      </c>
      <c r="RTW1787" s="62">
        <v>53131609</v>
      </c>
      <c r="RTX1787" s="62">
        <v>53131609</v>
      </c>
      <c r="RTY1787" s="62">
        <v>53131609</v>
      </c>
      <c r="RTZ1787" s="62">
        <v>53131609</v>
      </c>
      <c r="RUA1787" s="62">
        <v>53131609</v>
      </c>
      <c r="RUB1787" s="62">
        <v>53131609</v>
      </c>
      <c r="RUC1787" s="62">
        <v>53131609</v>
      </c>
      <c r="RUD1787" s="62">
        <v>53131609</v>
      </c>
      <c r="RUE1787" s="62">
        <v>53131609</v>
      </c>
      <c r="RUF1787" s="62">
        <v>53131609</v>
      </c>
      <c r="RUG1787" s="62">
        <v>53131609</v>
      </c>
      <c r="RUH1787" s="62">
        <v>53131609</v>
      </c>
      <c r="RUI1787" s="62">
        <v>53131609</v>
      </c>
      <c r="RUJ1787" s="62">
        <v>53131609</v>
      </c>
      <c r="RUK1787" s="62">
        <v>53131609</v>
      </c>
      <c r="RUL1787" s="62">
        <v>53131609</v>
      </c>
      <c r="RUM1787" s="62">
        <v>53131609</v>
      </c>
      <c r="RUN1787" s="62">
        <v>53131609</v>
      </c>
      <c r="RUO1787" s="62">
        <v>53131609</v>
      </c>
      <c r="RUP1787" s="62">
        <v>53131609</v>
      </c>
      <c r="RUQ1787" s="62">
        <v>53131609</v>
      </c>
      <c r="RUR1787" s="62">
        <v>53131609</v>
      </c>
      <c r="RUS1787" s="62">
        <v>53131609</v>
      </c>
      <c r="RUT1787" s="62">
        <v>53131609</v>
      </c>
      <c r="RUU1787" s="62">
        <v>53131609</v>
      </c>
      <c r="RUV1787" s="62">
        <v>53131609</v>
      </c>
      <c r="RUW1787" s="62">
        <v>53131609</v>
      </c>
      <c r="RUX1787" s="62">
        <v>53131609</v>
      </c>
      <c r="RUY1787" s="62">
        <v>53131609</v>
      </c>
      <c r="RUZ1787" s="62">
        <v>53131609</v>
      </c>
      <c r="RVA1787" s="62">
        <v>53131609</v>
      </c>
      <c r="RVB1787" s="62">
        <v>53131609</v>
      </c>
      <c r="RVC1787" s="62">
        <v>53131609</v>
      </c>
      <c r="RVD1787" s="62">
        <v>53131609</v>
      </c>
      <c r="RVE1787" s="62">
        <v>53131609</v>
      </c>
      <c r="RVF1787" s="62">
        <v>53131609</v>
      </c>
      <c r="RVG1787" s="62">
        <v>53131609</v>
      </c>
      <c r="RVH1787" s="62">
        <v>53131609</v>
      </c>
      <c r="RVI1787" s="62">
        <v>53131609</v>
      </c>
      <c r="RVJ1787" s="62">
        <v>53131609</v>
      </c>
      <c r="RVK1787" s="62">
        <v>53131609</v>
      </c>
      <c r="RVL1787" s="62">
        <v>53131609</v>
      </c>
      <c r="RVM1787" s="62">
        <v>53131609</v>
      </c>
      <c r="RVN1787" s="62">
        <v>53131609</v>
      </c>
      <c r="RVO1787" s="62">
        <v>53131609</v>
      </c>
      <c r="RVP1787" s="62">
        <v>53131609</v>
      </c>
      <c r="RVQ1787" s="62">
        <v>53131609</v>
      </c>
      <c r="RVR1787" s="62">
        <v>53131609</v>
      </c>
      <c r="RVS1787" s="62">
        <v>53131609</v>
      </c>
      <c r="RVT1787" s="62">
        <v>53131609</v>
      </c>
      <c r="RVU1787" s="62">
        <v>53131609</v>
      </c>
      <c r="RVV1787" s="62">
        <v>53131609</v>
      </c>
      <c r="RVW1787" s="62">
        <v>53131609</v>
      </c>
      <c r="RVX1787" s="62">
        <v>53131609</v>
      </c>
      <c r="RVY1787" s="62">
        <v>53131609</v>
      </c>
      <c r="RVZ1787" s="62">
        <v>53131609</v>
      </c>
      <c r="RWA1787" s="62">
        <v>53131609</v>
      </c>
      <c r="RWB1787" s="62">
        <v>53131609</v>
      </c>
      <c r="RWC1787" s="62">
        <v>53131609</v>
      </c>
      <c r="RWD1787" s="62">
        <v>53131609</v>
      </c>
      <c r="RWE1787" s="62">
        <v>53131609</v>
      </c>
      <c r="RWF1787" s="62">
        <v>53131609</v>
      </c>
      <c r="RWG1787" s="62">
        <v>53131609</v>
      </c>
      <c r="RWH1787" s="62">
        <v>53131609</v>
      </c>
      <c r="RWI1787" s="62">
        <v>53131609</v>
      </c>
      <c r="RWJ1787" s="62">
        <v>53131609</v>
      </c>
      <c r="RWK1787" s="62">
        <v>53131609</v>
      </c>
      <c r="RWL1787" s="62">
        <v>53131609</v>
      </c>
      <c r="RWM1787" s="62">
        <v>53131609</v>
      </c>
      <c r="RWN1787" s="62">
        <v>53131609</v>
      </c>
      <c r="RWO1787" s="62">
        <v>53131609</v>
      </c>
      <c r="RWP1787" s="62">
        <v>53131609</v>
      </c>
      <c r="RWQ1787" s="62">
        <v>53131609</v>
      </c>
      <c r="RWR1787" s="62">
        <v>53131609</v>
      </c>
      <c r="RWS1787" s="62">
        <v>53131609</v>
      </c>
      <c r="RWT1787" s="62">
        <v>53131609</v>
      </c>
      <c r="RWU1787" s="62">
        <v>53131609</v>
      </c>
      <c r="RWV1787" s="62">
        <v>53131609</v>
      </c>
      <c r="RWW1787" s="62">
        <v>53131609</v>
      </c>
      <c r="RWX1787" s="62">
        <v>53131609</v>
      </c>
      <c r="RWY1787" s="62">
        <v>53131609</v>
      </c>
      <c r="RWZ1787" s="62">
        <v>53131609</v>
      </c>
      <c r="RXA1787" s="62">
        <v>53131609</v>
      </c>
      <c r="RXB1787" s="62">
        <v>53131609</v>
      </c>
      <c r="RXC1787" s="62">
        <v>53131609</v>
      </c>
      <c r="RXD1787" s="62">
        <v>53131609</v>
      </c>
      <c r="RXE1787" s="62">
        <v>53131609</v>
      </c>
      <c r="RXF1787" s="62">
        <v>53131609</v>
      </c>
      <c r="RXG1787" s="62">
        <v>53131609</v>
      </c>
      <c r="RXH1787" s="62">
        <v>53131609</v>
      </c>
      <c r="RXI1787" s="62">
        <v>53131609</v>
      </c>
      <c r="RXJ1787" s="62">
        <v>53131609</v>
      </c>
      <c r="RXK1787" s="62">
        <v>53131609</v>
      </c>
      <c r="RXL1787" s="62">
        <v>53131609</v>
      </c>
      <c r="RXM1787" s="62">
        <v>53131609</v>
      </c>
      <c r="RXN1787" s="62">
        <v>53131609</v>
      </c>
      <c r="RXO1787" s="62">
        <v>53131609</v>
      </c>
      <c r="RXP1787" s="62">
        <v>53131609</v>
      </c>
      <c r="RXQ1787" s="62">
        <v>53131609</v>
      </c>
      <c r="RXR1787" s="62">
        <v>53131609</v>
      </c>
      <c r="RXS1787" s="62">
        <v>53131609</v>
      </c>
      <c r="RXT1787" s="62">
        <v>53131609</v>
      </c>
      <c r="RXU1787" s="62">
        <v>53131609</v>
      </c>
      <c r="RXV1787" s="62">
        <v>53131609</v>
      </c>
      <c r="RXW1787" s="62">
        <v>53131609</v>
      </c>
      <c r="RXX1787" s="62">
        <v>53131609</v>
      </c>
      <c r="RXY1787" s="62">
        <v>53131609</v>
      </c>
      <c r="RXZ1787" s="62">
        <v>53131609</v>
      </c>
      <c r="RYA1787" s="62">
        <v>53131609</v>
      </c>
      <c r="RYB1787" s="62">
        <v>53131609</v>
      </c>
      <c r="RYC1787" s="62">
        <v>53131609</v>
      </c>
      <c r="RYD1787" s="62">
        <v>53131609</v>
      </c>
      <c r="RYE1787" s="62">
        <v>53131609</v>
      </c>
      <c r="RYF1787" s="62">
        <v>53131609</v>
      </c>
      <c r="RYG1787" s="62">
        <v>53131609</v>
      </c>
      <c r="RYH1787" s="62">
        <v>53131609</v>
      </c>
      <c r="RYI1787" s="62">
        <v>53131609</v>
      </c>
      <c r="RYJ1787" s="62">
        <v>53131609</v>
      </c>
      <c r="RYK1787" s="62">
        <v>53131609</v>
      </c>
      <c r="RYL1787" s="62">
        <v>53131609</v>
      </c>
      <c r="RYM1787" s="62">
        <v>53131609</v>
      </c>
      <c r="RYN1787" s="62">
        <v>53131609</v>
      </c>
      <c r="RYO1787" s="62">
        <v>53131609</v>
      </c>
      <c r="RYP1787" s="62">
        <v>53131609</v>
      </c>
      <c r="RYQ1787" s="62">
        <v>53131609</v>
      </c>
      <c r="RYR1787" s="62">
        <v>53131609</v>
      </c>
      <c r="RYS1787" s="62">
        <v>53131609</v>
      </c>
      <c r="RYT1787" s="62">
        <v>53131609</v>
      </c>
      <c r="RYU1787" s="62">
        <v>53131609</v>
      </c>
      <c r="RYV1787" s="62">
        <v>53131609</v>
      </c>
      <c r="RYW1787" s="62">
        <v>53131609</v>
      </c>
      <c r="RYX1787" s="62">
        <v>53131609</v>
      </c>
      <c r="RYY1787" s="62">
        <v>53131609</v>
      </c>
      <c r="RYZ1787" s="62">
        <v>53131609</v>
      </c>
      <c r="RZA1787" s="62">
        <v>53131609</v>
      </c>
      <c r="RZB1787" s="62">
        <v>53131609</v>
      </c>
      <c r="RZC1787" s="62">
        <v>53131609</v>
      </c>
      <c r="RZD1787" s="62">
        <v>53131609</v>
      </c>
      <c r="RZE1787" s="62">
        <v>53131609</v>
      </c>
      <c r="RZF1787" s="62">
        <v>53131609</v>
      </c>
      <c r="RZG1787" s="62">
        <v>53131609</v>
      </c>
      <c r="RZH1787" s="62">
        <v>53131609</v>
      </c>
      <c r="RZI1787" s="62">
        <v>53131609</v>
      </c>
      <c r="RZJ1787" s="62">
        <v>53131609</v>
      </c>
      <c r="RZK1787" s="62">
        <v>53131609</v>
      </c>
      <c r="RZL1787" s="62">
        <v>53131609</v>
      </c>
      <c r="RZM1787" s="62">
        <v>53131609</v>
      </c>
      <c r="RZN1787" s="62">
        <v>53131609</v>
      </c>
      <c r="RZO1787" s="62">
        <v>53131609</v>
      </c>
      <c r="RZP1787" s="62">
        <v>53131609</v>
      </c>
      <c r="RZQ1787" s="62">
        <v>53131609</v>
      </c>
      <c r="RZR1787" s="62">
        <v>53131609</v>
      </c>
      <c r="RZS1787" s="62">
        <v>53131609</v>
      </c>
      <c r="RZT1787" s="62">
        <v>53131609</v>
      </c>
      <c r="RZU1787" s="62">
        <v>53131609</v>
      </c>
      <c r="RZV1787" s="62">
        <v>53131609</v>
      </c>
      <c r="RZW1787" s="62">
        <v>53131609</v>
      </c>
      <c r="RZX1787" s="62">
        <v>53131609</v>
      </c>
      <c r="RZY1787" s="62">
        <v>53131609</v>
      </c>
      <c r="RZZ1787" s="62">
        <v>53131609</v>
      </c>
      <c r="SAA1787" s="62">
        <v>53131609</v>
      </c>
      <c r="SAB1787" s="62">
        <v>53131609</v>
      </c>
      <c r="SAC1787" s="62">
        <v>53131609</v>
      </c>
      <c r="SAD1787" s="62">
        <v>53131609</v>
      </c>
      <c r="SAE1787" s="62">
        <v>53131609</v>
      </c>
      <c r="SAF1787" s="62">
        <v>53131609</v>
      </c>
      <c r="SAG1787" s="62">
        <v>53131609</v>
      </c>
      <c r="SAH1787" s="62">
        <v>53131609</v>
      </c>
      <c r="SAI1787" s="62">
        <v>53131609</v>
      </c>
      <c r="SAJ1787" s="62">
        <v>53131609</v>
      </c>
      <c r="SAK1787" s="62">
        <v>53131609</v>
      </c>
      <c r="SAL1787" s="62">
        <v>53131609</v>
      </c>
      <c r="SAM1787" s="62">
        <v>53131609</v>
      </c>
      <c r="SAN1787" s="62">
        <v>53131609</v>
      </c>
      <c r="SAO1787" s="62">
        <v>53131609</v>
      </c>
      <c r="SAP1787" s="62">
        <v>53131609</v>
      </c>
      <c r="SAQ1787" s="62">
        <v>53131609</v>
      </c>
      <c r="SAR1787" s="62">
        <v>53131609</v>
      </c>
      <c r="SAS1787" s="62">
        <v>53131609</v>
      </c>
      <c r="SAT1787" s="62">
        <v>53131609</v>
      </c>
      <c r="SAU1787" s="62">
        <v>53131609</v>
      </c>
      <c r="SAV1787" s="62">
        <v>53131609</v>
      </c>
      <c r="SAW1787" s="62">
        <v>53131609</v>
      </c>
      <c r="SAX1787" s="62">
        <v>53131609</v>
      </c>
      <c r="SAY1787" s="62">
        <v>53131609</v>
      </c>
      <c r="SAZ1787" s="62">
        <v>53131609</v>
      </c>
      <c r="SBA1787" s="62">
        <v>53131609</v>
      </c>
      <c r="SBB1787" s="62">
        <v>53131609</v>
      </c>
      <c r="SBC1787" s="62">
        <v>53131609</v>
      </c>
      <c r="SBD1787" s="62">
        <v>53131609</v>
      </c>
      <c r="SBE1787" s="62">
        <v>53131609</v>
      </c>
      <c r="SBF1787" s="62">
        <v>53131609</v>
      </c>
      <c r="SBG1787" s="62">
        <v>53131609</v>
      </c>
      <c r="SBH1787" s="62">
        <v>53131609</v>
      </c>
      <c r="SBI1787" s="62">
        <v>53131609</v>
      </c>
      <c r="SBJ1787" s="62">
        <v>53131609</v>
      </c>
      <c r="SBK1787" s="62">
        <v>53131609</v>
      </c>
      <c r="SBL1787" s="62">
        <v>53131609</v>
      </c>
      <c r="SBM1787" s="62">
        <v>53131609</v>
      </c>
      <c r="SBN1787" s="62">
        <v>53131609</v>
      </c>
      <c r="SBO1787" s="62">
        <v>53131609</v>
      </c>
      <c r="SBP1787" s="62">
        <v>53131609</v>
      </c>
      <c r="SBQ1787" s="62">
        <v>53131609</v>
      </c>
      <c r="SBR1787" s="62">
        <v>53131609</v>
      </c>
      <c r="SBS1787" s="62">
        <v>53131609</v>
      </c>
      <c r="SBT1787" s="62">
        <v>53131609</v>
      </c>
      <c r="SBU1787" s="62">
        <v>53131609</v>
      </c>
      <c r="SBV1787" s="62">
        <v>53131609</v>
      </c>
      <c r="SBW1787" s="62">
        <v>53131609</v>
      </c>
      <c r="SBX1787" s="62">
        <v>53131609</v>
      </c>
      <c r="SBY1787" s="62">
        <v>53131609</v>
      </c>
      <c r="SBZ1787" s="62">
        <v>53131609</v>
      </c>
      <c r="SCA1787" s="62">
        <v>53131609</v>
      </c>
      <c r="SCB1787" s="62">
        <v>53131609</v>
      </c>
      <c r="SCC1787" s="62">
        <v>53131609</v>
      </c>
      <c r="SCD1787" s="62">
        <v>53131609</v>
      </c>
      <c r="SCE1787" s="62">
        <v>53131609</v>
      </c>
      <c r="SCF1787" s="62">
        <v>53131609</v>
      </c>
      <c r="SCG1787" s="62">
        <v>53131609</v>
      </c>
      <c r="SCH1787" s="62">
        <v>53131609</v>
      </c>
      <c r="SCI1787" s="62">
        <v>53131609</v>
      </c>
      <c r="SCJ1787" s="62">
        <v>53131609</v>
      </c>
      <c r="SCK1787" s="62">
        <v>53131609</v>
      </c>
      <c r="SCL1787" s="62">
        <v>53131609</v>
      </c>
      <c r="SCM1787" s="62">
        <v>53131609</v>
      </c>
      <c r="SCN1787" s="62">
        <v>53131609</v>
      </c>
      <c r="SCO1787" s="62">
        <v>53131609</v>
      </c>
      <c r="SCP1787" s="62">
        <v>53131609</v>
      </c>
      <c r="SCQ1787" s="62">
        <v>53131609</v>
      </c>
      <c r="SCR1787" s="62">
        <v>53131609</v>
      </c>
      <c r="SCS1787" s="62">
        <v>53131609</v>
      </c>
      <c r="SCT1787" s="62">
        <v>53131609</v>
      </c>
      <c r="SCU1787" s="62">
        <v>53131609</v>
      </c>
      <c r="SCV1787" s="62">
        <v>53131609</v>
      </c>
      <c r="SCW1787" s="62">
        <v>53131609</v>
      </c>
      <c r="SCX1787" s="62">
        <v>53131609</v>
      </c>
      <c r="SCY1787" s="62">
        <v>53131609</v>
      </c>
      <c r="SCZ1787" s="62">
        <v>53131609</v>
      </c>
      <c r="SDA1787" s="62">
        <v>53131609</v>
      </c>
      <c r="SDB1787" s="62">
        <v>53131609</v>
      </c>
      <c r="SDC1787" s="62">
        <v>53131609</v>
      </c>
      <c r="SDD1787" s="62">
        <v>53131609</v>
      </c>
      <c r="SDE1787" s="62">
        <v>53131609</v>
      </c>
      <c r="SDF1787" s="62">
        <v>53131609</v>
      </c>
      <c r="SDG1787" s="62">
        <v>53131609</v>
      </c>
      <c r="SDH1787" s="62">
        <v>53131609</v>
      </c>
      <c r="SDI1787" s="62">
        <v>53131609</v>
      </c>
      <c r="SDJ1787" s="62">
        <v>53131609</v>
      </c>
      <c r="SDK1787" s="62">
        <v>53131609</v>
      </c>
      <c r="SDL1787" s="62">
        <v>53131609</v>
      </c>
      <c r="SDM1787" s="62">
        <v>53131609</v>
      </c>
      <c r="SDN1787" s="62">
        <v>53131609</v>
      </c>
      <c r="SDO1787" s="62">
        <v>53131609</v>
      </c>
      <c r="SDP1787" s="62">
        <v>53131609</v>
      </c>
      <c r="SDQ1787" s="62">
        <v>53131609</v>
      </c>
      <c r="SDR1787" s="62">
        <v>53131609</v>
      </c>
      <c r="SDS1787" s="62">
        <v>53131609</v>
      </c>
      <c r="SDT1787" s="62">
        <v>53131609</v>
      </c>
      <c r="SDU1787" s="62">
        <v>53131609</v>
      </c>
      <c r="SDV1787" s="62">
        <v>53131609</v>
      </c>
      <c r="SDW1787" s="62">
        <v>53131609</v>
      </c>
      <c r="SDX1787" s="62">
        <v>53131609</v>
      </c>
      <c r="SDY1787" s="62">
        <v>53131609</v>
      </c>
      <c r="SDZ1787" s="62">
        <v>53131609</v>
      </c>
      <c r="SEA1787" s="62">
        <v>53131609</v>
      </c>
      <c r="SEB1787" s="62">
        <v>53131609</v>
      </c>
      <c r="SEC1787" s="62">
        <v>53131609</v>
      </c>
      <c r="SED1787" s="62">
        <v>53131609</v>
      </c>
      <c r="SEE1787" s="62">
        <v>53131609</v>
      </c>
      <c r="SEF1787" s="62">
        <v>53131609</v>
      </c>
      <c r="SEG1787" s="62">
        <v>53131609</v>
      </c>
      <c r="SEH1787" s="62">
        <v>53131609</v>
      </c>
      <c r="SEI1787" s="62">
        <v>53131609</v>
      </c>
      <c r="SEJ1787" s="62">
        <v>53131609</v>
      </c>
      <c r="SEK1787" s="62">
        <v>53131609</v>
      </c>
      <c r="SEL1787" s="62">
        <v>53131609</v>
      </c>
      <c r="SEM1787" s="62">
        <v>53131609</v>
      </c>
      <c r="SEN1787" s="62">
        <v>53131609</v>
      </c>
      <c r="SEO1787" s="62">
        <v>53131609</v>
      </c>
      <c r="SEP1787" s="62">
        <v>53131609</v>
      </c>
      <c r="SEQ1787" s="62">
        <v>53131609</v>
      </c>
      <c r="SER1787" s="62">
        <v>53131609</v>
      </c>
      <c r="SES1787" s="62">
        <v>53131609</v>
      </c>
      <c r="SET1787" s="62">
        <v>53131609</v>
      </c>
      <c r="SEU1787" s="62">
        <v>53131609</v>
      </c>
      <c r="SEV1787" s="62">
        <v>53131609</v>
      </c>
      <c r="SEW1787" s="62">
        <v>53131609</v>
      </c>
      <c r="SEX1787" s="62">
        <v>53131609</v>
      </c>
      <c r="SEY1787" s="62">
        <v>53131609</v>
      </c>
      <c r="SEZ1787" s="62">
        <v>53131609</v>
      </c>
      <c r="SFA1787" s="62">
        <v>53131609</v>
      </c>
      <c r="SFB1787" s="62">
        <v>53131609</v>
      </c>
      <c r="SFC1787" s="62">
        <v>53131609</v>
      </c>
      <c r="SFD1787" s="62">
        <v>53131609</v>
      </c>
      <c r="SFE1787" s="62">
        <v>53131609</v>
      </c>
      <c r="SFF1787" s="62">
        <v>53131609</v>
      </c>
      <c r="SFG1787" s="62">
        <v>53131609</v>
      </c>
      <c r="SFH1787" s="62">
        <v>53131609</v>
      </c>
      <c r="SFI1787" s="62">
        <v>53131609</v>
      </c>
      <c r="SFJ1787" s="62">
        <v>53131609</v>
      </c>
      <c r="SFK1787" s="62">
        <v>53131609</v>
      </c>
      <c r="SFL1787" s="62">
        <v>53131609</v>
      </c>
      <c r="SFM1787" s="62">
        <v>53131609</v>
      </c>
      <c r="SFN1787" s="62">
        <v>53131609</v>
      </c>
      <c r="SFO1787" s="62">
        <v>53131609</v>
      </c>
      <c r="SFP1787" s="62">
        <v>53131609</v>
      </c>
      <c r="SFQ1787" s="62">
        <v>53131609</v>
      </c>
      <c r="SFR1787" s="62">
        <v>53131609</v>
      </c>
      <c r="SFS1787" s="62">
        <v>53131609</v>
      </c>
      <c r="SFT1787" s="62">
        <v>53131609</v>
      </c>
      <c r="SFU1787" s="62">
        <v>53131609</v>
      </c>
      <c r="SFV1787" s="62">
        <v>53131609</v>
      </c>
      <c r="SFW1787" s="62">
        <v>53131609</v>
      </c>
      <c r="SFX1787" s="62">
        <v>53131609</v>
      </c>
      <c r="SFY1787" s="62">
        <v>53131609</v>
      </c>
      <c r="SFZ1787" s="62">
        <v>53131609</v>
      </c>
      <c r="SGA1787" s="62">
        <v>53131609</v>
      </c>
      <c r="SGB1787" s="62">
        <v>53131609</v>
      </c>
      <c r="SGC1787" s="62">
        <v>53131609</v>
      </c>
      <c r="SGD1787" s="62">
        <v>53131609</v>
      </c>
      <c r="SGE1787" s="62">
        <v>53131609</v>
      </c>
      <c r="SGF1787" s="62">
        <v>53131609</v>
      </c>
      <c r="SGG1787" s="62">
        <v>53131609</v>
      </c>
      <c r="SGH1787" s="62">
        <v>53131609</v>
      </c>
      <c r="SGI1787" s="62">
        <v>53131609</v>
      </c>
      <c r="SGJ1787" s="62">
        <v>53131609</v>
      </c>
      <c r="SGK1787" s="62">
        <v>53131609</v>
      </c>
      <c r="SGL1787" s="62">
        <v>53131609</v>
      </c>
      <c r="SGM1787" s="62">
        <v>53131609</v>
      </c>
      <c r="SGN1787" s="62">
        <v>53131609</v>
      </c>
      <c r="SGO1787" s="62">
        <v>53131609</v>
      </c>
      <c r="SGP1787" s="62">
        <v>53131609</v>
      </c>
      <c r="SGQ1787" s="62">
        <v>53131609</v>
      </c>
      <c r="SGR1787" s="62">
        <v>53131609</v>
      </c>
      <c r="SGS1787" s="62">
        <v>53131609</v>
      </c>
      <c r="SGT1787" s="62">
        <v>53131609</v>
      </c>
      <c r="SGU1787" s="62">
        <v>53131609</v>
      </c>
      <c r="SGV1787" s="62">
        <v>53131609</v>
      </c>
      <c r="SGW1787" s="62">
        <v>53131609</v>
      </c>
      <c r="SGX1787" s="62">
        <v>53131609</v>
      </c>
      <c r="SGY1787" s="62">
        <v>53131609</v>
      </c>
      <c r="SGZ1787" s="62">
        <v>53131609</v>
      </c>
      <c r="SHA1787" s="62">
        <v>53131609</v>
      </c>
      <c r="SHB1787" s="62">
        <v>53131609</v>
      </c>
      <c r="SHC1787" s="62">
        <v>53131609</v>
      </c>
      <c r="SHD1787" s="62">
        <v>53131609</v>
      </c>
      <c r="SHE1787" s="62">
        <v>53131609</v>
      </c>
      <c r="SHF1787" s="62">
        <v>53131609</v>
      </c>
      <c r="SHG1787" s="62">
        <v>53131609</v>
      </c>
      <c r="SHH1787" s="62">
        <v>53131609</v>
      </c>
      <c r="SHI1787" s="62">
        <v>53131609</v>
      </c>
      <c r="SHJ1787" s="62">
        <v>53131609</v>
      </c>
      <c r="SHK1787" s="62">
        <v>53131609</v>
      </c>
      <c r="SHL1787" s="62">
        <v>53131609</v>
      </c>
      <c r="SHM1787" s="62">
        <v>53131609</v>
      </c>
      <c r="SHN1787" s="62">
        <v>53131609</v>
      </c>
      <c r="SHO1787" s="62">
        <v>53131609</v>
      </c>
      <c r="SHP1787" s="62">
        <v>53131609</v>
      </c>
      <c r="SHQ1787" s="62">
        <v>53131609</v>
      </c>
      <c r="SHR1787" s="62">
        <v>53131609</v>
      </c>
      <c r="SHS1787" s="62">
        <v>53131609</v>
      </c>
      <c r="SHT1787" s="62">
        <v>53131609</v>
      </c>
      <c r="SHU1787" s="62">
        <v>53131609</v>
      </c>
      <c r="SHV1787" s="62">
        <v>53131609</v>
      </c>
      <c r="SHW1787" s="62">
        <v>53131609</v>
      </c>
      <c r="SHX1787" s="62">
        <v>53131609</v>
      </c>
      <c r="SHY1787" s="62">
        <v>53131609</v>
      </c>
      <c r="SHZ1787" s="62">
        <v>53131609</v>
      </c>
      <c r="SIA1787" s="62">
        <v>53131609</v>
      </c>
      <c r="SIB1787" s="62">
        <v>53131609</v>
      </c>
      <c r="SIC1787" s="62">
        <v>53131609</v>
      </c>
      <c r="SID1787" s="62">
        <v>53131609</v>
      </c>
      <c r="SIE1787" s="62">
        <v>53131609</v>
      </c>
      <c r="SIF1787" s="62">
        <v>53131609</v>
      </c>
      <c r="SIG1787" s="62">
        <v>53131609</v>
      </c>
      <c r="SIH1787" s="62">
        <v>53131609</v>
      </c>
      <c r="SII1787" s="62">
        <v>53131609</v>
      </c>
      <c r="SIJ1787" s="62">
        <v>53131609</v>
      </c>
      <c r="SIK1787" s="62">
        <v>53131609</v>
      </c>
      <c r="SIL1787" s="62">
        <v>53131609</v>
      </c>
      <c r="SIM1787" s="62">
        <v>53131609</v>
      </c>
      <c r="SIN1787" s="62">
        <v>53131609</v>
      </c>
      <c r="SIO1787" s="62">
        <v>53131609</v>
      </c>
      <c r="SIP1787" s="62">
        <v>53131609</v>
      </c>
      <c r="SIQ1787" s="62">
        <v>53131609</v>
      </c>
      <c r="SIR1787" s="62">
        <v>53131609</v>
      </c>
      <c r="SIS1787" s="62">
        <v>53131609</v>
      </c>
      <c r="SIT1787" s="62">
        <v>53131609</v>
      </c>
      <c r="SIU1787" s="62">
        <v>53131609</v>
      </c>
      <c r="SIV1787" s="62">
        <v>53131609</v>
      </c>
      <c r="SIW1787" s="62">
        <v>53131609</v>
      </c>
      <c r="SIX1787" s="62">
        <v>53131609</v>
      </c>
      <c r="SIY1787" s="62">
        <v>53131609</v>
      </c>
      <c r="SIZ1787" s="62">
        <v>53131609</v>
      </c>
      <c r="SJA1787" s="62">
        <v>53131609</v>
      </c>
      <c r="SJB1787" s="62">
        <v>53131609</v>
      </c>
      <c r="SJC1787" s="62">
        <v>53131609</v>
      </c>
      <c r="SJD1787" s="62">
        <v>53131609</v>
      </c>
      <c r="SJE1787" s="62">
        <v>53131609</v>
      </c>
      <c r="SJF1787" s="62">
        <v>53131609</v>
      </c>
      <c r="SJG1787" s="62">
        <v>53131609</v>
      </c>
      <c r="SJH1787" s="62">
        <v>53131609</v>
      </c>
      <c r="SJI1787" s="62">
        <v>53131609</v>
      </c>
      <c r="SJJ1787" s="62">
        <v>53131609</v>
      </c>
      <c r="SJK1787" s="62">
        <v>53131609</v>
      </c>
      <c r="SJL1787" s="62">
        <v>53131609</v>
      </c>
      <c r="SJM1787" s="62">
        <v>53131609</v>
      </c>
      <c r="SJN1787" s="62">
        <v>53131609</v>
      </c>
      <c r="SJO1787" s="62">
        <v>53131609</v>
      </c>
      <c r="SJP1787" s="62">
        <v>53131609</v>
      </c>
      <c r="SJQ1787" s="62">
        <v>53131609</v>
      </c>
      <c r="SJR1787" s="62">
        <v>53131609</v>
      </c>
      <c r="SJS1787" s="62">
        <v>53131609</v>
      </c>
      <c r="SJT1787" s="62">
        <v>53131609</v>
      </c>
      <c r="SJU1787" s="62">
        <v>53131609</v>
      </c>
      <c r="SJV1787" s="62">
        <v>53131609</v>
      </c>
      <c r="SJW1787" s="62">
        <v>53131609</v>
      </c>
      <c r="SJX1787" s="62">
        <v>53131609</v>
      </c>
      <c r="SJY1787" s="62">
        <v>53131609</v>
      </c>
      <c r="SJZ1787" s="62">
        <v>53131609</v>
      </c>
      <c r="SKA1787" s="62">
        <v>53131609</v>
      </c>
      <c r="SKB1787" s="62">
        <v>53131609</v>
      </c>
      <c r="SKC1787" s="62">
        <v>53131609</v>
      </c>
      <c r="SKD1787" s="62">
        <v>53131609</v>
      </c>
      <c r="SKE1787" s="62">
        <v>53131609</v>
      </c>
      <c r="SKF1787" s="62">
        <v>53131609</v>
      </c>
      <c r="SKG1787" s="62">
        <v>53131609</v>
      </c>
      <c r="SKH1787" s="62">
        <v>53131609</v>
      </c>
      <c r="SKI1787" s="62">
        <v>53131609</v>
      </c>
      <c r="SKJ1787" s="62">
        <v>53131609</v>
      </c>
      <c r="SKK1787" s="62">
        <v>53131609</v>
      </c>
      <c r="SKL1787" s="62">
        <v>53131609</v>
      </c>
      <c r="SKM1787" s="62">
        <v>53131609</v>
      </c>
      <c r="SKN1787" s="62">
        <v>53131609</v>
      </c>
      <c r="SKO1787" s="62">
        <v>53131609</v>
      </c>
      <c r="SKP1787" s="62">
        <v>53131609</v>
      </c>
      <c r="SKQ1787" s="62">
        <v>53131609</v>
      </c>
      <c r="SKR1787" s="62">
        <v>53131609</v>
      </c>
      <c r="SKS1787" s="62">
        <v>53131609</v>
      </c>
      <c r="SKT1787" s="62">
        <v>53131609</v>
      </c>
      <c r="SKU1787" s="62">
        <v>53131609</v>
      </c>
      <c r="SKV1787" s="62">
        <v>53131609</v>
      </c>
      <c r="SKW1787" s="62">
        <v>53131609</v>
      </c>
      <c r="SKX1787" s="62">
        <v>53131609</v>
      </c>
      <c r="SKY1787" s="62">
        <v>53131609</v>
      </c>
      <c r="SKZ1787" s="62">
        <v>53131609</v>
      </c>
      <c r="SLA1787" s="62">
        <v>53131609</v>
      </c>
      <c r="SLB1787" s="62">
        <v>53131609</v>
      </c>
      <c r="SLC1787" s="62">
        <v>53131609</v>
      </c>
      <c r="SLD1787" s="62">
        <v>53131609</v>
      </c>
      <c r="SLE1787" s="62">
        <v>53131609</v>
      </c>
      <c r="SLF1787" s="62">
        <v>53131609</v>
      </c>
      <c r="SLG1787" s="62">
        <v>53131609</v>
      </c>
      <c r="SLH1787" s="62">
        <v>53131609</v>
      </c>
      <c r="SLI1787" s="62">
        <v>53131609</v>
      </c>
      <c r="SLJ1787" s="62">
        <v>53131609</v>
      </c>
      <c r="SLK1787" s="62">
        <v>53131609</v>
      </c>
      <c r="SLL1787" s="62">
        <v>53131609</v>
      </c>
      <c r="SLM1787" s="62">
        <v>53131609</v>
      </c>
      <c r="SLN1787" s="62">
        <v>53131609</v>
      </c>
      <c r="SLO1787" s="62">
        <v>53131609</v>
      </c>
      <c r="SLP1787" s="62">
        <v>53131609</v>
      </c>
      <c r="SLQ1787" s="62">
        <v>53131609</v>
      </c>
      <c r="SLR1787" s="62">
        <v>53131609</v>
      </c>
      <c r="SLS1787" s="62">
        <v>53131609</v>
      </c>
      <c r="SLT1787" s="62">
        <v>53131609</v>
      </c>
      <c r="SLU1787" s="62">
        <v>53131609</v>
      </c>
      <c r="SLV1787" s="62">
        <v>53131609</v>
      </c>
      <c r="SLW1787" s="62">
        <v>53131609</v>
      </c>
      <c r="SLX1787" s="62">
        <v>53131609</v>
      </c>
      <c r="SLY1787" s="62">
        <v>53131609</v>
      </c>
      <c r="SLZ1787" s="62">
        <v>53131609</v>
      </c>
      <c r="SMA1787" s="62">
        <v>53131609</v>
      </c>
      <c r="SMB1787" s="62">
        <v>53131609</v>
      </c>
      <c r="SMC1787" s="62">
        <v>53131609</v>
      </c>
      <c r="SMD1787" s="62">
        <v>53131609</v>
      </c>
      <c r="SME1787" s="62">
        <v>53131609</v>
      </c>
      <c r="SMF1787" s="62">
        <v>53131609</v>
      </c>
      <c r="SMG1787" s="62">
        <v>53131609</v>
      </c>
      <c r="SMH1787" s="62">
        <v>53131609</v>
      </c>
      <c r="SMI1787" s="62">
        <v>53131609</v>
      </c>
      <c r="SMJ1787" s="62">
        <v>53131609</v>
      </c>
      <c r="SMK1787" s="62">
        <v>53131609</v>
      </c>
      <c r="SML1787" s="62">
        <v>53131609</v>
      </c>
      <c r="SMM1787" s="62">
        <v>53131609</v>
      </c>
      <c r="SMN1787" s="62">
        <v>53131609</v>
      </c>
      <c r="SMO1787" s="62">
        <v>53131609</v>
      </c>
      <c r="SMP1787" s="62">
        <v>53131609</v>
      </c>
      <c r="SMQ1787" s="62">
        <v>53131609</v>
      </c>
      <c r="SMR1787" s="62">
        <v>53131609</v>
      </c>
      <c r="SMS1787" s="62">
        <v>53131609</v>
      </c>
      <c r="SMT1787" s="62">
        <v>53131609</v>
      </c>
      <c r="SMU1787" s="62">
        <v>53131609</v>
      </c>
      <c r="SMV1787" s="62">
        <v>53131609</v>
      </c>
      <c r="SMW1787" s="62">
        <v>53131609</v>
      </c>
      <c r="SMX1787" s="62">
        <v>53131609</v>
      </c>
      <c r="SMY1787" s="62">
        <v>53131609</v>
      </c>
      <c r="SMZ1787" s="62">
        <v>53131609</v>
      </c>
      <c r="SNA1787" s="62">
        <v>53131609</v>
      </c>
      <c r="SNB1787" s="62">
        <v>53131609</v>
      </c>
      <c r="SNC1787" s="62">
        <v>53131609</v>
      </c>
      <c r="SND1787" s="62">
        <v>53131609</v>
      </c>
      <c r="SNE1787" s="62">
        <v>53131609</v>
      </c>
      <c r="SNF1787" s="62">
        <v>53131609</v>
      </c>
      <c r="SNG1787" s="62">
        <v>53131609</v>
      </c>
      <c r="SNH1787" s="62">
        <v>53131609</v>
      </c>
      <c r="SNI1787" s="62">
        <v>53131609</v>
      </c>
      <c r="SNJ1787" s="62">
        <v>53131609</v>
      </c>
      <c r="SNK1787" s="62">
        <v>53131609</v>
      </c>
      <c r="SNL1787" s="62">
        <v>53131609</v>
      </c>
      <c r="SNM1787" s="62">
        <v>53131609</v>
      </c>
      <c r="SNN1787" s="62">
        <v>53131609</v>
      </c>
      <c r="SNO1787" s="62">
        <v>53131609</v>
      </c>
      <c r="SNP1787" s="62">
        <v>53131609</v>
      </c>
      <c r="SNQ1787" s="62">
        <v>53131609</v>
      </c>
      <c r="SNR1787" s="62">
        <v>53131609</v>
      </c>
      <c r="SNS1787" s="62">
        <v>53131609</v>
      </c>
      <c r="SNT1787" s="62">
        <v>53131609</v>
      </c>
      <c r="SNU1787" s="62">
        <v>53131609</v>
      </c>
      <c r="SNV1787" s="62">
        <v>53131609</v>
      </c>
      <c r="SNW1787" s="62">
        <v>53131609</v>
      </c>
      <c r="SNX1787" s="62">
        <v>53131609</v>
      </c>
      <c r="SNY1787" s="62">
        <v>53131609</v>
      </c>
      <c r="SNZ1787" s="62">
        <v>53131609</v>
      </c>
      <c r="SOA1787" s="62">
        <v>53131609</v>
      </c>
      <c r="SOB1787" s="62">
        <v>53131609</v>
      </c>
      <c r="SOC1787" s="62">
        <v>53131609</v>
      </c>
      <c r="SOD1787" s="62">
        <v>53131609</v>
      </c>
      <c r="SOE1787" s="62">
        <v>53131609</v>
      </c>
      <c r="SOF1787" s="62">
        <v>53131609</v>
      </c>
      <c r="SOG1787" s="62">
        <v>53131609</v>
      </c>
      <c r="SOH1787" s="62">
        <v>53131609</v>
      </c>
      <c r="SOI1787" s="62">
        <v>53131609</v>
      </c>
      <c r="SOJ1787" s="62">
        <v>53131609</v>
      </c>
      <c r="SOK1787" s="62">
        <v>53131609</v>
      </c>
      <c r="SOL1787" s="62">
        <v>53131609</v>
      </c>
      <c r="SOM1787" s="62">
        <v>53131609</v>
      </c>
      <c r="SON1787" s="62">
        <v>53131609</v>
      </c>
      <c r="SOO1787" s="62">
        <v>53131609</v>
      </c>
      <c r="SOP1787" s="62">
        <v>53131609</v>
      </c>
      <c r="SOQ1787" s="62">
        <v>53131609</v>
      </c>
      <c r="SOR1787" s="62">
        <v>53131609</v>
      </c>
      <c r="SOS1787" s="62">
        <v>53131609</v>
      </c>
      <c r="SOT1787" s="62">
        <v>53131609</v>
      </c>
      <c r="SOU1787" s="62">
        <v>53131609</v>
      </c>
      <c r="SOV1787" s="62">
        <v>53131609</v>
      </c>
      <c r="SOW1787" s="62">
        <v>53131609</v>
      </c>
      <c r="SOX1787" s="62">
        <v>53131609</v>
      </c>
      <c r="SOY1787" s="62">
        <v>53131609</v>
      </c>
      <c r="SOZ1787" s="62">
        <v>53131609</v>
      </c>
      <c r="SPA1787" s="62">
        <v>53131609</v>
      </c>
      <c r="SPB1787" s="62">
        <v>53131609</v>
      </c>
      <c r="SPC1787" s="62">
        <v>53131609</v>
      </c>
      <c r="SPD1787" s="62">
        <v>53131609</v>
      </c>
      <c r="SPE1787" s="62">
        <v>53131609</v>
      </c>
      <c r="SPF1787" s="62">
        <v>53131609</v>
      </c>
      <c r="SPG1787" s="62">
        <v>53131609</v>
      </c>
      <c r="SPH1787" s="62">
        <v>53131609</v>
      </c>
      <c r="SPI1787" s="62">
        <v>53131609</v>
      </c>
      <c r="SPJ1787" s="62">
        <v>53131609</v>
      </c>
      <c r="SPK1787" s="62">
        <v>53131609</v>
      </c>
      <c r="SPL1787" s="62">
        <v>53131609</v>
      </c>
      <c r="SPM1787" s="62">
        <v>53131609</v>
      </c>
      <c r="SPN1787" s="62">
        <v>53131609</v>
      </c>
      <c r="SPO1787" s="62">
        <v>53131609</v>
      </c>
      <c r="SPP1787" s="62">
        <v>53131609</v>
      </c>
      <c r="SPQ1787" s="62">
        <v>53131609</v>
      </c>
      <c r="SPR1787" s="62">
        <v>53131609</v>
      </c>
      <c r="SPS1787" s="62">
        <v>53131609</v>
      </c>
      <c r="SPT1787" s="62">
        <v>53131609</v>
      </c>
      <c r="SPU1787" s="62">
        <v>53131609</v>
      </c>
      <c r="SPV1787" s="62">
        <v>53131609</v>
      </c>
      <c r="SPW1787" s="62">
        <v>53131609</v>
      </c>
      <c r="SPX1787" s="62">
        <v>53131609</v>
      </c>
      <c r="SPY1787" s="62">
        <v>53131609</v>
      </c>
      <c r="SPZ1787" s="62">
        <v>53131609</v>
      </c>
      <c r="SQA1787" s="62">
        <v>53131609</v>
      </c>
      <c r="SQB1787" s="62">
        <v>53131609</v>
      </c>
      <c r="SQC1787" s="62">
        <v>53131609</v>
      </c>
      <c r="SQD1787" s="62">
        <v>53131609</v>
      </c>
      <c r="SQE1787" s="62">
        <v>53131609</v>
      </c>
      <c r="SQF1787" s="62">
        <v>53131609</v>
      </c>
      <c r="SQG1787" s="62">
        <v>53131609</v>
      </c>
      <c r="SQH1787" s="62">
        <v>53131609</v>
      </c>
      <c r="SQI1787" s="62">
        <v>53131609</v>
      </c>
      <c r="SQJ1787" s="62">
        <v>53131609</v>
      </c>
      <c r="SQK1787" s="62">
        <v>53131609</v>
      </c>
      <c r="SQL1787" s="62">
        <v>53131609</v>
      </c>
      <c r="SQM1787" s="62">
        <v>53131609</v>
      </c>
      <c r="SQN1787" s="62">
        <v>53131609</v>
      </c>
      <c r="SQO1787" s="62">
        <v>53131609</v>
      </c>
      <c r="SQP1787" s="62">
        <v>53131609</v>
      </c>
      <c r="SQQ1787" s="62">
        <v>53131609</v>
      </c>
      <c r="SQR1787" s="62">
        <v>53131609</v>
      </c>
      <c r="SQS1787" s="62">
        <v>53131609</v>
      </c>
      <c r="SQT1787" s="62">
        <v>53131609</v>
      </c>
      <c r="SQU1787" s="62">
        <v>53131609</v>
      </c>
      <c r="SQV1787" s="62">
        <v>53131609</v>
      </c>
      <c r="SQW1787" s="62">
        <v>53131609</v>
      </c>
      <c r="SQX1787" s="62">
        <v>53131609</v>
      </c>
      <c r="SQY1787" s="62">
        <v>53131609</v>
      </c>
      <c r="SQZ1787" s="62">
        <v>53131609</v>
      </c>
      <c r="SRA1787" s="62">
        <v>53131609</v>
      </c>
      <c r="SRB1787" s="62">
        <v>53131609</v>
      </c>
      <c r="SRC1787" s="62">
        <v>53131609</v>
      </c>
      <c r="SRD1787" s="62">
        <v>53131609</v>
      </c>
      <c r="SRE1787" s="62">
        <v>53131609</v>
      </c>
      <c r="SRF1787" s="62">
        <v>53131609</v>
      </c>
      <c r="SRG1787" s="62">
        <v>53131609</v>
      </c>
      <c r="SRH1787" s="62">
        <v>53131609</v>
      </c>
      <c r="SRI1787" s="62">
        <v>53131609</v>
      </c>
      <c r="SRJ1787" s="62">
        <v>53131609</v>
      </c>
      <c r="SRK1787" s="62">
        <v>53131609</v>
      </c>
      <c r="SRL1787" s="62">
        <v>53131609</v>
      </c>
      <c r="SRM1787" s="62">
        <v>53131609</v>
      </c>
      <c r="SRN1787" s="62">
        <v>53131609</v>
      </c>
      <c r="SRO1787" s="62">
        <v>53131609</v>
      </c>
      <c r="SRP1787" s="62">
        <v>53131609</v>
      </c>
      <c r="SRQ1787" s="62">
        <v>53131609</v>
      </c>
      <c r="SRR1787" s="62">
        <v>53131609</v>
      </c>
      <c r="SRS1787" s="62">
        <v>53131609</v>
      </c>
      <c r="SRT1787" s="62">
        <v>53131609</v>
      </c>
      <c r="SRU1787" s="62">
        <v>53131609</v>
      </c>
      <c r="SRV1787" s="62">
        <v>53131609</v>
      </c>
      <c r="SRW1787" s="62">
        <v>53131609</v>
      </c>
      <c r="SRX1787" s="62">
        <v>53131609</v>
      </c>
      <c r="SRY1787" s="62">
        <v>53131609</v>
      </c>
      <c r="SRZ1787" s="62">
        <v>53131609</v>
      </c>
      <c r="SSA1787" s="62">
        <v>53131609</v>
      </c>
      <c r="SSB1787" s="62">
        <v>53131609</v>
      </c>
      <c r="SSC1787" s="62">
        <v>53131609</v>
      </c>
      <c r="SSD1787" s="62">
        <v>53131609</v>
      </c>
      <c r="SSE1787" s="62">
        <v>53131609</v>
      </c>
      <c r="SSF1787" s="62">
        <v>53131609</v>
      </c>
      <c r="SSG1787" s="62">
        <v>53131609</v>
      </c>
      <c r="SSH1787" s="62">
        <v>53131609</v>
      </c>
      <c r="SSI1787" s="62">
        <v>53131609</v>
      </c>
      <c r="SSJ1787" s="62">
        <v>53131609</v>
      </c>
      <c r="SSK1787" s="62">
        <v>53131609</v>
      </c>
      <c r="SSL1787" s="62">
        <v>53131609</v>
      </c>
      <c r="SSM1787" s="62">
        <v>53131609</v>
      </c>
      <c r="SSN1787" s="62">
        <v>53131609</v>
      </c>
      <c r="SSO1787" s="62">
        <v>53131609</v>
      </c>
      <c r="SSP1787" s="62">
        <v>53131609</v>
      </c>
      <c r="SSQ1787" s="62">
        <v>53131609</v>
      </c>
      <c r="SSR1787" s="62">
        <v>53131609</v>
      </c>
      <c r="SSS1787" s="62">
        <v>53131609</v>
      </c>
      <c r="SST1787" s="62">
        <v>53131609</v>
      </c>
      <c r="SSU1787" s="62">
        <v>53131609</v>
      </c>
      <c r="SSV1787" s="62">
        <v>53131609</v>
      </c>
      <c r="SSW1787" s="62">
        <v>53131609</v>
      </c>
      <c r="SSX1787" s="62">
        <v>53131609</v>
      </c>
      <c r="SSY1787" s="62">
        <v>53131609</v>
      </c>
      <c r="SSZ1787" s="62">
        <v>53131609</v>
      </c>
      <c r="STA1787" s="62">
        <v>53131609</v>
      </c>
      <c r="STB1787" s="62">
        <v>53131609</v>
      </c>
      <c r="STC1787" s="62">
        <v>53131609</v>
      </c>
      <c r="STD1787" s="62">
        <v>53131609</v>
      </c>
      <c r="STE1787" s="62">
        <v>53131609</v>
      </c>
      <c r="STF1787" s="62">
        <v>53131609</v>
      </c>
      <c r="STG1787" s="62">
        <v>53131609</v>
      </c>
      <c r="STH1787" s="62">
        <v>53131609</v>
      </c>
      <c r="STI1787" s="62">
        <v>53131609</v>
      </c>
      <c r="STJ1787" s="62">
        <v>53131609</v>
      </c>
      <c r="STK1787" s="62">
        <v>53131609</v>
      </c>
      <c r="STL1787" s="62">
        <v>53131609</v>
      </c>
      <c r="STM1787" s="62">
        <v>53131609</v>
      </c>
      <c r="STN1787" s="62">
        <v>53131609</v>
      </c>
      <c r="STO1787" s="62">
        <v>53131609</v>
      </c>
      <c r="STP1787" s="62">
        <v>53131609</v>
      </c>
      <c r="STQ1787" s="62">
        <v>53131609</v>
      </c>
      <c r="STR1787" s="62">
        <v>53131609</v>
      </c>
      <c r="STS1787" s="62">
        <v>53131609</v>
      </c>
      <c r="STT1787" s="62">
        <v>53131609</v>
      </c>
      <c r="STU1787" s="62">
        <v>53131609</v>
      </c>
      <c r="STV1787" s="62">
        <v>53131609</v>
      </c>
      <c r="STW1787" s="62">
        <v>53131609</v>
      </c>
      <c r="STX1787" s="62">
        <v>53131609</v>
      </c>
      <c r="STY1787" s="62">
        <v>53131609</v>
      </c>
      <c r="STZ1787" s="62">
        <v>53131609</v>
      </c>
      <c r="SUA1787" s="62">
        <v>53131609</v>
      </c>
      <c r="SUB1787" s="62">
        <v>53131609</v>
      </c>
      <c r="SUC1787" s="62">
        <v>53131609</v>
      </c>
      <c r="SUD1787" s="62">
        <v>53131609</v>
      </c>
      <c r="SUE1787" s="62">
        <v>53131609</v>
      </c>
      <c r="SUF1787" s="62">
        <v>53131609</v>
      </c>
      <c r="SUG1787" s="62">
        <v>53131609</v>
      </c>
      <c r="SUH1787" s="62">
        <v>53131609</v>
      </c>
      <c r="SUI1787" s="62">
        <v>53131609</v>
      </c>
      <c r="SUJ1787" s="62">
        <v>53131609</v>
      </c>
      <c r="SUK1787" s="62">
        <v>53131609</v>
      </c>
      <c r="SUL1787" s="62">
        <v>53131609</v>
      </c>
      <c r="SUM1787" s="62">
        <v>53131609</v>
      </c>
      <c r="SUN1787" s="62">
        <v>53131609</v>
      </c>
      <c r="SUO1787" s="62">
        <v>53131609</v>
      </c>
      <c r="SUP1787" s="62">
        <v>53131609</v>
      </c>
      <c r="SUQ1787" s="62">
        <v>53131609</v>
      </c>
      <c r="SUR1787" s="62">
        <v>53131609</v>
      </c>
      <c r="SUS1787" s="62">
        <v>53131609</v>
      </c>
      <c r="SUT1787" s="62">
        <v>53131609</v>
      </c>
      <c r="SUU1787" s="62">
        <v>53131609</v>
      </c>
      <c r="SUV1787" s="62">
        <v>53131609</v>
      </c>
      <c r="SUW1787" s="62">
        <v>53131609</v>
      </c>
      <c r="SUX1787" s="62">
        <v>53131609</v>
      </c>
      <c r="SUY1787" s="62">
        <v>53131609</v>
      </c>
      <c r="SUZ1787" s="62">
        <v>53131609</v>
      </c>
      <c r="SVA1787" s="62">
        <v>53131609</v>
      </c>
      <c r="SVB1787" s="62">
        <v>53131609</v>
      </c>
      <c r="SVC1787" s="62">
        <v>53131609</v>
      </c>
      <c r="SVD1787" s="62">
        <v>53131609</v>
      </c>
      <c r="SVE1787" s="62">
        <v>53131609</v>
      </c>
      <c r="SVF1787" s="62">
        <v>53131609</v>
      </c>
      <c r="SVG1787" s="62">
        <v>53131609</v>
      </c>
      <c r="SVH1787" s="62">
        <v>53131609</v>
      </c>
      <c r="SVI1787" s="62">
        <v>53131609</v>
      </c>
      <c r="SVJ1787" s="62">
        <v>53131609</v>
      </c>
      <c r="SVK1787" s="62">
        <v>53131609</v>
      </c>
      <c r="SVL1787" s="62">
        <v>53131609</v>
      </c>
      <c r="SVM1787" s="62">
        <v>53131609</v>
      </c>
      <c r="SVN1787" s="62">
        <v>53131609</v>
      </c>
      <c r="SVO1787" s="62">
        <v>53131609</v>
      </c>
      <c r="SVP1787" s="62">
        <v>53131609</v>
      </c>
      <c r="SVQ1787" s="62">
        <v>53131609</v>
      </c>
      <c r="SVR1787" s="62">
        <v>53131609</v>
      </c>
      <c r="SVS1787" s="62">
        <v>53131609</v>
      </c>
      <c r="SVT1787" s="62">
        <v>53131609</v>
      </c>
      <c r="SVU1787" s="62">
        <v>53131609</v>
      </c>
      <c r="SVV1787" s="62">
        <v>53131609</v>
      </c>
      <c r="SVW1787" s="62">
        <v>53131609</v>
      </c>
      <c r="SVX1787" s="62">
        <v>53131609</v>
      </c>
      <c r="SVY1787" s="62">
        <v>53131609</v>
      </c>
      <c r="SVZ1787" s="62">
        <v>53131609</v>
      </c>
      <c r="SWA1787" s="62">
        <v>53131609</v>
      </c>
      <c r="SWB1787" s="62">
        <v>53131609</v>
      </c>
      <c r="SWC1787" s="62">
        <v>53131609</v>
      </c>
      <c r="SWD1787" s="62">
        <v>53131609</v>
      </c>
      <c r="SWE1787" s="62">
        <v>53131609</v>
      </c>
      <c r="SWF1787" s="62">
        <v>53131609</v>
      </c>
      <c r="SWG1787" s="62">
        <v>53131609</v>
      </c>
      <c r="SWH1787" s="62">
        <v>53131609</v>
      </c>
      <c r="SWI1787" s="62">
        <v>53131609</v>
      </c>
      <c r="SWJ1787" s="62">
        <v>53131609</v>
      </c>
      <c r="SWK1787" s="62">
        <v>53131609</v>
      </c>
      <c r="SWL1787" s="62">
        <v>53131609</v>
      </c>
      <c r="SWM1787" s="62">
        <v>53131609</v>
      </c>
      <c r="SWN1787" s="62">
        <v>53131609</v>
      </c>
      <c r="SWO1787" s="62">
        <v>53131609</v>
      </c>
      <c r="SWP1787" s="62">
        <v>53131609</v>
      </c>
      <c r="SWQ1787" s="62">
        <v>53131609</v>
      </c>
      <c r="SWR1787" s="62">
        <v>53131609</v>
      </c>
      <c r="SWS1787" s="62">
        <v>53131609</v>
      </c>
      <c r="SWT1787" s="62">
        <v>53131609</v>
      </c>
      <c r="SWU1787" s="62">
        <v>53131609</v>
      </c>
      <c r="SWV1787" s="62">
        <v>53131609</v>
      </c>
      <c r="SWW1787" s="62">
        <v>53131609</v>
      </c>
      <c r="SWX1787" s="62">
        <v>53131609</v>
      </c>
      <c r="SWY1787" s="62">
        <v>53131609</v>
      </c>
      <c r="SWZ1787" s="62">
        <v>53131609</v>
      </c>
      <c r="SXA1787" s="62">
        <v>53131609</v>
      </c>
      <c r="SXB1787" s="62">
        <v>53131609</v>
      </c>
      <c r="SXC1787" s="62">
        <v>53131609</v>
      </c>
      <c r="SXD1787" s="62">
        <v>53131609</v>
      </c>
      <c r="SXE1787" s="62">
        <v>53131609</v>
      </c>
      <c r="SXF1787" s="62">
        <v>53131609</v>
      </c>
      <c r="SXG1787" s="62">
        <v>53131609</v>
      </c>
      <c r="SXH1787" s="62">
        <v>53131609</v>
      </c>
      <c r="SXI1787" s="62">
        <v>53131609</v>
      </c>
      <c r="SXJ1787" s="62">
        <v>53131609</v>
      </c>
      <c r="SXK1787" s="62">
        <v>53131609</v>
      </c>
      <c r="SXL1787" s="62">
        <v>53131609</v>
      </c>
      <c r="SXM1787" s="62">
        <v>53131609</v>
      </c>
      <c r="SXN1787" s="62">
        <v>53131609</v>
      </c>
      <c r="SXO1787" s="62">
        <v>53131609</v>
      </c>
      <c r="SXP1787" s="62">
        <v>53131609</v>
      </c>
      <c r="SXQ1787" s="62">
        <v>53131609</v>
      </c>
      <c r="SXR1787" s="62">
        <v>53131609</v>
      </c>
      <c r="SXS1787" s="62">
        <v>53131609</v>
      </c>
      <c r="SXT1787" s="62">
        <v>53131609</v>
      </c>
      <c r="SXU1787" s="62">
        <v>53131609</v>
      </c>
      <c r="SXV1787" s="62">
        <v>53131609</v>
      </c>
      <c r="SXW1787" s="62">
        <v>53131609</v>
      </c>
      <c r="SXX1787" s="62">
        <v>53131609</v>
      </c>
      <c r="SXY1787" s="62">
        <v>53131609</v>
      </c>
      <c r="SXZ1787" s="62">
        <v>53131609</v>
      </c>
      <c r="SYA1787" s="62">
        <v>53131609</v>
      </c>
      <c r="SYB1787" s="62">
        <v>53131609</v>
      </c>
      <c r="SYC1787" s="62">
        <v>53131609</v>
      </c>
      <c r="SYD1787" s="62">
        <v>53131609</v>
      </c>
      <c r="SYE1787" s="62">
        <v>53131609</v>
      </c>
      <c r="SYF1787" s="62">
        <v>53131609</v>
      </c>
      <c r="SYG1787" s="62">
        <v>53131609</v>
      </c>
      <c r="SYH1787" s="62">
        <v>53131609</v>
      </c>
      <c r="SYI1787" s="62">
        <v>53131609</v>
      </c>
      <c r="SYJ1787" s="62">
        <v>53131609</v>
      </c>
      <c r="SYK1787" s="62">
        <v>53131609</v>
      </c>
      <c r="SYL1787" s="62">
        <v>53131609</v>
      </c>
      <c r="SYM1787" s="62">
        <v>53131609</v>
      </c>
      <c r="SYN1787" s="62">
        <v>53131609</v>
      </c>
      <c r="SYO1787" s="62">
        <v>53131609</v>
      </c>
      <c r="SYP1787" s="62">
        <v>53131609</v>
      </c>
      <c r="SYQ1787" s="62">
        <v>53131609</v>
      </c>
      <c r="SYR1787" s="62">
        <v>53131609</v>
      </c>
      <c r="SYS1787" s="62">
        <v>53131609</v>
      </c>
      <c r="SYT1787" s="62">
        <v>53131609</v>
      </c>
      <c r="SYU1787" s="62">
        <v>53131609</v>
      </c>
      <c r="SYV1787" s="62">
        <v>53131609</v>
      </c>
      <c r="SYW1787" s="62">
        <v>53131609</v>
      </c>
      <c r="SYX1787" s="62">
        <v>53131609</v>
      </c>
      <c r="SYY1787" s="62">
        <v>53131609</v>
      </c>
      <c r="SYZ1787" s="62">
        <v>53131609</v>
      </c>
      <c r="SZA1787" s="62">
        <v>53131609</v>
      </c>
      <c r="SZB1787" s="62">
        <v>53131609</v>
      </c>
      <c r="SZC1787" s="62">
        <v>53131609</v>
      </c>
      <c r="SZD1787" s="62">
        <v>53131609</v>
      </c>
      <c r="SZE1787" s="62">
        <v>53131609</v>
      </c>
      <c r="SZF1787" s="62">
        <v>53131609</v>
      </c>
      <c r="SZG1787" s="62">
        <v>53131609</v>
      </c>
      <c r="SZH1787" s="62">
        <v>53131609</v>
      </c>
      <c r="SZI1787" s="62">
        <v>53131609</v>
      </c>
      <c r="SZJ1787" s="62">
        <v>53131609</v>
      </c>
      <c r="SZK1787" s="62">
        <v>53131609</v>
      </c>
      <c r="SZL1787" s="62">
        <v>53131609</v>
      </c>
      <c r="SZM1787" s="62">
        <v>53131609</v>
      </c>
      <c r="SZN1787" s="62">
        <v>53131609</v>
      </c>
      <c r="SZO1787" s="62">
        <v>53131609</v>
      </c>
      <c r="SZP1787" s="62">
        <v>53131609</v>
      </c>
      <c r="SZQ1787" s="62">
        <v>53131609</v>
      </c>
      <c r="SZR1787" s="62">
        <v>53131609</v>
      </c>
      <c r="SZS1787" s="62">
        <v>53131609</v>
      </c>
      <c r="SZT1787" s="62">
        <v>53131609</v>
      </c>
      <c r="SZU1787" s="62">
        <v>53131609</v>
      </c>
      <c r="SZV1787" s="62">
        <v>53131609</v>
      </c>
      <c r="SZW1787" s="62">
        <v>53131609</v>
      </c>
      <c r="SZX1787" s="62">
        <v>53131609</v>
      </c>
      <c r="SZY1787" s="62">
        <v>53131609</v>
      </c>
      <c r="SZZ1787" s="62">
        <v>53131609</v>
      </c>
      <c r="TAA1787" s="62">
        <v>53131609</v>
      </c>
      <c r="TAB1787" s="62">
        <v>53131609</v>
      </c>
      <c r="TAC1787" s="62">
        <v>53131609</v>
      </c>
      <c r="TAD1787" s="62">
        <v>53131609</v>
      </c>
      <c r="TAE1787" s="62">
        <v>53131609</v>
      </c>
      <c r="TAF1787" s="62">
        <v>53131609</v>
      </c>
      <c r="TAG1787" s="62">
        <v>53131609</v>
      </c>
      <c r="TAH1787" s="62">
        <v>53131609</v>
      </c>
      <c r="TAI1787" s="62">
        <v>53131609</v>
      </c>
      <c r="TAJ1787" s="62">
        <v>53131609</v>
      </c>
      <c r="TAK1787" s="62">
        <v>53131609</v>
      </c>
      <c r="TAL1787" s="62">
        <v>53131609</v>
      </c>
      <c r="TAM1787" s="62">
        <v>53131609</v>
      </c>
      <c r="TAN1787" s="62">
        <v>53131609</v>
      </c>
      <c r="TAO1787" s="62">
        <v>53131609</v>
      </c>
      <c r="TAP1787" s="62">
        <v>53131609</v>
      </c>
      <c r="TAQ1787" s="62">
        <v>53131609</v>
      </c>
      <c r="TAR1787" s="62">
        <v>53131609</v>
      </c>
      <c r="TAS1787" s="62">
        <v>53131609</v>
      </c>
      <c r="TAT1787" s="62">
        <v>53131609</v>
      </c>
      <c r="TAU1787" s="62">
        <v>53131609</v>
      </c>
      <c r="TAV1787" s="62">
        <v>53131609</v>
      </c>
      <c r="TAW1787" s="62">
        <v>53131609</v>
      </c>
      <c r="TAX1787" s="62">
        <v>53131609</v>
      </c>
      <c r="TAY1787" s="62">
        <v>53131609</v>
      </c>
      <c r="TAZ1787" s="62">
        <v>53131609</v>
      </c>
      <c r="TBA1787" s="62">
        <v>53131609</v>
      </c>
      <c r="TBB1787" s="62">
        <v>53131609</v>
      </c>
      <c r="TBC1787" s="62">
        <v>53131609</v>
      </c>
      <c r="TBD1787" s="62">
        <v>53131609</v>
      </c>
      <c r="TBE1787" s="62">
        <v>53131609</v>
      </c>
      <c r="TBF1787" s="62">
        <v>53131609</v>
      </c>
      <c r="TBG1787" s="62">
        <v>53131609</v>
      </c>
      <c r="TBH1787" s="62">
        <v>53131609</v>
      </c>
      <c r="TBI1787" s="62">
        <v>53131609</v>
      </c>
      <c r="TBJ1787" s="62">
        <v>53131609</v>
      </c>
      <c r="TBK1787" s="62">
        <v>53131609</v>
      </c>
      <c r="TBL1787" s="62">
        <v>53131609</v>
      </c>
      <c r="TBM1787" s="62">
        <v>53131609</v>
      </c>
      <c r="TBN1787" s="62">
        <v>53131609</v>
      </c>
      <c r="TBO1787" s="62">
        <v>53131609</v>
      </c>
      <c r="TBP1787" s="62">
        <v>53131609</v>
      </c>
      <c r="TBQ1787" s="62">
        <v>53131609</v>
      </c>
      <c r="TBR1787" s="62">
        <v>53131609</v>
      </c>
      <c r="TBS1787" s="62">
        <v>53131609</v>
      </c>
      <c r="TBT1787" s="62">
        <v>53131609</v>
      </c>
      <c r="TBU1787" s="62">
        <v>53131609</v>
      </c>
      <c r="TBV1787" s="62">
        <v>53131609</v>
      </c>
      <c r="TBW1787" s="62">
        <v>53131609</v>
      </c>
      <c r="TBX1787" s="62">
        <v>53131609</v>
      </c>
      <c r="TBY1787" s="62">
        <v>53131609</v>
      </c>
      <c r="TBZ1787" s="62">
        <v>53131609</v>
      </c>
      <c r="TCA1787" s="62">
        <v>53131609</v>
      </c>
      <c r="TCB1787" s="62">
        <v>53131609</v>
      </c>
      <c r="TCC1787" s="62">
        <v>53131609</v>
      </c>
      <c r="TCD1787" s="62">
        <v>53131609</v>
      </c>
      <c r="TCE1787" s="62">
        <v>53131609</v>
      </c>
      <c r="TCF1787" s="62">
        <v>53131609</v>
      </c>
      <c r="TCG1787" s="62">
        <v>53131609</v>
      </c>
      <c r="TCH1787" s="62">
        <v>53131609</v>
      </c>
      <c r="TCI1787" s="62">
        <v>53131609</v>
      </c>
      <c r="TCJ1787" s="62">
        <v>53131609</v>
      </c>
      <c r="TCK1787" s="62">
        <v>53131609</v>
      </c>
      <c r="TCL1787" s="62">
        <v>53131609</v>
      </c>
      <c r="TCM1787" s="62">
        <v>53131609</v>
      </c>
      <c r="TCN1787" s="62">
        <v>53131609</v>
      </c>
      <c r="TCO1787" s="62">
        <v>53131609</v>
      </c>
      <c r="TCP1787" s="62">
        <v>53131609</v>
      </c>
      <c r="TCQ1787" s="62">
        <v>53131609</v>
      </c>
      <c r="TCR1787" s="62">
        <v>53131609</v>
      </c>
      <c r="TCS1787" s="62">
        <v>53131609</v>
      </c>
      <c r="TCT1787" s="62">
        <v>53131609</v>
      </c>
      <c r="TCU1787" s="62">
        <v>53131609</v>
      </c>
      <c r="TCV1787" s="62">
        <v>53131609</v>
      </c>
      <c r="TCW1787" s="62">
        <v>53131609</v>
      </c>
      <c r="TCX1787" s="62">
        <v>53131609</v>
      </c>
      <c r="TCY1787" s="62">
        <v>53131609</v>
      </c>
      <c r="TCZ1787" s="62">
        <v>53131609</v>
      </c>
      <c r="TDA1787" s="62">
        <v>53131609</v>
      </c>
      <c r="TDB1787" s="62">
        <v>53131609</v>
      </c>
      <c r="TDC1787" s="62">
        <v>53131609</v>
      </c>
      <c r="TDD1787" s="62">
        <v>53131609</v>
      </c>
      <c r="TDE1787" s="62">
        <v>53131609</v>
      </c>
      <c r="TDF1787" s="62">
        <v>53131609</v>
      </c>
      <c r="TDG1787" s="62">
        <v>53131609</v>
      </c>
      <c r="TDH1787" s="62">
        <v>53131609</v>
      </c>
      <c r="TDI1787" s="62">
        <v>53131609</v>
      </c>
      <c r="TDJ1787" s="62">
        <v>53131609</v>
      </c>
      <c r="TDK1787" s="62">
        <v>53131609</v>
      </c>
      <c r="TDL1787" s="62">
        <v>53131609</v>
      </c>
      <c r="TDM1787" s="62">
        <v>53131609</v>
      </c>
      <c r="TDN1787" s="62">
        <v>53131609</v>
      </c>
      <c r="TDO1787" s="62">
        <v>53131609</v>
      </c>
      <c r="TDP1787" s="62">
        <v>53131609</v>
      </c>
      <c r="TDQ1787" s="62">
        <v>53131609</v>
      </c>
      <c r="TDR1787" s="62">
        <v>53131609</v>
      </c>
      <c r="TDS1787" s="62">
        <v>53131609</v>
      </c>
      <c r="TDT1787" s="62">
        <v>53131609</v>
      </c>
      <c r="TDU1787" s="62">
        <v>53131609</v>
      </c>
      <c r="TDV1787" s="62">
        <v>53131609</v>
      </c>
      <c r="TDW1787" s="62">
        <v>53131609</v>
      </c>
      <c r="TDX1787" s="62">
        <v>53131609</v>
      </c>
      <c r="TDY1787" s="62">
        <v>53131609</v>
      </c>
      <c r="TDZ1787" s="62">
        <v>53131609</v>
      </c>
      <c r="TEA1787" s="62">
        <v>53131609</v>
      </c>
      <c r="TEB1787" s="62">
        <v>53131609</v>
      </c>
      <c r="TEC1787" s="62">
        <v>53131609</v>
      </c>
      <c r="TED1787" s="62">
        <v>53131609</v>
      </c>
      <c r="TEE1787" s="62">
        <v>53131609</v>
      </c>
      <c r="TEF1787" s="62">
        <v>53131609</v>
      </c>
      <c r="TEG1787" s="62">
        <v>53131609</v>
      </c>
      <c r="TEH1787" s="62">
        <v>53131609</v>
      </c>
      <c r="TEI1787" s="62">
        <v>53131609</v>
      </c>
      <c r="TEJ1787" s="62">
        <v>53131609</v>
      </c>
      <c r="TEK1787" s="62">
        <v>53131609</v>
      </c>
      <c r="TEL1787" s="62">
        <v>53131609</v>
      </c>
      <c r="TEM1787" s="62">
        <v>53131609</v>
      </c>
      <c r="TEN1787" s="62">
        <v>53131609</v>
      </c>
      <c r="TEO1787" s="62">
        <v>53131609</v>
      </c>
      <c r="TEP1787" s="62">
        <v>53131609</v>
      </c>
      <c r="TEQ1787" s="62">
        <v>53131609</v>
      </c>
      <c r="TER1787" s="62">
        <v>53131609</v>
      </c>
      <c r="TES1787" s="62">
        <v>53131609</v>
      </c>
      <c r="TET1787" s="62">
        <v>53131609</v>
      </c>
      <c r="TEU1787" s="62">
        <v>53131609</v>
      </c>
      <c r="TEV1787" s="62">
        <v>53131609</v>
      </c>
      <c r="TEW1787" s="62">
        <v>53131609</v>
      </c>
      <c r="TEX1787" s="62">
        <v>53131609</v>
      </c>
      <c r="TEY1787" s="62">
        <v>53131609</v>
      </c>
      <c r="TEZ1787" s="62">
        <v>53131609</v>
      </c>
      <c r="TFA1787" s="62">
        <v>53131609</v>
      </c>
      <c r="TFB1787" s="62">
        <v>53131609</v>
      </c>
      <c r="TFC1787" s="62">
        <v>53131609</v>
      </c>
      <c r="TFD1787" s="62">
        <v>53131609</v>
      </c>
      <c r="TFE1787" s="62">
        <v>53131609</v>
      </c>
      <c r="TFF1787" s="62">
        <v>53131609</v>
      </c>
      <c r="TFG1787" s="62">
        <v>53131609</v>
      </c>
      <c r="TFH1787" s="62">
        <v>53131609</v>
      </c>
      <c r="TFI1787" s="62">
        <v>53131609</v>
      </c>
      <c r="TFJ1787" s="62">
        <v>53131609</v>
      </c>
      <c r="TFK1787" s="62">
        <v>53131609</v>
      </c>
      <c r="TFL1787" s="62">
        <v>53131609</v>
      </c>
      <c r="TFM1787" s="62">
        <v>53131609</v>
      </c>
      <c r="TFN1787" s="62">
        <v>53131609</v>
      </c>
      <c r="TFO1787" s="62">
        <v>53131609</v>
      </c>
      <c r="TFP1787" s="62">
        <v>53131609</v>
      </c>
      <c r="TFQ1787" s="62">
        <v>53131609</v>
      </c>
      <c r="TFR1787" s="62">
        <v>53131609</v>
      </c>
      <c r="TFS1787" s="62">
        <v>53131609</v>
      </c>
      <c r="TFT1787" s="62">
        <v>53131609</v>
      </c>
      <c r="TFU1787" s="62">
        <v>53131609</v>
      </c>
      <c r="TFV1787" s="62">
        <v>53131609</v>
      </c>
      <c r="TFW1787" s="62">
        <v>53131609</v>
      </c>
      <c r="TFX1787" s="62">
        <v>53131609</v>
      </c>
      <c r="TFY1787" s="62">
        <v>53131609</v>
      </c>
      <c r="TFZ1787" s="62">
        <v>53131609</v>
      </c>
      <c r="TGA1787" s="62">
        <v>53131609</v>
      </c>
      <c r="TGB1787" s="62">
        <v>53131609</v>
      </c>
      <c r="TGC1787" s="62">
        <v>53131609</v>
      </c>
      <c r="TGD1787" s="62">
        <v>53131609</v>
      </c>
      <c r="TGE1787" s="62">
        <v>53131609</v>
      </c>
      <c r="TGF1787" s="62">
        <v>53131609</v>
      </c>
      <c r="TGG1787" s="62">
        <v>53131609</v>
      </c>
      <c r="TGH1787" s="62">
        <v>53131609</v>
      </c>
      <c r="TGI1787" s="62">
        <v>53131609</v>
      </c>
      <c r="TGJ1787" s="62">
        <v>53131609</v>
      </c>
      <c r="TGK1787" s="62">
        <v>53131609</v>
      </c>
      <c r="TGL1787" s="62">
        <v>53131609</v>
      </c>
      <c r="TGM1787" s="62">
        <v>53131609</v>
      </c>
      <c r="TGN1787" s="62">
        <v>53131609</v>
      </c>
      <c r="TGO1787" s="62">
        <v>53131609</v>
      </c>
      <c r="TGP1787" s="62">
        <v>53131609</v>
      </c>
      <c r="TGQ1787" s="62">
        <v>53131609</v>
      </c>
      <c r="TGR1787" s="62">
        <v>53131609</v>
      </c>
      <c r="TGS1787" s="62">
        <v>53131609</v>
      </c>
      <c r="TGT1787" s="62">
        <v>53131609</v>
      </c>
      <c r="TGU1787" s="62">
        <v>53131609</v>
      </c>
      <c r="TGV1787" s="62">
        <v>53131609</v>
      </c>
      <c r="TGW1787" s="62">
        <v>53131609</v>
      </c>
      <c r="TGX1787" s="62">
        <v>53131609</v>
      </c>
      <c r="TGY1787" s="62">
        <v>53131609</v>
      </c>
      <c r="TGZ1787" s="62">
        <v>53131609</v>
      </c>
      <c r="THA1787" s="62">
        <v>53131609</v>
      </c>
      <c r="THB1787" s="62">
        <v>53131609</v>
      </c>
      <c r="THC1787" s="62">
        <v>53131609</v>
      </c>
      <c r="THD1787" s="62">
        <v>53131609</v>
      </c>
      <c r="THE1787" s="62">
        <v>53131609</v>
      </c>
      <c r="THF1787" s="62">
        <v>53131609</v>
      </c>
      <c r="THG1787" s="62">
        <v>53131609</v>
      </c>
      <c r="THH1787" s="62">
        <v>53131609</v>
      </c>
      <c r="THI1787" s="62">
        <v>53131609</v>
      </c>
      <c r="THJ1787" s="62">
        <v>53131609</v>
      </c>
      <c r="THK1787" s="62">
        <v>53131609</v>
      </c>
      <c r="THL1787" s="62">
        <v>53131609</v>
      </c>
      <c r="THM1787" s="62">
        <v>53131609</v>
      </c>
      <c r="THN1787" s="62">
        <v>53131609</v>
      </c>
      <c r="THO1787" s="62">
        <v>53131609</v>
      </c>
      <c r="THP1787" s="62">
        <v>53131609</v>
      </c>
      <c r="THQ1787" s="62">
        <v>53131609</v>
      </c>
      <c r="THR1787" s="62">
        <v>53131609</v>
      </c>
      <c r="THS1787" s="62">
        <v>53131609</v>
      </c>
      <c r="THT1787" s="62">
        <v>53131609</v>
      </c>
      <c r="THU1787" s="62">
        <v>53131609</v>
      </c>
      <c r="THV1787" s="62">
        <v>53131609</v>
      </c>
      <c r="THW1787" s="62">
        <v>53131609</v>
      </c>
      <c r="THX1787" s="62">
        <v>53131609</v>
      </c>
      <c r="THY1787" s="62">
        <v>53131609</v>
      </c>
      <c r="THZ1787" s="62">
        <v>53131609</v>
      </c>
      <c r="TIA1787" s="62">
        <v>53131609</v>
      </c>
      <c r="TIB1787" s="62">
        <v>53131609</v>
      </c>
      <c r="TIC1787" s="62">
        <v>53131609</v>
      </c>
      <c r="TID1787" s="62">
        <v>53131609</v>
      </c>
      <c r="TIE1787" s="62">
        <v>53131609</v>
      </c>
      <c r="TIF1787" s="62">
        <v>53131609</v>
      </c>
      <c r="TIG1787" s="62">
        <v>53131609</v>
      </c>
      <c r="TIH1787" s="62">
        <v>53131609</v>
      </c>
      <c r="TII1787" s="62">
        <v>53131609</v>
      </c>
      <c r="TIJ1787" s="62">
        <v>53131609</v>
      </c>
      <c r="TIK1787" s="62">
        <v>53131609</v>
      </c>
      <c r="TIL1787" s="62">
        <v>53131609</v>
      </c>
      <c r="TIM1787" s="62">
        <v>53131609</v>
      </c>
      <c r="TIN1787" s="62">
        <v>53131609</v>
      </c>
      <c r="TIO1787" s="62">
        <v>53131609</v>
      </c>
      <c r="TIP1787" s="62">
        <v>53131609</v>
      </c>
      <c r="TIQ1787" s="62">
        <v>53131609</v>
      </c>
      <c r="TIR1787" s="62">
        <v>53131609</v>
      </c>
      <c r="TIS1787" s="62">
        <v>53131609</v>
      </c>
      <c r="TIT1787" s="62">
        <v>53131609</v>
      </c>
      <c r="TIU1787" s="62">
        <v>53131609</v>
      </c>
      <c r="TIV1787" s="62">
        <v>53131609</v>
      </c>
      <c r="TIW1787" s="62">
        <v>53131609</v>
      </c>
      <c r="TIX1787" s="62">
        <v>53131609</v>
      </c>
      <c r="TIY1787" s="62">
        <v>53131609</v>
      </c>
      <c r="TIZ1787" s="62">
        <v>53131609</v>
      </c>
      <c r="TJA1787" s="62">
        <v>53131609</v>
      </c>
      <c r="TJB1787" s="62">
        <v>53131609</v>
      </c>
      <c r="TJC1787" s="62">
        <v>53131609</v>
      </c>
      <c r="TJD1787" s="62">
        <v>53131609</v>
      </c>
      <c r="TJE1787" s="62">
        <v>53131609</v>
      </c>
      <c r="TJF1787" s="62">
        <v>53131609</v>
      </c>
      <c r="TJG1787" s="62">
        <v>53131609</v>
      </c>
      <c r="TJH1787" s="62">
        <v>53131609</v>
      </c>
      <c r="TJI1787" s="62">
        <v>53131609</v>
      </c>
      <c r="TJJ1787" s="62">
        <v>53131609</v>
      </c>
      <c r="TJK1787" s="62">
        <v>53131609</v>
      </c>
      <c r="TJL1787" s="62">
        <v>53131609</v>
      </c>
      <c r="TJM1787" s="62">
        <v>53131609</v>
      </c>
      <c r="TJN1787" s="62">
        <v>53131609</v>
      </c>
      <c r="TJO1787" s="62">
        <v>53131609</v>
      </c>
      <c r="TJP1787" s="62">
        <v>53131609</v>
      </c>
      <c r="TJQ1787" s="62">
        <v>53131609</v>
      </c>
      <c r="TJR1787" s="62">
        <v>53131609</v>
      </c>
      <c r="TJS1787" s="62">
        <v>53131609</v>
      </c>
      <c r="TJT1787" s="62">
        <v>53131609</v>
      </c>
      <c r="TJU1787" s="62">
        <v>53131609</v>
      </c>
      <c r="TJV1787" s="62">
        <v>53131609</v>
      </c>
      <c r="TJW1787" s="62">
        <v>53131609</v>
      </c>
      <c r="TJX1787" s="62">
        <v>53131609</v>
      </c>
      <c r="TJY1787" s="62">
        <v>53131609</v>
      </c>
      <c r="TJZ1787" s="62">
        <v>53131609</v>
      </c>
      <c r="TKA1787" s="62">
        <v>53131609</v>
      </c>
      <c r="TKB1787" s="62">
        <v>53131609</v>
      </c>
      <c r="TKC1787" s="62">
        <v>53131609</v>
      </c>
      <c r="TKD1787" s="62">
        <v>53131609</v>
      </c>
      <c r="TKE1787" s="62">
        <v>53131609</v>
      </c>
      <c r="TKF1787" s="62">
        <v>53131609</v>
      </c>
      <c r="TKG1787" s="62">
        <v>53131609</v>
      </c>
      <c r="TKH1787" s="62">
        <v>53131609</v>
      </c>
      <c r="TKI1787" s="62">
        <v>53131609</v>
      </c>
      <c r="TKJ1787" s="62">
        <v>53131609</v>
      </c>
      <c r="TKK1787" s="62">
        <v>53131609</v>
      </c>
      <c r="TKL1787" s="62">
        <v>53131609</v>
      </c>
      <c r="TKM1787" s="62">
        <v>53131609</v>
      </c>
      <c r="TKN1787" s="62">
        <v>53131609</v>
      </c>
      <c r="TKO1787" s="62">
        <v>53131609</v>
      </c>
      <c r="TKP1787" s="62">
        <v>53131609</v>
      </c>
      <c r="TKQ1787" s="62">
        <v>53131609</v>
      </c>
      <c r="TKR1787" s="62">
        <v>53131609</v>
      </c>
      <c r="TKS1787" s="62">
        <v>53131609</v>
      </c>
      <c r="TKT1787" s="62">
        <v>53131609</v>
      </c>
      <c r="TKU1787" s="62">
        <v>53131609</v>
      </c>
      <c r="TKV1787" s="62">
        <v>53131609</v>
      </c>
      <c r="TKW1787" s="62">
        <v>53131609</v>
      </c>
      <c r="TKX1787" s="62">
        <v>53131609</v>
      </c>
      <c r="TKY1787" s="62">
        <v>53131609</v>
      </c>
      <c r="TKZ1787" s="62">
        <v>53131609</v>
      </c>
      <c r="TLA1787" s="62">
        <v>53131609</v>
      </c>
      <c r="TLB1787" s="62">
        <v>53131609</v>
      </c>
      <c r="TLC1787" s="62">
        <v>53131609</v>
      </c>
      <c r="TLD1787" s="62">
        <v>53131609</v>
      </c>
      <c r="TLE1787" s="62">
        <v>53131609</v>
      </c>
      <c r="TLF1787" s="62">
        <v>53131609</v>
      </c>
      <c r="TLG1787" s="62">
        <v>53131609</v>
      </c>
      <c r="TLH1787" s="62">
        <v>53131609</v>
      </c>
      <c r="TLI1787" s="62">
        <v>53131609</v>
      </c>
      <c r="TLJ1787" s="62">
        <v>53131609</v>
      </c>
      <c r="TLK1787" s="62">
        <v>53131609</v>
      </c>
      <c r="TLL1787" s="62">
        <v>53131609</v>
      </c>
      <c r="TLM1787" s="62">
        <v>53131609</v>
      </c>
      <c r="TLN1787" s="62">
        <v>53131609</v>
      </c>
      <c r="TLO1787" s="62">
        <v>53131609</v>
      </c>
      <c r="TLP1787" s="62">
        <v>53131609</v>
      </c>
      <c r="TLQ1787" s="62">
        <v>53131609</v>
      </c>
      <c r="TLR1787" s="62">
        <v>53131609</v>
      </c>
      <c r="TLS1787" s="62">
        <v>53131609</v>
      </c>
      <c r="TLT1787" s="62">
        <v>53131609</v>
      </c>
      <c r="TLU1787" s="62">
        <v>53131609</v>
      </c>
      <c r="TLV1787" s="62">
        <v>53131609</v>
      </c>
      <c r="TLW1787" s="62">
        <v>53131609</v>
      </c>
      <c r="TLX1787" s="62">
        <v>53131609</v>
      </c>
      <c r="TLY1787" s="62">
        <v>53131609</v>
      </c>
      <c r="TLZ1787" s="62">
        <v>53131609</v>
      </c>
      <c r="TMA1787" s="62">
        <v>53131609</v>
      </c>
      <c r="TMB1787" s="62">
        <v>53131609</v>
      </c>
      <c r="TMC1787" s="62">
        <v>53131609</v>
      </c>
      <c r="TMD1787" s="62">
        <v>53131609</v>
      </c>
      <c r="TME1787" s="62">
        <v>53131609</v>
      </c>
      <c r="TMF1787" s="62">
        <v>53131609</v>
      </c>
      <c r="TMG1787" s="62">
        <v>53131609</v>
      </c>
      <c r="TMH1787" s="62">
        <v>53131609</v>
      </c>
      <c r="TMI1787" s="62">
        <v>53131609</v>
      </c>
      <c r="TMJ1787" s="62">
        <v>53131609</v>
      </c>
      <c r="TMK1787" s="62">
        <v>53131609</v>
      </c>
      <c r="TML1787" s="62">
        <v>53131609</v>
      </c>
      <c r="TMM1787" s="62">
        <v>53131609</v>
      </c>
      <c r="TMN1787" s="62">
        <v>53131609</v>
      </c>
      <c r="TMO1787" s="62">
        <v>53131609</v>
      </c>
      <c r="TMP1787" s="62">
        <v>53131609</v>
      </c>
      <c r="TMQ1787" s="62">
        <v>53131609</v>
      </c>
      <c r="TMR1787" s="62">
        <v>53131609</v>
      </c>
      <c r="TMS1787" s="62">
        <v>53131609</v>
      </c>
      <c r="TMT1787" s="62">
        <v>53131609</v>
      </c>
      <c r="TMU1787" s="62">
        <v>53131609</v>
      </c>
      <c r="TMV1787" s="62">
        <v>53131609</v>
      </c>
      <c r="TMW1787" s="62">
        <v>53131609</v>
      </c>
      <c r="TMX1787" s="62">
        <v>53131609</v>
      </c>
      <c r="TMY1787" s="62">
        <v>53131609</v>
      </c>
      <c r="TMZ1787" s="62">
        <v>53131609</v>
      </c>
      <c r="TNA1787" s="62">
        <v>53131609</v>
      </c>
      <c r="TNB1787" s="62">
        <v>53131609</v>
      </c>
      <c r="TNC1787" s="62">
        <v>53131609</v>
      </c>
      <c r="TND1787" s="62">
        <v>53131609</v>
      </c>
      <c r="TNE1787" s="62">
        <v>53131609</v>
      </c>
      <c r="TNF1787" s="62">
        <v>53131609</v>
      </c>
      <c r="TNG1787" s="62">
        <v>53131609</v>
      </c>
      <c r="TNH1787" s="62">
        <v>53131609</v>
      </c>
      <c r="TNI1787" s="62">
        <v>53131609</v>
      </c>
      <c r="TNJ1787" s="62">
        <v>53131609</v>
      </c>
      <c r="TNK1787" s="62">
        <v>53131609</v>
      </c>
      <c r="TNL1787" s="62">
        <v>53131609</v>
      </c>
      <c r="TNM1787" s="62">
        <v>53131609</v>
      </c>
      <c r="TNN1787" s="62">
        <v>53131609</v>
      </c>
      <c r="TNO1787" s="62">
        <v>53131609</v>
      </c>
      <c r="TNP1787" s="62">
        <v>53131609</v>
      </c>
      <c r="TNQ1787" s="62">
        <v>53131609</v>
      </c>
      <c r="TNR1787" s="62">
        <v>53131609</v>
      </c>
      <c r="TNS1787" s="62">
        <v>53131609</v>
      </c>
      <c r="TNT1787" s="62">
        <v>53131609</v>
      </c>
      <c r="TNU1787" s="62">
        <v>53131609</v>
      </c>
      <c r="TNV1787" s="62">
        <v>53131609</v>
      </c>
      <c r="TNW1787" s="62">
        <v>53131609</v>
      </c>
      <c r="TNX1787" s="62">
        <v>53131609</v>
      </c>
      <c r="TNY1787" s="62">
        <v>53131609</v>
      </c>
      <c r="TNZ1787" s="62">
        <v>53131609</v>
      </c>
      <c r="TOA1787" s="62">
        <v>53131609</v>
      </c>
      <c r="TOB1787" s="62">
        <v>53131609</v>
      </c>
      <c r="TOC1787" s="62">
        <v>53131609</v>
      </c>
      <c r="TOD1787" s="62">
        <v>53131609</v>
      </c>
      <c r="TOE1787" s="62">
        <v>53131609</v>
      </c>
      <c r="TOF1787" s="62">
        <v>53131609</v>
      </c>
      <c r="TOG1787" s="62">
        <v>53131609</v>
      </c>
      <c r="TOH1787" s="62">
        <v>53131609</v>
      </c>
      <c r="TOI1787" s="62">
        <v>53131609</v>
      </c>
      <c r="TOJ1787" s="62">
        <v>53131609</v>
      </c>
      <c r="TOK1787" s="62">
        <v>53131609</v>
      </c>
      <c r="TOL1787" s="62">
        <v>53131609</v>
      </c>
      <c r="TOM1787" s="62">
        <v>53131609</v>
      </c>
      <c r="TON1787" s="62">
        <v>53131609</v>
      </c>
      <c r="TOO1787" s="62">
        <v>53131609</v>
      </c>
      <c r="TOP1787" s="62">
        <v>53131609</v>
      </c>
      <c r="TOQ1787" s="62">
        <v>53131609</v>
      </c>
      <c r="TOR1787" s="62">
        <v>53131609</v>
      </c>
      <c r="TOS1787" s="62">
        <v>53131609</v>
      </c>
      <c r="TOT1787" s="62">
        <v>53131609</v>
      </c>
      <c r="TOU1787" s="62">
        <v>53131609</v>
      </c>
      <c r="TOV1787" s="62">
        <v>53131609</v>
      </c>
      <c r="TOW1787" s="62">
        <v>53131609</v>
      </c>
      <c r="TOX1787" s="62">
        <v>53131609</v>
      </c>
      <c r="TOY1787" s="62">
        <v>53131609</v>
      </c>
      <c r="TOZ1787" s="62">
        <v>53131609</v>
      </c>
      <c r="TPA1787" s="62">
        <v>53131609</v>
      </c>
      <c r="TPB1787" s="62">
        <v>53131609</v>
      </c>
      <c r="TPC1787" s="62">
        <v>53131609</v>
      </c>
      <c r="TPD1787" s="62">
        <v>53131609</v>
      </c>
      <c r="TPE1787" s="62">
        <v>53131609</v>
      </c>
      <c r="TPF1787" s="62">
        <v>53131609</v>
      </c>
      <c r="TPG1787" s="62">
        <v>53131609</v>
      </c>
      <c r="TPH1787" s="62">
        <v>53131609</v>
      </c>
      <c r="TPI1787" s="62">
        <v>53131609</v>
      </c>
      <c r="TPJ1787" s="62">
        <v>53131609</v>
      </c>
      <c r="TPK1787" s="62">
        <v>53131609</v>
      </c>
      <c r="TPL1787" s="62">
        <v>53131609</v>
      </c>
      <c r="TPM1787" s="62">
        <v>53131609</v>
      </c>
      <c r="TPN1787" s="62">
        <v>53131609</v>
      </c>
      <c r="TPO1787" s="62">
        <v>53131609</v>
      </c>
      <c r="TPP1787" s="62">
        <v>53131609</v>
      </c>
      <c r="TPQ1787" s="62">
        <v>53131609</v>
      </c>
      <c r="TPR1787" s="62">
        <v>53131609</v>
      </c>
      <c r="TPS1787" s="62">
        <v>53131609</v>
      </c>
      <c r="TPT1787" s="62">
        <v>53131609</v>
      </c>
      <c r="TPU1787" s="62">
        <v>53131609</v>
      </c>
      <c r="TPV1787" s="62">
        <v>53131609</v>
      </c>
      <c r="TPW1787" s="62">
        <v>53131609</v>
      </c>
      <c r="TPX1787" s="62">
        <v>53131609</v>
      </c>
      <c r="TPY1787" s="62">
        <v>53131609</v>
      </c>
      <c r="TPZ1787" s="62">
        <v>53131609</v>
      </c>
      <c r="TQA1787" s="62">
        <v>53131609</v>
      </c>
      <c r="TQB1787" s="62">
        <v>53131609</v>
      </c>
      <c r="TQC1787" s="62">
        <v>53131609</v>
      </c>
      <c r="TQD1787" s="62">
        <v>53131609</v>
      </c>
      <c r="TQE1787" s="62">
        <v>53131609</v>
      </c>
      <c r="TQF1787" s="62">
        <v>53131609</v>
      </c>
      <c r="TQG1787" s="62">
        <v>53131609</v>
      </c>
      <c r="TQH1787" s="62">
        <v>53131609</v>
      </c>
      <c r="TQI1787" s="62">
        <v>53131609</v>
      </c>
      <c r="TQJ1787" s="62">
        <v>53131609</v>
      </c>
      <c r="TQK1787" s="62">
        <v>53131609</v>
      </c>
      <c r="TQL1787" s="62">
        <v>53131609</v>
      </c>
      <c r="TQM1787" s="62">
        <v>53131609</v>
      </c>
      <c r="TQN1787" s="62">
        <v>53131609</v>
      </c>
      <c r="TQO1787" s="62">
        <v>53131609</v>
      </c>
      <c r="TQP1787" s="62">
        <v>53131609</v>
      </c>
      <c r="TQQ1787" s="62">
        <v>53131609</v>
      </c>
      <c r="TQR1787" s="62">
        <v>53131609</v>
      </c>
      <c r="TQS1787" s="62">
        <v>53131609</v>
      </c>
      <c r="TQT1787" s="62">
        <v>53131609</v>
      </c>
      <c r="TQU1787" s="62">
        <v>53131609</v>
      </c>
      <c r="TQV1787" s="62">
        <v>53131609</v>
      </c>
      <c r="TQW1787" s="62">
        <v>53131609</v>
      </c>
      <c r="TQX1787" s="62">
        <v>53131609</v>
      </c>
      <c r="TQY1787" s="62">
        <v>53131609</v>
      </c>
      <c r="TQZ1787" s="62">
        <v>53131609</v>
      </c>
      <c r="TRA1787" s="62">
        <v>53131609</v>
      </c>
      <c r="TRB1787" s="62">
        <v>53131609</v>
      </c>
      <c r="TRC1787" s="62">
        <v>53131609</v>
      </c>
      <c r="TRD1787" s="62">
        <v>53131609</v>
      </c>
      <c r="TRE1787" s="62">
        <v>53131609</v>
      </c>
      <c r="TRF1787" s="62">
        <v>53131609</v>
      </c>
      <c r="TRG1787" s="62">
        <v>53131609</v>
      </c>
      <c r="TRH1787" s="62">
        <v>53131609</v>
      </c>
      <c r="TRI1787" s="62">
        <v>53131609</v>
      </c>
      <c r="TRJ1787" s="62">
        <v>53131609</v>
      </c>
      <c r="TRK1787" s="62">
        <v>53131609</v>
      </c>
      <c r="TRL1787" s="62">
        <v>53131609</v>
      </c>
      <c r="TRM1787" s="62">
        <v>53131609</v>
      </c>
      <c r="TRN1787" s="62">
        <v>53131609</v>
      </c>
      <c r="TRO1787" s="62">
        <v>53131609</v>
      </c>
      <c r="TRP1787" s="62">
        <v>53131609</v>
      </c>
      <c r="TRQ1787" s="62">
        <v>53131609</v>
      </c>
      <c r="TRR1787" s="62">
        <v>53131609</v>
      </c>
      <c r="TRS1787" s="62">
        <v>53131609</v>
      </c>
      <c r="TRT1787" s="62">
        <v>53131609</v>
      </c>
      <c r="TRU1787" s="62">
        <v>53131609</v>
      </c>
      <c r="TRV1787" s="62">
        <v>53131609</v>
      </c>
      <c r="TRW1787" s="62">
        <v>53131609</v>
      </c>
      <c r="TRX1787" s="62">
        <v>53131609</v>
      </c>
      <c r="TRY1787" s="62">
        <v>53131609</v>
      </c>
      <c r="TRZ1787" s="62">
        <v>53131609</v>
      </c>
      <c r="TSA1787" s="62">
        <v>53131609</v>
      </c>
      <c r="TSB1787" s="62">
        <v>53131609</v>
      </c>
      <c r="TSC1787" s="62">
        <v>53131609</v>
      </c>
      <c r="TSD1787" s="62">
        <v>53131609</v>
      </c>
      <c r="TSE1787" s="62">
        <v>53131609</v>
      </c>
      <c r="TSF1787" s="62">
        <v>53131609</v>
      </c>
      <c r="TSG1787" s="62">
        <v>53131609</v>
      </c>
      <c r="TSH1787" s="62">
        <v>53131609</v>
      </c>
      <c r="TSI1787" s="62">
        <v>53131609</v>
      </c>
      <c r="TSJ1787" s="62">
        <v>53131609</v>
      </c>
      <c r="TSK1787" s="62">
        <v>53131609</v>
      </c>
      <c r="TSL1787" s="62">
        <v>53131609</v>
      </c>
      <c r="TSM1787" s="62">
        <v>53131609</v>
      </c>
      <c r="TSN1787" s="62">
        <v>53131609</v>
      </c>
      <c r="TSO1787" s="62">
        <v>53131609</v>
      </c>
      <c r="TSP1787" s="62">
        <v>53131609</v>
      </c>
      <c r="TSQ1787" s="62">
        <v>53131609</v>
      </c>
      <c r="TSR1787" s="62">
        <v>53131609</v>
      </c>
      <c r="TSS1787" s="62">
        <v>53131609</v>
      </c>
      <c r="TST1787" s="62">
        <v>53131609</v>
      </c>
      <c r="TSU1787" s="62">
        <v>53131609</v>
      </c>
      <c r="TSV1787" s="62">
        <v>53131609</v>
      </c>
      <c r="TSW1787" s="62">
        <v>53131609</v>
      </c>
      <c r="TSX1787" s="62">
        <v>53131609</v>
      </c>
      <c r="TSY1787" s="62">
        <v>53131609</v>
      </c>
      <c r="TSZ1787" s="62">
        <v>53131609</v>
      </c>
      <c r="TTA1787" s="62">
        <v>53131609</v>
      </c>
      <c r="TTB1787" s="62">
        <v>53131609</v>
      </c>
      <c r="TTC1787" s="62">
        <v>53131609</v>
      </c>
      <c r="TTD1787" s="62">
        <v>53131609</v>
      </c>
      <c r="TTE1787" s="62">
        <v>53131609</v>
      </c>
      <c r="TTF1787" s="62">
        <v>53131609</v>
      </c>
      <c r="TTG1787" s="62">
        <v>53131609</v>
      </c>
      <c r="TTH1787" s="62">
        <v>53131609</v>
      </c>
      <c r="TTI1787" s="62">
        <v>53131609</v>
      </c>
      <c r="TTJ1787" s="62">
        <v>53131609</v>
      </c>
      <c r="TTK1787" s="62">
        <v>53131609</v>
      </c>
      <c r="TTL1787" s="62">
        <v>53131609</v>
      </c>
      <c r="TTM1787" s="62">
        <v>53131609</v>
      </c>
      <c r="TTN1787" s="62">
        <v>53131609</v>
      </c>
      <c r="TTO1787" s="62">
        <v>53131609</v>
      </c>
      <c r="TTP1787" s="62">
        <v>53131609</v>
      </c>
      <c r="TTQ1787" s="62">
        <v>53131609</v>
      </c>
      <c r="TTR1787" s="62">
        <v>53131609</v>
      </c>
      <c r="TTS1787" s="62">
        <v>53131609</v>
      </c>
      <c r="TTT1787" s="62">
        <v>53131609</v>
      </c>
      <c r="TTU1787" s="62">
        <v>53131609</v>
      </c>
      <c r="TTV1787" s="62">
        <v>53131609</v>
      </c>
      <c r="TTW1787" s="62">
        <v>53131609</v>
      </c>
      <c r="TTX1787" s="62">
        <v>53131609</v>
      </c>
      <c r="TTY1787" s="62">
        <v>53131609</v>
      </c>
      <c r="TTZ1787" s="62">
        <v>53131609</v>
      </c>
      <c r="TUA1787" s="62">
        <v>53131609</v>
      </c>
      <c r="TUB1787" s="62">
        <v>53131609</v>
      </c>
      <c r="TUC1787" s="62">
        <v>53131609</v>
      </c>
      <c r="TUD1787" s="62">
        <v>53131609</v>
      </c>
      <c r="TUE1787" s="62">
        <v>53131609</v>
      </c>
      <c r="TUF1787" s="62">
        <v>53131609</v>
      </c>
      <c r="TUG1787" s="62">
        <v>53131609</v>
      </c>
      <c r="TUH1787" s="62">
        <v>53131609</v>
      </c>
      <c r="TUI1787" s="62">
        <v>53131609</v>
      </c>
      <c r="TUJ1787" s="62">
        <v>53131609</v>
      </c>
      <c r="TUK1787" s="62">
        <v>53131609</v>
      </c>
      <c r="TUL1787" s="62">
        <v>53131609</v>
      </c>
      <c r="TUM1787" s="62">
        <v>53131609</v>
      </c>
      <c r="TUN1787" s="62">
        <v>53131609</v>
      </c>
      <c r="TUO1787" s="62">
        <v>53131609</v>
      </c>
      <c r="TUP1787" s="62">
        <v>53131609</v>
      </c>
      <c r="TUQ1787" s="62">
        <v>53131609</v>
      </c>
      <c r="TUR1787" s="62">
        <v>53131609</v>
      </c>
      <c r="TUS1787" s="62">
        <v>53131609</v>
      </c>
      <c r="TUT1787" s="62">
        <v>53131609</v>
      </c>
      <c r="TUU1787" s="62">
        <v>53131609</v>
      </c>
      <c r="TUV1787" s="62">
        <v>53131609</v>
      </c>
      <c r="TUW1787" s="62">
        <v>53131609</v>
      </c>
      <c r="TUX1787" s="62">
        <v>53131609</v>
      </c>
      <c r="TUY1787" s="62">
        <v>53131609</v>
      </c>
      <c r="TUZ1787" s="62">
        <v>53131609</v>
      </c>
      <c r="TVA1787" s="62">
        <v>53131609</v>
      </c>
      <c r="TVB1787" s="62">
        <v>53131609</v>
      </c>
      <c r="TVC1787" s="62">
        <v>53131609</v>
      </c>
      <c r="TVD1787" s="62">
        <v>53131609</v>
      </c>
      <c r="TVE1787" s="62">
        <v>53131609</v>
      </c>
      <c r="TVF1787" s="62">
        <v>53131609</v>
      </c>
      <c r="TVG1787" s="62">
        <v>53131609</v>
      </c>
      <c r="TVH1787" s="62">
        <v>53131609</v>
      </c>
      <c r="TVI1787" s="62">
        <v>53131609</v>
      </c>
      <c r="TVJ1787" s="62">
        <v>53131609</v>
      </c>
      <c r="TVK1787" s="62">
        <v>53131609</v>
      </c>
      <c r="TVL1787" s="62">
        <v>53131609</v>
      </c>
      <c r="TVM1787" s="62">
        <v>53131609</v>
      </c>
      <c r="TVN1787" s="62">
        <v>53131609</v>
      </c>
      <c r="TVO1787" s="62">
        <v>53131609</v>
      </c>
      <c r="TVP1787" s="62">
        <v>53131609</v>
      </c>
      <c r="TVQ1787" s="62">
        <v>53131609</v>
      </c>
      <c r="TVR1787" s="62">
        <v>53131609</v>
      </c>
      <c r="TVS1787" s="62">
        <v>53131609</v>
      </c>
      <c r="TVT1787" s="62">
        <v>53131609</v>
      </c>
      <c r="TVU1787" s="62">
        <v>53131609</v>
      </c>
      <c r="TVV1787" s="62">
        <v>53131609</v>
      </c>
      <c r="TVW1787" s="62">
        <v>53131609</v>
      </c>
      <c r="TVX1787" s="62">
        <v>53131609</v>
      </c>
      <c r="TVY1787" s="62">
        <v>53131609</v>
      </c>
      <c r="TVZ1787" s="62">
        <v>53131609</v>
      </c>
      <c r="TWA1787" s="62">
        <v>53131609</v>
      </c>
      <c r="TWB1787" s="62">
        <v>53131609</v>
      </c>
      <c r="TWC1787" s="62">
        <v>53131609</v>
      </c>
      <c r="TWD1787" s="62">
        <v>53131609</v>
      </c>
      <c r="TWE1787" s="62">
        <v>53131609</v>
      </c>
      <c r="TWF1787" s="62">
        <v>53131609</v>
      </c>
      <c r="TWG1787" s="62">
        <v>53131609</v>
      </c>
      <c r="TWH1787" s="62">
        <v>53131609</v>
      </c>
      <c r="TWI1787" s="62">
        <v>53131609</v>
      </c>
      <c r="TWJ1787" s="62">
        <v>53131609</v>
      </c>
      <c r="TWK1787" s="62">
        <v>53131609</v>
      </c>
      <c r="TWL1787" s="62">
        <v>53131609</v>
      </c>
      <c r="TWM1787" s="62">
        <v>53131609</v>
      </c>
      <c r="TWN1787" s="62">
        <v>53131609</v>
      </c>
      <c r="TWO1787" s="62">
        <v>53131609</v>
      </c>
      <c r="TWP1787" s="62">
        <v>53131609</v>
      </c>
      <c r="TWQ1787" s="62">
        <v>53131609</v>
      </c>
      <c r="TWR1787" s="62">
        <v>53131609</v>
      </c>
      <c r="TWS1787" s="62">
        <v>53131609</v>
      </c>
      <c r="TWT1787" s="62">
        <v>53131609</v>
      </c>
      <c r="TWU1787" s="62">
        <v>53131609</v>
      </c>
      <c r="TWV1787" s="62">
        <v>53131609</v>
      </c>
      <c r="TWW1787" s="62">
        <v>53131609</v>
      </c>
      <c r="TWX1787" s="62">
        <v>53131609</v>
      </c>
      <c r="TWY1787" s="62">
        <v>53131609</v>
      </c>
      <c r="TWZ1787" s="62">
        <v>53131609</v>
      </c>
      <c r="TXA1787" s="62">
        <v>53131609</v>
      </c>
      <c r="TXB1787" s="62">
        <v>53131609</v>
      </c>
      <c r="TXC1787" s="62">
        <v>53131609</v>
      </c>
      <c r="TXD1787" s="62">
        <v>53131609</v>
      </c>
      <c r="TXE1787" s="62">
        <v>53131609</v>
      </c>
      <c r="TXF1787" s="62">
        <v>53131609</v>
      </c>
      <c r="TXG1787" s="62">
        <v>53131609</v>
      </c>
      <c r="TXH1787" s="62">
        <v>53131609</v>
      </c>
      <c r="TXI1787" s="62">
        <v>53131609</v>
      </c>
      <c r="TXJ1787" s="62">
        <v>53131609</v>
      </c>
      <c r="TXK1787" s="62">
        <v>53131609</v>
      </c>
      <c r="TXL1787" s="62">
        <v>53131609</v>
      </c>
      <c r="TXM1787" s="62">
        <v>53131609</v>
      </c>
      <c r="TXN1787" s="62">
        <v>53131609</v>
      </c>
      <c r="TXO1787" s="62">
        <v>53131609</v>
      </c>
      <c r="TXP1787" s="62">
        <v>53131609</v>
      </c>
      <c r="TXQ1787" s="62">
        <v>53131609</v>
      </c>
      <c r="TXR1787" s="62">
        <v>53131609</v>
      </c>
      <c r="TXS1787" s="62">
        <v>53131609</v>
      </c>
      <c r="TXT1787" s="62">
        <v>53131609</v>
      </c>
      <c r="TXU1787" s="62">
        <v>53131609</v>
      </c>
      <c r="TXV1787" s="62">
        <v>53131609</v>
      </c>
      <c r="TXW1787" s="62">
        <v>53131609</v>
      </c>
      <c r="TXX1787" s="62">
        <v>53131609</v>
      </c>
      <c r="TXY1787" s="62">
        <v>53131609</v>
      </c>
      <c r="TXZ1787" s="62">
        <v>53131609</v>
      </c>
      <c r="TYA1787" s="62">
        <v>53131609</v>
      </c>
      <c r="TYB1787" s="62">
        <v>53131609</v>
      </c>
      <c r="TYC1787" s="62">
        <v>53131609</v>
      </c>
      <c r="TYD1787" s="62">
        <v>53131609</v>
      </c>
      <c r="TYE1787" s="62">
        <v>53131609</v>
      </c>
      <c r="TYF1787" s="62">
        <v>53131609</v>
      </c>
      <c r="TYG1787" s="62">
        <v>53131609</v>
      </c>
      <c r="TYH1787" s="62">
        <v>53131609</v>
      </c>
      <c r="TYI1787" s="62">
        <v>53131609</v>
      </c>
      <c r="TYJ1787" s="62">
        <v>53131609</v>
      </c>
      <c r="TYK1787" s="62">
        <v>53131609</v>
      </c>
      <c r="TYL1787" s="62">
        <v>53131609</v>
      </c>
      <c r="TYM1787" s="62">
        <v>53131609</v>
      </c>
      <c r="TYN1787" s="62">
        <v>53131609</v>
      </c>
      <c r="TYO1787" s="62">
        <v>53131609</v>
      </c>
      <c r="TYP1787" s="62">
        <v>53131609</v>
      </c>
      <c r="TYQ1787" s="62">
        <v>53131609</v>
      </c>
      <c r="TYR1787" s="62">
        <v>53131609</v>
      </c>
      <c r="TYS1787" s="62">
        <v>53131609</v>
      </c>
      <c r="TYT1787" s="62">
        <v>53131609</v>
      </c>
      <c r="TYU1787" s="62">
        <v>53131609</v>
      </c>
      <c r="TYV1787" s="62">
        <v>53131609</v>
      </c>
      <c r="TYW1787" s="62">
        <v>53131609</v>
      </c>
      <c r="TYX1787" s="62">
        <v>53131609</v>
      </c>
      <c r="TYY1787" s="62">
        <v>53131609</v>
      </c>
      <c r="TYZ1787" s="62">
        <v>53131609</v>
      </c>
      <c r="TZA1787" s="62">
        <v>53131609</v>
      </c>
      <c r="TZB1787" s="62">
        <v>53131609</v>
      </c>
      <c r="TZC1787" s="62">
        <v>53131609</v>
      </c>
      <c r="TZD1787" s="62">
        <v>53131609</v>
      </c>
      <c r="TZE1787" s="62">
        <v>53131609</v>
      </c>
      <c r="TZF1787" s="62">
        <v>53131609</v>
      </c>
      <c r="TZG1787" s="62">
        <v>53131609</v>
      </c>
      <c r="TZH1787" s="62">
        <v>53131609</v>
      </c>
      <c r="TZI1787" s="62">
        <v>53131609</v>
      </c>
      <c r="TZJ1787" s="62">
        <v>53131609</v>
      </c>
      <c r="TZK1787" s="62">
        <v>53131609</v>
      </c>
      <c r="TZL1787" s="62">
        <v>53131609</v>
      </c>
      <c r="TZM1787" s="62">
        <v>53131609</v>
      </c>
      <c r="TZN1787" s="62">
        <v>53131609</v>
      </c>
      <c r="TZO1787" s="62">
        <v>53131609</v>
      </c>
      <c r="TZP1787" s="62">
        <v>53131609</v>
      </c>
      <c r="TZQ1787" s="62">
        <v>53131609</v>
      </c>
      <c r="TZR1787" s="62">
        <v>53131609</v>
      </c>
      <c r="TZS1787" s="62">
        <v>53131609</v>
      </c>
      <c r="TZT1787" s="62">
        <v>53131609</v>
      </c>
      <c r="TZU1787" s="62">
        <v>53131609</v>
      </c>
      <c r="TZV1787" s="62">
        <v>53131609</v>
      </c>
      <c r="TZW1787" s="62">
        <v>53131609</v>
      </c>
      <c r="TZX1787" s="62">
        <v>53131609</v>
      </c>
      <c r="TZY1787" s="62">
        <v>53131609</v>
      </c>
      <c r="TZZ1787" s="62">
        <v>53131609</v>
      </c>
      <c r="UAA1787" s="62">
        <v>53131609</v>
      </c>
      <c r="UAB1787" s="62">
        <v>53131609</v>
      </c>
      <c r="UAC1787" s="62">
        <v>53131609</v>
      </c>
      <c r="UAD1787" s="62">
        <v>53131609</v>
      </c>
      <c r="UAE1787" s="62">
        <v>53131609</v>
      </c>
      <c r="UAF1787" s="62">
        <v>53131609</v>
      </c>
      <c r="UAG1787" s="62">
        <v>53131609</v>
      </c>
      <c r="UAH1787" s="62">
        <v>53131609</v>
      </c>
      <c r="UAI1787" s="62">
        <v>53131609</v>
      </c>
      <c r="UAJ1787" s="62">
        <v>53131609</v>
      </c>
      <c r="UAK1787" s="62">
        <v>53131609</v>
      </c>
      <c r="UAL1787" s="62">
        <v>53131609</v>
      </c>
      <c r="UAM1787" s="62">
        <v>53131609</v>
      </c>
      <c r="UAN1787" s="62">
        <v>53131609</v>
      </c>
      <c r="UAO1787" s="62">
        <v>53131609</v>
      </c>
      <c r="UAP1787" s="62">
        <v>53131609</v>
      </c>
      <c r="UAQ1787" s="62">
        <v>53131609</v>
      </c>
      <c r="UAR1787" s="62">
        <v>53131609</v>
      </c>
      <c r="UAS1787" s="62">
        <v>53131609</v>
      </c>
      <c r="UAT1787" s="62">
        <v>53131609</v>
      </c>
      <c r="UAU1787" s="62">
        <v>53131609</v>
      </c>
      <c r="UAV1787" s="62">
        <v>53131609</v>
      </c>
      <c r="UAW1787" s="62">
        <v>53131609</v>
      </c>
      <c r="UAX1787" s="62">
        <v>53131609</v>
      </c>
      <c r="UAY1787" s="62">
        <v>53131609</v>
      </c>
      <c r="UAZ1787" s="62">
        <v>53131609</v>
      </c>
      <c r="UBA1787" s="62">
        <v>53131609</v>
      </c>
      <c r="UBB1787" s="62">
        <v>53131609</v>
      </c>
      <c r="UBC1787" s="62">
        <v>53131609</v>
      </c>
      <c r="UBD1787" s="62">
        <v>53131609</v>
      </c>
      <c r="UBE1787" s="62">
        <v>53131609</v>
      </c>
      <c r="UBF1787" s="62">
        <v>53131609</v>
      </c>
      <c r="UBG1787" s="62">
        <v>53131609</v>
      </c>
      <c r="UBH1787" s="62">
        <v>53131609</v>
      </c>
      <c r="UBI1787" s="62">
        <v>53131609</v>
      </c>
      <c r="UBJ1787" s="62">
        <v>53131609</v>
      </c>
      <c r="UBK1787" s="62">
        <v>53131609</v>
      </c>
      <c r="UBL1787" s="62">
        <v>53131609</v>
      </c>
      <c r="UBM1787" s="62">
        <v>53131609</v>
      </c>
      <c r="UBN1787" s="62">
        <v>53131609</v>
      </c>
      <c r="UBO1787" s="62">
        <v>53131609</v>
      </c>
      <c r="UBP1787" s="62">
        <v>53131609</v>
      </c>
      <c r="UBQ1787" s="62">
        <v>53131609</v>
      </c>
      <c r="UBR1787" s="62">
        <v>53131609</v>
      </c>
      <c r="UBS1787" s="62">
        <v>53131609</v>
      </c>
      <c r="UBT1787" s="62">
        <v>53131609</v>
      </c>
      <c r="UBU1787" s="62">
        <v>53131609</v>
      </c>
      <c r="UBV1787" s="62">
        <v>53131609</v>
      </c>
      <c r="UBW1787" s="62">
        <v>53131609</v>
      </c>
      <c r="UBX1787" s="62">
        <v>53131609</v>
      </c>
      <c r="UBY1787" s="62">
        <v>53131609</v>
      </c>
      <c r="UBZ1787" s="62">
        <v>53131609</v>
      </c>
      <c r="UCA1787" s="62">
        <v>53131609</v>
      </c>
      <c r="UCB1787" s="62">
        <v>53131609</v>
      </c>
      <c r="UCC1787" s="62">
        <v>53131609</v>
      </c>
      <c r="UCD1787" s="62">
        <v>53131609</v>
      </c>
      <c r="UCE1787" s="62">
        <v>53131609</v>
      </c>
      <c r="UCF1787" s="62">
        <v>53131609</v>
      </c>
      <c r="UCG1787" s="62">
        <v>53131609</v>
      </c>
      <c r="UCH1787" s="62">
        <v>53131609</v>
      </c>
      <c r="UCI1787" s="62">
        <v>53131609</v>
      </c>
      <c r="UCJ1787" s="62">
        <v>53131609</v>
      </c>
      <c r="UCK1787" s="62">
        <v>53131609</v>
      </c>
      <c r="UCL1787" s="62">
        <v>53131609</v>
      </c>
      <c r="UCM1787" s="62">
        <v>53131609</v>
      </c>
      <c r="UCN1787" s="62">
        <v>53131609</v>
      </c>
      <c r="UCO1787" s="62">
        <v>53131609</v>
      </c>
      <c r="UCP1787" s="62">
        <v>53131609</v>
      </c>
      <c r="UCQ1787" s="62">
        <v>53131609</v>
      </c>
      <c r="UCR1787" s="62">
        <v>53131609</v>
      </c>
      <c r="UCS1787" s="62">
        <v>53131609</v>
      </c>
      <c r="UCT1787" s="62">
        <v>53131609</v>
      </c>
      <c r="UCU1787" s="62">
        <v>53131609</v>
      </c>
      <c r="UCV1787" s="62">
        <v>53131609</v>
      </c>
      <c r="UCW1787" s="62">
        <v>53131609</v>
      </c>
      <c r="UCX1787" s="62">
        <v>53131609</v>
      </c>
      <c r="UCY1787" s="62">
        <v>53131609</v>
      </c>
      <c r="UCZ1787" s="62">
        <v>53131609</v>
      </c>
      <c r="UDA1787" s="62">
        <v>53131609</v>
      </c>
      <c r="UDB1787" s="62">
        <v>53131609</v>
      </c>
      <c r="UDC1787" s="62">
        <v>53131609</v>
      </c>
      <c r="UDD1787" s="62">
        <v>53131609</v>
      </c>
      <c r="UDE1787" s="62">
        <v>53131609</v>
      </c>
      <c r="UDF1787" s="62">
        <v>53131609</v>
      </c>
      <c r="UDG1787" s="62">
        <v>53131609</v>
      </c>
      <c r="UDH1787" s="62">
        <v>53131609</v>
      </c>
      <c r="UDI1787" s="62">
        <v>53131609</v>
      </c>
      <c r="UDJ1787" s="62">
        <v>53131609</v>
      </c>
      <c r="UDK1787" s="62">
        <v>53131609</v>
      </c>
      <c r="UDL1787" s="62">
        <v>53131609</v>
      </c>
      <c r="UDM1787" s="62">
        <v>53131609</v>
      </c>
      <c r="UDN1787" s="62">
        <v>53131609</v>
      </c>
      <c r="UDO1787" s="62">
        <v>53131609</v>
      </c>
      <c r="UDP1787" s="62">
        <v>53131609</v>
      </c>
      <c r="UDQ1787" s="62">
        <v>53131609</v>
      </c>
      <c r="UDR1787" s="62">
        <v>53131609</v>
      </c>
      <c r="UDS1787" s="62">
        <v>53131609</v>
      </c>
      <c r="UDT1787" s="62">
        <v>53131609</v>
      </c>
      <c r="UDU1787" s="62">
        <v>53131609</v>
      </c>
      <c r="UDV1787" s="62">
        <v>53131609</v>
      </c>
      <c r="UDW1787" s="62">
        <v>53131609</v>
      </c>
      <c r="UDX1787" s="62">
        <v>53131609</v>
      </c>
      <c r="UDY1787" s="62">
        <v>53131609</v>
      </c>
      <c r="UDZ1787" s="62">
        <v>53131609</v>
      </c>
      <c r="UEA1787" s="62">
        <v>53131609</v>
      </c>
      <c r="UEB1787" s="62">
        <v>53131609</v>
      </c>
      <c r="UEC1787" s="62">
        <v>53131609</v>
      </c>
      <c r="UED1787" s="62">
        <v>53131609</v>
      </c>
      <c r="UEE1787" s="62">
        <v>53131609</v>
      </c>
      <c r="UEF1787" s="62">
        <v>53131609</v>
      </c>
      <c r="UEG1787" s="62">
        <v>53131609</v>
      </c>
      <c r="UEH1787" s="62">
        <v>53131609</v>
      </c>
      <c r="UEI1787" s="62">
        <v>53131609</v>
      </c>
      <c r="UEJ1787" s="62">
        <v>53131609</v>
      </c>
      <c r="UEK1787" s="62">
        <v>53131609</v>
      </c>
      <c r="UEL1787" s="62">
        <v>53131609</v>
      </c>
      <c r="UEM1787" s="62">
        <v>53131609</v>
      </c>
      <c r="UEN1787" s="62">
        <v>53131609</v>
      </c>
      <c r="UEO1787" s="62">
        <v>53131609</v>
      </c>
      <c r="UEP1787" s="62">
        <v>53131609</v>
      </c>
      <c r="UEQ1787" s="62">
        <v>53131609</v>
      </c>
      <c r="UER1787" s="62">
        <v>53131609</v>
      </c>
      <c r="UES1787" s="62">
        <v>53131609</v>
      </c>
      <c r="UET1787" s="62">
        <v>53131609</v>
      </c>
      <c r="UEU1787" s="62">
        <v>53131609</v>
      </c>
      <c r="UEV1787" s="62">
        <v>53131609</v>
      </c>
      <c r="UEW1787" s="62">
        <v>53131609</v>
      </c>
      <c r="UEX1787" s="62">
        <v>53131609</v>
      </c>
      <c r="UEY1787" s="62">
        <v>53131609</v>
      </c>
      <c r="UEZ1787" s="62">
        <v>53131609</v>
      </c>
      <c r="UFA1787" s="62">
        <v>53131609</v>
      </c>
      <c r="UFB1787" s="62">
        <v>53131609</v>
      </c>
      <c r="UFC1787" s="62">
        <v>53131609</v>
      </c>
      <c r="UFD1787" s="62">
        <v>53131609</v>
      </c>
      <c r="UFE1787" s="62">
        <v>53131609</v>
      </c>
      <c r="UFF1787" s="62">
        <v>53131609</v>
      </c>
      <c r="UFG1787" s="62">
        <v>53131609</v>
      </c>
      <c r="UFH1787" s="62">
        <v>53131609</v>
      </c>
      <c r="UFI1787" s="62">
        <v>53131609</v>
      </c>
      <c r="UFJ1787" s="62">
        <v>53131609</v>
      </c>
      <c r="UFK1787" s="62">
        <v>53131609</v>
      </c>
      <c r="UFL1787" s="62">
        <v>53131609</v>
      </c>
      <c r="UFM1787" s="62">
        <v>53131609</v>
      </c>
      <c r="UFN1787" s="62">
        <v>53131609</v>
      </c>
      <c r="UFO1787" s="62">
        <v>53131609</v>
      </c>
      <c r="UFP1787" s="62">
        <v>53131609</v>
      </c>
      <c r="UFQ1787" s="62">
        <v>53131609</v>
      </c>
      <c r="UFR1787" s="62">
        <v>53131609</v>
      </c>
      <c r="UFS1787" s="62">
        <v>53131609</v>
      </c>
      <c r="UFT1787" s="62">
        <v>53131609</v>
      </c>
      <c r="UFU1787" s="62">
        <v>53131609</v>
      </c>
      <c r="UFV1787" s="62">
        <v>53131609</v>
      </c>
      <c r="UFW1787" s="62">
        <v>53131609</v>
      </c>
      <c r="UFX1787" s="62">
        <v>53131609</v>
      </c>
      <c r="UFY1787" s="62">
        <v>53131609</v>
      </c>
      <c r="UFZ1787" s="62">
        <v>53131609</v>
      </c>
      <c r="UGA1787" s="62">
        <v>53131609</v>
      </c>
      <c r="UGB1787" s="62">
        <v>53131609</v>
      </c>
      <c r="UGC1787" s="62">
        <v>53131609</v>
      </c>
      <c r="UGD1787" s="62">
        <v>53131609</v>
      </c>
      <c r="UGE1787" s="62">
        <v>53131609</v>
      </c>
      <c r="UGF1787" s="62">
        <v>53131609</v>
      </c>
      <c r="UGG1787" s="62">
        <v>53131609</v>
      </c>
      <c r="UGH1787" s="62">
        <v>53131609</v>
      </c>
      <c r="UGI1787" s="62">
        <v>53131609</v>
      </c>
      <c r="UGJ1787" s="62">
        <v>53131609</v>
      </c>
      <c r="UGK1787" s="62">
        <v>53131609</v>
      </c>
      <c r="UGL1787" s="62">
        <v>53131609</v>
      </c>
      <c r="UGM1787" s="62">
        <v>53131609</v>
      </c>
      <c r="UGN1787" s="62">
        <v>53131609</v>
      </c>
      <c r="UGO1787" s="62">
        <v>53131609</v>
      </c>
      <c r="UGP1787" s="62">
        <v>53131609</v>
      </c>
      <c r="UGQ1787" s="62">
        <v>53131609</v>
      </c>
      <c r="UGR1787" s="62">
        <v>53131609</v>
      </c>
      <c r="UGS1787" s="62">
        <v>53131609</v>
      </c>
      <c r="UGT1787" s="62">
        <v>53131609</v>
      </c>
      <c r="UGU1787" s="62">
        <v>53131609</v>
      </c>
      <c r="UGV1787" s="62">
        <v>53131609</v>
      </c>
      <c r="UGW1787" s="62">
        <v>53131609</v>
      </c>
      <c r="UGX1787" s="62">
        <v>53131609</v>
      </c>
      <c r="UGY1787" s="62">
        <v>53131609</v>
      </c>
      <c r="UGZ1787" s="62">
        <v>53131609</v>
      </c>
      <c r="UHA1787" s="62">
        <v>53131609</v>
      </c>
      <c r="UHB1787" s="62">
        <v>53131609</v>
      </c>
      <c r="UHC1787" s="62">
        <v>53131609</v>
      </c>
      <c r="UHD1787" s="62">
        <v>53131609</v>
      </c>
      <c r="UHE1787" s="62">
        <v>53131609</v>
      </c>
      <c r="UHF1787" s="62">
        <v>53131609</v>
      </c>
      <c r="UHG1787" s="62">
        <v>53131609</v>
      </c>
      <c r="UHH1787" s="62">
        <v>53131609</v>
      </c>
      <c r="UHI1787" s="62">
        <v>53131609</v>
      </c>
      <c r="UHJ1787" s="62">
        <v>53131609</v>
      </c>
      <c r="UHK1787" s="62">
        <v>53131609</v>
      </c>
      <c r="UHL1787" s="62">
        <v>53131609</v>
      </c>
      <c r="UHM1787" s="62">
        <v>53131609</v>
      </c>
      <c r="UHN1787" s="62">
        <v>53131609</v>
      </c>
      <c r="UHO1787" s="62">
        <v>53131609</v>
      </c>
      <c r="UHP1787" s="62">
        <v>53131609</v>
      </c>
      <c r="UHQ1787" s="62">
        <v>53131609</v>
      </c>
      <c r="UHR1787" s="62">
        <v>53131609</v>
      </c>
      <c r="UHS1787" s="62">
        <v>53131609</v>
      </c>
      <c r="UHT1787" s="62">
        <v>53131609</v>
      </c>
      <c r="UHU1787" s="62">
        <v>53131609</v>
      </c>
      <c r="UHV1787" s="62">
        <v>53131609</v>
      </c>
      <c r="UHW1787" s="62">
        <v>53131609</v>
      </c>
      <c r="UHX1787" s="62">
        <v>53131609</v>
      </c>
      <c r="UHY1787" s="62">
        <v>53131609</v>
      </c>
      <c r="UHZ1787" s="62">
        <v>53131609</v>
      </c>
      <c r="UIA1787" s="62">
        <v>53131609</v>
      </c>
      <c r="UIB1787" s="62">
        <v>53131609</v>
      </c>
      <c r="UIC1787" s="62">
        <v>53131609</v>
      </c>
      <c r="UID1787" s="62">
        <v>53131609</v>
      </c>
      <c r="UIE1787" s="62">
        <v>53131609</v>
      </c>
      <c r="UIF1787" s="62">
        <v>53131609</v>
      </c>
      <c r="UIG1787" s="62">
        <v>53131609</v>
      </c>
      <c r="UIH1787" s="62">
        <v>53131609</v>
      </c>
      <c r="UII1787" s="62">
        <v>53131609</v>
      </c>
      <c r="UIJ1787" s="62">
        <v>53131609</v>
      </c>
      <c r="UIK1787" s="62">
        <v>53131609</v>
      </c>
      <c r="UIL1787" s="62">
        <v>53131609</v>
      </c>
      <c r="UIM1787" s="62">
        <v>53131609</v>
      </c>
      <c r="UIN1787" s="62">
        <v>53131609</v>
      </c>
      <c r="UIO1787" s="62">
        <v>53131609</v>
      </c>
      <c r="UIP1787" s="62">
        <v>53131609</v>
      </c>
      <c r="UIQ1787" s="62">
        <v>53131609</v>
      </c>
      <c r="UIR1787" s="62">
        <v>53131609</v>
      </c>
      <c r="UIS1787" s="62">
        <v>53131609</v>
      </c>
      <c r="UIT1787" s="62">
        <v>53131609</v>
      </c>
      <c r="UIU1787" s="62">
        <v>53131609</v>
      </c>
      <c r="UIV1787" s="62">
        <v>53131609</v>
      </c>
      <c r="UIW1787" s="62">
        <v>53131609</v>
      </c>
      <c r="UIX1787" s="62">
        <v>53131609</v>
      </c>
      <c r="UIY1787" s="62">
        <v>53131609</v>
      </c>
      <c r="UIZ1787" s="62">
        <v>53131609</v>
      </c>
      <c r="UJA1787" s="62">
        <v>53131609</v>
      </c>
      <c r="UJB1787" s="62">
        <v>53131609</v>
      </c>
      <c r="UJC1787" s="62">
        <v>53131609</v>
      </c>
      <c r="UJD1787" s="62">
        <v>53131609</v>
      </c>
      <c r="UJE1787" s="62">
        <v>53131609</v>
      </c>
      <c r="UJF1787" s="62">
        <v>53131609</v>
      </c>
      <c r="UJG1787" s="62">
        <v>53131609</v>
      </c>
      <c r="UJH1787" s="62">
        <v>53131609</v>
      </c>
      <c r="UJI1787" s="62">
        <v>53131609</v>
      </c>
      <c r="UJJ1787" s="62">
        <v>53131609</v>
      </c>
      <c r="UJK1787" s="62">
        <v>53131609</v>
      </c>
      <c r="UJL1787" s="62">
        <v>53131609</v>
      </c>
      <c r="UJM1787" s="62">
        <v>53131609</v>
      </c>
      <c r="UJN1787" s="62">
        <v>53131609</v>
      </c>
      <c r="UJO1787" s="62">
        <v>53131609</v>
      </c>
      <c r="UJP1787" s="62">
        <v>53131609</v>
      </c>
      <c r="UJQ1787" s="62">
        <v>53131609</v>
      </c>
      <c r="UJR1787" s="62">
        <v>53131609</v>
      </c>
      <c r="UJS1787" s="62">
        <v>53131609</v>
      </c>
      <c r="UJT1787" s="62">
        <v>53131609</v>
      </c>
      <c r="UJU1787" s="62">
        <v>53131609</v>
      </c>
      <c r="UJV1787" s="62">
        <v>53131609</v>
      </c>
      <c r="UJW1787" s="62">
        <v>53131609</v>
      </c>
      <c r="UJX1787" s="62">
        <v>53131609</v>
      </c>
      <c r="UJY1787" s="62">
        <v>53131609</v>
      </c>
      <c r="UJZ1787" s="62">
        <v>53131609</v>
      </c>
      <c r="UKA1787" s="62">
        <v>53131609</v>
      </c>
      <c r="UKB1787" s="62">
        <v>53131609</v>
      </c>
      <c r="UKC1787" s="62">
        <v>53131609</v>
      </c>
      <c r="UKD1787" s="62">
        <v>53131609</v>
      </c>
      <c r="UKE1787" s="62">
        <v>53131609</v>
      </c>
      <c r="UKF1787" s="62">
        <v>53131609</v>
      </c>
      <c r="UKG1787" s="62">
        <v>53131609</v>
      </c>
      <c r="UKH1787" s="62">
        <v>53131609</v>
      </c>
      <c r="UKI1787" s="62">
        <v>53131609</v>
      </c>
      <c r="UKJ1787" s="62">
        <v>53131609</v>
      </c>
      <c r="UKK1787" s="62">
        <v>53131609</v>
      </c>
      <c r="UKL1787" s="62">
        <v>53131609</v>
      </c>
      <c r="UKM1787" s="62">
        <v>53131609</v>
      </c>
      <c r="UKN1787" s="62">
        <v>53131609</v>
      </c>
      <c r="UKO1787" s="62">
        <v>53131609</v>
      </c>
      <c r="UKP1787" s="62">
        <v>53131609</v>
      </c>
      <c r="UKQ1787" s="62">
        <v>53131609</v>
      </c>
      <c r="UKR1787" s="62">
        <v>53131609</v>
      </c>
      <c r="UKS1787" s="62">
        <v>53131609</v>
      </c>
      <c r="UKT1787" s="62">
        <v>53131609</v>
      </c>
      <c r="UKU1787" s="62">
        <v>53131609</v>
      </c>
      <c r="UKV1787" s="62">
        <v>53131609</v>
      </c>
      <c r="UKW1787" s="62">
        <v>53131609</v>
      </c>
      <c r="UKX1787" s="62">
        <v>53131609</v>
      </c>
      <c r="UKY1787" s="62">
        <v>53131609</v>
      </c>
      <c r="UKZ1787" s="62">
        <v>53131609</v>
      </c>
      <c r="ULA1787" s="62">
        <v>53131609</v>
      </c>
      <c r="ULB1787" s="62">
        <v>53131609</v>
      </c>
      <c r="ULC1787" s="62">
        <v>53131609</v>
      </c>
      <c r="ULD1787" s="62">
        <v>53131609</v>
      </c>
      <c r="ULE1787" s="62">
        <v>53131609</v>
      </c>
      <c r="ULF1787" s="62">
        <v>53131609</v>
      </c>
      <c r="ULG1787" s="62">
        <v>53131609</v>
      </c>
      <c r="ULH1787" s="62">
        <v>53131609</v>
      </c>
      <c r="ULI1787" s="62">
        <v>53131609</v>
      </c>
      <c r="ULJ1787" s="62">
        <v>53131609</v>
      </c>
      <c r="ULK1787" s="62">
        <v>53131609</v>
      </c>
      <c r="ULL1787" s="62">
        <v>53131609</v>
      </c>
      <c r="ULM1787" s="62">
        <v>53131609</v>
      </c>
      <c r="ULN1787" s="62">
        <v>53131609</v>
      </c>
      <c r="ULO1787" s="62">
        <v>53131609</v>
      </c>
      <c r="ULP1787" s="62">
        <v>53131609</v>
      </c>
      <c r="ULQ1787" s="62">
        <v>53131609</v>
      </c>
      <c r="ULR1787" s="62">
        <v>53131609</v>
      </c>
      <c r="ULS1787" s="62">
        <v>53131609</v>
      </c>
      <c r="ULT1787" s="62">
        <v>53131609</v>
      </c>
      <c r="ULU1787" s="62">
        <v>53131609</v>
      </c>
      <c r="ULV1787" s="62">
        <v>53131609</v>
      </c>
      <c r="ULW1787" s="62">
        <v>53131609</v>
      </c>
      <c r="ULX1787" s="62">
        <v>53131609</v>
      </c>
      <c r="ULY1787" s="62">
        <v>53131609</v>
      </c>
      <c r="ULZ1787" s="62">
        <v>53131609</v>
      </c>
      <c r="UMA1787" s="62">
        <v>53131609</v>
      </c>
      <c r="UMB1787" s="62">
        <v>53131609</v>
      </c>
      <c r="UMC1787" s="62">
        <v>53131609</v>
      </c>
      <c r="UMD1787" s="62">
        <v>53131609</v>
      </c>
      <c r="UME1787" s="62">
        <v>53131609</v>
      </c>
      <c r="UMF1787" s="62">
        <v>53131609</v>
      </c>
      <c r="UMG1787" s="62">
        <v>53131609</v>
      </c>
      <c r="UMH1787" s="62">
        <v>53131609</v>
      </c>
      <c r="UMI1787" s="62">
        <v>53131609</v>
      </c>
      <c r="UMJ1787" s="62">
        <v>53131609</v>
      </c>
      <c r="UMK1787" s="62">
        <v>53131609</v>
      </c>
      <c r="UML1787" s="62">
        <v>53131609</v>
      </c>
      <c r="UMM1787" s="62">
        <v>53131609</v>
      </c>
      <c r="UMN1787" s="62">
        <v>53131609</v>
      </c>
      <c r="UMO1787" s="62">
        <v>53131609</v>
      </c>
      <c r="UMP1787" s="62">
        <v>53131609</v>
      </c>
      <c r="UMQ1787" s="62">
        <v>53131609</v>
      </c>
      <c r="UMR1787" s="62">
        <v>53131609</v>
      </c>
      <c r="UMS1787" s="62">
        <v>53131609</v>
      </c>
      <c r="UMT1787" s="62">
        <v>53131609</v>
      </c>
      <c r="UMU1787" s="62">
        <v>53131609</v>
      </c>
      <c r="UMV1787" s="62">
        <v>53131609</v>
      </c>
      <c r="UMW1787" s="62">
        <v>53131609</v>
      </c>
      <c r="UMX1787" s="62">
        <v>53131609</v>
      </c>
      <c r="UMY1787" s="62">
        <v>53131609</v>
      </c>
      <c r="UMZ1787" s="62">
        <v>53131609</v>
      </c>
      <c r="UNA1787" s="62">
        <v>53131609</v>
      </c>
      <c r="UNB1787" s="62">
        <v>53131609</v>
      </c>
      <c r="UNC1787" s="62">
        <v>53131609</v>
      </c>
      <c r="UND1787" s="62">
        <v>53131609</v>
      </c>
      <c r="UNE1787" s="62">
        <v>53131609</v>
      </c>
      <c r="UNF1787" s="62">
        <v>53131609</v>
      </c>
      <c r="UNG1787" s="62">
        <v>53131609</v>
      </c>
      <c r="UNH1787" s="62">
        <v>53131609</v>
      </c>
      <c r="UNI1787" s="62">
        <v>53131609</v>
      </c>
      <c r="UNJ1787" s="62">
        <v>53131609</v>
      </c>
      <c r="UNK1787" s="62">
        <v>53131609</v>
      </c>
      <c r="UNL1787" s="62">
        <v>53131609</v>
      </c>
      <c r="UNM1787" s="62">
        <v>53131609</v>
      </c>
      <c r="UNN1787" s="62">
        <v>53131609</v>
      </c>
      <c r="UNO1787" s="62">
        <v>53131609</v>
      </c>
      <c r="UNP1787" s="62">
        <v>53131609</v>
      </c>
      <c r="UNQ1787" s="62">
        <v>53131609</v>
      </c>
      <c r="UNR1787" s="62">
        <v>53131609</v>
      </c>
      <c r="UNS1787" s="62">
        <v>53131609</v>
      </c>
      <c r="UNT1787" s="62">
        <v>53131609</v>
      </c>
      <c r="UNU1787" s="62">
        <v>53131609</v>
      </c>
      <c r="UNV1787" s="62">
        <v>53131609</v>
      </c>
      <c r="UNW1787" s="62">
        <v>53131609</v>
      </c>
      <c r="UNX1787" s="62">
        <v>53131609</v>
      </c>
      <c r="UNY1787" s="62">
        <v>53131609</v>
      </c>
      <c r="UNZ1787" s="62">
        <v>53131609</v>
      </c>
      <c r="UOA1787" s="62">
        <v>53131609</v>
      </c>
      <c r="UOB1787" s="62">
        <v>53131609</v>
      </c>
      <c r="UOC1787" s="62">
        <v>53131609</v>
      </c>
      <c r="UOD1787" s="62">
        <v>53131609</v>
      </c>
      <c r="UOE1787" s="62">
        <v>53131609</v>
      </c>
      <c r="UOF1787" s="62">
        <v>53131609</v>
      </c>
      <c r="UOG1787" s="62">
        <v>53131609</v>
      </c>
      <c r="UOH1787" s="62">
        <v>53131609</v>
      </c>
      <c r="UOI1787" s="62">
        <v>53131609</v>
      </c>
      <c r="UOJ1787" s="62">
        <v>53131609</v>
      </c>
      <c r="UOK1787" s="62">
        <v>53131609</v>
      </c>
      <c r="UOL1787" s="62">
        <v>53131609</v>
      </c>
      <c r="UOM1787" s="62">
        <v>53131609</v>
      </c>
      <c r="UON1787" s="62">
        <v>53131609</v>
      </c>
      <c r="UOO1787" s="62">
        <v>53131609</v>
      </c>
      <c r="UOP1787" s="62">
        <v>53131609</v>
      </c>
      <c r="UOQ1787" s="62">
        <v>53131609</v>
      </c>
      <c r="UOR1787" s="62">
        <v>53131609</v>
      </c>
      <c r="UOS1787" s="62">
        <v>53131609</v>
      </c>
      <c r="UOT1787" s="62">
        <v>53131609</v>
      </c>
      <c r="UOU1787" s="62">
        <v>53131609</v>
      </c>
      <c r="UOV1787" s="62">
        <v>53131609</v>
      </c>
      <c r="UOW1787" s="62">
        <v>53131609</v>
      </c>
      <c r="UOX1787" s="62">
        <v>53131609</v>
      </c>
      <c r="UOY1787" s="62">
        <v>53131609</v>
      </c>
      <c r="UOZ1787" s="62">
        <v>53131609</v>
      </c>
      <c r="UPA1787" s="62">
        <v>53131609</v>
      </c>
      <c r="UPB1787" s="62">
        <v>53131609</v>
      </c>
      <c r="UPC1787" s="62">
        <v>53131609</v>
      </c>
      <c r="UPD1787" s="62">
        <v>53131609</v>
      </c>
      <c r="UPE1787" s="62">
        <v>53131609</v>
      </c>
      <c r="UPF1787" s="62">
        <v>53131609</v>
      </c>
      <c r="UPG1787" s="62">
        <v>53131609</v>
      </c>
      <c r="UPH1787" s="62">
        <v>53131609</v>
      </c>
      <c r="UPI1787" s="62">
        <v>53131609</v>
      </c>
      <c r="UPJ1787" s="62">
        <v>53131609</v>
      </c>
      <c r="UPK1787" s="62">
        <v>53131609</v>
      </c>
      <c r="UPL1787" s="62">
        <v>53131609</v>
      </c>
      <c r="UPM1787" s="62">
        <v>53131609</v>
      </c>
      <c r="UPN1787" s="62">
        <v>53131609</v>
      </c>
      <c r="UPO1787" s="62">
        <v>53131609</v>
      </c>
      <c r="UPP1787" s="62">
        <v>53131609</v>
      </c>
      <c r="UPQ1787" s="62">
        <v>53131609</v>
      </c>
      <c r="UPR1787" s="62">
        <v>53131609</v>
      </c>
      <c r="UPS1787" s="62">
        <v>53131609</v>
      </c>
      <c r="UPT1787" s="62">
        <v>53131609</v>
      </c>
      <c r="UPU1787" s="62">
        <v>53131609</v>
      </c>
      <c r="UPV1787" s="62">
        <v>53131609</v>
      </c>
      <c r="UPW1787" s="62">
        <v>53131609</v>
      </c>
      <c r="UPX1787" s="62">
        <v>53131609</v>
      </c>
      <c r="UPY1787" s="62">
        <v>53131609</v>
      </c>
      <c r="UPZ1787" s="62">
        <v>53131609</v>
      </c>
      <c r="UQA1787" s="62">
        <v>53131609</v>
      </c>
      <c r="UQB1787" s="62">
        <v>53131609</v>
      </c>
      <c r="UQC1787" s="62">
        <v>53131609</v>
      </c>
      <c r="UQD1787" s="62">
        <v>53131609</v>
      </c>
      <c r="UQE1787" s="62">
        <v>53131609</v>
      </c>
      <c r="UQF1787" s="62">
        <v>53131609</v>
      </c>
      <c r="UQG1787" s="62">
        <v>53131609</v>
      </c>
      <c r="UQH1787" s="62">
        <v>53131609</v>
      </c>
      <c r="UQI1787" s="62">
        <v>53131609</v>
      </c>
      <c r="UQJ1787" s="62">
        <v>53131609</v>
      </c>
      <c r="UQK1787" s="62">
        <v>53131609</v>
      </c>
      <c r="UQL1787" s="62">
        <v>53131609</v>
      </c>
      <c r="UQM1787" s="62">
        <v>53131609</v>
      </c>
      <c r="UQN1787" s="62">
        <v>53131609</v>
      </c>
      <c r="UQO1787" s="62">
        <v>53131609</v>
      </c>
      <c r="UQP1787" s="62">
        <v>53131609</v>
      </c>
      <c r="UQQ1787" s="62">
        <v>53131609</v>
      </c>
      <c r="UQR1787" s="62">
        <v>53131609</v>
      </c>
      <c r="UQS1787" s="62">
        <v>53131609</v>
      </c>
      <c r="UQT1787" s="62">
        <v>53131609</v>
      </c>
      <c r="UQU1787" s="62">
        <v>53131609</v>
      </c>
      <c r="UQV1787" s="62">
        <v>53131609</v>
      </c>
      <c r="UQW1787" s="62">
        <v>53131609</v>
      </c>
      <c r="UQX1787" s="62">
        <v>53131609</v>
      </c>
      <c r="UQY1787" s="62">
        <v>53131609</v>
      </c>
      <c r="UQZ1787" s="62">
        <v>53131609</v>
      </c>
      <c r="URA1787" s="62">
        <v>53131609</v>
      </c>
      <c r="URB1787" s="62">
        <v>53131609</v>
      </c>
      <c r="URC1787" s="62">
        <v>53131609</v>
      </c>
      <c r="URD1787" s="62">
        <v>53131609</v>
      </c>
      <c r="URE1787" s="62">
        <v>53131609</v>
      </c>
      <c r="URF1787" s="62">
        <v>53131609</v>
      </c>
      <c r="URG1787" s="62">
        <v>53131609</v>
      </c>
      <c r="URH1787" s="62">
        <v>53131609</v>
      </c>
      <c r="URI1787" s="62">
        <v>53131609</v>
      </c>
      <c r="URJ1787" s="62">
        <v>53131609</v>
      </c>
      <c r="URK1787" s="62">
        <v>53131609</v>
      </c>
      <c r="URL1787" s="62">
        <v>53131609</v>
      </c>
      <c r="URM1787" s="62">
        <v>53131609</v>
      </c>
      <c r="URN1787" s="62">
        <v>53131609</v>
      </c>
      <c r="URO1787" s="62">
        <v>53131609</v>
      </c>
      <c r="URP1787" s="62">
        <v>53131609</v>
      </c>
      <c r="URQ1787" s="62">
        <v>53131609</v>
      </c>
      <c r="URR1787" s="62">
        <v>53131609</v>
      </c>
      <c r="URS1787" s="62">
        <v>53131609</v>
      </c>
      <c r="URT1787" s="62">
        <v>53131609</v>
      </c>
      <c r="URU1787" s="62">
        <v>53131609</v>
      </c>
      <c r="URV1787" s="62">
        <v>53131609</v>
      </c>
      <c r="URW1787" s="62">
        <v>53131609</v>
      </c>
      <c r="URX1787" s="62">
        <v>53131609</v>
      </c>
      <c r="URY1787" s="62">
        <v>53131609</v>
      </c>
      <c r="URZ1787" s="62">
        <v>53131609</v>
      </c>
      <c r="USA1787" s="62">
        <v>53131609</v>
      </c>
      <c r="USB1787" s="62">
        <v>53131609</v>
      </c>
      <c r="USC1787" s="62">
        <v>53131609</v>
      </c>
      <c r="USD1787" s="62">
        <v>53131609</v>
      </c>
      <c r="USE1787" s="62">
        <v>53131609</v>
      </c>
      <c r="USF1787" s="62">
        <v>53131609</v>
      </c>
      <c r="USG1787" s="62">
        <v>53131609</v>
      </c>
      <c r="USH1787" s="62">
        <v>53131609</v>
      </c>
      <c r="USI1787" s="62">
        <v>53131609</v>
      </c>
      <c r="USJ1787" s="62">
        <v>53131609</v>
      </c>
      <c r="USK1787" s="62">
        <v>53131609</v>
      </c>
      <c r="USL1787" s="62">
        <v>53131609</v>
      </c>
      <c r="USM1787" s="62">
        <v>53131609</v>
      </c>
      <c r="USN1787" s="62">
        <v>53131609</v>
      </c>
      <c r="USO1787" s="62">
        <v>53131609</v>
      </c>
      <c r="USP1787" s="62">
        <v>53131609</v>
      </c>
      <c r="USQ1787" s="62">
        <v>53131609</v>
      </c>
      <c r="USR1787" s="62">
        <v>53131609</v>
      </c>
      <c r="USS1787" s="62">
        <v>53131609</v>
      </c>
      <c r="UST1787" s="62">
        <v>53131609</v>
      </c>
      <c r="USU1787" s="62">
        <v>53131609</v>
      </c>
      <c r="USV1787" s="62">
        <v>53131609</v>
      </c>
      <c r="USW1787" s="62">
        <v>53131609</v>
      </c>
      <c r="USX1787" s="62">
        <v>53131609</v>
      </c>
      <c r="USY1787" s="62">
        <v>53131609</v>
      </c>
      <c r="USZ1787" s="62">
        <v>53131609</v>
      </c>
      <c r="UTA1787" s="62">
        <v>53131609</v>
      </c>
      <c r="UTB1787" s="62">
        <v>53131609</v>
      </c>
      <c r="UTC1787" s="62">
        <v>53131609</v>
      </c>
      <c r="UTD1787" s="62">
        <v>53131609</v>
      </c>
      <c r="UTE1787" s="62">
        <v>53131609</v>
      </c>
      <c r="UTF1787" s="62">
        <v>53131609</v>
      </c>
      <c r="UTG1787" s="62">
        <v>53131609</v>
      </c>
      <c r="UTH1787" s="62">
        <v>53131609</v>
      </c>
      <c r="UTI1787" s="62">
        <v>53131609</v>
      </c>
      <c r="UTJ1787" s="62">
        <v>53131609</v>
      </c>
      <c r="UTK1787" s="62">
        <v>53131609</v>
      </c>
      <c r="UTL1787" s="62">
        <v>53131609</v>
      </c>
      <c r="UTM1787" s="62">
        <v>53131609</v>
      </c>
      <c r="UTN1787" s="62">
        <v>53131609</v>
      </c>
      <c r="UTO1787" s="62">
        <v>53131609</v>
      </c>
      <c r="UTP1787" s="62">
        <v>53131609</v>
      </c>
      <c r="UTQ1787" s="62">
        <v>53131609</v>
      </c>
      <c r="UTR1787" s="62">
        <v>53131609</v>
      </c>
      <c r="UTS1787" s="62">
        <v>53131609</v>
      </c>
      <c r="UTT1787" s="62">
        <v>53131609</v>
      </c>
      <c r="UTU1787" s="62">
        <v>53131609</v>
      </c>
      <c r="UTV1787" s="62">
        <v>53131609</v>
      </c>
      <c r="UTW1787" s="62">
        <v>53131609</v>
      </c>
      <c r="UTX1787" s="62">
        <v>53131609</v>
      </c>
      <c r="UTY1787" s="62">
        <v>53131609</v>
      </c>
      <c r="UTZ1787" s="62">
        <v>53131609</v>
      </c>
      <c r="UUA1787" s="62">
        <v>53131609</v>
      </c>
      <c r="UUB1787" s="62">
        <v>53131609</v>
      </c>
      <c r="UUC1787" s="62">
        <v>53131609</v>
      </c>
      <c r="UUD1787" s="62">
        <v>53131609</v>
      </c>
      <c r="UUE1787" s="62">
        <v>53131609</v>
      </c>
      <c r="UUF1787" s="62">
        <v>53131609</v>
      </c>
      <c r="UUG1787" s="62">
        <v>53131609</v>
      </c>
      <c r="UUH1787" s="62">
        <v>53131609</v>
      </c>
      <c r="UUI1787" s="62">
        <v>53131609</v>
      </c>
      <c r="UUJ1787" s="62">
        <v>53131609</v>
      </c>
      <c r="UUK1787" s="62">
        <v>53131609</v>
      </c>
      <c r="UUL1787" s="62">
        <v>53131609</v>
      </c>
      <c r="UUM1787" s="62">
        <v>53131609</v>
      </c>
      <c r="UUN1787" s="62">
        <v>53131609</v>
      </c>
      <c r="UUO1787" s="62">
        <v>53131609</v>
      </c>
      <c r="UUP1787" s="62">
        <v>53131609</v>
      </c>
      <c r="UUQ1787" s="62">
        <v>53131609</v>
      </c>
      <c r="UUR1787" s="62">
        <v>53131609</v>
      </c>
      <c r="UUS1787" s="62">
        <v>53131609</v>
      </c>
      <c r="UUT1787" s="62">
        <v>53131609</v>
      </c>
      <c r="UUU1787" s="62">
        <v>53131609</v>
      </c>
      <c r="UUV1787" s="62">
        <v>53131609</v>
      </c>
      <c r="UUW1787" s="62">
        <v>53131609</v>
      </c>
      <c r="UUX1787" s="62">
        <v>53131609</v>
      </c>
      <c r="UUY1787" s="62">
        <v>53131609</v>
      </c>
      <c r="UUZ1787" s="62">
        <v>53131609</v>
      </c>
      <c r="UVA1787" s="62">
        <v>53131609</v>
      </c>
      <c r="UVB1787" s="62">
        <v>53131609</v>
      </c>
      <c r="UVC1787" s="62">
        <v>53131609</v>
      </c>
      <c r="UVD1787" s="62">
        <v>53131609</v>
      </c>
      <c r="UVE1787" s="62">
        <v>53131609</v>
      </c>
      <c r="UVF1787" s="62">
        <v>53131609</v>
      </c>
      <c r="UVG1787" s="62">
        <v>53131609</v>
      </c>
      <c r="UVH1787" s="62">
        <v>53131609</v>
      </c>
      <c r="UVI1787" s="62">
        <v>53131609</v>
      </c>
      <c r="UVJ1787" s="62">
        <v>53131609</v>
      </c>
      <c r="UVK1787" s="62">
        <v>53131609</v>
      </c>
      <c r="UVL1787" s="62">
        <v>53131609</v>
      </c>
      <c r="UVM1787" s="62">
        <v>53131609</v>
      </c>
      <c r="UVN1787" s="62">
        <v>53131609</v>
      </c>
      <c r="UVO1787" s="62">
        <v>53131609</v>
      </c>
      <c r="UVP1787" s="62">
        <v>53131609</v>
      </c>
      <c r="UVQ1787" s="62">
        <v>53131609</v>
      </c>
      <c r="UVR1787" s="62">
        <v>53131609</v>
      </c>
      <c r="UVS1787" s="62">
        <v>53131609</v>
      </c>
      <c r="UVT1787" s="62">
        <v>53131609</v>
      </c>
      <c r="UVU1787" s="62">
        <v>53131609</v>
      </c>
      <c r="UVV1787" s="62">
        <v>53131609</v>
      </c>
      <c r="UVW1787" s="62">
        <v>53131609</v>
      </c>
      <c r="UVX1787" s="62">
        <v>53131609</v>
      </c>
      <c r="UVY1787" s="62">
        <v>53131609</v>
      </c>
      <c r="UVZ1787" s="62">
        <v>53131609</v>
      </c>
      <c r="UWA1787" s="62">
        <v>53131609</v>
      </c>
      <c r="UWB1787" s="62">
        <v>53131609</v>
      </c>
      <c r="UWC1787" s="62">
        <v>53131609</v>
      </c>
      <c r="UWD1787" s="62">
        <v>53131609</v>
      </c>
      <c r="UWE1787" s="62">
        <v>53131609</v>
      </c>
      <c r="UWF1787" s="62">
        <v>53131609</v>
      </c>
      <c r="UWG1787" s="62">
        <v>53131609</v>
      </c>
      <c r="UWH1787" s="62">
        <v>53131609</v>
      </c>
      <c r="UWI1787" s="62">
        <v>53131609</v>
      </c>
      <c r="UWJ1787" s="62">
        <v>53131609</v>
      </c>
      <c r="UWK1787" s="62">
        <v>53131609</v>
      </c>
      <c r="UWL1787" s="62">
        <v>53131609</v>
      </c>
      <c r="UWM1787" s="62">
        <v>53131609</v>
      </c>
      <c r="UWN1787" s="62">
        <v>53131609</v>
      </c>
      <c r="UWO1787" s="62">
        <v>53131609</v>
      </c>
      <c r="UWP1787" s="62">
        <v>53131609</v>
      </c>
      <c r="UWQ1787" s="62">
        <v>53131609</v>
      </c>
      <c r="UWR1787" s="62">
        <v>53131609</v>
      </c>
      <c r="UWS1787" s="62">
        <v>53131609</v>
      </c>
      <c r="UWT1787" s="62">
        <v>53131609</v>
      </c>
      <c r="UWU1787" s="62">
        <v>53131609</v>
      </c>
      <c r="UWV1787" s="62">
        <v>53131609</v>
      </c>
      <c r="UWW1787" s="62">
        <v>53131609</v>
      </c>
      <c r="UWX1787" s="62">
        <v>53131609</v>
      </c>
      <c r="UWY1787" s="62">
        <v>53131609</v>
      </c>
      <c r="UWZ1787" s="62">
        <v>53131609</v>
      </c>
      <c r="UXA1787" s="62">
        <v>53131609</v>
      </c>
      <c r="UXB1787" s="62">
        <v>53131609</v>
      </c>
      <c r="UXC1787" s="62">
        <v>53131609</v>
      </c>
      <c r="UXD1787" s="62">
        <v>53131609</v>
      </c>
      <c r="UXE1787" s="62">
        <v>53131609</v>
      </c>
      <c r="UXF1787" s="62">
        <v>53131609</v>
      </c>
      <c r="UXG1787" s="62">
        <v>53131609</v>
      </c>
      <c r="UXH1787" s="62">
        <v>53131609</v>
      </c>
      <c r="UXI1787" s="62">
        <v>53131609</v>
      </c>
      <c r="UXJ1787" s="62">
        <v>53131609</v>
      </c>
      <c r="UXK1787" s="62">
        <v>53131609</v>
      </c>
      <c r="UXL1787" s="62">
        <v>53131609</v>
      </c>
      <c r="UXM1787" s="62">
        <v>53131609</v>
      </c>
      <c r="UXN1787" s="62">
        <v>53131609</v>
      </c>
      <c r="UXO1787" s="62">
        <v>53131609</v>
      </c>
      <c r="UXP1787" s="62">
        <v>53131609</v>
      </c>
      <c r="UXQ1787" s="62">
        <v>53131609</v>
      </c>
      <c r="UXR1787" s="62">
        <v>53131609</v>
      </c>
      <c r="UXS1787" s="62">
        <v>53131609</v>
      </c>
      <c r="UXT1787" s="62">
        <v>53131609</v>
      </c>
      <c r="UXU1787" s="62">
        <v>53131609</v>
      </c>
      <c r="UXV1787" s="62">
        <v>53131609</v>
      </c>
      <c r="UXW1787" s="62">
        <v>53131609</v>
      </c>
      <c r="UXX1787" s="62">
        <v>53131609</v>
      </c>
      <c r="UXY1787" s="62">
        <v>53131609</v>
      </c>
      <c r="UXZ1787" s="62">
        <v>53131609</v>
      </c>
      <c r="UYA1787" s="62">
        <v>53131609</v>
      </c>
      <c r="UYB1787" s="62">
        <v>53131609</v>
      </c>
      <c r="UYC1787" s="62">
        <v>53131609</v>
      </c>
      <c r="UYD1787" s="62">
        <v>53131609</v>
      </c>
      <c r="UYE1787" s="62">
        <v>53131609</v>
      </c>
      <c r="UYF1787" s="62">
        <v>53131609</v>
      </c>
      <c r="UYG1787" s="62">
        <v>53131609</v>
      </c>
      <c r="UYH1787" s="62">
        <v>53131609</v>
      </c>
      <c r="UYI1787" s="62">
        <v>53131609</v>
      </c>
      <c r="UYJ1787" s="62">
        <v>53131609</v>
      </c>
      <c r="UYK1787" s="62">
        <v>53131609</v>
      </c>
      <c r="UYL1787" s="62">
        <v>53131609</v>
      </c>
      <c r="UYM1787" s="62">
        <v>53131609</v>
      </c>
      <c r="UYN1787" s="62">
        <v>53131609</v>
      </c>
      <c r="UYO1787" s="62">
        <v>53131609</v>
      </c>
      <c r="UYP1787" s="62">
        <v>53131609</v>
      </c>
      <c r="UYQ1787" s="62">
        <v>53131609</v>
      </c>
      <c r="UYR1787" s="62">
        <v>53131609</v>
      </c>
      <c r="UYS1787" s="62">
        <v>53131609</v>
      </c>
      <c r="UYT1787" s="62">
        <v>53131609</v>
      </c>
      <c r="UYU1787" s="62">
        <v>53131609</v>
      </c>
      <c r="UYV1787" s="62">
        <v>53131609</v>
      </c>
      <c r="UYW1787" s="62">
        <v>53131609</v>
      </c>
      <c r="UYX1787" s="62">
        <v>53131609</v>
      </c>
      <c r="UYY1787" s="62">
        <v>53131609</v>
      </c>
      <c r="UYZ1787" s="62">
        <v>53131609</v>
      </c>
      <c r="UZA1787" s="62">
        <v>53131609</v>
      </c>
      <c r="UZB1787" s="62">
        <v>53131609</v>
      </c>
      <c r="UZC1787" s="62">
        <v>53131609</v>
      </c>
      <c r="UZD1787" s="62">
        <v>53131609</v>
      </c>
      <c r="UZE1787" s="62">
        <v>53131609</v>
      </c>
      <c r="UZF1787" s="62">
        <v>53131609</v>
      </c>
      <c r="UZG1787" s="62">
        <v>53131609</v>
      </c>
      <c r="UZH1787" s="62">
        <v>53131609</v>
      </c>
      <c r="UZI1787" s="62">
        <v>53131609</v>
      </c>
      <c r="UZJ1787" s="62">
        <v>53131609</v>
      </c>
      <c r="UZK1787" s="62">
        <v>53131609</v>
      </c>
      <c r="UZL1787" s="62">
        <v>53131609</v>
      </c>
      <c r="UZM1787" s="62">
        <v>53131609</v>
      </c>
      <c r="UZN1787" s="62">
        <v>53131609</v>
      </c>
      <c r="UZO1787" s="62">
        <v>53131609</v>
      </c>
      <c r="UZP1787" s="62">
        <v>53131609</v>
      </c>
      <c r="UZQ1787" s="62">
        <v>53131609</v>
      </c>
      <c r="UZR1787" s="62">
        <v>53131609</v>
      </c>
      <c r="UZS1787" s="62">
        <v>53131609</v>
      </c>
      <c r="UZT1787" s="62">
        <v>53131609</v>
      </c>
      <c r="UZU1787" s="62">
        <v>53131609</v>
      </c>
      <c r="UZV1787" s="62">
        <v>53131609</v>
      </c>
      <c r="UZW1787" s="62">
        <v>53131609</v>
      </c>
      <c r="UZX1787" s="62">
        <v>53131609</v>
      </c>
      <c r="UZY1787" s="62">
        <v>53131609</v>
      </c>
      <c r="UZZ1787" s="62">
        <v>53131609</v>
      </c>
      <c r="VAA1787" s="62">
        <v>53131609</v>
      </c>
      <c r="VAB1787" s="62">
        <v>53131609</v>
      </c>
      <c r="VAC1787" s="62">
        <v>53131609</v>
      </c>
      <c r="VAD1787" s="62">
        <v>53131609</v>
      </c>
      <c r="VAE1787" s="62">
        <v>53131609</v>
      </c>
      <c r="VAF1787" s="62">
        <v>53131609</v>
      </c>
      <c r="VAG1787" s="62">
        <v>53131609</v>
      </c>
      <c r="VAH1787" s="62">
        <v>53131609</v>
      </c>
      <c r="VAI1787" s="62">
        <v>53131609</v>
      </c>
      <c r="VAJ1787" s="62">
        <v>53131609</v>
      </c>
      <c r="VAK1787" s="62">
        <v>53131609</v>
      </c>
      <c r="VAL1787" s="62">
        <v>53131609</v>
      </c>
      <c r="VAM1787" s="62">
        <v>53131609</v>
      </c>
      <c r="VAN1787" s="62">
        <v>53131609</v>
      </c>
      <c r="VAO1787" s="62">
        <v>53131609</v>
      </c>
      <c r="VAP1787" s="62">
        <v>53131609</v>
      </c>
      <c r="VAQ1787" s="62">
        <v>53131609</v>
      </c>
      <c r="VAR1787" s="62">
        <v>53131609</v>
      </c>
      <c r="VAS1787" s="62">
        <v>53131609</v>
      </c>
      <c r="VAT1787" s="62">
        <v>53131609</v>
      </c>
      <c r="VAU1787" s="62">
        <v>53131609</v>
      </c>
      <c r="VAV1787" s="62">
        <v>53131609</v>
      </c>
      <c r="VAW1787" s="62">
        <v>53131609</v>
      </c>
      <c r="VAX1787" s="62">
        <v>53131609</v>
      </c>
      <c r="VAY1787" s="62">
        <v>53131609</v>
      </c>
      <c r="VAZ1787" s="62">
        <v>53131609</v>
      </c>
      <c r="VBA1787" s="62">
        <v>53131609</v>
      </c>
      <c r="VBB1787" s="62">
        <v>53131609</v>
      </c>
      <c r="VBC1787" s="62">
        <v>53131609</v>
      </c>
      <c r="VBD1787" s="62">
        <v>53131609</v>
      </c>
      <c r="VBE1787" s="62">
        <v>53131609</v>
      </c>
      <c r="VBF1787" s="62">
        <v>53131609</v>
      </c>
      <c r="VBG1787" s="62">
        <v>53131609</v>
      </c>
      <c r="VBH1787" s="62">
        <v>53131609</v>
      </c>
      <c r="VBI1787" s="62">
        <v>53131609</v>
      </c>
      <c r="VBJ1787" s="62">
        <v>53131609</v>
      </c>
      <c r="VBK1787" s="62">
        <v>53131609</v>
      </c>
      <c r="VBL1787" s="62">
        <v>53131609</v>
      </c>
      <c r="VBM1787" s="62">
        <v>53131609</v>
      </c>
      <c r="VBN1787" s="62">
        <v>53131609</v>
      </c>
      <c r="VBO1787" s="62">
        <v>53131609</v>
      </c>
      <c r="VBP1787" s="62">
        <v>53131609</v>
      </c>
      <c r="VBQ1787" s="62">
        <v>53131609</v>
      </c>
      <c r="VBR1787" s="62">
        <v>53131609</v>
      </c>
      <c r="VBS1787" s="62">
        <v>53131609</v>
      </c>
      <c r="VBT1787" s="62">
        <v>53131609</v>
      </c>
      <c r="VBU1787" s="62">
        <v>53131609</v>
      </c>
      <c r="VBV1787" s="62">
        <v>53131609</v>
      </c>
      <c r="VBW1787" s="62">
        <v>53131609</v>
      </c>
      <c r="VBX1787" s="62">
        <v>53131609</v>
      </c>
      <c r="VBY1787" s="62">
        <v>53131609</v>
      </c>
      <c r="VBZ1787" s="62">
        <v>53131609</v>
      </c>
      <c r="VCA1787" s="62">
        <v>53131609</v>
      </c>
      <c r="VCB1787" s="62">
        <v>53131609</v>
      </c>
      <c r="VCC1787" s="62">
        <v>53131609</v>
      </c>
      <c r="VCD1787" s="62">
        <v>53131609</v>
      </c>
      <c r="VCE1787" s="62">
        <v>53131609</v>
      </c>
      <c r="VCF1787" s="62">
        <v>53131609</v>
      </c>
      <c r="VCG1787" s="62">
        <v>53131609</v>
      </c>
      <c r="VCH1787" s="62">
        <v>53131609</v>
      </c>
      <c r="VCI1787" s="62">
        <v>53131609</v>
      </c>
      <c r="VCJ1787" s="62">
        <v>53131609</v>
      </c>
      <c r="VCK1787" s="62">
        <v>53131609</v>
      </c>
      <c r="VCL1787" s="62">
        <v>53131609</v>
      </c>
      <c r="VCM1787" s="62">
        <v>53131609</v>
      </c>
      <c r="VCN1787" s="62">
        <v>53131609</v>
      </c>
      <c r="VCO1787" s="62">
        <v>53131609</v>
      </c>
      <c r="VCP1787" s="62">
        <v>53131609</v>
      </c>
      <c r="VCQ1787" s="62">
        <v>53131609</v>
      </c>
      <c r="VCR1787" s="62">
        <v>53131609</v>
      </c>
      <c r="VCS1787" s="62">
        <v>53131609</v>
      </c>
      <c r="VCT1787" s="62">
        <v>53131609</v>
      </c>
      <c r="VCU1787" s="62">
        <v>53131609</v>
      </c>
      <c r="VCV1787" s="62">
        <v>53131609</v>
      </c>
      <c r="VCW1787" s="62">
        <v>53131609</v>
      </c>
      <c r="VCX1787" s="62">
        <v>53131609</v>
      </c>
      <c r="VCY1787" s="62">
        <v>53131609</v>
      </c>
      <c r="VCZ1787" s="62">
        <v>53131609</v>
      </c>
      <c r="VDA1787" s="62">
        <v>53131609</v>
      </c>
      <c r="VDB1787" s="62">
        <v>53131609</v>
      </c>
      <c r="VDC1787" s="62">
        <v>53131609</v>
      </c>
      <c r="VDD1787" s="62">
        <v>53131609</v>
      </c>
      <c r="VDE1787" s="62">
        <v>53131609</v>
      </c>
      <c r="VDF1787" s="62">
        <v>53131609</v>
      </c>
      <c r="VDG1787" s="62">
        <v>53131609</v>
      </c>
      <c r="VDH1787" s="62">
        <v>53131609</v>
      </c>
      <c r="VDI1787" s="62">
        <v>53131609</v>
      </c>
      <c r="VDJ1787" s="62">
        <v>53131609</v>
      </c>
      <c r="VDK1787" s="62">
        <v>53131609</v>
      </c>
      <c r="VDL1787" s="62">
        <v>53131609</v>
      </c>
      <c r="VDM1787" s="62">
        <v>53131609</v>
      </c>
      <c r="VDN1787" s="62">
        <v>53131609</v>
      </c>
      <c r="VDO1787" s="62">
        <v>53131609</v>
      </c>
      <c r="VDP1787" s="62">
        <v>53131609</v>
      </c>
      <c r="VDQ1787" s="62">
        <v>53131609</v>
      </c>
      <c r="VDR1787" s="62">
        <v>53131609</v>
      </c>
      <c r="VDS1787" s="62">
        <v>53131609</v>
      </c>
      <c r="VDT1787" s="62">
        <v>53131609</v>
      </c>
      <c r="VDU1787" s="62">
        <v>53131609</v>
      </c>
      <c r="VDV1787" s="62">
        <v>53131609</v>
      </c>
      <c r="VDW1787" s="62">
        <v>53131609</v>
      </c>
      <c r="VDX1787" s="62">
        <v>53131609</v>
      </c>
      <c r="VDY1787" s="62">
        <v>53131609</v>
      </c>
      <c r="VDZ1787" s="62">
        <v>53131609</v>
      </c>
      <c r="VEA1787" s="62">
        <v>53131609</v>
      </c>
      <c r="VEB1787" s="62">
        <v>53131609</v>
      </c>
      <c r="VEC1787" s="62">
        <v>53131609</v>
      </c>
      <c r="VED1787" s="62">
        <v>53131609</v>
      </c>
      <c r="VEE1787" s="62">
        <v>53131609</v>
      </c>
      <c r="VEF1787" s="62">
        <v>53131609</v>
      </c>
      <c r="VEG1787" s="62">
        <v>53131609</v>
      </c>
      <c r="VEH1787" s="62">
        <v>53131609</v>
      </c>
      <c r="VEI1787" s="62">
        <v>53131609</v>
      </c>
      <c r="VEJ1787" s="62">
        <v>53131609</v>
      </c>
      <c r="VEK1787" s="62">
        <v>53131609</v>
      </c>
      <c r="VEL1787" s="62">
        <v>53131609</v>
      </c>
      <c r="VEM1787" s="62">
        <v>53131609</v>
      </c>
      <c r="VEN1787" s="62">
        <v>53131609</v>
      </c>
      <c r="VEO1787" s="62">
        <v>53131609</v>
      </c>
      <c r="VEP1787" s="62">
        <v>53131609</v>
      </c>
      <c r="VEQ1787" s="62">
        <v>53131609</v>
      </c>
      <c r="VER1787" s="62">
        <v>53131609</v>
      </c>
      <c r="VES1787" s="62">
        <v>53131609</v>
      </c>
      <c r="VET1787" s="62">
        <v>53131609</v>
      </c>
      <c r="VEU1787" s="62">
        <v>53131609</v>
      </c>
      <c r="VEV1787" s="62">
        <v>53131609</v>
      </c>
      <c r="VEW1787" s="62">
        <v>53131609</v>
      </c>
      <c r="VEX1787" s="62">
        <v>53131609</v>
      </c>
      <c r="VEY1787" s="62">
        <v>53131609</v>
      </c>
      <c r="VEZ1787" s="62">
        <v>53131609</v>
      </c>
      <c r="VFA1787" s="62">
        <v>53131609</v>
      </c>
      <c r="VFB1787" s="62">
        <v>53131609</v>
      </c>
      <c r="VFC1787" s="62">
        <v>53131609</v>
      </c>
      <c r="VFD1787" s="62">
        <v>53131609</v>
      </c>
      <c r="VFE1787" s="62">
        <v>53131609</v>
      </c>
      <c r="VFF1787" s="62">
        <v>53131609</v>
      </c>
      <c r="VFG1787" s="62">
        <v>53131609</v>
      </c>
      <c r="VFH1787" s="62">
        <v>53131609</v>
      </c>
      <c r="VFI1787" s="62">
        <v>53131609</v>
      </c>
      <c r="VFJ1787" s="62">
        <v>53131609</v>
      </c>
      <c r="VFK1787" s="62">
        <v>53131609</v>
      </c>
      <c r="VFL1787" s="62">
        <v>53131609</v>
      </c>
      <c r="VFM1787" s="62">
        <v>53131609</v>
      </c>
      <c r="VFN1787" s="62">
        <v>53131609</v>
      </c>
      <c r="VFO1787" s="62">
        <v>53131609</v>
      </c>
      <c r="VFP1787" s="62">
        <v>53131609</v>
      </c>
      <c r="VFQ1787" s="62">
        <v>53131609</v>
      </c>
      <c r="VFR1787" s="62">
        <v>53131609</v>
      </c>
      <c r="VFS1787" s="62">
        <v>53131609</v>
      </c>
      <c r="VFT1787" s="62">
        <v>53131609</v>
      </c>
      <c r="VFU1787" s="62">
        <v>53131609</v>
      </c>
      <c r="VFV1787" s="62">
        <v>53131609</v>
      </c>
      <c r="VFW1787" s="62">
        <v>53131609</v>
      </c>
      <c r="VFX1787" s="62">
        <v>53131609</v>
      </c>
      <c r="VFY1787" s="62">
        <v>53131609</v>
      </c>
      <c r="VFZ1787" s="62">
        <v>53131609</v>
      </c>
      <c r="VGA1787" s="62">
        <v>53131609</v>
      </c>
      <c r="VGB1787" s="62">
        <v>53131609</v>
      </c>
      <c r="VGC1787" s="62">
        <v>53131609</v>
      </c>
      <c r="VGD1787" s="62">
        <v>53131609</v>
      </c>
      <c r="VGE1787" s="62">
        <v>53131609</v>
      </c>
      <c r="VGF1787" s="62">
        <v>53131609</v>
      </c>
      <c r="VGG1787" s="62">
        <v>53131609</v>
      </c>
      <c r="VGH1787" s="62">
        <v>53131609</v>
      </c>
      <c r="VGI1787" s="62">
        <v>53131609</v>
      </c>
      <c r="VGJ1787" s="62">
        <v>53131609</v>
      </c>
      <c r="VGK1787" s="62">
        <v>53131609</v>
      </c>
      <c r="VGL1787" s="62">
        <v>53131609</v>
      </c>
      <c r="VGM1787" s="62">
        <v>53131609</v>
      </c>
      <c r="VGN1787" s="62">
        <v>53131609</v>
      </c>
      <c r="VGO1787" s="62">
        <v>53131609</v>
      </c>
      <c r="VGP1787" s="62">
        <v>53131609</v>
      </c>
      <c r="VGQ1787" s="62">
        <v>53131609</v>
      </c>
      <c r="VGR1787" s="62">
        <v>53131609</v>
      </c>
      <c r="VGS1787" s="62">
        <v>53131609</v>
      </c>
      <c r="VGT1787" s="62">
        <v>53131609</v>
      </c>
      <c r="VGU1787" s="62">
        <v>53131609</v>
      </c>
      <c r="VGV1787" s="62">
        <v>53131609</v>
      </c>
      <c r="VGW1787" s="62">
        <v>53131609</v>
      </c>
      <c r="VGX1787" s="62">
        <v>53131609</v>
      </c>
      <c r="VGY1787" s="62">
        <v>53131609</v>
      </c>
      <c r="VGZ1787" s="62">
        <v>53131609</v>
      </c>
      <c r="VHA1787" s="62">
        <v>53131609</v>
      </c>
      <c r="VHB1787" s="62">
        <v>53131609</v>
      </c>
      <c r="VHC1787" s="62">
        <v>53131609</v>
      </c>
      <c r="VHD1787" s="62">
        <v>53131609</v>
      </c>
      <c r="VHE1787" s="62">
        <v>53131609</v>
      </c>
      <c r="VHF1787" s="62">
        <v>53131609</v>
      </c>
      <c r="VHG1787" s="62">
        <v>53131609</v>
      </c>
      <c r="VHH1787" s="62">
        <v>53131609</v>
      </c>
      <c r="VHI1787" s="62">
        <v>53131609</v>
      </c>
      <c r="VHJ1787" s="62">
        <v>53131609</v>
      </c>
      <c r="VHK1787" s="62">
        <v>53131609</v>
      </c>
      <c r="VHL1787" s="62">
        <v>53131609</v>
      </c>
      <c r="VHM1787" s="62">
        <v>53131609</v>
      </c>
      <c r="VHN1787" s="62">
        <v>53131609</v>
      </c>
      <c r="VHO1787" s="62">
        <v>53131609</v>
      </c>
      <c r="VHP1787" s="62">
        <v>53131609</v>
      </c>
      <c r="VHQ1787" s="62">
        <v>53131609</v>
      </c>
      <c r="VHR1787" s="62">
        <v>53131609</v>
      </c>
      <c r="VHS1787" s="62">
        <v>53131609</v>
      </c>
      <c r="VHT1787" s="62">
        <v>53131609</v>
      </c>
      <c r="VHU1787" s="62">
        <v>53131609</v>
      </c>
      <c r="VHV1787" s="62">
        <v>53131609</v>
      </c>
      <c r="VHW1787" s="62">
        <v>53131609</v>
      </c>
      <c r="VHX1787" s="62">
        <v>53131609</v>
      </c>
      <c r="VHY1787" s="62">
        <v>53131609</v>
      </c>
      <c r="VHZ1787" s="62">
        <v>53131609</v>
      </c>
      <c r="VIA1787" s="62">
        <v>53131609</v>
      </c>
      <c r="VIB1787" s="62">
        <v>53131609</v>
      </c>
      <c r="VIC1787" s="62">
        <v>53131609</v>
      </c>
      <c r="VID1787" s="62">
        <v>53131609</v>
      </c>
      <c r="VIE1787" s="62">
        <v>53131609</v>
      </c>
      <c r="VIF1787" s="62">
        <v>53131609</v>
      </c>
      <c r="VIG1787" s="62">
        <v>53131609</v>
      </c>
      <c r="VIH1787" s="62">
        <v>53131609</v>
      </c>
      <c r="VII1787" s="62">
        <v>53131609</v>
      </c>
      <c r="VIJ1787" s="62">
        <v>53131609</v>
      </c>
      <c r="VIK1787" s="62">
        <v>53131609</v>
      </c>
      <c r="VIL1787" s="62">
        <v>53131609</v>
      </c>
      <c r="VIM1787" s="62">
        <v>53131609</v>
      </c>
      <c r="VIN1787" s="62">
        <v>53131609</v>
      </c>
      <c r="VIO1787" s="62">
        <v>53131609</v>
      </c>
      <c r="VIP1787" s="62">
        <v>53131609</v>
      </c>
      <c r="VIQ1787" s="62">
        <v>53131609</v>
      </c>
      <c r="VIR1787" s="62">
        <v>53131609</v>
      </c>
      <c r="VIS1787" s="62">
        <v>53131609</v>
      </c>
      <c r="VIT1787" s="62">
        <v>53131609</v>
      </c>
      <c r="VIU1787" s="62">
        <v>53131609</v>
      </c>
      <c r="VIV1787" s="62">
        <v>53131609</v>
      </c>
      <c r="VIW1787" s="62">
        <v>53131609</v>
      </c>
      <c r="VIX1787" s="62">
        <v>53131609</v>
      </c>
      <c r="VIY1787" s="62">
        <v>53131609</v>
      </c>
      <c r="VIZ1787" s="62">
        <v>53131609</v>
      </c>
      <c r="VJA1787" s="62">
        <v>53131609</v>
      </c>
      <c r="VJB1787" s="62">
        <v>53131609</v>
      </c>
      <c r="VJC1787" s="62">
        <v>53131609</v>
      </c>
      <c r="VJD1787" s="62">
        <v>53131609</v>
      </c>
      <c r="VJE1787" s="62">
        <v>53131609</v>
      </c>
      <c r="VJF1787" s="62">
        <v>53131609</v>
      </c>
      <c r="VJG1787" s="62">
        <v>53131609</v>
      </c>
      <c r="VJH1787" s="62">
        <v>53131609</v>
      </c>
      <c r="VJI1787" s="62">
        <v>53131609</v>
      </c>
      <c r="VJJ1787" s="62">
        <v>53131609</v>
      </c>
      <c r="VJK1787" s="62">
        <v>53131609</v>
      </c>
      <c r="VJL1787" s="62">
        <v>53131609</v>
      </c>
      <c r="VJM1787" s="62">
        <v>53131609</v>
      </c>
      <c r="VJN1787" s="62">
        <v>53131609</v>
      </c>
      <c r="VJO1787" s="62">
        <v>53131609</v>
      </c>
      <c r="VJP1787" s="62">
        <v>53131609</v>
      </c>
      <c r="VJQ1787" s="62">
        <v>53131609</v>
      </c>
      <c r="VJR1787" s="62">
        <v>53131609</v>
      </c>
      <c r="VJS1787" s="62">
        <v>53131609</v>
      </c>
      <c r="VJT1787" s="62">
        <v>53131609</v>
      </c>
      <c r="VJU1787" s="62">
        <v>53131609</v>
      </c>
      <c r="VJV1787" s="62">
        <v>53131609</v>
      </c>
      <c r="VJW1787" s="62">
        <v>53131609</v>
      </c>
      <c r="VJX1787" s="62">
        <v>53131609</v>
      </c>
      <c r="VJY1787" s="62">
        <v>53131609</v>
      </c>
      <c r="VJZ1787" s="62">
        <v>53131609</v>
      </c>
      <c r="VKA1787" s="62">
        <v>53131609</v>
      </c>
      <c r="VKB1787" s="62">
        <v>53131609</v>
      </c>
      <c r="VKC1787" s="62">
        <v>53131609</v>
      </c>
      <c r="VKD1787" s="62">
        <v>53131609</v>
      </c>
      <c r="VKE1787" s="62">
        <v>53131609</v>
      </c>
      <c r="VKF1787" s="62">
        <v>53131609</v>
      </c>
      <c r="VKG1787" s="62">
        <v>53131609</v>
      </c>
      <c r="VKH1787" s="62">
        <v>53131609</v>
      </c>
      <c r="VKI1787" s="62">
        <v>53131609</v>
      </c>
      <c r="VKJ1787" s="62">
        <v>53131609</v>
      </c>
      <c r="VKK1787" s="62">
        <v>53131609</v>
      </c>
      <c r="VKL1787" s="62">
        <v>53131609</v>
      </c>
      <c r="VKM1787" s="62">
        <v>53131609</v>
      </c>
      <c r="VKN1787" s="62">
        <v>53131609</v>
      </c>
      <c r="VKO1787" s="62">
        <v>53131609</v>
      </c>
      <c r="VKP1787" s="62">
        <v>53131609</v>
      </c>
      <c r="VKQ1787" s="62">
        <v>53131609</v>
      </c>
      <c r="VKR1787" s="62">
        <v>53131609</v>
      </c>
      <c r="VKS1787" s="62">
        <v>53131609</v>
      </c>
      <c r="VKT1787" s="62">
        <v>53131609</v>
      </c>
      <c r="VKU1787" s="62">
        <v>53131609</v>
      </c>
      <c r="VKV1787" s="62">
        <v>53131609</v>
      </c>
      <c r="VKW1787" s="62">
        <v>53131609</v>
      </c>
      <c r="VKX1787" s="62">
        <v>53131609</v>
      </c>
      <c r="VKY1787" s="62">
        <v>53131609</v>
      </c>
      <c r="VKZ1787" s="62">
        <v>53131609</v>
      </c>
      <c r="VLA1787" s="62">
        <v>53131609</v>
      </c>
      <c r="VLB1787" s="62">
        <v>53131609</v>
      </c>
      <c r="VLC1787" s="62">
        <v>53131609</v>
      </c>
      <c r="VLD1787" s="62">
        <v>53131609</v>
      </c>
      <c r="VLE1787" s="62">
        <v>53131609</v>
      </c>
      <c r="VLF1787" s="62">
        <v>53131609</v>
      </c>
      <c r="VLG1787" s="62">
        <v>53131609</v>
      </c>
      <c r="VLH1787" s="62">
        <v>53131609</v>
      </c>
      <c r="VLI1787" s="62">
        <v>53131609</v>
      </c>
      <c r="VLJ1787" s="62">
        <v>53131609</v>
      </c>
      <c r="VLK1787" s="62">
        <v>53131609</v>
      </c>
      <c r="VLL1787" s="62">
        <v>53131609</v>
      </c>
      <c r="VLM1787" s="62">
        <v>53131609</v>
      </c>
      <c r="VLN1787" s="62">
        <v>53131609</v>
      </c>
      <c r="VLO1787" s="62">
        <v>53131609</v>
      </c>
      <c r="VLP1787" s="62">
        <v>53131609</v>
      </c>
      <c r="VLQ1787" s="62">
        <v>53131609</v>
      </c>
      <c r="VLR1787" s="62">
        <v>53131609</v>
      </c>
      <c r="VLS1787" s="62">
        <v>53131609</v>
      </c>
      <c r="VLT1787" s="62">
        <v>53131609</v>
      </c>
      <c r="VLU1787" s="62">
        <v>53131609</v>
      </c>
      <c r="VLV1787" s="62">
        <v>53131609</v>
      </c>
      <c r="VLW1787" s="62">
        <v>53131609</v>
      </c>
      <c r="VLX1787" s="62">
        <v>53131609</v>
      </c>
      <c r="VLY1787" s="62">
        <v>53131609</v>
      </c>
      <c r="VLZ1787" s="62">
        <v>53131609</v>
      </c>
      <c r="VMA1787" s="62">
        <v>53131609</v>
      </c>
      <c r="VMB1787" s="62">
        <v>53131609</v>
      </c>
      <c r="VMC1787" s="62">
        <v>53131609</v>
      </c>
      <c r="VMD1787" s="62">
        <v>53131609</v>
      </c>
      <c r="VME1787" s="62">
        <v>53131609</v>
      </c>
      <c r="VMF1787" s="62">
        <v>53131609</v>
      </c>
      <c r="VMG1787" s="62">
        <v>53131609</v>
      </c>
      <c r="VMH1787" s="62">
        <v>53131609</v>
      </c>
      <c r="VMI1787" s="62">
        <v>53131609</v>
      </c>
      <c r="VMJ1787" s="62">
        <v>53131609</v>
      </c>
      <c r="VMK1787" s="62">
        <v>53131609</v>
      </c>
      <c r="VML1787" s="62">
        <v>53131609</v>
      </c>
      <c r="VMM1787" s="62">
        <v>53131609</v>
      </c>
      <c r="VMN1787" s="62">
        <v>53131609</v>
      </c>
      <c r="VMO1787" s="62">
        <v>53131609</v>
      </c>
      <c r="VMP1787" s="62">
        <v>53131609</v>
      </c>
      <c r="VMQ1787" s="62">
        <v>53131609</v>
      </c>
      <c r="VMR1787" s="62">
        <v>53131609</v>
      </c>
      <c r="VMS1787" s="62">
        <v>53131609</v>
      </c>
      <c r="VMT1787" s="62">
        <v>53131609</v>
      </c>
      <c r="VMU1787" s="62">
        <v>53131609</v>
      </c>
      <c r="VMV1787" s="62">
        <v>53131609</v>
      </c>
      <c r="VMW1787" s="62">
        <v>53131609</v>
      </c>
      <c r="VMX1787" s="62">
        <v>53131609</v>
      </c>
      <c r="VMY1787" s="62">
        <v>53131609</v>
      </c>
      <c r="VMZ1787" s="62">
        <v>53131609</v>
      </c>
      <c r="VNA1787" s="62">
        <v>53131609</v>
      </c>
      <c r="VNB1787" s="62">
        <v>53131609</v>
      </c>
      <c r="VNC1787" s="62">
        <v>53131609</v>
      </c>
      <c r="VND1787" s="62">
        <v>53131609</v>
      </c>
      <c r="VNE1787" s="62">
        <v>53131609</v>
      </c>
      <c r="VNF1787" s="62">
        <v>53131609</v>
      </c>
      <c r="VNG1787" s="62">
        <v>53131609</v>
      </c>
      <c r="VNH1787" s="62">
        <v>53131609</v>
      </c>
      <c r="VNI1787" s="62">
        <v>53131609</v>
      </c>
      <c r="VNJ1787" s="62">
        <v>53131609</v>
      </c>
      <c r="VNK1787" s="62">
        <v>53131609</v>
      </c>
      <c r="VNL1787" s="62">
        <v>53131609</v>
      </c>
      <c r="VNM1787" s="62">
        <v>53131609</v>
      </c>
      <c r="VNN1787" s="62">
        <v>53131609</v>
      </c>
      <c r="VNO1787" s="62">
        <v>53131609</v>
      </c>
      <c r="VNP1787" s="62">
        <v>53131609</v>
      </c>
      <c r="VNQ1787" s="62">
        <v>53131609</v>
      </c>
      <c r="VNR1787" s="62">
        <v>53131609</v>
      </c>
      <c r="VNS1787" s="62">
        <v>53131609</v>
      </c>
      <c r="VNT1787" s="62">
        <v>53131609</v>
      </c>
      <c r="VNU1787" s="62">
        <v>53131609</v>
      </c>
      <c r="VNV1787" s="62">
        <v>53131609</v>
      </c>
      <c r="VNW1787" s="62">
        <v>53131609</v>
      </c>
      <c r="VNX1787" s="62">
        <v>53131609</v>
      </c>
      <c r="VNY1787" s="62">
        <v>53131609</v>
      </c>
      <c r="VNZ1787" s="62">
        <v>53131609</v>
      </c>
      <c r="VOA1787" s="62">
        <v>53131609</v>
      </c>
      <c r="VOB1787" s="62">
        <v>53131609</v>
      </c>
      <c r="VOC1787" s="62">
        <v>53131609</v>
      </c>
      <c r="VOD1787" s="62">
        <v>53131609</v>
      </c>
      <c r="VOE1787" s="62">
        <v>53131609</v>
      </c>
      <c r="VOF1787" s="62">
        <v>53131609</v>
      </c>
      <c r="VOG1787" s="62">
        <v>53131609</v>
      </c>
      <c r="VOH1787" s="62">
        <v>53131609</v>
      </c>
      <c r="VOI1787" s="62">
        <v>53131609</v>
      </c>
      <c r="VOJ1787" s="62">
        <v>53131609</v>
      </c>
      <c r="VOK1787" s="62">
        <v>53131609</v>
      </c>
      <c r="VOL1787" s="62">
        <v>53131609</v>
      </c>
      <c r="VOM1787" s="62">
        <v>53131609</v>
      </c>
      <c r="VON1787" s="62">
        <v>53131609</v>
      </c>
      <c r="VOO1787" s="62">
        <v>53131609</v>
      </c>
      <c r="VOP1787" s="62">
        <v>53131609</v>
      </c>
      <c r="VOQ1787" s="62">
        <v>53131609</v>
      </c>
      <c r="VOR1787" s="62">
        <v>53131609</v>
      </c>
      <c r="VOS1787" s="62">
        <v>53131609</v>
      </c>
      <c r="VOT1787" s="62">
        <v>53131609</v>
      </c>
      <c r="VOU1787" s="62">
        <v>53131609</v>
      </c>
      <c r="VOV1787" s="62">
        <v>53131609</v>
      </c>
      <c r="VOW1787" s="62">
        <v>53131609</v>
      </c>
      <c r="VOX1787" s="62">
        <v>53131609</v>
      </c>
      <c r="VOY1787" s="62">
        <v>53131609</v>
      </c>
      <c r="VOZ1787" s="62">
        <v>53131609</v>
      </c>
      <c r="VPA1787" s="62">
        <v>53131609</v>
      </c>
      <c r="VPB1787" s="62">
        <v>53131609</v>
      </c>
      <c r="VPC1787" s="62">
        <v>53131609</v>
      </c>
      <c r="VPD1787" s="62">
        <v>53131609</v>
      </c>
      <c r="VPE1787" s="62">
        <v>53131609</v>
      </c>
      <c r="VPF1787" s="62">
        <v>53131609</v>
      </c>
      <c r="VPG1787" s="62">
        <v>53131609</v>
      </c>
      <c r="VPH1787" s="62">
        <v>53131609</v>
      </c>
      <c r="VPI1787" s="62">
        <v>53131609</v>
      </c>
      <c r="VPJ1787" s="62">
        <v>53131609</v>
      </c>
      <c r="VPK1787" s="62">
        <v>53131609</v>
      </c>
      <c r="VPL1787" s="62">
        <v>53131609</v>
      </c>
      <c r="VPM1787" s="62">
        <v>53131609</v>
      </c>
      <c r="VPN1787" s="62">
        <v>53131609</v>
      </c>
      <c r="VPO1787" s="62">
        <v>53131609</v>
      </c>
      <c r="VPP1787" s="62">
        <v>53131609</v>
      </c>
      <c r="VPQ1787" s="62">
        <v>53131609</v>
      </c>
      <c r="VPR1787" s="62">
        <v>53131609</v>
      </c>
      <c r="VPS1787" s="62">
        <v>53131609</v>
      </c>
      <c r="VPT1787" s="62">
        <v>53131609</v>
      </c>
      <c r="VPU1787" s="62">
        <v>53131609</v>
      </c>
      <c r="VPV1787" s="62">
        <v>53131609</v>
      </c>
      <c r="VPW1787" s="62">
        <v>53131609</v>
      </c>
      <c r="VPX1787" s="62">
        <v>53131609</v>
      </c>
      <c r="VPY1787" s="62">
        <v>53131609</v>
      </c>
      <c r="VPZ1787" s="62">
        <v>53131609</v>
      </c>
      <c r="VQA1787" s="62">
        <v>53131609</v>
      </c>
      <c r="VQB1787" s="62">
        <v>53131609</v>
      </c>
      <c r="VQC1787" s="62">
        <v>53131609</v>
      </c>
      <c r="VQD1787" s="62">
        <v>53131609</v>
      </c>
      <c r="VQE1787" s="62">
        <v>53131609</v>
      </c>
      <c r="VQF1787" s="62">
        <v>53131609</v>
      </c>
      <c r="VQG1787" s="62">
        <v>53131609</v>
      </c>
      <c r="VQH1787" s="62">
        <v>53131609</v>
      </c>
      <c r="VQI1787" s="62">
        <v>53131609</v>
      </c>
      <c r="VQJ1787" s="62">
        <v>53131609</v>
      </c>
      <c r="VQK1787" s="62">
        <v>53131609</v>
      </c>
      <c r="VQL1787" s="62">
        <v>53131609</v>
      </c>
      <c r="VQM1787" s="62">
        <v>53131609</v>
      </c>
      <c r="VQN1787" s="62">
        <v>53131609</v>
      </c>
      <c r="VQO1787" s="62">
        <v>53131609</v>
      </c>
      <c r="VQP1787" s="62">
        <v>53131609</v>
      </c>
      <c r="VQQ1787" s="62">
        <v>53131609</v>
      </c>
      <c r="VQR1787" s="62">
        <v>53131609</v>
      </c>
      <c r="VQS1787" s="62">
        <v>53131609</v>
      </c>
      <c r="VQT1787" s="62">
        <v>53131609</v>
      </c>
      <c r="VQU1787" s="62">
        <v>53131609</v>
      </c>
      <c r="VQV1787" s="62">
        <v>53131609</v>
      </c>
      <c r="VQW1787" s="62">
        <v>53131609</v>
      </c>
      <c r="VQX1787" s="62">
        <v>53131609</v>
      </c>
      <c r="VQY1787" s="62">
        <v>53131609</v>
      </c>
      <c r="VQZ1787" s="62">
        <v>53131609</v>
      </c>
      <c r="VRA1787" s="62">
        <v>53131609</v>
      </c>
      <c r="VRB1787" s="62">
        <v>53131609</v>
      </c>
      <c r="VRC1787" s="62">
        <v>53131609</v>
      </c>
      <c r="VRD1787" s="62">
        <v>53131609</v>
      </c>
      <c r="VRE1787" s="62">
        <v>53131609</v>
      </c>
      <c r="VRF1787" s="62">
        <v>53131609</v>
      </c>
      <c r="VRG1787" s="62">
        <v>53131609</v>
      </c>
      <c r="VRH1787" s="62">
        <v>53131609</v>
      </c>
      <c r="VRI1787" s="62">
        <v>53131609</v>
      </c>
      <c r="VRJ1787" s="62">
        <v>53131609</v>
      </c>
      <c r="VRK1787" s="62">
        <v>53131609</v>
      </c>
      <c r="VRL1787" s="62">
        <v>53131609</v>
      </c>
      <c r="VRM1787" s="62">
        <v>53131609</v>
      </c>
      <c r="VRN1787" s="62">
        <v>53131609</v>
      </c>
      <c r="VRO1787" s="62">
        <v>53131609</v>
      </c>
      <c r="VRP1787" s="62">
        <v>53131609</v>
      </c>
      <c r="VRQ1787" s="62">
        <v>53131609</v>
      </c>
      <c r="VRR1787" s="62">
        <v>53131609</v>
      </c>
      <c r="VRS1787" s="62">
        <v>53131609</v>
      </c>
      <c r="VRT1787" s="62">
        <v>53131609</v>
      </c>
      <c r="VRU1787" s="62">
        <v>53131609</v>
      </c>
      <c r="VRV1787" s="62">
        <v>53131609</v>
      </c>
      <c r="VRW1787" s="62">
        <v>53131609</v>
      </c>
      <c r="VRX1787" s="62">
        <v>53131609</v>
      </c>
      <c r="VRY1787" s="62">
        <v>53131609</v>
      </c>
      <c r="VRZ1787" s="62">
        <v>53131609</v>
      </c>
      <c r="VSA1787" s="62">
        <v>53131609</v>
      </c>
      <c r="VSB1787" s="62">
        <v>53131609</v>
      </c>
      <c r="VSC1787" s="62">
        <v>53131609</v>
      </c>
      <c r="VSD1787" s="62">
        <v>53131609</v>
      </c>
      <c r="VSE1787" s="62">
        <v>53131609</v>
      </c>
      <c r="VSF1787" s="62">
        <v>53131609</v>
      </c>
      <c r="VSG1787" s="62">
        <v>53131609</v>
      </c>
      <c r="VSH1787" s="62">
        <v>53131609</v>
      </c>
      <c r="VSI1787" s="62">
        <v>53131609</v>
      </c>
      <c r="VSJ1787" s="62">
        <v>53131609</v>
      </c>
      <c r="VSK1787" s="62">
        <v>53131609</v>
      </c>
      <c r="VSL1787" s="62">
        <v>53131609</v>
      </c>
      <c r="VSM1787" s="62">
        <v>53131609</v>
      </c>
      <c r="VSN1787" s="62">
        <v>53131609</v>
      </c>
      <c r="VSO1787" s="62">
        <v>53131609</v>
      </c>
      <c r="VSP1787" s="62">
        <v>53131609</v>
      </c>
      <c r="VSQ1787" s="62">
        <v>53131609</v>
      </c>
      <c r="VSR1787" s="62">
        <v>53131609</v>
      </c>
      <c r="VSS1787" s="62">
        <v>53131609</v>
      </c>
      <c r="VST1787" s="62">
        <v>53131609</v>
      </c>
      <c r="VSU1787" s="62">
        <v>53131609</v>
      </c>
      <c r="VSV1787" s="62">
        <v>53131609</v>
      </c>
      <c r="VSW1787" s="62">
        <v>53131609</v>
      </c>
      <c r="VSX1787" s="62">
        <v>53131609</v>
      </c>
      <c r="VSY1787" s="62">
        <v>53131609</v>
      </c>
      <c r="VSZ1787" s="62">
        <v>53131609</v>
      </c>
      <c r="VTA1787" s="62">
        <v>53131609</v>
      </c>
      <c r="VTB1787" s="62">
        <v>53131609</v>
      </c>
      <c r="VTC1787" s="62">
        <v>53131609</v>
      </c>
      <c r="VTD1787" s="62">
        <v>53131609</v>
      </c>
      <c r="VTE1787" s="62">
        <v>53131609</v>
      </c>
      <c r="VTF1787" s="62">
        <v>53131609</v>
      </c>
      <c r="VTG1787" s="62">
        <v>53131609</v>
      </c>
      <c r="VTH1787" s="62">
        <v>53131609</v>
      </c>
      <c r="VTI1787" s="62">
        <v>53131609</v>
      </c>
      <c r="VTJ1787" s="62">
        <v>53131609</v>
      </c>
      <c r="VTK1787" s="62">
        <v>53131609</v>
      </c>
      <c r="VTL1787" s="62">
        <v>53131609</v>
      </c>
      <c r="VTM1787" s="62">
        <v>53131609</v>
      </c>
      <c r="VTN1787" s="62">
        <v>53131609</v>
      </c>
      <c r="VTO1787" s="62">
        <v>53131609</v>
      </c>
      <c r="VTP1787" s="62">
        <v>53131609</v>
      </c>
      <c r="VTQ1787" s="62">
        <v>53131609</v>
      </c>
      <c r="VTR1787" s="62">
        <v>53131609</v>
      </c>
      <c r="VTS1787" s="62">
        <v>53131609</v>
      </c>
      <c r="VTT1787" s="62">
        <v>53131609</v>
      </c>
      <c r="VTU1787" s="62">
        <v>53131609</v>
      </c>
      <c r="VTV1787" s="62">
        <v>53131609</v>
      </c>
      <c r="VTW1787" s="62">
        <v>53131609</v>
      </c>
      <c r="VTX1787" s="62">
        <v>53131609</v>
      </c>
      <c r="VTY1787" s="62">
        <v>53131609</v>
      </c>
      <c r="VTZ1787" s="62">
        <v>53131609</v>
      </c>
      <c r="VUA1787" s="62">
        <v>53131609</v>
      </c>
      <c r="VUB1787" s="62">
        <v>53131609</v>
      </c>
      <c r="VUC1787" s="62">
        <v>53131609</v>
      </c>
      <c r="VUD1787" s="62">
        <v>53131609</v>
      </c>
      <c r="VUE1787" s="62">
        <v>53131609</v>
      </c>
      <c r="VUF1787" s="62">
        <v>53131609</v>
      </c>
      <c r="VUG1787" s="62">
        <v>53131609</v>
      </c>
      <c r="VUH1787" s="62">
        <v>53131609</v>
      </c>
      <c r="VUI1787" s="62">
        <v>53131609</v>
      </c>
      <c r="VUJ1787" s="62">
        <v>53131609</v>
      </c>
      <c r="VUK1787" s="62">
        <v>53131609</v>
      </c>
      <c r="VUL1787" s="62">
        <v>53131609</v>
      </c>
      <c r="VUM1787" s="62">
        <v>53131609</v>
      </c>
      <c r="VUN1787" s="62">
        <v>53131609</v>
      </c>
      <c r="VUO1787" s="62">
        <v>53131609</v>
      </c>
      <c r="VUP1787" s="62">
        <v>53131609</v>
      </c>
      <c r="VUQ1787" s="62">
        <v>53131609</v>
      </c>
      <c r="VUR1787" s="62">
        <v>53131609</v>
      </c>
      <c r="VUS1787" s="62">
        <v>53131609</v>
      </c>
      <c r="VUT1787" s="62">
        <v>53131609</v>
      </c>
      <c r="VUU1787" s="62">
        <v>53131609</v>
      </c>
      <c r="VUV1787" s="62">
        <v>53131609</v>
      </c>
      <c r="VUW1787" s="62">
        <v>53131609</v>
      </c>
      <c r="VUX1787" s="62">
        <v>53131609</v>
      </c>
      <c r="VUY1787" s="62">
        <v>53131609</v>
      </c>
      <c r="VUZ1787" s="62">
        <v>53131609</v>
      </c>
      <c r="VVA1787" s="62">
        <v>53131609</v>
      </c>
      <c r="VVB1787" s="62">
        <v>53131609</v>
      </c>
      <c r="VVC1787" s="62">
        <v>53131609</v>
      </c>
      <c r="VVD1787" s="62">
        <v>53131609</v>
      </c>
      <c r="VVE1787" s="62">
        <v>53131609</v>
      </c>
      <c r="VVF1787" s="62">
        <v>53131609</v>
      </c>
      <c r="VVG1787" s="62">
        <v>53131609</v>
      </c>
      <c r="VVH1787" s="62">
        <v>53131609</v>
      </c>
      <c r="VVI1787" s="62">
        <v>53131609</v>
      </c>
      <c r="VVJ1787" s="62">
        <v>53131609</v>
      </c>
      <c r="VVK1787" s="62">
        <v>53131609</v>
      </c>
      <c r="VVL1787" s="62">
        <v>53131609</v>
      </c>
      <c r="VVM1787" s="62">
        <v>53131609</v>
      </c>
      <c r="VVN1787" s="62">
        <v>53131609</v>
      </c>
      <c r="VVO1787" s="62">
        <v>53131609</v>
      </c>
      <c r="VVP1787" s="62">
        <v>53131609</v>
      </c>
      <c r="VVQ1787" s="62">
        <v>53131609</v>
      </c>
      <c r="VVR1787" s="62">
        <v>53131609</v>
      </c>
      <c r="VVS1787" s="62">
        <v>53131609</v>
      </c>
      <c r="VVT1787" s="62">
        <v>53131609</v>
      </c>
      <c r="VVU1787" s="62">
        <v>53131609</v>
      </c>
      <c r="VVV1787" s="62">
        <v>53131609</v>
      </c>
      <c r="VVW1787" s="62">
        <v>53131609</v>
      </c>
      <c r="VVX1787" s="62">
        <v>53131609</v>
      </c>
      <c r="VVY1787" s="62">
        <v>53131609</v>
      </c>
      <c r="VVZ1787" s="62">
        <v>53131609</v>
      </c>
      <c r="VWA1787" s="62">
        <v>53131609</v>
      </c>
      <c r="VWB1787" s="62">
        <v>53131609</v>
      </c>
      <c r="VWC1787" s="62">
        <v>53131609</v>
      </c>
      <c r="VWD1787" s="62">
        <v>53131609</v>
      </c>
      <c r="VWE1787" s="62">
        <v>53131609</v>
      </c>
      <c r="VWF1787" s="62">
        <v>53131609</v>
      </c>
      <c r="VWG1787" s="62">
        <v>53131609</v>
      </c>
      <c r="VWH1787" s="62">
        <v>53131609</v>
      </c>
      <c r="VWI1787" s="62">
        <v>53131609</v>
      </c>
      <c r="VWJ1787" s="62">
        <v>53131609</v>
      </c>
      <c r="VWK1787" s="62">
        <v>53131609</v>
      </c>
      <c r="VWL1787" s="62">
        <v>53131609</v>
      </c>
      <c r="VWM1787" s="62">
        <v>53131609</v>
      </c>
      <c r="VWN1787" s="62">
        <v>53131609</v>
      </c>
      <c r="VWO1787" s="62">
        <v>53131609</v>
      </c>
      <c r="VWP1787" s="62">
        <v>53131609</v>
      </c>
      <c r="VWQ1787" s="62">
        <v>53131609</v>
      </c>
      <c r="VWR1787" s="62">
        <v>53131609</v>
      </c>
      <c r="VWS1787" s="62">
        <v>53131609</v>
      </c>
      <c r="VWT1787" s="62">
        <v>53131609</v>
      </c>
      <c r="VWU1787" s="62">
        <v>53131609</v>
      </c>
      <c r="VWV1787" s="62">
        <v>53131609</v>
      </c>
      <c r="VWW1787" s="62">
        <v>53131609</v>
      </c>
      <c r="VWX1787" s="62">
        <v>53131609</v>
      </c>
      <c r="VWY1787" s="62">
        <v>53131609</v>
      </c>
      <c r="VWZ1787" s="62">
        <v>53131609</v>
      </c>
      <c r="VXA1787" s="62">
        <v>53131609</v>
      </c>
      <c r="VXB1787" s="62">
        <v>53131609</v>
      </c>
      <c r="VXC1787" s="62">
        <v>53131609</v>
      </c>
      <c r="VXD1787" s="62">
        <v>53131609</v>
      </c>
      <c r="VXE1787" s="62">
        <v>53131609</v>
      </c>
      <c r="VXF1787" s="62">
        <v>53131609</v>
      </c>
      <c r="VXG1787" s="62">
        <v>53131609</v>
      </c>
      <c r="VXH1787" s="62">
        <v>53131609</v>
      </c>
      <c r="VXI1787" s="62">
        <v>53131609</v>
      </c>
      <c r="VXJ1787" s="62">
        <v>53131609</v>
      </c>
      <c r="VXK1787" s="62">
        <v>53131609</v>
      </c>
      <c r="VXL1787" s="62">
        <v>53131609</v>
      </c>
      <c r="VXM1787" s="62">
        <v>53131609</v>
      </c>
      <c r="VXN1787" s="62">
        <v>53131609</v>
      </c>
      <c r="VXO1787" s="62">
        <v>53131609</v>
      </c>
      <c r="VXP1787" s="62">
        <v>53131609</v>
      </c>
      <c r="VXQ1787" s="62">
        <v>53131609</v>
      </c>
      <c r="VXR1787" s="62">
        <v>53131609</v>
      </c>
      <c r="VXS1787" s="62">
        <v>53131609</v>
      </c>
      <c r="VXT1787" s="62">
        <v>53131609</v>
      </c>
      <c r="VXU1787" s="62">
        <v>53131609</v>
      </c>
      <c r="VXV1787" s="62">
        <v>53131609</v>
      </c>
      <c r="VXW1787" s="62">
        <v>53131609</v>
      </c>
      <c r="VXX1787" s="62">
        <v>53131609</v>
      </c>
      <c r="VXY1787" s="62">
        <v>53131609</v>
      </c>
      <c r="VXZ1787" s="62">
        <v>53131609</v>
      </c>
      <c r="VYA1787" s="62">
        <v>53131609</v>
      </c>
      <c r="VYB1787" s="62">
        <v>53131609</v>
      </c>
      <c r="VYC1787" s="62">
        <v>53131609</v>
      </c>
      <c r="VYD1787" s="62">
        <v>53131609</v>
      </c>
      <c r="VYE1787" s="62">
        <v>53131609</v>
      </c>
      <c r="VYF1787" s="62">
        <v>53131609</v>
      </c>
      <c r="VYG1787" s="62">
        <v>53131609</v>
      </c>
      <c r="VYH1787" s="62">
        <v>53131609</v>
      </c>
      <c r="VYI1787" s="62">
        <v>53131609</v>
      </c>
      <c r="VYJ1787" s="62">
        <v>53131609</v>
      </c>
      <c r="VYK1787" s="62">
        <v>53131609</v>
      </c>
      <c r="VYL1787" s="62">
        <v>53131609</v>
      </c>
      <c r="VYM1787" s="62">
        <v>53131609</v>
      </c>
      <c r="VYN1787" s="62">
        <v>53131609</v>
      </c>
      <c r="VYO1787" s="62">
        <v>53131609</v>
      </c>
      <c r="VYP1787" s="62">
        <v>53131609</v>
      </c>
      <c r="VYQ1787" s="62">
        <v>53131609</v>
      </c>
      <c r="VYR1787" s="62">
        <v>53131609</v>
      </c>
      <c r="VYS1787" s="62">
        <v>53131609</v>
      </c>
      <c r="VYT1787" s="62">
        <v>53131609</v>
      </c>
      <c r="VYU1787" s="62">
        <v>53131609</v>
      </c>
      <c r="VYV1787" s="62">
        <v>53131609</v>
      </c>
      <c r="VYW1787" s="62">
        <v>53131609</v>
      </c>
      <c r="VYX1787" s="62">
        <v>53131609</v>
      </c>
      <c r="VYY1787" s="62">
        <v>53131609</v>
      </c>
      <c r="VYZ1787" s="62">
        <v>53131609</v>
      </c>
      <c r="VZA1787" s="62">
        <v>53131609</v>
      </c>
      <c r="VZB1787" s="62">
        <v>53131609</v>
      </c>
      <c r="VZC1787" s="62">
        <v>53131609</v>
      </c>
      <c r="VZD1787" s="62">
        <v>53131609</v>
      </c>
      <c r="VZE1787" s="62">
        <v>53131609</v>
      </c>
      <c r="VZF1787" s="62">
        <v>53131609</v>
      </c>
      <c r="VZG1787" s="62">
        <v>53131609</v>
      </c>
      <c r="VZH1787" s="62">
        <v>53131609</v>
      </c>
      <c r="VZI1787" s="62">
        <v>53131609</v>
      </c>
      <c r="VZJ1787" s="62">
        <v>53131609</v>
      </c>
      <c r="VZK1787" s="62">
        <v>53131609</v>
      </c>
      <c r="VZL1787" s="62">
        <v>53131609</v>
      </c>
      <c r="VZM1787" s="62">
        <v>53131609</v>
      </c>
      <c r="VZN1787" s="62">
        <v>53131609</v>
      </c>
      <c r="VZO1787" s="62">
        <v>53131609</v>
      </c>
      <c r="VZP1787" s="62">
        <v>53131609</v>
      </c>
      <c r="VZQ1787" s="62">
        <v>53131609</v>
      </c>
      <c r="VZR1787" s="62">
        <v>53131609</v>
      </c>
      <c r="VZS1787" s="62">
        <v>53131609</v>
      </c>
      <c r="VZT1787" s="62">
        <v>53131609</v>
      </c>
      <c r="VZU1787" s="62">
        <v>53131609</v>
      </c>
      <c r="VZV1787" s="62">
        <v>53131609</v>
      </c>
      <c r="VZW1787" s="62">
        <v>53131609</v>
      </c>
      <c r="VZX1787" s="62">
        <v>53131609</v>
      </c>
      <c r="VZY1787" s="62">
        <v>53131609</v>
      </c>
      <c r="VZZ1787" s="62">
        <v>53131609</v>
      </c>
      <c r="WAA1787" s="62">
        <v>53131609</v>
      </c>
      <c r="WAB1787" s="62">
        <v>53131609</v>
      </c>
      <c r="WAC1787" s="62">
        <v>53131609</v>
      </c>
      <c r="WAD1787" s="62">
        <v>53131609</v>
      </c>
      <c r="WAE1787" s="62">
        <v>53131609</v>
      </c>
      <c r="WAF1787" s="62">
        <v>53131609</v>
      </c>
      <c r="WAG1787" s="62">
        <v>53131609</v>
      </c>
      <c r="WAH1787" s="62">
        <v>53131609</v>
      </c>
      <c r="WAI1787" s="62">
        <v>53131609</v>
      </c>
      <c r="WAJ1787" s="62">
        <v>53131609</v>
      </c>
      <c r="WAK1787" s="62">
        <v>53131609</v>
      </c>
      <c r="WAL1787" s="62">
        <v>53131609</v>
      </c>
      <c r="WAM1787" s="62">
        <v>53131609</v>
      </c>
      <c r="WAN1787" s="62">
        <v>53131609</v>
      </c>
      <c r="WAO1787" s="62">
        <v>53131609</v>
      </c>
      <c r="WAP1787" s="62">
        <v>53131609</v>
      </c>
      <c r="WAQ1787" s="62">
        <v>53131609</v>
      </c>
      <c r="WAR1787" s="62">
        <v>53131609</v>
      </c>
      <c r="WAS1787" s="62">
        <v>53131609</v>
      </c>
      <c r="WAT1787" s="62">
        <v>53131609</v>
      </c>
      <c r="WAU1787" s="62">
        <v>53131609</v>
      </c>
      <c r="WAV1787" s="62">
        <v>53131609</v>
      </c>
      <c r="WAW1787" s="62">
        <v>53131609</v>
      </c>
      <c r="WAX1787" s="62">
        <v>53131609</v>
      </c>
      <c r="WAY1787" s="62">
        <v>53131609</v>
      </c>
      <c r="WAZ1787" s="62">
        <v>53131609</v>
      </c>
      <c r="WBA1787" s="62">
        <v>53131609</v>
      </c>
      <c r="WBB1787" s="62">
        <v>53131609</v>
      </c>
      <c r="WBC1787" s="62">
        <v>53131609</v>
      </c>
      <c r="WBD1787" s="62">
        <v>53131609</v>
      </c>
      <c r="WBE1787" s="62">
        <v>53131609</v>
      </c>
      <c r="WBF1787" s="62">
        <v>53131609</v>
      </c>
      <c r="WBG1787" s="62">
        <v>53131609</v>
      </c>
      <c r="WBH1787" s="62">
        <v>53131609</v>
      </c>
      <c r="WBI1787" s="62">
        <v>53131609</v>
      </c>
      <c r="WBJ1787" s="62">
        <v>53131609</v>
      </c>
      <c r="WBK1787" s="62">
        <v>53131609</v>
      </c>
      <c r="WBL1787" s="62">
        <v>53131609</v>
      </c>
      <c r="WBM1787" s="62">
        <v>53131609</v>
      </c>
      <c r="WBN1787" s="62">
        <v>53131609</v>
      </c>
      <c r="WBO1787" s="62">
        <v>53131609</v>
      </c>
      <c r="WBP1787" s="62">
        <v>53131609</v>
      </c>
      <c r="WBQ1787" s="62">
        <v>53131609</v>
      </c>
      <c r="WBR1787" s="62">
        <v>53131609</v>
      </c>
      <c r="WBS1787" s="62">
        <v>53131609</v>
      </c>
      <c r="WBT1787" s="62">
        <v>53131609</v>
      </c>
      <c r="WBU1787" s="62">
        <v>53131609</v>
      </c>
      <c r="WBV1787" s="62">
        <v>53131609</v>
      </c>
      <c r="WBW1787" s="62">
        <v>53131609</v>
      </c>
      <c r="WBX1787" s="62">
        <v>53131609</v>
      </c>
      <c r="WBY1787" s="62">
        <v>53131609</v>
      </c>
      <c r="WBZ1787" s="62">
        <v>53131609</v>
      </c>
      <c r="WCA1787" s="62">
        <v>53131609</v>
      </c>
      <c r="WCB1787" s="62">
        <v>53131609</v>
      </c>
      <c r="WCC1787" s="62">
        <v>53131609</v>
      </c>
      <c r="WCD1787" s="62">
        <v>53131609</v>
      </c>
      <c r="WCE1787" s="62">
        <v>53131609</v>
      </c>
      <c r="WCF1787" s="62">
        <v>53131609</v>
      </c>
      <c r="WCG1787" s="62">
        <v>53131609</v>
      </c>
      <c r="WCH1787" s="62">
        <v>53131609</v>
      </c>
      <c r="WCI1787" s="62">
        <v>53131609</v>
      </c>
      <c r="WCJ1787" s="62">
        <v>53131609</v>
      </c>
      <c r="WCK1787" s="62">
        <v>53131609</v>
      </c>
      <c r="WCL1787" s="62">
        <v>53131609</v>
      </c>
      <c r="WCM1787" s="62">
        <v>53131609</v>
      </c>
      <c r="WCN1787" s="62">
        <v>53131609</v>
      </c>
      <c r="WCO1787" s="62">
        <v>53131609</v>
      </c>
      <c r="WCP1787" s="62">
        <v>53131609</v>
      </c>
      <c r="WCQ1787" s="62">
        <v>53131609</v>
      </c>
      <c r="WCR1787" s="62">
        <v>53131609</v>
      </c>
      <c r="WCS1787" s="62">
        <v>53131609</v>
      </c>
      <c r="WCT1787" s="62">
        <v>53131609</v>
      </c>
      <c r="WCU1787" s="62">
        <v>53131609</v>
      </c>
      <c r="WCV1787" s="62">
        <v>53131609</v>
      </c>
      <c r="WCW1787" s="62">
        <v>53131609</v>
      </c>
      <c r="WCX1787" s="62">
        <v>53131609</v>
      </c>
      <c r="WCY1787" s="62">
        <v>53131609</v>
      </c>
      <c r="WCZ1787" s="62">
        <v>53131609</v>
      </c>
      <c r="WDA1787" s="62">
        <v>53131609</v>
      </c>
      <c r="WDB1787" s="62">
        <v>53131609</v>
      </c>
      <c r="WDC1787" s="62">
        <v>53131609</v>
      </c>
      <c r="WDD1787" s="62">
        <v>53131609</v>
      </c>
      <c r="WDE1787" s="62">
        <v>53131609</v>
      </c>
      <c r="WDF1787" s="62">
        <v>53131609</v>
      </c>
      <c r="WDG1787" s="62">
        <v>53131609</v>
      </c>
      <c r="WDH1787" s="62">
        <v>53131609</v>
      </c>
      <c r="WDI1787" s="62">
        <v>53131609</v>
      </c>
      <c r="WDJ1787" s="62">
        <v>53131609</v>
      </c>
      <c r="WDK1787" s="62">
        <v>53131609</v>
      </c>
      <c r="WDL1787" s="62">
        <v>53131609</v>
      </c>
      <c r="WDM1787" s="62">
        <v>53131609</v>
      </c>
      <c r="WDN1787" s="62">
        <v>53131609</v>
      </c>
      <c r="WDO1787" s="62">
        <v>53131609</v>
      </c>
      <c r="WDP1787" s="62">
        <v>53131609</v>
      </c>
      <c r="WDQ1787" s="62">
        <v>53131609</v>
      </c>
      <c r="WDR1787" s="62">
        <v>53131609</v>
      </c>
      <c r="WDS1787" s="62">
        <v>53131609</v>
      </c>
      <c r="WDT1787" s="62">
        <v>53131609</v>
      </c>
      <c r="WDU1787" s="62">
        <v>53131609</v>
      </c>
      <c r="WDV1787" s="62">
        <v>53131609</v>
      </c>
      <c r="WDW1787" s="62">
        <v>53131609</v>
      </c>
      <c r="WDX1787" s="62">
        <v>53131609</v>
      </c>
      <c r="WDY1787" s="62">
        <v>53131609</v>
      </c>
      <c r="WDZ1787" s="62">
        <v>53131609</v>
      </c>
      <c r="WEA1787" s="62">
        <v>53131609</v>
      </c>
      <c r="WEB1787" s="62">
        <v>53131609</v>
      </c>
      <c r="WEC1787" s="62">
        <v>53131609</v>
      </c>
      <c r="WED1787" s="62">
        <v>53131609</v>
      </c>
      <c r="WEE1787" s="62">
        <v>53131609</v>
      </c>
      <c r="WEF1787" s="62">
        <v>53131609</v>
      </c>
      <c r="WEG1787" s="62">
        <v>53131609</v>
      </c>
      <c r="WEH1787" s="62">
        <v>53131609</v>
      </c>
      <c r="WEI1787" s="62">
        <v>53131609</v>
      </c>
      <c r="WEJ1787" s="62">
        <v>53131609</v>
      </c>
      <c r="WEK1787" s="62">
        <v>53131609</v>
      </c>
      <c r="WEL1787" s="62">
        <v>53131609</v>
      </c>
      <c r="WEM1787" s="62">
        <v>53131609</v>
      </c>
      <c r="WEN1787" s="62">
        <v>53131609</v>
      </c>
      <c r="WEO1787" s="62">
        <v>53131609</v>
      </c>
      <c r="WEP1787" s="62">
        <v>53131609</v>
      </c>
      <c r="WEQ1787" s="62">
        <v>53131609</v>
      </c>
      <c r="WER1787" s="62">
        <v>53131609</v>
      </c>
      <c r="WES1787" s="62">
        <v>53131609</v>
      </c>
      <c r="WET1787" s="62">
        <v>53131609</v>
      </c>
      <c r="WEU1787" s="62">
        <v>53131609</v>
      </c>
      <c r="WEV1787" s="62">
        <v>53131609</v>
      </c>
      <c r="WEW1787" s="62">
        <v>53131609</v>
      </c>
      <c r="WEX1787" s="62">
        <v>53131609</v>
      </c>
      <c r="WEY1787" s="62">
        <v>53131609</v>
      </c>
      <c r="WEZ1787" s="62">
        <v>53131609</v>
      </c>
      <c r="WFA1787" s="62">
        <v>53131609</v>
      </c>
      <c r="WFB1787" s="62">
        <v>53131609</v>
      </c>
      <c r="WFC1787" s="62">
        <v>53131609</v>
      </c>
      <c r="WFD1787" s="62">
        <v>53131609</v>
      </c>
      <c r="WFE1787" s="62">
        <v>53131609</v>
      </c>
      <c r="WFF1787" s="62">
        <v>53131609</v>
      </c>
      <c r="WFG1787" s="62">
        <v>53131609</v>
      </c>
      <c r="WFH1787" s="62">
        <v>53131609</v>
      </c>
      <c r="WFI1787" s="62">
        <v>53131609</v>
      </c>
      <c r="WFJ1787" s="62">
        <v>53131609</v>
      </c>
      <c r="WFK1787" s="62">
        <v>53131609</v>
      </c>
      <c r="WFL1787" s="62">
        <v>53131609</v>
      </c>
      <c r="WFM1787" s="62">
        <v>53131609</v>
      </c>
      <c r="WFN1787" s="62">
        <v>53131609</v>
      </c>
      <c r="WFO1787" s="62">
        <v>53131609</v>
      </c>
      <c r="WFP1787" s="62">
        <v>53131609</v>
      </c>
      <c r="WFQ1787" s="62">
        <v>53131609</v>
      </c>
      <c r="WFR1787" s="62">
        <v>53131609</v>
      </c>
      <c r="WFS1787" s="62">
        <v>53131609</v>
      </c>
      <c r="WFT1787" s="62">
        <v>53131609</v>
      </c>
      <c r="WFU1787" s="62">
        <v>53131609</v>
      </c>
      <c r="WFV1787" s="62">
        <v>53131609</v>
      </c>
      <c r="WFW1787" s="62">
        <v>53131609</v>
      </c>
      <c r="WFX1787" s="62">
        <v>53131609</v>
      </c>
      <c r="WFY1787" s="62">
        <v>53131609</v>
      </c>
      <c r="WFZ1787" s="62">
        <v>53131609</v>
      </c>
      <c r="WGA1787" s="62">
        <v>53131609</v>
      </c>
      <c r="WGB1787" s="62">
        <v>53131609</v>
      </c>
      <c r="WGC1787" s="62">
        <v>53131609</v>
      </c>
      <c r="WGD1787" s="62">
        <v>53131609</v>
      </c>
      <c r="WGE1787" s="62">
        <v>53131609</v>
      </c>
      <c r="WGF1787" s="62">
        <v>53131609</v>
      </c>
      <c r="WGG1787" s="62">
        <v>53131609</v>
      </c>
      <c r="WGH1787" s="62">
        <v>53131609</v>
      </c>
      <c r="WGI1787" s="62">
        <v>53131609</v>
      </c>
      <c r="WGJ1787" s="62">
        <v>53131609</v>
      </c>
      <c r="WGK1787" s="62">
        <v>53131609</v>
      </c>
      <c r="WGL1787" s="62">
        <v>53131609</v>
      </c>
      <c r="WGM1787" s="62">
        <v>53131609</v>
      </c>
      <c r="WGN1787" s="62">
        <v>53131609</v>
      </c>
      <c r="WGO1787" s="62">
        <v>53131609</v>
      </c>
      <c r="WGP1787" s="62">
        <v>53131609</v>
      </c>
      <c r="WGQ1787" s="62">
        <v>53131609</v>
      </c>
      <c r="WGR1787" s="62">
        <v>53131609</v>
      </c>
      <c r="WGS1787" s="62">
        <v>53131609</v>
      </c>
      <c r="WGT1787" s="62">
        <v>53131609</v>
      </c>
      <c r="WGU1787" s="62">
        <v>53131609</v>
      </c>
      <c r="WGV1787" s="62">
        <v>53131609</v>
      </c>
      <c r="WGW1787" s="62">
        <v>53131609</v>
      </c>
      <c r="WGX1787" s="62">
        <v>53131609</v>
      </c>
      <c r="WGY1787" s="62">
        <v>53131609</v>
      </c>
      <c r="WGZ1787" s="62">
        <v>53131609</v>
      </c>
      <c r="WHA1787" s="62">
        <v>53131609</v>
      </c>
      <c r="WHB1787" s="62">
        <v>53131609</v>
      </c>
      <c r="WHC1787" s="62">
        <v>53131609</v>
      </c>
      <c r="WHD1787" s="62">
        <v>53131609</v>
      </c>
      <c r="WHE1787" s="62">
        <v>53131609</v>
      </c>
      <c r="WHF1787" s="62">
        <v>53131609</v>
      </c>
      <c r="WHG1787" s="62">
        <v>53131609</v>
      </c>
      <c r="WHH1787" s="62">
        <v>53131609</v>
      </c>
      <c r="WHI1787" s="62">
        <v>53131609</v>
      </c>
      <c r="WHJ1787" s="62">
        <v>53131609</v>
      </c>
      <c r="WHK1787" s="62">
        <v>53131609</v>
      </c>
      <c r="WHL1787" s="62">
        <v>53131609</v>
      </c>
      <c r="WHM1787" s="62">
        <v>53131609</v>
      </c>
      <c r="WHN1787" s="62">
        <v>53131609</v>
      </c>
      <c r="WHO1787" s="62">
        <v>53131609</v>
      </c>
      <c r="WHP1787" s="62">
        <v>53131609</v>
      </c>
      <c r="WHQ1787" s="62">
        <v>53131609</v>
      </c>
      <c r="WHR1787" s="62">
        <v>53131609</v>
      </c>
      <c r="WHS1787" s="62">
        <v>53131609</v>
      </c>
      <c r="WHT1787" s="62">
        <v>53131609</v>
      </c>
      <c r="WHU1787" s="62">
        <v>53131609</v>
      </c>
      <c r="WHV1787" s="62">
        <v>53131609</v>
      </c>
      <c r="WHW1787" s="62">
        <v>53131609</v>
      </c>
      <c r="WHX1787" s="62">
        <v>53131609</v>
      </c>
      <c r="WHY1787" s="62">
        <v>53131609</v>
      </c>
      <c r="WHZ1787" s="62">
        <v>53131609</v>
      </c>
      <c r="WIA1787" s="62">
        <v>53131609</v>
      </c>
      <c r="WIB1787" s="62">
        <v>53131609</v>
      </c>
      <c r="WIC1787" s="62">
        <v>53131609</v>
      </c>
      <c r="WID1787" s="62">
        <v>53131609</v>
      </c>
      <c r="WIE1787" s="62">
        <v>53131609</v>
      </c>
      <c r="WIF1787" s="62">
        <v>53131609</v>
      </c>
      <c r="WIG1787" s="62">
        <v>53131609</v>
      </c>
      <c r="WIH1787" s="62">
        <v>53131609</v>
      </c>
      <c r="WII1787" s="62">
        <v>53131609</v>
      </c>
      <c r="WIJ1787" s="62">
        <v>53131609</v>
      </c>
      <c r="WIK1787" s="62">
        <v>53131609</v>
      </c>
      <c r="WIL1787" s="62">
        <v>53131609</v>
      </c>
      <c r="WIM1787" s="62">
        <v>53131609</v>
      </c>
      <c r="WIN1787" s="62">
        <v>53131609</v>
      </c>
      <c r="WIO1787" s="62">
        <v>53131609</v>
      </c>
      <c r="WIP1787" s="62">
        <v>53131609</v>
      </c>
      <c r="WIQ1787" s="62">
        <v>53131609</v>
      </c>
      <c r="WIR1787" s="62">
        <v>53131609</v>
      </c>
      <c r="WIS1787" s="62">
        <v>53131609</v>
      </c>
      <c r="WIT1787" s="62">
        <v>53131609</v>
      </c>
      <c r="WIU1787" s="62">
        <v>53131609</v>
      </c>
      <c r="WIV1787" s="62">
        <v>53131609</v>
      </c>
      <c r="WIW1787" s="62">
        <v>53131609</v>
      </c>
      <c r="WIX1787" s="62">
        <v>53131609</v>
      </c>
      <c r="WIY1787" s="62">
        <v>53131609</v>
      </c>
      <c r="WIZ1787" s="62">
        <v>53131609</v>
      </c>
      <c r="WJA1787" s="62">
        <v>53131609</v>
      </c>
      <c r="WJB1787" s="62">
        <v>53131609</v>
      </c>
      <c r="WJC1787" s="62">
        <v>53131609</v>
      </c>
      <c r="WJD1787" s="62">
        <v>53131609</v>
      </c>
      <c r="WJE1787" s="62">
        <v>53131609</v>
      </c>
      <c r="WJF1787" s="62">
        <v>53131609</v>
      </c>
      <c r="WJG1787" s="62">
        <v>53131609</v>
      </c>
      <c r="WJH1787" s="62">
        <v>53131609</v>
      </c>
      <c r="WJI1787" s="62">
        <v>53131609</v>
      </c>
      <c r="WJJ1787" s="62">
        <v>53131609</v>
      </c>
      <c r="WJK1787" s="62">
        <v>53131609</v>
      </c>
      <c r="WJL1787" s="62">
        <v>53131609</v>
      </c>
      <c r="WJM1787" s="62">
        <v>53131609</v>
      </c>
      <c r="WJN1787" s="62">
        <v>53131609</v>
      </c>
      <c r="WJO1787" s="62">
        <v>53131609</v>
      </c>
      <c r="WJP1787" s="62">
        <v>53131609</v>
      </c>
      <c r="WJQ1787" s="62">
        <v>53131609</v>
      </c>
      <c r="WJR1787" s="62">
        <v>53131609</v>
      </c>
      <c r="WJS1787" s="62">
        <v>53131609</v>
      </c>
      <c r="WJT1787" s="62">
        <v>53131609</v>
      </c>
      <c r="WJU1787" s="62">
        <v>53131609</v>
      </c>
      <c r="WJV1787" s="62">
        <v>53131609</v>
      </c>
      <c r="WJW1787" s="62">
        <v>53131609</v>
      </c>
      <c r="WJX1787" s="62">
        <v>53131609</v>
      </c>
      <c r="WJY1787" s="62">
        <v>53131609</v>
      </c>
      <c r="WJZ1787" s="62">
        <v>53131609</v>
      </c>
      <c r="WKA1787" s="62">
        <v>53131609</v>
      </c>
      <c r="WKB1787" s="62">
        <v>53131609</v>
      </c>
      <c r="WKC1787" s="62">
        <v>53131609</v>
      </c>
      <c r="WKD1787" s="62">
        <v>53131609</v>
      </c>
      <c r="WKE1787" s="62">
        <v>53131609</v>
      </c>
      <c r="WKF1787" s="62">
        <v>53131609</v>
      </c>
      <c r="WKG1787" s="62">
        <v>53131609</v>
      </c>
      <c r="WKH1787" s="62">
        <v>53131609</v>
      </c>
      <c r="WKI1787" s="62">
        <v>53131609</v>
      </c>
      <c r="WKJ1787" s="62">
        <v>53131609</v>
      </c>
      <c r="WKK1787" s="62">
        <v>53131609</v>
      </c>
      <c r="WKL1787" s="62">
        <v>53131609</v>
      </c>
      <c r="WKM1787" s="62">
        <v>53131609</v>
      </c>
      <c r="WKN1787" s="62">
        <v>53131609</v>
      </c>
      <c r="WKO1787" s="62">
        <v>53131609</v>
      </c>
      <c r="WKP1787" s="62">
        <v>53131609</v>
      </c>
      <c r="WKQ1787" s="62">
        <v>53131609</v>
      </c>
      <c r="WKR1787" s="62">
        <v>53131609</v>
      </c>
      <c r="WKS1787" s="62">
        <v>53131609</v>
      </c>
      <c r="WKT1787" s="62">
        <v>53131609</v>
      </c>
      <c r="WKU1787" s="62">
        <v>53131609</v>
      </c>
      <c r="WKV1787" s="62">
        <v>53131609</v>
      </c>
      <c r="WKW1787" s="62">
        <v>53131609</v>
      </c>
      <c r="WKX1787" s="62">
        <v>53131609</v>
      </c>
      <c r="WKY1787" s="62">
        <v>53131609</v>
      </c>
      <c r="WKZ1787" s="62">
        <v>53131609</v>
      </c>
      <c r="WLA1787" s="62">
        <v>53131609</v>
      </c>
      <c r="WLB1787" s="62">
        <v>53131609</v>
      </c>
      <c r="WLC1787" s="62">
        <v>53131609</v>
      </c>
      <c r="WLD1787" s="62">
        <v>53131609</v>
      </c>
      <c r="WLE1787" s="62">
        <v>53131609</v>
      </c>
      <c r="WLF1787" s="62">
        <v>53131609</v>
      </c>
      <c r="WLG1787" s="62">
        <v>53131609</v>
      </c>
      <c r="WLH1787" s="62">
        <v>53131609</v>
      </c>
      <c r="WLI1787" s="62">
        <v>53131609</v>
      </c>
      <c r="WLJ1787" s="62">
        <v>53131609</v>
      </c>
      <c r="WLK1787" s="62">
        <v>53131609</v>
      </c>
      <c r="WLL1787" s="62">
        <v>53131609</v>
      </c>
      <c r="WLM1787" s="62">
        <v>53131609</v>
      </c>
      <c r="WLN1787" s="62">
        <v>53131609</v>
      </c>
      <c r="WLO1787" s="62">
        <v>53131609</v>
      </c>
      <c r="WLP1787" s="62">
        <v>53131609</v>
      </c>
      <c r="WLQ1787" s="62">
        <v>53131609</v>
      </c>
      <c r="WLR1787" s="62">
        <v>53131609</v>
      </c>
      <c r="WLS1787" s="62">
        <v>53131609</v>
      </c>
      <c r="WLT1787" s="62">
        <v>53131609</v>
      </c>
      <c r="WLU1787" s="62">
        <v>53131609</v>
      </c>
      <c r="WLV1787" s="62">
        <v>53131609</v>
      </c>
      <c r="WLW1787" s="62">
        <v>53131609</v>
      </c>
      <c r="WLX1787" s="62">
        <v>53131609</v>
      </c>
      <c r="WLY1787" s="62">
        <v>53131609</v>
      </c>
      <c r="WLZ1787" s="62">
        <v>53131609</v>
      </c>
      <c r="WMA1787" s="62">
        <v>53131609</v>
      </c>
      <c r="WMB1787" s="62">
        <v>53131609</v>
      </c>
      <c r="WMC1787" s="62">
        <v>53131609</v>
      </c>
      <c r="WMD1787" s="62">
        <v>53131609</v>
      </c>
      <c r="WME1787" s="62">
        <v>53131609</v>
      </c>
      <c r="WMF1787" s="62">
        <v>53131609</v>
      </c>
      <c r="WMG1787" s="62">
        <v>53131609</v>
      </c>
      <c r="WMH1787" s="62">
        <v>53131609</v>
      </c>
      <c r="WMI1787" s="62">
        <v>53131609</v>
      </c>
      <c r="WMJ1787" s="62">
        <v>53131609</v>
      </c>
      <c r="WMK1787" s="62">
        <v>53131609</v>
      </c>
      <c r="WML1787" s="62">
        <v>53131609</v>
      </c>
      <c r="WMM1787" s="62">
        <v>53131609</v>
      </c>
      <c r="WMN1787" s="62">
        <v>53131609</v>
      </c>
      <c r="WMO1787" s="62">
        <v>53131609</v>
      </c>
      <c r="WMP1787" s="62">
        <v>53131609</v>
      </c>
      <c r="WMQ1787" s="62">
        <v>53131609</v>
      </c>
      <c r="WMR1787" s="62">
        <v>53131609</v>
      </c>
      <c r="WMS1787" s="62">
        <v>53131609</v>
      </c>
      <c r="WMT1787" s="62">
        <v>53131609</v>
      </c>
      <c r="WMU1787" s="62">
        <v>53131609</v>
      </c>
      <c r="WMV1787" s="62">
        <v>53131609</v>
      </c>
      <c r="WMW1787" s="62">
        <v>53131609</v>
      </c>
      <c r="WMX1787" s="62">
        <v>53131609</v>
      </c>
      <c r="WMY1787" s="62">
        <v>53131609</v>
      </c>
      <c r="WMZ1787" s="62">
        <v>53131609</v>
      </c>
      <c r="WNA1787" s="62">
        <v>53131609</v>
      </c>
      <c r="WNB1787" s="62">
        <v>53131609</v>
      </c>
      <c r="WNC1787" s="62">
        <v>53131609</v>
      </c>
      <c r="WND1787" s="62">
        <v>53131609</v>
      </c>
      <c r="WNE1787" s="62">
        <v>53131609</v>
      </c>
      <c r="WNF1787" s="62">
        <v>53131609</v>
      </c>
      <c r="WNG1787" s="62">
        <v>53131609</v>
      </c>
      <c r="WNH1787" s="62">
        <v>53131609</v>
      </c>
      <c r="WNI1787" s="62">
        <v>53131609</v>
      </c>
      <c r="WNJ1787" s="62">
        <v>53131609</v>
      </c>
      <c r="WNK1787" s="62">
        <v>53131609</v>
      </c>
      <c r="WNL1787" s="62">
        <v>53131609</v>
      </c>
      <c r="WNM1787" s="62">
        <v>53131609</v>
      </c>
      <c r="WNN1787" s="62">
        <v>53131609</v>
      </c>
      <c r="WNO1787" s="62">
        <v>53131609</v>
      </c>
      <c r="WNP1787" s="62">
        <v>53131609</v>
      </c>
      <c r="WNQ1787" s="62">
        <v>53131609</v>
      </c>
      <c r="WNR1787" s="62">
        <v>53131609</v>
      </c>
      <c r="WNS1787" s="62">
        <v>53131609</v>
      </c>
      <c r="WNT1787" s="62">
        <v>53131609</v>
      </c>
      <c r="WNU1787" s="62">
        <v>53131609</v>
      </c>
      <c r="WNV1787" s="62">
        <v>53131609</v>
      </c>
      <c r="WNW1787" s="62">
        <v>53131609</v>
      </c>
      <c r="WNX1787" s="62">
        <v>53131609</v>
      </c>
      <c r="WNY1787" s="62">
        <v>53131609</v>
      </c>
      <c r="WNZ1787" s="62">
        <v>53131609</v>
      </c>
      <c r="WOA1787" s="62">
        <v>53131609</v>
      </c>
      <c r="WOB1787" s="62">
        <v>53131609</v>
      </c>
      <c r="WOC1787" s="62">
        <v>53131609</v>
      </c>
      <c r="WOD1787" s="62">
        <v>53131609</v>
      </c>
      <c r="WOE1787" s="62">
        <v>53131609</v>
      </c>
      <c r="WOF1787" s="62">
        <v>53131609</v>
      </c>
      <c r="WOG1787" s="62">
        <v>53131609</v>
      </c>
      <c r="WOH1787" s="62">
        <v>53131609</v>
      </c>
      <c r="WOI1787" s="62">
        <v>53131609</v>
      </c>
      <c r="WOJ1787" s="62">
        <v>53131609</v>
      </c>
      <c r="WOK1787" s="62">
        <v>53131609</v>
      </c>
      <c r="WOL1787" s="62">
        <v>53131609</v>
      </c>
      <c r="WOM1787" s="62">
        <v>53131609</v>
      </c>
      <c r="WON1787" s="62">
        <v>53131609</v>
      </c>
      <c r="WOO1787" s="62">
        <v>53131609</v>
      </c>
      <c r="WOP1787" s="62">
        <v>53131609</v>
      </c>
      <c r="WOQ1787" s="62">
        <v>53131609</v>
      </c>
      <c r="WOR1787" s="62">
        <v>53131609</v>
      </c>
      <c r="WOS1787" s="62">
        <v>53131609</v>
      </c>
      <c r="WOT1787" s="62">
        <v>53131609</v>
      </c>
      <c r="WOU1787" s="62">
        <v>53131609</v>
      </c>
      <c r="WOV1787" s="62">
        <v>53131609</v>
      </c>
      <c r="WOW1787" s="62">
        <v>53131609</v>
      </c>
      <c r="WOX1787" s="62">
        <v>53131609</v>
      </c>
      <c r="WOY1787" s="62">
        <v>53131609</v>
      </c>
      <c r="WOZ1787" s="62">
        <v>53131609</v>
      </c>
      <c r="WPA1787" s="62">
        <v>53131609</v>
      </c>
      <c r="WPB1787" s="62">
        <v>53131609</v>
      </c>
      <c r="WPC1787" s="62">
        <v>53131609</v>
      </c>
      <c r="WPD1787" s="62">
        <v>53131609</v>
      </c>
      <c r="WPE1787" s="62">
        <v>53131609</v>
      </c>
      <c r="WPF1787" s="62">
        <v>53131609</v>
      </c>
      <c r="WPG1787" s="62">
        <v>53131609</v>
      </c>
      <c r="WPH1787" s="62">
        <v>53131609</v>
      </c>
      <c r="WPI1787" s="62">
        <v>53131609</v>
      </c>
      <c r="WPJ1787" s="62">
        <v>53131609</v>
      </c>
      <c r="WPK1787" s="62">
        <v>53131609</v>
      </c>
      <c r="WPL1787" s="62">
        <v>53131609</v>
      </c>
      <c r="WPM1787" s="62">
        <v>53131609</v>
      </c>
      <c r="WPN1787" s="62">
        <v>53131609</v>
      </c>
      <c r="WPO1787" s="62">
        <v>53131609</v>
      </c>
      <c r="WPP1787" s="62">
        <v>53131609</v>
      </c>
      <c r="WPQ1787" s="62">
        <v>53131609</v>
      </c>
      <c r="WPR1787" s="62">
        <v>53131609</v>
      </c>
      <c r="WPS1787" s="62">
        <v>53131609</v>
      </c>
      <c r="WPT1787" s="62">
        <v>53131609</v>
      </c>
      <c r="WPU1787" s="62">
        <v>53131609</v>
      </c>
      <c r="WPV1787" s="62">
        <v>53131609</v>
      </c>
      <c r="WPW1787" s="62">
        <v>53131609</v>
      </c>
      <c r="WPX1787" s="62">
        <v>53131609</v>
      </c>
      <c r="WPY1787" s="62">
        <v>53131609</v>
      </c>
      <c r="WPZ1787" s="62">
        <v>53131609</v>
      </c>
      <c r="WQA1787" s="62">
        <v>53131609</v>
      </c>
      <c r="WQB1787" s="62">
        <v>53131609</v>
      </c>
      <c r="WQC1787" s="62">
        <v>53131609</v>
      </c>
      <c r="WQD1787" s="62">
        <v>53131609</v>
      </c>
      <c r="WQE1787" s="62">
        <v>53131609</v>
      </c>
      <c r="WQF1787" s="62">
        <v>53131609</v>
      </c>
      <c r="WQG1787" s="62">
        <v>53131609</v>
      </c>
      <c r="WQH1787" s="62">
        <v>53131609</v>
      </c>
      <c r="WQI1787" s="62">
        <v>53131609</v>
      </c>
      <c r="WQJ1787" s="62">
        <v>53131609</v>
      </c>
      <c r="WQK1787" s="62">
        <v>53131609</v>
      </c>
      <c r="WQL1787" s="62">
        <v>53131609</v>
      </c>
      <c r="WQM1787" s="62">
        <v>53131609</v>
      </c>
      <c r="WQN1787" s="62">
        <v>53131609</v>
      </c>
      <c r="WQO1787" s="62">
        <v>53131609</v>
      </c>
      <c r="WQP1787" s="62">
        <v>53131609</v>
      </c>
      <c r="WQQ1787" s="62">
        <v>53131609</v>
      </c>
      <c r="WQR1787" s="62">
        <v>53131609</v>
      </c>
      <c r="WQS1787" s="62">
        <v>53131609</v>
      </c>
      <c r="WQT1787" s="62">
        <v>53131609</v>
      </c>
      <c r="WQU1787" s="62">
        <v>53131609</v>
      </c>
      <c r="WQV1787" s="62">
        <v>53131609</v>
      </c>
      <c r="WQW1787" s="62">
        <v>53131609</v>
      </c>
      <c r="WQX1787" s="62">
        <v>53131609</v>
      </c>
      <c r="WQY1787" s="62">
        <v>53131609</v>
      </c>
      <c r="WQZ1787" s="62">
        <v>53131609</v>
      </c>
      <c r="WRA1787" s="62">
        <v>53131609</v>
      </c>
      <c r="WRB1787" s="62">
        <v>53131609</v>
      </c>
      <c r="WRC1787" s="62">
        <v>53131609</v>
      </c>
      <c r="WRD1787" s="62">
        <v>53131609</v>
      </c>
      <c r="WRE1787" s="62">
        <v>53131609</v>
      </c>
      <c r="WRF1787" s="62">
        <v>53131609</v>
      </c>
      <c r="WRG1787" s="62">
        <v>53131609</v>
      </c>
      <c r="WRH1787" s="62">
        <v>53131609</v>
      </c>
      <c r="WRI1787" s="62">
        <v>53131609</v>
      </c>
      <c r="WRJ1787" s="62">
        <v>53131609</v>
      </c>
      <c r="WRK1787" s="62">
        <v>53131609</v>
      </c>
      <c r="WRL1787" s="62">
        <v>53131609</v>
      </c>
      <c r="WRM1787" s="62">
        <v>53131609</v>
      </c>
      <c r="WRN1787" s="62">
        <v>53131609</v>
      </c>
      <c r="WRO1787" s="62">
        <v>53131609</v>
      </c>
      <c r="WRP1787" s="62">
        <v>53131609</v>
      </c>
      <c r="WRQ1787" s="62">
        <v>53131609</v>
      </c>
      <c r="WRR1787" s="62">
        <v>53131609</v>
      </c>
      <c r="WRS1787" s="62">
        <v>53131609</v>
      </c>
      <c r="WRT1787" s="62">
        <v>53131609</v>
      </c>
      <c r="WRU1787" s="62">
        <v>53131609</v>
      </c>
      <c r="WRV1787" s="62">
        <v>53131609</v>
      </c>
      <c r="WRW1787" s="62">
        <v>53131609</v>
      </c>
      <c r="WRX1787" s="62">
        <v>53131609</v>
      </c>
      <c r="WRY1787" s="62">
        <v>53131609</v>
      </c>
      <c r="WRZ1787" s="62">
        <v>53131609</v>
      </c>
      <c r="WSA1787" s="62">
        <v>53131609</v>
      </c>
      <c r="WSB1787" s="62">
        <v>53131609</v>
      </c>
      <c r="WSC1787" s="62">
        <v>53131609</v>
      </c>
      <c r="WSD1787" s="62">
        <v>53131609</v>
      </c>
      <c r="WSE1787" s="62">
        <v>53131609</v>
      </c>
      <c r="WSF1787" s="62">
        <v>53131609</v>
      </c>
      <c r="WSG1787" s="62">
        <v>53131609</v>
      </c>
      <c r="WSH1787" s="62">
        <v>53131609</v>
      </c>
      <c r="WSI1787" s="62">
        <v>53131609</v>
      </c>
      <c r="WSJ1787" s="62">
        <v>53131609</v>
      </c>
      <c r="WSK1787" s="62">
        <v>53131609</v>
      </c>
      <c r="WSL1787" s="62">
        <v>53131609</v>
      </c>
      <c r="WSM1787" s="62">
        <v>53131609</v>
      </c>
      <c r="WSN1787" s="62">
        <v>53131609</v>
      </c>
      <c r="WSO1787" s="62">
        <v>53131609</v>
      </c>
      <c r="WSP1787" s="62">
        <v>53131609</v>
      </c>
      <c r="WSQ1787" s="62">
        <v>53131609</v>
      </c>
      <c r="WSR1787" s="62">
        <v>53131609</v>
      </c>
      <c r="WSS1787" s="62">
        <v>53131609</v>
      </c>
      <c r="WST1787" s="62">
        <v>53131609</v>
      </c>
      <c r="WSU1787" s="62">
        <v>53131609</v>
      </c>
      <c r="WSV1787" s="62">
        <v>53131609</v>
      </c>
      <c r="WSW1787" s="62">
        <v>53131609</v>
      </c>
      <c r="WSX1787" s="62">
        <v>53131609</v>
      </c>
      <c r="WSY1787" s="62">
        <v>53131609</v>
      </c>
      <c r="WSZ1787" s="62">
        <v>53131609</v>
      </c>
      <c r="WTA1787" s="62">
        <v>53131609</v>
      </c>
      <c r="WTB1787" s="62">
        <v>53131609</v>
      </c>
      <c r="WTC1787" s="62">
        <v>53131609</v>
      </c>
      <c r="WTD1787" s="62">
        <v>53131609</v>
      </c>
      <c r="WTE1787" s="62">
        <v>53131609</v>
      </c>
      <c r="WTF1787" s="62">
        <v>53131609</v>
      </c>
      <c r="WTG1787" s="62">
        <v>53131609</v>
      </c>
      <c r="WTH1787" s="62">
        <v>53131609</v>
      </c>
      <c r="WTI1787" s="62">
        <v>53131609</v>
      </c>
      <c r="WTJ1787" s="62">
        <v>53131609</v>
      </c>
      <c r="WTK1787" s="62">
        <v>53131609</v>
      </c>
      <c r="WTL1787" s="62">
        <v>53131609</v>
      </c>
      <c r="WTM1787" s="62">
        <v>53131609</v>
      </c>
      <c r="WTN1787" s="62">
        <v>53131609</v>
      </c>
      <c r="WTO1787" s="62">
        <v>53131609</v>
      </c>
      <c r="WTP1787" s="62">
        <v>53131609</v>
      </c>
      <c r="WTQ1787" s="62">
        <v>53131609</v>
      </c>
      <c r="WTR1787" s="62">
        <v>53131609</v>
      </c>
      <c r="WTS1787" s="62">
        <v>53131609</v>
      </c>
      <c r="WTT1787" s="62">
        <v>53131609</v>
      </c>
      <c r="WTU1787" s="62">
        <v>53131609</v>
      </c>
      <c r="WTV1787" s="62">
        <v>53131609</v>
      </c>
      <c r="WTW1787" s="62">
        <v>53131609</v>
      </c>
      <c r="WTX1787" s="62">
        <v>53131609</v>
      </c>
      <c r="WTY1787" s="62">
        <v>53131609</v>
      </c>
      <c r="WTZ1787" s="62">
        <v>53131609</v>
      </c>
      <c r="WUA1787" s="62">
        <v>53131609</v>
      </c>
      <c r="WUB1787" s="62">
        <v>53131609</v>
      </c>
      <c r="WUC1787" s="62">
        <v>53131609</v>
      </c>
      <c r="WUD1787" s="62">
        <v>53131609</v>
      </c>
      <c r="WUE1787" s="62">
        <v>53131609</v>
      </c>
      <c r="WUF1787" s="62">
        <v>53131609</v>
      </c>
      <c r="WUG1787" s="62">
        <v>53131609</v>
      </c>
      <c r="WUH1787" s="62">
        <v>53131609</v>
      </c>
      <c r="WUI1787" s="62">
        <v>53131609</v>
      </c>
      <c r="WUJ1787" s="62">
        <v>53131609</v>
      </c>
      <c r="WUK1787" s="62">
        <v>53131609</v>
      </c>
      <c r="WUL1787" s="62">
        <v>53131609</v>
      </c>
      <c r="WUM1787" s="62">
        <v>53131609</v>
      </c>
      <c r="WUN1787" s="62">
        <v>53131609</v>
      </c>
      <c r="WUO1787" s="62">
        <v>53131609</v>
      </c>
      <c r="WUP1787" s="62">
        <v>53131609</v>
      </c>
      <c r="WUQ1787" s="62">
        <v>53131609</v>
      </c>
      <c r="WUR1787" s="62">
        <v>53131609</v>
      </c>
      <c r="WUS1787" s="62">
        <v>53131609</v>
      </c>
      <c r="WUT1787" s="62">
        <v>53131609</v>
      </c>
      <c r="WUU1787" s="62">
        <v>53131609</v>
      </c>
      <c r="WUV1787" s="62">
        <v>53131609</v>
      </c>
      <c r="WUW1787" s="62">
        <v>53131609</v>
      </c>
      <c r="WUX1787" s="62">
        <v>53131609</v>
      </c>
      <c r="WUY1787" s="62">
        <v>53131609</v>
      </c>
      <c r="WUZ1787" s="62">
        <v>53131609</v>
      </c>
      <c r="WVA1787" s="62">
        <v>53131609</v>
      </c>
      <c r="WVB1787" s="62">
        <v>53131609</v>
      </c>
      <c r="WVC1787" s="62">
        <v>53131609</v>
      </c>
      <c r="WVD1787" s="62">
        <v>53131609</v>
      </c>
      <c r="WVE1787" s="62">
        <v>53131609</v>
      </c>
      <c r="WVF1787" s="62">
        <v>53131609</v>
      </c>
      <c r="WVG1787" s="62">
        <v>53131609</v>
      </c>
      <c r="WVH1787" s="62">
        <v>53131609</v>
      </c>
      <c r="WVI1787" s="62">
        <v>53131609</v>
      </c>
      <c r="WVJ1787" s="62">
        <v>53131609</v>
      </c>
      <c r="WVK1787" s="62">
        <v>53131609</v>
      </c>
      <c r="WVL1787" s="62">
        <v>53131609</v>
      </c>
      <c r="WVM1787" s="62">
        <v>53131609</v>
      </c>
      <c r="WVN1787" s="62">
        <v>53131609</v>
      </c>
      <c r="WVO1787" s="62">
        <v>53131609</v>
      </c>
      <c r="WVP1787" s="62">
        <v>53131609</v>
      </c>
      <c r="WVQ1787" s="62">
        <v>53131609</v>
      </c>
      <c r="WVR1787" s="62">
        <v>53131609</v>
      </c>
      <c r="WVS1787" s="62">
        <v>53131609</v>
      </c>
      <c r="WVT1787" s="62">
        <v>53131609</v>
      </c>
      <c r="WVU1787" s="62">
        <v>53131609</v>
      </c>
      <c r="WVV1787" s="62">
        <v>53131609</v>
      </c>
      <c r="WVW1787" s="62">
        <v>53131609</v>
      </c>
      <c r="WVX1787" s="62">
        <v>53131609</v>
      </c>
      <c r="WVY1787" s="62">
        <v>53131609</v>
      </c>
      <c r="WVZ1787" s="62">
        <v>53131609</v>
      </c>
      <c r="WWA1787" s="62">
        <v>53131609</v>
      </c>
      <c r="WWB1787" s="62">
        <v>53131609</v>
      </c>
      <c r="WWC1787" s="62">
        <v>53131609</v>
      </c>
      <c r="WWD1787" s="62">
        <v>53131609</v>
      </c>
      <c r="WWE1787" s="62">
        <v>53131609</v>
      </c>
      <c r="WWF1787" s="62">
        <v>53131609</v>
      </c>
      <c r="WWG1787" s="62">
        <v>53131609</v>
      </c>
      <c r="WWH1787" s="62">
        <v>53131609</v>
      </c>
      <c r="WWI1787" s="62">
        <v>53131609</v>
      </c>
      <c r="WWJ1787" s="62">
        <v>53131609</v>
      </c>
      <c r="WWK1787" s="62">
        <v>53131609</v>
      </c>
      <c r="WWL1787" s="62">
        <v>53131609</v>
      </c>
      <c r="WWM1787" s="62">
        <v>53131609</v>
      </c>
      <c r="WWN1787" s="62">
        <v>53131609</v>
      </c>
      <c r="WWO1787" s="62">
        <v>53131609</v>
      </c>
      <c r="WWP1787" s="62">
        <v>53131609</v>
      </c>
      <c r="WWQ1787" s="62">
        <v>53131609</v>
      </c>
      <c r="WWR1787" s="62">
        <v>53131609</v>
      </c>
      <c r="WWS1787" s="62">
        <v>53131609</v>
      </c>
      <c r="WWT1787" s="62">
        <v>53131609</v>
      </c>
      <c r="WWU1787" s="62">
        <v>53131609</v>
      </c>
      <c r="WWV1787" s="62">
        <v>53131609</v>
      </c>
      <c r="WWW1787" s="62">
        <v>53131609</v>
      </c>
      <c r="WWX1787" s="62">
        <v>53131609</v>
      </c>
      <c r="WWY1787" s="62">
        <v>53131609</v>
      </c>
      <c r="WWZ1787" s="62">
        <v>53131609</v>
      </c>
      <c r="WXA1787" s="62">
        <v>53131609</v>
      </c>
      <c r="WXB1787" s="62">
        <v>53131609</v>
      </c>
      <c r="WXC1787" s="62">
        <v>53131609</v>
      </c>
      <c r="WXD1787" s="62">
        <v>53131609</v>
      </c>
      <c r="WXE1787" s="62">
        <v>53131609</v>
      </c>
      <c r="WXF1787" s="62">
        <v>53131609</v>
      </c>
      <c r="WXG1787" s="62">
        <v>53131609</v>
      </c>
      <c r="WXH1787" s="62">
        <v>53131609</v>
      </c>
      <c r="WXI1787" s="62">
        <v>53131609</v>
      </c>
      <c r="WXJ1787" s="62">
        <v>53131609</v>
      </c>
      <c r="WXK1787" s="62">
        <v>53131609</v>
      </c>
      <c r="WXL1787" s="62">
        <v>53131609</v>
      </c>
      <c r="WXM1787" s="62">
        <v>53131609</v>
      </c>
      <c r="WXN1787" s="62">
        <v>53131609</v>
      </c>
      <c r="WXO1787" s="62">
        <v>53131609</v>
      </c>
      <c r="WXP1787" s="62">
        <v>53131609</v>
      </c>
      <c r="WXQ1787" s="62">
        <v>53131609</v>
      </c>
      <c r="WXR1787" s="62">
        <v>53131609</v>
      </c>
      <c r="WXS1787" s="62">
        <v>53131609</v>
      </c>
      <c r="WXT1787" s="62">
        <v>53131609</v>
      </c>
      <c r="WXU1787" s="62">
        <v>53131609</v>
      </c>
      <c r="WXV1787" s="62">
        <v>53131609</v>
      </c>
      <c r="WXW1787" s="62">
        <v>53131609</v>
      </c>
      <c r="WXX1787" s="62">
        <v>53131609</v>
      </c>
      <c r="WXY1787" s="62">
        <v>53131609</v>
      </c>
      <c r="WXZ1787" s="62">
        <v>53131609</v>
      </c>
      <c r="WYA1787" s="62">
        <v>53131609</v>
      </c>
      <c r="WYB1787" s="62">
        <v>53131609</v>
      </c>
      <c r="WYC1787" s="62">
        <v>53131609</v>
      </c>
      <c r="WYD1787" s="62">
        <v>53131609</v>
      </c>
      <c r="WYE1787" s="62">
        <v>53131609</v>
      </c>
      <c r="WYF1787" s="62">
        <v>53131609</v>
      </c>
      <c r="WYG1787" s="62">
        <v>53131609</v>
      </c>
      <c r="WYH1787" s="62">
        <v>53131609</v>
      </c>
      <c r="WYI1787" s="62">
        <v>53131609</v>
      </c>
      <c r="WYJ1787" s="62">
        <v>53131609</v>
      </c>
      <c r="WYK1787" s="62">
        <v>53131609</v>
      </c>
      <c r="WYL1787" s="62">
        <v>53131609</v>
      </c>
      <c r="WYM1787" s="62">
        <v>53131609</v>
      </c>
      <c r="WYN1787" s="62">
        <v>53131609</v>
      </c>
      <c r="WYO1787" s="62">
        <v>53131609</v>
      </c>
      <c r="WYP1787" s="62">
        <v>53131609</v>
      </c>
      <c r="WYQ1787" s="62">
        <v>53131609</v>
      </c>
      <c r="WYR1787" s="62">
        <v>53131609</v>
      </c>
      <c r="WYS1787" s="62">
        <v>53131609</v>
      </c>
      <c r="WYT1787" s="62">
        <v>53131609</v>
      </c>
      <c r="WYU1787" s="62">
        <v>53131609</v>
      </c>
      <c r="WYV1787" s="62">
        <v>53131609</v>
      </c>
      <c r="WYW1787" s="62">
        <v>53131609</v>
      </c>
      <c r="WYX1787" s="62">
        <v>53131609</v>
      </c>
      <c r="WYY1787" s="62">
        <v>53131609</v>
      </c>
      <c r="WYZ1787" s="62">
        <v>53131609</v>
      </c>
      <c r="WZA1787" s="62">
        <v>53131609</v>
      </c>
      <c r="WZB1787" s="62">
        <v>53131609</v>
      </c>
      <c r="WZC1787" s="62">
        <v>53131609</v>
      </c>
      <c r="WZD1787" s="62">
        <v>53131609</v>
      </c>
      <c r="WZE1787" s="62">
        <v>53131609</v>
      </c>
      <c r="WZF1787" s="62">
        <v>53131609</v>
      </c>
      <c r="WZG1787" s="62">
        <v>53131609</v>
      </c>
      <c r="WZH1787" s="62">
        <v>53131609</v>
      </c>
      <c r="WZI1787" s="62">
        <v>53131609</v>
      </c>
      <c r="WZJ1787" s="62">
        <v>53131609</v>
      </c>
      <c r="WZK1787" s="62">
        <v>53131609</v>
      </c>
      <c r="WZL1787" s="62">
        <v>53131609</v>
      </c>
      <c r="WZM1787" s="62">
        <v>53131609</v>
      </c>
      <c r="WZN1787" s="62">
        <v>53131609</v>
      </c>
      <c r="WZO1787" s="62">
        <v>53131609</v>
      </c>
      <c r="WZP1787" s="62">
        <v>53131609</v>
      </c>
      <c r="WZQ1787" s="62">
        <v>53131609</v>
      </c>
      <c r="WZR1787" s="62">
        <v>53131609</v>
      </c>
      <c r="WZS1787" s="62">
        <v>53131609</v>
      </c>
      <c r="WZT1787" s="62">
        <v>53131609</v>
      </c>
      <c r="WZU1787" s="62">
        <v>53131609</v>
      </c>
      <c r="WZV1787" s="62">
        <v>53131609</v>
      </c>
      <c r="WZW1787" s="62">
        <v>53131609</v>
      </c>
      <c r="WZX1787" s="62">
        <v>53131609</v>
      </c>
      <c r="WZY1787" s="62">
        <v>53131609</v>
      </c>
      <c r="WZZ1787" s="62">
        <v>53131609</v>
      </c>
      <c r="XAA1787" s="62">
        <v>53131609</v>
      </c>
      <c r="XAB1787" s="62">
        <v>53131609</v>
      </c>
      <c r="XAC1787" s="62">
        <v>53131609</v>
      </c>
      <c r="XAD1787" s="62">
        <v>53131609</v>
      </c>
      <c r="XAE1787" s="62">
        <v>53131609</v>
      </c>
      <c r="XAF1787" s="62">
        <v>53131609</v>
      </c>
      <c r="XAG1787" s="62">
        <v>53131609</v>
      </c>
      <c r="XAH1787" s="62">
        <v>53131609</v>
      </c>
      <c r="XAI1787" s="62">
        <v>53131609</v>
      </c>
      <c r="XAJ1787" s="62">
        <v>53131609</v>
      </c>
      <c r="XAK1787" s="62">
        <v>53131609</v>
      </c>
      <c r="XAL1787" s="62">
        <v>53131609</v>
      </c>
      <c r="XAM1787" s="62">
        <v>53131609</v>
      </c>
      <c r="XAN1787" s="62">
        <v>53131609</v>
      </c>
      <c r="XAO1787" s="62">
        <v>53131609</v>
      </c>
      <c r="XAP1787" s="62">
        <v>53131609</v>
      </c>
      <c r="XAQ1787" s="62">
        <v>53131609</v>
      </c>
      <c r="XAR1787" s="62">
        <v>53131609</v>
      </c>
      <c r="XAS1787" s="62">
        <v>53131609</v>
      </c>
      <c r="XAT1787" s="62">
        <v>53131609</v>
      </c>
      <c r="XAU1787" s="62">
        <v>53131609</v>
      </c>
      <c r="XAV1787" s="62">
        <v>53131609</v>
      </c>
      <c r="XAW1787" s="62">
        <v>53131609</v>
      </c>
      <c r="XAX1787" s="62">
        <v>53131609</v>
      </c>
      <c r="XAY1787" s="62">
        <v>53131609</v>
      </c>
      <c r="XAZ1787" s="62">
        <v>53131609</v>
      </c>
      <c r="XBA1787" s="62">
        <v>53131609</v>
      </c>
      <c r="XBB1787" s="62">
        <v>53131609</v>
      </c>
      <c r="XBC1787" s="62">
        <v>53131609</v>
      </c>
      <c r="XBD1787" s="62">
        <v>53131609</v>
      </c>
      <c r="XBE1787" s="62">
        <v>53131609</v>
      </c>
      <c r="XBF1787" s="62">
        <v>53131609</v>
      </c>
      <c r="XBG1787" s="62">
        <v>53131609</v>
      </c>
      <c r="XBH1787" s="62">
        <v>53131609</v>
      </c>
      <c r="XBI1787" s="62">
        <v>53131609</v>
      </c>
      <c r="XBJ1787" s="62">
        <v>53131609</v>
      </c>
      <c r="XBK1787" s="62">
        <v>53131609</v>
      </c>
      <c r="XBL1787" s="62">
        <v>53131609</v>
      </c>
      <c r="XBM1787" s="62">
        <v>53131609</v>
      </c>
      <c r="XBN1787" s="62">
        <v>53131609</v>
      </c>
      <c r="XBO1787" s="62">
        <v>53131609</v>
      </c>
      <c r="XBP1787" s="62">
        <v>53131609</v>
      </c>
      <c r="XBQ1787" s="62">
        <v>53131609</v>
      </c>
      <c r="XBR1787" s="62">
        <v>53131609</v>
      </c>
      <c r="XBS1787" s="62">
        <v>53131609</v>
      </c>
      <c r="XBT1787" s="62">
        <v>53131609</v>
      </c>
      <c r="XBU1787" s="62">
        <v>53131609</v>
      </c>
      <c r="XBV1787" s="62">
        <v>53131609</v>
      </c>
      <c r="XBW1787" s="62">
        <v>53131609</v>
      </c>
      <c r="XBX1787" s="62">
        <v>53131609</v>
      </c>
      <c r="XBY1787" s="62">
        <v>53131609</v>
      </c>
      <c r="XBZ1787" s="62">
        <v>53131609</v>
      </c>
      <c r="XCA1787" s="62">
        <v>53131609</v>
      </c>
      <c r="XCB1787" s="62">
        <v>53131609</v>
      </c>
      <c r="XCC1787" s="62">
        <v>53131609</v>
      </c>
      <c r="XCD1787" s="62">
        <v>53131609</v>
      </c>
      <c r="XCE1787" s="62">
        <v>53131609</v>
      </c>
      <c r="XCF1787" s="62">
        <v>53131609</v>
      </c>
      <c r="XCG1787" s="62">
        <v>53131609</v>
      </c>
      <c r="XCH1787" s="62">
        <v>53131609</v>
      </c>
      <c r="XCI1787" s="62">
        <v>53131609</v>
      </c>
      <c r="XCJ1787" s="62">
        <v>53131609</v>
      </c>
      <c r="XCK1787" s="62">
        <v>53131609</v>
      </c>
      <c r="XCL1787" s="62">
        <v>53131609</v>
      </c>
      <c r="XCM1787" s="62">
        <v>53131609</v>
      </c>
      <c r="XCN1787" s="62">
        <v>53131609</v>
      </c>
      <c r="XCO1787" s="62">
        <v>53131609</v>
      </c>
      <c r="XCP1787" s="62">
        <v>53131609</v>
      </c>
      <c r="XCQ1787" s="62">
        <v>53131609</v>
      </c>
      <c r="XCR1787" s="62">
        <v>53131609</v>
      </c>
      <c r="XCS1787" s="62">
        <v>53131609</v>
      </c>
      <c r="XCT1787" s="62">
        <v>53131609</v>
      </c>
      <c r="XCU1787" s="62">
        <v>53131609</v>
      </c>
      <c r="XCV1787" s="62">
        <v>53131609</v>
      </c>
      <c r="XCW1787" s="62">
        <v>53131609</v>
      </c>
      <c r="XCX1787" s="62">
        <v>53131609</v>
      </c>
      <c r="XCY1787" s="62">
        <v>53131609</v>
      </c>
      <c r="XCZ1787" s="62">
        <v>53131609</v>
      </c>
      <c r="XDA1787" s="62">
        <v>53131609</v>
      </c>
      <c r="XDB1787" s="62">
        <v>53131609</v>
      </c>
      <c r="XDC1787" s="62">
        <v>53131609</v>
      </c>
      <c r="XDD1787" s="62">
        <v>53131609</v>
      </c>
      <c r="XDE1787" s="62">
        <v>53131609</v>
      </c>
      <c r="XDF1787" s="62">
        <v>53131609</v>
      </c>
      <c r="XDG1787" s="62">
        <v>53131609</v>
      </c>
      <c r="XDH1787" s="62">
        <v>53131609</v>
      </c>
      <c r="XDI1787" s="62">
        <v>53131609</v>
      </c>
      <c r="XDJ1787" s="62">
        <v>53131609</v>
      </c>
      <c r="XDK1787" s="62">
        <v>53131609</v>
      </c>
      <c r="XDL1787" s="62">
        <v>53131609</v>
      </c>
      <c r="XDM1787" s="62">
        <v>53131609</v>
      </c>
      <c r="XDN1787" s="62">
        <v>53131609</v>
      </c>
      <c r="XDO1787" s="62">
        <v>53131609</v>
      </c>
      <c r="XDP1787" s="62">
        <v>53131609</v>
      </c>
      <c r="XDQ1787" s="62">
        <v>53131609</v>
      </c>
      <c r="XDR1787" s="62">
        <v>53131609</v>
      </c>
      <c r="XDS1787" s="62">
        <v>53131609</v>
      </c>
      <c r="XDT1787" s="62">
        <v>53131609</v>
      </c>
      <c r="XDU1787" s="62">
        <v>53131609</v>
      </c>
      <c r="XDV1787" s="62">
        <v>53131609</v>
      </c>
      <c r="XDW1787" s="62">
        <v>53131609</v>
      </c>
      <c r="XDX1787" s="62">
        <v>53131609</v>
      </c>
      <c r="XDY1787" s="62">
        <v>53131609</v>
      </c>
      <c r="XDZ1787" s="62">
        <v>53131609</v>
      </c>
      <c r="XEA1787" s="62">
        <v>53131609</v>
      </c>
      <c r="XEB1787" s="62">
        <v>53131609</v>
      </c>
      <c r="XEC1787" s="62">
        <v>53131609</v>
      </c>
      <c r="XED1787" s="62">
        <v>53131609</v>
      </c>
      <c r="XEE1787" s="62">
        <v>53131609</v>
      </c>
      <c r="XEF1787" s="62">
        <v>53131609</v>
      </c>
      <c r="XEG1787" s="62">
        <v>53131609</v>
      </c>
      <c r="XEH1787" s="62">
        <v>53131609</v>
      </c>
      <c r="XEI1787" s="62">
        <v>53131609</v>
      </c>
      <c r="XEJ1787" s="62">
        <v>53131609</v>
      </c>
      <c r="XEK1787" s="62">
        <v>53131609</v>
      </c>
      <c r="XEL1787" s="62">
        <v>53131609</v>
      </c>
      <c r="XEM1787" s="62">
        <v>53131609</v>
      </c>
      <c r="XEN1787" s="62">
        <v>53131609</v>
      </c>
      <c r="XEO1787" s="62">
        <v>53131609</v>
      </c>
      <c r="XEP1787" s="62">
        <v>53131609</v>
      </c>
      <c r="XEQ1787" s="62">
        <v>53131609</v>
      </c>
      <c r="XER1787" s="62">
        <v>53131609</v>
      </c>
      <c r="XES1787" s="62">
        <v>53131609</v>
      </c>
      <c r="XET1787" s="62">
        <v>53131609</v>
      </c>
      <c r="XEU1787" s="62">
        <v>53131609</v>
      </c>
      <c r="XEV1787" s="62">
        <v>53131609</v>
      </c>
      <c r="XEW1787" s="62">
        <v>53131609</v>
      </c>
      <c r="XEX1787" s="62">
        <v>53131609</v>
      </c>
      <c r="XEY1787" s="62">
        <v>53131609</v>
      </c>
      <c r="XEZ1787" s="62">
        <v>53131609</v>
      </c>
      <c r="XFA1787" s="62">
        <v>53131609</v>
      </c>
      <c r="XFB1787" s="62">
        <v>53131609</v>
      </c>
      <c r="XFC1787" s="62">
        <v>53131609</v>
      </c>
      <c r="XFD1787" s="62">
        <v>53131609</v>
      </c>
    </row>
    <row r="1788" spans="1:16384" ht="14.1" customHeight="1" x14ac:dyDescent="0.2">
      <c r="A1788" s="97">
        <v>14111519</v>
      </c>
      <c r="B1788" s="101" t="s">
        <v>19106</v>
      </c>
      <c r="C1788" s="81" t="s">
        <v>1471</v>
      </c>
      <c r="D1788" s="81">
        <v>50</v>
      </c>
      <c r="E1788" s="91">
        <v>450</v>
      </c>
      <c r="F1788" s="92">
        <f t="shared" ca="1" si="46"/>
        <v>22500</v>
      </c>
      <c r="G1788" s="108"/>
      <c r="H1788" s="108"/>
      <c r="I1788" s="108"/>
      <c r="J1788" s="108"/>
      <c r="K1788" s="102"/>
      <c r="L1788" s="102"/>
      <c r="M1788" s="102"/>
      <c r="N1788" s="106"/>
      <c r="O1788" s="62"/>
      <c r="P1788" s="62"/>
      <c r="Q1788" s="62"/>
      <c r="R1788" s="62"/>
      <c r="S1788" s="62"/>
      <c r="T1788" s="62"/>
      <c r="U1788" s="62"/>
      <c r="V1788" s="62"/>
      <c r="W1788" s="62"/>
      <c r="X1788" s="62"/>
      <c r="Y1788" s="62"/>
      <c r="Z1788" s="62"/>
      <c r="AA1788" s="62"/>
      <c r="AB1788" s="62"/>
      <c r="AC1788" s="62"/>
      <c r="AD1788" s="62"/>
      <c r="AE1788" s="62"/>
      <c r="AF1788" s="62"/>
      <c r="AG1788" s="62"/>
      <c r="AH1788" s="62"/>
      <c r="AI1788" s="62"/>
      <c r="AJ1788" s="62"/>
      <c r="AK1788" s="62"/>
      <c r="AL1788" s="62"/>
      <c r="AM1788" s="62"/>
      <c r="AN1788" s="62">
        <v>53131609</v>
      </c>
      <c r="AO1788" s="62">
        <v>53131609</v>
      </c>
      <c r="AP1788" s="62">
        <v>53131609</v>
      </c>
      <c r="AQ1788" s="62">
        <v>53131609</v>
      </c>
      <c r="AR1788" s="62">
        <v>53131609</v>
      </c>
      <c r="AS1788" s="62">
        <v>53131609</v>
      </c>
      <c r="AT1788" s="62">
        <v>53131609</v>
      </c>
      <c r="AU1788" s="62">
        <v>53131609</v>
      </c>
      <c r="AV1788" s="62">
        <v>53131609</v>
      </c>
      <c r="AW1788" s="62">
        <v>53131609</v>
      </c>
      <c r="AX1788" s="62">
        <v>53131609</v>
      </c>
      <c r="AY1788" s="62">
        <v>53131609</v>
      </c>
      <c r="AZ1788" s="62">
        <v>53131609</v>
      </c>
      <c r="BA1788" s="62">
        <v>53131609</v>
      </c>
      <c r="BB1788" s="62">
        <v>53131609</v>
      </c>
      <c r="BC1788" s="62">
        <v>53131609</v>
      </c>
      <c r="BD1788" s="62">
        <v>53131609</v>
      </c>
      <c r="BE1788" s="62">
        <v>53131609</v>
      </c>
      <c r="BF1788" s="62">
        <v>53131609</v>
      </c>
      <c r="BG1788" s="62">
        <v>53131609</v>
      </c>
      <c r="BH1788" s="62">
        <v>53131609</v>
      </c>
      <c r="BI1788" s="62">
        <v>53131609</v>
      </c>
      <c r="BJ1788" s="62">
        <v>53131609</v>
      </c>
      <c r="BK1788" s="62">
        <v>53131609</v>
      </c>
      <c r="BL1788" s="62">
        <v>53131609</v>
      </c>
      <c r="BM1788" s="62">
        <v>53131609</v>
      </c>
      <c r="BN1788" s="62">
        <v>53131609</v>
      </c>
      <c r="BO1788" s="62">
        <v>53131609</v>
      </c>
      <c r="BP1788" s="62">
        <v>53131609</v>
      </c>
      <c r="BQ1788" s="62">
        <v>53131609</v>
      </c>
      <c r="BR1788" s="62">
        <v>53131609</v>
      </c>
      <c r="BS1788" s="62">
        <v>53131609</v>
      </c>
      <c r="BT1788" s="62">
        <v>53131609</v>
      </c>
      <c r="BU1788" s="62">
        <v>53131609</v>
      </c>
      <c r="BV1788" s="62">
        <v>53131609</v>
      </c>
      <c r="BW1788" s="62">
        <v>53131609</v>
      </c>
      <c r="BX1788" s="62">
        <v>53131609</v>
      </c>
      <c r="BY1788" s="62">
        <v>53131609</v>
      </c>
      <c r="BZ1788" s="62">
        <v>53131609</v>
      </c>
      <c r="CA1788" s="62">
        <v>53131609</v>
      </c>
      <c r="CB1788" s="62">
        <v>53131609</v>
      </c>
      <c r="CC1788" s="62">
        <v>53131609</v>
      </c>
      <c r="CD1788" s="62">
        <v>53131609</v>
      </c>
      <c r="CE1788" s="62">
        <v>53131609</v>
      </c>
      <c r="CF1788" s="62">
        <v>53131609</v>
      </c>
      <c r="CG1788" s="62">
        <v>53131609</v>
      </c>
      <c r="CH1788" s="62">
        <v>53131609</v>
      </c>
      <c r="CI1788" s="62">
        <v>53131609</v>
      </c>
      <c r="CJ1788" s="62">
        <v>53131609</v>
      </c>
      <c r="CK1788" s="62">
        <v>53131609</v>
      </c>
      <c r="CL1788" s="62">
        <v>53131609</v>
      </c>
      <c r="CM1788" s="62">
        <v>53131609</v>
      </c>
      <c r="CN1788" s="62">
        <v>53131609</v>
      </c>
      <c r="CO1788" s="62">
        <v>53131609</v>
      </c>
      <c r="CP1788" s="62">
        <v>53131609</v>
      </c>
      <c r="CQ1788" s="62">
        <v>53131609</v>
      </c>
      <c r="CR1788" s="62">
        <v>53131609</v>
      </c>
      <c r="CS1788" s="62">
        <v>53131609</v>
      </c>
      <c r="CT1788" s="62">
        <v>53131609</v>
      </c>
      <c r="CU1788" s="62">
        <v>53131609</v>
      </c>
      <c r="CV1788" s="62">
        <v>53131609</v>
      </c>
      <c r="CW1788" s="62">
        <v>53131609</v>
      </c>
      <c r="CX1788" s="62">
        <v>53131609</v>
      </c>
      <c r="CY1788" s="62">
        <v>53131609</v>
      </c>
      <c r="CZ1788" s="62">
        <v>53131609</v>
      </c>
      <c r="DA1788" s="62">
        <v>53131609</v>
      </c>
      <c r="DB1788" s="62">
        <v>53131609</v>
      </c>
      <c r="DC1788" s="62">
        <v>53131609</v>
      </c>
      <c r="DD1788" s="62">
        <v>53131609</v>
      </c>
      <c r="DE1788" s="62">
        <v>53131609</v>
      </c>
      <c r="DF1788" s="62">
        <v>53131609</v>
      </c>
      <c r="DG1788" s="62">
        <v>53131609</v>
      </c>
      <c r="DH1788" s="62">
        <v>53131609</v>
      </c>
      <c r="DI1788" s="62">
        <v>53131609</v>
      </c>
      <c r="DJ1788" s="62">
        <v>53131609</v>
      </c>
      <c r="DK1788" s="62">
        <v>53131609</v>
      </c>
      <c r="DL1788" s="62">
        <v>53131609</v>
      </c>
      <c r="DM1788" s="62">
        <v>53131609</v>
      </c>
      <c r="DN1788" s="62">
        <v>53131609</v>
      </c>
      <c r="DO1788" s="62">
        <v>53131609</v>
      </c>
      <c r="DP1788" s="62">
        <v>53131609</v>
      </c>
      <c r="DQ1788" s="62">
        <v>53131609</v>
      </c>
      <c r="DR1788" s="62">
        <v>53131609</v>
      </c>
      <c r="DS1788" s="62">
        <v>53131609</v>
      </c>
      <c r="DT1788" s="62">
        <v>53131609</v>
      </c>
      <c r="DU1788" s="62">
        <v>53131609</v>
      </c>
      <c r="DV1788" s="62">
        <v>53131609</v>
      </c>
      <c r="DW1788" s="62">
        <v>53131609</v>
      </c>
      <c r="DX1788" s="62">
        <v>53131609</v>
      </c>
      <c r="DY1788" s="62">
        <v>53131609</v>
      </c>
      <c r="DZ1788" s="62">
        <v>53131609</v>
      </c>
      <c r="EA1788" s="62">
        <v>53131609</v>
      </c>
      <c r="EB1788" s="62">
        <v>53131609</v>
      </c>
      <c r="EC1788" s="62">
        <v>53131609</v>
      </c>
      <c r="ED1788" s="62">
        <v>53131609</v>
      </c>
      <c r="EE1788" s="62">
        <v>53131609</v>
      </c>
      <c r="EF1788" s="62">
        <v>53131609</v>
      </c>
      <c r="EG1788" s="62">
        <v>53131609</v>
      </c>
      <c r="EH1788" s="62">
        <v>53131609</v>
      </c>
      <c r="EI1788" s="62">
        <v>53131609</v>
      </c>
      <c r="EJ1788" s="62">
        <v>53131609</v>
      </c>
      <c r="EK1788" s="62">
        <v>53131609</v>
      </c>
      <c r="EL1788" s="62">
        <v>53131609</v>
      </c>
      <c r="EM1788" s="62">
        <v>53131609</v>
      </c>
      <c r="EN1788" s="62">
        <v>53131609</v>
      </c>
      <c r="EO1788" s="62">
        <v>53131609</v>
      </c>
      <c r="EP1788" s="62">
        <v>53131609</v>
      </c>
      <c r="EQ1788" s="62">
        <v>53131609</v>
      </c>
      <c r="ER1788" s="62">
        <v>53131609</v>
      </c>
      <c r="ES1788" s="62">
        <v>53131609</v>
      </c>
      <c r="ET1788" s="62">
        <v>53131609</v>
      </c>
      <c r="EU1788" s="62">
        <v>53131609</v>
      </c>
      <c r="EV1788" s="62">
        <v>53131609</v>
      </c>
      <c r="EW1788" s="62">
        <v>53131609</v>
      </c>
      <c r="EX1788" s="62">
        <v>53131609</v>
      </c>
      <c r="EY1788" s="62">
        <v>53131609</v>
      </c>
      <c r="EZ1788" s="62">
        <v>53131609</v>
      </c>
      <c r="FA1788" s="62">
        <v>53131609</v>
      </c>
      <c r="FB1788" s="62">
        <v>53131609</v>
      </c>
      <c r="FC1788" s="62">
        <v>53131609</v>
      </c>
      <c r="FD1788" s="62">
        <v>53131609</v>
      </c>
      <c r="FE1788" s="62">
        <v>53131609</v>
      </c>
      <c r="FF1788" s="62">
        <v>53131609</v>
      </c>
      <c r="FG1788" s="62">
        <v>53131609</v>
      </c>
      <c r="FH1788" s="62">
        <v>53131609</v>
      </c>
      <c r="FI1788" s="62">
        <v>53131609</v>
      </c>
      <c r="FJ1788" s="62">
        <v>53131609</v>
      </c>
      <c r="FK1788" s="62">
        <v>53131609</v>
      </c>
      <c r="FL1788" s="62">
        <v>53131609</v>
      </c>
      <c r="FM1788" s="62">
        <v>53131609</v>
      </c>
      <c r="FN1788" s="62">
        <v>53131609</v>
      </c>
      <c r="FO1788" s="62">
        <v>53131609</v>
      </c>
      <c r="FP1788" s="62">
        <v>53131609</v>
      </c>
      <c r="FQ1788" s="62">
        <v>53131609</v>
      </c>
      <c r="FR1788" s="62">
        <v>53131609</v>
      </c>
      <c r="FS1788" s="62">
        <v>53131609</v>
      </c>
      <c r="FT1788" s="62">
        <v>53131609</v>
      </c>
      <c r="FU1788" s="62">
        <v>53131609</v>
      </c>
      <c r="FV1788" s="62">
        <v>53131609</v>
      </c>
      <c r="FW1788" s="62">
        <v>53131609</v>
      </c>
      <c r="FX1788" s="62">
        <v>53131609</v>
      </c>
      <c r="FY1788" s="62">
        <v>53131609</v>
      </c>
      <c r="FZ1788" s="62">
        <v>53131609</v>
      </c>
      <c r="GA1788" s="62">
        <v>53131609</v>
      </c>
      <c r="GB1788" s="62">
        <v>53131609</v>
      </c>
      <c r="GC1788" s="62">
        <v>53131609</v>
      </c>
      <c r="GD1788" s="62">
        <v>53131609</v>
      </c>
      <c r="GE1788" s="62">
        <v>53131609</v>
      </c>
      <c r="GF1788" s="62">
        <v>53131609</v>
      </c>
      <c r="GG1788" s="62">
        <v>53131609</v>
      </c>
      <c r="GH1788" s="62">
        <v>53131609</v>
      </c>
      <c r="GI1788" s="62">
        <v>53131609</v>
      </c>
      <c r="GJ1788" s="62">
        <v>53131609</v>
      </c>
      <c r="GK1788" s="62">
        <v>53131609</v>
      </c>
      <c r="GL1788" s="62">
        <v>53131609</v>
      </c>
      <c r="GM1788" s="62">
        <v>53131609</v>
      </c>
      <c r="GN1788" s="62">
        <v>53131609</v>
      </c>
      <c r="GO1788" s="62">
        <v>53131609</v>
      </c>
      <c r="GP1788" s="62">
        <v>53131609</v>
      </c>
      <c r="GQ1788" s="62">
        <v>53131609</v>
      </c>
      <c r="GR1788" s="62">
        <v>53131609</v>
      </c>
      <c r="GS1788" s="62">
        <v>53131609</v>
      </c>
      <c r="GT1788" s="62">
        <v>53131609</v>
      </c>
      <c r="GU1788" s="62">
        <v>53131609</v>
      </c>
      <c r="GV1788" s="62">
        <v>53131609</v>
      </c>
      <c r="GW1788" s="62">
        <v>53131609</v>
      </c>
      <c r="GX1788" s="62">
        <v>53131609</v>
      </c>
      <c r="GY1788" s="62">
        <v>53131609</v>
      </c>
      <c r="GZ1788" s="62">
        <v>53131609</v>
      </c>
      <c r="HA1788" s="62">
        <v>53131609</v>
      </c>
      <c r="HB1788" s="62">
        <v>53131609</v>
      </c>
      <c r="HC1788" s="62">
        <v>53131609</v>
      </c>
      <c r="HD1788" s="62">
        <v>53131609</v>
      </c>
      <c r="HE1788" s="62">
        <v>53131609</v>
      </c>
      <c r="HF1788" s="62">
        <v>53131609</v>
      </c>
      <c r="HG1788" s="62">
        <v>53131609</v>
      </c>
      <c r="HH1788" s="62">
        <v>53131609</v>
      </c>
      <c r="HI1788" s="62">
        <v>53131609</v>
      </c>
      <c r="HJ1788" s="62">
        <v>53131609</v>
      </c>
      <c r="HK1788" s="62">
        <v>53131609</v>
      </c>
      <c r="HL1788" s="62">
        <v>53131609</v>
      </c>
      <c r="HM1788" s="62">
        <v>53131609</v>
      </c>
      <c r="HN1788" s="62">
        <v>53131609</v>
      </c>
      <c r="HO1788" s="62">
        <v>53131609</v>
      </c>
      <c r="HP1788" s="62">
        <v>53131609</v>
      </c>
      <c r="HQ1788" s="62">
        <v>53131609</v>
      </c>
      <c r="HR1788" s="62">
        <v>53131609</v>
      </c>
      <c r="HS1788" s="62">
        <v>53131609</v>
      </c>
      <c r="HT1788" s="62">
        <v>53131609</v>
      </c>
      <c r="HU1788" s="62">
        <v>53131609</v>
      </c>
      <c r="HV1788" s="62">
        <v>53131609</v>
      </c>
      <c r="HW1788" s="62">
        <v>53131609</v>
      </c>
      <c r="HX1788" s="62">
        <v>53131609</v>
      </c>
      <c r="HY1788" s="62">
        <v>53131609</v>
      </c>
      <c r="HZ1788" s="62">
        <v>53131609</v>
      </c>
      <c r="IA1788" s="62">
        <v>53131609</v>
      </c>
      <c r="IB1788" s="62">
        <v>53131609</v>
      </c>
      <c r="IC1788" s="62">
        <v>53131609</v>
      </c>
      <c r="ID1788" s="62">
        <v>53131609</v>
      </c>
      <c r="IE1788" s="62">
        <v>53131609</v>
      </c>
      <c r="IF1788" s="62">
        <v>53131609</v>
      </c>
      <c r="IG1788" s="62">
        <v>53131609</v>
      </c>
      <c r="IH1788" s="62">
        <v>53131609</v>
      </c>
      <c r="II1788" s="62">
        <v>53131609</v>
      </c>
      <c r="IJ1788" s="62">
        <v>53131609</v>
      </c>
      <c r="IK1788" s="62">
        <v>53131609</v>
      </c>
      <c r="IL1788" s="62">
        <v>53131609</v>
      </c>
      <c r="IM1788" s="62">
        <v>53131609</v>
      </c>
      <c r="IN1788" s="62">
        <v>53131609</v>
      </c>
      <c r="IO1788" s="62">
        <v>53131609</v>
      </c>
      <c r="IP1788" s="62">
        <v>53131609</v>
      </c>
      <c r="IQ1788" s="62">
        <v>53131609</v>
      </c>
      <c r="IR1788" s="62">
        <v>53131609</v>
      </c>
      <c r="IS1788" s="62">
        <v>53131609</v>
      </c>
      <c r="IT1788" s="62">
        <v>53131609</v>
      </c>
      <c r="IU1788" s="62">
        <v>53131609</v>
      </c>
      <c r="IV1788" s="62">
        <v>53131609</v>
      </c>
      <c r="IW1788" s="62">
        <v>53131609</v>
      </c>
      <c r="IX1788" s="62">
        <v>53131609</v>
      </c>
      <c r="IY1788" s="62">
        <v>53131609</v>
      </c>
      <c r="IZ1788" s="62">
        <v>53131609</v>
      </c>
      <c r="JA1788" s="62">
        <v>53131609</v>
      </c>
      <c r="JB1788" s="62">
        <v>53131609</v>
      </c>
      <c r="JC1788" s="62">
        <v>53131609</v>
      </c>
      <c r="JD1788" s="62">
        <v>53131609</v>
      </c>
      <c r="JE1788" s="62">
        <v>53131609</v>
      </c>
      <c r="JF1788" s="62">
        <v>53131609</v>
      </c>
      <c r="JG1788" s="62">
        <v>53131609</v>
      </c>
      <c r="JH1788" s="62">
        <v>53131609</v>
      </c>
      <c r="JI1788" s="62">
        <v>53131609</v>
      </c>
      <c r="JJ1788" s="62">
        <v>53131609</v>
      </c>
      <c r="JK1788" s="62">
        <v>53131609</v>
      </c>
      <c r="JL1788" s="62">
        <v>53131609</v>
      </c>
      <c r="JM1788" s="62">
        <v>53131609</v>
      </c>
      <c r="JN1788" s="62">
        <v>53131609</v>
      </c>
      <c r="JO1788" s="62">
        <v>53131609</v>
      </c>
      <c r="JP1788" s="62">
        <v>53131609</v>
      </c>
      <c r="JQ1788" s="62">
        <v>53131609</v>
      </c>
      <c r="JR1788" s="62">
        <v>53131609</v>
      </c>
      <c r="JS1788" s="62">
        <v>53131609</v>
      </c>
      <c r="JT1788" s="62">
        <v>53131609</v>
      </c>
      <c r="JU1788" s="62">
        <v>53131609</v>
      </c>
      <c r="JV1788" s="62">
        <v>53131609</v>
      </c>
      <c r="JW1788" s="62">
        <v>53131609</v>
      </c>
      <c r="JX1788" s="62">
        <v>53131609</v>
      </c>
      <c r="JY1788" s="62">
        <v>53131609</v>
      </c>
      <c r="JZ1788" s="62">
        <v>53131609</v>
      </c>
      <c r="KA1788" s="62">
        <v>53131609</v>
      </c>
      <c r="KB1788" s="62">
        <v>53131609</v>
      </c>
      <c r="KC1788" s="62">
        <v>53131609</v>
      </c>
      <c r="KD1788" s="62">
        <v>53131609</v>
      </c>
      <c r="KE1788" s="62">
        <v>53131609</v>
      </c>
      <c r="KF1788" s="62">
        <v>53131609</v>
      </c>
      <c r="KG1788" s="62">
        <v>53131609</v>
      </c>
      <c r="KH1788" s="62">
        <v>53131609</v>
      </c>
      <c r="KI1788" s="62">
        <v>53131609</v>
      </c>
      <c r="KJ1788" s="62">
        <v>53131609</v>
      </c>
      <c r="KK1788" s="62">
        <v>53131609</v>
      </c>
      <c r="KL1788" s="62">
        <v>53131609</v>
      </c>
      <c r="KM1788" s="62">
        <v>53131609</v>
      </c>
      <c r="KN1788" s="62">
        <v>53131609</v>
      </c>
      <c r="KO1788" s="62">
        <v>53131609</v>
      </c>
      <c r="KP1788" s="62">
        <v>53131609</v>
      </c>
      <c r="KQ1788" s="62">
        <v>53131609</v>
      </c>
      <c r="KR1788" s="62">
        <v>53131609</v>
      </c>
      <c r="KS1788" s="62">
        <v>53131609</v>
      </c>
      <c r="KT1788" s="62">
        <v>53131609</v>
      </c>
      <c r="KU1788" s="62">
        <v>53131609</v>
      </c>
      <c r="KV1788" s="62">
        <v>53131609</v>
      </c>
      <c r="KW1788" s="62">
        <v>53131609</v>
      </c>
      <c r="KX1788" s="62">
        <v>53131609</v>
      </c>
      <c r="KY1788" s="62">
        <v>53131609</v>
      </c>
      <c r="KZ1788" s="62">
        <v>53131609</v>
      </c>
      <c r="LA1788" s="62">
        <v>53131609</v>
      </c>
      <c r="LB1788" s="62">
        <v>53131609</v>
      </c>
      <c r="LC1788" s="62">
        <v>53131609</v>
      </c>
      <c r="LD1788" s="62">
        <v>53131609</v>
      </c>
      <c r="LE1788" s="62">
        <v>53131609</v>
      </c>
      <c r="LF1788" s="62">
        <v>53131609</v>
      </c>
      <c r="LG1788" s="62">
        <v>53131609</v>
      </c>
      <c r="LH1788" s="62">
        <v>53131609</v>
      </c>
      <c r="LI1788" s="62">
        <v>53131609</v>
      </c>
      <c r="LJ1788" s="62">
        <v>53131609</v>
      </c>
      <c r="LK1788" s="62">
        <v>53131609</v>
      </c>
      <c r="LL1788" s="62">
        <v>53131609</v>
      </c>
      <c r="LM1788" s="62">
        <v>53131609</v>
      </c>
      <c r="LN1788" s="62">
        <v>53131609</v>
      </c>
      <c r="LO1788" s="62">
        <v>53131609</v>
      </c>
      <c r="LP1788" s="62">
        <v>53131609</v>
      </c>
      <c r="LQ1788" s="62">
        <v>53131609</v>
      </c>
      <c r="LR1788" s="62">
        <v>53131609</v>
      </c>
      <c r="LS1788" s="62">
        <v>53131609</v>
      </c>
      <c r="LT1788" s="62">
        <v>53131609</v>
      </c>
      <c r="LU1788" s="62">
        <v>53131609</v>
      </c>
      <c r="LV1788" s="62">
        <v>53131609</v>
      </c>
      <c r="LW1788" s="62">
        <v>53131609</v>
      </c>
      <c r="LX1788" s="62">
        <v>53131609</v>
      </c>
      <c r="LY1788" s="62">
        <v>53131609</v>
      </c>
      <c r="LZ1788" s="62">
        <v>53131609</v>
      </c>
      <c r="MA1788" s="62">
        <v>53131609</v>
      </c>
      <c r="MB1788" s="62">
        <v>53131609</v>
      </c>
      <c r="MC1788" s="62">
        <v>53131609</v>
      </c>
      <c r="MD1788" s="62">
        <v>53131609</v>
      </c>
      <c r="ME1788" s="62">
        <v>53131609</v>
      </c>
      <c r="MF1788" s="62">
        <v>53131609</v>
      </c>
      <c r="MG1788" s="62">
        <v>53131609</v>
      </c>
      <c r="MH1788" s="62">
        <v>53131609</v>
      </c>
      <c r="MI1788" s="62">
        <v>53131609</v>
      </c>
      <c r="MJ1788" s="62">
        <v>53131609</v>
      </c>
      <c r="MK1788" s="62">
        <v>53131609</v>
      </c>
      <c r="ML1788" s="62">
        <v>53131609</v>
      </c>
      <c r="MM1788" s="62">
        <v>53131609</v>
      </c>
      <c r="MN1788" s="62">
        <v>53131609</v>
      </c>
      <c r="MO1788" s="62">
        <v>53131609</v>
      </c>
      <c r="MP1788" s="62">
        <v>53131609</v>
      </c>
      <c r="MQ1788" s="62">
        <v>53131609</v>
      </c>
      <c r="MR1788" s="62">
        <v>53131609</v>
      </c>
      <c r="MS1788" s="62">
        <v>53131609</v>
      </c>
      <c r="MT1788" s="62">
        <v>53131609</v>
      </c>
      <c r="MU1788" s="62">
        <v>53131609</v>
      </c>
      <c r="MV1788" s="62">
        <v>53131609</v>
      </c>
      <c r="MW1788" s="62">
        <v>53131609</v>
      </c>
      <c r="MX1788" s="62">
        <v>53131609</v>
      </c>
      <c r="MY1788" s="62">
        <v>53131609</v>
      </c>
      <c r="MZ1788" s="62">
        <v>53131609</v>
      </c>
      <c r="NA1788" s="62">
        <v>53131609</v>
      </c>
      <c r="NB1788" s="62">
        <v>53131609</v>
      </c>
      <c r="NC1788" s="62">
        <v>53131609</v>
      </c>
      <c r="ND1788" s="62">
        <v>53131609</v>
      </c>
      <c r="NE1788" s="62">
        <v>53131609</v>
      </c>
      <c r="NF1788" s="62">
        <v>53131609</v>
      </c>
      <c r="NG1788" s="62">
        <v>53131609</v>
      </c>
      <c r="NH1788" s="62">
        <v>53131609</v>
      </c>
      <c r="NI1788" s="62">
        <v>53131609</v>
      </c>
      <c r="NJ1788" s="62">
        <v>53131609</v>
      </c>
      <c r="NK1788" s="62">
        <v>53131609</v>
      </c>
      <c r="NL1788" s="62">
        <v>53131609</v>
      </c>
      <c r="NM1788" s="62">
        <v>53131609</v>
      </c>
      <c r="NN1788" s="62">
        <v>53131609</v>
      </c>
      <c r="NO1788" s="62">
        <v>53131609</v>
      </c>
      <c r="NP1788" s="62">
        <v>53131609</v>
      </c>
      <c r="NQ1788" s="62">
        <v>53131609</v>
      </c>
      <c r="NR1788" s="62">
        <v>53131609</v>
      </c>
      <c r="NS1788" s="62">
        <v>53131609</v>
      </c>
      <c r="NT1788" s="62">
        <v>53131609</v>
      </c>
      <c r="NU1788" s="62">
        <v>53131609</v>
      </c>
      <c r="NV1788" s="62">
        <v>53131609</v>
      </c>
      <c r="NW1788" s="62">
        <v>53131609</v>
      </c>
      <c r="NX1788" s="62">
        <v>53131609</v>
      </c>
      <c r="NY1788" s="62">
        <v>53131609</v>
      </c>
      <c r="NZ1788" s="62">
        <v>53131609</v>
      </c>
      <c r="OA1788" s="62">
        <v>53131609</v>
      </c>
      <c r="OB1788" s="62">
        <v>53131609</v>
      </c>
      <c r="OC1788" s="62">
        <v>53131609</v>
      </c>
      <c r="OD1788" s="62">
        <v>53131609</v>
      </c>
      <c r="OE1788" s="62">
        <v>53131609</v>
      </c>
      <c r="OF1788" s="62">
        <v>53131609</v>
      </c>
      <c r="OG1788" s="62">
        <v>53131609</v>
      </c>
      <c r="OH1788" s="62">
        <v>53131609</v>
      </c>
      <c r="OI1788" s="62">
        <v>53131609</v>
      </c>
      <c r="OJ1788" s="62">
        <v>53131609</v>
      </c>
      <c r="OK1788" s="62">
        <v>53131609</v>
      </c>
      <c r="OL1788" s="62">
        <v>53131609</v>
      </c>
      <c r="OM1788" s="62">
        <v>53131609</v>
      </c>
      <c r="ON1788" s="62">
        <v>53131609</v>
      </c>
      <c r="OO1788" s="62">
        <v>53131609</v>
      </c>
      <c r="OP1788" s="62">
        <v>53131609</v>
      </c>
      <c r="OQ1788" s="62">
        <v>53131609</v>
      </c>
      <c r="OR1788" s="62">
        <v>53131609</v>
      </c>
      <c r="OS1788" s="62">
        <v>53131609</v>
      </c>
      <c r="OT1788" s="62">
        <v>53131609</v>
      </c>
      <c r="OU1788" s="62">
        <v>53131609</v>
      </c>
      <c r="OV1788" s="62">
        <v>53131609</v>
      </c>
      <c r="OW1788" s="62">
        <v>53131609</v>
      </c>
      <c r="OX1788" s="62">
        <v>53131609</v>
      </c>
      <c r="OY1788" s="62">
        <v>53131609</v>
      </c>
      <c r="OZ1788" s="62">
        <v>53131609</v>
      </c>
      <c r="PA1788" s="62">
        <v>53131609</v>
      </c>
      <c r="PB1788" s="62">
        <v>53131609</v>
      </c>
      <c r="PC1788" s="62">
        <v>53131609</v>
      </c>
      <c r="PD1788" s="62">
        <v>53131609</v>
      </c>
      <c r="PE1788" s="62">
        <v>53131609</v>
      </c>
      <c r="PF1788" s="62">
        <v>53131609</v>
      </c>
      <c r="PG1788" s="62">
        <v>53131609</v>
      </c>
      <c r="PH1788" s="62">
        <v>53131609</v>
      </c>
      <c r="PI1788" s="62">
        <v>53131609</v>
      </c>
      <c r="PJ1788" s="62">
        <v>53131609</v>
      </c>
      <c r="PK1788" s="62">
        <v>53131609</v>
      </c>
      <c r="PL1788" s="62">
        <v>53131609</v>
      </c>
      <c r="PM1788" s="62">
        <v>53131609</v>
      </c>
      <c r="PN1788" s="62">
        <v>53131609</v>
      </c>
      <c r="PO1788" s="62">
        <v>53131609</v>
      </c>
      <c r="PP1788" s="62">
        <v>53131609</v>
      </c>
      <c r="PQ1788" s="62">
        <v>53131609</v>
      </c>
      <c r="PR1788" s="62">
        <v>53131609</v>
      </c>
      <c r="PS1788" s="62">
        <v>53131609</v>
      </c>
      <c r="PT1788" s="62">
        <v>53131609</v>
      </c>
      <c r="PU1788" s="62">
        <v>53131609</v>
      </c>
      <c r="PV1788" s="62">
        <v>53131609</v>
      </c>
      <c r="PW1788" s="62">
        <v>53131609</v>
      </c>
      <c r="PX1788" s="62">
        <v>53131609</v>
      </c>
      <c r="PY1788" s="62">
        <v>53131609</v>
      </c>
      <c r="PZ1788" s="62">
        <v>53131609</v>
      </c>
      <c r="QA1788" s="62">
        <v>53131609</v>
      </c>
      <c r="QB1788" s="62">
        <v>53131609</v>
      </c>
      <c r="QC1788" s="62">
        <v>53131609</v>
      </c>
      <c r="QD1788" s="62">
        <v>53131609</v>
      </c>
      <c r="QE1788" s="62">
        <v>53131609</v>
      </c>
      <c r="QF1788" s="62">
        <v>53131609</v>
      </c>
      <c r="QG1788" s="62">
        <v>53131609</v>
      </c>
      <c r="QH1788" s="62">
        <v>53131609</v>
      </c>
      <c r="QI1788" s="62">
        <v>53131609</v>
      </c>
      <c r="QJ1788" s="62">
        <v>53131609</v>
      </c>
      <c r="QK1788" s="62">
        <v>53131609</v>
      </c>
      <c r="QL1788" s="62">
        <v>53131609</v>
      </c>
      <c r="QM1788" s="62">
        <v>53131609</v>
      </c>
      <c r="QN1788" s="62">
        <v>53131609</v>
      </c>
      <c r="QO1788" s="62">
        <v>53131609</v>
      </c>
      <c r="QP1788" s="62">
        <v>53131609</v>
      </c>
      <c r="QQ1788" s="62">
        <v>53131609</v>
      </c>
      <c r="QR1788" s="62">
        <v>53131609</v>
      </c>
      <c r="QS1788" s="62">
        <v>53131609</v>
      </c>
      <c r="QT1788" s="62">
        <v>53131609</v>
      </c>
      <c r="QU1788" s="62">
        <v>53131609</v>
      </c>
      <c r="QV1788" s="62">
        <v>53131609</v>
      </c>
      <c r="QW1788" s="62">
        <v>53131609</v>
      </c>
      <c r="QX1788" s="62">
        <v>53131609</v>
      </c>
      <c r="QY1788" s="62">
        <v>53131609</v>
      </c>
      <c r="QZ1788" s="62">
        <v>53131609</v>
      </c>
      <c r="RA1788" s="62">
        <v>53131609</v>
      </c>
      <c r="RB1788" s="62">
        <v>53131609</v>
      </c>
      <c r="RC1788" s="62">
        <v>53131609</v>
      </c>
      <c r="RD1788" s="62">
        <v>53131609</v>
      </c>
      <c r="RE1788" s="62">
        <v>53131609</v>
      </c>
      <c r="RF1788" s="62">
        <v>53131609</v>
      </c>
      <c r="RG1788" s="62">
        <v>53131609</v>
      </c>
      <c r="RH1788" s="62">
        <v>53131609</v>
      </c>
      <c r="RI1788" s="62">
        <v>53131609</v>
      </c>
      <c r="RJ1788" s="62">
        <v>53131609</v>
      </c>
      <c r="RK1788" s="62">
        <v>53131609</v>
      </c>
      <c r="RL1788" s="62">
        <v>53131609</v>
      </c>
      <c r="RM1788" s="62">
        <v>53131609</v>
      </c>
      <c r="RN1788" s="62">
        <v>53131609</v>
      </c>
      <c r="RO1788" s="62">
        <v>53131609</v>
      </c>
      <c r="RP1788" s="62">
        <v>53131609</v>
      </c>
      <c r="RQ1788" s="62">
        <v>53131609</v>
      </c>
      <c r="RR1788" s="62">
        <v>53131609</v>
      </c>
      <c r="RS1788" s="62">
        <v>53131609</v>
      </c>
      <c r="RT1788" s="62">
        <v>53131609</v>
      </c>
      <c r="RU1788" s="62">
        <v>53131609</v>
      </c>
      <c r="RV1788" s="62">
        <v>53131609</v>
      </c>
      <c r="RW1788" s="62">
        <v>53131609</v>
      </c>
      <c r="RX1788" s="62">
        <v>53131609</v>
      </c>
      <c r="RY1788" s="62">
        <v>53131609</v>
      </c>
      <c r="RZ1788" s="62">
        <v>53131609</v>
      </c>
      <c r="SA1788" s="62">
        <v>53131609</v>
      </c>
      <c r="SB1788" s="62">
        <v>53131609</v>
      </c>
      <c r="SC1788" s="62">
        <v>53131609</v>
      </c>
      <c r="SD1788" s="62">
        <v>53131609</v>
      </c>
      <c r="SE1788" s="62">
        <v>53131609</v>
      </c>
      <c r="SF1788" s="62">
        <v>53131609</v>
      </c>
      <c r="SG1788" s="62">
        <v>53131609</v>
      </c>
      <c r="SH1788" s="62">
        <v>53131609</v>
      </c>
      <c r="SI1788" s="62">
        <v>53131609</v>
      </c>
      <c r="SJ1788" s="62">
        <v>53131609</v>
      </c>
      <c r="SK1788" s="62">
        <v>53131609</v>
      </c>
      <c r="SL1788" s="62">
        <v>53131609</v>
      </c>
      <c r="SM1788" s="62">
        <v>53131609</v>
      </c>
      <c r="SN1788" s="62">
        <v>53131609</v>
      </c>
      <c r="SO1788" s="62">
        <v>53131609</v>
      </c>
      <c r="SP1788" s="62">
        <v>53131609</v>
      </c>
      <c r="SQ1788" s="62">
        <v>53131609</v>
      </c>
      <c r="SR1788" s="62">
        <v>53131609</v>
      </c>
      <c r="SS1788" s="62">
        <v>53131609</v>
      </c>
      <c r="ST1788" s="62">
        <v>53131609</v>
      </c>
      <c r="SU1788" s="62">
        <v>53131609</v>
      </c>
      <c r="SV1788" s="62">
        <v>53131609</v>
      </c>
      <c r="SW1788" s="62">
        <v>53131609</v>
      </c>
      <c r="SX1788" s="62">
        <v>53131609</v>
      </c>
      <c r="SY1788" s="62">
        <v>53131609</v>
      </c>
      <c r="SZ1788" s="62">
        <v>53131609</v>
      </c>
      <c r="TA1788" s="62">
        <v>53131609</v>
      </c>
      <c r="TB1788" s="62">
        <v>53131609</v>
      </c>
      <c r="TC1788" s="62">
        <v>53131609</v>
      </c>
      <c r="TD1788" s="62">
        <v>53131609</v>
      </c>
      <c r="TE1788" s="62">
        <v>53131609</v>
      </c>
      <c r="TF1788" s="62">
        <v>53131609</v>
      </c>
      <c r="TG1788" s="62">
        <v>53131609</v>
      </c>
      <c r="TH1788" s="62">
        <v>53131609</v>
      </c>
      <c r="TI1788" s="62">
        <v>53131609</v>
      </c>
      <c r="TJ1788" s="62">
        <v>53131609</v>
      </c>
      <c r="TK1788" s="62">
        <v>53131609</v>
      </c>
      <c r="TL1788" s="62">
        <v>53131609</v>
      </c>
      <c r="TM1788" s="62">
        <v>53131609</v>
      </c>
      <c r="TN1788" s="62">
        <v>53131609</v>
      </c>
      <c r="TO1788" s="62">
        <v>53131609</v>
      </c>
      <c r="TP1788" s="62">
        <v>53131609</v>
      </c>
      <c r="TQ1788" s="62">
        <v>53131609</v>
      </c>
      <c r="TR1788" s="62">
        <v>53131609</v>
      </c>
      <c r="TS1788" s="62">
        <v>53131609</v>
      </c>
      <c r="TT1788" s="62">
        <v>53131609</v>
      </c>
      <c r="TU1788" s="62">
        <v>53131609</v>
      </c>
      <c r="TV1788" s="62">
        <v>53131609</v>
      </c>
      <c r="TW1788" s="62">
        <v>53131609</v>
      </c>
      <c r="TX1788" s="62">
        <v>53131609</v>
      </c>
      <c r="TY1788" s="62">
        <v>53131609</v>
      </c>
      <c r="TZ1788" s="62">
        <v>53131609</v>
      </c>
      <c r="UA1788" s="62">
        <v>53131609</v>
      </c>
      <c r="UB1788" s="62">
        <v>53131609</v>
      </c>
      <c r="UC1788" s="62">
        <v>53131609</v>
      </c>
      <c r="UD1788" s="62">
        <v>53131609</v>
      </c>
      <c r="UE1788" s="62">
        <v>53131609</v>
      </c>
      <c r="UF1788" s="62">
        <v>53131609</v>
      </c>
      <c r="UG1788" s="62">
        <v>53131609</v>
      </c>
      <c r="UH1788" s="62">
        <v>53131609</v>
      </c>
      <c r="UI1788" s="62">
        <v>53131609</v>
      </c>
      <c r="UJ1788" s="62">
        <v>53131609</v>
      </c>
      <c r="UK1788" s="62">
        <v>53131609</v>
      </c>
      <c r="UL1788" s="62">
        <v>53131609</v>
      </c>
      <c r="UM1788" s="62">
        <v>53131609</v>
      </c>
      <c r="UN1788" s="62">
        <v>53131609</v>
      </c>
      <c r="UO1788" s="62">
        <v>53131609</v>
      </c>
      <c r="UP1788" s="62">
        <v>53131609</v>
      </c>
      <c r="UQ1788" s="62">
        <v>53131609</v>
      </c>
      <c r="UR1788" s="62">
        <v>53131609</v>
      </c>
      <c r="US1788" s="62">
        <v>53131609</v>
      </c>
      <c r="UT1788" s="62">
        <v>53131609</v>
      </c>
      <c r="UU1788" s="62">
        <v>53131609</v>
      </c>
      <c r="UV1788" s="62">
        <v>53131609</v>
      </c>
      <c r="UW1788" s="62">
        <v>53131609</v>
      </c>
      <c r="UX1788" s="62">
        <v>53131609</v>
      </c>
      <c r="UY1788" s="62">
        <v>53131609</v>
      </c>
      <c r="UZ1788" s="62">
        <v>53131609</v>
      </c>
      <c r="VA1788" s="62">
        <v>53131609</v>
      </c>
      <c r="VB1788" s="62">
        <v>53131609</v>
      </c>
      <c r="VC1788" s="62">
        <v>53131609</v>
      </c>
      <c r="VD1788" s="62">
        <v>53131609</v>
      </c>
      <c r="VE1788" s="62">
        <v>53131609</v>
      </c>
      <c r="VF1788" s="62">
        <v>53131609</v>
      </c>
      <c r="VG1788" s="62">
        <v>53131609</v>
      </c>
      <c r="VH1788" s="62">
        <v>53131609</v>
      </c>
      <c r="VI1788" s="62">
        <v>53131609</v>
      </c>
      <c r="VJ1788" s="62">
        <v>53131609</v>
      </c>
      <c r="VK1788" s="62">
        <v>53131609</v>
      </c>
      <c r="VL1788" s="62">
        <v>53131609</v>
      </c>
      <c r="VM1788" s="62">
        <v>53131609</v>
      </c>
      <c r="VN1788" s="62">
        <v>53131609</v>
      </c>
      <c r="VO1788" s="62">
        <v>53131609</v>
      </c>
      <c r="VP1788" s="62">
        <v>53131609</v>
      </c>
      <c r="VQ1788" s="62">
        <v>53131609</v>
      </c>
      <c r="VR1788" s="62">
        <v>53131609</v>
      </c>
      <c r="VS1788" s="62">
        <v>53131609</v>
      </c>
      <c r="VT1788" s="62">
        <v>53131609</v>
      </c>
      <c r="VU1788" s="62">
        <v>53131609</v>
      </c>
      <c r="VV1788" s="62">
        <v>53131609</v>
      </c>
      <c r="VW1788" s="62">
        <v>53131609</v>
      </c>
      <c r="VX1788" s="62">
        <v>53131609</v>
      </c>
      <c r="VY1788" s="62">
        <v>53131609</v>
      </c>
      <c r="VZ1788" s="62">
        <v>53131609</v>
      </c>
      <c r="WA1788" s="62">
        <v>53131609</v>
      </c>
      <c r="WB1788" s="62">
        <v>53131609</v>
      </c>
      <c r="WC1788" s="62">
        <v>53131609</v>
      </c>
      <c r="WD1788" s="62">
        <v>53131609</v>
      </c>
      <c r="WE1788" s="62">
        <v>53131609</v>
      </c>
      <c r="WF1788" s="62">
        <v>53131609</v>
      </c>
      <c r="WG1788" s="62">
        <v>53131609</v>
      </c>
      <c r="WH1788" s="62">
        <v>53131609</v>
      </c>
      <c r="WI1788" s="62">
        <v>53131609</v>
      </c>
      <c r="WJ1788" s="62">
        <v>53131609</v>
      </c>
      <c r="WK1788" s="62">
        <v>53131609</v>
      </c>
      <c r="WL1788" s="62">
        <v>53131609</v>
      </c>
      <c r="WM1788" s="62">
        <v>53131609</v>
      </c>
      <c r="WN1788" s="62">
        <v>53131609</v>
      </c>
      <c r="WO1788" s="62">
        <v>53131609</v>
      </c>
      <c r="WP1788" s="62">
        <v>53131609</v>
      </c>
      <c r="WQ1788" s="62">
        <v>53131609</v>
      </c>
      <c r="WR1788" s="62">
        <v>53131609</v>
      </c>
      <c r="WS1788" s="62">
        <v>53131609</v>
      </c>
      <c r="WT1788" s="62">
        <v>53131609</v>
      </c>
      <c r="WU1788" s="62">
        <v>53131609</v>
      </c>
      <c r="WV1788" s="62">
        <v>53131609</v>
      </c>
      <c r="WW1788" s="62">
        <v>53131609</v>
      </c>
      <c r="WX1788" s="62">
        <v>53131609</v>
      </c>
      <c r="WY1788" s="62">
        <v>53131609</v>
      </c>
      <c r="WZ1788" s="62">
        <v>53131609</v>
      </c>
      <c r="XA1788" s="62">
        <v>53131609</v>
      </c>
      <c r="XB1788" s="62">
        <v>53131609</v>
      </c>
      <c r="XC1788" s="62">
        <v>53131609</v>
      </c>
      <c r="XD1788" s="62">
        <v>53131609</v>
      </c>
      <c r="XE1788" s="62">
        <v>53131609</v>
      </c>
      <c r="XF1788" s="62">
        <v>53131609</v>
      </c>
      <c r="XG1788" s="62">
        <v>53131609</v>
      </c>
      <c r="XH1788" s="62">
        <v>53131609</v>
      </c>
      <c r="XI1788" s="62">
        <v>53131609</v>
      </c>
      <c r="XJ1788" s="62">
        <v>53131609</v>
      </c>
      <c r="XK1788" s="62">
        <v>53131609</v>
      </c>
      <c r="XL1788" s="62">
        <v>53131609</v>
      </c>
      <c r="XM1788" s="62">
        <v>53131609</v>
      </c>
      <c r="XN1788" s="62">
        <v>53131609</v>
      </c>
      <c r="XO1788" s="62">
        <v>53131609</v>
      </c>
      <c r="XP1788" s="62">
        <v>53131609</v>
      </c>
      <c r="XQ1788" s="62">
        <v>53131609</v>
      </c>
      <c r="XR1788" s="62">
        <v>53131609</v>
      </c>
      <c r="XS1788" s="62">
        <v>53131609</v>
      </c>
      <c r="XT1788" s="62">
        <v>53131609</v>
      </c>
      <c r="XU1788" s="62">
        <v>53131609</v>
      </c>
      <c r="XV1788" s="62">
        <v>53131609</v>
      </c>
      <c r="XW1788" s="62">
        <v>53131609</v>
      </c>
      <c r="XX1788" s="62">
        <v>53131609</v>
      </c>
      <c r="XY1788" s="62">
        <v>53131609</v>
      </c>
      <c r="XZ1788" s="62">
        <v>53131609</v>
      </c>
      <c r="YA1788" s="62">
        <v>53131609</v>
      </c>
      <c r="YB1788" s="62">
        <v>53131609</v>
      </c>
      <c r="YC1788" s="62">
        <v>53131609</v>
      </c>
      <c r="YD1788" s="62">
        <v>53131609</v>
      </c>
      <c r="YE1788" s="62">
        <v>53131609</v>
      </c>
      <c r="YF1788" s="62">
        <v>53131609</v>
      </c>
      <c r="YG1788" s="62">
        <v>53131609</v>
      </c>
      <c r="YH1788" s="62">
        <v>53131609</v>
      </c>
      <c r="YI1788" s="62">
        <v>53131609</v>
      </c>
      <c r="YJ1788" s="62">
        <v>53131609</v>
      </c>
      <c r="YK1788" s="62">
        <v>53131609</v>
      </c>
      <c r="YL1788" s="62">
        <v>53131609</v>
      </c>
      <c r="YM1788" s="62">
        <v>53131609</v>
      </c>
      <c r="YN1788" s="62">
        <v>53131609</v>
      </c>
      <c r="YO1788" s="62">
        <v>53131609</v>
      </c>
      <c r="YP1788" s="62">
        <v>53131609</v>
      </c>
      <c r="YQ1788" s="62">
        <v>53131609</v>
      </c>
      <c r="YR1788" s="62">
        <v>53131609</v>
      </c>
      <c r="YS1788" s="62">
        <v>53131609</v>
      </c>
      <c r="YT1788" s="62">
        <v>53131609</v>
      </c>
      <c r="YU1788" s="62">
        <v>53131609</v>
      </c>
      <c r="YV1788" s="62">
        <v>53131609</v>
      </c>
      <c r="YW1788" s="62">
        <v>53131609</v>
      </c>
      <c r="YX1788" s="62">
        <v>53131609</v>
      </c>
      <c r="YY1788" s="62">
        <v>53131609</v>
      </c>
      <c r="YZ1788" s="62">
        <v>53131609</v>
      </c>
      <c r="ZA1788" s="62">
        <v>53131609</v>
      </c>
      <c r="ZB1788" s="62">
        <v>53131609</v>
      </c>
      <c r="ZC1788" s="62">
        <v>53131609</v>
      </c>
      <c r="ZD1788" s="62">
        <v>53131609</v>
      </c>
      <c r="ZE1788" s="62">
        <v>53131609</v>
      </c>
      <c r="ZF1788" s="62">
        <v>53131609</v>
      </c>
      <c r="ZG1788" s="62">
        <v>53131609</v>
      </c>
      <c r="ZH1788" s="62">
        <v>53131609</v>
      </c>
      <c r="ZI1788" s="62">
        <v>53131609</v>
      </c>
      <c r="ZJ1788" s="62">
        <v>53131609</v>
      </c>
      <c r="ZK1788" s="62">
        <v>53131609</v>
      </c>
      <c r="ZL1788" s="62">
        <v>53131609</v>
      </c>
      <c r="ZM1788" s="62">
        <v>53131609</v>
      </c>
      <c r="ZN1788" s="62">
        <v>53131609</v>
      </c>
      <c r="ZO1788" s="62">
        <v>53131609</v>
      </c>
      <c r="ZP1788" s="62">
        <v>53131609</v>
      </c>
      <c r="ZQ1788" s="62">
        <v>53131609</v>
      </c>
      <c r="ZR1788" s="62">
        <v>53131609</v>
      </c>
      <c r="ZS1788" s="62">
        <v>53131609</v>
      </c>
      <c r="ZT1788" s="62">
        <v>53131609</v>
      </c>
      <c r="ZU1788" s="62">
        <v>53131609</v>
      </c>
      <c r="ZV1788" s="62">
        <v>53131609</v>
      </c>
      <c r="ZW1788" s="62">
        <v>53131609</v>
      </c>
      <c r="ZX1788" s="62">
        <v>53131609</v>
      </c>
      <c r="ZY1788" s="62">
        <v>53131609</v>
      </c>
      <c r="ZZ1788" s="62">
        <v>53131609</v>
      </c>
      <c r="AAA1788" s="62">
        <v>53131609</v>
      </c>
      <c r="AAB1788" s="62">
        <v>53131609</v>
      </c>
      <c r="AAC1788" s="62">
        <v>53131609</v>
      </c>
      <c r="AAD1788" s="62">
        <v>53131609</v>
      </c>
      <c r="AAE1788" s="62">
        <v>53131609</v>
      </c>
      <c r="AAF1788" s="62">
        <v>53131609</v>
      </c>
      <c r="AAG1788" s="62">
        <v>53131609</v>
      </c>
      <c r="AAH1788" s="62">
        <v>53131609</v>
      </c>
      <c r="AAI1788" s="62">
        <v>53131609</v>
      </c>
      <c r="AAJ1788" s="62">
        <v>53131609</v>
      </c>
      <c r="AAK1788" s="62">
        <v>53131609</v>
      </c>
      <c r="AAL1788" s="62">
        <v>53131609</v>
      </c>
      <c r="AAM1788" s="62">
        <v>53131609</v>
      </c>
      <c r="AAN1788" s="62">
        <v>53131609</v>
      </c>
      <c r="AAO1788" s="62">
        <v>53131609</v>
      </c>
      <c r="AAP1788" s="62">
        <v>53131609</v>
      </c>
      <c r="AAQ1788" s="62">
        <v>53131609</v>
      </c>
      <c r="AAR1788" s="62">
        <v>53131609</v>
      </c>
      <c r="AAS1788" s="62">
        <v>53131609</v>
      </c>
      <c r="AAT1788" s="62">
        <v>53131609</v>
      </c>
      <c r="AAU1788" s="62">
        <v>53131609</v>
      </c>
      <c r="AAV1788" s="62">
        <v>53131609</v>
      </c>
      <c r="AAW1788" s="62">
        <v>53131609</v>
      </c>
      <c r="AAX1788" s="62">
        <v>53131609</v>
      </c>
      <c r="AAY1788" s="62">
        <v>53131609</v>
      </c>
      <c r="AAZ1788" s="62">
        <v>53131609</v>
      </c>
      <c r="ABA1788" s="62">
        <v>53131609</v>
      </c>
      <c r="ABB1788" s="62">
        <v>53131609</v>
      </c>
      <c r="ABC1788" s="62">
        <v>53131609</v>
      </c>
      <c r="ABD1788" s="62">
        <v>53131609</v>
      </c>
      <c r="ABE1788" s="62">
        <v>53131609</v>
      </c>
      <c r="ABF1788" s="62">
        <v>53131609</v>
      </c>
      <c r="ABG1788" s="62">
        <v>53131609</v>
      </c>
      <c r="ABH1788" s="62">
        <v>53131609</v>
      </c>
      <c r="ABI1788" s="62">
        <v>53131609</v>
      </c>
      <c r="ABJ1788" s="62">
        <v>53131609</v>
      </c>
      <c r="ABK1788" s="62">
        <v>53131609</v>
      </c>
      <c r="ABL1788" s="62">
        <v>53131609</v>
      </c>
      <c r="ABM1788" s="62">
        <v>53131609</v>
      </c>
      <c r="ABN1788" s="62">
        <v>53131609</v>
      </c>
      <c r="ABO1788" s="62">
        <v>53131609</v>
      </c>
      <c r="ABP1788" s="62">
        <v>53131609</v>
      </c>
      <c r="ABQ1788" s="62">
        <v>53131609</v>
      </c>
      <c r="ABR1788" s="62">
        <v>53131609</v>
      </c>
      <c r="ABS1788" s="62">
        <v>53131609</v>
      </c>
      <c r="ABT1788" s="62">
        <v>53131609</v>
      </c>
      <c r="ABU1788" s="62">
        <v>53131609</v>
      </c>
      <c r="ABV1788" s="62">
        <v>53131609</v>
      </c>
      <c r="ABW1788" s="62">
        <v>53131609</v>
      </c>
      <c r="ABX1788" s="62">
        <v>53131609</v>
      </c>
      <c r="ABY1788" s="62">
        <v>53131609</v>
      </c>
      <c r="ABZ1788" s="62">
        <v>53131609</v>
      </c>
      <c r="ACA1788" s="62">
        <v>53131609</v>
      </c>
      <c r="ACB1788" s="62">
        <v>53131609</v>
      </c>
      <c r="ACC1788" s="62">
        <v>53131609</v>
      </c>
      <c r="ACD1788" s="62">
        <v>53131609</v>
      </c>
      <c r="ACE1788" s="62">
        <v>53131609</v>
      </c>
      <c r="ACF1788" s="62">
        <v>53131609</v>
      </c>
      <c r="ACG1788" s="62">
        <v>53131609</v>
      </c>
      <c r="ACH1788" s="62">
        <v>53131609</v>
      </c>
      <c r="ACI1788" s="62">
        <v>53131609</v>
      </c>
      <c r="ACJ1788" s="62">
        <v>53131609</v>
      </c>
      <c r="ACK1788" s="62">
        <v>53131609</v>
      </c>
      <c r="ACL1788" s="62">
        <v>53131609</v>
      </c>
      <c r="ACM1788" s="62">
        <v>53131609</v>
      </c>
      <c r="ACN1788" s="62">
        <v>53131609</v>
      </c>
      <c r="ACO1788" s="62">
        <v>53131609</v>
      </c>
      <c r="ACP1788" s="62">
        <v>53131609</v>
      </c>
      <c r="ACQ1788" s="62">
        <v>53131609</v>
      </c>
      <c r="ACR1788" s="62">
        <v>53131609</v>
      </c>
      <c r="ACS1788" s="62">
        <v>53131609</v>
      </c>
      <c r="ACT1788" s="62">
        <v>53131609</v>
      </c>
      <c r="ACU1788" s="62">
        <v>53131609</v>
      </c>
      <c r="ACV1788" s="62">
        <v>53131609</v>
      </c>
      <c r="ACW1788" s="62">
        <v>53131609</v>
      </c>
      <c r="ACX1788" s="62">
        <v>53131609</v>
      </c>
      <c r="ACY1788" s="62">
        <v>53131609</v>
      </c>
      <c r="ACZ1788" s="62">
        <v>53131609</v>
      </c>
      <c r="ADA1788" s="62">
        <v>53131609</v>
      </c>
      <c r="ADB1788" s="62">
        <v>53131609</v>
      </c>
      <c r="ADC1788" s="62">
        <v>53131609</v>
      </c>
      <c r="ADD1788" s="62">
        <v>53131609</v>
      </c>
      <c r="ADE1788" s="62">
        <v>53131609</v>
      </c>
      <c r="ADF1788" s="62">
        <v>53131609</v>
      </c>
      <c r="ADG1788" s="62">
        <v>53131609</v>
      </c>
      <c r="ADH1788" s="62">
        <v>53131609</v>
      </c>
      <c r="ADI1788" s="62">
        <v>53131609</v>
      </c>
      <c r="ADJ1788" s="62">
        <v>53131609</v>
      </c>
      <c r="ADK1788" s="62">
        <v>53131609</v>
      </c>
      <c r="ADL1788" s="62">
        <v>53131609</v>
      </c>
      <c r="ADM1788" s="62">
        <v>53131609</v>
      </c>
      <c r="ADN1788" s="62">
        <v>53131609</v>
      </c>
      <c r="ADO1788" s="62">
        <v>53131609</v>
      </c>
      <c r="ADP1788" s="62">
        <v>53131609</v>
      </c>
      <c r="ADQ1788" s="62">
        <v>53131609</v>
      </c>
      <c r="ADR1788" s="62">
        <v>53131609</v>
      </c>
      <c r="ADS1788" s="62">
        <v>53131609</v>
      </c>
      <c r="ADT1788" s="62">
        <v>53131609</v>
      </c>
      <c r="ADU1788" s="62">
        <v>53131609</v>
      </c>
      <c r="ADV1788" s="62">
        <v>53131609</v>
      </c>
      <c r="ADW1788" s="62">
        <v>53131609</v>
      </c>
      <c r="ADX1788" s="62">
        <v>53131609</v>
      </c>
      <c r="ADY1788" s="62">
        <v>53131609</v>
      </c>
      <c r="ADZ1788" s="62">
        <v>53131609</v>
      </c>
      <c r="AEA1788" s="62">
        <v>53131609</v>
      </c>
      <c r="AEB1788" s="62">
        <v>53131609</v>
      </c>
      <c r="AEC1788" s="62">
        <v>53131609</v>
      </c>
      <c r="AED1788" s="62">
        <v>53131609</v>
      </c>
      <c r="AEE1788" s="62">
        <v>53131609</v>
      </c>
      <c r="AEF1788" s="62">
        <v>53131609</v>
      </c>
      <c r="AEG1788" s="62">
        <v>53131609</v>
      </c>
      <c r="AEH1788" s="62">
        <v>53131609</v>
      </c>
      <c r="AEI1788" s="62">
        <v>53131609</v>
      </c>
      <c r="AEJ1788" s="62">
        <v>53131609</v>
      </c>
      <c r="AEK1788" s="62">
        <v>53131609</v>
      </c>
      <c r="AEL1788" s="62">
        <v>53131609</v>
      </c>
      <c r="AEM1788" s="62">
        <v>53131609</v>
      </c>
      <c r="AEN1788" s="62">
        <v>53131609</v>
      </c>
      <c r="AEO1788" s="62">
        <v>53131609</v>
      </c>
      <c r="AEP1788" s="62">
        <v>53131609</v>
      </c>
      <c r="AEQ1788" s="62">
        <v>53131609</v>
      </c>
      <c r="AER1788" s="62">
        <v>53131609</v>
      </c>
      <c r="AES1788" s="62">
        <v>53131609</v>
      </c>
      <c r="AET1788" s="62">
        <v>53131609</v>
      </c>
      <c r="AEU1788" s="62">
        <v>53131609</v>
      </c>
      <c r="AEV1788" s="62">
        <v>53131609</v>
      </c>
      <c r="AEW1788" s="62">
        <v>53131609</v>
      </c>
      <c r="AEX1788" s="62">
        <v>53131609</v>
      </c>
      <c r="AEY1788" s="62">
        <v>53131609</v>
      </c>
      <c r="AEZ1788" s="62">
        <v>53131609</v>
      </c>
      <c r="AFA1788" s="62">
        <v>53131609</v>
      </c>
      <c r="AFB1788" s="62">
        <v>53131609</v>
      </c>
      <c r="AFC1788" s="62">
        <v>53131609</v>
      </c>
      <c r="AFD1788" s="62">
        <v>53131609</v>
      </c>
      <c r="AFE1788" s="62">
        <v>53131609</v>
      </c>
      <c r="AFF1788" s="62">
        <v>53131609</v>
      </c>
      <c r="AFG1788" s="62">
        <v>53131609</v>
      </c>
      <c r="AFH1788" s="62">
        <v>53131609</v>
      </c>
      <c r="AFI1788" s="62">
        <v>53131609</v>
      </c>
      <c r="AFJ1788" s="62">
        <v>53131609</v>
      </c>
      <c r="AFK1788" s="62">
        <v>53131609</v>
      </c>
      <c r="AFL1788" s="62">
        <v>53131609</v>
      </c>
      <c r="AFM1788" s="62">
        <v>53131609</v>
      </c>
      <c r="AFN1788" s="62">
        <v>53131609</v>
      </c>
      <c r="AFO1788" s="62">
        <v>53131609</v>
      </c>
      <c r="AFP1788" s="62">
        <v>53131609</v>
      </c>
      <c r="AFQ1788" s="62">
        <v>53131609</v>
      </c>
      <c r="AFR1788" s="62">
        <v>53131609</v>
      </c>
      <c r="AFS1788" s="62">
        <v>53131609</v>
      </c>
      <c r="AFT1788" s="62">
        <v>53131609</v>
      </c>
      <c r="AFU1788" s="62">
        <v>53131609</v>
      </c>
      <c r="AFV1788" s="62">
        <v>53131609</v>
      </c>
      <c r="AFW1788" s="62">
        <v>53131609</v>
      </c>
      <c r="AFX1788" s="62">
        <v>53131609</v>
      </c>
      <c r="AFY1788" s="62">
        <v>53131609</v>
      </c>
      <c r="AFZ1788" s="62">
        <v>53131609</v>
      </c>
      <c r="AGA1788" s="62">
        <v>53131609</v>
      </c>
      <c r="AGB1788" s="62">
        <v>53131609</v>
      </c>
      <c r="AGC1788" s="62">
        <v>53131609</v>
      </c>
      <c r="AGD1788" s="62">
        <v>53131609</v>
      </c>
      <c r="AGE1788" s="62">
        <v>53131609</v>
      </c>
      <c r="AGF1788" s="62">
        <v>53131609</v>
      </c>
      <c r="AGG1788" s="62">
        <v>53131609</v>
      </c>
      <c r="AGH1788" s="62">
        <v>53131609</v>
      </c>
      <c r="AGI1788" s="62">
        <v>53131609</v>
      </c>
      <c r="AGJ1788" s="62">
        <v>53131609</v>
      </c>
      <c r="AGK1788" s="62">
        <v>53131609</v>
      </c>
      <c r="AGL1788" s="62">
        <v>53131609</v>
      </c>
      <c r="AGM1788" s="62">
        <v>53131609</v>
      </c>
      <c r="AGN1788" s="62">
        <v>53131609</v>
      </c>
      <c r="AGO1788" s="62">
        <v>53131609</v>
      </c>
      <c r="AGP1788" s="62">
        <v>53131609</v>
      </c>
      <c r="AGQ1788" s="62">
        <v>53131609</v>
      </c>
      <c r="AGR1788" s="62">
        <v>53131609</v>
      </c>
      <c r="AGS1788" s="62">
        <v>53131609</v>
      </c>
      <c r="AGT1788" s="62">
        <v>53131609</v>
      </c>
      <c r="AGU1788" s="62">
        <v>53131609</v>
      </c>
      <c r="AGV1788" s="62">
        <v>53131609</v>
      </c>
      <c r="AGW1788" s="62">
        <v>53131609</v>
      </c>
      <c r="AGX1788" s="62">
        <v>53131609</v>
      </c>
      <c r="AGY1788" s="62">
        <v>53131609</v>
      </c>
      <c r="AGZ1788" s="62">
        <v>53131609</v>
      </c>
      <c r="AHA1788" s="62">
        <v>53131609</v>
      </c>
      <c r="AHB1788" s="62">
        <v>53131609</v>
      </c>
      <c r="AHC1788" s="62">
        <v>53131609</v>
      </c>
      <c r="AHD1788" s="62">
        <v>53131609</v>
      </c>
      <c r="AHE1788" s="62">
        <v>53131609</v>
      </c>
      <c r="AHF1788" s="62">
        <v>53131609</v>
      </c>
      <c r="AHG1788" s="62">
        <v>53131609</v>
      </c>
      <c r="AHH1788" s="62">
        <v>53131609</v>
      </c>
      <c r="AHI1788" s="62">
        <v>53131609</v>
      </c>
      <c r="AHJ1788" s="62">
        <v>53131609</v>
      </c>
      <c r="AHK1788" s="62">
        <v>53131609</v>
      </c>
      <c r="AHL1788" s="62">
        <v>53131609</v>
      </c>
      <c r="AHM1788" s="62">
        <v>53131609</v>
      </c>
      <c r="AHN1788" s="62">
        <v>53131609</v>
      </c>
      <c r="AHO1788" s="62">
        <v>53131609</v>
      </c>
      <c r="AHP1788" s="62">
        <v>53131609</v>
      </c>
      <c r="AHQ1788" s="62">
        <v>53131609</v>
      </c>
      <c r="AHR1788" s="62">
        <v>53131609</v>
      </c>
      <c r="AHS1788" s="62">
        <v>53131609</v>
      </c>
      <c r="AHT1788" s="62">
        <v>53131609</v>
      </c>
      <c r="AHU1788" s="62">
        <v>53131609</v>
      </c>
      <c r="AHV1788" s="62">
        <v>53131609</v>
      </c>
      <c r="AHW1788" s="62">
        <v>53131609</v>
      </c>
      <c r="AHX1788" s="62">
        <v>53131609</v>
      </c>
      <c r="AHY1788" s="62">
        <v>53131609</v>
      </c>
      <c r="AHZ1788" s="62">
        <v>53131609</v>
      </c>
      <c r="AIA1788" s="62">
        <v>53131609</v>
      </c>
      <c r="AIB1788" s="62">
        <v>53131609</v>
      </c>
      <c r="AIC1788" s="62">
        <v>53131609</v>
      </c>
      <c r="AID1788" s="62">
        <v>53131609</v>
      </c>
      <c r="AIE1788" s="62">
        <v>53131609</v>
      </c>
      <c r="AIF1788" s="62">
        <v>53131609</v>
      </c>
      <c r="AIG1788" s="62">
        <v>53131609</v>
      </c>
      <c r="AIH1788" s="62">
        <v>53131609</v>
      </c>
      <c r="AII1788" s="62">
        <v>53131609</v>
      </c>
      <c r="AIJ1788" s="62">
        <v>53131609</v>
      </c>
      <c r="AIK1788" s="62">
        <v>53131609</v>
      </c>
      <c r="AIL1788" s="62">
        <v>53131609</v>
      </c>
      <c r="AIM1788" s="62">
        <v>53131609</v>
      </c>
      <c r="AIN1788" s="62">
        <v>53131609</v>
      </c>
      <c r="AIO1788" s="62">
        <v>53131609</v>
      </c>
      <c r="AIP1788" s="62">
        <v>53131609</v>
      </c>
      <c r="AIQ1788" s="62">
        <v>53131609</v>
      </c>
      <c r="AIR1788" s="62">
        <v>53131609</v>
      </c>
      <c r="AIS1788" s="62">
        <v>53131609</v>
      </c>
      <c r="AIT1788" s="62">
        <v>53131609</v>
      </c>
      <c r="AIU1788" s="62">
        <v>53131609</v>
      </c>
      <c r="AIV1788" s="62">
        <v>53131609</v>
      </c>
      <c r="AIW1788" s="62">
        <v>53131609</v>
      </c>
      <c r="AIX1788" s="62">
        <v>53131609</v>
      </c>
      <c r="AIY1788" s="62">
        <v>53131609</v>
      </c>
      <c r="AIZ1788" s="62">
        <v>53131609</v>
      </c>
      <c r="AJA1788" s="62">
        <v>53131609</v>
      </c>
      <c r="AJB1788" s="62">
        <v>53131609</v>
      </c>
      <c r="AJC1788" s="62">
        <v>53131609</v>
      </c>
      <c r="AJD1788" s="62">
        <v>53131609</v>
      </c>
      <c r="AJE1788" s="62">
        <v>53131609</v>
      </c>
      <c r="AJF1788" s="62">
        <v>53131609</v>
      </c>
      <c r="AJG1788" s="62">
        <v>53131609</v>
      </c>
      <c r="AJH1788" s="62">
        <v>53131609</v>
      </c>
      <c r="AJI1788" s="62">
        <v>53131609</v>
      </c>
      <c r="AJJ1788" s="62">
        <v>53131609</v>
      </c>
      <c r="AJK1788" s="62">
        <v>53131609</v>
      </c>
      <c r="AJL1788" s="62">
        <v>53131609</v>
      </c>
      <c r="AJM1788" s="62">
        <v>53131609</v>
      </c>
      <c r="AJN1788" s="62">
        <v>53131609</v>
      </c>
      <c r="AJO1788" s="62">
        <v>53131609</v>
      </c>
      <c r="AJP1788" s="62">
        <v>53131609</v>
      </c>
      <c r="AJQ1788" s="62">
        <v>53131609</v>
      </c>
      <c r="AJR1788" s="62">
        <v>53131609</v>
      </c>
      <c r="AJS1788" s="62">
        <v>53131609</v>
      </c>
      <c r="AJT1788" s="62">
        <v>53131609</v>
      </c>
      <c r="AJU1788" s="62">
        <v>53131609</v>
      </c>
      <c r="AJV1788" s="62">
        <v>53131609</v>
      </c>
      <c r="AJW1788" s="62">
        <v>53131609</v>
      </c>
      <c r="AJX1788" s="62">
        <v>53131609</v>
      </c>
      <c r="AJY1788" s="62">
        <v>53131609</v>
      </c>
      <c r="AJZ1788" s="62">
        <v>53131609</v>
      </c>
      <c r="AKA1788" s="62">
        <v>53131609</v>
      </c>
      <c r="AKB1788" s="62">
        <v>53131609</v>
      </c>
      <c r="AKC1788" s="62">
        <v>53131609</v>
      </c>
      <c r="AKD1788" s="62">
        <v>53131609</v>
      </c>
      <c r="AKE1788" s="62">
        <v>53131609</v>
      </c>
      <c r="AKF1788" s="62">
        <v>53131609</v>
      </c>
      <c r="AKG1788" s="62">
        <v>53131609</v>
      </c>
      <c r="AKH1788" s="62">
        <v>53131609</v>
      </c>
      <c r="AKI1788" s="62">
        <v>53131609</v>
      </c>
      <c r="AKJ1788" s="62">
        <v>53131609</v>
      </c>
      <c r="AKK1788" s="62">
        <v>53131609</v>
      </c>
      <c r="AKL1788" s="62">
        <v>53131609</v>
      </c>
      <c r="AKM1788" s="62">
        <v>53131609</v>
      </c>
      <c r="AKN1788" s="62">
        <v>53131609</v>
      </c>
      <c r="AKO1788" s="62">
        <v>53131609</v>
      </c>
      <c r="AKP1788" s="62">
        <v>53131609</v>
      </c>
      <c r="AKQ1788" s="62">
        <v>53131609</v>
      </c>
      <c r="AKR1788" s="62">
        <v>53131609</v>
      </c>
      <c r="AKS1788" s="62">
        <v>53131609</v>
      </c>
      <c r="AKT1788" s="62">
        <v>53131609</v>
      </c>
      <c r="AKU1788" s="62">
        <v>53131609</v>
      </c>
      <c r="AKV1788" s="62">
        <v>53131609</v>
      </c>
      <c r="AKW1788" s="62">
        <v>53131609</v>
      </c>
      <c r="AKX1788" s="62">
        <v>53131609</v>
      </c>
      <c r="AKY1788" s="62">
        <v>53131609</v>
      </c>
      <c r="AKZ1788" s="62">
        <v>53131609</v>
      </c>
      <c r="ALA1788" s="62">
        <v>53131609</v>
      </c>
      <c r="ALB1788" s="62">
        <v>53131609</v>
      </c>
      <c r="ALC1788" s="62">
        <v>53131609</v>
      </c>
      <c r="ALD1788" s="62">
        <v>53131609</v>
      </c>
      <c r="ALE1788" s="62">
        <v>53131609</v>
      </c>
      <c r="ALF1788" s="62">
        <v>53131609</v>
      </c>
      <c r="ALG1788" s="62">
        <v>53131609</v>
      </c>
      <c r="ALH1788" s="62">
        <v>53131609</v>
      </c>
      <c r="ALI1788" s="62">
        <v>53131609</v>
      </c>
      <c r="ALJ1788" s="62">
        <v>53131609</v>
      </c>
      <c r="ALK1788" s="62">
        <v>53131609</v>
      </c>
      <c r="ALL1788" s="62">
        <v>53131609</v>
      </c>
      <c r="ALM1788" s="62">
        <v>53131609</v>
      </c>
      <c r="ALN1788" s="62">
        <v>53131609</v>
      </c>
      <c r="ALO1788" s="62">
        <v>53131609</v>
      </c>
      <c r="ALP1788" s="62">
        <v>53131609</v>
      </c>
      <c r="ALQ1788" s="62">
        <v>53131609</v>
      </c>
      <c r="ALR1788" s="62">
        <v>53131609</v>
      </c>
      <c r="ALS1788" s="62">
        <v>53131609</v>
      </c>
      <c r="ALT1788" s="62">
        <v>53131609</v>
      </c>
      <c r="ALU1788" s="62">
        <v>53131609</v>
      </c>
      <c r="ALV1788" s="62">
        <v>53131609</v>
      </c>
      <c r="ALW1788" s="62">
        <v>53131609</v>
      </c>
      <c r="ALX1788" s="62">
        <v>53131609</v>
      </c>
      <c r="ALY1788" s="62">
        <v>53131609</v>
      </c>
      <c r="ALZ1788" s="62">
        <v>53131609</v>
      </c>
      <c r="AMA1788" s="62">
        <v>53131609</v>
      </c>
      <c r="AMB1788" s="62">
        <v>53131609</v>
      </c>
      <c r="AMC1788" s="62">
        <v>53131609</v>
      </c>
      <c r="AMD1788" s="62">
        <v>53131609</v>
      </c>
      <c r="AME1788" s="62">
        <v>53131609</v>
      </c>
      <c r="AMF1788" s="62">
        <v>53131609</v>
      </c>
      <c r="AMG1788" s="62">
        <v>53131609</v>
      </c>
      <c r="AMH1788" s="62">
        <v>53131609</v>
      </c>
      <c r="AMI1788" s="62">
        <v>53131609</v>
      </c>
      <c r="AMJ1788" s="62">
        <v>53131609</v>
      </c>
      <c r="AMK1788" s="62">
        <v>53131609</v>
      </c>
      <c r="AML1788" s="62">
        <v>53131609</v>
      </c>
      <c r="AMM1788" s="62">
        <v>53131609</v>
      </c>
      <c r="AMN1788" s="62">
        <v>53131609</v>
      </c>
      <c r="AMO1788" s="62">
        <v>53131609</v>
      </c>
      <c r="AMP1788" s="62">
        <v>53131609</v>
      </c>
      <c r="AMQ1788" s="62">
        <v>53131609</v>
      </c>
      <c r="AMR1788" s="62">
        <v>53131609</v>
      </c>
      <c r="AMS1788" s="62">
        <v>53131609</v>
      </c>
      <c r="AMT1788" s="62">
        <v>53131609</v>
      </c>
      <c r="AMU1788" s="62">
        <v>53131609</v>
      </c>
      <c r="AMV1788" s="62">
        <v>53131609</v>
      </c>
      <c r="AMW1788" s="62">
        <v>53131609</v>
      </c>
      <c r="AMX1788" s="62">
        <v>53131609</v>
      </c>
      <c r="AMY1788" s="62">
        <v>53131609</v>
      </c>
      <c r="AMZ1788" s="62">
        <v>53131609</v>
      </c>
      <c r="ANA1788" s="62">
        <v>53131609</v>
      </c>
      <c r="ANB1788" s="62">
        <v>53131609</v>
      </c>
      <c r="ANC1788" s="62">
        <v>53131609</v>
      </c>
      <c r="AND1788" s="62">
        <v>53131609</v>
      </c>
      <c r="ANE1788" s="62">
        <v>53131609</v>
      </c>
      <c r="ANF1788" s="62">
        <v>53131609</v>
      </c>
      <c r="ANG1788" s="62">
        <v>53131609</v>
      </c>
      <c r="ANH1788" s="62">
        <v>53131609</v>
      </c>
      <c r="ANI1788" s="62">
        <v>53131609</v>
      </c>
      <c r="ANJ1788" s="62">
        <v>53131609</v>
      </c>
      <c r="ANK1788" s="62">
        <v>53131609</v>
      </c>
      <c r="ANL1788" s="62">
        <v>53131609</v>
      </c>
      <c r="ANM1788" s="62">
        <v>53131609</v>
      </c>
      <c r="ANN1788" s="62">
        <v>53131609</v>
      </c>
      <c r="ANO1788" s="62">
        <v>53131609</v>
      </c>
      <c r="ANP1788" s="62">
        <v>53131609</v>
      </c>
      <c r="ANQ1788" s="62">
        <v>53131609</v>
      </c>
      <c r="ANR1788" s="62">
        <v>53131609</v>
      </c>
      <c r="ANS1788" s="62">
        <v>53131609</v>
      </c>
      <c r="ANT1788" s="62">
        <v>53131609</v>
      </c>
      <c r="ANU1788" s="62">
        <v>53131609</v>
      </c>
      <c r="ANV1788" s="62">
        <v>53131609</v>
      </c>
      <c r="ANW1788" s="62">
        <v>53131609</v>
      </c>
      <c r="ANX1788" s="62">
        <v>53131609</v>
      </c>
      <c r="ANY1788" s="62">
        <v>53131609</v>
      </c>
      <c r="ANZ1788" s="62">
        <v>53131609</v>
      </c>
      <c r="AOA1788" s="62">
        <v>53131609</v>
      </c>
      <c r="AOB1788" s="62">
        <v>53131609</v>
      </c>
      <c r="AOC1788" s="62">
        <v>53131609</v>
      </c>
      <c r="AOD1788" s="62">
        <v>53131609</v>
      </c>
      <c r="AOE1788" s="62">
        <v>53131609</v>
      </c>
      <c r="AOF1788" s="62">
        <v>53131609</v>
      </c>
      <c r="AOG1788" s="62">
        <v>53131609</v>
      </c>
      <c r="AOH1788" s="62">
        <v>53131609</v>
      </c>
      <c r="AOI1788" s="62">
        <v>53131609</v>
      </c>
      <c r="AOJ1788" s="62">
        <v>53131609</v>
      </c>
      <c r="AOK1788" s="62">
        <v>53131609</v>
      </c>
      <c r="AOL1788" s="62">
        <v>53131609</v>
      </c>
      <c r="AOM1788" s="62">
        <v>53131609</v>
      </c>
      <c r="AON1788" s="62">
        <v>53131609</v>
      </c>
      <c r="AOO1788" s="62">
        <v>53131609</v>
      </c>
      <c r="AOP1788" s="62">
        <v>53131609</v>
      </c>
      <c r="AOQ1788" s="62">
        <v>53131609</v>
      </c>
      <c r="AOR1788" s="62">
        <v>53131609</v>
      </c>
      <c r="AOS1788" s="62">
        <v>53131609</v>
      </c>
      <c r="AOT1788" s="62">
        <v>53131609</v>
      </c>
      <c r="AOU1788" s="62">
        <v>53131609</v>
      </c>
      <c r="AOV1788" s="62">
        <v>53131609</v>
      </c>
      <c r="AOW1788" s="62">
        <v>53131609</v>
      </c>
      <c r="AOX1788" s="62">
        <v>53131609</v>
      </c>
      <c r="AOY1788" s="62">
        <v>53131609</v>
      </c>
      <c r="AOZ1788" s="62">
        <v>53131609</v>
      </c>
      <c r="APA1788" s="62">
        <v>53131609</v>
      </c>
      <c r="APB1788" s="62">
        <v>53131609</v>
      </c>
      <c r="APC1788" s="62">
        <v>53131609</v>
      </c>
      <c r="APD1788" s="62">
        <v>53131609</v>
      </c>
      <c r="APE1788" s="62">
        <v>53131609</v>
      </c>
      <c r="APF1788" s="62">
        <v>53131609</v>
      </c>
      <c r="APG1788" s="62">
        <v>53131609</v>
      </c>
      <c r="APH1788" s="62">
        <v>53131609</v>
      </c>
      <c r="API1788" s="62">
        <v>53131609</v>
      </c>
      <c r="APJ1788" s="62">
        <v>53131609</v>
      </c>
      <c r="APK1788" s="62">
        <v>53131609</v>
      </c>
      <c r="APL1788" s="62">
        <v>53131609</v>
      </c>
      <c r="APM1788" s="62">
        <v>53131609</v>
      </c>
      <c r="APN1788" s="62">
        <v>53131609</v>
      </c>
      <c r="APO1788" s="62">
        <v>53131609</v>
      </c>
      <c r="APP1788" s="62">
        <v>53131609</v>
      </c>
      <c r="APQ1788" s="62">
        <v>53131609</v>
      </c>
      <c r="APR1788" s="62">
        <v>53131609</v>
      </c>
      <c r="APS1788" s="62">
        <v>53131609</v>
      </c>
      <c r="APT1788" s="62">
        <v>53131609</v>
      </c>
      <c r="APU1788" s="62">
        <v>53131609</v>
      </c>
      <c r="APV1788" s="62">
        <v>53131609</v>
      </c>
      <c r="APW1788" s="62">
        <v>53131609</v>
      </c>
      <c r="APX1788" s="62">
        <v>53131609</v>
      </c>
      <c r="APY1788" s="62">
        <v>53131609</v>
      </c>
      <c r="APZ1788" s="62">
        <v>53131609</v>
      </c>
      <c r="AQA1788" s="62">
        <v>53131609</v>
      </c>
      <c r="AQB1788" s="62">
        <v>53131609</v>
      </c>
      <c r="AQC1788" s="62">
        <v>53131609</v>
      </c>
      <c r="AQD1788" s="62">
        <v>53131609</v>
      </c>
      <c r="AQE1788" s="62">
        <v>53131609</v>
      </c>
      <c r="AQF1788" s="62">
        <v>53131609</v>
      </c>
      <c r="AQG1788" s="62">
        <v>53131609</v>
      </c>
      <c r="AQH1788" s="62">
        <v>53131609</v>
      </c>
      <c r="AQI1788" s="62">
        <v>53131609</v>
      </c>
      <c r="AQJ1788" s="62">
        <v>53131609</v>
      </c>
      <c r="AQK1788" s="62">
        <v>53131609</v>
      </c>
      <c r="AQL1788" s="62">
        <v>53131609</v>
      </c>
      <c r="AQM1788" s="62">
        <v>53131609</v>
      </c>
      <c r="AQN1788" s="62">
        <v>53131609</v>
      </c>
      <c r="AQO1788" s="62">
        <v>53131609</v>
      </c>
      <c r="AQP1788" s="62">
        <v>53131609</v>
      </c>
      <c r="AQQ1788" s="62">
        <v>53131609</v>
      </c>
      <c r="AQR1788" s="62">
        <v>53131609</v>
      </c>
      <c r="AQS1788" s="62">
        <v>53131609</v>
      </c>
      <c r="AQT1788" s="62">
        <v>53131609</v>
      </c>
      <c r="AQU1788" s="62">
        <v>53131609</v>
      </c>
      <c r="AQV1788" s="62">
        <v>53131609</v>
      </c>
      <c r="AQW1788" s="62">
        <v>53131609</v>
      </c>
      <c r="AQX1788" s="62">
        <v>53131609</v>
      </c>
      <c r="AQY1788" s="62">
        <v>53131609</v>
      </c>
      <c r="AQZ1788" s="62">
        <v>53131609</v>
      </c>
      <c r="ARA1788" s="62">
        <v>53131609</v>
      </c>
      <c r="ARB1788" s="62">
        <v>53131609</v>
      </c>
      <c r="ARC1788" s="62">
        <v>53131609</v>
      </c>
      <c r="ARD1788" s="62">
        <v>53131609</v>
      </c>
      <c r="ARE1788" s="62">
        <v>53131609</v>
      </c>
      <c r="ARF1788" s="62">
        <v>53131609</v>
      </c>
      <c r="ARG1788" s="62">
        <v>53131609</v>
      </c>
      <c r="ARH1788" s="62">
        <v>53131609</v>
      </c>
      <c r="ARI1788" s="62">
        <v>53131609</v>
      </c>
      <c r="ARJ1788" s="62">
        <v>53131609</v>
      </c>
      <c r="ARK1788" s="62">
        <v>53131609</v>
      </c>
      <c r="ARL1788" s="62">
        <v>53131609</v>
      </c>
      <c r="ARM1788" s="62">
        <v>53131609</v>
      </c>
      <c r="ARN1788" s="62">
        <v>53131609</v>
      </c>
      <c r="ARO1788" s="62">
        <v>53131609</v>
      </c>
      <c r="ARP1788" s="62">
        <v>53131609</v>
      </c>
      <c r="ARQ1788" s="62">
        <v>53131609</v>
      </c>
      <c r="ARR1788" s="62">
        <v>53131609</v>
      </c>
      <c r="ARS1788" s="62">
        <v>53131609</v>
      </c>
      <c r="ART1788" s="62">
        <v>53131609</v>
      </c>
      <c r="ARU1788" s="62">
        <v>53131609</v>
      </c>
      <c r="ARV1788" s="62">
        <v>53131609</v>
      </c>
      <c r="ARW1788" s="62">
        <v>53131609</v>
      </c>
      <c r="ARX1788" s="62">
        <v>53131609</v>
      </c>
      <c r="ARY1788" s="62">
        <v>53131609</v>
      </c>
      <c r="ARZ1788" s="62">
        <v>53131609</v>
      </c>
      <c r="ASA1788" s="62">
        <v>53131609</v>
      </c>
      <c r="ASB1788" s="62">
        <v>53131609</v>
      </c>
      <c r="ASC1788" s="62">
        <v>53131609</v>
      </c>
      <c r="ASD1788" s="62">
        <v>53131609</v>
      </c>
      <c r="ASE1788" s="62">
        <v>53131609</v>
      </c>
      <c r="ASF1788" s="62">
        <v>53131609</v>
      </c>
      <c r="ASG1788" s="62">
        <v>53131609</v>
      </c>
      <c r="ASH1788" s="62">
        <v>53131609</v>
      </c>
      <c r="ASI1788" s="62">
        <v>53131609</v>
      </c>
      <c r="ASJ1788" s="62">
        <v>53131609</v>
      </c>
      <c r="ASK1788" s="62">
        <v>53131609</v>
      </c>
      <c r="ASL1788" s="62">
        <v>53131609</v>
      </c>
      <c r="ASM1788" s="62">
        <v>53131609</v>
      </c>
      <c r="ASN1788" s="62">
        <v>53131609</v>
      </c>
      <c r="ASO1788" s="62">
        <v>53131609</v>
      </c>
      <c r="ASP1788" s="62">
        <v>53131609</v>
      </c>
      <c r="ASQ1788" s="62">
        <v>53131609</v>
      </c>
      <c r="ASR1788" s="62">
        <v>53131609</v>
      </c>
      <c r="ASS1788" s="62">
        <v>53131609</v>
      </c>
      <c r="AST1788" s="62">
        <v>53131609</v>
      </c>
      <c r="ASU1788" s="62">
        <v>53131609</v>
      </c>
      <c r="ASV1788" s="62">
        <v>53131609</v>
      </c>
      <c r="ASW1788" s="62">
        <v>53131609</v>
      </c>
      <c r="ASX1788" s="62">
        <v>53131609</v>
      </c>
      <c r="ASY1788" s="62">
        <v>53131609</v>
      </c>
      <c r="ASZ1788" s="62">
        <v>53131609</v>
      </c>
      <c r="ATA1788" s="62">
        <v>53131609</v>
      </c>
      <c r="ATB1788" s="62">
        <v>53131609</v>
      </c>
      <c r="ATC1788" s="62">
        <v>53131609</v>
      </c>
      <c r="ATD1788" s="62">
        <v>53131609</v>
      </c>
      <c r="ATE1788" s="62">
        <v>53131609</v>
      </c>
      <c r="ATF1788" s="62">
        <v>53131609</v>
      </c>
      <c r="ATG1788" s="62">
        <v>53131609</v>
      </c>
      <c r="ATH1788" s="62">
        <v>53131609</v>
      </c>
      <c r="ATI1788" s="62">
        <v>53131609</v>
      </c>
      <c r="ATJ1788" s="62">
        <v>53131609</v>
      </c>
      <c r="ATK1788" s="62">
        <v>53131609</v>
      </c>
      <c r="ATL1788" s="62">
        <v>53131609</v>
      </c>
      <c r="ATM1788" s="62">
        <v>53131609</v>
      </c>
      <c r="ATN1788" s="62">
        <v>53131609</v>
      </c>
      <c r="ATO1788" s="62">
        <v>53131609</v>
      </c>
      <c r="ATP1788" s="62">
        <v>53131609</v>
      </c>
      <c r="ATQ1788" s="62">
        <v>53131609</v>
      </c>
      <c r="ATR1788" s="62">
        <v>53131609</v>
      </c>
      <c r="ATS1788" s="62">
        <v>53131609</v>
      </c>
      <c r="ATT1788" s="62">
        <v>53131609</v>
      </c>
      <c r="ATU1788" s="62">
        <v>53131609</v>
      </c>
      <c r="ATV1788" s="62">
        <v>53131609</v>
      </c>
      <c r="ATW1788" s="62">
        <v>53131609</v>
      </c>
      <c r="ATX1788" s="62">
        <v>53131609</v>
      </c>
      <c r="ATY1788" s="62">
        <v>53131609</v>
      </c>
      <c r="ATZ1788" s="62">
        <v>53131609</v>
      </c>
      <c r="AUA1788" s="62">
        <v>53131609</v>
      </c>
      <c r="AUB1788" s="62">
        <v>53131609</v>
      </c>
      <c r="AUC1788" s="62">
        <v>53131609</v>
      </c>
      <c r="AUD1788" s="62">
        <v>53131609</v>
      </c>
      <c r="AUE1788" s="62">
        <v>53131609</v>
      </c>
      <c r="AUF1788" s="62">
        <v>53131609</v>
      </c>
      <c r="AUG1788" s="62">
        <v>53131609</v>
      </c>
      <c r="AUH1788" s="62">
        <v>53131609</v>
      </c>
      <c r="AUI1788" s="62">
        <v>53131609</v>
      </c>
      <c r="AUJ1788" s="62">
        <v>53131609</v>
      </c>
      <c r="AUK1788" s="62">
        <v>53131609</v>
      </c>
      <c r="AUL1788" s="62">
        <v>53131609</v>
      </c>
      <c r="AUM1788" s="62">
        <v>53131609</v>
      </c>
      <c r="AUN1788" s="62">
        <v>53131609</v>
      </c>
      <c r="AUO1788" s="62">
        <v>53131609</v>
      </c>
      <c r="AUP1788" s="62">
        <v>53131609</v>
      </c>
      <c r="AUQ1788" s="62">
        <v>53131609</v>
      </c>
      <c r="AUR1788" s="62">
        <v>53131609</v>
      </c>
      <c r="AUS1788" s="62">
        <v>53131609</v>
      </c>
      <c r="AUT1788" s="62">
        <v>53131609</v>
      </c>
      <c r="AUU1788" s="62">
        <v>53131609</v>
      </c>
      <c r="AUV1788" s="62">
        <v>53131609</v>
      </c>
      <c r="AUW1788" s="62">
        <v>53131609</v>
      </c>
      <c r="AUX1788" s="62">
        <v>53131609</v>
      </c>
      <c r="AUY1788" s="62">
        <v>53131609</v>
      </c>
      <c r="AUZ1788" s="62">
        <v>53131609</v>
      </c>
      <c r="AVA1788" s="62">
        <v>53131609</v>
      </c>
      <c r="AVB1788" s="62">
        <v>53131609</v>
      </c>
      <c r="AVC1788" s="62">
        <v>53131609</v>
      </c>
      <c r="AVD1788" s="62">
        <v>53131609</v>
      </c>
      <c r="AVE1788" s="62">
        <v>53131609</v>
      </c>
      <c r="AVF1788" s="62">
        <v>53131609</v>
      </c>
      <c r="AVG1788" s="62">
        <v>53131609</v>
      </c>
      <c r="AVH1788" s="62">
        <v>53131609</v>
      </c>
      <c r="AVI1788" s="62">
        <v>53131609</v>
      </c>
      <c r="AVJ1788" s="62">
        <v>53131609</v>
      </c>
      <c r="AVK1788" s="62">
        <v>53131609</v>
      </c>
      <c r="AVL1788" s="62">
        <v>53131609</v>
      </c>
      <c r="AVM1788" s="62">
        <v>53131609</v>
      </c>
      <c r="AVN1788" s="62">
        <v>53131609</v>
      </c>
      <c r="AVO1788" s="62">
        <v>53131609</v>
      </c>
      <c r="AVP1788" s="62">
        <v>53131609</v>
      </c>
      <c r="AVQ1788" s="62">
        <v>53131609</v>
      </c>
      <c r="AVR1788" s="62">
        <v>53131609</v>
      </c>
      <c r="AVS1788" s="62">
        <v>53131609</v>
      </c>
      <c r="AVT1788" s="62">
        <v>53131609</v>
      </c>
      <c r="AVU1788" s="62">
        <v>53131609</v>
      </c>
      <c r="AVV1788" s="62">
        <v>53131609</v>
      </c>
      <c r="AVW1788" s="62">
        <v>53131609</v>
      </c>
      <c r="AVX1788" s="62">
        <v>53131609</v>
      </c>
      <c r="AVY1788" s="62">
        <v>53131609</v>
      </c>
      <c r="AVZ1788" s="62">
        <v>53131609</v>
      </c>
      <c r="AWA1788" s="62">
        <v>53131609</v>
      </c>
      <c r="AWB1788" s="62">
        <v>53131609</v>
      </c>
      <c r="AWC1788" s="62">
        <v>53131609</v>
      </c>
      <c r="AWD1788" s="62">
        <v>53131609</v>
      </c>
      <c r="AWE1788" s="62">
        <v>53131609</v>
      </c>
      <c r="AWF1788" s="62">
        <v>53131609</v>
      </c>
      <c r="AWG1788" s="62">
        <v>53131609</v>
      </c>
      <c r="AWH1788" s="62">
        <v>53131609</v>
      </c>
      <c r="AWI1788" s="62">
        <v>53131609</v>
      </c>
      <c r="AWJ1788" s="62">
        <v>53131609</v>
      </c>
      <c r="AWK1788" s="62">
        <v>53131609</v>
      </c>
      <c r="AWL1788" s="62">
        <v>53131609</v>
      </c>
      <c r="AWM1788" s="62">
        <v>53131609</v>
      </c>
      <c r="AWN1788" s="62">
        <v>53131609</v>
      </c>
      <c r="AWO1788" s="62">
        <v>53131609</v>
      </c>
      <c r="AWP1788" s="62">
        <v>53131609</v>
      </c>
      <c r="AWQ1788" s="62">
        <v>53131609</v>
      </c>
      <c r="AWR1788" s="62">
        <v>53131609</v>
      </c>
      <c r="AWS1788" s="62">
        <v>53131609</v>
      </c>
      <c r="AWT1788" s="62">
        <v>53131609</v>
      </c>
      <c r="AWU1788" s="62">
        <v>53131609</v>
      </c>
      <c r="AWV1788" s="62">
        <v>53131609</v>
      </c>
      <c r="AWW1788" s="62">
        <v>53131609</v>
      </c>
      <c r="AWX1788" s="62">
        <v>53131609</v>
      </c>
      <c r="AWY1788" s="62">
        <v>53131609</v>
      </c>
      <c r="AWZ1788" s="62">
        <v>53131609</v>
      </c>
      <c r="AXA1788" s="62">
        <v>53131609</v>
      </c>
      <c r="AXB1788" s="62">
        <v>53131609</v>
      </c>
      <c r="AXC1788" s="62">
        <v>53131609</v>
      </c>
      <c r="AXD1788" s="62">
        <v>53131609</v>
      </c>
      <c r="AXE1788" s="62">
        <v>53131609</v>
      </c>
      <c r="AXF1788" s="62">
        <v>53131609</v>
      </c>
      <c r="AXG1788" s="62">
        <v>53131609</v>
      </c>
      <c r="AXH1788" s="62">
        <v>53131609</v>
      </c>
      <c r="AXI1788" s="62">
        <v>53131609</v>
      </c>
      <c r="AXJ1788" s="62">
        <v>53131609</v>
      </c>
      <c r="AXK1788" s="62">
        <v>53131609</v>
      </c>
      <c r="AXL1788" s="62">
        <v>53131609</v>
      </c>
      <c r="AXM1788" s="62">
        <v>53131609</v>
      </c>
      <c r="AXN1788" s="62">
        <v>53131609</v>
      </c>
      <c r="AXO1788" s="62">
        <v>53131609</v>
      </c>
      <c r="AXP1788" s="62">
        <v>53131609</v>
      </c>
      <c r="AXQ1788" s="62">
        <v>53131609</v>
      </c>
      <c r="AXR1788" s="62">
        <v>53131609</v>
      </c>
      <c r="AXS1788" s="62">
        <v>53131609</v>
      </c>
      <c r="AXT1788" s="62">
        <v>53131609</v>
      </c>
      <c r="AXU1788" s="62">
        <v>53131609</v>
      </c>
      <c r="AXV1788" s="62">
        <v>53131609</v>
      </c>
      <c r="AXW1788" s="62">
        <v>53131609</v>
      </c>
      <c r="AXX1788" s="62">
        <v>53131609</v>
      </c>
      <c r="AXY1788" s="62">
        <v>53131609</v>
      </c>
      <c r="AXZ1788" s="62">
        <v>53131609</v>
      </c>
      <c r="AYA1788" s="62">
        <v>53131609</v>
      </c>
      <c r="AYB1788" s="62">
        <v>53131609</v>
      </c>
      <c r="AYC1788" s="62">
        <v>53131609</v>
      </c>
      <c r="AYD1788" s="62">
        <v>53131609</v>
      </c>
      <c r="AYE1788" s="62">
        <v>53131609</v>
      </c>
      <c r="AYF1788" s="62">
        <v>53131609</v>
      </c>
      <c r="AYG1788" s="62">
        <v>53131609</v>
      </c>
      <c r="AYH1788" s="62">
        <v>53131609</v>
      </c>
      <c r="AYI1788" s="62">
        <v>53131609</v>
      </c>
      <c r="AYJ1788" s="62">
        <v>53131609</v>
      </c>
      <c r="AYK1788" s="62">
        <v>53131609</v>
      </c>
      <c r="AYL1788" s="62">
        <v>53131609</v>
      </c>
      <c r="AYM1788" s="62">
        <v>53131609</v>
      </c>
      <c r="AYN1788" s="62">
        <v>53131609</v>
      </c>
      <c r="AYO1788" s="62">
        <v>53131609</v>
      </c>
      <c r="AYP1788" s="62">
        <v>53131609</v>
      </c>
      <c r="AYQ1788" s="62">
        <v>53131609</v>
      </c>
      <c r="AYR1788" s="62">
        <v>53131609</v>
      </c>
      <c r="AYS1788" s="62">
        <v>53131609</v>
      </c>
      <c r="AYT1788" s="62">
        <v>53131609</v>
      </c>
      <c r="AYU1788" s="62">
        <v>53131609</v>
      </c>
      <c r="AYV1788" s="62">
        <v>53131609</v>
      </c>
      <c r="AYW1788" s="62">
        <v>53131609</v>
      </c>
      <c r="AYX1788" s="62">
        <v>53131609</v>
      </c>
      <c r="AYY1788" s="62">
        <v>53131609</v>
      </c>
      <c r="AYZ1788" s="62">
        <v>53131609</v>
      </c>
      <c r="AZA1788" s="62">
        <v>53131609</v>
      </c>
      <c r="AZB1788" s="62">
        <v>53131609</v>
      </c>
      <c r="AZC1788" s="62">
        <v>53131609</v>
      </c>
      <c r="AZD1788" s="62">
        <v>53131609</v>
      </c>
      <c r="AZE1788" s="62">
        <v>53131609</v>
      </c>
      <c r="AZF1788" s="62">
        <v>53131609</v>
      </c>
      <c r="AZG1788" s="62">
        <v>53131609</v>
      </c>
      <c r="AZH1788" s="62">
        <v>53131609</v>
      </c>
      <c r="AZI1788" s="62">
        <v>53131609</v>
      </c>
      <c r="AZJ1788" s="62">
        <v>53131609</v>
      </c>
      <c r="AZK1788" s="62">
        <v>53131609</v>
      </c>
      <c r="AZL1788" s="62">
        <v>53131609</v>
      </c>
      <c r="AZM1788" s="62">
        <v>53131609</v>
      </c>
      <c r="AZN1788" s="62">
        <v>53131609</v>
      </c>
      <c r="AZO1788" s="62">
        <v>53131609</v>
      </c>
      <c r="AZP1788" s="62">
        <v>53131609</v>
      </c>
      <c r="AZQ1788" s="62">
        <v>53131609</v>
      </c>
      <c r="AZR1788" s="62">
        <v>53131609</v>
      </c>
      <c r="AZS1788" s="62">
        <v>53131609</v>
      </c>
      <c r="AZT1788" s="62">
        <v>53131609</v>
      </c>
      <c r="AZU1788" s="62">
        <v>53131609</v>
      </c>
      <c r="AZV1788" s="62">
        <v>53131609</v>
      </c>
      <c r="AZW1788" s="62">
        <v>53131609</v>
      </c>
      <c r="AZX1788" s="62">
        <v>53131609</v>
      </c>
      <c r="AZY1788" s="62">
        <v>53131609</v>
      </c>
      <c r="AZZ1788" s="62">
        <v>53131609</v>
      </c>
      <c r="BAA1788" s="62">
        <v>53131609</v>
      </c>
      <c r="BAB1788" s="62">
        <v>53131609</v>
      </c>
      <c r="BAC1788" s="62">
        <v>53131609</v>
      </c>
      <c r="BAD1788" s="62">
        <v>53131609</v>
      </c>
      <c r="BAE1788" s="62">
        <v>53131609</v>
      </c>
      <c r="BAF1788" s="62">
        <v>53131609</v>
      </c>
      <c r="BAG1788" s="62">
        <v>53131609</v>
      </c>
      <c r="BAH1788" s="62">
        <v>53131609</v>
      </c>
      <c r="BAI1788" s="62">
        <v>53131609</v>
      </c>
      <c r="BAJ1788" s="62">
        <v>53131609</v>
      </c>
      <c r="BAK1788" s="62">
        <v>53131609</v>
      </c>
      <c r="BAL1788" s="62">
        <v>53131609</v>
      </c>
      <c r="BAM1788" s="62">
        <v>53131609</v>
      </c>
      <c r="BAN1788" s="62">
        <v>53131609</v>
      </c>
      <c r="BAO1788" s="62">
        <v>53131609</v>
      </c>
      <c r="BAP1788" s="62">
        <v>53131609</v>
      </c>
      <c r="BAQ1788" s="62">
        <v>53131609</v>
      </c>
      <c r="BAR1788" s="62">
        <v>53131609</v>
      </c>
      <c r="BAS1788" s="62">
        <v>53131609</v>
      </c>
      <c r="BAT1788" s="62">
        <v>53131609</v>
      </c>
      <c r="BAU1788" s="62">
        <v>53131609</v>
      </c>
      <c r="BAV1788" s="62">
        <v>53131609</v>
      </c>
      <c r="BAW1788" s="62">
        <v>53131609</v>
      </c>
      <c r="BAX1788" s="62">
        <v>53131609</v>
      </c>
      <c r="BAY1788" s="62">
        <v>53131609</v>
      </c>
      <c r="BAZ1788" s="62">
        <v>53131609</v>
      </c>
      <c r="BBA1788" s="62">
        <v>53131609</v>
      </c>
      <c r="BBB1788" s="62">
        <v>53131609</v>
      </c>
      <c r="BBC1788" s="62">
        <v>53131609</v>
      </c>
      <c r="BBD1788" s="62">
        <v>53131609</v>
      </c>
      <c r="BBE1788" s="62">
        <v>53131609</v>
      </c>
      <c r="BBF1788" s="62">
        <v>53131609</v>
      </c>
      <c r="BBG1788" s="62">
        <v>53131609</v>
      </c>
      <c r="BBH1788" s="62">
        <v>53131609</v>
      </c>
      <c r="BBI1788" s="62">
        <v>53131609</v>
      </c>
      <c r="BBJ1788" s="62">
        <v>53131609</v>
      </c>
      <c r="BBK1788" s="62">
        <v>53131609</v>
      </c>
      <c r="BBL1788" s="62">
        <v>53131609</v>
      </c>
      <c r="BBM1788" s="62">
        <v>53131609</v>
      </c>
      <c r="BBN1788" s="62">
        <v>53131609</v>
      </c>
      <c r="BBO1788" s="62">
        <v>53131609</v>
      </c>
      <c r="BBP1788" s="62">
        <v>53131609</v>
      </c>
      <c r="BBQ1788" s="62">
        <v>53131609</v>
      </c>
      <c r="BBR1788" s="62">
        <v>53131609</v>
      </c>
      <c r="BBS1788" s="62">
        <v>53131609</v>
      </c>
      <c r="BBT1788" s="62">
        <v>53131609</v>
      </c>
      <c r="BBU1788" s="62">
        <v>53131609</v>
      </c>
      <c r="BBV1788" s="62">
        <v>53131609</v>
      </c>
      <c r="BBW1788" s="62">
        <v>53131609</v>
      </c>
      <c r="BBX1788" s="62">
        <v>53131609</v>
      </c>
      <c r="BBY1788" s="62">
        <v>53131609</v>
      </c>
      <c r="BBZ1788" s="62">
        <v>53131609</v>
      </c>
      <c r="BCA1788" s="62">
        <v>53131609</v>
      </c>
      <c r="BCB1788" s="62">
        <v>53131609</v>
      </c>
      <c r="BCC1788" s="62">
        <v>53131609</v>
      </c>
      <c r="BCD1788" s="62">
        <v>53131609</v>
      </c>
      <c r="BCE1788" s="62">
        <v>53131609</v>
      </c>
      <c r="BCF1788" s="62">
        <v>53131609</v>
      </c>
      <c r="BCG1788" s="62">
        <v>53131609</v>
      </c>
      <c r="BCH1788" s="62">
        <v>53131609</v>
      </c>
      <c r="BCI1788" s="62">
        <v>53131609</v>
      </c>
      <c r="BCJ1788" s="62">
        <v>53131609</v>
      </c>
      <c r="BCK1788" s="62">
        <v>53131609</v>
      </c>
      <c r="BCL1788" s="62">
        <v>53131609</v>
      </c>
      <c r="BCM1788" s="62">
        <v>53131609</v>
      </c>
      <c r="BCN1788" s="62">
        <v>53131609</v>
      </c>
      <c r="BCO1788" s="62">
        <v>53131609</v>
      </c>
      <c r="BCP1788" s="62">
        <v>53131609</v>
      </c>
      <c r="BCQ1788" s="62">
        <v>53131609</v>
      </c>
      <c r="BCR1788" s="62">
        <v>53131609</v>
      </c>
      <c r="BCS1788" s="62">
        <v>53131609</v>
      </c>
      <c r="BCT1788" s="62">
        <v>53131609</v>
      </c>
      <c r="BCU1788" s="62">
        <v>53131609</v>
      </c>
      <c r="BCV1788" s="62">
        <v>53131609</v>
      </c>
      <c r="BCW1788" s="62">
        <v>53131609</v>
      </c>
      <c r="BCX1788" s="62">
        <v>53131609</v>
      </c>
      <c r="BCY1788" s="62">
        <v>53131609</v>
      </c>
      <c r="BCZ1788" s="62">
        <v>53131609</v>
      </c>
      <c r="BDA1788" s="62">
        <v>53131609</v>
      </c>
      <c r="BDB1788" s="62">
        <v>53131609</v>
      </c>
      <c r="BDC1788" s="62">
        <v>53131609</v>
      </c>
      <c r="BDD1788" s="62">
        <v>53131609</v>
      </c>
      <c r="BDE1788" s="62">
        <v>53131609</v>
      </c>
      <c r="BDF1788" s="62">
        <v>53131609</v>
      </c>
      <c r="BDG1788" s="62">
        <v>53131609</v>
      </c>
      <c r="BDH1788" s="62">
        <v>53131609</v>
      </c>
      <c r="BDI1788" s="62">
        <v>53131609</v>
      </c>
      <c r="BDJ1788" s="62">
        <v>53131609</v>
      </c>
      <c r="BDK1788" s="62">
        <v>53131609</v>
      </c>
      <c r="BDL1788" s="62">
        <v>53131609</v>
      </c>
      <c r="BDM1788" s="62">
        <v>53131609</v>
      </c>
      <c r="BDN1788" s="62">
        <v>53131609</v>
      </c>
      <c r="BDO1788" s="62">
        <v>53131609</v>
      </c>
      <c r="BDP1788" s="62">
        <v>53131609</v>
      </c>
      <c r="BDQ1788" s="62">
        <v>53131609</v>
      </c>
      <c r="BDR1788" s="62">
        <v>53131609</v>
      </c>
      <c r="BDS1788" s="62">
        <v>53131609</v>
      </c>
      <c r="BDT1788" s="62">
        <v>53131609</v>
      </c>
      <c r="BDU1788" s="62">
        <v>53131609</v>
      </c>
      <c r="BDV1788" s="62">
        <v>53131609</v>
      </c>
      <c r="BDW1788" s="62">
        <v>53131609</v>
      </c>
      <c r="BDX1788" s="62">
        <v>53131609</v>
      </c>
      <c r="BDY1788" s="62">
        <v>53131609</v>
      </c>
      <c r="BDZ1788" s="62">
        <v>53131609</v>
      </c>
      <c r="BEA1788" s="62">
        <v>53131609</v>
      </c>
      <c r="BEB1788" s="62">
        <v>53131609</v>
      </c>
      <c r="BEC1788" s="62">
        <v>53131609</v>
      </c>
      <c r="BED1788" s="62">
        <v>53131609</v>
      </c>
      <c r="BEE1788" s="62">
        <v>53131609</v>
      </c>
      <c r="BEF1788" s="62">
        <v>53131609</v>
      </c>
      <c r="BEG1788" s="62">
        <v>53131609</v>
      </c>
      <c r="BEH1788" s="62">
        <v>53131609</v>
      </c>
      <c r="BEI1788" s="62">
        <v>53131609</v>
      </c>
      <c r="BEJ1788" s="62">
        <v>53131609</v>
      </c>
      <c r="BEK1788" s="62">
        <v>53131609</v>
      </c>
      <c r="BEL1788" s="62">
        <v>53131609</v>
      </c>
      <c r="BEM1788" s="62">
        <v>53131609</v>
      </c>
      <c r="BEN1788" s="62">
        <v>53131609</v>
      </c>
      <c r="BEO1788" s="62">
        <v>53131609</v>
      </c>
      <c r="BEP1788" s="62">
        <v>53131609</v>
      </c>
      <c r="BEQ1788" s="62">
        <v>53131609</v>
      </c>
      <c r="BER1788" s="62">
        <v>53131609</v>
      </c>
      <c r="BES1788" s="62">
        <v>53131609</v>
      </c>
      <c r="BET1788" s="62">
        <v>53131609</v>
      </c>
      <c r="BEU1788" s="62">
        <v>53131609</v>
      </c>
      <c r="BEV1788" s="62">
        <v>53131609</v>
      </c>
      <c r="BEW1788" s="62">
        <v>53131609</v>
      </c>
      <c r="BEX1788" s="62">
        <v>53131609</v>
      </c>
      <c r="BEY1788" s="62">
        <v>53131609</v>
      </c>
      <c r="BEZ1788" s="62">
        <v>53131609</v>
      </c>
      <c r="BFA1788" s="62">
        <v>53131609</v>
      </c>
      <c r="BFB1788" s="62">
        <v>53131609</v>
      </c>
      <c r="BFC1788" s="62">
        <v>53131609</v>
      </c>
      <c r="BFD1788" s="62">
        <v>53131609</v>
      </c>
      <c r="BFE1788" s="62">
        <v>53131609</v>
      </c>
      <c r="BFF1788" s="62">
        <v>53131609</v>
      </c>
      <c r="BFG1788" s="62">
        <v>53131609</v>
      </c>
      <c r="BFH1788" s="62">
        <v>53131609</v>
      </c>
      <c r="BFI1788" s="62">
        <v>53131609</v>
      </c>
      <c r="BFJ1788" s="62">
        <v>53131609</v>
      </c>
      <c r="BFK1788" s="62">
        <v>53131609</v>
      </c>
      <c r="BFL1788" s="62">
        <v>53131609</v>
      </c>
      <c r="BFM1788" s="62">
        <v>53131609</v>
      </c>
      <c r="BFN1788" s="62">
        <v>53131609</v>
      </c>
      <c r="BFO1788" s="62">
        <v>53131609</v>
      </c>
      <c r="BFP1788" s="62">
        <v>53131609</v>
      </c>
      <c r="BFQ1788" s="62">
        <v>53131609</v>
      </c>
      <c r="BFR1788" s="62">
        <v>53131609</v>
      </c>
      <c r="BFS1788" s="62">
        <v>53131609</v>
      </c>
      <c r="BFT1788" s="62">
        <v>53131609</v>
      </c>
      <c r="BFU1788" s="62">
        <v>53131609</v>
      </c>
      <c r="BFV1788" s="62">
        <v>53131609</v>
      </c>
      <c r="BFW1788" s="62">
        <v>53131609</v>
      </c>
      <c r="BFX1788" s="62">
        <v>53131609</v>
      </c>
      <c r="BFY1788" s="62">
        <v>53131609</v>
      </c>
      <c r="BFZ1788" s="62">
        <v>53131609</v>
      </c>
      <c r="BGA1788" s="62">
        <v>53131609</v>
      </c>
      <c r="BGB1788" s="62">
        <v>53131609</v>
      </c>
      <c r="BGC1788" s="62">
        <v>53131609</v>
      </c>
      <c r="BGD1788" s="62">
        <v>53131609</v>
      </c>
      <c r="BGE1788" s="62">
        <v>53131609</v>
      </c>
      <c r="BGF1788" s="62">
        <v>53131609</v>
      </c>
      <c r="BGG1788" s="62">
        <v>53131609</v>
      </c>
      <c r="BGH1788" s="62">
        <v>53131609</v>
      </c>
      <c r="BGI1788" s="62">
        <v>53131609</v>
      </c>
      <c r="BGJ1788" s="62">
        <v>53131609</v>
      </c>
      <c r="BGK1788" s="62">
        <v>53131609</v>
      </c>
      <c r="BGL1788" s="62">
        <v>53131609</v>
      </c>
      <c r="BGM1788" s="62">
        <v>53131609</v>
      </c>
      <c r="BGN1788" s="62">
        <v>53131609</v>
      </c>
      <c r="BGO1788" s="62">
        <v>53131609</v>
      </c>
      <c r="BGP1788" s="62">
        <v>53131609</v>
      </c>
      <c r="BGQ1788" s="62">
        <v>53131609</v>
      </c>
      <c r="BGR1788" s="62">
        <v>53131609</v>
      </c>
      <c r="BGS1788" s="62">
        <v>53131609</v>
      </c>
      <c r="BGT1788" s="62">
        <v>53131609</v>
      </c>
      <c r="BGU1788" s="62">
        <v>53131609</v>
      </c>
      <c r="BGV1788" s="62">
        <v>53131609</v>
      </c>
      <c r="BGW1788" s="62">
        <v>53131609</v>
      </c>
      <c r="BGX1788" s="62">
        <v>53131609</v>
      </c>
      <c r="BGY1788" s="62">
        <v>53131609</v>
      </c>
      <c r="BGZ1788" s="62">
        <v>53131609</v>
      </c>
      <c r="BHA1788" s="62">
        <v>53131609</v>
      </c>
      <c r="BHB1788" s="62">
        <v>53131609</v>
      </c>
      <c r="BHC1788" s="62">
        <v>53131609</v>
      </c>
      <c r="BHD1788" s="62">
        <v>53131609</v>
      </c>
      <c r="BHE1788" s="62">
        <v>53131609</v>
      </c>
      <c r="BHF1788" s="62">
        <v>53131609</v>
      </c>
      <c r="BHG1788" s="62">
        <v>53131609</v>
      </c>
      <c r="BHH1788" s="62">
        <v>53131609</v>
      </c>
      <c r="BHI1788" s="62">
        <v>53131609</v>
      </c>
      <c r="BHJ1788" s="62">
        <v>53131609</v>
      </c>
      <c r="BHK1788" s="62">
        <v>53131609</v>
      </c>
      <c r="BHL1788" s="62">
        <v>53131609</v>
      </c>
      <c r="BHM1788" s="62">
        <v>53131609</v>
      </c>
      <c r="BHN1788" s="62">
        <v>53131609</v>
      </c>
      <c r="BHO1788" s="62">
        <v>53131609</v>
      </c>
      <c r="BHP1788" s="62">
        <v>53131609</v>
      </c>
      <c r="BHQ1788" s="62">
        <v>53131609</v>
      </c>
      <c r="BHR1788" s="62">
        <v>53131609</v>
      </c>
      <c r="BHS1788" s="62">
        <v>53131609</v>
      </c>
      <c r="BHT1788" s="62">
        <v>53131609</v>
      </c>
      <c r="BHU1788" s="62">
        <v>53131609</v>
      </c>
      <c r="BHV1788" s="62">
        <v>53131609</v>
      </c>
      <c r="BHW1788" s="62">
        <v>53131609</v>
      </c>
      <c r="BHX1788" s="62">
        <v>53131609</v>
      </c>
      <c r="BHY1788" s="62">
        <v>53131609</v>
      </c>
      <c r="BHZ1788" s="62">
        <v>53131609</v>
      </c>
      <c r="BIA1788" s="62">
        <v>53131609</v>
      </c>
      <c r="BIB1788" s="62">
        <v>53131609</v>
      </c>
      <c r="BIC1788" s="62">
        <v>53131609</v>
      </c>
      <c r="BID1788" s="62">
        <v>53131609</v>
      </c>
      <c r="BIE1788" s="62">
        <v>53131609</v>
      </c>
      <c r="BIF1788" s="62">
        <v>53131609</v>
      </c>
      <c r="BIG1788" s="62">
        <v>53131609</v>
      </c>
      <c r="BIH1788" s="62">
        <v>53131609</v>
      </c>
      <c r="BII1788" s="62">
        <v>53131609</v>
      </c>
      <c r="BIJ1788" s="62">
        <v>53131609</v>
      </c>
      <c r="BIK1788" s="62">
        <v>53131609</v>
      </c>
      <c r="BIL1788" s="62">
        <v>53131609</v>
      </c>
      <c r="BIM1788" s="62">
        <v>53131609</v>
      </c>
      <c r="BIN1788" s="62">
        <v>53131609</v>
      </c>
      <c r="BIO1788" s="62">
        <v>53131609</v>
      </c>
      <c r="BIP1788" s="62">
        <v>53131609</v>
      </c>
      <c r="BIQ1788" s="62">
        <v>53131609</v>
      </c>
      <c r="BIR1788" s="62">
        <v>53131609</v>
      </c>
      <c r="BIS1788" s="62">
        <v>53131609</v>
      </c>
      <c r="BIT1788" s="62">
        <v>53131609</v>
      </c>
      <c r="BIU1788" s="62">
        <v>53131609</v>
      </c>
      <c r="BIV1788" s="62">
        <v>53131609</v>
      </c>
      <c r="BIW1788" s="62">
        <v>53131609</v>
      </c>
      <c r="BIX1788" s="62">
        <v>53131609</v>
      </c>
      <c r="BIY1788" s="62">
        <v>53131609</v>
      </c>
      <c r="BIZ1788" s="62">
        <v>53131609</v>
      </c>
      <c r="BJA1788" s="62">
        <v>53131609</v>
      </c>
      <c r="BJB1788" s="62">
        <v>53131609</v>
      </c>
      <c r="BJC1788" s="62">
        <v>53131609</v>
      </c>
      <c r="BJD1788" s="62">
        <v>53131609</v>
      </c>
      <c r="BJE1788" s="62">
        <v>53131609</v>
      </c>
      <c r="BJF1788" s="62">
        <v>53131609</v>
      </c>
      <c r="BJG1788" s="62">
        <v>53131609</v>
      </c>
      <c r="BJH1788" s="62">
        <v>53131609</v>
      </c>
      <c r="BJI1788" s="62">
        <v>53131609</v>
      </c>
      <c r="BJJ1788" s="62">
        <v>53131609</v>
      </c>
      <c r="BJK1788" s="62">
        <v>53131609</v>
      </c>
      <c r="BJL1788" s="62">
        <v>53131609</v>
      </c>
      <c r="BJM1788" s="62">
        <v>53131609</v>
      </c>
      <c r="BJN1788" s="62">
        <v>53131609</v>
      </c>
      <c r="BJO1788" s="62">
        <v>53131609</v>
      </c>
      <c r="BJP1788" s="62">
        <v>53131609</v>
      </c>
      <c r="BJQ1788" s="62">
        <v>53131609</v>
      </c>
      <c r="BJR1788" s="62">
        <v>53131609</v>
      </c>
      <c r="BJS1788" s="62">
        <v>53131609</v>
      </c>
      <c r="BJT1788" s="62">
        <v>53131609</v>
      </c>
      <c r="BJU1788" s="62">
        <v>53131609</v>
      </c>
      <c r="BJV1788" s="62">
        <v>53131609</v>
      </c>
      <c r="BJW1788" s="62">
        <v>53131609</v>
      </c>
      <c r="BJX1788" s="62">
        <v>53131609</v>
      </c>
      <c r="BJY1788" s="62">
        <v>53131609</v>
      </c>
      <c r="BJZ1788" s="62">
        <v>53131609</v>
      </c>
      <c r="BKA1788" s="62">
        <v>53131609</v>
      </c>
      <c r="BKB1788" s="62">
        <v>53131609</v>
      </c>
      <c r="BKC1788" s="62">
        <v>53131609</v>
      </c>
      <c r="BKD1788" s="62">
        <v>53131609</v>
      </c>
      <c r="BKE1788" s="62">
        <v>53131609</v>
      </c>
      <c r="BKF1788" s="62">
        <v>53131609</v>
      </c>
      <c r="BKG1788" s="62">
        <v>53131609</v>
      </c>
      <c r="BKH1788" s="62">
        <v>53131609</v>
      </c>
      <c r="BKI1788" s="62">
        <v>53131609</v>
      </c>
      <c r="BKJ1788" s="62">
        <v>53131609</v>
      </c>
      <c r="BKK1788" s="62">
        <v>53131609</v>
      </c>
      <c r="BKL1788" s="62">
        <v>53131609</v>
      </c>
      <c r="BKM1788" s="62">
        <v>53131609</v>
      </c>
      <c r="BKN1788" s="62">
        <v>53131609</v>
      </c>
      <c r="BKO1788" s="62">
        <v>53131609</v>
      </c>
      <c r="BKP1788" s="62">
        <v>53131609</v>
      </c>
      <c r="BKQ1788" s="62">
        <v>53131609</v>
      </c>
      <c r="BKR1788" s="62">
        <v>53131609</v>
      </c>
      <c r="BKS1788" s="62">
        <v>53131609</v>
      </c>
      <c r="BKT1788" s="62">
        <v>53131609</v>
      </c>
      <c r="BKU1788" s="62">
        <v>53131609</v>
      </c>
      <c r="BKV1788" s="62">
        <v>53131609</v>
      </c>
      <c r="BKW1788" s="62">
        <v>53131609</v>
      </c>
      <c r="BKX1788" s="62">
        <v>53131609</v>
      </c>
      <c r="BKY1788" s="62">
        <v>53131609</v>
      </c>
      <c r="BKZ1788" s="62">
        <v>53131609</v>
      </c>
      <c r="BLA1788" s="62">
        <v>53131609</v>
      </c>
      <c r="BLB1788" s="62">
        <v>53131609</v>
      </c>
      <c r="BLC1788" s="62">
        <v>53131609</v>
      </c>
      <c r="BLD1788" s="62">
        <v>53131609</v>
      </c>
      <c r="BLE1788" s="62">
        <v>53131609</v>
      </c>
      <c r="BLF1788" s="62">
        <v>53131609</v>
      </c>
      <c r="BLG1788" s="62">
        <v>53131609</v>
      </c>
      <c r="BLH1788" s="62">
        <v>53131609</v>
      </c>
      <c r="BLI1788" s="62">
        <v>53131609</v>
      </c>
      <c r="BLJ1788" s="62">
        <v>53131609</v>
      </c>
      <c r="BLK1788" s="62">
        <v>53131609</v>
      </c>
      <c r="BLL1788" s="62">
        <v>53131609</v>
      </c>
      <c r="BLM1788" s="62">
        <v>53131609</v>
      </c>
      <c r="BLN1788" s="62">
        <v>53131609</v>
      </c>
      <c r="BLO1788" s="62">
        <v>53131609</v>
      </c>
      <c r="BLP1788" s="62">
        <v>53131609</v>
      </c>
      <c r="BLQ1788" s="62">
        <v>53131609</v>
      </c>
      <c r="BLR1788" s="62">
        <v>53131609</v>
      </c>
      <c r="BLS1788" s="62">
        <v>53131609</v>
      </c>
      <c r="BLT1788" s="62">
        <v>53131609</v>
      </c>
      <c r="BLU1788" s="62">
        <v>53131609</v>
      </c>
      <c r="BLV1788" s="62">
        <v>53131609</v>
      </c>
      <c r="BLW1788" s="62">
        <v>53131609</v>
      </c>
      <c r="BLX1788" s="62">
        <v>53131609</v>
      </c>
      <c r="BLY1788" s="62">
        <v>53131609</v>
      </c>
      <c r="BLZ1788" s="62">
        <v>53131609</v>
      </c>
      <c r="BMA1788" s="62">
        <v>53131609</v>
      </c>
      <c r="BMB1788" s="62">
        <v>53131609</v>
      </c>
      <c r="BMC1788" s="62">
        <v>53131609</v>
      </c>
      <c r="BMD1788" s="62">
        <v>53131609</v>
      </c>
      <c r="BME1788" s="62">
        <v>53131609</v>
      </c>
      <c r="BMF1788" s="62">
        <v>53131609</v>
      </c>
      <c r="BMG1788" s="62">
        <v>53131609</v>
      </c>
      <c r="BMH1788" s="62">
        <v>53131609</v>
      </c>
      <c r="BMI1788" s="62">
        <v>53131609</v>
      </c>
      <c r="BMJ1788" s="62">
        <v>53131609</v>
      </c>
      <c r="BMK1788" s="62">
        <v>53131609</v>
      </c>
      <c r="BML1788" s="62">
        <v>53131609</v>
      </c>
      <c r="BMM1788" s="62">
        <v>53131609</v>
      </c>
      <c r="BMN1788" s="62">
        <v>53131609</v>
      </c>
      <c r="BMO1788" s="62">
        <v>53131609</v>
      </c>
      <c r="BMP1788" s="62">
        <v>53131609</v>
      </c>
      <c r="BMQ1788" s="62">
        <v>53131609</v>
      </c>
      <c r="BMR1788" s="62">
        <v>53131609</v>
      </c>
      <c r="BMS1788" s="62">
        <v>53131609</v>
      </c>
      <c r="BMT1788" s="62">
        <v>53131609</v>
      </c>
      <c r="BMU1788" s="62">
        <v>53131609</v>
      </c>
      <c r="BMV1788" s="62">
        <v>53131609</v>
      </c>
      <c r="BMW1788" s="62">
        <v>53131609</v>
      </c>
      <c r="BMX1788" s="62">
        <v>53131609</v>
      </c>
      <c r="BMY1788" s="62">
        <v>53131609</v>
      </c>
      <c r="BMZ1788" s="62">
        <v>53131609</v>
      </c>
      <c r="BNA1788" s="62">
        <v>53131609</v>
      </c>
      <c r="BNB1788" s="62">
        <v>53131609</v>
      </c>
      <c r="BNC1788" s="62">
        <v>53131609</v>
      </c>
      <c r="BND1788" s="62">
        <v>53131609</v>
      </c>
      <c r="BNE1788" s="62">
        <v>53131609</v>
      </c>
      <c r="BNF1788" s="62">
        <v>53131609</v>
      </c>
      <c r="BNG1788" s="62">
        <v>53131609</v>
      </c>
      <c r="BNH1788" s="62">
        <v>53131609</v>
      </c>
      <c r="BNI1788" s="62">
        <v>53131609</v>
      </c>
      <c r="BNJ1788" s="62">
        <v>53131609</v>
      </c>
      <c r="BNK1788" s="62">
        <v>53131609</v>
      </c>
      <c r="BNL1788" s="62">
        <v>53131609</v>
      </c>
      <c r="BNM1788" s="62">
        <v>53131609</v>
      </c>
      <c r="BNN1788" s="62">
        <v>53131609</v>
      </c>
      <c r="BNO1788" s="62">
        <v>53131609</v>
      </c>
      <c r="BNP1788" s="62">
        <v>53131609</v>
      </c>
      <c r="BNQ1788" s="62">
        <v>53131609</v>
      </c>
      <c r="BNR1788" s="62">
        <v>53131609</v>
      </c>
      <c r="BNS1788" s="62">
        <v>53131609</v>
      </c>
      <c r="BNT1788" s="62">
        <v>53131609</v>
      </c>
      <c r="BNU1788" s="62">
        <v>53131609</v>
      </c>
      <c r="BNV1788" s="62">
        <v>53131609</v>
      </c>
      <c r="BNW1788" s="62">
        <v>53131609</v>
      </c>
      <c r="BNX1788" s="62">
        <v>53131609</v>
      </c>
      <c r="BNY1788" s="62">
        <v>53131609</v>
      </c>
      <c r="BNZ1788" s="62">
        <v>53131609</v>
      </c>
      <c r="BOA1788" s="62">
        <v>53131609</v>
      </c>
      <c r="BOB1788" s="62">
        <v>53131609</v>
      </c>
      <c r="BOC1788" s="62">
        <v>53131609</v>
      </c>
      <c r="BOD1788" s="62">
        <v>53131609</v>
      </c>
      <c r="BOE1788" s="62">
        <v>53131609</v>
      </c>
      <c r="BOF1788" s="62">
        <v>53131609</v>
      </c>
      <c r="BOG1788" s="62">
        <v>53131609</v>
      </c>
      <c r="BOH1788" s="62">
        <v>53131609</v>
      </c>
      <c r="BOI1788" s="62">
        <v>53131609</v>
      </c>
      <c r="BOJ1788" s="62">
        <v>53131609</v>
      </c>
      <c r="BOK1788" s="62">
        <v>53131609</v>
      </c>
      <c r="BOL1788" s="62">
        <v>53131609</v>
      </c>
      <c r="BOM1788" s="62">
        <v>53131609</v>
      </c>
      <c r="BON1788" s="62">
        <v>53131609</v>
      </c>
      <c r="BOO1788" s="62">
        <v>53131609</v>
      </c>
      <c r="BOP1788" s="62">
        <v>53131609</v>
      </c>
      <c r="BOQ1788" s="62">
        <v>53131609</v>
      </c>
      <c r="BOR1788" s="62">
        <v>53131609</v>
      </c>
      <c r="BOS1788" s="62">
        <v>53131609</v>
      </c>
      <c r="BOT1788" s="62">
        <v>53131609</v>
      </c>
      <c r="BOU1788" s="62">
        <v>53131609</v>
      </c>
      <c r="BOV1788" s="62">
        <v>53131609</v>
      </c>
      <c r="BOW1788" s="62">
        <v>53131609</v>
      </c>
      <c r="BOX1788" s="62">
        <v>53131609</v>
      </c>
      <c r="BOY1788" s="62">
        <v>53131609</v>
      </c>
      <c r="BOZ1788" s="62">
        <v>53131609</v>
      </c>
      <c r="BPA1788" s="62">
        <v>53131609</v>
      </c>
      <c r="BPB1788" s="62">
        <v>53131609</v>
      </c>
      <c r="BPC1788" s="62">
        <v>53131609</v>
      </c>
      <c r="BPD1788" s="62">
        <v>53131609</v>
      </c>
      <c r="BPE1788" s="62">
        <v>53131609</v>
      </c>
      <c r="BPF1788" s="62">
        <v>53131609</v>
      </c>
      <c r="BPG1788" s="62">
        <v>53131609</v>
      </c>
      <c r="BPH1788" s="62">
        <v>53131609</v>
      </c>
      <c r="BPI1788" s="62">
        <v>53131609</v>
      </c>
      <c r="BPJ1788" s="62">
        <v>53131609</v>
      </c>
      <c r="BPK1788" s="62">
        <v>53131609</v>
      </c>
      <c r="BPL1788" s="62">
        <v>53131609</v>
      </c>
      <c r="BPM1788" s="62">
        <v>53131609</v>
      </c>
      <c r="BPN1788" s="62">
        <v>53131609</v>
      </c>
      <c r="BPO1788" s="62">
        <v>53131609</v>
      </c>
      <c r="BPP1788" s="62">
        <v>53131609</v>
      </c>
      <c r="BPQ1788" s="62">
        <v>53131609</v>
      </c>
      <c r="BPR1788" s="62">
        <v>53131609</v>
      </c>
      <c r="BPS1788" s="62">
        <v>53131609</v>
      </c>
      <c r="BPT1788" s="62">
        <v>53131609</v>
      </c>
      <c r="BPU1788" s="62">
        <v>53131609</v>
      </c>
      <c r="BPV1788" s="62">
        <v>53131609</v>
      </c>
      <c r="BPW1788" s="62">
        <v>53131609</v>
      </c>
      <c r="BPX1788" s="62">
        <v>53131609</v>
      </c>
      <c r="BPY1788" s="62">
        <v>53131609</v>
      </c>
      <c r="BPZ1788" s="62">
        <v>53131609</v>
      </c>
      <c r="BQA1788" s="62">
        <v>53131609</v>
      </c>
      <c r="BQB1788" s="62">
        <v>53131609</v>
      </c>
      <c r="BQC1788" s="62">
        <v>53131609</v>
      </c>
      <c r="BQD1788" s="62">
        <v>53131609</v>
      </c>
      <c r="BQE1788" s="62">
        <v>53131609</v>
      </c>
      <c r="BQF1788" s="62">
        <v>53131609</v>
      </c>
      <c r="BQG1788" s="62">
        <v>53131609</v>
      </c>
      <c r="BQH1788" s="62">
        <v>53131609</v>
      </c>
      <c r="BQI1788" s="62">
        <v>53131609</v>
      </c>
      <c r="BQJ1788" s="62">
        <v>53131609</v>
      </c>
      <c r="BQK1788" s="62">
        <v>53131609</v>
      </c>
      <c r="BQL1788" s="62">
        <v>53131609</v>
      </c>
      <c r="BQM1788" s="62">
        <v>53131609</v>
      </c>
      <c r="BQN1788" s="62">
        <v>53131609</v>
      </c>
      <c r="BQO1788" s="62">
        <v>53131609</v>
      </c>
      <c r="BQP1788" s="62">
        <v>53131609</v>
      </c>
      <c r="BQQ1788" s="62">
        <v>53131609</v>
      </c>
      <c r="BQR1788" s="62">
        <v>53131609</v>
      </c>
      <c r="BQS1788" s="62">
        <v>53131609</v>
      </c>
      <c r="BQT1788" s="62">
        <v>53131609</v>
      </c>
      <c r="BQU1788" s="62">
        <v>53131609</v>
      </c>
      <c r="BQV1788" s="62">
        <v>53131609</v>
      </c>
      <c r="BQW1788" s="62">
        <v>53131609</v>
      </c>
      <c r="BQX1788" s="62">
        <v>53131609</v>
      </c>
      <c r="BQY1788" s="62">
        <v>53131609</v>
      </c>
      <c r="BQZ1788" s="62">
        <v>53131609</v>
      </c>
      <c r="BRA1788" s="62">
        <v>53131609</v>
      </c>
      <c r="BRB1788" s="62">
        <v>53131609</v>
      </c>
      <c r="BRC1788" s="62">
        <v>53131609</v>
      </c>
      <c r="BRD1788" s="62">
        <v>53131609</v>
      </c>
      <c r="BRE1788" s="62">
        <v>53131609</v>
      </c>
      <c r="BRF1788" s="62">
        <v>53131609</v>
      </c>
      <c r="BRG1788" s="62">
        <v>53131609</v>
      </c>
      <c r="BRH1788" s="62">
        <v>53131609</v>
      </c>
      <c r="BRI1788" s="62">
        <v>53131609</v>
      </c>
      <c r="BRJ1788" s="62">
        <v>53131609</v>
      </c>
      <c r="BRK1788" s="62">
        <v>53131609</v>
      </c>
      <c r="BRL1788" s="62">
        <v>53131609</v>
      </c>
      <c r="BRM1788" s="62">
        <v>53131609</v>
      </c>
      <c r="BRN1788" s="62">
        <v>53131609</v>
      </c>
      <c r="BRO1788" s="62">
        <v>53131609</v>
      </c>
      <c r="BRP1788" s="62">
        <v>53131609</v>
      </c>
      <c r="BRQ1788" s="62">
        <v>53131609</v>
      </c>
      <c r="BRR1788" s="62">
        <v>53131609</v>
      </c>
      <c r="BRS1788" s="62">
        <v>53131609</v>
      </c>
      <c r="BRT1788" s="62">
        <v>53131609</v>
      </c>
      <c r="BRU1788" s="62">
        <v>53131609</v>
      </c>
      <c r="BRV1788" s="62">
        <v>53131609</v>
      </c>
      <c r="BRW1788" s="62">
        <v>53131609</v>
      </c>
      <c r="BRX1788" s="62">
        <v>53131609</v>
      </c>
      <c r="BRY1788" s="62">
        <v>53131609</v>
      </c>
      <c r="BRZ1788" s="62">
        <v>53131609</v>
      </c>
      <c r="BSA1788" s="62">
        <v>53131609</v>
      </c>
      <c r="BSB1788" s="62">
        <v>53131609</v>
      </c>
      <c r="BSC1788" s="62">
        <v>53131609</v>
      </c>
      <c r="BSD1788" s="62">
        <v>53131609</v>
      </c>
      <c r="BSE1788" s="62">
        <v>53131609</v>
      </c>
      <c r="BSF1788" s="62">
        <v>53131609</v>
      </c>
      <c r="BSG1788" s="62">
        <v>53131609</v>
      </c>
      <c r="BSH1788" s="62">
        <v>53131609</v>
      </c>
      <c r="BSI1788" s="62">
        <v>53131609</v>
      </c>
      <c r="BSJ1788" s="62">
        <v>53131609</v>
      </c>
      <c r="BSK1788" s="62">
        <v>53131609</v>
      </c>
      <c r="BSL1788" s="62">
        <v>53131609</v>
      </c>
      <c r="BSM1788" s="62">
        <v>53131609</v>
      </c>
      <c r="BSN1788" s="62">
        <v>53131609</v>
      </c>
      <c r="BSO1788" s="62">
        <v>53131609</v>
      </c>
      <c r="BSP1788" s="62">
        <v>53131609</v>
      </c>
      <c r="BSQ1788" s="62">
        <v>53131609</v>
      </c>
      <c r="BSR1788" s="62">
        <v>53131609</v>
      </c>
      <c r="BSS1788" s="62">
        <v>53131609</v>
      </c>
      <c r="BST1788" s="62">
        <v>53131609</v>
      </c>
      <c r="BSU1788" s="62">
        <v>53131609</v>
      </c>
      <c r="BSV1788" s="62">
        <v>53131609</v>
      </c>
      <c r="BSW1788" s="62">
        <v>53131609</v>
      </c>
      <c r="BSX1788" s="62">
        <v>53131609</v>
      </c>
      <c r="BSY1788" s="62">
        <v>53131609</v>
      </c>
      <c r="BSZ1788" s="62">
        <v>53131609</v>
      </c>
      <c r="BTA1788" s="62">
        <v>53131609</v>
      </c>
      <c r="BTB1788" s="62">
        <v>53131609</v>
      </c>
      <c r="BTC1788" s="62">
        <v>53131609</v>
      </c>
      <c r="BTD1788" s="62">
        <v>53131609</v>
      </c>
      <c r="BTE1788" s="62">
        <v>53131609</v>
      </c>
      <c r="BTF1788" s="62">
        <v>53131609</v>
      </c>
      <c r="BTG1788" s="62">
        <v>53131609</v>
      </c>
      <c r="BTH1788" s="62">
        <v>53131609</v>
      </c>
      <c r="BTI1788" s="62">
        <v>53131609</v>
      </c>
      <c r="BTJ1788" s="62">
        <v>53131609</v>
      </c>
      <c r="BTK1788" s="62">
        <v>53131609</v>
      </c>
      <c r="BTL1788" s="62">
        <v>53131609</v>
      </c>
      <c r="BTM1788" s="62">
        <v>53131609</v>
      </c>
      <c r="BTN1788" s="62">
        <v>53131609</v>
      </c>
      <c r="BTO1788" s="62">
        <v>53131609</v>
      </c>
      <c r="BTP1788" s="62">
        <v>53131609</v>
      </c>
      <c r="BTQ1788" s="62">
        <v>53131609</v>
      </c>
      <c r="BTR1788" s="62">
        <v>53131609</v>
      </c>
      <c r="BTS1788" s="62">
        <v>53131609</v>
      </c>
      <c r="BTT1788" s="62">
        <v>53131609</v>
      </c>
      <c r="BTU1788" s="62">
        <v>53131609</v>
      </c>
      <c r="BTV1788" s="62">
        <v>53131609</v>
      </c>
      <c r="BTW1788" s="62">
        <v>53131609</v>
      </c>
      <c r="BTX1788" s="62">
        <v>53131609</v>
      </c>
      <c r="BTY1788" s="62">
        <v>53131609</v>
      </c>
      <c r="BTZ1788" s="62">
        <v>53131609</v>
      </c>
      <c r="BUA1788" s="62">
        <v>53131609</v>
      </c>
      <c r="BUB1788" s="62">
        <v>53131609</v>
      </c>
      <c r="BUC1788" s="62">
        <v>53131609</v>
      </c>
      <c r="BUD1788" s="62">
        <v>53131609</v>
      </c>
      <c r="BUE1788" s="62">
        <v>53131609</v>
      </c>
      <c r="BUF1788" s="62">
        <v>53131609</v>
      </c>
      <c r="BUG1788" s="62">
        <v>53131609</v>
      </c>
      <c r="BUH1788" s="62">
        <v>53131609</v>
      </c>
      <c r="BUI1788" s="62">
        <v>53131609</v>
      </c>
      <c r="BUJ1788" s="62">
        <v>53131609</v>
      </c>
      <c r="BUK1788" s="62">
        <v>53131609</v>
      </c>
      <c r="BUL1788" s="62">
        <v>53131609</v>
      </c>
      <c r="BUM1788" s="62">
        <v>53131609</v>
      </c>
      <c r="BUN1788" s="62">
        <v>53131609</v>
      </c>
      <c r="BUO1788" s="62">
        <v>53131609</v>
      </c>
      <c r="BUP1788" s="62">
        <v>53131609</v>
      </c>
      <c r="BUQ1788" s="62">
        <v>53131609</v>
      </c>
      <c r="BUR1788" s="62">
        <v>53131609</v>
      </c>
      <c r="BUS1788" s="62">
        <v>53131609</v>
      </c>
      <c r="BUT1788" s="62">
        <v>53131609</v>
      </c>
      <c r="BUU1788" s="62">
        <v>53131609</v>
      </c>
      <c r="BUV1788" s="62">
        <v>53131609</v>
      </c>
      <c r="BUW1788" s="62">
        <v>53131609</v>
      </c>
      <c r="BUX1788" s="62">
        <v>53131609</v>
      </c>
      <c r="BUY1788" s="62">
        <v>53131609</v>
      </c>
      <c r="BUZ1788" s="62">
        <v>53131609</v>
      </c>
      <c r="BVA1788" s="62">
        <v>53131609</v>
      </c>
      <c r="BVB1788" s="62">
        <v>53131609</v>
      </c>
      <c r="BVC1788" s="62">
        <v>53131609</v>
      </c>
      <c r="BVD1788" s="62">
        <v>53131609</v>
      </c>
      <c r="BVE1788" s="62">
        <v>53131609</v>
      </c>
      <c r="BVF1788" s="62">
        <v>53131609</v>
      </c>
      <c r="BVG1788" s="62">
        <v>53131609</v>
      </c>
      <c r="BVH1788" s="62">
        <v>53131609</v>
      </c>
      <c r="BVI1788" s="62">
        <v>53131609</v>
      </c>
      <c r="BVJ1788" s="62">
        <v>53131609</v>
      </c>
      <c r="BVK1788" s="62">
        <v>53131609</v>
      </c>
      <c r="BVL1788" s="62">
        <v>53131609</v>
      </c>
      <c r="BVM1788" s="62">
        <v>53131609</v>
      </c>
      <c r="BVN1788" s="62">
        <v>53131609</v>
      </c>
      <c r="BVO1788" s="62">
        <v>53131609</v>
      </c>
      <c r="BVP1788" s="62">
        <v>53131609</v>
      </c>
      <c r="BVQ1788" s="62">
        <v>53131609</v>
      </c>
      <c r="BVR1788" s="62">
        <v>53131609</v>
      </c>
      <c r="BVS1788" s="62">
        <v>53131609</v>
      </c>
      <c r="BVT1788" s="62">
        <v>53131609</v>
      </c>
      <c r="BVU1788" s="62">
        <v>53131609</v>
      </c>
      <c r="BVV1788" s="62">
        <v>53131609</v>
      </c>
      <c r="BVW1788" s="62">
        <v>53131609</v>
      </c>
      <c r="BVX1788" s="62">
        <v>53131609</v>
      </c>
      <c r="BVY1788" s="62">
        <v>53131609</v>
      </c>
      <c r="BVZ1788" s="62">
        <v>53131609</v>
      </c>
      <c r="BWA1788" s="62">
        <v>53131609</v>
      </c>
      <c r="BWB1788" s="62">
        <v>53131609</v>
      </c>
      <c r="BWC1788" s="62">
        <v>53131609</v>
      </c>
      <c r="BWD1788" s="62">
        <v>53131609</v>
      </c>
      <c r="BWE1788" s="62">
        <v>53131609</v>
      </c>
      <c r="BWF1788" s="62">
        <v>53131609</v>
      </c>
      <c r="BWG1788" s="62">
        <v>53131609</v>
      </c>
      <c r="BWH1788" s="62">
        <v>53131609</v>
      </c>
      <c r="BWI1788" s="62">
        <v>53131609</v>
      </c>
      <c r="BWJ1788" s="62">
        <v>53131609</v>
      </c>
      <c r="BWK1788" s="62">
        <v>53131609</v>
      </c>
      <c r="BWL1788" s="62">
        <v>53131609</v>
      </c>
      <c r="BWM1788" s="62">
        <v>53131609</v>
      </c>
      <c r="BWN1788" s="62">
        <v>53131609</v>
      </c>
      <c r="BWO1788" s="62">
        <v>53131609</v>
      </c>
      <c r="BWP1788" s="62">
        <v>53131609</v>
      </c>
      <c r="BWQ1788" s="62">
        <v>53131609</v>
      </c>
      <c r="BWR1788" s="62">
        <v>53131609</v>
      </c>
      <c r="BWS1788" s="62">
        <v>53131609</v>
      </c>
      <c r="BWT1788" s="62">
        <v>53131609</v>
      </c>
      <c r="BWU1788" s="62">
        <v>53131609</v>
      </c>
      <c r="BWV1788" s="62">
        <v>53131609</v>
      </c>
      <c r="BWW1788" s="62">
        <v>53131609</v>
      </c>
      <c r="BWX1788" s="62">
        <v>53131609</v>
      </c>
      <c r="BWY1788" s="62">
        <v>53131609</v>
      </c>
      <c r="BWZ1788" s="62">
        <v>53131609</v>
      </c>
      <c r="BXA1788" s="62">
        <v>53131609</v>
      </c>
      <c r="BXB1788" s="62">
        <v>53131609</v>
      </c>
      <c r="BXC1788" s="62">
        <v>53131609</v>
      </c>
      <c r="BXD1788" s="62">
        <v>53131609</v>
      </c>
      <c r="BXE1788" s="62">
        <v>53131609</v>
      </c>
      <c r="BXF1788" s="62">
        <v>53131609</v>
      </c>
      <c r="BXG1788" s="62">
        <v>53131609</v>
      </c>
      <c r="BXH1788" s="62">
        <v>53131609</v>
      </c>
      <c r="BXI1788" s="62">
        <v>53131609</v>
      </c>
      <c r="BXJ1788" s="62">
        <v>53131609</v>
      </c>
      <c r="BXK1788" s="62">
        <v>53131609</v>
      </c>
      <c r="BXL1788" s="62">
        <v>53131609</v>
      </c>
      <c r="BXM1788" s="62">
        <v>53131609</v>
      </c>
      <c r="BXN1788" s="62">
        <v>53131609</v>
      </c>
      <c r="BXO1788" s="62">
        <v>53131609</v>
      </c>
      <c r="BXP1788" s="62">
        <v>53131609</v>
      </c>
      <c r="BXQ1788" s="62">
        <v>53131609</v>
      </c>
      <c r="BXR1788" s="62">
        <v>53131609</v>
      </c>
      <c r="BXS1788" s="62">
        <v>53131609</v>
      </c>
      <c r="BXT1788" s="62">
        <v>53131609</v>
      </c>
      <c r="BXU1788" s="62">
        <v>53131609</v>
      </c>
      <c r="BXV1788" s="62">
        <v>53131609</v>
      </c>
      <c r="BXW1788" s="62">
        <v>53131609</v>
      </c>
      <c r="BXX1788" s="62">
        <v>53131609</v>
      </c>
      <c r="BXY1788" s="62">
        <v>53131609</v>
      </c>
      <c r="BXZ1788" s="62">
        <v>53131609</v>
      </c>
      <c r="BYA1788" s="62">
        <v>53131609</v>
      </c>
      <c r="BYB1788" s="62">
        <v>53131609</v>
      </c>
      <c r="BYC1788" s="62">
        <v>53131609</v>
      </c>
      <c r="BYD1788" s="62">
        <v>53131609</v>
      </c>
      <c r="BYE1788" s="62">
        <v>53131609</v>
      </c>
      <c r="BYF1788" s="62">
        <v>53131609</v>
      </c>
      <c r="BYG1788" s="62">
        <v>53131609</v>
      </c>
      <c r="BYH1788" s="62">
        <v>53131609</v>
      </c>
      <c r="BYI1788" s="62">
        <v>53131609</v>
      </c>
      <c r="BYJ1788" s="62">
        <v>53131609</v>
      </c>
      <c r="BYK1788" s="62">
        <v>53131609</v>
      </c>
      <c r="BYL1788" s="62">
        <v>53131609</v>
      </c>
      <c r="BYM1788" s="62">
        <v>53131609</v>
      </c>
      <c r="BYN1788" s="62">
        <v>53131609</v>
      </c>
      <c r="BYO1788" s="62">
        <v>53131609</v>
      </c>
      <c r="BYP1788" s="62">
        <v>53131609</v>
      </c>
      <c r="BYQ1788" s="62">
        <v>53131609</v>
      </c>
      <c r="BYR1788" s="62">
        <v>53131609</v>
      </c>
      <c r="BYS1788" s="62">
        <v>53131609</v>
      </c>
      <c r="BYT1788" s="62">
        <v>53131609</v>
      </c>
      <c r="BYU1788" s="62">
        <v>53131609</v>
      </c>
      <c r="BYV1788" s="62">
        <v>53131609</v>
      </c>
      <c r="BYW1788" s="62">
        <v>53131609</v>
      </c>
      <c r="BYX1788" s="62">
        <v>53131609</v>
      </c>
      <c r="BYY1788" s="62">
        <v>53131609</v>
      </c>
      <c r="BYZ1788" s="62">
        <v>53131609</v>
      </c>
      <c r="BZA1788" s="62">
        <v>53131609</v>
      </c>
      <c r="BZB1788" s="62">
        <v>53131609</v>
      </c>
      <c r="BZC1788" s="62">
        <v>53131609</v>
      </c>
      <c r="BZD1788" s="62">
        <v>53131609</v>
      </c>
      <c r="BZE1788" s="62">
        <v>53131609</v>
      </c>
      <c r="BZF1788" s="62">
        <v>53131609</v>
      </c>
      <c r="BZG1788" s="62">
        <v>53131609</v>
      </c>
      <c r="BZH1788" s="62">
        <v>53131609</v>
      </c>
      <c r="BZI1788" s="62">
        <v>53131609</v>
      </c>
      <c r="BZJ1788" s="62">
        <v>53131609</v>
      </c>
      <c r="BZK1788" s="62">
        <v>53131609</v>
      </c>
      <c r="BZL1788" s="62">
        <v>53131609</v>
      </c>
      <c r="BZM1788" s="62">
        <v>53131609</v>
      </c>
      <c r="BZN1788" s="62">
        <v>53131609</v>
      </c>
      <c r="BZO1788" s="62">
        <v>53131609</v>
      </c>
      <c r="BZP1788" s="62">
        <v>53131609</v>
      </c>
      <c r="BZQ1788" s="62">
        <v>53131609</v>
      </c>
      <c r="BZR1788" s="62">
        <v>53131609</v>
      </c>
      <c r="BZS1788" s="62">
        <v>53131609</v>
      </c>
      <c r="BZT1788" s="62">
        <v>53131609</v>
      </c>
      <c r="BZU1788" s="62">
        <v>53131609</v>
      </c>
      <c r="BZV1788" s="62">
        <v>53131609</v>
      </c>
      <c r="BZW1788" s="62">
        <v>53131609</v>
      </c>
      <c r="BZX1788" s="62">
        <v>53131609</v>
      </c>
      <c r="BZY1788" s="62">
        <v>53131609</v>
      </c>
      <c r="BZZ1788" s="62">
        <v>53131609</v>
      </c>
      <c r="CAA1788" s="62">
        <v>53131609</v>
      </c>
      <c r="CAB1788" s="62">
        <v>53131609</v>
      </c>
      <c r="CAC1788" s="62">
        <v>53131609</v>
      </c>
      <c r="CAD1788" s="62">
        <v>53131609</v>
      </c>
      <c r="CAE1788" s="62">
        <v>53131609</v>
      </c>
      <c r="CAF1788" s="62">
        <v>53131609</v>
      </c>
      <c r="CAG1788" s="62">
        <v>53131609</v>
      </c>
      <c r="CAH1788" s="62">
        <v>53131609</v>
      </c>
      <c r="CAI1788" s="62">
        <v>53131609</v>
      </c>
      <c r="CAJ1788" s="62">
        <v>53131609</v>
      </c>
      <c r="CAK1788" s="62">
        <v>53131609</v>
      </c>
      <c r="CAL1788" s="62">
        <v>53131609</v>
      </c>
      <c r="CAM1788" s="62">
        <v>53131609</v>
      </c>
      <c r="CAN1788" s="62">
        <v>53131609</v>
      </c>
      <c r="CAO1788" s="62">
        <v>53131609</v>
      </c>
      <c r="CAP1788" s="62">
        <v>53131609</v>
      </c>
      <c r="CAQ1788" s="62">
        <v>53131609</v>
      </c>
      <c r="CAR1788" s="62">
        <v>53131609</v>
      </c>
      <c r="CAS1788" s="62">
        <v>53131609</v>
      </c>
      <c r="CAT1788" s="62">
        <v>53131609</v>
      </c>
      <c r="CAU1788" s="62">
        <v>53131609</v>
      </c>
      <c r="CAV1788" s="62">
        <v>53131609</v>
      </c>
      <c r="CAW1788" s="62">
        <v>53131609</v>
      </c>
      <c r="CAX1788" s="62">
        <v>53131609</v>
      </c>
      <c r="CAY1788" s="62">
        <v>53131609</v>
      </c>
      <c r="CAZ1788" s="62">
        <v>53131609</v>
      </c>
      <c r="CBA1788" s="62">
        <v>53131609</v>
      </c>
      <c r="CBB1788" s="62">
        <v>53131609</v>
      </c>
      <c r="CBC1788" s="62">
        <v>53131609</v>
      </c>
      <c r="CBD1788" s="62">
        <v>53131609</v>
      </c>
      <c r="CBE1788" s="62">
        <v>53131609</v>
      </c>
      <c r="CBF1788" s="62">
        <v>53131609</v>
      </c>
      <c r="CBG1788" s="62">
        <v>53131609</v>
      </c>
      <c r="CBH1788" s="62">
        <v>53131609</v>
      </c>
      <c r="CBI1788" s="62">
        <v>53131609</v>
      </c>
      <c r="CBJ1788" s="62">
        <v>53131609</v>
      </c>
      <c r="CBK1788" s="62">
        <v>53131609</v>
      </c>
      <c r="CBL1788" s="62">
        <v>53131609</v>
      </c>
      <c r="CBM1788" s="62">
        <v>53131609</v>
      </c>
      <c r="CBN1788" s="62">
        <v>53131609</v>
      </c>
      <c r="CBO1788" s="62">
        <v>53131609</v>
      </c>
      <c r="CBP1788" s="62">
        <v>53131609</v>
      </c>
      <c r="CBQ1788" s="62">
        <v>53131609</v>
      </c>
      <c r="CBR1788" s="62">
        <v>53131609</v>
      </c>
      <c r="CBS1788" s="62">
        <v>53131609</v>
      </c>
      <c r="CBT1788" s="62">
        <v>53131609</v>
      </c>
      <c r="CBU1788" s="62">
        <v>53131609</v>
      </c>
      <c r="CBV1788" s="62">
        <v>53131609</v>
      </c>
      <c r="CBW1788" s="62">
        <v>53131609</v>
      </c>
      <c r="CBX1788" s="62">
        <v>53131609</v>
      </c>
      <c r="CBY1788" s="62">
        <v>53131609</v>
      </c>
      <c r="CBZ1788" s="62">
        <v>53131609</v>
      </c>
      <c r="CCA1788" s="62">
        <v>53131609</v>
      </c>
      <c r="CCB1788" s="62">
        <v>53131609</v>
      </c>
      <c r="CCC1788" s="62">
        <v>53131609</v>
      </c>
      <c r="CCD1788" s="62">
        <v>53131609</v>
      </c>
      <c r="CCE1788" s="62">
        <v>53131609</v>
      </c>
      <c r="CCF1788" s="62">
        <v>53131609</v>
      </c>
      <c r="CCG1788" s="62">
        <v>53131609</v>
      </c>
      <c r="CCH1788" s="62">
        <v>53131609</v>
      </c>
      <c r="CCI1788" s="62">
        <v>53131609</v>
      </c>
      <c r="CCJ1788" s="62">
        <v>53131609</v>
      </c>
      <c r="CCK1788" s="62">
        <v>53131609</v>
      </c>
      <c r="CCL1788" s="62">
        <v>53131609</v>
      </c>
      <c r="CCM1788" s="62">
        <v>53131609</v>
      </c>
      <c r="CCN1788" s="62">
        <v>53131609</v>
      </c>
      <c r="CCO1788" s="62">
        <v>53131609</v>
      </c>
      <c r="CCP1788" s="62">
        <v>53131609</v>
      </c>
      <c r="CCQ1788" s="62">
        <v>53131609</v>
      </c>
      <c r="CCR1788" s="62">
        <v>53131609</v>
      </c>
      <c r="CCS1788" s="62">
        <v>53131609</v>
      </c>
      <c r="CCT1788" s="62">
        <v>53131609</v>
      </c>
      <c r="CCU1788" s="62">
        <v>53131609</v>
      </c>
      <c r="CCV1788" s="62">
        <v>53131609</v>
      </c>
      <c r="CCW1788" s="62">
        <v>53131609</v>
      </c>
      <c r="CCX1788" s="62">
        <v>53131609</v>
      </c>
      <c r="CCY1788" s="62">
        <v>53131609</v>
      </c>
      <c r="CCZ1788" s="62">
        <v>53131609</v>
      </c>
      <c r="CDA1788" s="62">
        <v>53131609</v>
      </c>
      <c r="CDB1788" s="62">
        <v>53131609</v>
      </c>
      <c r="CDC1788" s="62">
        <v>53131609</v>
      </c>
      <c r="CDD1788" s="62">
        <v>53131609</v>
      </c>
      <c r="CDE1788" s="62">
        <v>53131609</v>
      </c>
      <c r="CDF1788" s="62">
        <v>53131609</v>
      </c>
      <c r="CDG1788" s="62">
        <v>53131609</v>
      </c>
      <c r="CDH1788" s="62">
        <v>53131609</v>
      </c>
      <c r="CDI1788" s="62">
        <v>53131609</v>
      </c>
      <c r="CDJ1788" s="62">
        <v>53131609</v>
      </c>
      <c r="CDK1788" s="62">
        <v>53131609</v>
      </c>
      <c r="CDL1788" s="62">
        <v>53131609</v>
      </c>
      <c r="CDM1788" s="62">
        <v>53131609</v>
      </c>
      <c r="CDN1788" s="62">
        <v>53131609</v>
      </c>
      <c r="CDO1788" s="62">
        <v>53131609</v>
      </c>
      <c r="CDP1788" s="62">
        <v>53131609</v>
      </c>
      <c r="CDQ1788" s="62">
        <v>53131609</v>
      </c>
      <c r="CDR1788" s="62">
        <v>53131609</v>
      </c>
      <c r="CDS1788" s="62">
        <v>53131609</v>
      </c>
      <c r="CDT1788" s="62">
        <v>53131609</v>
      </c>
      <c r="CDU1788" s="62">
        <v>53131609</v>
      </c>
      <c r="CDV1788" s="62">
        <v>53131609</v>
      </c>
      <c r="CDW1788" s="62">
        <v>53131609</v>
      </c>
      <c r="CDX1788" s="62">
        <v>53131609</v>
      </c>
      <c r="CDY1788" s="62">
        <v>53131609</v>
      </c>
      <c r="CDZ1788" s="62">
        <v>53131609</v>
      </c>
      <c r="CEA1788" s="62">
        <v>53131609</v>
      </c>
      <c r="CEB1788" s="62">
        <v>53131609</v>
      </c>
      <c r="CEC1788" s="62">
        <v>53131609</v>
      </c>
      <c r="CED1788" s="62">
        <v>53131609</v>
      </c>
      <c r="CEE1788" s="62">
        <v>53131609</v>
      </c>
      <c r="CEF1788" s="62">
        <v>53131609</v>
      </c>
      <c r="CEG1788" s="62">
        <v>53131609</v>
      </c>
      <c r="CEH1788" s="62">
        <v>53131609</v>
      </c>
      <c r="CEI1788" s="62">
        <v>53131609</v>
      </c>
      <c r="CEJ1788" s="62">
        <v>53131609</v>
      </c>
      <c r="CEK1788" s="62">
        <v>53131609</v>
      </c>
      <c r="CEL1788" s="62">
        <v>53131609</v>
      </c>
      <c r="CEM1788" s="62">
        <v>53131609</v>
      </c>
      <c r="CEN1788" s="62">
        <v>53131609</v>
      </c>
      <c r="CEO1788" s="62">
        <v>53131609</v>
      </c>
      <c r="CEP1788" s="62">
        <v>53131609</v>
      </c>
      <c r="CEQ1788" s="62">
        <v>53131609</v>
      </c>
      <c r="CER1788" s="62">
        <v>53131609</v>
      </c>
      <c r="CES1788" s="62">
        <v>53131609</v>
      </c>
      <c r="CET1788" s="62">
        <v>53131609</v>
      </c>
      <c r="CEU1788" s="62">
        <v>53131609</v>
      </c>
      <c r="CEV1788" s="62">
        <v>53131609</v>
      </c>
      <c r="CEW1788" s="62">
        <v>53131609</v>
      </c>
      <c r="CEX1788" s="62">
        <v>53131609</v>
      </c>
      <c r="CEY1788" s="62">
        <v>53131609</v>
      </c>
      <c r="CEZ1788" s="62">
        <v>53131609</v>
      </c>
      <c r="CFA1788" s="62">
        <v>53131609</v>
      </c>
      <c r="CFB1788" s="62">
        <v>53131609</v>
      </c>
      <c r="CFC1788" s="62">
        <v>53131609</v>
      </c>
      <c r="CFD1788" s="62">
        <v>53131609</v>
      </c>
      <c r="CFE1788" s="62">
        <v>53131609</v>
      </c>
      <c r="CFF1788" s="62">
        <v>53131609</v>
      </c>
      <c r="CFG1788" s="62">
        <v>53131609</v>
      </c>
      <c r="CFH1788" s="62">
        <v>53131609</v>
      </c>
      <c r="CFI1788" s="62">
        <v>53131609</v>
      </c>
      <c r="CFJ1788" s="62">
        <v>53131609</v>
      </c>
      <c r="CFK1788" s="62">
        <v>53131609</v>
      </c>
      <c r="CFL1788" s="62">
        <v>53131609</v>
      </c>
      <c r="CFM1788" s="62">
        <v>53131609</v>
      </c>
      <c r="CFN1788" s="62">
        <v>53131609</v>
      </c>
      <c r="CFO1788" s="62">
        <v>53131609</v>
      </c>
      <c r="CFP1788" s="62">
        <v>53131609</v>
      </c>
      <c r="CFQ1788" s="62">
        <v>53131609</v>
      </c>
      <c r="CFR1788" s="62">
        <v>53131609</v>
      </c>
      <c r="CFS1788" s="62">
        <v>53131609</v>
      </c>
      <c r="CFT1788" s="62">
        <v>53131609</v>
      </c>
      <c r="CFU1788" s="62">
        <v>53131609</v>
      </c>
      <c r="CFV1788" s="62">
        <v>53131609</v>
      </c>
      <c r="CFW1788" s="62">
        <v>53131609</v>
      </c>
      <c r="CFX1788" s="62">
        <v>53131609</v>
      </c>
      <c r="CFY1788" s="62">
        <v>53131609</v>
      </c>
      <c r="CFZ1788" s="62">
        <v>53131609</v>
      </c>
      <c r="CGA1788" s="62">
        <v>53131609</v>
      </c>
      <c r="CGB1788" s="62">
        <v>53131609</v>
      </c>
      <c r="CGC1788" s="62">
        <v>53131609</v>
      </c>
      <c r="CGD1788" s="62">
        <v>53131609</v>
      </c>
      <c r="CGE1788" s="62">
        <v>53131609</v>
      </c>
      <c r="CGF1788" s="62">
        <v>53131609</v>
      </c>
      <c r="CGG1788" s="62">
        <v>53131609</v>
      </c>
      <c r="CGH1788" s="62">
        <v>53131609</v>
      </c>
      <c r="CGI1788" s="62">
        <v>53131609</v>
      </c>
      <c r="CGJ1788" s="62">
        <v>53131609</v>
      </c>
      <c r="CGK1788" s="62">
        <v>53131609</v>
      </c>
      <c r="CGL1788" s="62">
        <v>53131609</v>
      </c>
      <c r="CGM1788" s="62">
        <v>53131609</v>
      </c>
      <c r="CGN1788" s="62">
        <v>53131609</v>
      </c>
      <c r="CGO1788" s="62">
        <v>53131609</v>
      </c>
      <c r="CGP1788" s="62">
        <v>53131609</v>
      </c>
      <c r="CGQ1788" s="62">
        <v>53131609</v>
      </c>
      <c r="CGR1788" s="62">
        <v>53131609</v>
      </c>
      <c r="CGS1788" s="62">
        <v>53131609</v>
      </c>
      <c r="CGT1788" s="62">
        <v>53131609</v>
      </c>
      <c r="CGU1788" s="62">
        <v>53131609</v>
      </c>
      <c r="CGV1788" s="62">
        <v>53131609</v>
      </c>
      <c r="CGW1788" s="62">
        <v>53131609</v>
      </c>
      <c r="CGX1788" s="62">
        <v>53131609</v>
      </c>
      <c r="CGY1788" s="62">
        <v>53131609</v>
      </c>
      <c r="CGZ1788" s="62">
        <v>53131609</v>
      </c>
      <c r="CHA1788" s="62">
        <v>53131609</v>
      </c>
      <c r="CHB1788" s="62">
        <v>53131609</v>
      </c>
      <c r="CHC1788" s="62">
        <v>53131609</v>
      </c>
      <c r="CHD1788" s="62">
        <v>53131609</v>
      </c>
      <c r="CHE1788" s="62">
        <v>53131609</v>
      </c>
      <c r="CHF1788" s="62">
        <v>53131609</v>
      </c>
      <c r="CHG1788" s="62">
        <v>53131609</v>
      </c>
      <c r="CHH1788" s="62">
        <v>53131609</v>
      </c>
      <c r="CHI1788" s="62">
        <v>53131609</v>
      </c>
      <c r="CHJ1788" s="62">
        <v>53131609</v>
      </c>
      <c r="CHK1788" s="62">
        <v>53131609</v>
      </c>
      <c r="CHL1788" s="62">
        <v>53131609</v>
      </c>
      <c r="CHM1788" s="62">
        <v>53131609</v>
      </c>
      <c r="CHN1788" s="62">
        <v>53131609</v>
      </c>
      <c r="CHO1788" s="62">
        <v>53131609</v>
      </c>
      <c r="CHP1788" s="62">
        <v>53131609</v>
      </c>
      <c r="CHQ1788" s="62">
        <v>53131609</v>
      </c>
      <c r="CHR1788" s="62">
        <v>53131609</v>
      </c>
      <c r="CHS1788" s="62">
        <v>53131609</v>
      </c>
      <c r="CHT1788" s="62">
        <v>53131609</v>
      </c>
      <c r="CHU1788" s="62">
        <v>53131609</v>
      </c>
      <c r="CHV1788" s="62">
        <v>53131609</v>
      </c>
      <c r="CHW1788" s="62">
        <v>53131609</v>
      </c>
      <c r="CHX1788" s="62">
        <v>53131609</v>
      </c>
      <c r="CHY1788" s="62">
        <v>53131609</v>
      </c>
      <c r="CHZ1788" s="62">
        <v>53131609</v>
      </c>
      <c r="CIA1788" s="62">
        <v>53131609</v>
      </c>
      <c r="CIB1788" s="62">
        <v>53131609</v>
      </c>
      <c r="CIC1788" s="62">
        <v>53131609</v>
      </c>
      <c r="CID1788" s="62">
        <v>53131609</v>
      </c>
      <c r="CIE1788" s="62">
        <v>53131609</v>
      </c>
      <c r="CIF1788" s="62">
        <v>53131609</v>
      </c>
      <c r="CIG1788" s="62">
        <v>53131609</v>
      </c>
      <c r="CIH1788" s="62">
        <v>53131609</v>
      </c>
      <c r="CII1788" s="62">
        <v>53131609</v>
      </c>
      <c r="CIJ1788" s="62">
        <v>53131609</v>
      </c>
      <c r="CIK1788" s="62">
        <v>53131609</v>
      </c>
      <c r="CIL1788" s="62">
        <v>53131609</v>
      </c>
      <c r="CIM1788" s="62">
        <v>53131609</v>
      </c>
      <c r="CIN1788" s="62">
        <v>53131609</v>
      </c>
      <c r="CIO1788" s="62">
        <v>53131609</v>
      </c>
      <c r="CIP1788" s="62">
        <v>53131609</v>
      </c>
      <c r="CIQ1788" s="62">
        <v>53131609</v>
      </c>
      <c r="CIR1788" s="62">
        <v>53131609</v>
      </c>
      <c r="CIS1788" s="62">
        <v>53131609</v>
      </c>
      <c r="CIT1788" s="62">
        <v>53131609</v>
      </c>
      <c r="CIU1788" s="62">
        <v>53131609</v>
      </c>
      <c r="CIV1788" s="62">
        <v>53131609</v>
      </c>
      <c r="CIW1788" s="62">
        <v>53131609</v>
      </c>
      <c r="CIX1788" s="62">
        <v>53131609</v>
      </c>
      <c r="CIY1788" s="62">
        <v>53131609</v>
      </c>
      <c r="CIZ1788" s="62">
        <v>53131609</v>
      </c>
      <c r="CJA1788" s="62">
        <v>53131609</v>
      </c>
      <c r="CJB1788" s="62">
        <v>53131609</v>
      </c>
      <c r="CJC1788" s="62">
        <v>53131609</v>
      </c>
      <c r="CJD1788" s="62">
        <v>53131609</v>
      </c>
      <c r="CJE1788" s="62">
        <v>53131609</v>
      </c>
      <c r="CJF1788" s="62">
        <v>53131609</v>
      </c>
      <c r="CJG1788" s="62">
        <v>53131609</v>
      </c>
      <c r="CJH1788" s="62">
        <v>53131609</v>
      </c>
      <c r="CJI1788" s="62">
        <v>53131609</v>
      </c>
      <c r="CJJ1788" s="62">
        <v>53131609</v>
      </c>
      <c r="CJK1788" s="62">
        <v>53131609</v>
      </c>
      <c r="CJL1788" s="62">
        <v>53131609</v>
      </c>
      <c r="CJM1788" s="62">
        <v>53131609</v>
      </c>
      <c r="CJN1788" s="62">
        <v>53131609</v>
      </c>
      <c r="CJO1788" s="62">
        <v>53131609</v>
      </c>
      <c r="CJP1788" s="62">
        <v>53131609</v>
      </c>
      <c r="CJQ1788" s="62">
        <v>53131609</v>
      </c>
      <c r="CJR1788" s="62">
        <v>53131609</v>
      </c>
      <c r="CJS1788" s="62">
        <v>53131609</v>
      </c>
      <c r="CJT1788" s="62">
        <v>53131609</v>
      </c>
      <c r="CJU1788" s="62">
        <v>53131609</v>
      </c>
      <c r="CJV1788" s="62">
        <v>53131609</v>
      </c>
      <c r="CJW1788" s="62">
        <v>53131609</v>
      </c>
      <c r="CJX1788" s="62">
        <v>53131609</v>
      </c>
      <c r="CJY1788" s="62">
        <v>53131609</v>
      </c>
      <c r="CJZ1788" s="62">
        <v>53131609</v>
      </c>
      <c r="CKA1788" s="62">
        <v>53131609</v>
      </c>
      <c r="CKB1788" s="62">
        <v>53131609</v>
      </c>
      <c r="CKC1788" s="62">
        <v>53131609</v>
      </c>
      <c r="CKD1788" s="62">
        <v>53131609</v>
      </c>
      <c r="CKE1788" s="62">
        <v>53131609</v>
      </c>
      <c r="CKF1788" s="62">
        <v>53131609</v>
      </c>
      <c r="CKG1788" s="62">
        <v>53131609</v>
      </c>
      <c r="CKH1788" s="62">
        <v>53131609</v>
      </c>
      <c r="CKI1788" s="62">
        <v>53131609</v>
      </c>
      <c r="CKJ1788" s="62">
        <v>53131609</v>
      </c>
      <c r="CKK1788" s="62">
        <v>53131609</v>
      </c>
      <c r="CKL1788" s="62">
        <v>53131609</v>
      </c>
      <c r="CKM1788" s="62">
        <v>53131609</v>
      </c>
      <c r="CKN1788" s="62">
        <v>53131609</v>
      </c>
      <c r="CKO1788" s="62">
        <v>53131609</v>
      </c>
      <c r="CKP1788" s="62">
        <v>53131609</v>
      </c>
      <c r="CKQ1788" s="62">
        <v>53131609</v>
      </c>
      <c r="CKR1788" s="62">
        <v>53131609</v>
      </c>
      <c r="CKS1788" s="62">
        <v>53131609</v>
      </c>
      <c r="CKT1788" s="62">
        <v>53131609</v>
      </c>
      <c r="CKU1788" s="62">
        <v>53131609</v>
      </c>
      <c r="CKV1788" s="62">
        <v>53131609</v>
      </c>
      <c r="CKW1788" s="62">
        <v>53131609</v>
      </c>
      <c r="CKX1788" s="62">
        <v>53131609</v>
      </c>
      <c r="CKY1788" s="62">
        <v>53131609</v>
      </c>
      <c r="CKZ1788" s="62">
        <v>53131609</v>
      </c>
      <c r="CLA1788" s="62">
        <v>53131609</v>
      </c>
      <c r="CLB1788" s="62">
        <v>53131609</v>
      </c>
      <c r="CLC1788" s="62">
        <v>53131609</v>
      </c>
      <c r="CLD1788" s="62">
        <v>53131609</v>
      </c>
      <c r="CLE1788" s="62">
        <v>53131609</v>
      </c>
      <c r="CLF1788" s="62">
        <v>53131609</v>
      </c>
      <c r="CLG1788" s="62">
        <v>53131609</v>
      </c>
      <c r="CLH1788" s="62">
        <v>53131609</v>
      </c>
      <c r="CLI1788" s="62">
        <v>53131609</v>
      </c>
      <c r="CLJ1788" s="62">
        <v>53131609</v>
      </c>
      <c r="CLK1788" s="62">
        <v>53131609</v>
      </c>
      <c r="CLL1788" s="62">
        <v>53131609</v>
      </c>
      <c r="CLM1788" s="62">
        <v>53131609</v>
      </c>
      <c r="CLN1788" s="62">
        <v>53131609</v>
      </c>
      <c r="CLO1788" s="62">
        <v>53131609</v>
      </c>
      <c r="CLP1788" s="62">
        <v>53131609</v>
      </c>
      <c r="CLQ1788" s="62">
        <v>53131609</v>
      </c>
      <c r="CLR1788" s="62">
        <v>53131609</v>
      </c>
      <c r="CLS1788" s="62">
        <v>53131609</v>
      </c>
      <c r="CLT1788" s="62">
        <v>53131609</v>
      </c>
      <c r="CLU1788" s="62">
        <v>53131609</v>
      </c>
      <c r="CLV1788" s="62">
        <v>53131609</v>
      </c>
      <c r="CLW1788" s="62">
        <v>53131609</v>
      </c>
      <c r="CLX1788" s="62">
        <v>53131609</v>
      </c>
      <c r="CLY1788" s="62">
        <v>53131609</v>
      </c>
      <c r="CLZ1788" s="62">
        <v>53131609</v>
      </c>
      <c r="CMA1788" s="62">
        <v>53131609</v>
      </c>
      <c r="CMB1788" s="62">
        <v>53131609</v>
      </c>
      <c r="CMC1788" s="62">
        <v>53131609</v>
      </c>
      <c r="CMD1788" s="62">
        <v>53131609</v>
      </c>
      <c r="CME1788" s="62">
        <v>53131609</v>
      </c>
      <c r="CMF1788" s="62">
        <v>53131609</v>
      </c>
      <c r="CMG1788" s="62">
        <v>53131609</v>
      </c>
      <c r="CMH1788" s="62">
        <v>53131609</v>
      </c>
      <c r="CMI1788" s="62">
        <v>53131609</v>
      </c>
      <c r="CMJ1788" s="62">
        <v>53131609</v>
      </c>
      <c r="CMK1788" s="62">
        <v>53131609</v>
      </c>
      <c r="CML1788" s="62">
        <v>53131609</v>
      </c>
      <c r="CMM1788" s="62">
        <v>53131609</v>
      </c>
      <c r="CMN1788" s="62">
        <v>53131609</v>
      </c>
      <c r="CMO1788" s="62">
        <v>53131609</v>
      </c>
      <c r="CMP1788" s="62">
        <v>53131609</v>
      </c>
      <c r="CMQ1788" s="62">
        <v>53131609</v>
      </c>
      <c r="CMR1788" s="62">
        <v>53131609</v>
      </c>
      <c r="CMS1788" s="62">
        <v>53131609</v>
      </c>
      <c r="CMT1788" s="62">
        <v>53131609</v>
      </c>
      <c r="CMU1788" s="62">
        <v>53131609</v>
      </c>
      <c r="CMV1788" s="62">
        <v>53131609</v>
      </c>
      <c r="CMW1788" s="62">
        <v>53131609</v>
      </c>
      <c r="CMX1788" s="62">
        <v>53131609</v>
      </c>
      <c r="CMY1788" s="62">
        <v>53131609</v>
      </c>
      <c r="CMZ1788" s="62">
        <v>53131609</v>
      </c>
      <c r="CNA1788" s="62">
        <v>53131609</v>
      </c>
      <c r="CNB1788" s="62">
        <v>53131609</v>
      </c>
      <c r="CNC1788" s="62">
        <v>53131609</v>
      </c>
      <c r="CND1788" s="62">
        <v>53131609</v>
      </c>
      <c r="CNE1788" s="62">
        <v>53131609</v>
      </c>
      <c r="CNF1788" s="62">
        <v>53131609</v>
      </c>
      <c r="CNG1788" s="62">
        <v>53131609</v>
      </c>
      <c r="CNH1788" s="62">
        <v>53131609</v>
      </c>
      <c r="CNI1788" s="62">
        <v>53131609</v>
      </c>
      <c r="CNJ1788" s="62">
        <v>53131609</v>
      </c>
      <c r="CNK1788" s="62">
        <v>53131609</v>
      </c>
      <c r="CNL1788" s="62">
        <v>53131609</v>
      </c>
      <c r="CNM1788" s="62">
        <v>53131609</v>
      </c>
      <c r="CNN1788" s="62">
        <v>53131609</v>
      </c>
      <c r="CNO1788" s="62">
        <v>53131609</v>
      </c>
      <c r="CNP1788" s="62">
        <v>53131609</v>
      </c>
      <c r="CNQ1788" s="62">
        <v>53131609</v>
      </c>
      <c r="CNR1788" s="62">
        <v>53131609</v>
      </c>
      <c r="CNS1788" s="62">
        <v>53131609</v>
      </c>
      <c r="CNT1788" s="62">
        <v>53131609</v>
      </c>
      <c r="CNU1788" s="62">
        <v>53131609</v>
      </c>
      <c r="CNV1788" s="62">
        <v>53131609</v>
      </c>
      <c r="CNW1788" s="62">
        <v>53131609</v>
      </c>
      <c r="CNX1788" s="62">
        <v>53131609</v>
      </c>
      <c r="CNY1788" s="62">
        <v>53131609</v>
      </c>
      <c r="CNZ1788" s="62">
        <v>53131609</v>
      </c>
      <c r="COA1788" s="62">
        <v>53131609</v>
      </c>
      <c r="COB1788" s="62">
        <v>53131609</v>
      </c>
      <c r="COC1788" s="62">
        <v>53131609</v>
      </c>
      <c r="COD1788" s="62">
        <v>53131609</v>
      </c>
      <c r="COE1788" s="62">
        <v>53131609</v>
      </c>
      <c r="COF1788" s="62">
        <v>53131609</v>
      </c>
      <c r="COG1788" s="62">
        <v>53131609</v>
      </c>
      <c r="COH1788" s="62">
        <v>53131609</v>
      </c>
      <c r="COI1788" s="62">
        <v>53131609</v>
      </c>
      <c r="COJ1788" s="62">
        <v>53131609</v>
      </c>
      <c r="COK1788" s="62">
        <v>53131609</v>
      </c>
      <c r="COL1788" s="62">
        <v>53131609</v>
      </c>
      <c r="COM1788" s="62">
        <v>53131609</v>
      </c>
      <c r="CON1788" s="62">
        <v>53131609</v>
      </c>
      <c r="COO1788" s="62">
        <v>53131609</v>
      </c>
      <c r="COP1788" s="62">
        <v>53131609</v>
      </c>
      <c r="COQ1788" s="62">
        <v>53131609</v>
      </c>
      <c r="COR1788" s="62">
        <v>53131609</v>
      </c>
      <c r="COS1788" s="62">
        <v>53131609</v>
      </c>
      <c r="COT1788" s="62">
        <v>53131609</v>
      </c>
      <c r="COU1788" s="62">
        <v>53131609</v>
      </c>
      <c r="COV1788" s="62">
        <v>53131609</v>
      </c>
      <c r="COW1788" s="62">
        <v>53131609</v>
      </c>
      <c r="COX1788" s="62">
        <v>53131609</v>
      </c>
      <c r="COY1788" s="62">
        <v>53131609</v>
      </c>
      <c r="COZ1788" s="62">
        <v>53131609</v>
      </c>
      <c r="CPA1788" s="62">
        <v>53131609</v>
      </c>
      <c r="CPB1788" s="62">
        <v>53131609</v>
      </c>
      <c r="CPC1788" s="62">
        <v>53131609</v>
      </c>
      <c r="CPD1788" s="62">
        <v>53131609</v>
      </c>
      <c r="CPE1788" s="62">
        <v>53131609</v>
      </c>
      <c r="CPF1788" s="62">
        <v>53131609</v>
      </c>
      <c r="CPG1788" s="62">
        <v>53131609</v>
      </c>
      <c r="CPH1788" s="62">
        <v>53131609</v>
      </c>
      <c r="CPI1788" s="62">
        <v>53131609</v>
      </c>
      <c r="CPJ1788" s="62">
        <v>53131609</v>
      </c>
      <c r="CPK1788" s="62">
        <v>53131609</v>
      </c>
      <c r="CPL1788" s="62">
        <v>53131609</v>
      </c>
      <c r="CPM1788" s="62">
        <v>53131609</v>
      </c>
      <c r="CPN1788" s="62">
        <v>53131609</v>
      </c>
      <c r="CPO1788" s="62">
        <v>53131609</v>
      </c>
      <c r="CPP1788" s="62">
        <v>53131609</v>
      </c>
      <c r="CPQ1788" s="62">
        <v>53131609</v>
      </c>
      <c r="CPR1788" s="62">
        <v>53131609</v>
      </c>
      <c r="CPS1788" s="62">
        <v>53131609</v>
      </c>
      <c r="CPT1788" s="62">
        <v>53131609</v>
      </c>
      <c r="CPU1788" s="62">
        <v>53131609</v>
      </c>
      <c r="CPV1788" s="62">
        <v>53131609</v>
      </c>
      <c r="CPW1788" s="62">
        <v>53131609</v>
      </c>
      <c r="CPX1788" s="62">
        <v>53131609</v>
      </c>
      <c r="CPY1788" s="62">
        <v>53131609</v>
      </c>
      <c r="CPZ1788" s="62">
        <v>53131609</v>
      </c>
      <c r="CQA1788" s="62">
        <v>53131609</v>
      </c>
      <c r="CQB1788" s="62">
        <v>53131609</v>
      </c>
      <c r="CQC1788" s="62">
        <v>53131609</v>
      </c>
      <c r="CQD1788" s="62">
        <v>53131609</v>
      </c>
      <c r="CQE1788" s="62">
        <v>53131609</v>
      </c>
      <c r="CQF1788" s="62">
        <v>53131609</v>
      </c>
      <c r="CQG1788" s="62">
        <v>53131609</v>
      </c>
      <c r="CQH1788" s="62">
        <v>53131609</v>
      </c>
      <c r="CQI1788" s="62">
        <v>53131609</v>
      </c>
      <c r="CQJ1788" s="62">
        <v>53131609</v>
      </c>
      <c r="CQK1788" s="62">
        <v>53131609</v>
      </c>
      <c r="CQL1788" s="62">
        <v>53131609</v>
      </c>
      <c r="CQM1788" s="62">
        <v>53131609</v>
      </c>
      <c r="CQN1788" s="62">
        <v>53131609</v>
      </c>
      <c r="CQO1788" s="62">
        <v>53131609</v>
      </c>
      <c r="CQP1788" s="62">
        <v>53131609</v>
      </c>
      <c r="CQQ1788" s="62">
        <v>53131609</v>
      </c>
      <c r="CQR1788" s="62">
        <v>53131609</v>
      </c>
      <c r="CQS1788" s="62">
        <v>53131609</v>
      </c>
      <c r="CQT1788" s="62">
        <v>53131609</v>
      </c>
      <c r="CQU1788" s="62">
        <v>53131609</v>
      </c>
      <c r="CQV1788" s="62">
        <v>53131609</v>
      </c>
      <c r="CQW1788" s="62">
        <v>53131609</v>
      </c>
      <c r="CQX1788" s="62">
        <v>53131609</v>
      </c>
      <c r="CQY1788" s="62">
        <v>53131609</v>
      </c>
      <c r="CQZ1788" s="62">
        <v>53131609</v>
      </c>
      <c r="CRA1788" s="62">
        <v>53131609</v>
      </c>
      <c r="CRB1788" s="62">
        <v>53131609</v>
      </c>
      <c r="CRC1788" s="62">
        <v>53131609</v>
      </c>
      <c r="CRD1788" s="62">
        <v>53131609</v>
      </c>
      <c r="CRE1788" s="62">
        <v>53131609</v>
      </c>
      <c r="CRF1788" s="62">
        <v>53131609</v>
      </c>
      <c r="CRG1788" s="62">
        <v>53131609</v>
      </c>
      <c r="CRH1788" s="62">
        <v>53131609</v>
      </c>
      <c r="CRI1788" s="62">
        <v>53131609</v>
      </c>
      <c r="CRJ1788" s="62">
        <v>53131609</v>
      </c>
      <c r="CRK1788" s="62">
        <v>53131609</v>
      </c>
      <c r="CRL1788" s="62">
        <v>53131609</v>
      </c>
      <c r="CRM1788" s="62">
        <v>53131609</v>
      </c>
      <c r="CRN1788" s="62">
        <v>53131609</v>
      </c>
      <c r="CRO1788" s="62">
        <v>53131609</v>
      </c>
      <c r="CRP1788" s="62">
        <v>53131609</v>
      </c>
      <c r="CRQ1788" s="62">
        <v>53131609</v>
      </c>
      <c r="CRR1788" s="62">
        <v>53131609</v>
      </c>
      <c r="CRS1788" s="62">
        <v>53131609</v>
      </c>
      <c r="CRT1788" s="62">
        <v>53131609</v>
      </c>
      <c r="CRU1788" s="62">
        <v>53131609</v>
      </c>
      <c r="CRV1788" s="62">
        <v>53131609</v>
      </c>
      <c r="CRW1788" s="62">
        <v>53131609</v>
      </c>
      <c r="CRX1788" s="62">
        <v>53131609</v>
      </c>
      <c r="CRY1788" s="62">
        <v>53131609</v>
      </c>
      <c r="CRZ1788" s="62">
        <v>53131609</v>
      </c>
      <c r="CSA1788" s="62">
        <v>53131609</v>
      </c>
      <c r="CSB1788" s="62">
        <v>53131609</v>
      </c>
      <c r="CSC1788" s="62">
        <v>53131609</v>
      </c>
      <c r="CSD1788" s="62">
        <v>53131609</v>
      </c>
      <c r="CSE1788" s="62">
        <v>53131609</v>
      </c>
      <c r="CSF1788" s="62">
        <v>53131609</v>
      </c>
      <c r="CSG1788" s="62">
        <v>53131609</v>
      </c>
      <c r="CSH1788" s="62">
        <v>53131609</v>
      </c>
      <c r="CSI1788" s="62">
        <v>53131609</v>
      </c>
      <c r="CSJ1788" s="62">
        <v>53131609</v>
      </c>
      <c r="CSK1788" s="62">
        <v>53131609</v>
      </c>
      <c r="CSL1788" s="62">
        <v>53131609</v>
      </c>
      <c r="CSM1788" s="62">
        <v>53131609</v>
      </c>
      <c r="CSN1788" s="62">
        <v>53131609</v>
      </c>
      <c r="CSO1788" s="62">
        <v>53131609</v>
      </c>
      <c r="CSP1788" s="62">
        <v>53131609</v>
      </c>
      <c r="CSQ1788" s="62">
        <v>53131609</v>
      </c>
      <c r="CSR1788" s="62">
        <v>53131609</v>
      </c>
      <c r="CSS1788" s="62">
        <v>53131609</v>
      </c>
      <c r="CST1788" s="62">
        <v>53131609</v>
      </c>
      <c r="CSU1788" s="62">
        <v>53131609</v>
      </c>
      <c r="CSV1788" s="62">
        <v>53131609</v>
      </c>
      <c r="CSW1788" s="62">
        <v>53131609</v>
      </c>
      <c r="CSX1788" s="62">
        <v>53131609</v>
      </c>
      <c r="CSY1788" s="62">
        <v>53131609</v>
      </c>
      <c r="CSZ1788" s="62">
        <v>53131609</v>
      </c>
      <c r="CTA1788" s="62">
        <v>53131609</v>
      </c>
      <c r="CTB1788" s="62">
        <v>53131609</v>
      </c>
      <c r="CTC1788" s="62">
        <v>53131609</v>
      </c>
      <c r="CTD1788" s="62">
        <v>53131609</v>
      </c>
      <c r="CTE1788" s="62">
        <v>53131609</v>
      </c>
      <c r="CTF1788" s="62">
        <v>53131609</v>
      </c>
      <c r="CTG1788" s="62">
        <v>53131609</v>
      </c>
      <c r="CTH1788" s="62">
        <v>53131609</v>
      </c>
      <c r="CTI1788" s="62">
        <v>53131609</v>
      </c>
      <c r="CTJ1788" s="62">
        <v>53131609</v>
      </c>
      <c r="CTK1788" s="62">
        <v>53131609</v>
      </c>
      <c r="CTL1788" s="62">
        <v>53131609</v>
      </c>
      <c r="CTM1788" s="62">
        <v>53131609</v>
      </c>
      <c r="CTN1788" s="62">
        <v>53131609</v>
      </c>
      <c r="CTO1788" s="62">
        <v>53131609</v>
      </c>
      <c r="CTP1788" s="62">
        <v>53131609</v>
      </c>
      <c r="CTQ1788" s="62">
        <v>53131609</v>
      </c>
      <c r="CTR1788" s="62">
        <v>53131609</v>
      </c>
      <c r="CTS1788" s="62">
        <v>53131609</v>
      </c>
      <c r="CTT1788" s="62">
        <v>53131609</v>
      </c>
      <c r="CTU1788" s="62">
        <v>53131609</v>
      </c>
      <c r="CTV1788" s="62">
        <v>53131609</v>
      </c>
      <c r="CTW1788" s="62">
        <v>53131609</v>
      </c>
      <c r="CTX1788" s="62">
        <v>53131609</v>
      </c>
      <c r="CTY1788" s="62">
        <v>53131609</v>
      </c>
      <c r="CTZ1788" s="62">
        <v>53131609</v>
      </c>
      <c r="CUA1788" s="62">
        <v>53131609</v>
      </c>
      <c r="CUB1788" s="62">
        <v>53131609</v>
      </c>
      <c r="CUC1788" s="62">
        <v>53131609</v>
      </c>
      <c r="CUD1788" s="62">
        <v>53131609</v>
      </c>
      <c r="CUE1788" s="62">
        <v>53131609</v>
      </c>
      <c r="CUF1788" s="62">
        <v>53131609</v>
      </c>
      <c r="CUG1788" s="62">
        <v>53131609</v>
      </c>
      <c r="CUH1788" s="62">
        <v>53131609</v>
      </c>
      <c r="CUI1788" s="62">
        <v>53131609</v>
      </c>
      <c r="CUJ1788" s="62">
        <v>53131609</v>
      </c>
      <c r="CUK1788" s="62">
        <v>53131609</v>
      </c>
      <c r="CUL1788" s="62">
        <v>53131609</v>
      </c>
      <c r="CUM1788" s="62">
        <v>53131609</v>
      </c>
      <c r="CUN1788" s="62">
        <v>53131609</v>
      </c>
      <c r="CUO1788" s="62">
        <v>53131609</v>
      </c>
      <c r="CUP1788" s="62">
        <v>53131609</v>
      </c>
      <c r="CUQ1788" s="62">
        <v>53131609</v>
      </c>
      <c r="CUR1788" s="62">
        <v>53131609</v>
      </c>
      <c r="CUS1788" s="62">
        <v>53131609</v>
      </c>
      <c r="CUT1788" s="62">
        <v>53131609</v>
      </c>
      <c r="CUU1788" s="62">
        <v>53131609</v>
      </c>
      <c r="CUV1788" s="62">
        <v>53131609</v>
      </c>
      <c r="CUW1788" s="62">
        <v>53131609</v>
      </c>
      <c r="CUX1788" s="62">
        <v>53131609</v>
      </c>
      <c r="CUY1788" s="62">
        <v>53131609</v>
      </c>
      <c r="CUZ1788" s="62">
        <v>53131609</v>
      </c>
      <c r="CVA1788" s="62">
        <v>53131609</v>
      </c>
      <c r="CVB1788" s="62">
        <v>53131609</v>
      </c>
      <c r="CVC1788" s="62">
        <v>53131609</v>
      </c>
      <c r="CVD1788" s="62">
        <v>53131609</v>
      </c>
      <c r="CVE1788" s="62">
        <v>53131609</v>
      </c>
      <c r="CVF1788" s="62">
        <v>53131609</v>
      </c>
      <c r="CVG1788" s="62">
        <v>53131609</v>
      </c>
      <c r="CVH1788" s="62">
        <v>53131609</v>
      </c>
      <c r="CVI1788" s="62">
        <v>53131609</v>
      </c>
      <c r="CVJ1788" s="62">
        <v>53131609</v>
      </c>
      <c r="CVK1788" s="62">
        <v>53131609</v>
      </c>
      <c r="CVL1788" s="62">
        <v>53131609</v>
      </c>
      <c r="CVM1788" s="62">
        <v>53131609</v>
      </c>
      <c r="CVN1788" s="62">
        <v>53131609</v>
      </c>
      <c r="CVO1788" s="62">
        <v>53131609</v>
      </c>
      <c r="CVP1788" s="62">
        <v>53131609</v>
      </c>
      <c r="CVQ1788" s="62">
        <v>53131609</v>
      </c>
      <c r="CVR1788" s="62">
        <v>53131609</v>
      </c>
      <c r="CVS1788" s="62">
        <v>53131609</v>
      </c>
      <c r="CVT1788" s="62">
        <v>53131609</v>
      </c>
      <c r="CVU1788" s="62">
        <v>53131609</v>
      </c>
      <c r="CVV1788" s="62">
        <v>53131609</v>
      </c>
      <c r="CVW1788" s="62">
        <v>53131609</v>
      </c>
      <c r="CVX1788" s="62">
        <v>53131609</v>
      </c>
      <c r="CVY1788" s="62">
        <v>53131609</v>
      </c>
      <c r="CVZ1788" s="62">
        <v>53131609</v>
      </c>
      <c r="CWA1788" s="62">
        <v>53131609</v>
      </c>
      <c r="CWB1788" s="62">
        <v>53131609</v>
      </c>
      <c r="CWC1788" s="62">
        <v>53131609</v>
      </c>
      <c r="CWD1788" s="62">
        <v>53131609</v>
      </c>
      <c r="CWE1788" s="62">
        <v>53131609</v>
      </c>
      <c r="CWF1788" s="62">
        <v>53131609</v>
      </c>
      <c r="CWG1788" s="62">
        <v>53131609</v>
      </c>
      <c r="CWH1788" s="62">
        <v>53131609</v>
      </c>
      <c r="CWI1788" s="62">
        <v>53131609</v>
      </c>
      <c r="CWJ1788" s="62">
        <v>53131609</v>
      </c>
      <c r="CWK1788" s="62">
        <v>53131609</v>
      </c>
      <c r="CWL1788" s="62">
        <v>53131609</v>
      </c>
      <c r="CWM1788" s="62">
        <v>53131609</v>
      </c>
      <c r="CWN1788" s="62">
        <v>53131609</v>
      </c>
      <c r="CWO1788" s="62">
        <v>53131609</v>
      </c>
      <c r="CWP1788" s="62">
        <v>53131609</v>
      </c>
      <c r="CWQ1788" s="62">
        <v>53131609</v>
      </c>
      <c r="CWR1788" s="62">
        <v>53131609</v>
      </c>
      <c r="CWS1788" s="62">
        <v>53131609</v>
      </c>
      <c r="CWT1788" s="62">
        <v>53131609</v>
      </c>
      <c r="CWU1788" s="62">
        <v>53131609</v>
      </c>
      <c r="CWV1788" s="62">
        <v>53131609</v>
      </c>
      <c r="CWW1788" s="62">
        <v>53131609</v>
      </c>
      <c r="CWX1788" s="62">
        <v>53131609</v>
      </c>
      <c r="CWY1788" s="62">
        <v>53131609</v>
      </c>
      <c r="CWZ1788" s="62">
        <v>53131609</v>
      </c>
      <c r="CXA1788" s="62">
        <v>53131609</v>
      </c>
      <c r="CXB1788" s="62">
        <v>53131609</v>
      </c>
      <c r="CXC1788" s="62">
        <v>53131609</v>
      </c>
      <c r="CXD1788" s="62">
        <v>53131609</v>
      </c>
      <c r="CXE1788" s="62">
        <v>53131609</v>
      </c>
      <c r="CXF1788" s="62">
        <v>53131609</v>
      </c>
      <c r="CXG1788" s="62">
        <v>53131609</v>
      </c>
      <c r="CXH1788" s="62">
        <v>53131609</v>
      </c>
      <c r="CXI1788" s="62">
        <v>53131609</v>
      </c>
      <c r="CXJ1788" s="62">
        <v>53131609</v>
      </c>
      <c r="CXK1788" s="62">
        <v>53131609</v>
      </c>
      <c r="CXL1788" s="62">
        <v>53131609</v>
      </c>
      <c r="CXM1788" s="62">
        <v>53131609</v>
      </c>
      <c r="CXN1788" s="62">
        <v>53131609</v>
      </c>
      <c r="CXO1788" s="62">
        <v>53131609</v>
      </c>
      <c r="CXP1788" s="62">
        <v>53131609</v>
      </c>
      <c r="CXQ1788" s="62">
        <v>53131609</v>
      </c>
      <c r="CXR1788" s="62">
        <v>53131609</v>
      </c>
      <c r="CXS1788" s="62">
        <v>53131609</v>
      </c>
      <c r="CXT1788" s="62">
        <v>53131609</v>
      </c>
      <c r="CXU1788" s="62">
        <v>53131609</v>
      </c>
      <c r="CXV1788" s="62">
        <v>53131609</v>
      </c>
      <c r="CXW1788" s="62">
        <v>53131609</v>
      </c>
      <c r="CXX1788" s="62">
        <v>53131609</v>
      </c>
      <c r="CXY1788" s="62">
        <v>53131609</v>
      </c>
      <c r="CXZ1788" s="62">
        <v>53131609</v>
      </c>
      <c r="CYA1788" s="62">
        <v>53131609</v>
      </c>
      <c r="CYB1788" s="62">
        <v>53131609</v>
      </c>
      <c r="CYC1788" s="62">
        <v>53131609</v>
      </c>
      <c r="CYD1788" s="62">
        <v>53131609</v>
      </c>
      <c r="CYE1788" s="62">
        <v>53131609</v>
      </c>
      <c r="CYF1788" s="62">
        <v>53131609</v>
      </c>
      <c r="CYG1788" s="62">
        <v>53131609</v>
      </c>
      <c r="CYH1788" s="62">
        <v>53131609</v>
      </c>
      <c r="CYI1788" s="62">
        <v>53131609</v>
      </c>
      <c r="CYJ1788" s="62">
        <v>53131609</v>
      </c>
      <c r="CYK1788" s="62">
        <v>53131609</v>
      </c>
      <c r="CYL1788" s="62">
        <v>53131609</v>
      </c>
      <c r="CYM1788" s="62">
        <v>53131609</v>
      </c>
      <c r="CYN1788" s="62">
        <v>53131609</v>
      </c>
      <c r="CYO1788" s="62">
        <v>53131609</v>
      </c>
      <c r="CYP1788" s="62">
        <v>53131609</v>
      </c>
      <c r="CYQ1788" s="62">
        <v>53131609</v>
      </c>
      <c r="CYR1788" s="62">
        <v>53131609</v>
      </c>
      <c r="CYS1788" s="62">
        <v>53131609</v>
      </c>
      <c r="CYT1788" s="62">
        <v>53131609</v>
      </c>
      <c r="CYU1788" s="62">
        <v>53131609</v>
      </c>
      <c r="CYV1788" s="62">
        <v>53131609</v>
      </c>
      <c r="CYW1788" s="62">
        <v>53131609</v>
      </c>
      <c r="CYX1788" s="62">
        <v>53131609</v>
      </c>
      <c r="CYY1788" s="62">
        <v>53131609</v>
      </c>
      <c r="CYZ1788" s="62">
        <v>53131609</v>
      </c>
      <c r="CZA1788" s="62">
        <v>53131609</v>
      </c>
      <c r="CZB1788" s="62">
        <v>53131609</v>
      </c>
      <c r="CZC1788" s="62">
        <v>53131609</v>
      </c>
      <c r="CZD1788" s="62">
        <v>53131609</v>
      </c>
      <c r="CZE1788" s="62">
        <v>53131609</v>
      </c>
      <c r="CZF1788" s="62">
        <v>53131609</v>
      </c>
      <c r="CZG1788" s="62">
        <v>53131609</v>
      </c>
      <c r="CZH1788" s="62">
        <v>53131609</v>
      </c>
      <c r="CZI1788" s="62">
        <v>53131609</v>
      </c>
      <c r="CZJ1788" s="62">
        <v>53131609</v>
      </c>
      <c r="CZK1788" s="62">
        <v>53131609</v>
      </c>
      <c r="CZL1788" s="62">
        <v>53131609</v>
      </c>
      <c r="CZM1788" s="62">
        <v>53131609</v>
      </c>
      <c r="CZN1788" s="62">
        <v>53131609</v>
      </c>
      <c r="CZO1788" s="62">
        <v>53131609</v>
      </c>
      <c r="CZP1788" s="62">
        <v>53131609</v>
      </c>
      <c r="CZQ1788" s="62">
        <v>53131609</v>
      </c>
      <c r="CZR1788" s="62">
        <v>53131609</v>
      </c>
      <c r="CZS1788" s="62">
        <v>53131609</v>
      </c>
      <c r="CZT1788" s="62">
        <v>53131609</v>
      </c>
      <c r="CZU1788" s="62">
        <v>53131609</v>
      </c>
      <c r="CZV1788" s="62">
        <v>53131609</v>
      </c>
      <c r="CZW1788" s="62">
        <v>53131609</v>
      </c>
      <c r="CZX1788" s="62">
        <v>53131609</v>
      </c>
      <c r="CZY1788" s="62">
        <v>53131609</v>
      </c>
      <c r="CZZ1788" s="62">
        <v>53131609</v>
      </c>
      <c r="DAA1788" s="62">
        <v>53131609</v>
      </c>
      <c r="DAB1788" s="62">
        <v>53131609</v>
      </c>
      <c r="DAC1788" s="62">
        <v>53131609</v>
      </c>
      <c r="DAD1788" s="62">
        <v>53131609</v>
      </c>
      <c r="DAE1788" s="62">
        <v>53131609</v>
      </c>
      <c r="DAF1788" s="62">
        <v>53131609</v>
      </c>
      <c r="DAG1788" s="62">
        <v>53131609</v>
      </c>
      <c r="DAH1788" s="62">
        <v>53131609</v>
      </c>
      <c r="DAI1788" s="62">
        <v>53131609</v>
      </c>
      <c r="DAJ1788" s="62">
        <v>53131609</v>
      </c>
      <c r="DAK1788" s="62">
        <v>53131609</v>
      </c>
      <c r="DAL1788" s="62">
        <v>53131609</v>
      </c>
      <c r="DAM1788" s="62">
        <v>53131609</v>
      </c>
      <c r="DAN1788" s="62">
        <v>53131609</v>
      </c>
      <c r="DAO1788" s="62">
        <v>53131609</v>
      </c>
      <c r="DAP1788" s="62">
        <v>53131609</v>
      </c>
      <c r="DAQ1788" s="62">
        <v>53131609</v>
      </c>
      <c r="DAR1788" s="62">
        <v>53131609</v>
      </c>
      <c r="DAS1788" s="62">
        <v>53131609</v>
      </c>
      <c r="DAT1788" s="62">
        <v>53131609</v>
      </c>
      <c r="DAU1788" s="62">
        <v>53131609</v>
      </c>
      <c r="DAV1788" s="62">
        <v>53131609</v>
      </c>
      <c r="DAW1788" s="62">
        <v>53131609</v>
      </c>
      <c r="DAX1788" s="62">
        <v>53131609</v>
      </c>
      <c r="DAY1788" s="62">
        <v>53131609</v>
      </c>
      <c r="DAZ1788" s="62">
        <v>53131609</v>
      </c>
      <c r="DBA1788" s="62">
        <v>53131609</v>
      </c>
      <c r="DBB1788" s="62">
        <v>53131609</v>
      </c>
      <c r="DBC1788" s="62">
        <v>53131609</v>
      </c>
      <c r="DBD1788" s="62">
        <v>53131609</v>
      </c>
      <c r="DBE1788" s="62">
        <v>53131609</v>
      </c>
      <c r="DBF1788" s="62">
        <v>53131609</v>
      </c>
      <c r="DBG1788" s="62">
        <v>53131609</v>
      </c>
      <c r="DBH1788" s="62">
        <v>53131609</v>
      </c>
      <c r="DBI1788" s="62">
        <v>53131609</v>
      </c>
      <c r="DBJ1788" s="62">
        <v>53131609</v>
      </c>
      <c r="DBK1788" s="62">
        <v>53131609</v>
      </c>
      <c r="DBL1788" s="62">
        <v>53131609</v>
      </c>
      <c r="DBM1788" s="62">
        <v>53131609</v>
      </c>
      <c r="DBN1788" s="62">
        <v>53131609</v>
      </c>
      <c r="DBO1788" s="62">
        <v>53131609</v>
      </c>
      <c r="DBP1788" s="62">
        <v>53131609</v>
      </c>
      <c r="DBQ1788" s="62">
        <v>53131609</v>
      </c>
      <c r="DBR1788" s="62">
        <v>53131609</v>
      </c>
      <c r="DBS1788" s="62">
        <v>53131609</v>
      </c>
      <c r="DBT1788" s="62">
        <v>53131609</v>
      </c>
      <c r="DBU1788" s="62">
        <v>53131609</v>
      </c>
      <c r="DBV1788" s="62">
        <v>53131609</v>
      </c>
      <c r="DBW1788" s="62">
        <v>53131609</v>
      </c>
      <c r="DBX1788" s="62">
        <v>53131609</v>
      </c>
      <c r="DBY1788" s="62">
        <v>53131609</v>
      </c>
      <c r="DBZ1788" s="62">
        <v>53131609</v>
      </c>
      <c r="DCA1788" s="62">
        <v>53131609</v>
      </c>
      <c r="DCB1788" s="62">
        <v>53131609</v>
      </c>
      <c r="DCC1788" s="62">
        <v>53131609</v>
      </c>
      <c r="DCD1788" s="62">
        <v>53131609</v>
      </c>
      <c r="DCE1788" s="62">
        <v>53131609</v>
      </c>
      <c r="DCF1788" s="62">
        <v>53131609</v>
      </c>
      <c r="DCG1788" s="62">
        <v>53131609</v>
      </c>
      <c r="DCH1788" s="62">
        <v>53131609</v>
      </c>
      <c r="DCI1788" s="62">
        <v>53131609</v>
      </c>
      <c r="DCJ1788" s="62">
        <v>53131609</v>
      </c>
      <c r="DCK1788" s="62">
        <v>53131609</v>
      </c>
      <c r="DCL1788" s="62">
        <v>53131609</v>
      </c>
      <c r="DCM1788" s="62">
        <v>53131609</v>
      </c>
      <c r="DCN1788" s="62">
        <v>53131609</v>
      </c>
      <c r="DCO1788" s="62">
        <v>53131609</v>
      </c>
      <c r="DCP1788" s="62">
        <v>53131609</v>
      </c>
      <c r="DCQ1788" s="62">
        <v>53131609</v>
      </c>
      <c r="DCR1788" s="62">
        <v>53131609</v>
      </c>
      <c r="DCS1788" s="62">
        <v>53131609</v>
      </c>
      <c r="DCT1788" s="62">
        <v>53131609</v>
      </c>
      <c r="DCU1788" s="62">
        <v>53131609</v>
      </c>
      <c r="DCV1788" s="62">
        <v>53131609</v>
      </c>
      <c r="DCW1788" s="62">
        <v>53131609</v>
      </c>
      <c r="DCX1788" s="62">
        <v>53131609</v>
      </c>
      <c r="DCY1788" s="62">
        <v>53131609</v>
      </c>
      <c r="DCZ1788" s="62">
        <v>53131609</v>
      </c>
      <c r="DDA1788" s="62">
        <v>53131609</v>
      </c>
      <c r="DDB1788" s="62">
        <v>53131609</v>
      </c>
      <c r="DDC1788" s="62">
        <v>53131609</v>
      </c>
      <c r="DDD1788" s="62">
        <v>53131609</v>
      </c>
      <c r="DDE1788" s="62">
        <v>53131609</v>
      </c>
      <c r="DDF1788" s="62">
        <v>53131609</v>
      </c>
      <c r="DDG1788" s="62">
        <v>53131609</v>
      </c>
      <c r="DDH1788" s="62">
        <v>53131609</v>
      </c>
      <c r="DDI1788" s="62">
        <v>53131609</v>
      </c>
      <c r="DDJ1788" s="62">
        <v>53131609</v>
      </c>
      <c r="DDK1788" s="62">
        <v>53131609</v>
      </c>
      <c r="DDL1788" s="62">
        <v>53131609</v>
      </c>
      <c r="DDM1788" s="62">
        <v>53131609</v>
      </c>
      <c r="DDN1788" s="62">
        <v>53131609</v>
      </c>
      <c r="DDO1788" s="62">
        <v>53131609</v>
      </c>
      <c r="DDP1788" s="62">
        <v>53131609</v>
      </c>
      <c r="DDQ1788" s="62">
        <v>53131609</v>
      </c>
      <c r="DDR1788" s="62">
        <v>53131609</v>
      </c>
      <c r="DDS1788" s="62">
        <v>53131609</v>
      </c>
      <c r="DDT1788" s="62">
        <v>53131609</v>
      </c>
      <c r="DDU1788" s="62">
        <v>53131609</v>
      </c>
      <c r="DDV1788" s="62">
        <v>53131609</v>
      </c>
      <c r="DDW1788" s="62">
        <v>53131609</v>
      </c>
      <c r="DDX1788" s="62">
        <v>53131609</v>
      </c>
      <c r="DDY1788" s="62">
        <v>53131609</v>
      </c>
      <c r="DDZ1788" s="62">
        <v>53131609</v>
      </c>
      <c r="DEA1788" s="62">
        <v>53131609</v>
      </c>
      <c r="DEB1788" s="62">
        <v>53131609</v>
      </c>
      <c r="DEC1788" s="62">
        <v>53131609</v>
      </c>
      <c r="DED1788" s="62">
        <v>53131609</v>
      </c>
      <c r="DEE1788" s="62">
        <v>53131609</v>
      </c>
      <c r="DEF1788" s="62">
        <v>53131609</v>
      </c>
      <c r="DEG1788" s="62">
        <v>53131609</v>
      </c>
      <c r="DEH1788" s="62">
        <v>53131609</v>
      </c>
      <c r="DEI1788" s="62">
        <v>53131609</v>
      </c>
      <c r="DEJ1788" s="62">
        <v>53131609</v>
      </c>
      <c r="DEK1788" s="62">
        <v>53131609</v>
      </c>
      <c r="DEL1788" s="62">
        <v>53131609</v>
      </c>
      <c r="DEM1788" s="62">
        <v>53131609</v>
      </c>
      <c r="DEN1788" s="62">
        <v>53131609</v>
      </c>
      <c r="DEO1788" s="62">
        <v>53131609</v>
      </c>
      <c r="DEP1788" s="62">
        <v>53131609</v>
      </c>
      <c r="DEQ1788" s="62">
        <v>53131609</v>
      </c>
      <c r="DER1788" s="62">
        <v>53131609</v>
      </c>
      <c r="DES1788" s="62">
        <v>53131609</v>
      </c>
      <c r="DET1788" s="62">
        <v>53131609</v>
      </c>
      <c r="DEU1788" s="62">
        <v>53131609</v>
      </c>
      <c r="DEV1788" s="62">
        <v>53131609</v>
      </c>
      <c r="DEW1788" s="62">
        <v>53131609</v>
      </c>
      <c r="DEX1788" s="62">
        <v>53131609</v>
      </c>
      <c r="DEY1788" s="62">
        <v>53131609</v>
      </c>
      <c r="DEZ1788" s="62">
        <v>53131609</v>
      </c>
      <c r="DFA1788" s="62">
        <v>53131609</v>
      </c>
      <c r="DFB1788" s="62">
        <v>53131609</v>
      </c>
      <c r="DFC1788" s="62">
        <v>53131609</v>
      </c>
      <c r="DFD1788" s="62">
        <v>53131609</v>
      </c>
      <c r="DFE1788" s="62">
        <v>53131609</v>
      </c>
      <c r="DFF1788" s="62">
        <v>53131609</v>
      </c>
      <c r="DFG1788" s="62">
        <v>53131609</v>
      </c>
      <c r="DFH1788" s="62">
        <v>53131609</v>
      </c>
      <c r="DFI1788" s="62">
        <v>53131609</v>
      </c>
      <c r="DFJ1788" s="62">
        <v>53131609</v>
      </c>
      <c r="DFK1788" s="62">
        <v>53131609</v>
      </c>
      <c r="DFL1788" s="62">
        <v>53131609</v>
      </c>
      <c r="DFM1788" s="62">
        <v>53131609</v>
      </c>
      <c r="DFN1788" s="62">
        <v>53131609</v>
      </c>
      <c r="DFO1788" s="62">
        <v>53131609</v>
      </c>
      <c r="DFP1788" s="62">
        <v>53131609</v>
      </c>
      <c r="DFQ1788" s="62">
        <v>53131609</v>
      </c>
      <c r="DFR1788" s="62">
        <v>53131609</v>
      </c>
      <c r="DFS1788" s="62">
        <v>53131609</v>
      </c>
      <c r="DFT1788" s="62">
        <v>53131609</v>
      </c>
      <c r="DFU1788" s="62">
        <v>53131609</v>
      </c>
      <c r="DFV1788" s="62">
        <v>53131609</v>
      </c>
      <c r="DFW1788" s="62">
        <v>53131609</v>
      </c>
      <c r="DFX1788" s="62">
        <v>53131609</v>
      </c>
      <c r="DFY1788" s="62">
        <v>53131609</v>
      </c>
      <c r="DFZ1788" s="62">
        <v>53131609</v>
      </c>
      <c r="DGA1788" s="62">
        <v>53131609</v>
      </c>
      <c r="DGB1788" s="62">
        <v>53131609</v>
      </c>
      <c r="DGC1788" s="62">
        <v>53131609</v>
      </c>
      <c r="DGD1788" s="62">
        <v>53131609</v>
      </c>
      <c r="DGE1788" s="62">
        <v>53131609</v>
      </c>
      <c r="DGF1788" s="62">
        <v>53131609</v>
      </c>
      <c r="DGG1788" s="62">
        <v>53131609</v>
      </c>
      <c r="DGH1788" s="62">
        <v>53131609</v>
      </c>
      <c r="DGI1788" s="62">
        <v>53131609</v>
      </c>
      <c r="DGJ1788" s="62">
        <v>53131609</v>
      </c>
      <c r="DGK1788" s="62">
        <v>53131609</v>
      </c>
      <c r="DGL1788" s="62">
        <v>53131609</v>
      </c>
      <c r="DGM1788" s="62">
        <v>53131609</v>
      </c>
      <c r="DGN1788" s="62">
        <v>53131609</v>
      </c>
      <c r="DGO1788" s="62">
        <v>53131609</v>
      </c>
      <c r="DGP1788" s="62">
        <v>53131609</v>
      </c>
      <c r="DGQ1788" s="62">
        <v>53131609</v>
      </c>
      <c r="DGR1788" s="62">
        <v>53131609</v>
      </c>
      <c r="DGS1788" s="62">
        <v>53131609</v>
      </c>
      <c r="DGT1788" s="62">
        <v>53131609</v>
      </c>
      <c r="DGU1788" s="62">
        <v>53131609</v>
      </c>
      <c r="DGV1788" s="62">
        <v>53131609</v>
      </c>
      <c r="DGW1788" s="62">
        <v>53131609</v>
      </c>
      <c r="DGX1788" s="62">
        <v>53131609</v>
      </c>
      <c r="DGY1788" s="62">
        <v>53131609</v>
      </c>
      <c r="DGZ1788" s="62">
        <v>53131609</v>
      </c>
      <c r="DHA1788" s="62">
        <v>53131609</v>
      </c>
      <c r="DHB1788" s="62">
        <v>53131609</v>
      </c>
      <c r="DHC1788" s="62">
        <v>53131609</v>
      </c>
      <c r="DHD1788" s="62">
        <v>53131609</v>
      </c>
      <c r="DHE1788" s="62">
        <v>53131609</v>
      </c>
      <c r="DHF1788" s="62">
        <v>53131609</v>
      </c>
      <c r="DHG1788" s="62">
        <v>53131609</v>
      </c>
      <c r="DHH1788" s="62">
        <v>53131609</v>
      </c>
      <c r="DHI1788" s="62">
        <v>53131609</v>
      </c>
      <c r="DHJ1788" s="62">
        <v>53131609</v>
      </c>
      <c r="DHK1788" s="62">
        <v>53131609</v>
      </c>
      <c r="DHL1788" s="62">
        <v>53131609</v>
      </c>
      <c r="DHM1788" s="62">
        <v>53131609</v>
      </c>
      <c r="DHN1788" s="62">
        <v>53131609</v>
      </c>
      <c r="DHO1788" s="62">
        <v>53131609</v>
      </c>
      <c r="DHP1788" s="62">
        <v>53131609</v>
      </c>
      <c r="DHQ1788" s="62">
        <v>53131609</v>
      </c>
      <c r="DHR1788" s="62">
        <v>53131609</v>
      </c>
      <c r="DHS1788" s="62">
        <v>53131609</v>
      </c>
      <c r="DHT1788" s="62">
        <v>53131609</v>
      </c>
      <c r="DHU1788" s="62">
        <v>53131609</v>
      </c>
      <c r="DHV1788" s="62">
        <v>53131609</v>
      </c>
      <c r="DHW1788" s="62">
        <v>53131609</v>
      </c>
      <c r="DHX1788" s="62">
        <v>53131609</v>
      </c>
      <c r="DHY1788" s="62">
        <v>53131609</v>
      </c>
      <c r="DHZ1788" s="62">
        <v>53131609</v>
      </c>
      <c r="DIA1788" s="62">
        <v>53131609</v>
      </c>
      <c r="DIB1788" s="62">
        <v>53131609</v>
      </c>
      <c r="DIC1788" s="62">
        <v>53131609</v>
      </c>
      <c r="DID1788" s="62">
        <v>53131609</v>
      </c>
      <c r="DIE1788" s="62">
        <v>53131609</v>
      </c>
      <c r="DIF1788" s="62">
        <v>53131609</v>
      </c>
      <c r="DIG1788" s="62">
        <v>53131609</v>
      </c>
      <c r="DIH1788" s="62">
        <v>53131609</v>
      </c>
      <c r="DII1788" s="62">
        <v>53131609</v>
      </c>
      <c r="DIJ1788" s="62">
        <v>53131609</v>
      </c>
      <c r="DIK1788" s="62">
        <v>53131609</v>
      </c>
      <c r="DIL1788" s="62">
        <v>53131609</v>
      </c>
      <c r="DIM1788" s="62">
        <v>53131609</v>
      </c>
      <c r="DIN1788" s="62">
        <v>53131609</v>
      </c>
      <c r="DIO1788" s="62">
        <v>53131609</v>
      </c>
      <c r="DIP1788" s="62">
        <v>53131609</v>
      </c>
      <c r="DIQ1788" s="62">
        <v>53131609</v>
      </c>
      <c r="DIR1788" s="62">
        <v>53131609</v>
      </c>
      <c r="DIS1788" s="62">
        <v>53131609</v>
      </c>
      <c r="DIT1788" s="62">
        <v>53131609</v>
      </c>
      <c r="DIU1788" s="62">
        <v>53131609</v>
      </c>
      <c r="DIV1788" s="62">
        <v>53131609</v>
      </c>
      <c r="DIW1788" s="62">
        <v>53131609</v>
      </c>
      <c r="DIX1788" s="62">
        <v>53131609</v>
      </c>
      <c r="DIY1788" s="62">
        <v>53131609</v>
      </c>
      <c r="DIZ1788" s="62">
        <v>53131609</v>
      </c>
      <c r="DJA1788" s="62">
        <v>53131609</v>
      </c>
      <c r="DJB1788" s="62">
        <v>53131609</v>
      </c>
      <c r="DJC1788" s="62">
        <v>53131609</v>
      </c>
      <c r="DJD1788" s="62">
        <v>53131609</v>
      </c>
      <c r="DJE1788" s="62">
        <v>53131609</v>
      </c>
      <c r="DJF1788" s="62">
        <v>53131609</v>
      </c>
      <c r="DJG1788" s="62">
        <v>53131609</v>
      </c>
      <c r="DJH1788" s="62">
        <v>53131609</v>
      </c>
      <c r="DJI1788" s="62">
        <v>53131609</v>
      </c>
      <c r="DJJ1788" s="62">
        <v>53131609</v>
      </c>
      <c r="DJK1788" s="62">
        <v>53131609</v>
      </c>
      <c r="DJL1788" s="62">
        <v>53131609</v>
      </c>
      <c r="DJM1788" s="62">
        <v>53131609</v>
      </c>
      <c r="DJN1788" s="62">
        <v>53131609</v>
      </c>
      <c r="DJO1788" s="62">
        <v>53131609</v>
      </c>
      <c r="DJP1788" s="62">
        <v>53131609</v>
      </c>
      <c r="DJQ1788" s="62">
        <v>53131609</v>
      </c>
      <c r="DJR1788" s="62">
        <v>53131609</v>
      </c>
      <c r="DJS1788" s="62">
        <v>53131609</v>
      </c>
      <c r="DJT1788" s="62">
        <v>53131609</v>
      </c>
      <c r="DJU1788" s="62">
        <v>53131609</v>
      </c>
      <c r="DJV1788" s="62">
        <v>53131609</v>
      </c>
      <c r="DJW1788" s="62">
        <v>53131609</v>
      </c>
      <c r="DJX1788" s="62">
        <v>53131609</v>
      </c>
      <c r="DJY1788" s="62">
        <v>53131609</v>
      </c>
      <c r="DJZ1788" s="62">
        <v>53131609</v>
      </c>
      <c r="DKA1788" s="62">
        <v>53131609</v>
      </c>
      <c r="DKB1788" s="62">
        <v>53131609</v>
      </c>
      <c r="DKC1788" s="62">
        <v>53131609</v>
      </c>
      <c r="DKD1788" s="62">
        <v>53131609</v>
      </c>
      <c r="DKE1788" s="62">
        <v>53131609</v>
      </c>
      <c r="DKF1788" s="62">
        <v>53131609</v>
      </c>
      <c r="DKG1788" s="62">
        <v>53131609</v>
      </c>
      <c r="DKH1788" s="62">
        <v>53131609</v>
      </c>
      <c r="DKI1788" s="62">
        <v>53131609</v>
      </c>
      <c r="DKJ1788" s="62">
        <v>53131609</v>
      </c>
      <c r="DKK1788" s="62">
        <v>53131609</v>
      </c>
      <c r="DKL1788" s="62">
        <v>53131609</v>
      </c>
      <c r="DKM1788" s="62">
        <v>53131609</v>
      </c>
      <c r="DKN1788" s="62">
        <v>53131609</v>
      </c>
      <c r="DKO1788" s="62">
        <v>53131609</v>
      </c>
      <c r="DKP1788" s="62">
        <v>53131609</v>
      </c>
      <c r="DKQ1788" s="62">
        <v>53131609</v>
      </c>
      <c r="DKR1788" s="62">
        <v>53131609</v>
      </c>
      <c r="DKS1788" s="62">
        <v>53131609</v>
      </c>
      <c r="DKT1788" s="62">
        <v>53131609</v>
      </c>
      <c r="DKU1788" s="62">
        <v>53131609</v>
      </c>
      <c r="DKV1788" s="62">
        <v>53131609</v>
      </c>
      <c r="DKW1788" s="62">
        <v>53131609</v>
      </c>
      <c r="DKX1788" s="62">
        <v>53131609</v>
      </c>
      <c r="DKY1788" s="62">
        <v>53131609</v>
      </c>
      <c r="DKZ1788" s="62">
        <v>53131609</v>
      </c>
      <c r="DLA1788" s="62">
        <v>53131609</v>
      </c>
      <c r="DLB1788" s="62">
        <v>53131609</v>
      </c>
      <c r="DLC1788" s="62">
        <v>53131609</v>
      </c>
      <c r="DLD1788" s="62">
        <v>53131609</v>
      </c>
      <c r="DLE1788" s="62">
        <v>53131609</v>
      </c>
      <c r="DLF1788" s="62">
        <v>53131609</v>
      </c>
      <c r="DLG1788" s="62">
        <v>53131609</v>
      </c>
      <c r="DLH1788" s="62">
        <v>53131609</v>
      </c>
      <c r="DLI1788" s="62">
        <v>53131609</v>
      </c>
      <c r="DLJ1788" s="62">
        <v>53131609</v>
      </c>
      <c r="DLK1788" s="62">
        <v>53131609</v>
      </c>
      <c r="DLL1788" s="62">
        <v>53131609</v>
      </c>
      <c r="DLM1788" s="62">
        <v>53131609</v>
      </c>
      <c r="DLN1788" s="62">
        <v>53131609</v>
      </c>
      <c r="DLO1788" s="62">
        <v>53131609</v>
      </c>
      <c r="DLP1788" s="62">
        <v>53131609</v>
      </c>
      <c r="DLQ1788" s="62">
        <v>53131609</v>
      </c>
      <c r="DLR1788" s="62">
        <v>53131609</v>
      </c>
      <c r="DLS1788" s="62">
        <v>53131609</v>
      </c>
      <c r="DLT1788" s="62">
        <v>53131609</v>
      </c>
      <c r="DLU1788" s="62">
        <v>53131609</v>
      </c>
      <c r="DLV1788" s="62">
        <v>53131609</v>
      </c>
      <c r="DLW1788" s="62">
        <v>53131609</v>
      </c>
      <c r="DLX1788" s="62">
        <v>53131609</v>
      </c>
      <c r="DLY1788" s="62">
        <v>53131609</v>
      </c>
      <c r="DLZ1788" s="62">
        <v>53131609</v>
      </c>
      <c r="DMA1788" s="62">
        <v>53131609</v>
      </c>
      <c r="DMB1788" s="62">
        <v>53131609</v>
      </c>
      <c r="DMC1788" s="62">
        <v>53131609</v>
      </c>
      <c r="DMD1788" s="62">
        <v>53131609</v>
      </c>
      <c r="DME1788" s="62">
        <v>53131609</v>
      </c>
      <c r="DMF1788" s="62">
        <v>53131609</v>
      </c>
      <c r="DMG1788" s="62">
        <v>53131609</v>
      </c>
      <c r="DMH1788" s="62">
        <v>53131609</v>
      </c>
      <c r="DMI1788" s="62">
        <v>53131609</v>
      </c>
      <c r="DMJ1788" s="62">
        <v>53131609</v>
      </c>
      <c r="DMK1788" s="62">
        <v>53131609</v>
      </c>
      <c r="DML1788" s="62">
        <v>53131609</v>
      </c>
      <c r="DMM1788" s="62">
        <v>53131609</v>
      </c>
      <c r="DMN1788" s="62">
        <v>53131609</v>
      </c>
      <c r="DMO1788" s="62">
        <v>53131609</v>
      </c>
      <c r="DMP1788" s="62">
        <v>53131609</v>
      </c>
      <c r="DMQ1788" s="62">
        <v>53131609</v>
      </c>
      <c r="DMR1788" s="62">
        <v>53131609</v>
      </c>
      <c r="DMS1788" s="62">
        <v>53131609</v>
      </c>
      <c r="DMT1788" s="62">
        <v>53131609</v>
      </c>
      <c r="DMU1788" s="62">
        <v>53131609</v>
      </c>
      <c r="DMV1788" s="62">
        <v>53131609</v>
      </c>
      <c r="DMW1788" s="62">
        <v>53131609</v>
      </c>
      <c r="DMX1788" s="62">
        <v>53131609</v>
      </c>
      <c r="DMY1788" s="62">
        <v>53131609</v>
      </c>
      <c r="DMZ1788" s="62">
        <v>53131609</v>
      </c>
      <c r="DNA1788" s="62">
        <v>53131609</v>
      </c>
      <c r="DNB1788" s="62">
        <v>53131609</v>
      </c>
      <c r="DNC1788" s="62">
        <v>53131609</v>
      </c>
      <c r="DND1788" s="62">
        <v>53131609</v>
      </c>
      <c r="DNE1788" s="62">
        <v>53131609</v>
      </c>
      <c r="DNF1788" s="62">
        <v>53131609</v>
      </c>
      <c r="DNG1788" s="62">
        <v>53131609</v>
      </c>
      <c r="DNH1788" s="62">
        <v>53131609</v>
      </c>
      <c r="DNI1788" s="62">
        <v>53131609</v>
      </c>
      <c r="DNJ1788" s="62">
        <v>53131609</v>
      </c>
      <c r="DNK1788" s="62">
        <v>53131609</v>
      </c>
      <c r="DNL1788" s="62">
        <v>53131609</v>
      </c>
      <c r="DNM1788" s="62">
        <v>53131609</v>
      </c>
      <c r="DNN1788" s="62">
        <v>53131609</v>
      </c>
      <c r="DNO1788" s="62">
        <v>53131609</v>
      </c>
      <c r="DNP1788" s="62">
        <v>53131609</v>
      </c>
      <c r="DNQ1788" s="62">
        <v>53131609</v>
      </c>
      <c r="DNR1788" s="62">
        <v>53131609</v>
      </c>
      <c r="DNS1788" s="62">
        <v>53131609</v>
      </c>
      <c r="DNT1788" s="62">
        <v>53131609</v>
      </c>
      <c r="DNU1788" s="62">
        <v>53131609</v>
      </c>
      <c r="DNV1788" s="62">
        <v>53131609</v>
      </c>
      <c r="DNW1788" s="62">
        <v>53131609</v>
      </c>
      <c r="DNX1788" s="62">
        <v>53131609</v>
      </c>
      <c r="DNY1788" s="62">
        <v>53131609</v>
      </c>
      <c r="DNZ1788" s="62">
        <v>53131609</v>
      </c>
      <c r="DOA1788" s="62">
        <v>53131609</v>
      </c>
      <c r="DOB1788" s="62">
        <v>53131609</v>
      </c>
      <c r="DOC1788" s="62">
        <v>53131609</v>
      </c>
      <c r="DOD1788" s="62">
        <v>53131609</v>
      </c>
      <c r="DOE1788" s="62">
        <v>53131609</v>
      </c>
      <c r="DOF1788" s="62">
        <v>53131609</v>
      </c>
      <c r="DOG1788" s="62">
        <v>53131609</v>
      </c>
      <c r="DOH1788" s="62">
        <v>53131609</v>
      </c>
      <c r="DOI1788" s="62">
        <v>53131609</v>
      </c>
      <c r="DOJ1788" s="62">
        <v>53131609</v>
      </c>
      <c r="DOK1788" s="62">
        <v>53131609</v>
      </c>
      <c r="DOL1788" s="62">
        <v>53131609</v>
      </c>
      <c r="DOM1788" s="62">
        <v>53131609</v>
      </c>
      <c r="DON1788" s="62">
        <v>53131609</v>
      </c>
      <c r="DOO1788" s="62">
        <v>53131609</v>
      </c>
      <c r="DOP1788" s="62">
        <v>53131609</v>
      </c>
      <c r="DOQ1788" s="62">
        <v>53131609</v>
      </c>
      <c r="DOR1788" s="62">
        <v>53131609</v>
      </c>
      <c r="DOS1788" s="62">
        <v>53131609</v>
      </c>
      <c r="DOT1788" s="62">
        <v>53131609</v>
      </c>
      <c r="DOU1788" s="62">
        <v>53131609</v>
      </c>
      <c r="DOV1788" s="62">
        <v>53131609</v>
      </c>
      <c r="DOW1788" s="62">
        <v>53131609</v>
      </c>
      <c r="DOX1788" s="62">
        <v>53131609</v>
      </c>
      <c r="DOY1788" s="62">
        <v>53131609</v>
      </c>
      <c r="DOZ1788" s="62">
        <v>53131609</v>
      </c>
      <c r="DPA1788" s="62">
        <v>53131609</v>
      </c>
      <c r="DPB1788" s="62">
        <v>53131609</v>
      </c>
      <c r="DPC1788" s="62">
        <v>53131609</v>
      </c>
      <c r="DPD1788" s="62">
        <v>53131609</v>
      </c>
      <c r="DPE1788" s="62">
        <v>53131609</v>
      </c>
      <c r="DPF1788" s="62">
        <v>53131609</v>
      </c>
      <c r="DPG1788" s="62">
        <v>53131609</v>
      </c>
      <c r="DPH1788" s="62">
        <v>53131609</v>
      </c>
      <c r="DPI1788" s="62">
        <v>53131609</v>
      </c>
      <c r="DPJ1788" s="62">
        <v>53131609</v>
      </c>
      <c r="DPK1788" s="62">
        <v>53131609</v>
      </c>
      <c r="DPL1788" s="62">
        <v>53131609</v>
      </c>
      <c r="DPM1788" s="62">
        <v>53131609</v>
      </c>
      <c r="DPN1788" s="62">
        <v>53131609</v>
      </c>
      <c r="DPO1788" s="62">
        <v>53131609</v>
      </c>
      <c r="DPP1788" s="62">
        <v>53131609</v>
      </c>
      <c r="DPQ1788" s="62">
        <v>53131609</v>
      </c>
      <c r="DPR1788" s="62">
        <v>53131609</v>
      </c>
      <c r="DPS1788" s="62">
        <v>53131609</v>
      </c>
      <c r="DPT1788" s="62">
        <v>53131609</v>
      </c>
      <c r="DPU1788" s="62">
        <v>53131609</v>
      </c>
      <c r="DPV1788" s="62">
        <v>53131609</v>
      </c>
      <c r="DPW1788" s="62">
        <v>53131609</v>
      </c>
      <c r="DPX1788" s="62">
        <v>53131609</v>
      </c>
      <c r="DPY1788" s="62">
        <v>53131609</v>
      </c>
      <c r="DPZ1788" s="62">
        <v>53131609</v>
      </c>
      <c r="DQA1788" s="62">
        <v>53131609</v>
      </c>
      <c r="DQB1788" s="62">
        <v>53131609</v>
      </c>
      <c r="DQC1788" s="62">
        <v>53131609</v>
      </c>
      <c r="DQD1788" s="62">
        <v>53131609</v>
      </c>
      <c r="DQE1788" s="62">
        <v>53131609</v>
      </c>
      <c r="DQF1788" s="62">
        <v>53131609</v>
      </c>
      <c r="DQG1788" s="62">
        <v>53131609</v>
      </c>
      <c r="DQH1788" s="62">
        <v>53131609</v>
      </c>
      <c r="DQI1788" s="62">
        <v>53131609</v>
      </c>
      <c r="DQJ1788" s="62">
        <v>53131609</v>
      </c>
      <c r="DQK1788" s="62">
        <v>53131609</v>
      </c>
      <c r="DQL1788" s="62">
        <v>53131609</v>
      </c>
      <c r="DQM1788" s="62">
        <v>53131609</v>
      </c>
      <c r="DQN1788" s="62">
        <v>53131609</v>
      </c>
      <c r="DQO1788" s="62">
        <v>53131609</v>
      </c>
      <c r="DQP1788" s="62">
        <v>53131609</v>
      </c>
      <c r="DQQ1788" s="62">
        <v>53131609</v>
      </c>
      <c r="DQR1788" s="62">
        <v>53131609</v>
      </c>
      <c r="DQS1788" s="62">
        <v>53131609</v>
      </c>
      <c r="DQT1788" s="62">
        <v>53131609</v>
      </c>
      <c r="DQU1788" s="62">
        <v>53131609</v>
      </c>
      <c r="DQV1788" s="62">
        <v>53131609</v>
      </c>
      <c r="DQW1788" s="62">
        <v>53131609</v>
      </c>
      <c r="DQX1788" s="62">
        <v>53131609</v>
      </c>
      <c r="DQY1788" s="62">
        <v>53131609</v>
      </c>
      <c r="DQZ1788" s="62">
        <v>53131609</v>
      </c>
      <c r="DRA1788" s="62">
        <v>53131609</v>
      </c>
      <c r="DRB1788" s="62">
        <v>53131609</v>
      </c>
      <c r="DRC1788" s="62">
        <v>53131609</v>
      </c>
      <c r="DRD1788" s="62">
        <v>53131609</v>
      </c>
      <c r="DRE1788" s="62">
        <v>53131609</v>
      </c>
      <c r="DRF1788" s="62">
        <v>53131609</v>
      </c>
      <c r="DRG1788" s="62">
        <v>53131609</v>
      </c>
      <c r="DRH1788" s="62">
        <v>53131609</v>
      </c>
      <c r="DRI1788" s="62">
        <v>53131609</v>
      </c>
      <c r="DRJ1788" s="62">
        <v>53131609</v>
      </c>
      <c r="DRK1788" s="62">
        <v>53131609</v>
      </c>
      <c r="DRL1788" s="62">
        <v>53131609</v>
      </c>
      <c r="DRM1788" s="62">
        <v>53131609</v>
      </c>
      <c r="DRN1788" s="62">
        <v>53131609</v>
      </c>
      <c r="DRO1788" s="62">
        <v>53131609</v>
      </c>
      <c r="DRP1788" s="62">
        <v>53131609</v>
      </c>
      <c r="DRQ1788" s="62">
        <v>53131609</v>
      </c>
      <c r="DRR1788" s="62">
        <v>53131609</v>
      </c>
      <c r="DRS1788" s="62">
        <v>53131609</v>
      </c>
      <c r="DRT1788" s="62">
        <v>53131609</v>
      </c>
      <c r="DRU1788" s="62">
        <v>53131609</v>
      </c>
      <c r="DRV1788" s="62">
        <v>53131609</v>
      </c>
      <c r="DRW1788" s="62">
        <v>53131609</v>
      </c>
      <c r="DRX1788" s="62">
        <v>53131609</v>
      </c>
      <c r="DRY1788" s="62">
        <v>53131609</v>
      </c>
      <c r="DRZ1788" s="62">
        <v>53131609</v>
      </c>
      <c r="DSA1788" s="62">
        <v>53131609</v>
      </c>
      <c r="DSB1788" s="62">
        <v>53131609</v>
      </c>
      <c r="DSC1788" s="62">
        <v>53131609</v>
      </c>
      <c r="DSD1788" s="62">
        <v>53131609</v>
      </c>
      <c r="DSE1788" s="62">
        <v>53131609</v>
      </c>
      <c r="DSF1788" s="62">
        <v>53131609</v>
      </c>
      <c r="DSG1788" s="62">
        <v>53131609</v>
      </c>
      <c r="DSH1788" s="62">
        <v>53131609</v>
      </c>
      <c r="DSI1788" s="62">
        <v>53131609</v>
      </c>
      <c r="DSJ1788" s="62">
        <v>53131609</v>
      </c>
      <c r="DSK1788" s="62">
        <v>53131609</v>
      </c>
      <c r="DSL1788" s="62">
        <v>53131609</v>
      </c>
      <c r="DSM1788" s="62">
        <v>53131609</v>
      </c>
      <c r="DSN1788" s="62">
        <v>53131609</v>
      </c>
      <c r="DSO1788" s="62">
        <v>53131609</v>
      </c>
      <c r="DSP1788" s="62">
        <v>53131609</v>
      </c>
      <c r="DSQ1788" s="62">
        <v>53131609</v>
      </c>
      <c r="DSR1788" s="62">
        <v>53131609</v>
      </c>
      <c r="DSS1788" s="62">
        <v>53131609</v>
      </c>
      <c r="DST1788" s="62">
        <v>53131609</v>
      </c>
      <c r="DSU1788" s="62">
        <v>53131609</v>
      </c>
      <c r="DSV1788" s="62">
        <v>53131609</v>
      </c>
      <c r="DSW1788" s="62">
        <v>53131609</v>
      </c>
      <c r="DSX1788" s="62">
        <v>53131609</v>
      </c>
      <c r="DSY1788" s="62">
        <v>53131609</v>
      </c>
      <c r="DSZ1788" s="62">
        <v>53131609</v>
      </c>
      <c r="DTA1788" s="62">
        <v>53131609</v>
      </c>
      <c r="DTB1788" s="62">
        <v>53131609</v>
      </c>
      <c r="DTC1788" s="62">
        <v>53131609</v>
      </c>
      <c r="DTD1788" s="62">
        <v>53131609</v>
      </c>
      <c r="DTE1788" s="62">
        <v>53131609</v>
      </c>
      <c r="DTF1788" s="62">
        <v>53131609</v>
      </c>
      <c r="DTG1788" s="62">
        <v>53131609</v>
      </c>
      <c r="DTH1788" s="62">
        <v>53131609</v>
      </c>
      <c r="DTI1788" s="62">
        <v>53131609</v>
      </c>
      <c r="DTJ1788" s="62">
        <v>53131609</v>
      </c>
      <c r="DTK1788" s="62">
        <v>53131609</v>
      </c>
      <c r="DTL1788" s="62">
        <v>53131609</v>
      </c>
      <c r="DTM1788" s="62">
        <v>53131609</v>
      </c>
      <c r="DTN1788" s="62">
        <v>53131609</v>
      </c>
      <c r="DTO1788" s="62">
        <v>53131609</v>
      </c>
      <c r="DTP1788" s="62">
        <v>53131609</v>
      </c>
      <c r="DTQ1788" s="62">
        <v>53131609</v>
      </c>
      <c r="DTR1788" s="62">
        <v>53131609</v>
      </c>
      <c r="DTS1788" s="62">
        <v>53131609</v>
      </c>
      <c r="DTT1788" s="62">
        <v>53131609</v>
      </c>
      <c r="DTU1788" s="62">
        <v>53131609</v>
      </c>
      <c r="DTV1788" s="62">
        <v>53131609</v>
      </c>
      <c r="DTW1788" s="62">
        <v>53131609</v>
      </c>
      <c r="DTX1788" s="62">
        <v>53131609</v>
      </c>
      <c r="DTY1788" s="62">
        <v>53131609</v>
      </c>
      <c r="DTZ1788" s="62">
        <v>53131609</v>
      </c>
      <c r="DUA1788" s="62">
        <v>53131609</v>
      </c>
      <c r="DUB1788" s="62">
        <v>53131609</v>
      </c>
      <c r="DUC1788" s="62">
        <v>53131609</v>
      </c>
      <c r="DUD1788" s="62">
        <v>53131609</v>
      </c>
      <c r="DUE1788" s="62">
        <v>53131609</v>
      </c>
      <c r="DUF1788" s="62">
        <v>53131609</v>
      </c>
      <c r="DUG1788" s="62">
        <v>53131609</v>
      </c>
      <c r="DUH1788" s="62">
        <v>53131609</v>
      </c>
      <c r="DUI1788" s="62">
        <v>53131609</v>
      </c>
      <c r="DUJ1788" s="62">
        <v>53131609</v>
      </c>
      <c r="DUK1788" s="62">
        <v>53131609</v>
      </c>
      <c r="DUL1788" s="62">
        <v>53131609</v>
      </c>
      <c r="DUM1788" s="62">
        <v>53131609</v>
      </c>
      <c r="DUN1788" s="62">
        <v>53131609</v>
      </c>
      <c r="DUO1788" s="62">
        <v>53131609</v>
      </c>
      <c r="DUP1788" s="62">
        <v>53131609</v>
      </c>
      <c r="DUQ1788" s="62">
        <v>53131609</v>
      </c>
      <c r="DUR1788" s="62">
        <v>53131609</v>
      </c>
      <c r="DUS1788" s="62">
        <v>53131609</v>
      </c>
      <c r="DUT1788" s="62">
        <v>53131609</v>
      </c>
      <c r="DUU1788" s="62">
        <v>53131609</v>
      </c>
      <c r="DUV1788" s="62">
        <v>53131609</v>
      </c>
      <c r="DUW1788" s="62">
        <v>53131609</v>
      </c>
      <c r="DUX1788" s="62">
        <v>53131609</v>
      </c>
      <c r="DUY1788" s="62">
        <v>53131609</v>
      </c>
      <c r="DUZ1788" s="62">
        <v>53131609</v>
      </c>
      <c r="DVA1788" s="62">
        <v>53131609</v>
      </c>
      <c r="DVB1788" s="62">
        <v>53131609</v>
      </c>
      <c r="DVC1788" s="62">
        <v>53131609</v>
      </c>
      <c r="DVD1788" s="62">
        <v>53131609</v>
      </c>
      <c r="DVE1788" s="62">
        <v>53131609</v>
      </c>
      <c r="DVF1788" s="62">
        <v>53131609</v>
      </c>
      <c r="DVG1788" s="62">
        <v>53131609</v>
      </c>
      <c r="DVH1788" s="62">
        <v>53131609</v>
      </c>
      <c r="DVI1788" s="62">
        <v>53131609</v>
      </c>
      <c r="DVJ1788" s="62">
        <v>53131609</v>
      </c>
      <c r="DVK1788" s="62">
        <v>53131609</v>
      </c>
      <c r="DVL1788" s="62">
        <v>53131609</v>
      </c>
      <c r="DVM1788" s="62">
        <v>53131609</v>
      </c>
      <c r="DVN1788" s="62">
        <v>53131609</v>
      </c>
      <c r="DVO1788" s="62">
        <v>53131609</v>
      </c>
      <c r="DVP1788" s="62">
        <v>53131609</v>
      </c>
      <c r="DVQ1788" s="62">
        <v>53131609</v>
      </c>
      <c r="DVR1788" s="62">
        <v>53131609</v>
      </c>
      <c r="DVS1788" s="62">
        <v>53131609</v>
      </c>
      <c r="DVT1788" s="62">
        <v>53131609</v>
      </c>
      <c r="DVU1788" s="62">
        <v>53131609</v>
      </c>
      <c r="DVV1788" s="62">
        <v>53131609</v>
      </c>
      <c r="DVW1788" s="62">
        <v>53131609</v>
      </c>
      <c r="DVX1788" s="62">
        <v>53131609</v>
      </c>
      <c r="DVY1788" s="62">
        <v>53131609</v>
      </c>
      <c r="DVZ1788" s="62">
        <v>53131609</v>
      </c>
      <c r="DWA1788" s="62">
        <v>53131609</v>
      </c>
      <c r="DWB1788" s="62">
        <v>53131609</v>
      </c>
      <c r="DWC1788" s="62">
        <v>53131609</v>
      </c>
      <c r="DWD1788" s="62">
        <v>53131609</v>
      </c>
      <c r="DWE1788" s="62">
        <v>53131609</v>
      </c>
      <c r="DWF1788" s="62">
        <v>53131609</v>
      </c>
      <c r="DWG1788" s="62">
        <v>53131609</v>
      </c>
      <c r="DWH1788" s="62">
        <v>53131609</v>
      </c>
      <c r="DWI1788" s="62">
        <v>53131609</v>
      </c>
      <c r="DWJ1788" s="62">
        <v>53131609</v>
      </c>
      <c r="DWK1788" s="62">
        <v>53131609</v>
      </c>
      <c r="DWL1788" s="62">
        <v>53131609</v>
      </c>
      <c r="DWM1788" s="62">
        <v>53131609</v>
      </c>
      <c r="DWN1788" s="62">
        <v>53131609</v>
      </c>
      <c r="DWO1788" s="62">
        <v>53131609</v>
      </c>
      <c r="DWP1788" s="62">
        <v>53131609</v>
      </c>
      <c r="DWQ1788" s="62">
        <v>53131609</v>
      </c>
      <c r="DWR1788" s="62">
        <v>53131609</v>
      </c>
      <c r="DWS1788" s="62">
        <v>53131609</v>
      </c>
      <c r="DWT1788" s="62">
        <v>53131609</v>
      </c>
      <c r="DWU1788" s="62">
        <v>53131609</v>
      </c>
      <c r="DWV1788" s="62">
        <v>53131609</v>
      </c>
      <c r="DWW1788" s="62">
        <v>53131609</v>
      </c>
      <c r="DWX1788" s="62">
        <v>53131609</v>
      </c>
      <c r="DWY1788" s="62">
        <v>53131609</v>
      </c>
      <c r="DWZ1788" s="62">
        <v>53131609</v>
      </c>
      <c r="DXA1788" s="62">
        <v>53131609</v>
      </c>
      <c r="DXB1788" s="62">
        <v>53131609</v>
      </c>
      <c r="DXC1788" s="62">
        <v>53131609</v>
      </c>
      <c r="DXD1788" s="62">
        <v>53131609</v>
      </c>
      <c r="DXE1788" s="62">
        <v>53131609</v>
      </c>
      <c r="DXF1788" s="62">
        <v>53131609</v>
      </c>
      <c r="DXG1788" s="62">
        <v>53131609</v>
      </c>
      <c r="DXH1788" s="62">
        <v>53131609</v>
      </c>
      <c r="DXI1788" s="62">
        <v>53131609</v>
      </c>
      <c r="DXJ1788" s="62">
        <v>53131609</v>
      </c>
      <c r="DXK1788" s="62">
        <v>53131609</v>
      </c>
      <c r="DXL1788" s="62">
        <v>53131609</v>
      </c>
      <c r="DXM1788" s="62">
        <v>53131609</v>
      </c>
      <c r="DXN1788" s="62">
        <v>53131609</v>
      </c>
      <c r="DXO1788" s="62">
        <v>53131609</v>
      </c>
      <c r="DXP1788" s="62">
        <v>53131609</v>
      </c>
      <c r="DXQ1788" s="62">
        <v>53131609</v>
      </c>
      <c r="DXR1788" s="62">
        <v>53131609</v>
      </c>
      <c r="DXS1788" s="62">
        <v>53131609</v>
      </c>
      <c r="DXT1788" s="62">
        <v>53131609</v>
      </c>
      <c r="DXU1788" s="62">
        <v>53131609</v>
      </c>
      <c r="DXV1788" s="62">
        <v>53131609</v>
      </c>
      <c r="DXW1788" s="62">
        <v>53131609</v>
      </c>
      <c r="DXX1788" s="62">
        <v>53131609</v>
      </c>
      <c r="DXY1788" s="62">
        <v>53131609</v>
      </c>
      <c r="DXZ1788" s="62">
        <v>53131609</v>
      </c>
      <c r="DYA1788" s="62">
        <v>53131609</v>
      </c>
      <c r="DYB1788" s="62">
        <v>53131609</v>
      </c>
      <c r="DYC1788" s="62">
        <v>53131609</v>
      </c>
      <c r="DYD1788" s="62">
        <v>53131609</v>
      </c>
      <c r="DYE1788" s="62">
        <v>53131609</v>
      </c>
      <c r="DYF1788" s="62">
        <v>53131609</v>
      </c>
      <c r="DYG1788" s="62">
        <v>53131609</v>
      </c>
      <c r="DYH1788" s="62">
        <v>53131609</v>
      </c>
      <c r="DYI1788" s="62">
        <v>53131609</v>
      </c>
      <c r="DYJ1788" s="62">
        <v>53131609</v>
      </c>
      <c r="DYK1788" s="62">
        <v>53131609</v>
      </c>
      <c r="DYL1788" s="62">
        <v>53131609</v>
      </c>
      <c r="DYM1788" s="62">
        <v>53131609</v>
      </c>
      <c r="DYN1788" s="62">
        <v>53131609</v>
      </c>
      <c r="DYO1788" s="62">
        <v>53131609</v>
      </c>
      <c r="DYP1788" s="62">
        <v>53131609</v>
      </c>
      <c r="DYQ1788" s="62">
        <v>53131609</v>
      </c>
      <c r="DYR1788" s="62">
        <v>53131609</v>
      </c>
      <c r="DYS1788" s="62">
        <v>53131609</v>
      </c>
      <c r="DYT1788" s="62">
        <v>53131609</v>
      </c>
      <c r="DYU1788" s="62">
        <v>53131609</v>
      </c>
      <c r="DYV1788" s="62">
        <v>53131609</v>
      </c>
      <c r="DYW1788" s="62">
        <v>53131609</v>
      </c>
      <c r="DYX1788" s="62">
        <v>53131609</v>
      </c>
      <c r="DYY1788" s="62">
        <v>53131609</v>
      </c>
      <c r="DYZ1788" s="62">
        <v>53131609</v>
      </c>
      <c r="DZA1788" s="62">
        <v>53131609</v>
      </c>
      <c r="DZB1788" s="62">
        <v>53131609</v>
      </c>
      <c r="DZC1788" s="62">
        <v>53131609</v>
      </c>
      <c r="DZD1788" s="62">
        <v>53131609</v>
      </c>
      <c r="DZE1788" s="62">
        <v>53131609</v>
      </c>
      <c r="DZF1788" s="62">
        <v>53131609</v>
      </c>
      <c r="DZG1788" s="62">
        <v>53131609</v>
      </c>
      <c r="DZH1788" s="62">
        <v>53131609</v>
      </c>
      <c r="DZI1788" s="62">
        <v>53131609</v>
      </c>
      <c r="DZJ1788" s="62">
        <v>53131609</v>
      </c>
      <c r="DZK1788" s="62">
        <v>53131609</v>
      </c>
      <c r="DZL1788" s="62">
        <v>53131609</v>
      </c>
      <c r="DZM1788" s="62">
        <v>53131609</v>
      </c>
      <c r="DZN1788" s="62">
        <v>53131609</v>
      </c>
      <c r="DZO1788" s="62">
        <v>53131609</v>
      </c>
      <c r="DZP1788" s="62">
        <v>53131609</v>
      </c>
      <c r="DZQ1788" s="62">
        <v>53131609</v>
      </c>
      <c r="DZR1788" s="62">
        <v>53131609</v>
      </c>
      <c r="DZS1788" s="62">
        <v>53131609</v>
      </c>
      <c r="DZT1788" s="62">
        <v>53131609</v>
      </c>
      <c r="DZU1788" s="62">
        <v>53131609</v>
      </c>
      <c r="DZV1788" s="62">
        <v>53131609</v>
      </c>
      <c r="DZW1788" s="62">
        <v>53131609</v>
      </c>
      <c r="DZX1788" s="62">
        <v>53131609</v>
      </c>
      <c r="DZY1788" s="62">
        <v>53131609</v>
      </c>
      <c r="DZZ1788" s="62">
        <v>53131609</v>
      </c>
      <c r="EAA1788" s="62">
        <v>53131609</v>
      </c>
      <c r="EAB1788" s="62">
        <v>53131609</v>
      </c>
      <c r="EAC1788" s="62">
        <v>53131609</v>
      </c>
      <c r="EAD1788" s="62">
        <v>53131609</v>
      </c>
      <c r="EAE1788" s="62">
        <v>53131609</v>
      </c>
      <c r="EAF1788" s="62">
        <v>53131609</v>
      </c>
      <c r="EAG1788" s="62">
        <v>53131609</v>
      </c>
      <c r="EAH1788" s="62">
        <v>53131609</v>
      </c>
      <c r="EAI1788" s="62">
        <v>53131609</v>
      </c>
      <c r="EAJ1788" s="62">
        <v>53131609</v>
      </c>
      <c r="EAK1788" s="62">
        <v>53131609</v>
      </c>
      <c r="EAL1788" s="62">
        <v>53131609</v>
      </c>
      <c r="EAM1788" s="62">
        <v>53131609</v>
      </c>
      <c r="EAN1788" s="62">
        <v>53131609</v>
      </c>
      <c r="EAO1788" s="62">
        <v>53131609</v>
      </c>
      <c r="EAP1788" s="62">
        <v>53131609</v>
      </c>
      <c r="EAQ1788" s="62">
        <v>53131609</v>
      </c>
      <c r="EAR1788" s="62">
        <v>53131609</v>
      </c>
      <c r="EAS1788" s="62">
        <v>53131609</v>
      </c>
      <c r="EAT1788" s="62">
        <v>53131609</v>
      </c>
      <c r="EAU1788" s="62">
        <v>53131609</v>
      </c>
      <c r="EAV1788" s="62">
        <v>53131609</v>
      </c>
      <c r="EAW1788" s="62">
        <v>53131609</v>
      </c>
      <c r="EAX1788" s="62">
        <v>53131609</v>
      </c>
      <c r="EAY1788" s="62">
        <v>53131609</v>
      </c>
      <c r="EAZ1788" s="62">
        <v>53131609</v>
      </c>
      <c r="EBA1788" s="62">
        <v>53131609</v>
      </c>
      <c r="EBB1788" s="62">
        <v>53131609</v>
      </c>
      <c r="EBC1788" s="62">
        <v>53131609</v>
      </c>
      <c r="EBD1788" s="62">
        <v>53131609</v>
      </c>
      <c r="EBE1788" s="62">
        <v>53131609</v>
      </c>
      <c r="EBF1788" s="62">
        <v>53131609</v>
      </c>
      <c r="EBG1788" s="62">
        <v>53131609</v>
      </c>
      <c r="EBH1788" s="62">
        <v>53131609</v>
      </c>
      <c r="EBI1788" s="62">
        <v>53131609</v>
      </c>
      <c r="EBJ1788" s="62">
        <v>53131609</v>
      </c>
      <c r="EBK1788" s="62">
        <v>53131609</v>
      </c>
      <c r="EBL1788" s="62">
        <v>53131609</v>
      </c>
      <c r="EBM1788" s="62">
        <v>53131609</v>
      </c>
      <c r="EBN1788" s="62">
        <v>53131609</v>
      </c>
      <c r="EBO1788" s="62">
        <v>53131609</v>
      </c>
      <c r="EBP1788" s="62">
        <v>53131609</v>
      </c>
      <c r="EBQ1788" s="62">
        <v>53131609</v>
      </c>
      <c r="EBR1788" s="62">
        <v>53131609</v>
      </c>
      <c r="EBS1788" s="62">
        <v>53131609</v>
      </c>
      <c r="EBT1788" s="62">
        <v>53131609</v>
      </c>
      <c r="EBU1788" s="62">
        <v>53131609</v>
      </c>
      <c r="EBV1788" s="62">
        <v>53131609</v>
      </c>
      <c r="EBW1788" s="62">
        <v>53131609</v>
      </c>
      <c r="EBX1788" s="62">
        <v>53131609</v>
      </c>
      <c r="EBY1788" s="62">
        <v>53131609</v>
      </c>
      <c r="EBZ1788" s="62">
        <v>53131609</v>
      </c>
      <c r="ECA1788" s="62">
        <v>53131609</v>
      </c>
      <c r="ECB1788" s="62">
        <v>53131609</v>
      </c>
      <c r="ECC1788" s="62">
        <v>53131609</v>
      </c>
      <c r="ECD1788" s="62">
        <v>53131609</v>
      </c>
      <c r="ECE1788" s="62">
        <v>53131609</v>
      </c>
      <c r="ECF1788" s="62">
        <v>53131609</v>
      </c>
      <c r="ECG1788" s="62">
        <v>53131609</v>
      </c>
      <c r="ECH1788" s="62">
        <v>53131609</v>
      </c>
      <c r="ECI1788" s="62">
        <v>53131609</v>
      </c>
      <c r="ECJ1788" s="62">
        <v>53131609</v>
      </c>
      <c r="ECK1788" s="62">
        <v>53131609</v>
      </c>
      <c r="ECL1788" s="62">
        <v>53131609</v>
      </c>
      <c r="ECM1788" s="62">
        <v>53131609</v>
      </c>
      <c r="ECN1788" s="62">
        <v>53131609</v>
      </c>
      <c r="ECO1788" s="62">
        <v>53131609</v>
      </c>
      <c r="ECP1788" s="62">
        <v>53131609</v>
      </c>
      <c r="ECQ1788" s="62">
        <v>53131609</v>
      </c>
      <c r="ECR1788" s="62">
        <v>53131609</v>
      </c>
      <c r="ECS1788" s="62">
        <v>53131609</v>
      </c>
      <c r="ECT1788" s="62">
        <v>53131609</v>
      </c>
      <c r="ECU1788" s="62">
        <v>53131609</v>
      </c>
      <c r="ECV1788" s="62">
        <v>53131609</v>
      </c>
      <c r="ECW1788" s="62">
        <v>53131609</v>
      </c>
      <c r="ECX1788" s="62">
        <v>53131609</v>
      </c>
      <c r="ECY1788" s="62">
        <v>53131609</v>
      </c>
      <c r="ECZ1788" s="62">
        <v>53131609</v>
      </c>
      <c r="EDA1788" s="62">
        <v>53131609</v>
      </c>
      <c r="EDB1788" s="62">
        <v>53131609</v>
      </c>
      <c r="EDC1788" s="62">
        <v>53131609</v>
      </c>
      <c r="EDD1788" s="62">
        <v>53131609</v>
      </c>
      <c r="EDE1788" s="62">
        <v>53131609</v>
      </c>
      <c r="EDF1788" s="62">
        <v>53131609</v>
      </c>
      <c r="EDG1788" s="62">
        <v>53131609</v>
      </c>
      <c r="EDH1788" s="62">
        <v>53131609</v>
      </c>
      <c r="EDI1788" s="62">
        <v>53131609</v>
      </c>
      <c r="EDJ1788" s="62">
        <v>53131609</v>
      </c>
      <c r="EDK1788" s="62">
        <v>53131609</v>
      </c>
      <c r="EDL1788" s="62">
        <v>53131609</v>
      </c>
      <c r="EDM1788" s="62">
        <v>53131609</v>
      </c>
      <c r="EDN1788" s="62">
        <v>53131609</v>
      </c>
      <c r="EDO1788" s="62">
        <v>53131609</v>
      </c>
      <c r="EDP1788" s="62">
        <v>53131609</v>
      </c>
      <c r="EDQ1788" s="62">
        <v>53131609</v>
      </c>
      <c r="EDR1788" s="62">
        <v>53131609</v>
      </c>
      <c r="EDS1788" s="62">
        <v>53131609</v>
      </c>
      <c r="EDT1788" s="62">
        <v>53131609</v>
      </c>
      <c r="EDU1788" s="62">
        <v>53131609</v>
      </c>
      <c r="EDV1788" s="62">
        <v>53131609</v>
      </c>
      <c r="EDW1788" s="62">
        <v>53131609</v>
      </c>
      <c r="EDX1788" s="62">
        <v>53131609</v>
      </c>
      <c r="EDY1788" s="62">
        <v>53131609</v>
      </c>
      <c r="EDZ1788" s="62">
        <v>53131609</v>
      </c>
      <c r="EEA1788" s="62">
        <v>53131609</v>
      </c>
      <c r="EEB1788" s="62">
        <v>53131609</v>
      </c>
      <c r="EEC1788" s="62">
        <v>53131609</v>
      </c>
      <c r="EED1788" s="62">
        <v>53131609</v>
      </c>
      <c r="EEE1788" s="62">
        <v>53131609</v>
      </c>
      <c r="EEF1788" s="62">
        <v>53131609</v>
      </c>
      <c r="EEG1788" s="62">
        <v>53131609</v>
      </c>
      <c r="EEH1788" s="62">
        <v>53131609</v>
      </c>
      <c r="EEI1788" s="62">
        <v>53131609</v>
      </c>
      <c r="EEJ1788" s="62">
        <v>53131609</v>
      </c>
      <c r="EEK1788" s="62">
        <v>53131609</v>
      </c>
      <c r="EEL1788" s="62">
        <v>53131609</v>
      </c>
      <c r="EEM1788" s="62">
        <v>53131609</v>
      </c>
      <c r="EEN1788" s="62">
        <v>53131609</v>
      </c>
      <c r="EEO1788" s="62">
        <v>53131609</v>
      </c>
      <c r="EEP1788" s="62">
        <v>53131609</v>
      </c>
      <c r="EEQ1788" s="62">
        <v>53131609</v>
      </c>
      <c r="EER1788" s="62">
        <v>53131609</v>
      </c>
      <c r="EES1788" s="62">
        <v>53131609</v>
      </c>
      <c r="EET1788" s="62">
        <v>53131609</v>
      </c>
      <c r="EEU1788" s="62">
        <v>53131609</v>
      </c>
      <c r="EEV1788" s="62">
        <v>53131609</v>
      </c>
      <c r="EEW1788" s="62">
        <v>53131609</v>
      </c>
      <c r="EEX1788" s="62">
        <v>53131609</v>
      </c>
      <c r="EEY1788" s="62">
        <v>53131609</v>
      </c>
      <c r="EEZ1788" s="62">
        <v>53131609</v>
      </c>
      <c r="EFA1788" s="62">
        <v>53131609</v>
      </c>
      <c r="EFB1788" s="62">
        <v>53131609</v>
      </c>
      <c r="EFC1788" s="62">
        <v>53131609</v>
      </c>
      <c r="EFD1788" s="62">
        <v>53131609</v>
      </c>
      <c r="EFE1788" s="62">
        <v>53131609</v>
      </c>
      <c r="EFF1788" s="62">
        <v>53131609</v>
      </c>
      <c r="EFG1788" s="62">
        <v>53131609</v>
      </c>
      <c r="EFH1788" s="62">
        <v>53131609</v>
      </c>
      <c r="EFI1788" s="62">
        <v>53131609</v>
      </c>
      <c r="EFJ1788" s="62">
        <v>53131609</v>
      </c>
      <c r="EFK1788" s="62">
        <v>53131609</v>
      </c>
      <c r="EFL1788" s="62">
        <v>53131609</v>
      </c>
      <c r="EFM1788" s="62">
        <v>53131609</v>
      </c>
      <c r="EFN1788" s="62">
        <v>53131609</v>
      </c>
      <c r="EFO1788" s="62">
        <v>53131609</v>
      </c>
      <c r="EFP1788" s="62">
        <v>53131609</v>
      </c>
      <c r="EFQ1788" s="62">
        <v>53131609</v>
      </c>
      <c r="EFR1788" s="62">
        <v>53131609</v>
      </c>
      <c r="EFS1788" s="62">
        <v>53131609</v>
      </c>
      <c r="EFT1788" s="62">
        <v>53131609</v>
      </c>
      <c r="EFU1788" s="62">
        <v>53131609</v>
      </c>
      <c r="EFV1788" s="62">
        <v>53131609</v>
      </c>
      <c r="EFW1788" s="62">
        <v>53131609</v>
      </c>
      <c r="EFX1788" s="62">
        <v>53131609</v>
      </c>
      <c r="EFY1788" s="62">
        <v>53131609</v>
      </c>
      <c r="EFZ1788" s="62">
        <v>53131609</v>
      </c>
      <c r="EGA1788" s="62">
        <v>53131609</v>
      </c>
      <c r="EGB1788" s="62">
        <v>53131609</v>
      </c>
      <c r="EGC1788" s="62">
        <v>53131609</v>
      </c>
      <c r="EGD1788" s="62">
        <v>53131609</v>
      </c>
      <c r="EGE1788" s="62">
        <v>53131609</v>
      </c>
      <c r="EGF1788" s="62">
        <v>53131609</v>
      </c>
      <c r="EGG1788" s="62">
        <v>53131609</v>
      </c>
      <c r="EGH1788" s="62">
        <v>53131609</v>
      </c>
      <c r="EGI1788" s="62">
        <v>53131609</v>
      </c>
      <c r="EGJ1788" s="62">
        <v>53131609</v>
      </c>
      <c r="EGK1788" s="62">
        <v>53131609</v>
      </c>
      <c r="EGL1788" s="62">
        <v>53131609</v>
      </c>
      <c r="EGM1788" s="62">
        <v>53131609</v>
      </c>
      <c r="EGN1788" s="62">
        <v>53131609</v>
      </c>
      <c r="EGO1788" s="62">
        <v>53131609</v>
      </c>
      <c r="EGP1788" s="62">
        <v>53131609</v>
      </c>
      <c r="EGQ1788" s="62">
        <v>53131609</v>
      </c>
      <c r="EGR1788" s="62">
        <v>53131609</v>
      </c>
      <c r="EGS1788" s="62">
        <v>53131609</v>
      </c>
      <c r="EGT1788" s="62">
        <v>53131609</v>
      </c>
      <c r="EGU1788" s="62">
        <v>53131609</v>
      </c>
      <c r="EGV1788" s="62">
        <v>53131609</v>
      </c>
      <c r="EGW1788" s="62">
        <v>53131609</v>
      </c>
      <c r="EGX1788" s="62">
        <v>53131609</v>
      </c>
      <c r="EGY1788" s="62">
        <v>53131609</v>
      </c>
      <c r="EGZ1788" s="62">
        <v>53131609</v>
      </c>
      <c r="EHA1788" s="62">
        <v>53131609</v>
      </c>
      <c r="EHB1788" s="62">
        <v>53131609</v>
      </c>
      <c r="EHC1788" s="62">
        <v>53131609</v>
      </c>
      <c r="EHD1788" s="62">
        <v>53131609</v>
      </c>
      <c r="EHE1788" s="62">
        <v>53131609</v>
      </c>
      <c r="EHF1788" s="62">
        <v>53131609</v>
      </c>
      <c r="EHG1788" s="62">
        <v>53131609</v>
      </c>
      <c r="EHH1788" s="62">
        <v>53131609</v>
      </c>
      <c r="EHI1788" s="62">
        <v>53131609</v>
      </c>
      <c r="EHJ1788" s="62">
        <v>53131609</v>
      </c>
      <c r="EHK1788" s="62">
        <v>53131609</v>
      </c>
      <c r="EHL1788" s="62">
        <v>53131609</v>
      </c>
      <c r="EHM1788" s="62">
        <v>53131609</v>
      </c>
      <c r="EHN1788" s="62">
        <v>53131609</v>
      </c>
      <c r="EHO1788" s="62">
        <v>53131609</v>
      </c>
      <c r="EHP1788" s="62">
        <v>53131609</v>
      </c>
      <c r="EHQ1788" s="62">
        <v>53131609</v>
      </c>
      <c r="EHR1788" s="62">
        <v>53131609</v>
      </c>
      <c r="EHS1788" s="62">
        <v>53131609</v>
      </c>
      <c r="EHT1788" s="62">
        <v>53131609</v>
      </c>
      <c r="EHU1788" s="62">
        <v>53131609</v>
      </c>
      <c r="EHV1788" s="62">
        <v>53131609</v>
      </c>
      <c r="EHW1788" s="62">
        <v>53131609</v>
      </c>
      <c r="EHX1788" s="62">
        <v>53131609</v>
      </c>
      <c r="EHY1788" s="62">
        <v>53131609</v>
      </c>
      <c r="EHZ1788" s="62">
        <v>53131609</v>
      </c>
      <c r="EIA1788" s="62">
        <v>53131609</v>
      </c>
      <c r="EIB1788" s="62">
        <v>53131609</v>
      </c>
      <c r="EIC1788" s="62">
        <v>53131609</v>
      </c>
      <c r="EID1788" s="62">
        <v>53131609</v>
      </c>
      <c r="EIE1788" s="62">
        <v>53131609</v>
      </c>
      <c r="EIF1788" s="62">
        <v>53131609</v>
      </c>
      <c r="EIG1788" s="62">
        <v>53131609</v>
      </c>
      <c r="EIH1788" s="62">
        <v>53131609</v>
      </c>
      <c r="EII1788" s="62">
        <v>53131609</v>
      </c>
      <c r="EIJ1788" s="62">
        <v>53131609</v>
      </c>
      <c r="EIK1788" s="62">
        <v>53131609</v>
      </c>
      <c r="EIL1788" s="62">
        <v>53131609</v>
      </c>
      <c r="EIM1788" s="62">
        <v>53131609</v>
      </c>
      <c r="EIN1788" s="62">
        <v>53131609</v>
      </c>
      <c r="EIO1788" s="62">
        <v>53131609</v>
      </c>
      <c r="EIP1788" s="62">
        <v>53131609</v>
      </c>
      <c r="EIQ1788" s="62">
        <v>53131609</v>
      </c>
      <c r="EIR1788" s="62">
        <v>53131609</v>
      </c>
      <c r="EIS1788" s="62">
        <v>53131609</v>
      </c>
      <c r="EIT1788" s="62">
        <v>53131609</v>
      </c>
      <c r="EIU1788" s="62">
        <v>53131609</v>
      </c>
      <c r="EIV1788" s="62">
        <v>53131609</v>
      </c>
      <c r="EIW1788" s="62">
        <v>53131609</v>
      </c>
      <c r="EIX1788" s="62">
        <v>53131609</v>
      </c>
      <c r="EIY1788" s="62">
        <v>53131609</v>
      </c>
      <c r="EIZ1788" s="62">
        <v>53131609</v>
      </c>
      <c r="EJA1788" s="62">
        <v>53131609</v>
      </c>
      <c r="EJB1788" s="62">
        <v>53131609</v>
      </c>
      <c r="EJC1788" s="62">
        <v>53131609</v>
      </c>
      <c r="EJD1788" s="62">
        <v>53131609</v>
      </c>
      <c r="EJE1788" s="62">
        <v>53131609</v>
      </c>
      <c r="EJF1788" s="62">
        <v>53131609</v>
      </c>
      <c r="EJG1788" s="62">
        <v>53131609</v>
      </c>
      <c r="EJH1788" s="62">
        <v>53131609</v>
      </c>
      <c r="EJI1788" s="62">
        <v>53131609</v>
      </c>
      <c r="EJJ1788" s="62">
        <v>53131609</v>
      </c>
      <c r="EJK1788" s="62">
        <v>53131609</v>
      </c>
      <c r="EJL1788" s="62">
        <v>53131609</v>
      </c>
      <c r="EJM1788" s="62">
        <v>53131609</v>
      </c>
      <c r="EJN1788" s="62">
        <v>53131609</v>
      </c>
      <c r="EJO1788" s="62">
        <v>53131609</v>
      </c>
      <c r="EJP1788" s="62">
        <v>53131609</v>
      </c>
      <c r="EJQ1788" s="62">
        <v>53131609</v>
      </c>
      <c r="EJR1788" s="62">
        <v>53131609</v>
      </c>
      <c r="EJS1788" s="62">
        <v>53131609</v>
      </c>
      <c r="EJT1788" s="62">
        <v>53131609</v>
      </c>
      <c r="EJU1788" s="62">
        <v>53131609</v>
      </c>
      <c r="EJV1788" s="62">
        <v>53131609</v>
      </c>
      <c r="EJW1788" s="62">
        <v>53131609</v>
      </c>
      <c r="EJX1788" s="62">
        <v>53131609</v>
      </c>
      <c r="EJY1788" s="62">
        <v>53131609</v>
      </c>
      <c r="EJZ1788" s="62">
        <v>53131609</v>
      </c>
      <c r="EKA1788" s="62">
        <v>53131609</v>
      </c>
      <c r="EKB1788" s="62">
        <v>53131609</v>
      </c>
      <c r="EKC1788" s="62">
        <v>53131609</v>
      </c>
      <c r="EKD1788" s="62">
        <v>53131609</v>
      </c>
      <c r="EKE1788" s="62">
        <v>53131609</v>
      </c>
      <c r="EKF1788" s="62">
        <v>53131609</v>
      </c>
      <c r="EKG1788" s="62">
        <v>53131609</v>
      </c>
      <c r="EKH1788" s="62">
        <v>53131609</v>
      </c>
      <c r="EKI1788" s="62">
        <v>53131609</v>
      </c>
      <c r="EKJ1788" s="62">
        <v>53131609</v>
      </c>
      <c r="EKK1788" s="62">
        <v>53131609</v>
      </c>
      <c r="EKL1788" s="62">
        <v>53131609</v>
      </c>
      <c r="EKM1788" s="62">
        <v>53131609</v>
      </c>
      <c r="EKN1788" s="62">
        <v>53131609</v>
      </c>
      <c r="EKO1788" s="62">
        <v>53131609</v>
      </c>
      <c r="EKP1788" s="62">
        <v>53131609</v>
      </c>
      <c r="EKQ1788" s="62">
        <v>53131609</v>
      </c>
      <c r="EKR1788" s="62">
        <v>53131609</v>
      </c>
      <c r="EKS1788" s="62">
        <v>53131609</v>
      </c>
      <c r="EKT1788" s="62">
        <v>53131609</v>
      </c>
      <c r="EKU1788" s="62">
        <v>53131609</v>
      </c>
      <c r="EKV1788" s="62">
        <v>53131609</v>
      </c>
      <c r="EKW1788" s="62">
        <v>53131609</v>
      </c>
      <c r="EKX1788" s="62">
        <v>53131609</v>
      </c>
      <c r="EKY1788" s="62">
        <v>53131609</v>
      </c>
      <c r="EKZ1788" s="62">
        <v>53131609</v>
      </c>
      <c r="ELA1788" s="62">
        <v>53131609</v>
      </c>
      <c r="ELB1788" s="62">
        <v>53131609</v>
      </c>
      <c r="ELC1788" s="62">
        <v>53131609</v>
      </c>
      <c r="ELD1788" s="62">
        <v>53131609</v>
      </c>
      <c r="ELE1788" s="62">
        <v>53131609</v>
      </c>
      <c r="ELF1788" s="62">
        <v>53131609</v>
      </c>
      <c r="ELG1788" s="62">
        <v>53131609</v>
      </c>
      <c r="ELH1788" s="62">
        <v>53131609</v>
      </c>
      <c r="ELI1788" s="62">
        <v>53131609</v>
      </c>
      <c r="ELJ1788" s="62">
        <v>53131609</v>
      </c>
      <c r="ELK1788" s="62">
        <v>53131609</v>
      </c>
      <c r="ELL1788" s="62">
        <v>53131609</v>
      </c>
      <c r="ELM1788" s="62">
        <v>53131609</v>
      </c>
      <c r="ELN1788" s="62">
        <v>53131609</v>
      </c>
      <c r="ELO1788" s="62">
        <v>53131609</v>
      </c>
      <c r="ELP1788" s="62">
        <v>53131609</v>
      </c>
      <c r="ELQ1788" s="62">
        <v>53131609</v>
      </c>
      <c r="ELR1788" s="62">
        <v>53131609</v>
      </c>
      <c r="ELS1788" s="62">
        <v>53131609</v>
      </c>
      <c r="ELT1788" s="62">
        <v>53131609</v>
      </c>
      <c r="ELU1788" s="62">
        <v>53131609</v>
      </c>
      <c r="ELV1788" s="62">
        <v>53131609</v>
      </c>
      <c r="ELW1788" s="62">
        <v>53131609</v>
      </c>
      <c r="ELX1788" s="62">
        <v>53131609</v>
      </c>
      <c r="ELY1788" s="62">
        <v>53131609</v>
      </c>
      <c r="ELZ1788" s="62">
        <v>53131609</v>
      </c>
      <c r="EMA1788" s="62">
        <v>53131609</v>
      </c>
      <c r="EMB1788" s="62">
        <v>53131609</v>
      </c>
      <c r="EMC1788" s="62">
        <v>53131609</v>
      </c>
      <c r="EMD1788" s="62">
        <v>53131609</v>
      </c>
      <c r="EME1788" s="62">
        <v>53131609</v>
      </c>
      <c r="EMF1788" s="62">
        <v>53131609</v>
      </c>
      <c r="EMG1788" s="62">
        <v>53131609</v>
      </c>
      <c r="EMH1788" s="62">
        <v>53131609</v>
      </c>
      <c r="EMI1788" s="62">
        <v>53131609</v>
      </c>
      <c r="EMJ1788" s="62">
        <v>53131609</v>
      </c>
      <c r="EMK1788" s="62">
        <v>53131609</v>
      </c>
      <c r="EML1788" s="62">
        <v>53131609</v>
      </c>
      <c r="EMM1788" s="62">
        <v>53131609</v>
      </c>
      <c r="EMN1788" s="62">
        <v>53131609</v>
      </c>
      <c r="EMO1788" s="62">
        <v>53131609</v>
      </c>
      <c r="EMP1788" s="62">
        <v>53131609</v>
      </c>
      <c r="EMQ1788" s="62">
        <v>53131609</v>
      </c>
      <c r="EMR1788" s="62">
        <v>53131609</v>
      </c>
      <c r="EMS1788" s="62">
        <v>53131609</v>
      </c>
      <c r="EMT1788" s="62">
        <v>53131609</v>
      </c>
      <c r="EMU1788" s="62">
        <v>53131609</v>
      </c>
      <c r="EMV1788" s="62">
        <v>53131609</v>
      </c>
      <c r="EMW1788" s="62">
        <v>53131609</v>
      </c>
      <c r="EMX1788" s="62">
        <v>53131609</v>
      </c>
      <c r="EMY1788" s="62">
        <v>53131609</v>
      </c>
      <c r="EMZ1788" s="62">
        <v>53131609</v>
      </c>
      <c r="ENA1788" s="62">
        <v>53131609</v>
      </c>
      <c r="ENB1788" s="62">
        <v>53131609</v>
      </c>
      <c r="ENC1788" s="62">
        <v>53131609</v>
      </c>
      <c r="END1788" s="62">
        <v>53131609</v>
      </c>
      <c r="ENE1788" s="62">
        <v>53131609</v>
      </c>
      <c r="ENF1788" s="62">
        <v>53131609</v>
      </c>
      <c r="ENG1788" s="62">
        <v>53131609</v>
      </c>
      <c r="ENH1788" s="62">
        <v>53131609</v>
      </c>
      <c r="ENI1788" s="62">
        <v>53131609</v>
      </c>
      <c r="ENJ1788" s="62">
        <v>53131609</v>
      </c>
      <c r="ENK1788" s="62">
        <v>53131609</v>
      </c>
      <c r="ENL1788" s="62">
        <v>53131609</v>
      </c>
      <c r="ENM1788" s="62">
        <v>53131609</v>
      </c>
      <c r="ENN1788" s="62">
        <v>53131609</v>
      </c>
      <c r="ENO1788" s="62">
        <v>53131609</v>
      </c>
      <c r="ENP1788" s="62">
        <v>53131609</v>
      </c>
      <c r="ENQ1788" s="62">
        <v>53131609</v>
      </c>
      <c r="ENR1788" s="62">
        <v>53131609</v>
      </c>
      <c r="ENS1788" s="62">
        <v>53131609</v>
      </c>
      <c r="ENT1788" s="62">
        <v>53131609</v>
      </c>
      <c r="ENU1788" s="62">
        <v>53131609</v>
      </c>
      <c r="ENV1788" s="62">
        <v>53131609</v>
      </c>
      <c r="ENW1788" s="62">
        <v>53131609</v>
      </c>
      <c r="ENX1788" s="62">
        <v>53131609</v>
      </c>
      <c r="ENY1788" s="62">
        <v>53131609</v>
      </c>
      <c r="ENZ1788" s="62">
        <v>53131609</v>
      </c>
      <c r="EOA1788" s="62">
        <v>53131609</v>
      </c>
      <c r="EOB1788" s="62">
        <v>53131609</v>
      </c>
      <c r="EOC1788" s="62">
        <v>53131609</v>
      </c>
      <c r="EOD1788" s="62">
        <v>53131609</v>
      </c>
      <c r="EOE1788" s="62">
        <v>53131609</v>
      </c>
      <c r="EOF1788" s="62">
        <v>53131609</v>
      </c>
      <c r="EOG1788" s="62">
        <v>53131609</v>
      </c>
      <c r="EOH1788" s="62">
        <v>53131609</v>
      </c>
      <c r="EOI1788" s="62">
        <v>53131609</v>
      </c>
      <c r="EOJ1788" s="62">
        <v>53131609</v>
      </c>
      <c r="EOK1788" s="62">
        <v>53131609</v>
      </c>
      <c r="EOL1788" s="62">
        <v>53131609</v>
      </c>
      <c r="EOM1788" s="62">
        <v>53131609</v>
      </c>
      <c r="EON1788" s="62">
        <v>53131609</v>
      </c>
      <c r="EOO1788" s="62">
        <v>53131609</v>
      </c>
      <c r="EOP1788" s="62">
        <v>53131609</v>
      </c>
      <c r="EOQ1788" s="62">
        <v>53131609</v>
      </c>
      <c r="EOR1788" s="62">
        <v>53131609</v>
      </c>
      <c r="EOS1788" s="62">
        <v>53131609</v>
      </c>
      <c r="EOT1788" s="62">
        <v>53131609</v>
      </c>
      <c r="EOU1788" s="62">
        <v>53131609</v>
      </c>
      <c r="EOV1788" s="62">
        <v>53131609</v>
      </c>
      <c r="EOW1788" s="62">
        <v>53131609</v>
      </c>
      <c r="EOX1788" s="62">
        <v>53131609</v>
      </c>
      <c r="EOY1788" s="62">
        <v>53131609</v>
      </c>
      <c r="EOZ1788" s="62">
        <v>53131609</v>
      </c>
      <c r="EPA1788" s="62">
        <v>53131609</v>
      </c>
      <c r="EPB1788" s="62">
        <v>53131609</v>
      </c>
      <c r="EPC1788" s="62">
        <v>53131609</v>
      </c>
      <c r="EPD1788" s="62">
        <v>53131609</v>
      </c>
      <c r="EPE1788" s="62">
        <v>53131609</v>
      </c>
      <c r="EPF1788" s="62">
        <v>53131609</v>
      </c>
      <c r="EPG1788" s="62">
        <v>53131609</v>
      </c>
      <c r="EPH1788" s="62">
        <v>53131609</v>
      </c>
      <c r="EPI1788" s="62">
        <v>53131609</v>
      </c>
      <c r="EPJ1788" s="62">
        <v>53131609</v>
      </c>
      <c r="EPK1788" s="62">
        <v>53131609</v>
      </c>
      <c r="EPL1788" s="62">
        <v>53131609</v>
      </c>
      <c r="EPM1788" s="62">
        <v>53131609</v>
      </c>
      <c r="EPN1788" s="62">
        <v>53131609</v>
      </c>
      <c r="EPO1788" s="62">
        <v>53131609</v>
      </c>
      <c r="EPP1788" s="62">
        <v>53131609</v>
      </c>
      <c r="EPQ1788" s="62">
        <v>53131609</v>
      </c>
      <c r="EPR1788" s="62">
        <v>53131609</v>
      </c>
      <c r="EPS1788" s="62">
        <v>53131609</v>
      </c>
      <c r="EPT1788" s="62">
        <v>53131609</v>
      </c>
      <c r="EPU1788" s="62">
        <v>53131609</v>
      </c>
      <c r="EPV1788" s="62">
        <v>53131609</v>
      </c>
      <c r="EPW1788" s="62">
        <v>53131609</v>
      </c>
      <c r="EPX1788" s="62">
        <v>53131609</v>
      </c>
      <c r="EPY1788" s="62">
        <v>53131609</v>
      </c>
      <c r="EPZ1788" s="62">
        <v>53131609</v>
      </c>
      <c r="EQA1788" s="62">
        <v>53131609</v>
      </c>
      <c r="EQB1788" s="62">
        <v>53131609</v>
      </c>
      <c r="EQC1788" s="62">
        <v>53131609</v>
      </c>
      <c r="EQD1788" s="62">
        <v>53131609</v>
      </c>
      <c r="EQE1788" s="62">
        <v>53131609</v>
      </c>
      <c r="EQF1788" s="62">
        <v>53131609</v>
      </c>
      <c r="EQG1788" s="62">
        <v>53131609</v>
      </c>
      <c r="EQH1788" s="62">
        <v>53131609</v>
      </c>
      <c r="EQI1788" s="62">
        <v>53131609</v>
      </c>
      <c r="EQJ1788" s="62">
        <v>53131609</v>
      </c>
      <c r="EQK1788" s="62">
        <v>53131609</v>
      </c>
      <c r="EQL1788" s="62">
        <v>53131609</v>
      </c>
      <c r="EQM1788" s="62">
        <v>53131609</v>
      </c>
      <c r="EQN1788" s="62">
        <v>53131609</v>
      </c>
      <c r="EQO1788" s="62">
        <v>53131609</v>
      </c>
      <c r="EQP1788" s="62">
        <v>53131609</v>
      </c>
      <c r="EQQ1788" s="62">
        <v>53131609</v>
      </c>
      <c r="EQR1788" s="62">
        <v>53131609</v>
      </c>
      <c r="EQS1788" s="62">
        <v>53131609</v>
      </c>
      <c r="EQT1788" s="62">
        <v>53131609</v>
      </c>
      <c r="EQU1788" s="62">
        <v>53131609</v>
      </c>
      <c r="EQV1788" s="62">
        <v>53131609</v>
      </c>
      <c r="EQW1788" s="62">
        <v>53131609</v>
      </c>
      <c r="EQX1788" s="62">
        <v>53131609</v>
      </c>
      <c r="EQY1788" s="62">
        <v>53131609</v>
      </c>
      <c r="EQZ1788" s="62">
        <v>53131609</v>
      </c>
      <c r="ERA1788" s="62">
        <v>53131609</v>
      </c>
      <c r="ERB1788" s="62">
        <v>53131609</v>
      </c>
      <c r="ERC1788" s="62">
        <v>53131609</v>
      </c>
      <c r="ERD1788" s="62">
        <v>53131609</v>
      </c>
      <c r="ERE1788" s="62">
        <v>53131609</v>
      </c>
      <c r="ERF1788" s="62">
        <v>53131609</v>
      </c>
      <c r="ERG1788" s="62">
        <v>53131609</v>
      </c>
      <c r="ERH1788" s="62">
        <v>53131609</v>
      </c>
      <c r="ERI1788" s="62">
        <v>53131609</v>
      </c>
      <c r="ERJ1788" s="62">
        <v>53131609</v>
      </c>
      <c r="ERK1788" s="62">
        <v>53131609</v>
      </c>
      <c r="ERL1788" s="62">
        <v>53131609</v>
      </c>
      <c r="ERM1788" s="62">
        <v>53131609</v>
      </c>
      <c r="ERN1788" s="62">
        <v>53131609</v>
      </c>
      <c r="ERO1788" s="62">
        <v>53131609</v>
      </c>
      <c r="ERP1788" s="62">
        <v>53131609</v>
      </c>
      <c r="ERQ1788" s="62">
        <v>53131609</v>
      </c>
      <c r="ERR1788" s="62">
        <v>53131609</v>
      </c>
      <c r="ERS1788" s="62">
        <v>53131609</v>
      </c>
      <c r="ERT1788" s="62">
        <v>53131609</v>
      </c>
      <c r="ERU1788" s="62">
        <v>53131609</v>
      </c>
      <c r="ERV1788" s="62">
        <v>53131609</v>
      </c>
      <c r="ERW1788" s="62">
        <v>53131609</v>
      </c>
      <c r="ERX1788" s="62">
        <v>53131609</v>
      </c>
      <c r="ERY1788" s="62">
        <v>53131609</v>
      </c>
      <c r="ERZ1788" s="62">
        <v>53131609</v>
      </c>
      <c r="ESA1788" s="62">
        <v>53131609</v>
      </c>
      <c r="ESB1788" s="62">
        <v>53131609</v>
      </c>
      <c r="ESC1788" s="62">
        <v>53131609</v>
      </c>
      <c r="ESD1788" s="62">
        <v>53131609</v>
      </c>
      <c r="ESE1788" s="62">
        <v>53131609</v>
      </c>
      <c r="ESF1788" s="62">
        <v>53131609</v>
      </c>
      <c r="ESG1788" s="62">
        <v>53131609</v>
      </c>
      <c r="ESH1788" s="62">
        <v>53131609</v>
      </c>
      <c r="ESI1788" s="62">
        <v>53131609</v>
      </c>
      <c r="ESJ1788" s="62">
        <v>53131609</v>
      </c>
      <c r="ESK1788" s="62">
        <v>53131609</v>
      </c>
      <c r="ESL1788" s="62">
        <v>53131609</v>
      </c>
      <c r="ESM1788" s="62">
        <v>53131609</v>
      </c>
      <c r="ESN1788" s="62">
        <v>53131609</v>
      </c>
      <c r="ESO1788" s="62">
        <v>53131609</v>
      </c>
      <c r="ESP1788" s="62">
        <v>53131609</v>
      </c>
      <c r="ESQ1788" s="62">
        <v>53131609</v>
      </c>
      <c r="ESR1788" s="62">
        <v>53131609</v>
      </c>
      <c r="ESS1788" s="62">
        <v>53131609</v>
      </c>
      <c r="EST1788" s="62">
        <v>53131609</v>
      </c>
      <c r="ESU1788" s="62">
        <v>53131609</v>
      </c>
      <c r="ESV1788" s="62">
        <v>53131609</v>
      </c>
      <c r="ESW1788" s="62">
        <v>53131609</v>
      </c>
      <c r="ESX1788" s="62">
        <v>53131609</v>
      </c>
      <c r="ESY1788" s="62">
        <v>53131609</v>
      </c>
      <c r="ESZ1788" s="62">
        <v>53131609</v>
      </c>
      <c r="ETA1788" s="62">
        <v>53131609</v>
      </c>
      <c r="ETB1788" s="62">
        <v>53131609</v>
      </c>
      <c r="ETC1788" s="62">
        <v>53131609</v>
      </c>
      <c r="ETD1788" s="62">
        <v>53131609</v>
      </c>
      <c r="ETE1788" s="62">
        <v>53131609</v>
      </c>
      <c r="ETF1788" s="62">
        <v>53131609</v>
      </c>
      <c r="ETG1788" s="62">
        <v>53131609</v>
      </c>
      <c r="ETH1788" s="62">
        <v>53131609</v>
      </c>
      <c r="ETI1788" s="62">
        <v>53131609</v>
      </c>
      <c r="ETJ1788" s="62">
        <v>53131609</v>
      </c>
      <c r="ETK1788" s="62">
        <v>53131609</v>
      </c>
      <c r="ETL1788" s="62">
        <v>53131609</v>
      </c>
      <c r="ETM1788" s="62">
        <v>53131609</v>
      </c>
      <c r="ETN1788" s="62">
        <v>53131609</v>
      </c>
      <c r="ETO1788" s="62">
        <v>53131609</v>
      </c>
      <c r="ETP1788" s="62">
        <v>53131609</v>
      </c>
      <c r="ETQ1788" s="62">
        <v>53131609</v>
      </c>
      <c r="ETR1788" s="62">
        <v>53131609</v>
      </c>
      <c r="ETS1788" s="62">
        <v>53131609</v>
      </c>
      <c r="ETT1788" s="62">
        <v>53131609</v>
      </c>
      <c r="ETU1788" s="62">
        <v>53131609</v>
      </c>
      <c r="ETV1788" s="62">
        <v>53131609</v>
      </c>
      <c r="ETW1788" s="62">
        <v>53131609</v>
      </c>
      <c r="ETX1788" s="62">
        <v>53131609</v>
      </c>
      <c r="ETY1788" s="62">
        <v>53131609</v>
      </c>
      <c r="ETZ1788" s="62">
        <v>53131609</v>
      </c>
      <c r="EUA1788" s="62">
        <v>53131609</v>
      </c>
      <c r="EUB1788" s="62">
        <v>53131609</v>
      </c>
      <c r="EUC1788" s="62">
        <v>53131609</v>
      </c>
      <c r="EUD1788" s="62">
        <v>53131609</v>
      </c>
      <c r="EUE1788" s="62">
        <v>53131609</v>
      </c>
      <c r="EUF1788" s="62">
        <v>53131609</v>
      </c>
      <c r="EUG1788" s="62">
        <v>53131609</v>
      </c>
      <c r="EUH1788" s="62">
        <v>53131609</v>
      </c>
      <c r="EUI1788" s="62">
        <v>53131609</v>
      </c>
      <c r="EUJ1788" s="62">
        <v>53131609</v>
      </c>
      <c r="EUK1788" s="62">
        <v>53131609</v>
      </c>
      <c r="EUL1788" s="62">
        <v>53131609</v>
      </c>
      <c r="EUM1788" s="62">
        <v>53131609</v>
      </c>
      <c r="EUN1788" s="62">
        <v>53131609</v>
      </c>
      <c r="EUO1788" s="62">
        <v>53131609</v>
      </c>
      <c r="EUP1788" s="62">
        <v>53131609</v>
      </c>
      <c r="EUQ1788" s="62">
        <v>53131609</v>
      </c>
      <c r="EUR1788" s="62">
        <v>53131609</v>
      </c>
      <c r="EUS1788" s="62">
        <v>53131609</v>
      </c>
      <c r="EUT1788" s="62">
        <v>53131609</v>
      </c>
      <c r="EUU1788" s="62">
        <v>53131609</v>
      </c>
      <c r="EUV1788" s="62">
        <v>53131609</v>
      </c>
      <c r="EUW1788" s="62">
        <v>53131609</v>
      </c>
      <c r="EUX1788" s="62">
        <v>53131609</v>
      </c>
      <c r="EUY1788" s="62">
        <v>53131609</v>
      </c>
      <c r="EUZ1788" s="62">
        <v>53131609</v>
      </c>
      <c r="EVA1788" s="62">
        <v>53131609</v>
      </c>
      <c r="EVB1788" s="62">
        <v>53131609</v>
      </c>
      <c r="EVC1788" s="62">
        <v>53131609</v>
      </c>
      <c r="EVD1788" s="62">
        <v>53131609</v>
      </c>
      <c r="EVE1788" s="62">
        <v>53131609</v>
      </c>
      <c r="EVF1788" s="62">
        <v>53131609</v>
      </c>
      <c r="EVG1788" s="62">
        <v>53131609</v>
      </c>
      <c r="EVH1788" s="62">
        <v>53131609</v>
      </c>
      <c r="EVI1788" s="62">
        <v>53131609</v>
      </c>
      <c r="EVJ1788" s="62">
        <v>53131609</v>
      </c>
      <c r="EVK1788" s="62">
        <v>53131609</v>
      </c>
      <c r="EVL1788" s="62">
        <v>53131609</v>
      </c>
      <c r="EVM1788" s="62">
        <v>53131609</v>
      </c>
      <c r="EVN1788" s="62">
        <v>53131609</v>
      </c>
      <c r="EVO1788" s="62">
        <v>53131609</v>
      </c>
      <c r="EVP1788" s="62">
        <v>53131609</v>
      </c>
      <c r="EVQ1788" s="62">
        <v>53131609</v>
      </c>
      <c r="EVR1788" s="62">
        <v>53131609</v>
      </c>
      <c r="EVS1788" s="62">
        <v>53131609</v>
      </c>
      <c r="EVT1788" s="62">
        <v>53131609</v>
      </c>
      <c r="EVU1788" s="62">
        <v>53131609</v>
      </c>
      <c r="EVV1788" s="62">
        <v>53131609</v>
      </c>
      <c r="EVW1788" s="62">
        <v>53131609</v>
      </c>
      <c r="EVX1788" s="62">
        <v>53131609</v>
      </c>
      <c r="EVY1788" s="62">
        <v>53131609</v>
      </c>
      <c r="EVZ1788" s="62">
        <v>53131609</v>
      </c>
      <c r="EWA1788" s="62">
        <v>53131609</v>
      </c>
      <c r="EWB1788" s="62">
        <v>53131609</v>
      </c>
      <c r="EWC1788" s="62">
        <v>53131609</v>
      </c>
      <c r="EWD1788" s="62">
        <v>53131609</v>
      </c>
      <c r="EWE1788" s="62">
        <v>53131609</v>
      </c>
      <c r="EWF1788" s="62">
        <v>53131609</v>
      </c>
      <c r="EWG1788" s="62">
        <v>53131609</v>
      </c>
      <c r="EWH1788" s="62">
        <v>53131609</v>
      </c>
      <c r="EWI1788" s="62">
        <v>53131609</v>
      </c>
      <c r="EWJ1788" s="62">
        <v>53131609</v>
      </c>
      <c r="EWK1788" s="62">
        <v>53131609</v>
      </c>
      <c r="EWL1788" s="62">
        <v>53131609</v>
      </c>
      <c r="EWM1788" s="62">
        <v>53131609</v>
      </c>
      <c r="EWN1788" s="62">
        <v>53131609</v>
      </c>
      <c r="EWO1788" s="62">
        <v>53131609</v>
      </c>
      <c r="EWP1788" s="62">
        <v>53131609</v>
      </c>
      <c r="EWQ1788" s="62">
        <v>53131609</v>
      </c>
      <c r="EWR1788" s="62">
        <v>53131609</v>
      </c>
      <c r="EWS1788" s="62">
        <v>53131609</v>
      </c>
      <c r="EWT1788" s="62">
        <v>53131609</v>
      </c>
      <c r="EWU1788" s="62">
        <v>53131609</v>
      </c>
      <c r="EWV1788" s="62">
        <v>53131609</v>
      </c>
      <c r="EWW1788" s="62">
        <v>53131609</v>
      </c>
      <c r="EWX1788" s="62">
        <v>53131609</v>
      </c>
      <c r="EWY1788" s="62">
        <v>53131609</v>
      </c>
      <c r="EWZ1788" s="62">
        <v>53131609</v>
      </c>
      <c r="EXA1788" s="62">
        <v>53131609</v>
      </c>
      <c r="EXB1788" s="62">
        <v>53131609</v>
      </c>
      <c r="EXC1788" s="62">
        <v>53131609</v>
      </c>
      <c r="EXD1788" s="62">
        <v>53131609</v>
      </c>
      <c r="EXE1788" s="62">
        <v>53131609</v>
      </c>
      <c r="EXF1788" s="62">
        <v>53131609</v>
      </c>
      <c r="EXG1788" s="62">
        <v>53131609</v>
      </c>
      <c r="EXH1788" s="62">
        <v>53131609</v>
      </c>
      <c r="EXI1788" s="62">
        <v>53131609</v>
      </c>
      <c r="EXJ1788" s="62">
        <v>53131609</v>
      </c>
      <c r="EXK1788" s="62">
        <v>53131609</v>
      </c>
      <c r="EXL1788" s="62">
        <v>53131609</v>
      </c>
      <c r="EXM1788" s="62">
        <v>53131609</v>
      </c>
      <c r="EXN1788" s="62">
        <v>53131609</v>
      </c>
      <c r="EXO1788" s="62">
        <v>53131609</v>
      </c>
      <c r="EXP1788" s="62">
        <v>53131609</v>
      </c>
      <c r="EXQ1788" s="62">
        <v>53131609</v>
      </c>
      <c r="EXR1788" s="62">
        <v>53131609</v>
      </c>
      <c r="EXS1788" s="62">
        <v>53131609</v>
      </c>
      <c r="EXT1788" s="62">
        <v>53131609</v>
      </c>
      <c r="EXU1788" s="62">
        <v>53131609</v>
      </c>
      <c r="EXV1788" s="62">
        <v>53131609</v>
      </c>
      <c r="EXW1788" s="62">
        <v>53131609</v>
      </c>
      <c r="EXX1788" s="62">
        <v>53131609</v>
      </c>
      <c r="EXY1788" s="62">
        <v>53131609</v>
      </c>
      <c r="EXZ1788" s="62">
        <v>53131609</v>
      </c>
      <c r="EYA1788" s="62">
        <v>53131609</v>
      </c>
      <c r="EYB1788" s="62">
        <v>53131609</v>
      </c>
      <c r="EYC1788" s="62">
        <v>53131609</v>
      </c>
      <c r="EYD1788" s="62">
        <v>53131609</v>
      </c>
      <c r="EYE1788" s="62">
        <v>53131609</v>
      </c>
      <c r="EYF1788" s="62">
        <v>53131609</v>
      </c>
      <c r="EYG1788" s="62">
        <v>53131609</v>
      </c>
      <c r="EYH1788" s="62">
        <v>53131609</v>
      </c>
      <c r="EYI1788" s="62">
        <v>53131609</v>
      </c>
      <c r="EYJ1788" s="62">
        <v>53131609</v>
      </c>
      <c r="EYK1788" s="62">
        <v>53131609</v>
      </c>
      <c r="EYL1788" s="62">
        <v>53131609</v>
      </c>
      <c r="EYM1788" s="62">
        <v>53131609</v>
      </c>
      <c r="EYN1788" s="62">
        <v>53131609</v>
      </c>
      <c r="EYO1788" s="62">
        <v>53131609</v>
      </c>
      <c r="EYP1788" s="62">
        <v>53131609</v>
      </c>
      <c r="EYQ1788" s="62">
        <v>53131609</v>
      </c>
      <c r="EYR1788" s="62">
        <v>53131609</v>
      </c>
      <c r="EYS1788" s="62">
        <v>53131609</v>
      </c>
      <c r="EYT1788" s="62">
        <v>53131609</v>
      </c>
      <c r="EYU1788" s="62">
        <v>53131609</v>
      </c>
      <c r="EYV1788" s="62">
        <v>53131609</v>
      </c>
      <c r="EYW1788" s="62">
        <v>53131609</v>
      </c>
      <c r="EYX1788" s="62">
        <v>53131609</v>
      </c>
      <c r="EYY1788" s="62">
        <v>53131609</v>
      </c>
      <c r="EYZ1788" s="62">
        <v>53131609</v>
      </c>
      <c r="EZA1788" s="62">
        <v>53131609</v>
      </c>
      <c r="EZB1788" s="62">
        <v>53131609</v>
      </c>
      <c r="EZC1788" s="62">
        <v>53131609</v>
      </c>
      <c r="EZD1788" s="62">
        <v>53131609</v>
      </c>
      <c r="EZE1788" s="62">
        <v>53131609</v>
      </c>
      <c r="EZF1788" s="62">
        <v>53131609</v>
      </c>
      <c r="EZG1788" s="62">
        <v>53131609</v>
      </c>
      <c r="EZH1788" s="62">
        <v>53131609</v>
      </c>
      <c r="EZI1788" s="62">
        <v>53131609</v>
      </c>
      <c r="EZJ1788" s="62">
        <v>53131609</v>
      </c>
      <c r="EZK1788" s="62">
        <v>53131609</v>
      </c>
      <c r="EZL1788" s="62">
        <v>53131609</v>
      </c>
      <c r="EZM1788" s="62">
        <v>53131609</v>
      </c>
      <c r="EZN1788" s="62">
        <v>53131609</v>
      </c>
      <c r="EZO1788" s="62">
        <v>53131609</v>
      </c>
      <c r="EZP1788" s="62">
        <v>53131609</v>
      </c>
      <c r="EZQ1788" s="62">
        <v>53131609</v>
      </c>
      <c r="EZR1788" s="62">
        <v>53131609</v>
      </c>
      <c r="EZS1788" s="62">
        <v>53131609</v>
      </c>
      <c r="EZT1788" s="62">
        <v>53131609</v>
      </c>
      <c r="EZU1788" s="62">
        <v>53131609</v>
      </c>
      <c r="EZV1788" s="62">
        <v>53131609</v>
      </c>
      <c r="EZW1788" s="62">
        <v>53131609</v>
      </c>
      <c r="EZX1788" s="62">
        <v>53131609</v>
      </c>
      <c r="EZY1788" s="62">
        <v>53131609</v>
      </c>
      <c r="EZZ1788" s="62">
        <v>53131609</v>
      </c>
      <c r="FAA1788" s="62">
        <v>53131609</v>
      </c>
      <c r="FAB1788" s="62">
        <v>53131609</v>
      </c>
      <c r="FAC1788" s="62">
        <v>53131609</v>
      </c>
      <c r="FAD1788" s="62">
        <v>53131609</v>
      </c>
      <c r="FAE1788" s="62">
        <v>53131609</v>
      </c>
      <c r="FAF1788" s="62">
        <v>53131609</v>
      </c>
      <c r="FAG1788" s="62">
        <v>53131609</v>
      </c>
      <c r="FAH1788" s="62">
        <v>53131609</v>
      </c>
      <c r="FAI1788" s="62">
        <v>53131609</v>
      </c>
      <c r="FAJ1788" s="62">
        <v>53131609</v>
      </c>
      <c r="FAK1788" s="62">
        <v>53131609</v>
      </c>
      <c r="FAL1788" s="62">
        <v>53131609</v>
      </c>
      <c r="FAM1788" s="62">
        <v>53131609</v>
      </c>
      <c r="FAN1788" s="62">
        <v>53131609</v>
      </c>
      <c r="FAO1788" s="62">
        <v>53131609</v>
      </c>
      <c r="FAP1788" s="62">
        <v>53131609</v>
      </c>
      <c r="FAQ1788" s="62">
        <v>53131609</v>
      </c>
      <c r="FAR1788" s="62">
        <v>53131609</v>
      </c>
      <c r="FAS1788" s="62">
        <v>53131609</v>
      </c>
      <c r="FAT1788" s="62">
        <v>53131609</v>
      </c>
      <c r="FAU1788" s="62">
        <v>53131609</v>
      </c>
      <c r="FAV1788" s="62">
        <v>53131609</v>
      </c>
      <c r="FAW1788" s="62">
        <v>53131609</v>
      </c>
      <c r="FAX1788" s="62">
        <v>53131609</v>
      </c>
      <c r="FAY1788" s="62">
        <v>53131609</v>
      </c>
      <c r="FAZ1788" s="62">
        <v>53131609</v>
      </c>
      <c r="FBA1788" s="62">
        <v>53131609</v>
      </c>
      <c r="FBB1788" s="62">
        <v>53131609</v>
      </c>
      <c r="FBC1788" s="62">
        <v>53131609</v>
      </c>
      <c r="FBD1788" s="62">
        <v>53131609</v>
      </c>
      <c r="FBE1788" s="62">
        <v>53131609</v>
      </c>
      <c r="FBF1788" s="62">
        <v>53131609</v>
      </c>
      <c r="FBG1788" s="62">
        <v>53131609</v>
      </c>
      <c r="FBH1788" s="62">
        <v>53131609</v>
      </c>
      <c r="FBI1788" s="62">
        <v>53131609</v>
      </c>
      <c r="FBJ1788" s="62">
        <v>53131609</v>
      </c>
      <c r="FBK1788" s="62">
        <v>53131609</v>
      </c>
      <c r="FBL1788" s="62">
        <v>53131609</v>
      </c>
      <c r="FBM1788" s="62">
        <v>53131609</v>
      </c>
      <c r="FBN1788" s="62">
        <v>53131609</v>
      </c>
      <c r="FBO1788" s="62">
        <v>53131609</v>
      </c>
      <c r="FBP1788" s="62">
        <v>53131609</v>
      </c>
      <c r="FBQ1788" s="62">
        <v>53131609</v>
      </c>
      <c r="FBR1788" s="62">
        <v>53131609</v>
      </c>
      <c r="FBS1788" s="62">
        <v>53131609</v>
      </c>
      <c r="FBT1788" s="62">
        <v>53131609</v>
      </c>
      <c r="FBU1788" s="62">
        <v>53131609</v>
      </c>
      <c r="FBV1788" s="62">
        <v>53131609</v>
      </c>
      <c r="FBW1788" s="62">
        <v>53131609</v>
      </c>
      <c r="FBX1788" s="62">
        <v>53131609</v>
      </c>
      <c r="FBY1788" s="62">
        <v>53131609</v>
      </c>
      <c r="FBZ1788" s="62">
        <v>53131609</v>
      </c>
      <c r="FCA1788" s="62">
        <v>53131609</v>
      </c>
      <c r="FCB1788" s="62">
        <v>53131609</v>
      </c>
      <c r="FCC1788" s="62">
        <v>53131609</v>
      </c>
      <c r="FCD1788" s="62">
        <v>53131609</v>
      </c>
      <c r="FCE1788" s="62">
        <v>53131609</v>
      </c>
      <c r="FCF1788" s="62">
        <v>53131609</v>
      </c>
      <c r="FCG1788" s="62">
        <v>53131609</v>
      </c>
      <c r="FCH1788" s="62">
        <v>53131609</v>
      </c>
      <c r="FCI1788" s="62">
        <v>53131609</v>
      </c>
      <c r="FCJ1788" s="62">
        <v>53131609</v>
      </c>
      <c r="FCK1788" s="62">
        <v>53131609</v>
      </c>
      <c r="FCL1788" s="62">
        <v>53131609</v>
      </c>
      <c r="FCM1788" s="62">
        <v>53131609</v>
      </c>
      <c r="FCN1788" s="62">
        <v>53131609</v>
      </c>
      <c r="FCO1788" s="62">
        <v>53131609</v>
      </c>
      <c r="FCP1788" s="62">
        <v>53131609</v>
      </c>
      <c r="FCQ1788" s="62">
        <v>53131609</v>
      </c>
      <c r="FCR1788" s="62">
        <v>53131609</v>
      </c>
      <c r="FCS1788" s="62">
        <v>53131609</v>
      </c>
      <c r="FCT1788" s="62">
        <v>53131609</v>
      </c>
      <c r="FCU1788" s="62">
        <v>53131609</v>
      </c>
      <c r="FCV1788" s="62">
        <v>53131609</v>
      </c>
      <c r="FCW1788" s="62">
        <v>53131609</v>
      </c>
      <c r="FCX1788" s="62">
        <v>53131609</v>
      </c>
      <c r="FCY1788" s="62">
        <v>53131609</v>
      </c>
      <c r="FCZ1788" s="62">
        <v>53131609</v>
      </c>
      <c r="FDA1788" s="62">
        <v>53131609</v>
      </c>
      <c r="FDB1788" s="62">
        <v>53131609</v>
      </c>
      <c r="FDC1788" s="62">
        <v>53131609</v>
      </c>
      <c r="FDD1788" s="62">
        <v>53131609</v>
      </c>
      <c r="FDE1788" s="62">
        <v>53131609</v>
      </c>
      <c r="FDF1788" s="62">
        <v>53131609</v>
      </c>
      <c r="FDG1788" s="62">
        <v>53131609</v>
      </c>
      <c r="FDH1788" s="62">
        <v>53131609</v>
      </c>
      <c r="FDI1788" s="62">
        <v>53131609</v>
      </c>
      <c r="FDJ1788" s="62">
        <v>53131609</v>
      </c>
      <c r="FDK1788" s="62">
        <v>53131609</v>
      </c>
      <c r="FDL1788" s="62">
        <v>53131609</v>
      </c>
      <c r="FDM1788" s="62">
        <v>53131609</v>
      </c>
      <c r="FDN1788" s="62">
        <v>53131609</v>
      </c>
      <c r="FDO1788" s="62">
        <v>53131609</v>
      </c>
      <c r="FDP1788" s="62">
        <v>53131609</v>
      </c>
      <c r="FDQ1788" s="62">
        <v>53131609</v>
      </c>
      <c r="FDR1788" s="62">
        <v>53131609</v>
      </c>
      <c r="FDS1788" s="62">
        <v>53131609</v>
      </c>
      <c r="FDT1788" s="62">
        <v>53131609</v>
      </c>
      <c r="FDU1788" s="62">
        <v>53131609</v>
      </c>
      <c r="FDV1788" s="62">
        <v>53131609</v>
      </c>
      <c r="FDW1788" s="62">
        <v>53131609</v>
      </c>
      <c r="FDX1788" s="62">
        <v>53131609</v>
      </c>
      <c r="FDY1788" s="62">
        <v>53131609</v>
      </c>
      <c r="FDZ1788" s="62">
        <v>53131609</v>
      </c>
      <c r="FEA1788" s="62">
        <v>53131609</v>
      </c>
      <c r="FEB1788" s="62">
        <v>53131609</v>
      </c>
      <c r="FEC1788" s="62">
        <v>53131609</v>
      </c>
      <c r="FED1788" s="62">
        <v>53131609</v>
      </c>
      <c r="FEE1788" s="62">
        <v>53131609</v>
      </c>
      <c r="FEF1788" s="62">
        <v>53131609</v>
      </c>
      <c r="FEG1788" s="62">
        <v>53131609</v>
      </c>
      <c r="FEH1788" s="62">
        <v>53131609</v>
      </c>
      <c r="FEI1788" s="62">
        <v>53131609</v>
      </c>
      <c r="FEJ1788" s="62">
        <v>53131609</v>
      </c>
      <c r="FEK1788" s="62">
        <v>53131609</v>
      </c>
      <c r="FEL1788" s="62">
        <v>53131609</v>
      </c>
      <c r="FEM1788" s="62">
        <v>53131609</v>
      </c>
      <c r="FEN1788" s="62">
        <v>53131609</v>
      </c>
      <c r="FEO1788" s="62">
        <v>53131609</v>
      </c>
      <c r="FEP1788" s="62">
        <v>53131609</v>
      </c>
      <c r="FEQ1788" s="62">
        <v>53131609</v>
      </c>
      <c r="FER1788" s="62">
        <v>53131609</v>
      </c>
      <c r="FES1788" s="62">
        <v>53131609</v>
      </c>
      <c r="FET1788" s="62">
        <v>53131609</v>
      </c>
      <c r="FEU1788" s="62">
        <v>53131609</v>
      </c>
      <c r="FEV1788" s="62">
        <v>53131609</v>
      </c>
      <c r="FEW1788" s="62">
        <v>53131609</v>
      </c>
      <c r="FEX1788" s="62">
        <v>53131609</v>
      </c>
      <c r="FEY1788" s="62">
        <v>53131609</v>
      </c>
      <c r="FEZ1788" s="62">
        <v>53131609</v>
      </c>
      <c r="FFA1788" s="62">
        <v>53131609</v>
      </c>
      <c r="FFB1788" s="62">
        <v>53131609</v>
      </c>
      <c r="FFC1788" s="62">
        <v>53131609</v>
      </c>
      <c r="FFD1788" s="62">
        <v>53131609</v>
      </c>
      <c r="FFE1788" s="62">
        <v>53131609</v>
      </c>
      <c r="FFF1788" s="62">
        <v>53131609</v>
      </c>
      <c r="FFG1788" s="62">
        <v>53131609</v>
      </c>
      <c r="FFH1788" s="62">
        <v>53131609</v>
      </c>
      <c r="FFI1788" s="62">
        <v>53131609</v>
      </c>
      <c r="FFJ1788" s="62">
        <v>53131609</v>
      </c>
      <c r="FFK1788" s="62">
        <v>53131609</v>
      </c>
      <c r="FFL1788" s="62">
        <v>53131609</v>
      </c>
      <c r="FFM1788" s="62">
        <v>53131609</v>
      </c>
      <c r="FFN1788" s="62">
        <v>53131609</v>
      </c>
      <c r="FFO1788" s="62">
        <v>53131609</v>
      </c>
      <c r="FFP1788" s="62">
        <v>53131609</v>
      </c>
      <c r="FFQ1788" s="62">
        <v>53131609</v>
      </c>
      <c r="FFR1788" s="62">
        <v>53131609</v>
      </c>
      <c r="FFS1788" s="62">
        <v>53131609</v>
      </c>
      <c r="FFT1788" s="62">
        <v>53131609</v>
      </c>
      <c r="FFU1788" s="62">
        <v>53131609</v>
      </c>
      <c r="FFV1788" s="62">
        <v>53131609</v>
      </c>
      <c r="FFW1788" s="62">
        <v>53131609</v>
      </c>
      <c r="FFX1788" s="62">
        <v>53131609</v>
      </c>
      <c r="FFY1788" s="62">
        <v>53131609</v>
      </c>
      <c r="FFZ1788" s="62">
        <v>53131609</v>
      </c>
      <c r="FGA1788" s="62">
        <v>53131609</v>
      </c>
      <c r="FGB1788" s="62">
        <v>53131609</v>
      </c>
      <c r="FGC1788" s="62">
        <v>53131609</v>
      </c>
      <c r="FGD1788" s="62">
        <v>53131609</v>
      </c>
      <c r="FGE1788" s="62">
        <v>53131609</v>
      </c>
      <c r="FGF1788" s="62">
        <v>53131609</v>
      </c>
      <c r="FGG1788" s="62">
        <v>53131609</v>
      </c>
      <c r="FGH1788" s="62">
        <v>53131609</v>
      </c>
      <c r="FGI1788" s="62">
        <v>53131609</v>
      </c>
      <c r="FGJ1788" s="62">
        <v>53131609</v>
      </c>
      <c r="FGK1788" s="62">
        <v>53131609</v>
      </c>
      <c r="FGL1788" s="62">
        <v>53131609</v>
      </c>
      <c r="FGM1788" s="62">
        <v>53131609</v>
      </c>
      <c r="FGN1788" s="62">
        <v>53131609</v>
      </c>
      <c r="FGO1788" s="62">
        <v>53131609</v>
      </c>
      <c r="FGP1788" s="62">
        <v>53131609</v>
      </c>
      <c r="FGQ1788" s="62">
        <v>53131609</v>
      </c>
      <c r="FGR1788" s="62">
        <v>53131609</v>
      </c>
      <c r="FGS1788" s="62">
        <v>53131609</v>
      </c>
      <c r="FGT1788" s="62">
        <v>53131609</v>
      </c>
      <c r="FGU1788" s="62">
        <v>53131609</v>
      </c>
      <c r="FGV1788" s="62">
        <v>53131609</v>
      </c>
      <c r="FGW1788" s="62">
        <v>53131609</v>
      </c>
      <c r="FGX1788" s="62">
        <v>53131609</v>
      </c>
      <c r="FGY1788" s="62">
        <v>53131609</v>
      </c>
      <c r="FGZ1788" s="62">
        <v>53131609</v>
      </c>
      <c r="FHA1788" s="62">
        <v>53131609</v>
      </c>
      <c r="FHB1788" s="62">
        <v>53131609</v>
      </c>
      <c r="FHC1788" s="62">
        <v>53131609</v>
      </c>
      <c r="FHD1788" s="62">
        <v>53131609</v>
      </c>
      <c r="FHE1788" s="62">
        <v>53131609</v>
      </c>
      <c r="FHF1788" s="62">
        <v>53131609</v>
      </c>
      <c r="FHG1788" s="62">
        <v>53131609</v>
      </c>
      <c r="FHH1788" s="62">
        <v>53131609</v>
      </c>
      <c r="FHI1788" s="62">
        <v>53131609</v>
      </c>
      <c r="FHJ1788" s="62">
        <v>53131609</v>
      </c>
      <c r="FHK1788" s="62">
        <v>53131609</v>
      </c>
      <c r="FHL1788" s="62">
        <v>53131609</v>
      </c>
      <c r="FHM1788" s="62">
        <v>53131609</v>
      </c>
      <c r="FHN1788" s="62">
        <v>53131609</v>
      </c>
      <c r="FHO1788" s="62">
        <v>53131609</v>
      </c>
      <c r="FHP1788" s="62">
        <v>53131609</v>
      </c>
      <c r="FHQ1788" s="62">
        <v>53131609</v>
      </c>
      <c r="FHR1788" s="62">
        <v>53131609</v>
      </c>
      <c r="FHS1788" s="62">
        <v>53131609</v>
      </c>
      <c r="FHT1788" s="62">
        <v>53131609</v>
      </c>
      <c r="FHU1788" s="62">
        <v>53131609</v>
      </c>
      <c r="FHV1788" s="62">
        <v>53131609</v>
      </c>
      <c r="FHW1788" s="62">
        <v>53131609</v>
      </c>
      <c r="FHX1788" s="62">
        <v>53131609</v>
      </c>
      <c r="FHY1788" s="62">
        <v>53131609</v>
      </c>
      <c r="FHZ1788" s="62">
        <v>53131609</v>
      </c>
      <c r="FIA1788" s="62">
        <v>53131609</v>
      </c>
      <c r="FIB1788" s="62">
        <v>53131609</v>
      </c>
      <c r="FIC1788" s="62">
        <v>53131609</v>
      </c>
      <c r="FID1788" s="62">
        <v>53131609</v>
      </c>
      <c r="FIE1788" s="62">
        <v>53131609</v>
      </c>
      <c r="FIF1788" s="62">
        <v>53131609</v>
      </c>
      <c r="FIG1788" s="62">
        <v>53131609</v>
      </c>
      <c r="FIH1788" s="62">
        <v>53131609</v>
      </c>
      <c r="FII1788" s="62">
        <v>53131609</v>
      </c>
      <c r="FIJ1788" s="62">
        <v>53131609</v>
      </c>
      <c r="FIK1788" s="62">
        <v>53131609</v>
      </c>
      <c r="FIL1788" s="62">
        <v>53131609</v>
      </c>
      <c r="FIM1788" s="62">
        <v>53131609</v>
      </c>
      <c r="FIN1788" s="62">
        <v>53131609</v>
      </c>
      <c r="FIO1788" s="62">
        <v>53131609</v>
      </c>
      <c r="FIP1788" s="62">
        <v>53131609</v>
      </c>
      <c r="FIQ1788" s="62">
        <v>53131609</v>
      </c>
      <c r="FIR1788" s="62">
        <v>53131609</v>
      </c>
      <c r="FIS1788" s="62">
        <v>53131609</v>
      </c>
      <c r="FIT1788" s="62">
        <v>53131609</v>
      </c>
      <c r="FIU1788" s="62">
        <v>53131609</v>
      </c>
      <c r="FIV1788" s="62">
        <v>53131609</v>
      </c>
      <c r="FIW1788" s="62">
        <v>53131609</v>
      </c>
      <c r="FIX1788" s="62">
        <v>53131609</v>
      </c>
      <c r="FIY1788" s="62">
        <v>53131609</v>
      </c>
      <c r="FIZ1788" s="62">
        <v>53131609</v>
      </c>
      <c r="FJA1788" s="62">
        <v>53131609</v>
      </c>
      <c r="FJB1788" s="62">
        <v>53131609</v>
      </c>
      <c r="FJC1788" s="62">
        <v>53131609</v>
      </c>
      <c r="FJD1788" s="62">
        <v>53131609</v>
      </c>
      <c r="FJE1788" s="62">
        <v>53131609</v>
      </c>
      <c r="FJF1788" s="62">
        <v>53131609</v>
      </c>
      <c r="FJG1788" s="62">
        <v>53131609</v>
      </c>
      <c r="FJH1788" s="62">
        <v>53131609</v>
      </c>
      <c r="FJI1788" s="62">
        <v>53131609</v>
      </c>
      <c r="FJJ1788" s="62">
        <v>53131609</v>
      </c>
      <c r="FJK1788" s="62">
        <v>53131609</v>
      </c>
      <c r="FJL1788" s="62">
        <v>53131609</v>
      </c>
      <c r="FJM1788" s="62">
        <v>53131609</v>
      </c>
      <c r="FJN1788" s="62">
        <v>53131609</v>
      </c>
      <c r="FJO1788" s="62">
        <v>53131609</v>
      </c>
      <c r="FJP1788" s="62">
        <v>53131609</v>
      </c>
      <c r="FJQ1788" s="62">
        <v>53131609</v>
      </c>
      <c r="FJR1788" s="62">
        <v>53131609</v>
      </c>
      <c r="FJS1788" s="62">
        <v>53131609</v>
      </c>
      <c r="FJT1788" s="62">
        <v>53131609</v>
      </c>
      <c r="FJU1788" s="62">
        <v>53131609</v>
      </c>
      <c r="FJV1788" s="62">
        <v>53131609</v>
      </c>
      <c r="FJW1788" s="62">
        <v>53131609</v>
      </c>
      <c r="FJX1788" s="62">
        <v>53131609</v>
      </c>
      <c r="FJY1788" s="62">
        <v>53131609</v>
      </c>
      <c r="FJZ1788" s="62">
        <v>53131609</v>
      </c>
      <c r="FKA1788" s="62">
        <v>53131609</v>
      </c>
      <c r="FKB1788" s="62">
        <v>53131609</v>
      </c>
      <c r="FKC1788" s="62">
        <v>53131609</v>
      </c>
      <c r="FKD1788" s="62">
        <v>53131609</v>
      </c>
      <c r="FKE1788" s="62">
        <v>53131609</v>
      </c>
      <c r="FKF1788" s="62">
        <v>53131609</v>
      </c>
      <c r="FKG1788" s="62">
        <v>53131609</v>
      </c>
      <c r="FKH1788" s="62">
        <v>53131609</v>
      </c>
      <c r="FKI1788" s="62">
        <v>53131609</v>
      </c>
      <c r="FKJ1788" s="62">
        <v>53131609</v>
      </c>
      <c r="FKK1788" s="62">
        <v>53131609</v>
      </c>
      <c r="FKL1788" s="62">
        <v>53131609</v>
      </c>
      <c r="FKM1788" s="62">
        <v>53131609</v>
      </c>
      <c r="FKN1788" s="62">
        <v>53131609</v>
      </c>
      <c r="FKO1788" s="62">
        <v>53131609</v>
      </c>
      <c r="FKP1788" s="62">
        <v>53131609</v>
      </c>
      <c r="FKQ1788" s="62">
        <v>53131609</v>
      </c>
      <c r="FKR1788" s="62">
        <v>53131609</v>
      </c>
      <c r="FKS1788" s="62">
        <v>53131609</v>
      </c>
      <c r="FKT1788" s="62">
        <v>53131609</v>
      </c>
      <c r="FKU1788" s="62">
        <v>53131609</v>
      </c>
      <c r="FKV1788" s="62">
        <v>53131609</v>
      </c>
      <c r="FKW1788" s="62">
        <v>53131609</v>
      </c>
      <c r="FKX1788" s="62">
        <v>53131609</v>
      </c>
      <c r="FKY1788" s="62">
        <v>53131609</v>
      </c>
      <c r="FKZ1788" s="62">
        <v>53131609</v>
      </c>
      <c r="FLA1788" s="62">
        <v>53131609</v>
      </c>
      <c r="FLB1788" s="62">
        <v>53131609</v>
      </c>
      <c r="FLC1788" s="62">
        <v>53131609</v>
      </c>
      <c r="FLD1788" s="62">
        <v>53131609</v>
      </c>
      <c r="FLE1788" s="62">
        <v>53131609</v>
      </c>
      <c r="FLF1788" s="62">
        <v>53131609</v>
      </c>
      <c r="FLG1788" s="62">
        <v>53131609</v>
      </c>
      <c r="FLH1788" s="62">
        <v>53131609</v>
      </c>
      <c r="FLI1788" s="62">
        <v>53131609</v>
      </c>
      <c r="FLJ1788" s="62">
        <v>53131609</v>
      </c>
      <c r="FLK1788" s="62">
        <v>53131609</v>
      </c>
      <c r="FLL1788" s="62">
        <v>53131609</v>
      </c>
      <c r="FLM1788" s="62">
        <v>53131609</v>
      </c>
      <c r="FLN1788" s="62">
        <v>53131609</v>
      </c>
      <c r="FLO1788" s="62">
        <v>53131609</v>
      </c>
      <c r="FLP1788" s="62">
        <v>53131609</v>
      </c>
      <c r="FLQ1788" s="62">
        <v>53131609</v>
      </c>
      <c r="FLR1788" s="62">
        <v>53131609</v>
      </c>
      <c r="FLS1788" s="62">
        <v>53131609</v>
      </c>
      <c r="FLT1788" s="62">
        <v>53131609</v>
      </c>
      <c r="FLU1788" s="62">
        <v>53131609</v>
      </c>
      <c r="FLV1788" s="62">
        <v>53131609</v>
      </c>
      <c r="FLW1788" s="62">
        <v>53131609</v>
      </c>
      <c r="FLX1788" s="62">
        <v>53131609</v>
      </c>
      <c r="FLY1788" s="62">
        <v>53131609</v>
      </c>
      <c r="FLZ1788" s="62">
        <v>53131609</v>
      </c>
      <c r="FMA1788" s="62">
        <v>53131609</v>
      </c>
      <c r="FMB1788" s="62">
        <v>53131609</v>
      </c>
      <c r="FMC1788" s="62">
        <v>53131609</v>
      </c>
      <c r="FMD1788" s="62">
        <v>53131609</v>
      </c>
      <c r="FME1788" s="62">
        <v>53131609</v>
      </c>
      <c r="FMF1788" s="62">
        <v>53131609</v>
      </c>
      <c r="FMG1788" s="62">
        <v>53131609</v>
      </c>
      <c r="FMH1788" s="62">
        <v>53131609</v>
      </c>
      <c r="FMI1788" s="62">
        <v>53131609</v>
      </c>
      <c r="FMJ1788" s="62">
        <v>53131609</v>
      </c>
      <c r="FMK1788" s="62">
        <v>53131609</v>
      </c>
      <c r="FML1788" s="62">
        <v>53131609</v>
      </c>
      <c r="FMM1788" s="62">
        <v>53131609</v>
      </c>
      <c r="FMN1788" s="62">
        <v>53131609</v>
      </c>
      <c r="FMO1788" s="62">
        <v>53131609</v>
      </c>
      <c r="FMP1788" s="62">
        <v>53131609</v>
      </c>
      <c r="FMQ1788" s="62">
        <v>53131609</v>
      </c>
      <c r="FMR1788" s="62">
        <v>53131609</v>
      </c>
      <c r="FMS1788" s="62">
        <v>53131609</v>
      </c>
      <c r="FMT1788" s="62">
        <v>53131609</v>
      </c>
      <c r="FMU1788" s="62">
        <v>53131609</v>
      </c>
      <c r="FMV1788" s="62">
        <v>53131609</v>
      </c>
      <c r="FMW1788" s="62">
        <v>53131609</v>
      </c>
      <c r="FMX1788" s="62">
        <v>53131609</v>
      </c>
      <c r="FMY1788" s="62">
        <v>53131609</v>
      </c>
      <c r="FMZ1788" s="62">
        <v>53131609</v>
      </c>
      <c r="FNA1788" s="62">
        <v>53131609</v>
      </c>
      <c r="FNB1788" s="62">
        <v>53131609</v>
      </c>
      <c r="FNC1788" s="62">
        <v>53131609</v>
      </c>
      <c r="FND1788" s="62">
        <v>53131609</v>
      </c>
      <c r="FNE1788" s="62">
        <v>53131609</v>
      </c>
      <c r="FNF1788" s="62">
        <v>53131609</v>
      </c>
      <c r="FNG1788" s="62">
        <v>53131609</v>
      </c>
      <c r="FNH1788" s="62">
        <v>53131609</v>
      </c>
      <c r="FNI1788" s="62">
        <v>53131609</v>
      </c>
      <c r="FNJ1788" s="62">
        <v>53131609</v>
      </c>
      <c r="FNK1788" s="62">
        <v>53131609</v>
      </c>
      <c r="FNL1788" s="62">
        <v>53131609</v>
      </c>
      <c r="FNM1788" s="62">
        <v>53131609</v>
      </c>
      <c r="FNN1788" s="62">
        <v>53131609</v>
      </c>
      <c r="FNO1788" s="62">
        <v>53131609</v>
      </c>
      <c r="FNP1788" s="62">
        <v>53131609</v>
      </c>
      <c r="FNQ1788" s="62">
        <v>53131609</v>
      </c>
      <c r="FNR1788" s="62">
        <v>53131609</v>
      </c>
      <c r="FNS1788" s="62">
        <v>53131609</v>
      </c>
      <c r="FNT1788" s="62">
        <v>53131609</v>
      </c>
      <c r="FNU1788" s="62">
        <v>53131609</v>
      </c>
      <c r="FNV1788" s="62">
        <v>53131609</v>
      </c>
      <c r="FNW1788" s="62">
        <v>53131609</v>
      </c>
      <c r="FNX1788" s="62">
        <v>53131609</v>
      </c>
      <c r="FNY1788" s="62">
        <v>53131609</v>
      </c>
      <c r="FNZ1788" s="62">
        <v>53131609</v>
      </c>
      <c r="FOA1788" s="62">
        <v>53131609</v>
      </c>
      <c r="FOB1788" s="62">
        <v>53131609</v>
      </c>
      <c r="FOC1788" s="62">
        <v>53131609</v>
      </c>
      <c r="FOD1788" s="62">
        <v>53131609</v>
      </c>
      <c r="FOE1788" s="62">
        <v>53131609</v>
      </c>
      <c r="FOF1788" s="62">
        <v>53131609</v>
      </c>
      <c r="FOG1788" s="62">
        <v>53131609</v>
      </c>
      <c r="FOH1788" s="62">
        <v>53131609</v>
      </c>
      <c r="FOI1788" s="62">
        <v>53131609</v>
      </c>
      <c r="FOJ1788" s="62">
        <v>53131609</v>
      </c>
      <c r="FOK1788" s="62">
        <v>53131609</v>
      </c>
      <c r="FOL1788" s="62">
        <v>53131609</v>
      </c>
      <c r="FOM1788" s="62">
        <v>53131609</v>
      </c>
      <c r="FON1788" s="62">
        <v>53131609</v>
      </c>
      <c r="FOO1788" s="62">
        <v>53131609</v>
      </c>
      <c r="FOP1788" s="62">
        <v>53131609</v>
      </c>
      <c r="FOQ1788" s="62">
        <v>53131609</v>
      </c>
      <c r="FOR1788" s="62">
        <v>53131609</v>
      </c>
      <c r="FOS1788" s="62">
        <v>53131609</v>
      </c>
      <c r="FOT1788" s="62">
        <v>53131609</v>
      </c>
      <c r="FOU1788" s="62">
        <v>53131609</v>
      </c>
      <c r="FOV1788" s="62">
        <v>53131609</v>
      </c>
      <c r="FOW1788" s="62">
        <v>53131609</v>
      </c>
      <c r="FOX1788" s="62">
        <v>53131609</v>
      </c>
      <c r="FOY1788" s="62">
        <v>53131609</v>
      </c>
      <c r="FOZ1788" s="62">
        <v>53131609</v>
      </c>
      <c r="FPA1788" s="62">
        <v>53131609</v>
      </c>
      <c r="FPB1788" s="62">
        <v>53131609</v>
      </c>
      <c r="FPC1788" s="62">
        <v>53131609</v>
      </c>
      <c r="FPD1788" s="62">
        <v>53131609</v>
      </c>
      <c r="FPE1788" s="62">
        <v>53131609</v>
      </c>
      <c r="FPF1788" s="62">
        <v>53131609</v>
      </c>
      <c r="FPG1788" s="62">
        <v>53131609</v>
      </c>
      <c r="FPH1788" s="62">
        <v>53131609</v>
      </c>
      <c r="FPI1788" s="62">
        <v>53131609</v>
      </c>
      <c r="FPJ1788" s="62">
        <v>53131609</v>
      </c>
      <c r="FPK1788" s="62">
        <v>53131609</v>
      </c>
      <c r="FPL1788" s="62">
        <v>53131609</v>
      </c>
      <c r="FPM1788" s="62">
        <v>53131609</v>
      </c>
      <c r="FPN1788" s="62">
        <v>53131609</v>
      </c>
      <c r="FPO1788" s="62">
        <v>53131609</v>
      </c>
      <c r="FPP1788" s="62">
        <v>53131609</v>
      </c>
      <c r="FPQ1788" s="62">
        <v>53131609</v>
      </c>
      <c r="FPR1788" s="62">
        <v>53131609</v>
      </c>
      <c r="FPS1788" s="62">
        <v>53131609</v>
      </c>
      <c r="FPT1788" s="62">
        <v>53131609</v>
      </c>
      <c r="FPU1788" s="62">
        <v>53131609</v>
      </c>
      <c r="FPV1788" s="62">
        <v>53131609</v>
      </c>
      <c r="FPW1788" s="62">
        <v>53131609</v>
      </c>
      <c r="FPX1788" s="62">
        <v>53131609</v>
      </c>
      <c r="FPY1788" s="62">
        <v>53131609</v>
      </c>
      <c r="FPZ1788" s="62">
        <v>53131609</v>
      </c>
      <c r="FQA1788" s="62">
        <v>53131609</v>
      </c>
      <c r="FQB1788" s="62">
        <v>53131609</v>
      </c>
      <c r="FQC1788" s="62">
        <v>53131609</v>
      </c>
      <c r="FQD1788" s="62">
        <v>53131609</v>
      </c>
      <c r="FQE1788" s="62">
        <v>53131609</v>
      </c>
      <c r="FQF1788" s="62">
        <v>53131609</v>
      </c>
      <c r="FQG1788" s="62">
        <v>53131609</v>
      </c>
      <c r="FQH1788" s="62">
        <v>53131609</v>
      </c>
      <c r="FQI1788" s="62">
        <v>53131609</v>
      </c>
      <c r="FQJ1788" s="62">
        <v>53131609</v>
      </c>
      <c r="FQK1788" s="62">
        <v>53131609</v>
      </c>
      <c r="FQL1788" s="62">
        <v>53131609</v>
      </c>
      <c r="FQM1788" s="62">
        <v>53131609</v>
      </c>
      <c r="FQN1788" s="62">
        <v>53131609</v>
      </c>
      <c r="FQO1788" s="62">
        <v>53131609</v>
      </c>
      <c r="FQP1788" s="62">
        <v>53131609</v>
      </c>
      <c r="FQQ1788" s="62">
        <v>53131609</v>
      </c>
      <c r="FQR1788" s="62">
        <v>53131609</v>
      </c>
      <c r="FQS1788" s="62">
        <v>53131609</v>
      </c>
      <c r="FQT1788" s="62">
        <v>53131609</v>
      </c>
      <c r="FQU1788" s="62">
        <v>53131609</v>
      </c>
      <c r="FQV1788" s="62">
        <v>53131609</v>
      </c>
      <c r="FQW1788" s="62">
        <v>53131609</v>
      </c>
      <c r="FQX1788" s="62">
        <v>53131609</v>
      </c>
      <c r="FQY1788" s="62">
        <v>53131609</v>
      </c>
      <c r="FQZ1788" s="62">
        <v>53131609</v>
      </c>
      <c r="FRA1788" s="62">
        <v>53131609</v>
      </c>
      <c r="FRB1788" s="62">
        <v>53131609</v>
      </c>
      <c r="FRC1788" s="62">
        <v>53131609</v>
      </c>
      <c r="FRD1788" s="62">
        <v>53131609</v>
      </c>
      <c r="FRE1788" s="62">
        <v>53131609</v>
      </c>
      <c r="FRF1788" s="62">
        <v>53131609</v>
      </c>
      <c r="FRG1788" s="62">
        <v>53131609</v>
      </c>
      <c r="FRH1788" s="62">
        <v>53131609</v>
      </c>
      <c r="FRI1788" s="62">
        <v>53131609</v>
      </c>
      <c r="FRJ1788" s="62">
        <v>53131609</v>
      </c>
      <c r="FRK1788" s="62">
        <v>53131609</v>
      </c>
      <c r="FRL1788" s="62">
        <v>53131609</v>
      </c>
      <c r="FRM1788" s="62">
        <v>53131609</v>
      </c>
      <c r="FRN1788" s="62">
        <v>53131609</v>
      </c>
      <c r="FRO1788" s="62">
        <v>53131609</v>
      </c>
      <c r="FRP1788" s="62">
        <v>53131609</v>
      </c>
      <c r="FRQ1788" s="62">
        <v>53131609</v>
      </c>
      <c r="FRR1788" s="62">
        <v>53131609</v>
      </c>
      <c r="FRS1788" s="62">
        <v>53131609</v>
      </c>
      <c r="FRT1788" s="62">
        <v>53131609</v>
      </c>
      <c r="FRU1788" s="62">
        <v>53131609</v>
      </c>
      <c r="FRV1788" s="62">
        <v>53131609</v>
      </c>
      <c r="FRW1788" s="62">
        <v>53131609</v>
      </c>
      <c r="FRX1788" s="62">
        <v>53131609</v>
      </c>
      <c r="FRY1788" s="62">
        <v>53131609</v>
      </c>
      <c r="FRZ1788" s="62">
        <v>53131609</v>
      </c>
      <c r="FSA1788" s="62">
        <v>53131609</v>
      </c>
      <c r="FSB1788" s="62">
        <v>53131609</v>
      </c>
      <c r="FSC1788" s="62">
        <v>53131609</v>
      </c>
      <c r="FSD1788" s="62">
        <v>53131609</v>
      </c>
      <c r="FSE1788" s="62">
        <v>53131609</v>
      </c>
      <c r="FSF1788" s="62">
        <v>53131609</v>
      </c>
      <c r="FSG1788" s="62">
        <v>53131609</v>
      </c>
      <c r="FSH1788" s="62">
        <v>53131609</v>
      </c>
      <c r="FSI1788" s="62">
        <v>53131609</v>
      </c>
      <c r="FSJ1788" s="62">
        <v>53131609</v>
      </c>
      <c r="FSK1788" s="62">
        <v>53131609</v>
      </c>
      <c r="FSL1788" s="62">
        <v>53131609</v>
      </c>
      <c r="FSM1788" s="62">
        <v>53131609</v>
      </c>
      <c r="FSN1788" s="62">
        <v>53131609</v>
      </c>
      <c r="FSO1788" s="62">
        <v>53131609</v>
      </c>
      <c r="FSP1788" s="62">
        <v>53131609</v>
      </c>
      <c r="FSQ1788" s="62">
        <v>53131609</v>
      </c>
      <c r="FSR1788" s="62">
        <v>53131609</v>
      </c>
      <c r="FSS1788" s="62">
        <v>53131609</v>
      </c>
      <c r="FST1788" s="62">
        <v>53131609</v>
      </c>
      <c r="FSU1788" s="62">
        <v>53131609</v>
      </c>
      <c r="FSV1788" s="62">
        <v>53131609</v>
      </c>
      <c r="FSW1788" s="62">
        <v>53131609</v>
      </c>
      <c r="FSX1788" s="62">
        <v>53131609</v>
      </c>
      <c r="FSY1788" s="62">
        <v>53131609</v>
      </c>
      <c r="FSZ1788" s="62">
        <v>53131609</v>
      </c>
      <c r="FTA1788" s="62">
        <v>53131609</v>
      </c>
      <c r="FTB1788" s="62">
        <v>53131609</v>
      </c>
      <c r="FTC1788" s="62">
        <v>53131609</v>
      </c>
      <c r="FTD1788" s="62">
        <v>53131609</v>
      </c>
      <c r="FTE1788" s="62">
        <v>53131609</v>
      </c>
      <c r="FTF1788" s="62">
        <v>53131609</v>
      </c>
      <c r="FTG1788" s="62">
        <v>53131609</v>
      </c>
      <c r="FTH1788" s="62">
        <v>53131609</v>
      </c>
      <c r="FTI1788" s="62">
        <v>53131609</v>
      </c>
      <c r="FTJ1788" s="62">
        <v>53131609</v>
      </c>
      <c r="FTK1788" s="62">
        <v>53131609</v>
      </c>
      <c r="FTL1788" s="62">
        <v>53131609</v>
      </c>
      <c r="FTM1788" s="62">
        <v>53131609</v>
      </c>
      <c r="FTN1788" s="62">
        <v>53131609</v>
      </c>
      <c r="FTO1788" s="62">
        <v>53131609</v>
      </c>
      <c r="FTP1788" s="62">
        <v>53131609</v>
      </c>
      <c r="FTQ1788" s="62">
        <v>53131609</v>
      </c>
      <c r="FTR1788" s="62">
        <v>53131609</v>
      </c>
      <c r="FTS1788" s="62">
        <v>53131609</v>
      </c>
      <c r="FTT1788" s="62">
        <v>53131609</v>
      </c>
      <c r="FTU1788" s="62">
        <v>53131609</v>
      </c>
      <c r="FTV1788" s="62">
        <v>53131609</v>
      </c>
      <c r="FTW1788" s="62">
        <v>53131609</v>
      </c>
      <c r="FTX1788" s="62">
        <v>53131609</v>
      </c>
      <c r="FTY1788" s="62">
        <v>53131609</v>
      </c>
      <c r="FTZ1788" s="62">
        <v>53131609</v>
      </c>
      <c r="FUA1788" s="62">
        <v>53131609</v>
      </c>
      <c r="FUB1788" s="62">
        <v>53131609</v>
      </c>
      <c r="FUC1788" s="62">
        <v>53131609</v>
      </c>
      <c r="FUD1788" s="62">
        <v>53131609</v>
      </c>
      <c r="FUE1788" s="62">
        <v>53131609</v>
      </c>
      <c r="FUF1788" s="62">
        <v>53131609</v>
      </c>
      <c r="FUG1788" s="62">
        <v>53131609</v>
      </c>
      <c r="FUH1788" s="62">
        <v>53131609</v>
      </c>
      <c r="FUI1788" s="62">
        <v>53131609</v>
      </c>
      <c r="FUJ1788" s="62">
        <v>53131609</v>
      </c>
      <c r="FUK1788" s="62">
        <v>53131609</v>
      </c>
      <c r="FUL1788" s="62">
        <v>53131609</v>
      </c>
      <c r="FUM1788" s="62">
        <v>53131609</v>
      </c>
      <c r="FUN1788" s="62">
        <v>53131609</v>
      </c>
      <c r="FUO1788" s="62">
        <v>53131609</v>
      </c>
      <c r="FUP1788" s="62">
        <v>53131609</v>
      </c>
      <c r="FUQ1788" s="62">
        <v>53131609</v>
      </c>
      <c r="FUR1788" s="62">
        <v>53131609</v>
      </c>
      <c r="FUS1788" s="62">
        <v>53131609</v>
      </c>
      <c r="FUT1788" s="62">
        <v>53131609</v>
      </c>
      <c r="FUU1788" s="62">
        <v>53131609</v>
      </c>
      <c r="FUV1788" s="62">
        <v>53131609</v>
      </c>
      <c r="FUW1788" s="62">
        <v>53131609</v>
      </c>
      <c r="FUX1788" s="62">
        <v>53131609</v>
      </c>
      <c r="FUY1788" s="62">
        <v>53131609</v>
      </c>
      <c r="FUZ1788" s="62">
        <v>53131609</v>
      </c>
      <c r="FVA1788" s="62">
        <v>53131609</v>
      </c>
      <c r="FVB1788" s="62">
        <v>53131609</v>
      </c>
      <c r="FVC1788" s="62">
        <v>53131609</v>
      </c>
      <c r="FVD1788" s="62">
        <v>53131609</v>
      </c>
      <c r="FVE1788" s="62">
        <v>53131609</v>
      </c>
      <c r="FVF1788" s="62">
        <v>53131609</v>
      </c>
      <c r="FVG1788" s="62">
        <v>53131609</v>
      </c>
      <c r="FVH1788" s="62">
        <v>53131609</v>
      </c>
      <c r="FVI1788" s="62">
        <v>53131609</v>
      </c>
      <c r="FVJ1788" s="62">
        <v>53131609</v>
      </c>
      <c r="FVK1788" s="62">
        <v>53131609</v>
      </c>
      <c r="FVL1788" s="62">
        <v>53131609</v>
      </c>
      <c r="FVM1788" s="62">
        <v>53131609</v>
      </c>
      <c r="FVN1788" s="62">
        <v>53131609</v>
      </c>
      <c r="FVO1788" s="62">
        <v>53131609</v>
      </c>
      <c r="FVP1788" s="62">
        <v>53131609</v>
      </c>
      <c r="FVQ1788" s="62">
        <v>53131609</v>
      </c>
      <c r="FVR1788" s="62">
        <v>53131609</v>
      </c>
      <c r="FVS1788" s="62">
        <v>53131609</v>
      </c>
      <c r="FVT1788" s="62">
        <v>53131609</v>
      </c>
      <c r="FVU1788" s="62">
        <v>53131609</v>
      </c>
      <c r="FVV1788" s="62">
        <v>53131609</v>
      </c>
      <c r="FVW1788" s="62">
        <v>53131609</v>
      </c>
      <c r="FVX1788" s="62">
        <v>53131609</v>
      </c>
      <c r="FVY1788" s="62">
        <v>53131609</v>
      </c>
      <c r="FVZ1788" s="62">
        <v>53131609</v>
      </c>
      <c r="FWA1788" s="62">
        <v>53131609</v>
      </c>
      <c r="FWB1788" s="62">
        <v>53131609</v>
      </c>
      <c r="FWC1788" s="62">
        <v>53131609</v>
      </c>
      <c r="FWD1788" s="62">
        <v>53131609</v>
      </c>
      <c r="FWE1788" s="62">
        <v>53131609</v>
      </c>
      <c r="FWF1788" s="62">
        <v>53131609</v>
      </c>
      <c r="FWG1788" s="62">
        <v>53131609</v>
      </c>
      <c r="FWH1788" s="62">
        <v>53131609</v>
      </c>
      <c r="FWI1788" s="62">
        <v>53131609</v>
      </c>
      <c r="FWJ1788" s="62">
        <v>53131609</v>
      </c>
      <c r="FWK1788" s="62">
        <v>53131609</v>
      </c>
      <c r="FWL1788" s="62">
        <v>53131609</v>
      </c>
      <c r="FWM1788" s="62">
        <v>53131609</v>
      </c>
      <c r="FWN1788" s="62">
        <v>53131609</v>
      </c>
      <c r="FWO1788" s="62">
        <v>53131609</v>
      </c>
      <c r="FWP1788" s="62">
        <v>53131609</v>
      </c>
      <c r="FWQ1788" s="62">
        <v>53131609</v>
      </c>
      <c r="FWR1788" s="62">
        <v>53131609</v>
      </c>
      <c r="FWS1788" s="62">
        <v>53131609</v>
      </c>
      <c r="FWT1788" s="62">
        <v>53131609</v>
      </c>
      <c r="FWU1788" s="62">
        <v>53131609</v>
      </c>
      <c r="FWV1788" s="62">
        <v>53131609</v>
      </c>
      <c r="FWW1788" s="62">
        <v>53131609</v>
      </c>
      <c r="FWX1788" s="62">
        <v>53131609</v>
      </c>
      <c r="FWY1788" s="62">
        <v>53131609</v>
      </c>
      <c r="FWZ1788" s="62">
        <v>53131609</v>
      </c>
      <c r="FXA1788" s="62">
        <v>53131609</v>
      </c>
      <c r="FXB1788" s="62">
        <v>53131609</v>
      </c>
      <c r="FXC1788" s="62">
        <v>53131609</v>
      </c>
      <c r="FXD1788" s="62">
        <v>53131609</v>
      </c>
      <c r="FXE1788" s="62">
        <v>53131609</v>
      </c>
      <c r="FXF1788" s="62">
        <v>53131609</v>
      </c>
      <c r="FXG1788" s="62">
        <v>53131609</v>
      </c>
      <c r="FXH1788" s="62">
        <v>53131609</v>
      </c>
      <c r="FXI1788" s="62">
        <v>53131609</v>
      </c>
      <c r="FXJ1788" s="62">
        <v>53131609</v>
      </c>
      <c r="FXK1788" s="62">
        <v>53131609</v>
      </c>
      <c r="FXL1788" s="62">
        <v>53131609</v>
      </c>
      <c r="FXM1788" s="62">
        <v>53131609</v>
      </c>
      <c r="FXN1788" s="62">
        <v>53131609</v>
      </c>
      <c r="FXO1788" s="62">
        <v>53131609</v>
      </c>
      <c r="FXP1788" s="62">
        <v>53131609</v>
      </c>
      <c r="FXQ1788" s="62">
        <v>53131609</v>
      </c>
      <c r="FXR1788" s="62">
        <v>53131609</v>
      </c>
      <c r="FXS1788" s="62">
        <v>53131609</v>
      </c>
      <c r="FXT1788" s="62">
        <v>53131609</v>
      </c>
      <c r="FXU1788" s="62">
        <v>53131609</v>
      </c>
      <c r="FXV1788" s="62">
        <v>53131609</v>
      </c>
      <c r="FXW1788" s="62">
        <v>53131609</v>
      </c>
      <c r="FXX1788" s="62">
        <v>53131609</v>
      </c>
      <c r="FXY1788" s="62">
        <v>53131609</v>
      </c>
      <c r="FXZ1788" s="62">
        <v>53131609</v>
      </c>
      <c r="FYA1788" s="62">
        <v>53131609</v>
      </c>
      <c r="FYB1788" s="62">
        <v>53131609</v>
      </c>
      <c r="FYC1788" s="62">
        <v>53131609</v>
      </c>
      <c r="FYD1788" s="62">
        <v>53131609</v>
      </c>
      <c r="FYE1788" s="62">
        <v>53131609</v>
      </c>
      <c r="FYF1788" s="62">
        <v>53131609</v>
      </c>
      <c r="FYG1788" s="62">
        <v>53131609</v>
      </c>
      <c r="FYH1788" s="62">
        <v>53131609</v>
      </c>
      <c r="FYI1788" s="62">
        <v>53131609</v>
      </c>
      <c r="FYJ1788" s="62">
        <v>53131609</v>
      </c>
      <c r="FYK1788" s="62">
        <v>53131609</v>
      </c>
      <c r="FYL1788" s="62">
        <v>53131609</v>
      </c>
      <c r="FYM1788" s="62">
        <v>53131609</v>
      </c>
      <c r="FYN1788" s="62">
        <v>53131609</v>
      </c>
      <c r="FYO1788" s="62">
        <v>53131609</v>
      </c>
      <c r="FYP1788" s="62">
        <v>53131609</v>
      </c>
      <c r="FYQ1788" s="62">
        <v>53131609</v>
      </c>
      <c r="FYR1788" s="62">
        <v>53131609</v>
      </c>
      <c r="FYS1788" s="62">
        <v>53131609</v>
      </c>
      <c r="FYT1788" s="62">
        <v>53131609</v>
      </c>
      <c r="FYU1788" s="62">
        <v>53131609</v>
      </c>
      <c r="FYV1788" s="62">
        <v>53131609</v>
      </c>
      <c r="FYW1788" s="62">
        <v>53131609</v>
      </c>
      <c r="FYX1788" s="62">
        <v>53131609</v>
      </c>
      <c r="FYY1788" s="62">
        <v>53131609</v>
      </c>
      <c r="FYZ1788" s="62">
        <v>53131609</v>
      </c>
      <c r="FZA1788" s="62">
        <v>53131609</v>
      </c>
      <c r="FZB1788" s="62">
        <v>53131609</v>
      </c>
      <c r="FZC1788" s="62">
        <v>53131609</v>
      </c>
      <c r="FZD1788" s="62">
        <v>53131609</v>
      </c>
      <c r="FZE1788" s="62">
        <v>53131609</v>
      </c>
      <c r="FZF1788" s="62">
        <v>53131609</v>
      </c>
      <c r="FZG1788" s="62">
        <v>53131609</v>
      </c>
      <c r="FZH1788" s="62">
        <v>53131609</v>
      </c>
      <c r="FZI1788" s="62">
        <v>53131609</v>
      </c>
      <c r="FZJ1788" s="62">
        <v>53131609</v>
      </c>
      <c r="FZK1788" s="62">
        <v>53131609</v>
      </c>
      <c r="FZL1788" s="62">
        <v>53131609</v>
      </c>
      <c r="FZM1788" s="62">
        <v>53131609</v>
      </c>
      <c r="FZN1788" s="62">
        <v>53131609</v>
      </c>
      <c r="FZO1788" s="62">
        <v>53131609</v>
      </c>
      <c r="FZP1788" s="62">
        <v>53131609</v>
      </c>
      <c r="FZQ1788" s="62">
        <v>53131609</v>
      </c>
      <c r="FZR1788" s="62">
        <v>53131609</v>
      </c>
      <c r="FZS1788" s="62">
        <v>53131609</v>
      </c>
      <c r="FZT1788" s="62">
        <v>53131609</v>
      </c>
      <c r="FZU1788" s="62">
        <v>53131609</v>
      </c>
      <c r="FZV1788" s="62">
        <v>53131609</v>
      </c>
      <c r="FZW1788" s="62">
        <v>53131609</v>
      </c>
      <c r="FZX1788" s="62">
        <v>53131609</v>
      </c>
      <c r="FZY1788" s="62">
        <v>53131609</v>
      </c>
      <c r="FZZ1788" s="62">
        <v>53131609</v>
      </c>
      <c r="GAA1788" s="62">
        <v>53131609</v>
      </c>
      <c r="GAB1788" s="62">
        <v>53131609</v>
      </c>
      <c r="GAC1788" s="62">
        <v>53131609</v>
      </c>
      <c r="GAD1788" s="62">
        <v>53131609</v>
      </c>
      <c r="GAE1788" s="62">
        <v>53131609</v>
      </c>
      <c r="GAF1788" s="62">
        <v>53131609</v>
      </c>
      <c r="GAG1788" s="62">
        <v>53131609</v>
      </c>
      <c r="GAH1788" s="62">
        <v>53131609</v>
      </c>
      <c r="GAI1788" s="62">
        <v>53131609</v>
      </c>
      <c r="GAJ1788" s="62">
        <v>53131609</v>
      </c>
      <c r="GAK1788" s="62">
        <v>53131609</v>
      </c>
      <c r="GAL1788" s="62">
        <v>53131609</v>
      </c>
      <c r="GAM1788" s="62">
        <v>53131609</v>
      </c>
      <c r="GAN1788" s="62">
        <v>53131609</v>
      </c>
      <c r="GAO1788" s="62">
        <v>53131609</v>
      </c>
      <c r="GAP1788" s="62">
        <v>53131609</v>
      </c>
      <c r="GAQ1788" s="62">
        <v>53131609</v>
      </c>
      <c r="GAR1788" s="62">
        <v>53131609</v>
      </c>
      <c r="GAS1788" s="62">
        <v>53131609</v>
      </c>
      <c r="GAT1788" s="62">
        <v>53131609</v>
      </c>
      <c r="GAU1788" s="62">
        <v>53131609</v>
      </c>
      <c r="GAV1788" s="62">
        <v>53131609</v>
      </c>
      <c r="GAW1788" s="62">
        <v>53131609</v>
      </c>
      <c r="GAX1788" s="62">
        <v>53131609</v>
      </c>
      <c r="GAY1788" s="62">
        <v>53131609</v>
      </c>
      <c r="GAZ1788" s="62">
        <v>53131609</v>
      </c>
      <c r="GBA1788" s="62">
        <v>53131609</v>
      </c>
      <c r="GBB1788" s="62">
        <v>53131609</v>
      </c>
      <c r="GBC1788" s="62">
        <v>53131609</v>
      </c>
      <c r="GBD1788" s="62">
        <v>53131609</v>
      </c>
      <c r="GBE1788" s="62">
        <v>53131609</v>
      </c>
      <c r="GBF1788" s="62">
        <v>53131609</v>
      </c>
      <c r="GBG1788" s="62">
        <v>53131609</v>
      </c>
      <c r="GBH1788" s="62">
        <v>53131609</v>
      </c>
      <c r="GBI1788" s="62">
        <v>53131609</v>
      </c>
      <c r="GBJ1788" s="62">
        <v>53131609</v>
      </c>
      <c r="GBK1788" s="62">
        <v>53131609</v>
      </c>
      <c r="GBL1788" s="62">
        <v>53131609</v>
      </c>
      <c r="GBM1788" s="62">
        <v>53131609</v>
      </c>
      <c r="GBN1788" s="62">
        <v>53131609</v>
      </c>
      <c r="GBO1788" s="62">
        <v>53131609</v>
      </c>
      <c r="GBP1788" s="62">
        <v>53131609</v>
      </c>
      <c r="GBQ1788" s="62">
        <v>53131609</v>
      </c>
      <c r="GBR1788" s="62">
        <v>53131609</v>
      </c>
      <c r="GBS1788" s="62">
        <v>53131609</v>
      </c>
      <c r="GBT1788" s="62">
        <v>53131609</v>
      </c>
      <c r="GBU1788" s="62">
        <v>53131609</v>
      </c>
      <c r="GBV1788" s="62">
        <v>53131609</v>
      </c>
      <c r="GBW1788" s="62">
        <v>53131609</v>
      </c>
      <c r="GBX1788" s="62">
        <v>53131609</v>
      </c>
      <c r="GBY1788" s="62">
        <v>53131609</v>
      </c>
      <c r="GBZ1788" s="62">
        <v>53131609</v>
      </c>
      <c r="GCA1788" s="62">
        <v>53131609</v>
      </c>
      <c r="GCB1788" s="62">
        <v>53131609</v>
      </c>
      <c r="GCC1788" s="62">
        <v>53131609</v>
      </c>
      <c r="GCD1788" s="62">
        <v>53131609</v>
      </c>
      <c r="GCE1788" s="62">
        <v>53131609</v>
      </c>
      <c r="GCF1788" s="62">
        <v>53131609</v>
      </c>
      <c r="GCG1788" s="62">
        <v>53131609</v>
      </c>
      <c r="GCH1788" s="62">
        <v>53131609</v>
      </c>
      <c r="GCI1788" s="62">
        <v>53131609</v>
      </c>
      <c r="GCJ1788" s="62">
        <v>53131609</v>
      </c>
      <c r="GCK1788" s="62">
        <v>53131609</v>
      </c>
      <c r="GCL1788" s="62">
        <v>53131609</v>
      </c>
      <c r="GCM1788" s="62">
        <v>53131609</v>
      </c>
      <c r="GCN1788" s="62">
        <v>53131609</v>
      </c>
      <c r="GCO1788" s="62">
        <v>53131609</v>
      </c>
      <c r="GCP1788" s="62">
        <v>53131609</v>
      </c>
      <c r="GCQ1788" s="62">
        <v>53131609</v>
      </c>
      <c r="GCR1788" s="62">
        <v>53131609</v>
      </c>
      <c r="GCS1788" s="62">
        <v>53131609</v>
      </c>
      <c r="GCT1788" s="62">
        <v>53131609</v>
      </c>
      <c r="GCU1788" s="62">
        <v>53131609</v>
      </c>
      <c r="GCV1788" s="62">
        <v>53131609</v>
      </c>
      <c r="GCW1788" s="62">
        <v>53131609</v>
      </c>
      <c r="GCX1788" s="62">
        <v>53131609</v>
      </c>
      <c r="GCY1788" s="62">
        <v>53131609</v>
      </c>
      <c r="GCZ1788" s="62">
        <v>53131609</v>
      </c>
      <c r="GDA1788" s="62">
        <v>53131609</v>
      </c>
      <c r="GDB1788" s="62">
        <v>53131609</v>
      </c>
      <c r="GDC1788" s="62">
        <v>53131609</v>
      </c>
      <c r="GDD1788" s="62">
        <v>53131609</v>
      </c>
      <c r="GDE1788" s="62">
        <v>53131609</v>
      </c>
      <c r="GDF1788" s="62">
        <v>53131609</v>
      </c>
      <c r="GDG1788" s="62">
        <v>53131609</v>
      </c>
      <c r="GDH1788" s="62">
        <v>53131609</v>
      </c>
      <c r="GDI1788" s="62">
        <v>53131609</v>
      </c>
      <c r="GDJ1788" s="62">
        <v>53131609</v>
      </c>
      <c r="GDK1788" s="62">
        <v>53131609</v>
      </c>
      <c r="GDL1788" s="62">
        <v>53131609</v>
      </c>
      <c r="GDM1788" s="62">
        <v>53131609</v>
      </c>
      <c r="GDN1788" s="62">
        <v>53131609</v>
      </c>
      <c r="GDO1788" s="62">
        <v>53131609</v>
      </c>
      <c r="GDP1788" s="62">
        <v>53131609</v>
      </c>
      <c r="GDQ1788" s="62">
        <v>53131609</v>
      </c>
      <c r="GDR1788" s="62">
        <v>53131609</v>
      </c>
      <c r="GDS1788" s="62">
        <v>53131609</v>
      </c>
      <c r="GDT1788" s="62">
        <v>53131609</v>
      </c>
      <c r="GDU1788" s="62">
        <v>53131609</v>
      </c>
      <c r="GDV1788" s="62">
        <v>53131609</v>
      </c>
      <c r="GDW1788" s="62">
        <v>53131609</v>
      </c>
      <c r="GDX1788" s="62">
        <v>53131609</v>
      </c>
      <c r="GDY1788" s="62">
        <v>53131609</v>
      </c>
      <c r="GDZ1788" s="62">
        <v>53131609</v>
      </c>
      <c r="GEA1788" s="62">
        <v>53131609</v>
      </c>
      <c r="GEB1788" s="62">
        <v>53131609</v>
      </c>
      <c r="GEC1788" s="62">
        <v>53131609</v>
      </c>
      <c r="GED1788" s="62">
        <v>53131609</v>
      </c>
      <c r="GEE1788" s="62">
        <v>53131609</v>
      </c>
      <c r="GEF1788" s="62">
        <v>53131609</v>
      </c>
      <c r="GEG1788" s="62">
        <v>53131609</v>
      </c>
      <c r="GEH1788" s="62">
        <v>53131609</v>
      </c>
      <c r="GEI1788" s="62">
        <v>53131609</v>
      </c>
      <c r="GEJ1788" s="62">
        <v>53131609</v>
      </c>
      <c r="GEK1788" s="62">
        <v>53131609</v>
      </c>
      <c r="GEL1788" s="62">
        <v>53131609</v>
      </c>
      <c r="GEM1788" s="62">
        <v>53131609</v>
      </c>
      <c r="GEN1788" s="62">
        <v>53131609</v>
      </c>
      <c r="GEO1788" s="62">
        <v>53131609</v>
      </c>
      <c r="GEP1788" s="62">
        <v>53131609</v>
      </c>
      <c r="GEQ1788" s="62">
        <v>53131609</v>
      </c>
      <c r="GER1788" s="62">
        <v>53131609</v>
      </c>
      <c r="GES1788" s="62">
        <v>53131609</v>
      </c>
      <c r="GET1788" s="62">
        <v>53131609</v>
      </c>
      <c r="GEU1788" s="62">
        <v>53131609</v>
      </c>
      <c r="GEV1788" s="62">
        <v>53131609</v>
      </c>
      <c r="GEW1788" s="62">
        <v>53131609</v>
      </c>
      <c r="GEX1788" s="62">
        <v>53131609</v>
      </c>
      <c r="GEY1788" s="62">
        <v>53131609</v>
      </c>
      <c r="GEZ1788" s="62">
        <v>53131609</v>
      </c>
      <c r="GFA1788" s="62">
        <v>53131609</v>
      </c>
      <c r="GFB1788" s="62">
        <v>53131609</v>
      </c>
      <c r="GFC1788" s="62">
        <v>53131609</v>
      </c>
      <c r="GFD1788" s="62">
        <v>53131609</v>
      </c>
      <c r="GFE1788" s="62">
        <v>53131609</v>
      </c>
      <c r="GFF1788" s="62">
        <v>53131609</v>
      </c>
      <c r="GFG1788" s="62">
        <v>53131609</v>
      </c>
      <c r="GFH1788" s="62">
        <v>53131609</v>
      </c>
      <c r="GFI1788" s="62">
        <v>53131609</v>
      </c>
      <c r="GFJ1788" s="62">
        <v>53131609</v>
      </c>
      <c r="GFK1788" s="62">
        <v>53131609</v>
      </c>
      <c r="GFL1788" s="62">
        <v>53131609</v>
      </c>
      <c r="GFM1788" s="62">
        <v>53131609</v>
      </c>
      <c r="GFN1788" s="62">
        <v>53131609</v>
      </c>
      <c r="GFO1788" s="62">
        <v>53131609</v>
      </c>
      <c r="GFP1788" s="62">
        <v>53131609</v>
      </c>
      <c r="GFQ1788" s="62">
        <v>53131609</v>
      </c>
      <c r="GFR1788" s="62">
        <v>53131609</v>
      </c>
      <c r="GFS1788" s="62">
        <v>53131609</v>
      </c>
      <c r="GFT1788" s="62">
        <v>53131609</v>
      </c>
      <c r="GFU1788" s="62">
        <v>53131609</v>
      </c>
      <c r="GFV1788" s="62">
        <v>53131609</v>
      </c>
      <c r="GFW1788" s="62">
        <v>53131609</v>
      </c>
      <c r="GFX1788" s="62">
        <v>53131609</v>
      </c>
      <c r="GFY1788" s="62">
        <v>53131609</v>
      </c>
      <c r="GFZ1788" s="62">
        <v>53131609</v>
      </c>
      <c r="GGA1788" s="62">
        <v>53131609</v>
      </c>
      <c r="GGB1788" s="62">
        <v>53131609</v>
      </c>
      <c r="GGC1788" s="62">
        <v>53131609</v>
      </c>
      <c r="GGD1788" s="62">
        <v>53131609</v>
      </c>
      <c r="GGE1788" s="62">
        <v>53131609</v>
      </c>
      <c r="GGF1788" s="62">
        <v>53131609</v>
      </c>
      <c r="GGG1788" s="62">
        <v>53131609</v>
      </c>
      <c r="GGH1788" s="62">
        <v>53131609</v>
      </c>
      <c r="GGI1788" s="62">
        <v>53131609</v>
      </c>
      <c r="GGJ1788" s="62">
        <v>53131609</v>
      </c>
      <c r="GGK1788" s="62">
        <v>53131609</v>
      </c>
      <c r="GGL1788" s="62">
        <v>53131609</v>
      </c>
      <c r="GGM1788" s="62">
        <v>53131609</v>
      </c>
      <c r="GGN1788" s="62">
        <v>53131609</v>
      </c>
      <c r="GGO1788" s="62">
        <v>53131609</v>
      </c>
      <c r="GGP1788" s="62">
        <v>53131609</v>
      </c>
      <c r="GGQ1788" s="62">
        <v>53131609</v>
      </c>
      <c r="GGR1788" s="62">
        <v>53131609</v>
      </c>
      <c r="GGS1788" s="62">
        <v>53131609</v>
      </c>
      <c r="GGT1788" s="62">
        <v>53131609</v>
      </c>
      <c r="GGU1788" s="62">
        <v>53131609</v>
      </c>
      <c r="GGV1788" s="62">
        <v>53131609</v>
      </c>
      <c r="GGW1788" s="62">
        <v>53131609</v>
      </c>
      <c r="GGX1788" s="62">
        <v>53131609</v>
      </c>
      <c r="GGY1788" s="62">
        <v>53131609</v>
      </c>
      <c r="GGZ1788" s="62">
        <v>53131609</v>
      </c>
      <c r="GHA1788" s="62">
        <v>53131609</v>
      </c>
      <c r="GHB1788" s="62">
        <v>53131609</v>
      </c>
      <c r="GHC1788" s="62">
        <v>53131609</v>
      </c>
      <c r="GHD1788" s="62">
        <v>53131609</v>
      </c>
      <c r="GHE1788" s="62">
        <v>53131609</v>
      </c>
      <c r="GHF1788" s="62">
        <v>53131609</v>
      </c>
      <c r="GHG1788" s="62">
        <v>53131609</v>
      </c>
      <c r="GHH1788" s="62">
        <v>53131609</v>
      </c>
      <c r="GHI1788" s="62">
        <v>53131609</v>
      </c>
      <c r="GHJ1788" s="62">
        <v>53131609</v>
      </c>
      <c r="GHK1788" s="62">
        <v>53131609</v>
      </c>
      <c r="GHL1788" s="62">
        <v>53131609</v>
      </c>
      <c r="GHM1788" s="62">
        <v>53131609</v>
      </c>
      <c r="GHN1788" s="62">
        <v>53131609</v>
      </c>
      <c r="GHO1788" s="62">
        <v>53131609</v>
      </c>
      <c r="GHP1788" s="62">
        <v>53131609</v>
      </c>
      <c r="GHQ1788" s="62">
        <v>53131609</v>
      </c>
      <c r="GHR1788" s="62">
        <v>53131609</v>
      </c>
      <c r="GHS1788" s="62">
        <v>53131609</v>
      </c>
      <c r="GHT1788" s="62">
        <v>53131609</v>
      </c>
      <c r="GHU1788" s="62">
        <v>53131609</v>
      </c>
      <c r="GHV1788" s="62">
        <v>53131609</v>
      </c>
      <c r="GHW1788" s="62">
        <v>53131609</v>
      </c>
      <c r="GHX1788" s="62">
        <v>53131609</v>
      </c>
      <c r="GHY1788" s="62">
        <v>53131609</v>
      </c>
      <c r="GHZ1788" s="62">
        <v>53131609</v>
      </c>
      <c r="GIA1788" s="62">
        <v>53131609</v>
      </c>
      <c r="GIB1788" s="62">
        <v>53131609</v>
      </c>
      <c r="GIC1788" s="62">
        <v>53131609</v>
      </c>
      <c r="GID1788" s="62">
        <v>53131609</v>
      </c>
      <c r="GIE1788" s="62">
        <v>53131609</v>
      </c>
      <c r="GIF1788" s="62">
        <v>53131609</v>
      </c>
      <c r="GIG1788" s="62">
        <v>53131609</v>
      </c>
      <c r="GIH1788" s="62">
        <v>53131609</v>
      </c>
      <c r="GII1788" s="62">
        <v>53131609</v>
      </c>
      <c r="GIJ1788" s="62">
        <v>53131609</v>
      </c>
      <c r="GIK1788" s="62">
        <v>53131609</v>
      </c>
      <c r="GIL1788" s="62">
        <v>53131609</v>
      </c>
      <c r="GIM1788" s="62">
        <v>53131609</v>
      </c>
      <c r="GIN1788" s="62">
        <v>53131609</v>
      </c>
      <c r="GIO1788" s="62">
        <v>53131609</v>
      </c>
      <c r="GIP1788" s="62">
        <v>53131609</v>
      </c>
      <c r="GIQ1788" s="62">
        <v>53131609</v>
      </c>
      <c r="GIR1788" s="62">
        <v>53131609</v>
      </c>
      <c r="GIS1788" s="62">
        <v>53131609</v>
      </c>
      <c r="GIT1788" s="62">
        <v>53131609</v>
      </c>
      <c r="GIU1788" s="62">
        <v>53131609</v>
      </c>
      <c r="GIV1788" s="62">
        <v>53131609</v>
      </c>
      <c r="GIW1788" s="62">
        <v>53131609</v>
      </c>
      <c r="GIX1788" s="62">
        <v>53131609</v>
      </c>
      <c r="GIY1788" s="62">
        <v>53131609</v>
      </c>
      <c r="GIZ1788" s="62">
        <v>53131609</v>
      </c>
      <c r="GJA1788" s="62">
        <v>53131609</v>
      </c>
      <c r="GJB1788" s="62">
        <v>53131609</v>
      </c>
      <c r="GJC1788" s="62">
        <v>53131609</v>
      </c>
      <c r="GJD1788" s="62">
        <v>53131609</v>
      </c>
      <c r="GJE1788" s="62">
        <v>53131609</v>
      </c>
      <c r="GJF1788" s="62">
        <v>53131609</v>
      </c>
      <c r="GJG1788" s="62">
        <v>53131609</v>
      </c>
      <c r="GJH1788" s="62">
        <v>53131609</v>
      </c>
      <c r="GJI1788" s="62">
        <v>53131609</v>
      </c>
      <c r="GJJ1788" s="62">
        <v>53131609</v>
      </c>
      <c r="GJK1788" s="62">
        <v>53131609</v>
      </c>
      <c r="GJL1788" s="62">
        <v>53131609</v>
      </c>
      <c r="GJM1788" s="62">
        <v>53131609</v>
      </c>
      <c r="GJN1788" s="62">
        <v>53131609</v>
      </c>
      <c r="GJO1788" s="62">
        <v>53131609</v>
      </c>
      <c r="GJP1788" s="62">
        <v>53131609</v>
      </c>
      <c r="GJQ1788" s="62">
        <v>53131609</v>
      </c>
      <c r="GJR1788" s="62">
        <v>53131609</v>
      </c>
      <c r="GJS1788" s="62">
        <v>53131609</v>
      </c>
      <c r="GJT1788" s="62">
        <v>53131609</v>
      </c>
      <c r="GJU1788" s="62">
        <v>53131609</v>
      </c>
      <c r="GJV1788" s="62">
        <v>53131609</v>
      </c>
      <c r="GJW1788" s="62">
        <v>53131609</v>
      </c>
      <c r="GJX1788" s="62">
        <v>53131609</v>
      </c>
      <c r="GJY1788" s="62">
        <v>53131609</v>
      </c>
      <c r="GJZ1788" s="62">
        <v>53131609</v>
      </c>
      <c r="GKA1788" s="62">
        <v>53131609</v>
      </c>
      <c r="GKB1788" s="62">
        <v>53131609</v>
      </c>
      <c r="GKC1788" s="62">
        <v>53131609</v>
      </c>
      <c r="GKD1788" s="62">
        <v>53131609</v>
      </c>
      <c r="GKE1788" s="62">
        <v>53131609</v>
      </c>
      <c r="GKF1788" s="62">
        <v>53131609</v>
      </c>
      <c r="GKG1788" s="62">
        <v>53131609</v>
      </c>
      <c r="GKH1788" s="62">
        <v>53131609</v>
      </c>
      <c r="GKI1788" s="62">
        <v>53131609</v>
      </c>
      <c r="GKJ1788" s="62">
        <v>53131609</v>
      </c>
      <c r="GKK1788" s="62">
        <v>53131609</v>
      </c>
      <c r="GKL1788" s="62">
        <v>53131609</v>
      </c>
      <c r="GKM1788" s="62">
        <v>53131609</v>
      </c>
      <c r="GKN1788" s="62">
        <v>53131609</v>
      </c>
      <c r="GKO1788" s="62">
        <v>53131609</v>
      </c>
      <c r="GKP1788" s="62">
        <v>53131609</v>
      </c>
      <c r="GKQ1788" s="62">
        <v>53131609</v>
      </c>
      <c r="GKR1788" s="62">
        <v>53131609</v>
      </c>
      <c r="GKS1788" s="62">
        <v>53131609</v>
      </c>
      <c r="GKT1788" s="62">
        <v>53131609</v>
      </c>
      <c r="GKU1788" s="62">
        <v>53131609</v>
      </c>
      <c r="GKV1788" s="62">
        <v>53131609</v>
      </c>
      <c r="GKW1788" s="62">
        <v>53131609</v>
      </c>
      <c r="GKX1788" s="62">
        <v>53131609</v>
      </c>
      <c r="GKY1788" s="62">
        <v>53131609</v>
      </c>
      <c r="GKZ1788" s="62">
        <v>53131609</v>
      </c>
      <c r="GLA1788" s="62">
        <v>53131609</v>
      </c>
      <c r="GLB1788" s="62">
        <v>53131609</v>
      </c>
      <c r="GLC1788" s="62">
        <v>53131609</v>
      </c>
      <c r="GLD1788" s="62">
        <v>53131609</v>
      </c>
      <c r="GLE1788" s="62">
        <v>53131609</v>
      </c>
      <c r="GLF1788" s="62">
        <v>53131609</v>
      </c>
      <c r="GLG1788" s="62">
        <v>53131609</v>
      </c>
      <c r="GLH1788" s="62">
        <v>53131609</v>
      </c>
      <c r="GLI1788" s="62">
        <v>53131609</v>
      </c>
      <c r="GLJ1788" s="62">
        <v>53131609</v>
      </c>
      <c r="GLK1788" s="62">
        <v>53131609</v>
      </c>
      <c r="GLL1788" s="62">
        <v>53131609</v>
      </c>
      <c r="GLM1788" s="62">
        <v>53131609</v>
      </c>
      <c r="GLN1788" s="62">
        <v>53131609</v>
      </c>
      <c r="GLO1788" s="62">
        <v>53131609</v>
      </c>
      <c r="GLP1788" s="62">
        <v>53131609</v>
      </c>
      <c r="GLQ1788" s="62">
        <v>53131609</v>
      </c>
      <c r="GLR1788" s="62">
        <v>53131609</v>
      </c>
      <c r="GLS1788" s="62">
        <v>53131609</v>
      </c>
      <c r="GLT1788" s="62">
        <v>53131609</v>
      </c>
      <c r="GLU1788" s="62">
        <v>53131609</v>
      </c>
      <c r="GLV1788" s="62">
        <v>53131609</v>
      </c>
      <c r="GLW1788" s="62">
        <v>53131609</v>
      </c>
      <c r="GLX1788" s="62">
        <v>53131609</v>
      </c>
      <c r="GLY1788" s="62">
        <v>53131609</v>
      </c>
      <c r="GLZ1788" s="62">
        <v>53131609</v>
      </c>
      <c r="GMA1788" s="62">
        <v>53131609</v>
      </c>
      <c r="GMB1788" s="62">
        <v>53131609</v>
      </c>
      <c r="GMC1788" s="62">
        <v>53131609</v>
      </c>
      <c r="GMD1788" s="62">
        <v>53131609</v>
      </c>
      <c r="GME1788" s="62">
        <v>53131609</v>
      </c>
      <c r="GMF1788" s="62">
        <v>53131609</v>
      </c>
      <c r="GMG1788" s="62">
        <v>53131609</v>
      </c>
      <c r="GMH1788" s="62">
        <v>53131609</v>
      </c>
      <c r="GMI1788" s="62">
        <v>53131609</v>
      </c>
      <c r="GMJ1788" s="62">
        <v>53131609</v>
      </c>
      <c r="GMK1788" s="62">
        <v>53131609</v>
      </c>
      <c r="GML1788" s="62">
        <v>53131609</v>
      </c>
      <c r="GMM1788" s="62">
        <v>53131609</v>
      </c>
      <c r="GMN1788" s="62">
        <v>53131609</v>
      </c>
      <c r="GMO1788" s="62">
        <v>53131609</v>
      </c>
      <c r="GMP1788" s="62">
        <v>53131609</v>
      </c>
      <c r="GMQ1788" s="62">
        <v>53131609</v>
      </c>
      <c r="GMR1788" s="62">
        <v>53131609</v>
      </c>
      <c r="GMS1788" s="62">
        <v>53131609</v>
      </c>
      <c r="GMT1788" s="62">
        <v>53131609</v>
      </c>
      <c r="GMU1788" s="62">
        <v>53131609</v>
      </c>
      <c r="GMV1788" s="62">
        <v>53131609</v>
      </c>
      <c r="GMW1788" s="62">
        <v>53131609</v>
      </c>
      <c r="GMX1788" s="62">
        <v>53131609</v>
      </c>
      <c r="GMY1788" s="62">
        <v>53131609</v>
      </c>
      <c r="GMZ1788" s="62">
        <v>53131609</v>
      </c>
      <c r="GNA1788" s="62">
        <v>53131609</v>
      </c>
      <c r="GNB1788" s="62">
        <v>53131609</v>
      </c>
      <c r="GNC1788" s="62">
        <v>53131609</v>
      </c>
      <c r="GND1788" s="62">
        <v>53131609</v>
      </c>
      <c r="GNE1788" s="62">
        <v>53131609</v>
      </c>
      <c r="GNF1788" s="62">
        <v>53131609</v>
      </c>
      <c r="GNG1788" s="62">
        <v>53131609</v>
      </c>
      <c r="GNH1788" s="62">
        <v>53131609</v>
      </c>
      <c r="GNI1788" s="62">
        <v>53131609</v>
      </c>
      <c r="GNJ1788" s="62">
        <v>53131609</v>
      </c>
      <c r="GNK1788" s="62">
        <v>53131609</v>
      </c>
      <c r="GNL1788" s="62">
        <v>53131609</v>
      </c>
      <c r="GNM1788" s="62">
        <v>53131609</v>
      </c>
      <c r="GNN1788" s="62">
        <v>53131609</v>
      </c>
      <c r="GNO1788" s="62">
        <v>53131609</v>
      </c>
      <c r="GNP1788" s="62">
        <v>53131609</v>
      </c>
      <c r="GNQ1788" s="62">
        <v>53131609</v>
      </c>
      <c r="GNR1788" s="62">
        <v>53131609</v>
      </c>
      <c r="GNS1788" s="62">
        <v>53131609</v>
      </c>
      <c r="GNT1788" s="62">
        <v>53131609</v>
      </c>
      <c r="GNU1788" s="62">
        <v>53131609</v>
      </c>
      <c r="GNV1788" s="62">
        <v>53131609</v>
      </c>
      <c r="GNW1788" s="62">
        <v>53131609</v>
      </c>
      <c r="GNX1788" s="62">
        <v>53131609</v>
      </c>
      <c r="GNY1788" s="62">
        <v>53131609</v>
      </c>
      <c r="GNZ1788" s="62">
        <v>53131609</v>
      </c>
      <c r="GOA1788" s="62">
        <v>53131609</v>
      </c>
      <c r="GOB1788" s="62">
        <v>53131609</v>
      </c>
      <c r="GOC1788" s="62">
        <v>53131609</v>
      </c>
      <c r="GOD1788" s="62">
        <v>53131609</v>
      </c>
      <c r="GOE1788" s="62">
        <v>53131609</v>
      </c>
      <c r="GOF1788" s="62">
        <v>53131609</v>
      </c>
      <c r="GOG1788" s="62">
        <v>53131609</v>
      </c>
      <c r="GOH1788" s="62">
        <v>53131609</v>
      </c>
      <c r="GOI1788" s="62">
        <v>53131609</v>
      </c>
      <c r="GOJ1788" s="62">
        <v>53131609</v>
      </c>
      <c r="GOK1788" s="62">
        <v>53131609</v>
      </c>
      <c r="GOL1788" s="62">
        <v>53131609</v>
      </c>
      <c r="GOM1788" s="62">
        <v>53131609</v>
      </c>
      <c r="GON1788" s="62">
        <v>53131609</v>
      </c>
      <c r="GOO1788" s="62">
        <v>53131609</v>
      </c>
      <c r="GOP1788" s="62">
        <v>53131609</v>
      </c>
      <c r="GOQ1788" s="62">
        <v>53131609</v>
      </c>
      <c r="GOR1788" s="62">
        <v>53131609</v>
      </c>
      <c r="GOS1788" s="62">
        <v>53131609</v>
      </c>
      <c r="GOT1788" s="62">
        <v>53131609</v>
      </c>
      <c r="GOU1788" s="62">
        <v>53131609</v>
      </c>
      <c r="GOV1788" s="62">
        <v>53131609</v>
      </c>
      <c r="GOW1788" s="62">
        <v>53131609</v>
      </c>
      <c r="GOX1788" s="62">
        <v>53131609</v>
      </c>
      <c r="GOY1788" s="62">
        <v>53131609</v>
      </c>
      <c r="GOZ1788" s="62">
        <v>53131609</v>
      </c>
      <c r="GPA1788" s="62">
        <v>53131609</v>
      </c>
      <c r="GPB1788" s="62">
        <v>53131609</v>
      </c>
      <c r="GPC1788" s="62">
        <v>53131609</v>
      </c>
      <c r="GPD1788" s="62">
        <v>53131609</v>
      </c>
      <c r="GPE1788" s="62">
        <v>53131609</v>
      </c>
      <c r="GPF1788" s="62">
        <v>53131609</v>
      </c>
      <c r="GPG1788" s="62">
        <v>53131609</v>
      </c>
      <c r="GPH1788" s="62">
        <v>53131609</v>
      </c>
      <c r="GPI1788" s="62">
        <v>53131609</v>
      </c>
      <c r="GPJ1788" s="62">
        <v>53131609</v>
      </c>
      <c r="GPK1788" s="62">
        <v>53131609</v>
      </c>
      <c r="GPL1788" s="62">
        <v>53131609</v>
      </c>
      <c r="GPM1788" s="62">
        <v>53131609</v>
      </c>
      <c r="GPN1788" s="62">
        <v>53131609</v>
      </c>
      <c r="GPO1788" s="62">
        <v>53131609</v>
      </c>
      <c r="GPP1788" s="62">
        <v>53131609</v>
      </c>
      <c r="GPQ1788" s="62">
        <v>53131609</v>
      </c>
      <c r="GPR1788" s="62">
        <v>53131609</v>
      </c>
      <c r="GPS1788" s="62">
        <v>53131609</v>
      </c>
      <c r="GPT1788" s="62">
        <v>53131609</v>
      </c>
      <c r="GPU1788" s="62">
        <v>53131609</v>
      </c>
      <c r="GPV1788" s="62">
        <v>53131609</v>
      </c>
      <c r="GPW1788" s="62">
        <v>53131609</v>
      </c>
      <c r="GPX1788" s="62">
        <v>53131609</v>
      </c>
      <c r="GPY1788" s="62">
        <v>53131609</v>
      </c>
      <c r="GPZ1788" s="62">
        <v>53131609</v>
      </c>
      <c r="GQA1788" s="62">
        <v>53131609</v>
      </c>
      <c r="GQB1788" s="62">
        <v>53131609</v>
      </c>
      <c r="GQC1788" s="62">
        <v>53131609</v>
      </c>
      <c r="GQD1788" s="62">
        <v>53131609</v>
      </c>
      <c r="GQE1788" s="62">
        <v>53131609</v>
      </c>
      <c r="GQF1788" s="62">
        <v>53131609</v>
      </c>
      <c r="GQG1788" s="62">
        <v>53131609</v>
      </c>
      <c r="GQH1788" s="62">
        <v>53131609</v>
      </c>
      <c r="GQI1788" s="62">
        <v>53131609</v>
      </c>
      <c r="GQJ1788" s="62">
        <v>53131609</v>
      </c>
      <c r="GQK1788" s="62">
        <v>53131609</v>
      </c>
      <c r="GQL1788" s="62">
        <v>53131609</v>
      </c>
      <c r="GQM1788" s="62">
        <v>53131609</v>
      </c>
      <c r="GQN1788" s="62">
        <v>53131609</v>
      </c>
      <c r="GQO1788" s="62">
        <v>53131609</v>
      </c>
      <c r="GQP1788" s="62">
        <v>53131609</v>
      </c>
      <c r="GQQ1788" s="62">
        <v>53131609</v>
      </c>
      <c r="GQR1788" s="62">
        <v>53131609</v>
      </c>
      <c r="GQS1788" s="62">
        <v>53131609</v>
      </c>
      <c r="GQT1788" s="62">
        <v>53131609</v>
      </c>
      <c r="GQU1788" s="62">
        <v>53131609</v>
      </c>
      <c r="GQV1788" s="62">
        <v>53131609</v>
      </c>
      <c r="GQW1788" s="62">
        <v>53131609</v>
      </c>
      <c r="GQX1788" s="62">
        <v>53131609</v>
      </c>
      <c r="GQY1788" s="62">
        <v>53131609</v>
      </c>
      <c r="GQZ1788" s="62">
        <v>53131609</v>
      </c>
      <c r="GRA1788" s="62">
        <v>53131609</v>
      </c>
      <c r="GRB1788" s="62">
        <v>53131609</v>
      </c>
      <c r="GRC1788" s="62">
        <v>53131609</v>
      </c>
      <c r="GRD1788" s="62">
        <v>53131609</v>
      </c>
      <c r="GRE1788" s="62">
        <v>53131609</v>
      </c>
      <c r="GRF1788" s="62">
        <v>53131609</v>
      </c>
      <c r="GRG1788" s="62">
        <v>53131609</v>
      </c>
      <c r="GRH1788" s="62">
        <v>53131609</v>
      </c>
      <c r="GRI1788" s="62">
        <v>53131609</v>
      </c>
      <c r="GRJ1788" s="62">
        <v>53131609</v>
      </c>
      <c r="GRK1788" s="62">
        <v>53131609</v>
      </c>
      <c r="GRL1788" s="62">
        <v>53131609</v>
      </c>
      <c r="GRM1788" s="62">
        <v>53131609</v>
      </c>
      <c r="GRN1788" s="62">
        <v>53131609</v>
      </c>
      <c r="GRO1788" s="62">
        <v>53131609</v>
      </c>
      <c r="GRP1788" s="62">
        <v>53131609</v>
      </c>
      <c r="GRQ1788" s="62">
        <v>53131609</v>
      </c>
      <c r="GRR1788" s="62">
        <v>53131609</v>
      </c>
      <c r="GRS1788" s="62">
        <v>53131609</v>
      </c>
      <c r="GRT1788" s="62">
        <v>53131609</v>
      </c>
      <c r="GRU1788" s="62">
        <v>53131609</v>
      </c>
      <c r="GRV1788" s="62">
        <v>53131609</v>
      </c>
      <c r="GRW1788" s="62">
        <v>53131609</v>
      </c>
      <c r="GRX1788" s="62">
        <v>53131609</v>
      </c>
      <c r="GRY1788" s="62">
        <v>53131609</v>
      </c>
      <c r="GRZ1788" s="62">
        <v>53131609</v>
      </c>
      <c r="GSA1788" s="62">
        <v>53131609</v>
      </c>
      <c r="GSB1788" s="62">
        <v>53131609</v>
      </c>
      <c r="GSC1788" s="62">
        <v>53131609</v>
      </c>
      <c r="GSD1788" s="62">
        <v>53131609</v>
      </c>
      <c r="GSE1788" s="62">
        <v>53131609</v>
      </c>
      <c r="GSF1788" s="62">
        <v>53131609</v>
      </c>
      <c r="GSG1788" s="62">
        <v>53131609</v>
      </c>
      <c r="GSH1788" s="62">
        <v>53131609</v>
      </c>
      <c r="GSI1788" s="62">
        <v>53131609</v>
      </c>
      <c r="GSJ1788" s="62">
        <v>53131609</v>
      </c>
      <c r="GSK1788" s="62">
        <v>53131609</v>
      </c>
      <c r="GSL1788" s="62">
        <v>53131609</v>
      </c>
      <c r="GSM1788" s="62">
        <v>53131609</v>
      </c>
      <c r="GSN1788" s="62">
        <v>53131609</v>
      </c>
      <c r="GSO1788" s="62">
        <v>53131609</v>
      </c>
      <c r="GSP1788" s="62">
        <v>53131609</v>
      </c>
      <c r="GSQ1788" s="62">
        <v>53131609</v>
      </c>
      <c r="GSR1788" s="62">
        <v>53131609</v>
      </c>
      <c r="GSS1788" s="62">
        <v>53131609</v>
      </c>
      <c r="GST1788" s="62">
        <v>53131609</v>
      </c>
      <c r="GSU1788" s="62">
        <v>53131609</v>
      </c>
      <c r="GSV1788" s="62">
        <v>53131609</v>
      </c>
      <c r="GSW1788" s="62">
        <v>53131609</v>
      </c>
      <c r="GSX1788" s="62">
        <v>53131609</v>
      </c>
      <c r="GSY1788" s="62">
        <v>53131609</v>
      </c>
      <c r="GSZ1788" s="62">
        <v>53131609</v>
      </c>
      <c r="GTA1788" s="62">
        <v>53131609</v>
      </c>
      <c r="GTB1788" s="62">
        <v>53131609</v>
      </c>
      <c r="GTC1788" s="62">
        <v>53131609</v>
      </c>
      <c r="GTD1788" s="62">
        <v>53131609</v>
      </c>
      <c r="GTE1788" s="62">
        <v>53131609</v>
      </c>
      <c r="GTF1788" s="62">
        <v>53131609</v>
      </c>
      <c r="GTG1788" s="62">
        <v>53131609</v>
      </c>
      <c r="GTH1788" s="62">
        <v>53131609</v>
      </c>
      <c r="GTI1788" s="62">
        <v>53131609</v>
      </c>
      <c r="GTJ1788" s="62">
        <v>53131609</v>
      </c>
      <c r="GTK1788" s="62">
        <v>53131609</v>
      </c>
      <c r="GTL1788" s="62">
        <v>53131609</v>
      </c>
      <c r="GTM1788" s="62">
        <v>53131609</v>
      </c>
      <c r="GTN1788" s="62">
        <v>53131609</v>
      </c>
      <c r="GTO1788" s="62">
        <v>53131609</v>
      </c>
      <c r="GTP1788" s="62">
        <v>53131609</v>
      </c>
      <c r="GTQ1788" s="62">
        <v>53131609</v>
      </c>
      <c r="GTR1788" s="62">
        <v>53131609</v>
      </c>
      <c r="GTS1788" s="62">
        <v>53131609</v>
      </c>
      <c r="GTT1788" s="62">
        <v>53131609</v>
      </c>
      <c r="GTU1788" s="62">
        <v>53131609</v>
      </c>
      <c r="GTV1788" s="62">
        <v>53131609</v>
      </c>
      <c r="GTW1788" s="62">
        <v>53131609</v>
      </c>
      <c r="GTX1788" s="62">
        <v>53131609</v>
      </c>
      <c r="GTY1788" s="62">
        <v>53131609</v>
      </c>
      <c r="GTZ1788" s="62">
        <v>53131609</v>
      </c>
      <c r="GUA1788" s="62">
        <v>53131609</v>
      </c>
      <c r="GUB1788" s="62">
        <v>53131609</v>
      </c>
      <c r="GUC1788" s="62">
        <v>53131609</v>
      </c>
      <c r="GUD1788" s="62">
        <v>53131609</v>
      </c>
      <c r="GUE1788" s="62">
        <v>53131609</v>
      </c>
      <c r="GUF1788" s="62">
        <v>53131609</v>
      </c>
      <c r="GUG1788" s="62">
        <v>53131609</v>
      </c>
      <c r="GUH1788" s="62">
        <v>53131609</v>
      </c>
      <c r="GUI1788" s="62">
        <v>53131609</v>
      </c>
      <c r="GUJ1788" s="62">
        <v>53131609</v>
      </c>
      <c r="GUK1788" s="62">
        <v>53131609</v>
      </c>
      <c r="GUL1788" s="62">
        <v>53131609</v>
      </c>
      <c r="GUM1788" s="62">
        <v>53131609</v>
      </c>
      <c r="GUN1788" s="62">
        <v>53131609</v>
      </c>
      <c r="GUO1788" s="62">
        <v>53131609</v>
      </c>
      <c r="GUP1788" s="62">
        <v>53131609</v>
      </c>
      <c r="GUQ1788" s="62">
        <v>53131609</v>
      </c>
      <c r="GUR1788" s="62">
        <v>53131609</v>
      </c>
      <c r="GUS1788" s="62">
        <v>53131609</v>
      </c>
      <c r="GUT1788" s="62">
        <v>53131609</v>
      </c>
      <c r="GUU1788" s="62">
        <v>53131609</v>
      </c>
      <c r="GUV1788" s="62">
        <v>53131609</v>
      </c>
      <c r="GUW1788" s="62">
        <v>53131609</v>
      </c>
      <c r="GUX1788" s="62">
        <v>53131609</v>
      </c>
      <c r="GUY1788" s="62">
        <v>53131609</v>
      </c>
      <c r="GUZ1788" s="62">
        <v>53131609</v>
      </c>
      <c r="GVA1788" s="62">
        <v>53131609</v>
      </c>
      <c r="GVB1788" s="62">
        <v>53131609</v>
      </c>
      <c r="GVC1788" s="62">
        <v>53131609</v>
      </c>
      <c r="GVD1788" s="62">
        <v>53131609</v>
      </c>
      <c r="GVE1788" s="62">
        <v>53131609</v>
      </c>
      <c r="GVF1788" s="62">
        <v>53131609</v>
      </c>
      <c r="GVG1788" s="62">
        <v>53131609</v>
      </c>
      <c r="GVH1788" s="62">
        <v>53131609</v>
      </c>
      <c r="GVI1788" s="62">
        <v>53131609</v>
      </c>
      <c r="GVJ1788" s="62">
        <v>53131609</v>
      </c>
      <c r="GVK1788" s="62">
        <v>53131609</v>
      </c>
      <c r="GVL1788" s="62">
        <v>53131609</v>
      </c>
      <c r="GVM1788" s="62">
        <v>53131609</v>
      </c>
      <c r="GVN1788" s="62">
        <v>53131609</v>
      </c>
      <c r="GVO1788" s="62">
        <v>53131609</v>
      </c>
      <c r="GVP1788" s="62">
        <v>53131609</v>
      </c>
      <c r="GVQ1788" s="62">
        <v>53131609</v>
      </c>
      <c r="GVR1788" s="62">
        <v>53131609</v>
      </c>
      <c r="GVS1788" s="62">
        <v>53131609</v>
      </c>
      <c r="GVT1788" s="62">
        <v>53131609</v>
      </c>
      <c r="GVU1788" s="62">
        <v>53131609</v>
      </c>
      <c r="GVV1788" s="62">
        <v>53131609</v>
      </c>
      <c r="GVW1788" s="62">
        <v>53131609</v>
      </c>
      <c r="GVX1788" s="62">
        <v>53131609</v>
      </c>
      <c r="GVY1788" s="62">
        <v>53131609</v>
      </c>
      <c r="GVZ1788" s="62">
        <v>53131609</v>
      </c>
      <c r="GWA1788" s="62">
        <v>53131609</v>
      </c>
      <c r="GWB1788" s="62">
        <v>53131609</v>
      </c>
      <c r="GWC1788" s="62">
        <v>53131609</v>
      </c>
      <c r="GWD1788" s="62">
        <v>53131609</v>
      </c>
      <c r="GWE1788" s="62">
        <v>53131609</v>
      </c>
      <c r="GWF1788" s="62">
        <v>53131609</v>
      </c>
      <c r="GWG1788" s="62">
        <v>53131609</v>
      </c>
      <c r="GWH1788" s="62">
        <v>53131609</v>
      </c>
      <c r="GWI1788" s="62">
        <v>53131609</v>
      </c>
      <c r="GWJ1788" s="62">
        <v>53131609</v>
      </c>
      <c r="GWK1788" s="62">
        <v>53131609</v>
      </c>
      <c r="GWL1788" s="62">
        <v>53131609</v>
      </c>
      <c r="GWM1788" s="62">
        <v>53131609</v>
      </c>
      <c r="GWN1788" s="62">
        <v>53131609</v>
      </c>
      <c r="GWO1788" s="62">
        <v>53131609</v>
      </c>
      <c r="GWP1788" s="62">
        <v>53131609</v>
      </c>
      <c r="GWQ1788" s="62">
        <v>53131609</v>
      </c>
      <c r="GWR1788" s="62">
        <v>53131609</v>
      </c>
      <c r="GWS1788" s="62">
        <v>53131609</v>
      </c>
      <c r="GWT1788" s="62">
        <v>53131609</v>
      </c>
      <c r="GWU1788" s="62">
        <v>53131609</v>
      </c>
      <c r="GWV1788" s="62">
        <v>53131609</v>
      </c>
      <c r="GWW1788" s="62">
        <v>53131609</v>
      </c>
      <c r="GWX1788" s="62">
        <v>53131609</v>
      </c>
      <c r="GWY1788" s="62">
        <v>53131609</v>
      </c>
      <c r="GWZ1788" s="62">
        <v>53131609</v>
      </c>
      <c r="GXA1788" s="62">
        <v>53131609</v>
      </c>
      <c r="GXB1788" s="62">
        <v>53131609</v>
      </c>
      <c r="GXC1788" s="62">
        <v>53131609</v>
      </c>
      <c r="GXD1788" s="62">
        <v>53131609</v>
      </c>
      <c r="GXE1788" s="62">
        <v>53131609</v>
      </c>
      <c r="GXF1788" s="62">
        <v>53131609</v>
      </c>
      <c r="GXG1788" s="62">
        <v>53131609</v>
      </c>
      <c r="GXH1788" s="62">
        <v>53131609</v>
      </c>
      <c r="GXI1788" s="62">
        <v>53131609</v>
      </c>
      <c r="GXJ1788" s="62">
        <v>53131609</v>
      </c>
      <c r="GXK1788" s="62">
        <v>53131609</v>
      </c>
      <c r="GXL1788" s="62">
        <v>53131609</v>
      </c>
      <c r="GXM1788" s="62">
        <v>53131609</v>
      </c>
      <c r="GXN1788" s="62">
        <v>53131609</v>
      </c>
      <c r="GXO1788" s="62">
        <v>53131609</v>
      </c>
      <c r="GXP1788" s="62">
        <v>53131609</v>
      </c>
      <c r="GXQ1788" s="62">
        <v>53131609</v>
      </c>
      <c r="GXR1788" s="62">
        <v>53131609</v>
      </c>
      <c r="GXS1788" s="62">
        <v>53131609</v>
      </c>
      <c r="GXT1788" s="62">
        <v>53131609</v>
      </c>
      <c r="GXU1788" s="62">
        <v>53131609</v>
      </c>
      <c r="GXV1788" s="62">
        <v>53131609</v>
      </c>
      <c r="GXW1788" s="62">
        <v>53131609</v>
      </c>
      <c r="GXX1788" s="62">
        <v>53131609</v>
      </c>
      <c r="GXY1788" s="62">
        <v>53131609</v>
      </c>
      <c r="GXZ1788" s="62">
        <v>53131609</v>
      </c>
      <c r="GYA1788" s="62">
        <v>53131609</v>
      </c>
      <c r="GYB1788" s="62">
        <v>53131609</v>
      </c>
      <c r="GYC1788" s="62">
        <v>53131609</v>
      </c>
      <c r="GYD1788" s="62">
        <v>53131609</v>
      </c>
      <c r="GYE1788" s="62">
        <v>53131609</v>
      </c>
      <c r="GYF1788" s="62">
        <v>53131609</v>
      </c>
      <c r="GYG1788" s="62">
        <v>53131609</v>
      </c>
      <c r="GYH1788" s="62">
        <v>53131609</v>
      </c>
      <c r="GYI1788" s="62">
        <v>53131609</v>
      </c>
      <c r="GYJ1788" s="62">
        <v>53131609</v>
      </c>
      <c r="GYK1788" s="62">
        <v>53131609</v>
      </c>
      <c r="GYL1788" s="62">
        <v>53131609</v>
      </c>
      <c r="GYM1788" s="62">
        <v>53131609</v>
      </c>
      <c r="GYN1788" s="62">
        <v>53131609</v>
      </c>
      <c r="GYO1788" s="62">
        <v>53131609</v>
      </c>
      <c r="GYP1788" s="62">
        <v>53131609</v>
      </c>
      <c r="GYQ1788" s="62">
        <v>53131609</v>
      </c>
      <c r="GYR1788" s="62">
        <v>53131609</v>
      </c>
      <c r="GYS1788" s="62">
        <v>53131609</v>
      </c>
      <c r="GYT1788" s="62">
        <v>53131609</v>
      </c>
      <c r="GYU1788" s="62">
        <v>53131609</v>
      </c>
      <c r="GYV1788" s="62">
        <v>53131609</v>
      </c>
      <c r="GYW1788" s="62">
        <v>53131609</v>
      </c>
      <c r="GYX1788" s="62">
        <v>53131609</v>
      </c>
      <c r="GYY1788" s="62">
        <v>53131609</v>
      </c>
      <c r="GYZ1788" s="62">
        <v>53131609</v>
      </c>
      <c r="GZA1788" s="62">
        <v>53131609</v>
      </c>
      <c r="GZB1788" s="62">
        <v>53131609</v>
      </c>
      <c r="GZC1788" s="62">
        <v>53131609</v>
      </c>
      <c r="GZD1788" s="62">
        <v>53131609</v>
      </c>
      <c r="GZE1788" s="62">
        <v>53131609</v>
      </c>
      <c r="GZF1788" s="62">
        <v>53131609</v>
      </c>
      <c r="GZG1788" s="62">
        <v>53131609</v>
      </c>
      <c r="GZH1788" s="62">
        <v>53131609</v>
      </c>
      <c r="GZI1788" s="62">
        <v>53131609</v>
      </c>
      <c r="GZJ1788" s="62">
        <v>53131609</v>
      </c>
      <c r="GZK1788" s="62">
        <v>53131609</v>
      </c>
      <c r="GZL1788" s="62">
        <v>53131609</v>
      </c>
      <c r="GZM1788" s="62">
        <v>53131609</v>
      </c>
      <c r="GZN1788" s="62">
        <v>53131609</v>
      </c>
      <c r="GZO1788" s="62">
        <v>53131609</v>
      </c>
      <c r="GZP1788" s="62">
        <v>53131609</v>
      </c>
      <c r="GZQ1788" s="62">
        <v>53131609</v>
      </c>
      <c r="GZR1788" s="62">
        <v>53131609</v>
      </c>
      <c r="GZS1788" s="62">
        <v>53131609</v>
      </c>
      <c r="GZT1788" s="62">
        <v>53131609</v>
      </c>
      <c r="GZU1788" s="62">
        <v>53131609</v>
      </c>
      <c r="GZV1788" s="62">
        <v>53131609</v>
      </c>
      <c r="GZW1788" s="62">
        <v>53131609</v>
      </c>
      <c r="GZX1788" s="62">
        <v>53131609</v>
      </c>
      <c r="GZY1788" s="62">
        <v>53131609</v>
      </c>
      <c r="GZZ1788" s="62">
        <v>53131609</v>
      </c>
      <c r="HAA1788" s="62">
        <v>53131609</v>
      </c>
      <c r="HAB1788" s="62">
        <v>53131609</v>
      </c>
      <c r="HAC1788" s="62">
        <v>53131609</v>
      </c>
      <c r="HAD1788" s="62">
        <v>53131609</v>
      </c>
      <c r="HAE1788" s="62">
        <v>53131609</v>
      </c>
      <c r="HAF1788" s="62">
        <v>53131609</v>
      </c>
      <c r="HAG1788" s="62">
        <v>53131609</v>
      </c>
      <c r="HAH1788" s="62">
        <v>53131609</v>
      </c>
      <c r="HAI1788" s="62">
        <v>53131609</v>
      </c>
      <c r="HAJ1788" s="62">
        <v>53131609</v>
      </c>
      <c r="HAK1788" s="62">
        <v>53131609</v>
      </c>
      <c r="HAL1788" s="62">
        <v>53131609</v>
      </c>
      <c r="HAM1788" s="62">
        <v>53131609</v>
      </c>
      <c r="HAN1788" s="62">
        <v>53131609</v>
      </c>
      <c r="HAO1788" s="62">
        <v>53131609</v>
      </c>
      <c r="HAP1788" s="62">
        <v>53131609</v>
      </c>
      <c r="HAQ1788" s="62">
        <v>53131609</v>
      </c>
      <c r="HAR1788" s="62">
        <v>53131609</v>
      </c>
      <c r="HAS1788" s="62">
        <v>53131609</v>
      </c>
      <c r="HAT1788" s="62">
        <v>53131609</v>
      </c>
      <c r="HAU1788" s="62">
        <v>53131609</v>
      </c>
      <c r="HAV1788" s="62">
        <v>53131609</v>
      </c>
      <c r="HAW1788" s="62">
        <v>53131609</v>
      </c>
      <c r="HAX1788" s="62">
        <v>53131609</v>
      </c>
      <c r="HAY1788" s="62">
        <v>53131609</v>
      </c>
      <c r="HAZ1788" s="62">
        <v>53131609</v>
      </c>
      <c r="HBA1788" s="62">
        <v>53131609</v>
      </c>
      <c r="HBB1788" s="62">
        <v>53131609</v>
      </c>
      <c r="HBC1788" s="62">
        <v>53131609</v>
      </c>
      <c r="HBD1788" s="62">
        <v>53131609</v>
      </c>
      <c r="HBE1788" s="62">
        <v>53131609</v>
      </c>
      <c r="HBF1788" s="62">
        <v>53131609</v>
      </c>
      <c r="HBG1788" s="62">
        <v>53131609</v>
      </c>
      <c r="HBH1788" s="62">
        <v>53131609</v>
      </c>
      <c r="HBI1788" s="62">
        <v>53131609</v>
      </c>
      <c r="HBJ1788" s="62">
        <v>53131609</v>
      </c>
      <c r="HBK1788" s="62">
        <v>53131609</v>
      </c>
      <c r="HBL1788" s="62">
        <v>53131609</v>
      </c>
      <c r="HBM1788" s="62">
        <v>53131609</v>
      </c>
      <c r="HBN1788" s="62">
        <v>53131609</v>
      </c>
      <c r="HBO1788" s="62">
        <v>53131609</v>
      </c>
      <c r="HBP1788" s="62">
        <v>53131609</v>
      </c>
      <c r="HBQ1788" s="62">
        <v>53131609</v>
      </c>
      <c r="HBR1788" s="62">
        <v>53131609</v>
      </c>
      <c r="HBS1788" s="62">
        <v>53131609</v>
      </c>
      <c r="HBT1788" s="62">
        <v>53131609</v>
      </c>
      <c r="HBU1788" s="62">
        <v>53131609</v>
      </c>
      <c r="HBV1788" s="62">
        <v>53131609</v>
      </c>
      <c r="HBW1788" s="62">
        <v>53131609</v>
      </c>
      <c r="HBX1788" s="62">
        <v>53131609</v>
      </c>
      <c r="HBY1788" s="62">
        <v>53131609</v>
      </c>
      <c r="HBZ1788" s="62">
        <v>53131609</v>
      </c>
      <c r="HCA1788" s="62">
        <v>53131609</v>
      </c>
      <c r="HCB1788" s="62">
        <v>53131609</v>
      </c>
      <c r="HCC1788" s="62">
        <v>53131609</v>
      </c>
      <c r="HCD1788" s="62">
        <v>53131609</v>
      </c>
      <c r="HCE1788" s="62">
        <v>53131609</v>
      </c>
      <c r="HCF1788" s="62">
        <v>53131609</v>
      </c>
      <c r="HCG1788" s="62">
        <v>53131609</v>
      </c>
      <c r="HCH1788" s="62">
        <v>53131609</v>
      </c>
      <c r="HCI1788" s="62">
        <v>53131609</v>
      </c>
      <c r="HCJ1788" s="62">
        <v>53131609</v>
      </c>
      <c r="HCK1788" s="62">
        <v>53131609</v>
      </c>
      <c r="HCL1788" s="62">
        <v>53131609</v>
      </c>
      <c r="HCM1788" s="62">
        <v>53131609</v>
      </c>
      <c r="HCN1788" s="62">
        <v>53131609</v>
      </c>
      <c r="HCO1788" s="62">
        <v>53131609</v>
      </c>
      <c r="HCP1788" s="62">
        <v>53131609</v>
      </c>
      <c r="HCQ1788" s="62">
        <v>53131609</v>
      </c>
      <c r="HCR1788" s="62">
        <v>53131609</v>
      </c>
      <c r="HCS1788" s="62">
        <v>53131609</v>
      </c>
      <c r="HCT1788" s="62">
        <v>53131609</v>
      </c>
      <c r="HCU1788" s="62">
        <v>53131609</v>
      </c>
      <c r="HCV1788" s="62">
        <v>53131609</v>
      </c>
      <c r="HCW1788" s="62">
        <v>53131609</v>
      </c>
      <c r="HCX1788" s="62">
        <v>53131609</v>
      </c>
      <c r="HCY1788" s="62">
        <v>53131609</v>
      </c>
      <c r="HCZ1788" s="62">
        <v>53131609</v>
      </c>
      <c r="HDA1788" s="62">
        <v>53131609</v>
      </c>
      <c r="HDB1788" s="62">
        <v>53131609</v>
      </c>
      <c r="HDC1788" s="62">
        <v>53131609</v>
      </c>
      <c r="HDD1788" s="62">
        <v>53131609</v>
      </c>
      <c r="HDE1788" s="62">
        <v>53131609</v>
      </c>
      <c r="HDF1788" s="62">
        <v>53131609</v>
      </c>
      <c r="HDG1788" s="62">
        <v>53131609</v>
      </c>
      <c r="HDH1788" s="62">
        <v>53131609</v>
      </c>
      <c r="HDI1788" s="62">
        <v>53131609</v>
      </c>
      <c r="HDJ1788" s="62">
        <v>53131609</v>
      </c>
      <c r="HDK1788" s="62">
        <v>53131609</v>
      </c>
      <c r="HDL1788" s="62">
        <v>53131609</v>
      </c>
      <c r="HDM1788" s="62">
        <v>53131609</v>
      </c>
      <c r="HDN1788" s="62">
        <v>53131609</v>
      </c>
      <c r="HDO1788" s="62">
        <v>53131609</v>
      </c>
      <c r="HDP1788" s="62">
        <v>53131609</v>
      </c>
      <c r="HDQ1788" s="62">
        <v>53131609</v>
      </c>
      <c r="HDR1788" s="62">
        <v>53131609</v>
      </c>
      <c r="HDS1788" s="62">
        <v>53131609</v>
      </c>
      <c r="HDT1788" s="62">
        <v>53131609</v>
      </c>
      <c r="HDU1788" s="62">
        <v>53131609</v>
      </c>
      <c r="HDV1788" s="62">
        <v>53131609</v>
      </c>
      <c r="HDW1788" s="62">
        <v>53131609</v>
      </c>
      <c r="HDX1788" s="62">
        <v>53131609</v>
      </c>
      <c r="HDY1788" s="62">
        <v>53131609</v>
      </c>
      <c r="HDZ1788" s="62">
        <v>53131609</v>
      </c>
      <c r="HEA1788" s="62">
        <v>53131609</v>
      </c>
      <c r="HEB1788" s="62">
        <v>53131609</v>
      </c>
      <c r="HEC1788" s="62">
        <v>53131609</v>
      </c>
      <c r="HED1788" s="62">
        <v>53131609</v>
      </c>
      <c r="HEE1788" s="62">
        <v>53131609</v>
      </c>
      <c r="HEF1788" s="62">
        <v>53131609</v>
      </c>
      <c r="HEG1788" s="62">
        <v>53131609</v>
      </c>
      <c r="HEH1788" s="62">
        <v>53131609</v>
      </c>
      <c r="HEI1788" s="62">
        <v>53131609</v>
      </c>
      <c r="HEJ1788" s="62">
        <v>53131609</v>
      </c>
      <c r="HEK1788" s="62">
        <v>53131609</v>
      </c>
      <c r="HEL1788" s="62">
        <v>53131609</v>
      </c>
      <c r="HEM1788" s="62">
        <v>53131609</v>
      </c>
      <c r="HEN1788" s="62">
        <v>53131609</v>
      </c>
      <c r="HEO1788" s="62">
        <v>53131609</v>
      </c>
      <c r="HEP1788" s="62">
        <v>53131609</v>
      </c>
      <c r="HEQ1788" s="62">
        <v>53131609</v>
      </c>
      <c r="HER1788" s="62">
        <v>53131609</v>
      </c>
      <c r="HES1788" s="62">
        <v>53131609</v>
      </c>
      <c r="HET1788" s="62">
        <v>53131609</v>
      </c>
      <c r="HEU1788" s="62">
        <v>53131609</v>
      </c>
      <c r="HEV1788" s="62">
        <v>53131609</v>
      </c>
      <c r="HEW1788" s="62">
        <v>53131609</v>
      </c>
      <c r="HEX1788" s="62">
        <v>53131609</v>
      </c>
      <c r="HEY1788" s="62">
        <v>53131609</v>
      </c>
      <c r="HEZ1788" s="62">
        <v>53131609</v>
      </c>
      <c r="HFA1788" s="62">
        <v>53131609</v>
      </c>
      <c r="HFB1788" s="62">
        <v>53131609</v>
      </c>
      <c r="HFC1788" s="62">
        <v>53131609</v>
      </c>
      <c r="HFD1788" s="62">
        <v>53131609</v>
      </c>
      <c r="HFE1788" s="62">
        <v>53131609</v>
      </c>
      <c r="HFF1788" s="62">
        <v>53131609</v>
      </c>
      <c r="HFG1788" s="62">
        <v>53131609</v>
      </c>
      <c r="HFH1788" s="62">
        <v>53131609</v>
      </c>
      <c r="HFI1788" s="62">
        <v>53131609</v>
      </c>
      <c r="HFJ1788" s="62">
        <v>53131609</v>
      </c>
      <c r="HFK1788" s="62">
        <v>53131609</v>
      </c>
      <c r="HFL1788" s="62">
        <v>53131609</v>
      </c>
      <c r="HFM1788" s="62">
        <v>53131609</v>
      </c>
      <c r="HFN1788" s="62">
        <v>53131609</v>
      </c>
      <c r="HFO1788" s="62">
        <v>53131609</v>
      </c>
      <c r="HFP1788" s="62">
        <v>53131609</v>
      </c>
      <c r="HFQ1788" s="62">
        <v>53131609</v>
      </c>
      <c r="HFR1788" s="62">
        <v>53131609</v>
      </c>
      <c r="HFS1788" s="62">
        <v>53131609</v>
      </c>
      <c r="HFT1788" s="62">
        <v>53131609</v>
      </c>
      <c r="HFU1788" s="62">
        <v>53131609</v>
      </c>
      <c r="HFV1788" s="62">
        <v>53131609</v>
      </c>
      <c r="HFW1788" s="62">
        <v>53131609</v>
      </c>
      <c r="HFX1788" s="62">
        <v>53131609</v>
      </c>
      <c r="HFY1788" s="62">
        <v>53131609</v>
      </c>
      <c r="HFZ1788" s="62">
        <v>53131609</v>
      </c>
      <c r="HGA1788" s="62">
        <v>53131609</v>
      </c>
      <c r="HGB1788" s="62">
        <v>53131609</v>
      </c>
      <c r="HGC1788" s="62">
        <v>53131609</v>
      </c>
      <c r="HGD1788" s="62">
        <v>53131609</v>
      </c>
      <c r="HGE1788" s="62">
        <v>53131609</v>
      </c>
      <c r="HGF1788" s="62">
        <v>53131609</v>
      </c>
      <c r="HGG1788" s="62">
        <v>53131609</v>
      </c>
      <c r="HGH1788" s="62">
        <v>53131609</v>
      </c>
      <c r="HGI1788" s="62">
        <v>53131609</v>
      </c>
      <c r="HGJ1788" s="62">
        <v>53131609</v>
      </c>
      <c r="HGK1788" s="62">
        <v>53131609</v>
      </c>
      <c r="HGL1788" s="62">
        <v>53131609</v>
      </c>
      <c r="HGM1788" s="62">
        <v>53131609</v>
      </c>
      <c r="HGN1788" s="62">
        <v>53131609</v>
      </c>
      <c r="HGO1788" s="62">
        <v>53131609</v>
      </c>
      <c r="HGP1788" s="62">
        <v>53131609</v>
      </c>
      <c r="HGQ1788" s="62">
        <v>53131609</v>
      </c>
      <c r="HGR1788" s="62">
        <v>53131609</v>
      </c>
      <c r="HGS1788" s="62">
        <v>53131609</v>
      </c>
      <c r="HGT1788" s="62">
        <v>53131609</v>
      </c>
      <c r="HGU1788" s="62">
        <v>53131609</v>
      </c>
      <c r="HGV1788" s="62">
        <v>53131609</v>
      </c>
      <c r="HGW1788" s="62">
        <v>53131609</v>
      </c>
      <c r="HGX1788" s="62">
        <v>53131609</v>
      </c>
      <c r="HGY1788" s="62">
        <v>53131609</v>
      </c>
      <c r="HGZ1788" s="62">
        <v>53131609</v>
      </c>
      <c r="HHA1788" s="62">
        <v>53131609</v>
      </c>
      <c r="HHB1788" s="62">
        <v>53131609</v>
      </c>
      <c r="HHC1788" s="62">
        <v>53131609</v>
      </c>
      <c r="HHD1788" s="62">
        <v>53131609</v>
      </c>
      <c r="HHE1788" s="62">
        <v>53131609</v>
      </c>
      <c r="HHF1788" s="62">
        <v>53131609</v>
      </c>
      <c r="HHG1788" s="62">
        <v>53131609</v>
      </c>
      <c r="HHH1788" s="62">
        <v>53131609</v>
      </c>
      <c r="HHI1788" s="62">
        <v>53131609</v>
      </c>
      <c r="HHJ1788" s="62">
        <v>53131609</v>
      </c>
      <c r="HHK1788" s="62">
        <v>53131609</v>
      </c>
      <c r="HHL1788" s="62">
        <v>53131609</v>
      </c>
      <c r="HHM1788" s="62">
        <v>53131609</v>
      </c>
      <c r="HHN1788" s="62">
        <v>53131609</v>
      </c>
      <c r="HHO1788" s="62">
        <v>53131609</v>
      </c>
      <c r="HHP1788" s="62">
        <v>53131609</v>
      </c>
      <c r="HHQ1788" s="62">
        <v>53131609</v>
      </c>
      <c r="HHR1788" s="62">
        <v>53131609</v>
      </c>
      <c r="HHS1788" s="62">
        <v>53131609</v>
      </c>
      <c r="HHT1788" s="62">
        <v>53131609</v>
      </c>
      <c r="HHU1788" s="62">
        <v>53131609</v>
      </c>
      <c r="HHV1788" s="62">
        <v>53131609</v>
      </c>
      <c r="HHW1788" s="62">
        <v>53131609</v>
      </c>
      <c r="HHX1788" s="62">
        <v>53131609</v>
      </c>
      <c r="HHY1788" s="62">
        <v>53131609</v>
      </c>
      <c r="HHZ1788" s="62">
        <v>53131609</v>
      </c>
      <c r="HIA1788" s="62">
        <v>53131609</v>
      </c>
      <c r="HIB1788" s="62">
        <v>53131609</v>
      </c>
      <c r="HIC1788" s="62">
        <v>53131609</v>
      </c>
      <c r="HID1788" s="62">
        <v>53131609</v>
      </c>
      <c r="HIE1788" s="62">
        <v>53131609</v>
      </c>
      <c r="HIF1788" s="62">
        <v>53131609</v>
      </c>
      <c r="HIG1788" s="62">
        <v>53131609</v>
      </c>
      <c r="HIH1788" s="62">
        <v>53131609</v>
      </c>
      <c r="HII1788" s="62">
        <v>53131609</v>
      </c>
      <c r="HIJ1788" s="62">
        <v>53131609</v>
      </c>
      <c r="HIK1788" s="62">
        <v>53131609</v>
      </c>
      <c r="HIL1788" s="62">
        <v>53131609</v>
      </c>
      <c r="HIM1788" s="62">
        <v>53131609</v>
      </c>
      <c r="HIN1788" s="62">
        <v>53131609</v>
      </c>
      <c r="HIO1788" s="62">
        <v>53131609</v>
      </c>
      <c r="HIP1788" s="62">
        <v>53131609</v>
      </c>
      <c r="HIQ1788" s="62">
        <v>53131609</v>
      </c>
      <c r="HIR1788" s="62">
        <v>53131609</v>
      </c>
      <c r="HIS1788" s="62">
        <v>53131609</v>
      </c>
      <c r="HIT1788" s="62">
        <v>53131609</v>
      </c>
      <c r="HIU1788" s="62">
        <v>53131609</v>
      </c>
      <c r="HIV1788" s="62">
        <v>53131609</v>
      </c>
      <c r="HIW1788" s="62">
        <v>53131609</v>
      </c>
      <c r="HIX1788" s="62">
        <v>53131609</v>
      </c>
      <c r="HIY1788" s="62">
        <v>53131609</v>
      </c>
      <c r="HIZ1788" s="62">
        <v>53131609</v>
      </c>
      <c r="HJA1788" s="62">
        <v>53131609</v>
      </c>
      <c r="HJB1788" s="62">
        <v>53131609</v>
      </c>
      <c r="HJC1788" s="62">
        <v>53131609</v>
      </c>
      <c r="HJD1788" s="62">
        <v>53131609</v>
      </c>
      <c r="HJE1788" s="62">
        <v>53131609</v>
      </c>
      <c r="HJF1788" s="62">
        <v>53131609</v>
      </c>
      <c r="HJG1788" s="62">
        <v>53131609</v>
      </c>
      <c r="HJH1788" s="62">
        <v>53131609</v>
      </c>
      <c r="HJI1788" s="62">
        <v>53131609</v>
      </c>
      <c r="HJJ1788" s="62">
        <v>53131609</v>
      </c>
      <c r="HJK1788" s="62">
        <v>53131609</v>
      </c>
      <c r="HJL1788" s="62">
        <v>53131609</v>
      </c>
      <c r="HJM1788" s="62">
        <v>53131609</v>
      </c>
      <c r="HJN1788" s="62">
        <v>53131609</v>
      </c>
      <c r="HJO1788" s="62">
        <v>53131609</v>
      </c>
      <c r="HJP1788" s="62">
        <v>53131609</v>
      </c>
      <c r="HJQ1788" s="62">
        <v>53131609</v>
      </c>
      <c r="HJR1788" s="62">
        <v>53131609</v>
      </c>
      <c r="HJS1788" s="62">
        <v>53131609</v>
      </c>
      <c r="HJT1788" s="62">
        <v>53131609</v>
      </c>
      <c r="HJU1788" s="62">
        <v>53131609</v>
      </c>
      <c r="HJV1788" s="62">
        <v>53131609</v>
      </c>
      <c r="HJW1788" s="62">
        <v>53131609</v>
      </c>
      <c r="HJX1788" s="62">
        <v>53131609</v>
      </c>
      <c r="HJY1788" s="62">
        <v>53131609</v>
      </c>
      <c r="HJZ1788" s="62">
        <v>53131609</v>
      </c>
      <c r="HKA1788" s="62">
        <v>53131609</v>
      </c>
      <c r="HKB1788" s="62">
        <v>53131609</v>
      </c>
      <c r="HKC1788" s="62">
        <v>53131609</v>
      </c>
      <c r="HKD1788" s="62">
        <v>53131609</v>
      </c>
      <c r="HKE1788" s="62">
        <v>53131609</v>
      </c>
      <c r="HKF1788" s="62">
        <v>53131609</v>
      </c>
      <c r="HKG1788" s="62">
        <v>53131609</v>
      </c>
      <c r="HKH1788" s="62">
        <v>53131609</v>
      </c>
      <c r="HKI1788" s="62">
        <v>53131609</v>
      </c>
      <c r="HKJ1788" s="62">
        <v>53131609</v>
      </c>
      <c r="HKK1788" s="62">
        <v>53131609</v>
      </c>
      <c r="HKL1788" s="62">
        <v>53131609</v>
      </c>
      <c r="HKM1788" s="62">
        <v>53131609</v>
      </c>
      <c r="HKN1788" s="62">
        <v>53131609</v>
      </c>
      <c r="HKO1788" s="62">
        <v>53131609</v>
      </c>
      <c r="HKP1788" s="62">
        <v>53131609</v>
      </c>
      <c r="HKQ1788" s="62">
        <v>53131609</v>
      </c>
      <c r="HKR1788" s="62">
        <v>53131609</v>
      </c>
      <c r="HKS1788" s="62">
        <v>53131609</v>
      </c>
      <c r="HKT1788" s="62">
        <v>53131609</v>
      </c>
      <c r="HKU1788" s="62">
        <v>53131609</v>
      </c>
      <c r="HKV1788" s="62">
        <v>53131609</v>
      </c>
      <c r="HKW1788" s="62">
        <v>53131609</v>
      </c>
      <c r="HKX1788" s="62">
        <v>53131609</v>
      </c>
      <c r="HKY1788" s="62">
        <v>53131609</v>
      </c>
      <c r="HKZ1788" s="62">
        <v>53131609</v>
      </c>
      <c r="HLA1788" s="62">
        <v>53131609</v>
      </c>
      <c r="HLB1788" s="62">
        <v>53131609</v>
      </c>
      <c r="HLC1788" s="62">
        <v>53131609</v>
      </c>
      <c r="HLD1788" s="62">
        <v>53131609</v>
      </c>
      <c r="HLE1788" s="62">
        <v>53131609</v>
      </c>
      <c r="HLF1788" s="62">
        <v>53131609</v>
      </c>
      <c r="HLG1788" s="62">
        <v>53131609</v>
      </c>
      <c r="HLH1788" s="62">
        <v>53131609</v>
      </c>
      <c r="HLI1788" s="62">
        <v>53131609</v>
      </c>
      <c r="HLJ1788" s="62">
        <v>53131609</v>
      </c>
      <c r="HLK1788" s="62">
        <v>53131609</v>
      </c>
      <c r="HLL1788" s="62">
        <v>53131609</v>
      </c>
      <c r="HLM1788" s="62">
        <v>53131609</v>
      </c>
      <c r="HLN1788" s="62">
        <v>53131609</v>
      </c>
      <c r="HLO1788" s="62">
        <v>53131609</v>
      </c>
      <c r="HLP1788" s="62">
        <v>53131609</v>
      </c>
      <c r="HLQ1788" s="62">
        <v>53131609</v>
      </c>
      <c r="HLR1788" s="62">
        <v>53131609</v>
      </c>
      <c r="HLS1788" s="62">
        <v>53131609</v>
      </c>
      <c r="HLT1788" s="62">
        <v>53131609</v>
      </c>
      <c r="HLU1788" s="62">
        <v>53131609</v>
      </c>
      <c r="HLV1788" s="62">
        <v>53131609</v>
      </c>
      <c r="HLW1788" s="62">
        <v>53131609</v>
      </c>
      <c r="HLX1788" s="62">
        <v>53131609</v>
      </c>
      <c r="HLY1788" s="62">
        <v>53131609</v>
      </c>
      <c r="HLZ1788" s="62">
        <v>53131609</v>
      </c>
      <c r="HMA1788" s="62">
        <v>53131609</v>
      </c>
      <c r="HMB1788" s="62">
        <v>53131609</v>
      </c>
      <c r="HMC1788" s="62">
        <v>53131609</v>
      </c>
      <c r="HMD1788" s="62">
        <v>53131609</v>
      </c>
      <c r="HME1788" s="62">
        <v>53131609</v>
      </c>
      <c r="HMF1788" s="62">
        <v>53131609</v>
      </c>
      <c r="HMG1788" s="62">
        <v>53131609</v>
      </c>
      <c r="HMH1788" s="62">
        <v>53131609</v>
      </c>
      <c r="HMI1788" s="62">
        <v>53131609</v>
      </c>
      <c r="HMJ1788" s="62">
        <v>53131609</v>
      </c>
      <c r="HMK1788" s="62">
        <v>53131609</v>
      </c>
      <c r="HML1788" s="62">
        <v>53131609</v>
      </c>
      <c r="HMM1788" s="62">
        <v>53131609</v>
      </c>
      <c r="HMN1788" s="62">
        <v>53131609</v>
      </c>
      <c r="HMO1788" s="62">
        <v>53131609</v>
      </c>
      <c r="HMP1788" s="62">
        <v>53131609</v>
      </c>
      <c r="HMQ1788" s="62">
        <v>53131609</v>
      </c>
      <c r="HMR1788" s="62">
        <v>53131609</v>
      </c>
      <c r="HMS1788" s="62">
        <v>53131609</v>
      </c>
      <c r="HMT1788" s="62">
        <v>53131609</v>
      </c>
      <c r="HMU1788" s="62">
        <v>53131609</v>
      </c>
      <c r="HMV1788" s="62">
        <v>53131609</v>
      </c>
      <c r="HMW1788" s="62">
        <v>53131609</v>
      </c>
      <c r="HMX1788" s="62">
        <v>53131609</v>
      </c>
      <c r="HMY1788" s="62">
        <v>53131609</v>
      </c>
      <c r="HMZ1788" s="62">
        <v>53131609</v>
      </c>
      <c r="HNA1788" s="62">
        <v>53131609</v>
      </c>
      <c r="HNB1788" s="62">
        <v>53131609</v>
      </c>
      <c r="HNC1788" s="62">
        <v>53131609</v>
      </c>
      <c r="HND1788" s="62">
        <v>53131609</v>
      </c>
      <c r="HNE1788" s="62">
        <v>53131609</v>
      </c>
      <c r="HNF1788" s="62">
        <v>53131609</v>
      </c>
      <c r="HNG1788" s="62">
        <v>53131609</v>
      </c>
      <c r="HNH1788" s="62">
        <v>53131609</v>
      </c>
      <c r="HNI1788" s="62">
        <v>53131609</v>
      </c>
      <c r="HNJ1788" s="62">
        <v>53131609</v>
      </c>
      <c r="HNK1788" s="62">
        <v>53131609</v>
      </c>
      <c r="HNL1788" s="62">
        <v>53131609</v>
      </c>
      <c r="HNM1788" s="62">
        <v>53131609</v>
      </c>
      <c r="HNN1788" s="62">
        <v>53131609</v>
      </c>
      <c r="HNO1788" s="62">
        <v>53131609</v>
      </c>
      <c r="HNP1788" s="62">
        <v>53131609</v>
      </c>
      <c r="HNQ1788" s="62">
        <v>53131609</v>
      </c>
      <c r="HNR1788" s="62">
        <v>53131609</v>
      </c>
      <c r="HNS1788" s="62">
        <v>53131609</v>
      </c>
      <c r="HNT1788" s="62">
        <v>53131609</v>
      </c>
      <c r="HNU1788" s="62">
        <v>53131609</v>
      </c>
      <c r="HNV1788" s="62">
        <v>53131609</v>
      </c>
      <c r="HNW1788" s="62">
        <v>53131609</v>
      </c>
      <c r="HNX1788" s="62">
        <v>53131609</v>
      </c>
      <c r="HNY1788" s="62">
        <v>53131609</v>
      </c>
      <c r="HNZ1788" s="62">
        <v>53131609</v>
      </c>
      <c r="HOA1788" s="62">
        <v>53131609</v>
      </c>
      <c r="HOB1788" s="62">
        <v>53131609</v>
      </c>
      <c r="HOC1788" s="62">
        <v>53131609</v>
      </c>
      <c r="HOD1788" s="62">
        <v>53131609</v>
      </c>
      <c r="HOE1788" s="62">
        <v>53131609</v>
      </c>
      <c r="HOF1788" s="62">
        <v>53131609</v>
      </c>
      <c r="HOG1788" s="62">
        <v>53131609</v>
      </c>
      <c r="HOH1788" s="62">
        <v>53131609</v>
      </c>
      <c r="HOI1788" s="62">
        <v>53131609</v>
      </c>
      <c r="HOJ1788" s="62">
        <v>53131609</v>
      </c>
      <c r="HOK1788" s="62">
        <v>53131609</v>
      </c>
      <c r="HOL1788" s="62">
        <v>53131609</v>
      </c>
      <c r="HOM1788" s="62">
        <v>53131609</v>
      </c>
      <c r="HON1788" s="62">
        <v>53131609</v>
      </c>
      <c r="HOO1788" s="62">
        <v>53131609</v>
      </c>
      <c r="HOP1788" s="62">
        <v>53131609</v>
      </c>
      <c r="HOQ1788" s="62">
        <v>53131609</v>
      </c>
      <c r="HOR1788" s="62">
        <v>53131609</v>
      </c>
      <c r="HOS1788" s="62">
        <v>53131609</v>
      </c>
      <c r="HOT1788" s="62">
        <v>53131609</v>
      </c>
      <c r="HOU1788" s="62">
        <v>53131609</v>
      </c>
      <c r="HOV1788" s="62">
        <v>53131609</v>
      </c>
      <c r="HOW1788" s="62">
        <v>53131609</v>
      </c>
      <c r="HOX1788" s="62">
        <v>53131609</v>
      </c>
      <c r="HOY1788" s="62">
        <v>53131609</v>
      </c>
      <c r="HOZ1788" s="62">
        <v>53131609</v>
      </c>
      <c r="HPA1788" s="62">
        <v>53131609</v>
      </c>
      <c r="HPB1788" s="62">
        <v>53131609</v>
      </c>
      <c r="HPC1788" s="62">
        <v>53131609</v>
      </c>
      <c r="HPD1788" s="62">
        <v>53131609</v>
      </c>
      <c r="HPE1788" s="62">
        <v>53131609</v>
      </c>
      <c r="HPF1788" s="62">
        <v>53131609</v>
      </c>
      <c r="HPG1788" s="62">
        <v>53131609</v>
      </c>
      <c r="HPH1788" s="62">
        <v>53131609</v>
      </c>
      <c r="HPI1788" s="62">
        <v>53131609</v>
      </c>
      <c r="HPJ1788" s="62">
        <v>53131609</v>
      </c>
      <c r="HPK1788" s="62">
        <v>53131609</v>
      </c>
      <c r="HPL1788" s="62">
        <v>53131609</v>
      </c>
      <c r="HPM1788" s="62">
        <v>53131609</v>
      </c>
      <c r="HPN1788" s="62">
        <v>53131609</v>
      </c>
      <c r="HPO1788" s="62">
        <v>53131609</v>
      </c>
      <c r="HPP1788" s="62">
        <v>53131609</v>
      </c>
      <c r="HPQ1788" s="62">
        <v>53131609</v>
      </c>
      <c r="HPR1788" s="62">
        <v>53131609</v>
      </c>
      <c r="HPS1788" s="62">
        <v>53131609</v>
      </c>
      <c r="HPT1788" s="62">
        <v>53131609</v>
      </c>
      <c r="HPU1788" s="62">
        <v>53131609</v>
      </c>
      <c r="HPV1788" s="62">
        <v>53131609</v>
      </c>
      <c r="HPW1788" s="62">
        <v>53131609</v>
      </c>
      <c r="HPX1788" s="62">
        <v>53131609</v>
      </c>
      <c r="HPY1788" s="62">
        <v>53131609</v>
      </c>
      <c r="HPZ1788" s="62">
        <v>53131609</v>
      </c>
      <c r="HQA1788" s="62">
        <v>53131609</v>
      </c>
      <c r="HQB1788" s="62">
        <v>53131609</v>
      </c>
      <c r="HQC1788" s="62">
        <v>53131609</v>
      </c>
      <c r="HQD1788" s="62">
        <v>53131609</v>
      </c>
      <c r="HQE1788" s="62">
        <v>53131609</v>
      </c>
      <c r="HQF1788" s="62">
        <v>53131609</v>
      </c>
      <c r="HQG1788" s="62">
        <v>53131609</v>
      </c>
      <c r="HQH1788" s="62">
        <v>53131609</v>
      </c>
      <c r="HQI1788" s="62">
        <v>53131609</v>
      </c>
      <c r="HQJ1788" s="62">
        <v>53131609</v>
      </c>
      <c r="HQK1788" s="62">
        <v>53131609</v>
      </c>
      <c r="HQL1788" s="62">
        <v>53131609</v>
      </c>
      <c r="HQM1788" s="62">
        <v>53131609</v>
      </c>
      <c r="HQN1788" s="62">
        <v>53131609</v>
      </c>
      <c r="HQO1788" s="62">
        <v>53131609</v>
      </c>
      <c r="HQP1788" s="62">
        <v>53131609</v>
      </c>
      <c r="HQQ1788" s="62">
        <v>53131609</v>
      </c>
      <c r="HQR1788" s="62">
        <v>53131609</v>
      </c>
      <c r="HQS1788" s="62">
        <v>53131609</v>
      </c>
      <c r="HQT1788" s="62">
        <v>53131609</v>
      </c>
      <c r="HQU1788" s="62">
        <v>53131609</v>
      </c>
      <c r="HQV1788" s="62">
        <v>53131609</v>
      </c>
      <c r="HQW1788" s="62">
        <v>53131609</v>
      </c>
      <c r="HQX1788" s="62">
        <v>53131609</v>
      </c>
      <c r="HQY1788" s="62">
        <v>53131609</v>
      </c>
      <c r="HQZ1788" s="62">
        <v>53131609</v>
      </c>
      <c r="HRA1788" s="62">
        <v>53131609</v>
      </c>
      <c r="HRB1788" s="62">
        <v>53131609</v>
      </c>
      <c r="HRC1788" s="62">
        <v>53131609</v>
      </c>
      <c r="HRD1788" s="62">
        <v>53131609</v>
      </c>
      <c r="HRE1788" s="62">
        <v>53131609</v>
      </c>
      <c r="HRF1788" s="62">
        <v>53131609</v>
      </c>
      <c r="HRG1788" s="62">
        <v>53131609</v>
      </c>
      <c r="HRH1788" s="62">
        <v>53131609</v>
      </c>
      <c r="HRI1788" s="62">
        <v>53131609</v>
      </c>
      <c r="HRJ1788" s="62">
        <v>53131609</v>
      </c>
      <c r="HRK1788" s="62">
        <v>53131609</v>
      </c>
      <c r="HRL1788" s="62">
        <v>53131609</v>
      </c>
      <c r="HRM1788" s="62">
        <v>53131609</v>
      </c>
      <c r="HRN1788" s="62">
        <v>53131609</v>
      </c>
      <c r="HRO1788" s="62">
        <v>53131609</v>
      </c>
      <c r="HRP1788" s="62">
        <v>53131609</v>
      </c>
      <c r="HRQ1788" s="62">
        <v>53131609</v>
      </c>
      <c r="HRR1788" s="62">
        <v>53131609</v>
      </c>
      <c r="HRS1788" s="62">
        <v>53131609</v>
      </c>
      <c r="HRT1788" s="62">
        <v>53131609</v>
      </c>
      <c r="HRU1788" s="62">
        <v>53131609</v>
      </c>
      <c r="HRV1788" s="62">
        <v>53131609</v>
      </c>
      <c r="HRW1788" s="62">
        <v>53131609</v>
      </c>
      <c r="HRX1788" s="62">
        <v>53131609</v>
      </c>
      <c r="HRY1788" s="62">
        <v>53131609</v>
      </c>
      <c r="HRZ1788" s="62">
        <v>53131609</v>
      </c>
      <c r="HSA1788" s="62">
        <v>53131609</v>
      </c>
      <c r="HSB1788" s="62">
        <v>53131609</v>
      </c>
      <c r="HSC1788" s="62">
        <v>53131609</v>
      </c>
      <c r="HSD1788" s="62">
        <v>53131609</v>
      </c>
      <c r="HSE1788" s="62">
        <v>53131609</v>
      </c>
      <c r="HSF1788" s="62">
        <v>53131609</v>
      </c>
      <c r="HSG1788" s="62">
        <v>53131609</v>
      </c>
      <c r="HSH1788" s="62">
        <v>53131609</v>
      </c>
      <c r="HSI1788" s="62">
        <v>53131609</v>
      </c>
      <c r="HSJ1788" s="62">
        <v>53131609</v>
      </c>
      <c r="HSK1788" s="62">
        <v>53131609</v>
      </c>
      <c r="HSL1788" s="62">
        <v>53131609</v>
      </c>
      <c r="HSM1788" s="62">
        <v>53131609</v>
      </c>
      <c r="HSN1788" s="62">
        <v>53131609</v>
      </c>
      <c r="HSO1788" s="62">
        <v>53131609</v>
      </c>
      <c r="HSP1788" s="62">
        <v>53131609</v>
      </c>
      <c r="HSQ1788" s="62">
        <v>53131609</v>
      </c>
      <c r="HSR1788" s="62">
        <v>53131609</v>
      </c>
      <c r="HSS1788" s="62">
        <v>53131609</v>
      </c>
      <c r="HST1788" s="62">
        <v>53131609</v>
      </c>
      <c r="HSU1788" s="62">
        <v>53131609</v>
      </c>
      <c r="HSV1788" s="62">
        <v>53131609</v>
      </c>
      <c r="HSW1788" s="62">
        <v>53131609</v>
      </c>
      <c r="HSX1788" s="62">
        <v>53131609</v>
      </c>
      <c r="HSY1788" s="62">
        <v>53131609</v>
      </c>
      <c r="HSZ1788" s="62">
        <v>53131609</v>
      </c>
      <c r="HTA1788" s="62">
        <v>53131609</v>
      </c>
      <c r="HTB1788" s="62">
        <v>53131609</v>
      </c>
      <c r="HTC1788" s="62">
        <v>53131609</v>
      </c>
      <c r="HTD1788" s="62">
        <v>53131609</v>
      </c>
      <c r="HTE1788" s="62">
        <v>53131609</v>
      </c>
      <c r="HTF1788" s="62">
        <v>53131609</v>
      </c>
      <c r="HTG1788" s="62">
        <v>53131609</v>
      </c>
      <c r="HTH1788" s="62">
        <v>53131609</v>
      </c>
      <c r="HTI1788" s="62">
        <v>53131609</v>
      </c>
      <c r="HTJ1788" s="62">
        <v>53131609</v>
      </c>
      <c r="HTK1788" s="62">
        <v>53131609</v>
      </c>
      <c r="HTL1788" s="62">
        <v>53131609</v>
      </c>
      <c r="HTM1788" s="62">
        <v>53131609</v>
      </c>
      <c r="HTN1788" s="62">
        <v>53131609</v>
      </c>
      <c r="HTO1788" s="62">
        <v>53131609</v>
      </c>
      <c r="HTP1788" s="62">
        <v>53131609</v>
      </c>
      <c r="HTQ1788" s="62">
        <v>53131609</v>
      </c>
      <c r="HTR1788" s="62">
        <v>53131609</v>
      </c>
      <c r="HTS1788" s="62">
        <v>53131609</v>
      </c>
      <c r="HTT1788" s="62">
        <v>53131609</v>
      </c>
      <c r="HTU1788" s="62">
        <v>53131609</v>
      </c>
      <c r="HTV1788" s="62">
        <v>53131609</v>
      </c>
      <c r="HTW1788" s="62">
        <v>53131609</v>
      </c>
      <c r="HTX1788" s="62">
        <v>53131609</v>
      </c>
      <c r="HTY1788" s="62">
        <v>53131609</v>
      </c>
      <c r="HTZ1788" s="62">
        <v>53131609</v>
      </c>
      <c r="HUA1788" s="62">
        <v>53131609</v>
      </c>
      <c r="HUB1788" s="62">
        <v>53131609</v>
      </c>
      <c r="HUC1788" s="62">
        <v>53131609</v>
      </c>
      <c r="HUD1788" s="62">
        <v>53131609</v>
      </c>
      <c r="HUE1788" s="62">
        <v>53131609</v>
      </c>
      <c r="HUF1788" s="62">
        <v>53131609</v>
      </c>
      <c r="HUG1788" s="62">
        <v>53131609</v>
      </c>
      <c r="HUH1788" s="62">
        <v>53131609</v>
      </c>
      <c r="HUI1788" s="62">
        <v>53131609</v>
      </c>
      <c r="HUJ1788" s="62">
        <v>53131609</v>
      </c>
      <c r="HUK1788" s="62">
        <v>53131609</v>
      </c>
      <c r="HUL1788" s="62">
        <v>53131609</v>
      </c>
      <c r="HUM1788" s="62">
        <v>53131609</v>
      </c>
      <c r="HUN1788" s="62">
        <v>53131609</v>
      </c>
      <c r="HUO1788" s="62">
        <v>53131609</v>
      </c>
      <c r="HUP1788" s="62">
        <v>53131609</v>
      </c>
      <c r="HUQ1788" s="62">
        <v>53131609</v>
      </c>
      <c r="HUR1788" s="62">
        <v>53131609</v>
      </c>
      <c r="HUS1788" s="62">
        <v>53131609</v>
      </c>
      <c r="HUT1788" s="62">
        <v>53131609</v>
      </c>
      <c r="HUU1788" s="62">
        <v>53131609</v>
      </c>
      <c r="HUV1788" s="62">
        <v>53131609</v>
      </c>
      <c r="HUW1788" s="62">
        <v>53131609</v>
      </c>
      <c r="HUX1788" s="62">
        <v>53131609</v>
      </c>
      <c r="HUY1788" s="62">
        <v>53131609</v>
      </c>
      <c r="HUZ1788" s="62">
        <v>53131609</v>
      </c>
      <c r="HVA1788" s="62">
        <v>53131609</v>
      </c>
      <c r="HVB1788" s="62">
        <v>53131609</v>
      </c>
      <c r="HVC1788" s="62">
        <v>53131609</v>
      </c>
      <c r="HVD1788" s="62">
        <v>53131609</v>
      </c>
      <c r="HVE1788" s="62">
        <v>53131609</v>
      </c>
      <c r="HVF1788" s="62">
        <v>53131609</v>
      </c>
      <c r="HVG1788" s="62">
        <v>53131609</v>
      </c>
      <c r="HVH1788" s="62">
        <v>53131609</v>
      </c>
      <c r="HVI1788" s="62">
        <v>53131609</v>
      </c>
      <c r="HVJ1788" s="62">
        <v>53131609</v>
      </c>
      <c r="HVK1788" s="62">
        <v>53131609</v>
      </c>
      <c r="HVL1788" s="62">
        <v>53131609</v>
      </c>
      <c r="HVM1788" s="62">
        <v>53131609</v>
      </c>
      <c r="HVN1788" s="62">
        <v>53131609</v>
      </c>
      <c r="HVO1788" s="62">
        <v>53131609</v>
      </c>
      <c r="HVP1788" s="62">
        <v>53131609</v>
      </c>
      <c r="HVQ1788" s="62">
        <v>53131609</v>
      </c>
      <c r="HVR1788" s="62">
        <v>53131609</v>
      </c>
      <c r="HVS1788" s="62">
        <v>53131609</v>
      </c>
      <c r="HVT1788" s="62">
        <v>53131609</v>
      </c>
      <c r="HVU1788" s="62">
        <v>53131609</v>
      </c>
      <c r="HVV1788" s="62">
        <v>53131609</v>
      </c>
      <c r="HVW1788" s="62">
        <v>53131609</v>
      </c>
      <c r="HVX1788" s="62">
        <v>53131609</v>
      </c>
      <c r="HVY1788" s="62">
        <v>53131609</v>
      </c>
      <c r="HVZ1788" s="62">
        <v>53131609</v>
      </c>
      <c r="HWA1788" s="62">
        <v>53131609</v>
      </c>
      <c r="HWB1788" s="62">
        <v>53131609</v>
      </c>
      <c r="HWC1788" s="62">
        <v>53131609</v>
      </c>
      <c r="HWD1788" s="62">
        <v>53131609</v>
      </c>
      <c r="HWE1788" s="62">
        <v>53131609</v>
      </c>
      <c r="HWF1788" s="62">
        <v>53131609</v>
      </c>
      <c r="HWG1788" s="62">
        <v>53131609</v>
      </c>
      <c r="HWH1788" s="62">
        <v>53131609</v>
      </c>
      <c r="HWI1788" s="62">
        <v>53131609</v>
      </c>
      <c r="HWJ1788" s="62">
        <v>53131609</v>
      </c>
      <c r="HWK1788" s="62">
        <v>53131609</v>
      </c>
      <c r="HWL1788" s="62">
        <v>53131609</v>
      </c>
      <c r="HWM1788" s="62">
        <v>53131609</v>
      </c>
      <c r="HWN1788" s="62">
        <v>53131609</v>
      </c>
      <c r="HWO1788" s="62">
        <v>53131609</v>
      </c>
      <c r="HWP1788" s="62">
        <v>53131609</v>
      </c>
      <c r="HWQ1788" s="62">
        <v>53131609</v>
      </c>
      <c r="HWR1788" s="62">
        <v>53131609</v>
      </c>
      <c r="HWS1788" s="62">
        <v>53131609</v>
      </c>
      <c r="HWT1788" s="62">
        <v>53131609</v>
      </c>
      <c r="HWU1788" s="62">
        <v>53131609</v>
      </c>
      <c r="HWV1788" s="62">
        <v>53131609</v>
      </c>
      <c r="HWW1788" s="62">
        <v>53131609</v>
      </c>
      <c r="HWX1788" s="62">
        <v>53131609</v>
      </c>
      <c r="HWY1788" s="62">
        <v>53131609</v>
      </c>
      <c r="HWZ1788" s="62">
        <v>53131609</v>
      </c>
      <c r="HXA1788" s="62">
        <v>53131609</v>
      </c>
      <c r="HXB1788" s="62">
        <v>53131609</v>
      </c>
      <c r="HXC1788" s="62">
        <v>53131609</v>
      </c>
      <c r="HXD1788" s="62">
        <v>53131609</v>
      </c>
      <c r="HXE1788" s="62">
        <v>53131609</v>
      </c>
      <c r="HXF1788" s="62">
        <v>53131609</v>
      </c>
      <c r="HXG1788" s="62">
        <v>53131609</v>
      </c>
      <c r="HXH1788" s="62">
        <v>53131609</v>
      </c>
      <c r="HXI1788" s="62">
        <v>53131609</v>
      </c>
      <c r="HXJ1788" s="62">
        <v>53131609</v>
      </c>
      <c r="HXK1788" s="62">
        <v>53131609</v>
      </c>
      <c r="HXL1788" s="62">
        <v>53131609</v>
      </c>
      <c r="HXM1788" s="62">
        <v>53131609</v>
      </c>
      <c r="HXN1788" s="62">
        <v>53131609</v>
      </c>
      <c r="HXO1788" s="62">
        <v>53131609</v>
      </c>
      <c r="HXP1788" s="62">
        <v>53131609</v>
      </c>
      <c r="HXQ1788" s="62">
        <v>53131609</v>
      </c>
      <c r="HXR1788" s="62">
        <v>53131609</v>
      </c>
      <c r="HXS1788" s="62">
        <v>53131609</v>
      </c>
      <c r="HXT1788" s="62">
        <v>53131609</v>
      </c>
      <c r="HXU1788" s="62">
        <v>53131609</v>
      </c>
      <c r="HXV1788" s="62">
        <v>53131609</v>
      </c>
      <c r="HXW1788" s="62">
        <v>53131609</v>
      </c>
      <c r="HXX1788" s="62">
        <v>53131609</v>
      </c>
      <c r="HXY1788" s="62">
        <v>53131609</v>
      </c>
      <c r="HXZ1788" s="62">
        <v>53131609</v>
      </c>
      <c r="HYA1788" s="62">
        <v>53131609</v>
      </c>
      <c r="HYB1788" s="62">
        <v>53131609</v>
      </c>
      <c r="HYC1788" s="62">
        <v>53131609</v>
      </c>
      <c r="HYD1788" s="62">
        <v>53131609</v>
      </c>
      <c r="HYE1788" s="62">
        <v>53131609</v>
      </c>
      <c r="HYF1788" s="62">
        <v>53131609</v>
      </c>
      <c r="HYG1788" s="62">
        <v>53131609</v>
      </c>
      <c r="HYH1788" s="62">
        <v>53131609</v>
      </c>
      <c r="HYI1788" s="62">
        <v>53131609</v>
      </c>
      <c r="HYJ1788" s="62">
        <v>53131609</v>
      </c>
      <c r="HYK1788" s="62">
        <v>53131609</v>
      </c>
      <c r="HYL1788" s="62">
        <v>53131609</v>
      </c>
      <c r="HYM1788" s="62">
        <v>53131609</v>
      </c>
      <c r="HYN1788" s="62">
        <v>53131609</v>
      </c>
      <c r="HYO1788" s="62">
        <v>53131609</v>
      </c>
      <c r="HYP1788" s="62">
        <v>53131609</v>
      </c>
      <c r="HYQ1788" s="62">
        <v>53131609</v>
      </c>
      <c r="HYR1788" s="62">
        <v>53131609</v>
      </c>
      <c r="HYS1788" s="62">
        <v>53131609</v>
      </c>
      <c r="HYT1788" s="62">
        <v>53131609</v>
      </c>
      <c r="HYU1788" s="62">
        <v>53131609</v>
      </c>
      <c r="HYV1788" s="62">
        <v>53131609</v>
      </c>
      <c r="HYW1788" s="62">
        <v>53131609</v>
      </c>
      <c r="HYX1788" s="62">
        <v>53131609</v>
      </c>
      <c r="HYY1788" s="62">
        <v>53131609</v>
      </c>
      <c r="HYZ1788" s="62">
        <v>53131609</v>
      </c>
      <c r="HZA1788" s="62">
        <v>53131609</v>
      </c>
      <c r="HZB1788" s="62">
        <v>53131609</v>
      </c>
      <c r="HZC1788" s="62">
        <v>53131609</v>
      </c>
      <c r="HZD1788" s="62">
        <v>53131609</v>
      </c>
      <c r="HZE1788" s="62">
        <v>53131609</v>
      </c>
      <c r="HZF1788" s="62">
        <v>53131609</v>
      </c>
      <c r="HZG1788" s="62">
        <v>53131609</v>
      </c>
      <c r="HZH1788" s="62">
        <v>53131609</v>
      </c>
      <c r="HZI1788" s="62">
        <v>53131609</v>
      </c>
      <c r="HZJ1788" s="62">
        <v>53131609</v>
      </c>
      <c r="HZK1788" s="62">
        <v>53131609</v>
      </c>
      <c r="HZL1788" s="62">
        <v>53131609</v>
      </c>
      <c r="HZM1788" s="62">
        <v>53131609</v>
      </c>
      <c r="HZN1788" s="62">
        <v>53131609</v>
      </c>
      <c r="HZO1788" s="62">
        <v>53131609</v>
      </c>
      <c r="HZP1788" s="62">
        <v>53131609</v>
      </c>
      <c r="HZQ1788" s="62">
        <v>53131609</v>
      </c>
      <c r="HZR1788" s="62">
        <v>53131609</v>
      </c>
      <c r="HZS1788" s="62">
        <v>53131609</v>
      </c>
      <c r="HZT1788" s="62">
        <v>53131609</v>
      </c>
      <c r="HZU1788" s="62">
        <v>53131609</v>
      </c>
      <c r="HZV1788" s="62">
        <v>53131609</v>
      </c>
      <c r="HZW1788" s="62">
        <v>53131609</v>
      </c>
      <c r="HZX1788" s="62">
        <v>53131609</v>
      </c>
      <c r="HZY1788" s="62">
        <v>53131609</v>
      </c>
      <c r="HZZ1788" s="62">
        <v>53131609</v>
      </c>
      <c r="IAA1788" s="62">
        <v>53131609</v>
      </c>
      <c r="IAB1788" s="62">
        <v>53131609</v>
      </c>
      <c r="IAC1788" s="62">
        <v>53131609</v>
      </c>
      <c r="IAD1788" s="62">
        <v>53131609</v>
      </c>
      <c r="IAE1788" s="62">
        <v>53131609</v>
      </c>
      <c r="IAF1788" s="62">
        <v>53131609</v>
      </c>
      <c r="IAG1788" s="62">
        <v>53131609</v>
      </c>
      <c r="IAH1788" s="62">
        <v>53131609</v>
      </c>
      <c r="IAI1788" s="62">
        <v>53131609</v>
      </c>
      <c r="IAJ1788" s="62">
        <v>53131609</v>
      </c>
      <c r="IAK1788" s="62">
        <v>53131609</v>
      </c>
      <c r="IAL1788" s="62">
        <v>53131609</v>
      </c>
      <c r="IAM1788" s="62">
        <v>53131609</v>
      </c>
      <c r="IAN1788" s="62">
        <v>53131609</v>
      </c>
      <c r="IAO1788" s="62">
        <v>53131609</v>
      </c>
      <c r="IAP1788" s="62">
        <v>53131609</v>
      </c>
      <c r="IAQ1788" s="62">
        <v>53131609</v>
      </c>
      <c r="IAR1788" s="62">
        <v>53131609</v>
      </c>
      <c r="IAS1788" s="62">
        <v>53131609</v>
      </c>
      <c r="IAT1788" s="62">
        <v>53131609</v>
      </c>
      <c r="IAU1788" s="62">
        <v>53131609</v>
      </c>
      <c r="IAV1788" s="62">
        <v>53131609</v>
      </c>
      <c r="IAW1788" s="62">
        <v>53131609</v>
      </c>
      <c r="IAX1788" s="62">
        <v>53131609</v>
      </c>
      <c r="IAY1788" s="62">
        <v>53131609</v>
      </c>
      <c r="IAZ1788" s="62">
        <v>53131609</v>
      </c>
      <c r="IBA1788" s="62">
        <v>53131609</v>
      </c>
      <c r="IBB1788" s="62">
        <v>53131609</v>
      </c>
      <c r="IBC1788" s="62">
        <v>53131609</v>
      </c>
      <c r="IBD1788" s="62">
        <v>53131609</v>
      </c>
      <c r="IBE1788" s="62">
        <v>53131609</v>
      </c>
      <c r="IBF1788" s="62">
        <v>53131609</v>
      </c>
      <c r="IBG1788" s="62">
        <v>53131609</v>
      </c>
      <c r="IBH1788" s="62">
        <v>53131609</v>
      </c>
      <c r="IBI1788" s="62">
        <v>53131609</v>
      </c>
      <c r="IBJ1788" s="62">
        <v>53131609</v>
      </c>
      <c r="IBK1788" s="62">
        <v>53131609</v>
      </c>
      <c r="IBL1788" s="62">
        <v>53131609</v>
      </c>
      <c r="IBM1788" s="62">
        <v>53131609</v>
      </c>
      <c r="IBN1788" s="62">
        <v>53131609</v>
      </c>
      <c r="IBO1788" s="62">
        <v>53131609</v>
      </c>
      <c r="IBP1788" s="62">
        <v>53131609</v>
      </c>
      <c r="IBQ1788" s="62">
        <v>53131609</v>
      </c>
      <c r="IBR1788" s="62">
        <v>53131609</v>
      </c>
      <c r="IBS1788" s="62">
        <v>53131609</v>
      </c>
      <c r="IBT1788" s="62">
        <v>53131609</v>
      </c>
      <c r="IBU1788" s="62">
        <v>53131609</v>
      </c>
      <c r="IBV1788" s="62">
        <v>53131609</v>
      </c>
      <c r="IBW1788" s="62">
        <v>53131609</v>
      </c>
      <c r="IBX1788" s="62">
        <v>53131609</v>
      </c>
      <c r="IBY1788" s="62">
        <v>53131609</v>
      </c>
      <c r="IBZ1788" s="62">
        <v>53131609</v>
      </c>
      <c r="ICA1788" s="62">
        <v>53131609</v>
      </c>
      <c r="ICB1788" s="62">
        <v>53131609</v>
      </c>
      <c r="ICC1788" s="62">
        <v>53131609</v>
      </c>
      <c r="ICD1788" s="62">
        <v>53131609</v>
      </c>
      <c r="ICE1788" s="62">
        <v>53131609</v>
      </c>
      <c r="ICF1788" s="62">
        <v>53131609</v>
      </c>
      <c r="ICG1788" s="62">
        <v>53131609</v>
      </c>
      <c r="ICH1788" s="62">
        <v>53131609</v>
      </c>
      <c r="ICI1788" s="62">
        <v>53131609</v>
      </c>
      <c r="ICJ1788" s="62">
        <v>53131609</v>
      </c>
      <c r="ICK1788" s="62">
        <v>53131609</v>
      </c>
      <c r="ICL1788" s="62">
        <v>53131609</v>
      </c>
      <c r="ICM1788" s="62">
        <v>53131609</v>
      </c>
      <c r="ICN1788" s="62">
        <v>53131609</v>
      </c>
      <c r="ICO1788" s="62">
        <v>53131609</v>
      </c>
      <c r="ICP1788" s="62">
        <v>53131609</v>
      </c>
      <c r="ICQ1788" s="62">
        <v>53131609</v>
      </c>
      <c r="ICR1788" s="62">
        <v>53131609</v>
      </c>
      <c r="ICS1788" s="62">
        <v>53131609</v>
      </c>
      <c r="ICT1788" s="62">
        <v>53131609</v>
      </c>
      <c r="ICU1788" s="62">
        <v>53131609</v>
      </c>
      <c r="ICV1788" s="62">
        <v>53131609</v>
      </c>
      <c r="ICW1788" s="62">
        <v>53131609</v>
      </c>
      <c r="ICX1788" s="62">
        <v>53131609</v>
      </c>
      <c r="ICY1788" s="62">
        <v>53131609</v>
      </c>
      <c r="ICZ1788" s="62">
        <v>53131609</v>
      </c>
      <c r="IDA1788" s="62">
        <v>53131609</v>
      </c>
      <c r="IDB1788" s="62">
        <v>53131609</v>
      </c>
      <c r="IDC1788" s="62">
        <v>53131609</v>
      </c>
      <c r="IDD1788" s="62">
        <v>53131609</v>
      </c>
      <c r="IDE1788" s="62">
        <v>53131609</v>
      </c>
      <c r="IDF1788" s="62">
        <v>53131609</v>
      </c>
      <c r="IDG1788" s="62">
        <v>53131609</v>
      </c>
      <c r="IDH1788" s="62">
        <v>53131609</v>
      </c>
      <c r="IDI1788" s="62">
        <v>53131609</v>
      </c>
      <c r="IDJ1788" s="62">
        <v>53131609</v>
      </c>
      <c r="IDK1788" s="62">
        <v>53131609</v>
      </c>
      <c r="IDL1788" s="62">
        <v>53131609</v>
      </c>
      <c r="IDM1788" s="62">
        <v>53131609</v>
      </c>
      <c r="IDN1788" s="62">
        <v>53131609</v>
      </c>
      <c r="IDO1788" s="62">
        <v>53131609</v>
      </c>
      <c r="IDP1788" s="62">
        <v>53131609</v>
      </c>
      <c r="IDQ1788" s="62">
        <v>53131609</v>
      </c>
      <c r="IDR1788" s="62">
        <v>53131609</v>
      </c>
      <c r="IDS1788" s="62">
        <v>53131609</v>
      </c>
      <c r="IDT1788" s="62">
        <v>53131609</v>
      </c>
      <c r="IDU1788" s="62">
        <v>53131609</v>
      </c>
      <c r="IDV1788" s="62">
        <v>53131609</v>
      </c>
      <c r="IDW1788" s="62">
        <v>53131609</v>
      </c>
      <c r="IDX1788" s="62">
        <v>53131609</v>
      </c>
      <c r="IDY1788" s="62">
        <v>53131609</v>
      </c>
      <c r="IDZ1788" s="62">
        <v>53131609</v>
      </c>
      <c r="IEA1788" s="62">
        <v>53131609</v>
      </c>
      <c r="IEB1788" s="62">
        <v>53131609</v>
      </c>
      <c r="IEC1788" s="62">
        <v>53131609</v>
      </c>
      <c r="IED1788" s="62">
        <v>53131609</v>
      </c>
      <c r="IEE1788" s="62">
        <v>53131609</v>
      </c>
      <c r="IEF1788" s="62">
        <v>53131609</v>
      </c>
      <c r="IEG1788" s="62">
        <v>53131609</v>
      </c>
      <c r="IEH1788" s="62">
        <v>53131609</v>
      </c>
      <c r="IEI1788" s="62">
        <v>53131609</v>
      </c>
      <c r="IEJ1788" s="62">
        <v>53131609</v>
      </c>
      <c r="IEK1788" s="62">
        <v>53131609</v>
      </c>
      <c r="IEL1788" s="62">
        <v>53131609</v>
      </c>
      <c r="IEM1788" s="62">
        <v>53131609</v>
      </c>
      <c r="IEN1788" s="62">
        <v>53131609</v>
      </c>
      <c r="IEO1788" s="62">
        <v>53131609</v>
      </c>
      <c r="IEP1788" s="62">
        <v>53131609</v>
      </c>
      <c r="IEQ1788" s="62">
        <v>53131609</v>
      </c>
      <c r="IER1788" s="62">
        <v>53131609</v>
      </c>
      <c r="IES1788" s="62">
        <v>53131609</v>
      </c>
      <c r="IET1788" s="62">
        <v>53131609</v>
      </c>
      <c r="IEU1788" s="62">
        <v>53131609</v>
      </c>
      <c r="IEV1788" s="62">
        <v>53131609</v>
      </c>
      <c r="IEW1788" s="62">
        <v>53131609</v>
      </c>
      <c r="IEX1788" s="62">
        <v>53131609</v>
      </c>
      <c r="IEY1788" s="62">
        <v>53131609</v>
      </c>
      <c r="IEZ1788" s="62">
        <v>53131609</v>
      </c>
      <c r="IFA1788" s="62">
        <v>53131609</v>
      </c>
      <c r="IFB1788" s="62">
        <v>53131609</v>
      </c>
      <c r="IFC1788" s="62">
        <v>53131609</v>
      </c>
      <c r="IFD1788" s="62">
        <v>53131609</v>
      </c>
      <c r="IFE1788" s="62">
        <v>53131609</v>
      </c>
      <c r="IFF1788" s="62">
        <v>53131609</v>
      </c>
      <c r="IFG1788" s="62">
        <v>53131609</v>
      </c>
      <c r="IFH1788" s="62">
        <v>53131609</v>
      </c>
      <c r="IFI1788" s="62">
        <v>53131609</v>
      </c>
      <c r="IFJ1788" s="62">
        <v>53131609</v>
      </c>
      <c r="IFK1788" s="62">
        <v>53131609</v>
      </c>
      <c r="IFL1788" s="62">
        <v>53131609</v>
      </c>
      <c r="IFM1788" s="62">
        <v>53131609</v>
      </c>
      <c r="IFN1788" s="62">
        <v>53131609</v>
      </c>
      <c r="IFO1788" s="62">
        <v>53131609</v>
      </c>
      <c r="IFP1788" s="62">
        <v>53131609</v>
      </c>
      <c r="IFQ1788" s="62">
        <v>53131609</v>
      </c>
      <c r="IFR1788" s="62">
        <v>53131609</v>
      </c>
      <c r="IFS1788" s="62">
        <v>53131609</v>
      </c>
      <c r="IFT1788" s="62">
        <v>53131609</v>
      </c>
      <c r="IFU1788" s="62">
        <v>53131609</v>
      </c>
      <c r="IFV1788" s="62">
        <v>53131609</v>
      </c>
      <c r="IFW1788" s="62">
        <v>53131609</v>
      </c>
      <c r="IFX1788" s="62">
        <v>53131609</v>
      </c>
      <c r="IFY1788" s="62">
        <v>53131609</v>
      </c>
      <c r="IFZ1788" s="62">
        <v>53131609</v>
      </c>
      <c r="IGA1788" s="62">
        <v>53131609</v>
      </c>
      <c r="IGB1788" s="62">
        <v>53131609</v>
      </c>
      <c r="IGC1788" s="62">
        <v>53131609</v>
      </c>
      <c r="IGD1788" s="62">
        <v>53131609</v>
      </c>
      <c r="IGE1788" s="62">
        <v>53131609</v>
      </c>
      <c r="IGF1788" s="62">
        <v>53131609</v>
      </c>
      <c r="IGG1788" s="62">
        <v>53131609</v>
      </c>
      <c r="IGH1788" s="62">
        <v>53131609</v>
      </c>
      <c r="IGI1788" s="62">
        <v>53131609</v>
      </c>
      <c r="IGJ1788" s="62">
        <v>53131609</v>
      </c>
      <c r="IGK1788" s="62">
        <v>53131609</v>
      </c>
      <c r="IGL1788" s="62">
        <v>53131609</v>
      </c>
      <c r="IGM1788" s="62">
        <v>53131609</v>
      </c>
      <c r="IGN1788" s="62">
        <v>53131609</v>
      </c>
      <c r="IGO1788" s="62">
        <v>53131609</v>
      </c>
      <c r="IGP1788" s="62">
        <v>53131609</v>
      </c>
      <c r="IGQ1788" s="62">
        <v>53131609</v>
      </c>
      <c r="IGR1788" s="62">
        <v>53131609</v>
      </c>
      <c r="IGS1788" s="62">
        <v>53131609</v>
      </c>
      <c r="IGT1788" s="62">
        <v>53131609</v>
      </c>
      <c r="IGU1788" s="62">
        <v>53131609</v>
      </c>
      <c r="IGV1788" s="62">
        <v>53131609</v>
      </c>
      <c r="IGW1788" s="62">
        <v>53131609</v>
      </c>
      <c r="IGX1788" s="62">
        <v>53131609</v>
      </c>
      <c r="IGY1788" s="62">
        <v>53131609</v>
      </c>
      <c r="IGZ1788" s="62">
        <v>53131609</v>
      </c>
      <c r="IHA1788" s="62">
        <v>53131609</v>
      </c>
      <c r="IHB1788" s="62">
        <v>53131609</v>
      </c>
      <c r="IHC1788" s="62">
        <v>53131609</v>
      </c>
      <c r="IHD1788" s="62">
        <v>53131609</v>
      </c>
      <c r="IHE1788" s="62">
        <v>53131609</v>
      </c>
      <c r="IHF1788" s="62">
        <v>53131609</v>
      </c>
      <c r="IHG1788" s="62">
        <v>53131609</v>
      </c>
      <c r="IHH1788" s="62">
        <v>53131609</v>
      </c>
      <c r="IHI1788" s="62">
        <v>53131609</v>
      </c>
      <c r="IHJ1788" s="62">
        <v>53131609</v>
      </c>
      <c r="IHK1788" s="62">
        <v>53131609</v>
      </c>
      <c r="IHL1788" s="62">
        <v>53131609</v>
      </c>
      <c r="IHM1788" s="62">
        <v>53131609</v>
      </c>
      <c r="IHN1788" s="62">
        <v>53131609</v>
      </c>
      <c r="IHO1788" s="62">
        <v>53131609</v>
      </c>
      <c r="IHP1788" s="62">
        <v>53131609</v>
      </c>
      <c r="IHQ1788" s="62">
        <v>53131609</v>
      </c>
      <c r="IHR1788" s="62">
        <v>53131609</v>
      </c>
      <c r="IHS1788" s="62">
        <v>53131609</v>
      </c>
      <c r="IHT1788" s="62">
        <v>53131609</v>
      </c>
      <c r="IHU1788" s="62">
        <v>53131609</v>
      </c>
      <c r="IHV1788" s="62">
        <v>53131609</v>
      </c>
      <c r="IHW1788" s="62">
        <v>53131609</v>
      </c>
      <c r="IHX1788" s="62">
        <v>53131609</v>
      </c>
      <c r="IHY1788" s="62">
        <v>53131609</v>
      </c>
      <c r="IHZ1788" s="62">
        <v>53131609</v>
      </c>
      <c r="IIA1788" s="62">
        <v>53131609</v>
      </c>
      <c r="IIB1788" s="62">
        <v>53131609</v>
      </c>
      <c r="IIC1788" s="62">
        <v>53131609</v>
      </c>
      <c r="IID1788" s="62">
        <v>53131609</v>
      </c>
      <c r="IIE1788" s="62">
        <v>53131609</v>
      </c>
      <c r="IIF1788" s="62">
        <v>53131609</v>
      </c>
      <c r="IIG1788" s="62">
        <v>53131609</v>
      </c>
      <c r="IIH1788" s="62">
        <v>53131609</v>
      </c>
      <c r="III1788" s="62">
        <v>53131609</v>
      </c>
      <c r="IIJ1788" s="62">
        <v>53131609</v>
      </c>
      <c r="IIK1788" s="62">
        <v>53131609</v>
      </c>
      <c r="IIL1788" s="62">
        <v>53131609</v>
      </c>
      <c r="IIM1788" s="62">
        <v>53131609</v>
      </c>
      <c r="IIN1788" s="62">
        <v>53131609</v>
      </c>
      <c r="IIO1788" s="62">
        <v>53131609</v>
      </c>
      <c r="IIP1788" s="62">
        <v>53131609</v>
      </c>
      <c r="IIQ1788" s="62">
        <v>53131609</v>
      </c>
      <c r="IIR1788" s="62">
        <v>53131609</v>
      </c>
      <c r="IIS1788" s="62">
        <v>53131609</v>
      </c>
      <c r="IIT1788" s="62">
        <v>53131609</v>
      </c>
      <c r="IIU1788" s="62">
        <v>53131609</v>
      </c>
      <c r="IIV1788" s="62">
        <v>53131609</v>
      </c>
      <c r="IIW1788" s="62">
        <v>53131609</v>
      </c>
      <c r="IIX1788" s="62">
        <v>53131609</v>
      </c>
      <c r="IIY1788" s="62">
        <v>53131609</v>
      </c>
      <c r="IIZ1788" s="62">
        <v>53131609</v>
      </c>
      <c r="IJA1788" s="62">
        <v>53131609</v>
      </c>
      <c r="IJB1788" s="62">
        <v>53131609</v>
      </c>
      <c r="IJC1788" s="62">
        <v>53131609</v>
      </c>
      <c r="IJD1788" s="62">
        <v>53131609</v>
      </c>
      <c r="IJE1788" s="62">
        <v>53131609</v>
      </c>
      <c r="IJF1788" s="62">
        <v>53131609</v>
      </c>
      <c r="IJG1788" s="62">
        <v>53131609</v>
      </c>
      <c r="IJH1788" s="62">
        <v>53131609</v>
      </c>
      <c r="IJI1788" s="62">
        <v>53131609</v>
      </c>
      <c r="IJJ1788" s="62">
        <v>53131609</v>
      </c>
      <c r="IJK1788" s="62">
        <v>53131609</v>
      </c>
      <c r="IJL1788" s="62">
        <v>53131609</v>
      </c>
      <c r="IJM1788" s="62">
        <v>53131609</v>
      </c>
      <c r="IJN1788" s="62">
        <v>53131609</v>
      </c>
      <c r="IJO1788" s="62">
        <v>53131609</v>
      </c>
      <c r="IJP1788" s="62">
        <v>53131609</v>
      </c>
      <c r="IJQ1788" s="62">
        <v>53131609</v>
      </c>
      <c r="IJR1788" s="62">
        <v>53131609</v>
      </c>
      <c r="IJS1788" s="62">
        <v>53131609</v>
      </c>
      <c r="IJT1788" s="62">
        <v>53131609</v>
      </c>
      <c r="IJU1788" s="62">
        <v>53131609</v>
      </c>
      <c r="IJV1788" s="62">
        <v>53131609</v>
      </c>
      <c r="IJW1788" s="62">
        <v>53131609</v>
      </c>
      <c r="IJX1788" s="62">
        <v>53131609</v>
      </c>
      <c r="IJY1788" s="62">
        <v>53131609</v>
      </c>
      <c r="IJZ1788" s="62">
        <v>53131609</v>
      </c>
      <c r="IKA1788" s="62">
        <v>53131609</v>
      </c>
      <c r="IKB1788" s="62">
        <v>53131609</v>
      </c>
      <c r="IKC1788" s="62">
        <v>53131609</v>
      </c>
      <c r="IKD1788" s="62">
        <v>53131609</v>
      </c>
      <c r="IKE1788" s="62">
        <v>53131609</v>
      </c>
      <c r="IKF1788" s="62">
        <v>53131609</v>
      </c>
      <c r="IKG1788" s="62">
        <v>53131609</v>
      </c>
      <c r="IKH1788" s="62">
        <v>53131609</v>
      </c>
      <c r="IKI1788" s="62">
        <v>53131609</v>
      </c>
      <c r="IKJ1788" s="62">
        <v>53131609</v>
      </c>
      <c r="IKK1788" s="62">
        <v>53131609</v>
      </c>
      <c r="IKL1788" s="62">
        <v>53131609</v>
      </c>
      <c r="IKM1788" s="62">
        <v>53131609</v>
      </c>
      <c r="IKN1788" s="62">
        <v>53131609</v>
      </c>
      <c r="IKO1788" s="62">
        <v>53131609</v>
      </c>
      <c r="IKP1788" s="62">
        <v>53131609</v>
      </c>
      <c r="IKQ1788" s="62">
        <v>53131609</v>
      </c>
      <c r="IKR1788" s="62">
        <v>53131609</v>
      </c>
      <c r="IKS1788" s="62">
        <v>53131609</v>
      </c>
      <c r="IKT1788" s="62">
        <v>53131609</v>
      </c>
      <c r="IKU1788" s="62">
        <v>53131609</v>
      </c>
      <c r="IKV1788" s="62">
        <v>53131609</v>
      </c>
      <c r="IKW1788" s="62">
        <v>53131609</v>
      </c>
      <c r="IKX1788" s="62">
        <v>53131609</v>
      </c>
      <c r="IKY1788" s="62">
        <v>53131609</v>
      </c>
      <c r="IKZ1788" s="62">
        <v>53131609</v>
      </c>
      <c r="ILA1788" s="62">
        <v>53131609</v>
      </c>
      <c r="ILB1788" s="62">
        <v>53131609</v>
      </c>
      <c r="ILC1788" s="62">
        <v>53131609</v>
      </c>
      <c r="ILD1788" s="62">
        <v>53131609</v>
      </c>
      <c r="ILE1788" s="62">
        <v>53131609</v>
      </c>
      <c r="ILF1788" s="62">
        <v>53131609</v>
      </c>
      <c r="ILG1788" s="62">
        <v>53131609</v>
      </c>
      <c r="ILH1788" s="62">
        <v>53131609</v>
      </c>
      <c r="ILI1788" s="62">
        <v>53131609</v>
      </c>
      <c r="ILJ1788" s="62">
        <v>53131609</v>
      </c>
      <c r="ILK1788" s="62">
        <v>53131609</v>
      </c>
      <c r="ILL1788" s="62">
        <v>53131609</v>
      </c>
      <c r="ILM1788" s="62">
        <v>53131609</v>
      </c>
      <c r="ILN1788" s="62">
        <v>53131609</v>
      </c>
      <c r="ILO1788" s="62">
        <v>53131609</v>
      </c>
      <c r="ILP1788" s="62">
        <v>53131609</v>
      </c>
      <c r="ILQ1788" s="62">
        <v>53131609</v>
      </c>
      <c r="ILR1788" s="62">
        <v>53131609</v>
      </c>
      <c r="ILS1788" s="62">
        <v>53131609</v>
      </c>
      <c r="ILT1788" s="62">
        <v>53131609</v>
      </c>
      <c r="ILU1788" s="62">
        <v>53131609</v>
      </c>
      <c r="ILV1788" s="62">
        <v>53131609</v>
      </c>
      <c r="ILW1788" s="62">
        <v>53131609</v>
      </c>
      <c r="ILX1788" s="62">
        <v>53131609</v>
      </c>
      <c r="ILY1788" s="62">
        <v>53131609</v>
      </c>
      <c r="ILZ1788" s="62">
        <v>53131609</v>
      </c>
      <c r="IMA1788" s="62">
        <v>53131609</v>
      </c>
      <c r="IMB1788" s="62">
        <v>53131609</v>
      </c>
      <c r="IMC1788" s="62">
        <v>53131609</v>
      </c>
      <c r="IMD1788" s="62">
        <v>53131609</v>
      </c>
      <c r="IME1788" s="62">
        <v>53131609</v>
      </c>
      <c r="IMF1788" s="62">
        <v>53131609</v>
      </c>
      <c r="IMG1788" s="62">
        <v>53131609</v>
      </c>
      <c r="IMH1788" s="62">
        <v>53131609</v>
      </c>
      <c r="IMI1788" s="62">
        <v>53131609</v>
      </c>
      <c r="IMJ1788" s="62">
        <v>53131609</v>
      </c>
      <c r="IMK1788" s="62">
        <v>53131609</v>
      </c>
      <c r="IML1788" s="62">
        <v>53131609</v>
      </c>
      <c r="IMM1788" s="62">
        <v>53131609</v>
      </c>
      <c r="IMN1788" s="62">
        <v>53131609</v>
      </c>
      <c r="IMO1788" s="62">
        <v>53131609</v>
      </c>
      <c r="IMP1788" s="62">
        <v>53131609</v>
      </c>
      <c r="IMQ1788" s="62">
        <v>53131609</v>
      </c>
      <c r="IMR1788" s="62">
        <v>53131609</v>
      </c>
      <c r="IMS1788" s="62">
        <v>53131609</v>
      </c>
      <c r="IMT1788" s="62">
        <v>53131609</v>
      </c>
      <c r="IMU1788" s="62">
        <v>53131609</v>
      </c>
      <c r="IMV1788" s="62">
        <v>53131609</v>
      </c>
      <c r="IMW1788" s="62">
        <v>53131609</v>
      </c>
      <c r="IMX1788" s="62">
        <v>53131609</v>
      </c>
      <c r="IMY1788" s="62">
        <v>53131609</v>
      </c>
      <c r="IMZ1788" s="62">
        <v>53131609</v>
      </c>
      <c r="INA1788" s="62">
        <v>53131609</v>
      </c>
      <c r="INB1788" s="62">
        <v>53131609</v>
      </c>
      <c r="INC1788" s="62">
        <v>53131609</v>
      </c>
      <c r="IND1788" s="62">
        <v>53131609</v>
      </c>
      <c r="INE1788" s="62">
        <v>53131609</v>
      </c>
      <c r="INF1788" s="62">
        <v>53131609</v>
      </c>
      <c r="ING1788" s="62">
        <v>53131609</v>
      </c>
      <c r="INH1788" s="62">
        <v>53131609</v>
      </c>
      <c r="INI1788" s="62">
        <v>53131609</v>
      </c>
      <c r="INJ1788" s="62">
        <v>53131609</v>
      </c>
      <c r="INK1788" s="62">
        <v>53131609</v>
      </c>
      <c r="INL1788" s="62">
        <v>53131609</v>
      </c>
      <c r="INM1788" s="62">
        <v>53131609</v>
      </c>
      <c r="INN1788" s="62">
        <v>53131609</v>
      </c>
      <c r="INO1788" s="62">
        <v>53131609</v>
      </c>
      <c r="INP1788" s="62">
        <v>53131609</v>
      </c>
      <c r="INQ1788" s="62">
        <v>53131609</v>
      </c>
      <c r="INR1788" s="62">
        <v>53131609</v>
      </c>
      <c r="INS1788" s="62">
        <v>53131609</v>
      </c>
      <c r="INT1788" s="62">
        <v>53131609</v>
      </c>
      <c r="INU1788" s="62">
        <v>53131609</v>
      </c>
      <c r="INV1788" s="62">
        <v>53131609</v>
      </c>
      <c r="INW1788" s="62">
        <v>53131609</v>
      </c>
      <c r="INX1788" s="62">
        <v>53131609</v>
      </c>
      <c r="INY1788" s="62">
        <v>53131609</v>
      </c>
      <c r="INZ1788" s="62">
        <v>53131609</v>
      </c>
      <c r="IOA1788" s="62">
        <v>53131609</v>
      </c>
      <c r="IOB1788" s="62">
        <v>53131609</v>
      </c>
      <c r="IOC1788" s="62">
        <v>53131609</v>
      </c>
      <c r="IOD1788" s="62">
        <v>53131609</v>
      </c>
      <c r="IOE1788" s="62">
        <v>53131609</v>
      </c>
      <c r="IOF1788" s="62">
        <v>53131609</v>
      </c>
      <c r="IOG1788" s="62">
        <v>53131609</v>
      </c>
      <c r="IOH1788" s="62">
        <v>53131609</v>
      </c>
      <c r="IOI1788" s="62">
        <v>53131609</v>
      </c>
      <c r="IOJ1788" s="62">
        <v>53131609</v>
      </c>
      <c r="IOK1788" s="62">
        <v>53131609</v>
      </c>
      <c r="IOL1788" s="62">
        <v>53131609</v>
      </c>
      <c r="IOM1788" s="62">
        <v>53131609</v>
      </c>
      <c r="ION1788" s="62">
        <v>53131609</v>
      </c>
      <c r="IOO1788" s="62">
        <v>53131609</v>
      </c>
      <c r="IOP1788" s="62">
        <v>53131609</v>
      </c>
      <c r="IOQ1788" s="62">
        <v>53131609</v>
      </c>
      <c r="IOR1788" s="62">
        <v>53131609</v>
      </c>
      <c r="IOS1788" s="62">
        <v>53131609</v>
      </c>
      <c r="IOT1788" s="62">
        <v>53131609</v>
      </c>
      <c r="IOU1788" s="62">
        <v>53131609</v>
      </c>
      <c r="IOV1788" s="62">
        <v>53131609</v>
      </c>
      <c r="IOW1788" s="62">
        <v>53131609</v>
      </c>
      <c r="IOX1788" s="62">
        <v>53131609</v>
      </c>
      <c r="IOY1788" s="62">
        <v>53131609</v>
      </c>
      <c r="IOZ1788" s="62">
        <v>53131609</v>
      </c>
      <c r="IPA1788" s="62">
        <v>53131609</v>
      </c>
      <c r="IPB1788" s="62">
        <v>53131609</v>
      </c>
      <c r="IPC1788" s="62">
        <v>53131609</v>
      </c>
      <c r="IPD1788" s="62">
        <v>53131609</v>
      </c>
      <c r="IPE1788" s="62">
        <v>53131609</v>
      </c>
      <c r="IPF1788" s="62">
        <v>53131609</v>
      </c>
      <c r="IPG1788" s="62">
        <v>53131609</v>
      </c>
      <c r="IPH1788" s="62">
        <v>53131609</v>
      </c>
      <c r="IPI1788" s="62">
        <v>53131609</v>
      </c>
      <c r="IPJ1788" s="62">
        <v>53131609</v>
      </c>
      <c r="IPK1788" s="62">
        <v>53131609</v>
      </c>
      <c r="IPL1788" s="62">
        <v>53131609</v>
      </c>
      <c r="IPM1788" s="62">
        <v>53131609</v>
      </c>
      <c r="IPN1788" s="62">
        <v>53131609</v>
      </c>
      <c r="IPO1788" s="62">
        <v>53131609</v>
      </c>
      <c r="IPP1788" s="62">
        <v>53131609</v>
      </c>
      <c r="IPQ1788" s="62">
        <v>53131609</v>
      </c>
      <c r="IPR1788" s="62">
        <v>53131609</v>
      </c>
      <c r="IPS1788" s="62">
        <v>53131609</v>
      </c>
      <c r="IPT1788" s="62">
        <v>53131609</v>
      </c>
      <c r="IPU1788" s="62">
        <v>53131609</v>
      </c>
      <c r="IPV1788" s="62">
        <v>53131609</v>
      </c>
      <c r="IPW1788" s="62">
        <v>53131609</v>
      </c>
      <c r="IPX1788" s="62">
        <v>53131609</v>
      </c>
      <c r="IPY1788" s="62">
        <v>53131609</v>
      </c>
      <c r="IPZ1788" s="62">
        <v>53131609</v>
      </c>
      <c r="IQA1788" s="62">
        <v>53131609</v>
      </c>
      <c r="IQB1788" s="62">
        <v>53131609</v>
      </c>
      <c r="IQC1788" s="62">
        <v>53131609</v>
      </c>
      <c r="IQD1788" s="62">
        <v>53131609</v>
      </c>
      <c r="IQE1788" s="62">
        <v>53131609</v>
      </c>
      <c r="IQF1788" s="62">
        <v>53131609</v>
      </c>
      <c r="IQG1788" s="62">
        <v>53131609</v>
      </c>
      <c r="IQH1788" s="62">
        <v>53131609</v>
      </c>
      <c r="IQI1788" s="62">
        <v>53131609</v>
      </c>
      <c r="IQJ1788" s="62">
        <v>53131609</v>
      </c>
      <c r="IQK1788" s="62">
        <v>53131609</v>
      </c>
      <c r="IQL1788" s="62">
        <v>53131609</v>
      </c>
      <c r="IQM1788" s="62">
        <v>53131609</v>
      </c>
      <c r="IQN1788" s="62">
        <v>53131609</v>
      </c>
      <c r="IQO1788" s="62">
        <v>53131609</v>
      </c>
      <c r="IQP1788" s="62">
        <v>53131609</v>
      </c>
      <c r="IQQ1788" s="62">
        <v>53131609</v>
      </c>
      <c r="IQR1788" s="62">
        <v>53131609</v>
      </c>
      <c r="IQS1788" s="62">
        <v>53131609</v>
      </c>
      <c r="IQT1788" s="62">
        <v>53131609</v>
      </c>
      <c r="IQU1788" s="62">
        <v>53131609</v>
      </c>
      <c r="IQV1788" s="62">
        <v>53131609</v>
      </c>
      <c r="IQW1788" s="62">
        <v>53131609</v>
      </c>
      <c r="IQX1788" s="62">
        <v>53131609</v>
      </c>
      <c r="IQY1788" s="62">
        <v>53131609</v>
      </c>
      <c r="IQZ1788" s="62">
        <v>53131609</v>
      </c>
      <c r="IRA1788" s="62">
        <v>53131609</v>
      </c>
      <c r="IRB1788" s="62">
        <v>53131609</v>
      </c>
      <c r="IRC1788" s="62">
        <v>53131609</v>
      </c>
      <c r="IRD1788" s="62">
        <v>53131609</v>
      </c>
      <c r="IRE1788" s="62">
        <v>53131609</v>
      </c>
      <c r="IRF1788" s="62">
        <v>53131609</v>
      </c>
      <c r="IRG1788" s="62">
        <v>53131609</v>
      </c>
      <c r="IRH1788" s="62">
        <v>53131609</v>
      </c>
      <c r="IRI1788" s="62">
        <v>53131609</v>
      </c>
      <c r="IRJ1788" s="62">
        <v>53131609</v>
      </c>
      <c r="IRK1788" s="62">
        <v>53131609</v>
      </c>
      <c r="IRL1788" s="62">
        <v>53131609</v>
      </c>
      <c r="IRM1788" s="62">
        <v>53131609</v>
      </c>
      <c r="IRN1788" s="62">
        <v>53131609</v>
      </c>
      <c r="IRO1788" s="62">
        <v>53131609</v>
      </c>
      <c r="IRP1788" s="62">
        <v>53131609</v>
      </c>
      <c r="IRQ1788" s="62">
        <v>53131609</v>
      </c>
      <c r="IRR1788" s="62">
        <v>53131609</v>
      </c>
      <c r="IRS1788" s="62">
        <v>53131609</v>
      </c>
      <c r="IRT1788" s="62">
        <v>53131609</v>
      </c>
      <c r="IRU1788" s="62">
        <v>53131609</v>
      </c>
      <c r="IRV1788" s="62">
        <v>53131609</v>
      </c>
      <c r="IRW1788" s="62">
        <v>53131609</v>
      </c>
      <c r="IRX1788" s="62">
        <v>53131609</v>
      </c>
      <c r="IRY1788" s="62">
        <v>53131609</v>
      </c>
      <c r="IRZ1788" s="62">
        <v>53131609</v>
      </c>
      <c r="ISA1788" s="62">
        <v>53131609</v>
      </c>
      <c r="ISB1788" s="62">
        <v>53131609</v>
      </c>
      <c r="ISC1788" s="62">
        <v>53131609</v>
      </c>
      <c r="ISD1788" s="62">
        <v>53131609</v>
      </c>
      <c r="ISE1788" s="62">
        <v>53131609</v>
      </c>
      <c r="ISF1788" s="62">
        <v>53131609</v>
      </c>
      <c r="ISG1788" s="62">
        <v>53131609</v>
      </c>
      <c r="ISH1788" s="62">
        <v>53131609</v>
      </c>
      <c r="ISI1788" s="62">
        <v>53131609</v>
      </c>
      <c r="ISJ1788" s="62">
        <v>53131609</v>
      </c>
      <c r="ISK1788" s="62">
        <v>53131609</v>
      </c>
      <c r="ISL1788" s="62">
        <v>53131609</v>
      </c>
      <c r="ISM1788" s="62">
        <v>53131609</v>
      </c>
      <c r="ISN1788" s="62">
        <v>53131609</v>
      </c>
      <c r="ISO1788" s="62">
        <v>53131609</v>
      </c>
      <c r="ISP1788" s="62">
        <v>53131609</v>
      </c>
      <c r="ISQ1788" s="62">
        <v>53131609</v>
      </c>
      <c r="ISR1788" s="62">
        <v>53131609</v>
      </c>
      <c r="ISS1788" s="62">
        <v>53131609</v>
      </c>
      <c r="IST1788" s="62">
        <v>53131609</v>
      </c>
      <c r="ISU1788" s="62">
        <v>53131609</v>
      </c>
      <c r="ISV1788" s="62">
        <v>53131609</v>
      </c>
      <c r="ISW1788" s="62">
        <v>53131609</v>
      </c>
      <c r="ISX1788" s="62">
        <v>53131609</v>
      </c>
      <c r="ISY1788" s="62">
        <v>53131609</v>
      </c>
      <c r="ISZ1788" s="62">
        <v>53131609</v>
      </c>
      <c r="ITA1788" s="62">
        <v>53131609</v>
      </c>
      <c r="ITB1788" s="62">
        <v>53131609</v>
      </c>
      <c r="ITC1788" s="62">
        <v>53131609</v>
      </c>
      <c r="ITD1788" s="62">
        <v>53131609</v>
      </c>
      <c r="ITE1788" s="62">
        <v>53131609</v>
      </c>
      <c r="ITF1788" s="62">
        <v>53131609</v>
      </c>
      <c r="ITG1788" s="62">
        <v>53131609</v>
      </c>
      <c r="ITH1788" s="62">
        <v>53131609</v>
      </c>
      <c r="ITI1788" s="62">
        <v>53131609</v>
      </c>
      <c r="ITJ1788" s="62">
        <v>53131609</v>
      </c>
      <c r="ITK1788" s="62">
        <v>53131609</v>
      </c>
      <c r="ITL1788" s="62">
        <v>53131609</v>
      </c>
      <c r="ITM1788" s="62">
        <v>53131609</v>
      </c>
      <c r="ITN1788" s="62">
        <v>53131609</v>
      </c>
      <c r="ITO1788" s="62">
        <v>53131609</v>
      </c>
      <c r="ITP1788" s="62">
        <v>53131609</v>
      </c>
      <c r="ITQ1788" s="62">
        <v>53131609</v>
      </c>
      <c r="ITR1788" s="62">
        <v>53131609</v>
      </c>
      <c r="ITS1788" s="62">
        <v>53131609</v>
      </c>
      <c r="ITT1788" s="62">
        <v>53131609</v>
      </c>
      <c r="ITU1788" s="62">
        <v>53131609</v>
      </c>
      <c r="ITV1788" s="62">
        <v>53131609</v>
      </c>
      <c r="ITW1788" s="62">
        <v>53131609</v>
      </c>
      <c r="ITX1788" s="62">
        <v>53131609</v>
      </c>
      <c r="ITY1788" s="62">
        <v>53131609</v>
      </c>
      <c r="ITZ1788" s="62">
        <v>53131609</v>
      </c>
      <c r="IUA1788" s="62">
        <v>53131609</v>
      </c>
      <c r="IUB1788" s="62">
        <v>53131609</v>
      </c>
      <c r="IUC1788" s="62">
        <v>53131609</v>
      </c>
      <c r="IUD1788" s="62">
        <v>53131609</v>
      </c>
      <c r="IUE1788" s="62">
        <v>53131609</v>
      </c>
      <c r="IUF1788" s="62">
        <v>53131609</v>
      </c>
      <c r="IUG1788" s="62">
        <v>53131609</v>
      </c>
      <c r="IUH1788" s="62">
        <v>53131609</v>
      </c>
      <c r="IUI1788" s="62">
        <v>53131609</v>
      </c>
      <c r="IUJ1788" s="62">
        <v>53131609</v>
      </c>
      <c r="IUK1788" s="62">
        <v>53131609</v>
      </c>
      <c r="IUL1788" s="62">
        <v>53131609</v>
      </c>
      <c r="IUM1788" s="62">
        <v>53131609</v>
      </c>
      <c r="IUN1788" s="62">
        <v>53131609</v>
      </c>
      <c r="IUO1788" s="62">
        <v>53131609</v>
      </c>
      <c r="IUP1788" s="62">
        <v>53131609</v>
      </c>
      <c r="IUQ1788" s="62">
        <v>53131609</v>
      </c>
      <c r="IUR1788" s="62">
        <v>53131609</v>
      </c>
      <c r="IUS1788" s="62">
        <v>53131609</v>
      </c>
      <c r="IUT1788" s="62">
        <v>53131609</v>
      </c>
      <c r="IUU1788" s="62">
        <v>53131609</v>
      </c>
      <c r="IUV1788" s="62">
        <v>53131609</v>
      </c>
      <c r="IUW1788" s="62">
        <v>53131609</v>
      </c>
      <c r="IUX1788" s="62">
        <v>53131609</v>
      </c>
      <c r="IUY1788" s="62">
        <v>53131609</v>
      </c>
      <c r="IUZ1788" s="62">
        <v>53131609</v>
      </c>
      <c r="IVA1788" s="62">
        <v>53131609</v>
      </c>
      <c r="IVB1788" s="62">
        <v>53131609</v>
      </c>
      <c r="IVC1788" s="62">
        <v>53131609</v>
      </c>
      <c r="IVD1788" s="62">
        <v>53131609</v>
      </c>
      <c r="IVE1788" s="62">
        <v>53131609</v>
      </c>
      <c r="IVF1788" s="62">
        <v>53131609</v>
      </c>
      <c r="IVG1788" s="62">
        <v>53131609</v>
      </c>
      <c r="IVH1788" s="62">
        <v>53131609</v>
      </c>
      <c r="IVI1788" s="62">
        <v>53131609</v>
      </c>
      <c r="IVJ1788" s="62">
        <v>53131609</v>
      </c>
      <c r="IVK1788" s="62">
        <v>53131609</v>
      </c>
      <c r="IVL1788" s="62">
        <v>53131609</v>
      </c>
      <c r="IVM1788" s="62">
        <v>53131609</v>
      </c>
      <c r="IVN1788" s="62">
        <v>53131609</v>
      </c>
      <c r="IVO1788" s="62">
        <v>53131609</v>
      </c>
      <c r="IVP1788" s="62">
        <v>53131609</v>
      </c>
      <c r="IVQ1788" s="62">
        <v>53131609</v>
      </c>
      <c r="IVR1788" s="62">
        <v>53131609</v>
      </c>
      <c r="IVS1788" s="62">
        <v>53131609</v>
      </c>
      <c r="IVT1788" s="62">
        <v>53131609</v>
      </c>
      <c r="IVU1788" s="62">
        <v>53131609</v>
      </c>
      <c r="IVV1788" s="62">
        <v>53131609</v>
      </c>
      <c r="IVW1788" s="62">
        <v>53131609</v>
      </c>
      <c r="IVX1788" s="62">
        <v>53131609</v>
      </c>
      <c r="IVY1788" s="62">
        <v>53131609</v>
      </c>
      <c r="IVZ1788" s="62">
        <v>53131609</v>
      </c>
      <c r="IWA1788" s="62">
        <v>53131609</v>
      </c>
      <c r="IWB1788" s="62">
        <v>53131609</v>
      </c>
      <c r="IWC1788" s="62">
        <v>53131609</v>
      </c>
      <c r="IWD1788" s="62">
        <v>53131609</v>
      </c>
      <c r="IWE1788" s="62">
        <v>53131609</v>
      </c>
      <c r="IWF1788" s="62">
        <v>53131609</v>
      </c>
      <c r="IWG1788" s="62">
        <v>53131609</v>
      </c>
      <c r="IWH1788" s="62">
        <v>53131609</v>
      </c>
      <c r="IWI1788" s="62">
        <v>53131609</v>
      </c>
      <c r="IWJ1788" s="62">
        <v>53131609</v>
      </c>
      <c r="IWK1788" s="62">
        <v>53131609</v>
      </c>
      <c r="IWL1788" s="62">
        <v>53131609</v>
      </c>
      <c r="IWM1788" s="62">
        <v>53131609</v>
      </c>
      <c r="IWN1788" s="62">
        <v>53131609</v>
      </c>
      <c r="IWO1788" s="62">
        <v>53131609</v>
      </c>
      <c r="IWP1788" s="62">
        <v>53131609</v>
      </c>
      <c r="IWQ1788" s="62">
        <v>53131609</v>
      </c>
      <c r="IWR1788" s="62">
        <v>53131609</v>
      </c>
      <c r="IWS1788" s="62">
        <v>53131609</v>
      </c>
      <c r="IWT1788" s="62">
        <v>53131609</v>
      </c>
      <c r="IWU1788" s="62">
        <v>53131609</v>
      </c>
      <c r="IWV1788" s="62">
        <v>53131609</v>
      </c>
      <c r="IWW1788" s="62">
        <v>53131609</v>
      </c>
      <c r="IWX1788" s="62">
        <v>53131609</v>
      </c>
      <c r="IWY1788" s="62">
        <v>53131609</v>
      </c>
      <c r="IWZ1788" s="62">
        <v>53131609</v>
      </c>
      <c r="IXA1788" s="62">
        <v>53131609</v>
      </c>
      <c r="IXB1788" s="62">
        <v>53131609</v>
      </c>
      <c r="IXC1788" s="62">
        <v>53131609</v>
      </c>
      <c r="IXD1788" s="62">
        <v>53131609</v>
      </c>
      <c r="IXE1788" s="62">
        <v>53131609</v>
      </c>
      <c r="IXF1788" s="62">
        <v>53131609</v>
      </c>
      <c r="IXG1788" s="62">
        <v>53131609</v>
      </c>
      <c r="IXH1788" s="62">
        <v>53131609</v>
      </c>
      <c r="IXI1788" s="62">
        <v>53131609</v>
      </c>
      <c r="IXJ1788" s="62">
        <v>53131609</v>
      </c>
      <c r="IXK1788" s="62">
        <v>53131609</v>
      </c>
      <c r="IXL1788" s="62">
        <v>53131609</v>
      </c>
      <c r="IXM1788" s="62">
        <v>53131609</v>
      </c>
      <c r="IXN1788" s="62">
        <v>53131609</v>
      </c>
      <c r="IXO1788" s="62">
        <v>53131609</v>
      </c>
      <c r="IXP1788" s="62">
        <v>53131609</v>
      </c>
      <c r="IXQ1788" s="62">
        <v>53131609</v>
      </c>
      <c r="IXR1788" s="62">
        <v>53131609</v>
      </c>
      <c r="IXS1788" s="62">
        <v>53131609</v>
      </c>
      <c r="IXT1788" s="62">
        <v>53131609</v>
      </c>
      <c r="IXU1788" s="62">
        <v>53131609</v>
      </c>
      <c r="IXV1788" s="62">
        <v>53131609</v>
      </c>
      <c r="IXW1788" s="62">
        <v>53131609</v>
      </c>
      <c r="IXX1788" s="62">
        <v>53131609</v>
      </c>
      <c r="IXY1788" s="62">
        <v>53131609</v>
      </c>
      <c r="IXZ1788" s="62">
        <v>53131609</v>
      </c>
      <c r="IYA1788" s="62">
        <v>53131609</v>
      </c>
      <c r="IYB1788" s="62">
        <v>53131609</v>
      </c>
      <c r="IYC1788" s="62">
        <v>53131609</v>
      </c>
      <c r="IYD1788" s="62">
        <v>53131609</v>
      </c>
      <c r="IYE1788" s="62">
        <v>53131609</v>
      </c>
      <c r="IYF1788" s="62">
        <v>53131609</v>
      </c>
      <c r="IYG1788" s="62">
        <v>53131609</v>
      </c>
      <c r="IYH1788" s="62">
        <v>53131609</v>
      </c>
      <c r="IYI1788" s="62">
        <v>53131609</v>
      </c>
      <c r="IYJ1788" s="62">
        <v>53131609</v>
      </c>
      <c r="IYK1788" s="62">
        <v>53131609</v>
      </c>
      <c r="IYL1788" s="62">
        <v>53131609</v>
      </c>
      <c r="IYM1788" s="62">
        <v>53131609</v>
      </c>
      <c r="IYN1788" s="62">
        <v>53131609</v>
      </c>
      <c r="IYO1788" s="62">
        <v>53131609</v>
      </c>
      <c r="IYP1788" s="62">
        <v>53131609</v>
      </c>
      <c r="IYQ1788" s="62">
        <v>53131609</v>
      </c>
      <c r="IYR1788" s="62">
        <v>53131609</v>
      </c>
      <c r="IYS1788" s="62">
        <v>53131609</v>
      </c>
      <c r="IYT1788" s="62">
        <v>53131609</v>
      </c>
      <c r="IYU1788" s="62">
        <v>53131609</v>
      </c>
      <c r="IYV1788" s="62">
        <v>53131609</v>
      </c>
      <c r="IYW1788" s="62">
        <v>53131609</v>
      </c>
      <c r="IYX1788" s="62">
        <v>53131609</v>
      </c>
      <c r="IYY1788" s="62">
        <v>53131609</v>
      </c>
      <c r="IYZ1788" s="62">
        <v>53131609</v>
      </c>
      <c r="IZA1788" s="62">
        <v>53131609</v>
      </c>
      <c r="IZB1788" s="62">
        <v>53131609</v>
      </c>
      <c r="IZC1788" s="62">
        <v>53131609</v>
      </c>
      <c r="IZD1788" s="62">
        <v>53131609</v>
      </c>
      <c r="IZE1788" s="62">
        <v>53131609</v>
      </c>
      <c r="IZF1788" s="62">
        <v>53131609</v>
      </c>
      <c r="IZG1788" s="62">
        <v>53131609</v>
      </c>
      <c r="IZH1788" s="62">
        <v>53131609</v>
      </c>
      <c r="IZI1788" s="62">
        <v>53131609</v>
      </c>
      <c r="IZJ1788" s="62">
        <v>53131609</v>
      </c>
      <c r="IZK1788" s="62">
        <v>53131609</v>
      </c>
      <c r="IZL1788" s="62">
        <v>53131609</v>
      </c>
      <c r="IZM1788" s="62">
        <v>53131609</v>
      </c>
      <c r="IZN1788" s="62">
        <v>53131609</v>
      </c>
      <c r="IZO1788" s="62">
        <v>53131609</v>
      </c>
      <c r="IZP1788" s="62">
        <v>53131609</v>
      </c>
      <c r="IZQ1788" s="62">
        <v>53131609</v>
      </c>
      <c r="IZR1788" s="62">
        <v>53131609</v>
      </c>
      <c r="IZS1788" s="62">
        <v>53131609</v>
      </c>
      <c r="IZT1788" s="62">
        <v>53131609</v>
      </c>
      <c r="IZU1788" s="62">
        <v>53131609</v>
      </c>
      <c r="IZV1788" s="62">
        <v>53131609</v>
      </c>
      <c r="IZW1788" s="62">
        <v>53131609</v>
      </c>
      <c r="IZX1788" s="62">
        <v>53131609</v>
      </c>
      <c r="IZY1788" s="62">
        <v>53131609</v>
      </c>
      <c r="IZZ1788" s="62">
        <v>53131609</v>
      </c>
      <c r="JAA1788" s="62">
        <v>53131609</v>
      </c>
      <c r="JAB1788" s="62">
        <v>53131609</v>
      </c>
      <c r="JAC1788" s="62">
        <v>53131609</v>
      </c>
      <c r="JAD1788" s="62">
        <v>53131609</v>
      </c>
      <c r="JAE1788" s="62">
        <v>53131609</v>
      </c>
      <c r="JAF1788" s="62">
        <v>53131609</v>
      </c>
      <c r="JAG1788" s="62">
        <v>53131609</v>
      </c>
      <c r="JAH1788" s="62">
        <v>53131609</v>
      </c>
      <c r="JAI1788" s="62">
        <v>53131609</v>
      </c>
      <c r="JAJ1788" s="62">
        <v>53131609</v>
      </c>
      <c r="JAK1788" s="62">
        <v>53131609</v>
      </c>
      <c r="JAL1788" s="62">
        <v>53131609</v>
      </c>
      <c r="JAM1788" s="62">
        <v>53131609</v>
      </c>
      <c r="JAN1788" s="62">
        <v>53131609</v>
      </c>
      <c r="JAO1788" s="62">
        <v>53131609</v>
      </c>
      <c r="JAP1788" s="62">
        <v>53131609</v>
      </c>
      <c r="JAQ1788" s="62">
        <v>53131609</v>
      </c>
      <c r="JAR1788" s="62">
        <v>53131609</v>
      </c>
      <c r="JAS1788" s="62">
        <v>53131609</v>
      </c>
      <c r="JAT1788" s="62">
        <v>53131609</v>
      </c>
      <c r="JAU1788" s="62">
        <v>53131609</v>
      </c>
      <c r="JAV1788" s="62">
        <v>53131609</v>
      </c>
      <c r="JAW1788" s="62">
        <v>53131609</v>
      </c>
      <c r="JAX1788" s="62">
        <v>53131609</v>
      </c>
      <c r="JAY1788" s="62">
        <v>53131609</v>
      </c>
      <c r="JAZ1788" s="62">
        <v>53131609</v>
      </c>
      <c r="JBA1788" s="62">
        <v>53131609</v>
      </c>
      <c r="JBB1788" s="62">
        <v>53131609</v>
      </c>
      <c r="JBC1788" s="62">
        <v>53131609</v>
      </c>
      <c r="JBD1788" s="62">
        <v>53131609</v>
      </c>
      <c r="JBE1788" s="62">
        <v>53131609</v>
      </c>
      <c r="JBF1788" s="62">
        <v>53131609</v>
      </c>
      <c r="JBG1788" s="62">
        <v>53131609</v>
      </c>
      <c r="JBH1788" s="62">
        <v>53131609</v>
      </c>
      <c r="JBI1788" s="62">
        <v>53131609</v>
      </c>
      <c r="JBJ1788" s="62">
        <v>53131609</v>
      </c>
      <c r="JBK1788" s="62">
        <v>53131609</v>
      </c>
      <c r="JBL1788" s="62">
        <v>53131609</v>
      </c>
      <c r="JBM1788" s="62">
        <v>53131609</v>
      </c>
      <c r="JBN1788" s="62">
        <v>53131609</v>
      </c>
      <c r="JBO1788" s="62">
        <v>53131609</v>
      </c>
      <c r="JBP1788" s="62">
        <v>53131609</v>
      </c>
      <c r="JBQ1788" s="62">
        <v>53131609</v>
      </c>
      <c r="JBR1788" s="62">
        <v>53131609</v>
      </c>
      <c r="JBS1788" s="62">
        <v>53131609</v>
      </c>
      <c r="JBT1788" s="62">
        <v>53131609</v>
      </c>
      <c r="JBU1788" s="62">
        <v>53131609</v>
      </c>
      <c r="JBV1788" s="62">
        <v>53131609</v>
      </c>
      <c r="JBW1788" s="62">
        <v>53131609</v>
      </c>
      <c r="JBX1788" s="62">
        <v>53131609</v>
      </c>
      <c r="JBY1788" s="62">
        <v>53131609</v>
      </c>
      <c r="JBZ1788" s="62">
        <v>53131609</v>
      </c>
      <c r="JCA1788" s="62">
        <v>53131609</v>
      </c>
      <c r="JCB1788" s="62">
        <v>53131609</v>
      </c>
      <c r="JCC1788" s="62">
        <v>53131609</v>
      </c>
      <c r="JCD1788" s="62">
        <v>53131609</v>
      </c>
      <c r="JCE1788" s="62">
        <v>53131609</v>
      </c>
      <c r="JCF1788" s="62">
        <v>53131609</v>
      </c>
      <c r="JCG1788" s="62">
        <v>53131609</v>
      </c>
      <c r="JCH1788" s="62">
        <v>53131609</v>
      </c>
      <c r="JCI1788" s="62">
        <v>53131609</v>
      </c>
      <c r="JCJ1788" s="62">
        <v>53131609</v>
      </c>
      <c r="JCK1788" s="62">
        <v>53131609</v>
      </c>
      <c r="JCL1788" s="62">
        <v>53131609</v>
      </c>
      <c r="JCM1788" s="62">
        <v>53131609</v>
      </c>
      <c r="JCN1788" s="62">
        <v>53131609</v>
      </c>
      <c r="JCO1788" s="62">
        <v>53131609</v>
      </c>
      <c r="JCP1788" s="62">
        <v>53131609</v>
      </c>
      <c r="JCQ1788" s="62">
        <v>53131609</v>
      </c>
      <c r="JCR1788" s="62">
        <v>53131609</v>
      </c>
      <c r="JCS1788" s="62">
        <v>53131609</v>
      </c>
      <c r="JCT1788" s="62">
        <v>53131609</v>
      </c>
      <c r="JCU1788" s="62">
        <v>53131609</v>
      </c>
      <c r="JCV1788" s="62">
        <v>53131609</v>
      </c>
      <c r="JCW1788" s="62">
        <v>53131609</v>
      </c>
      <c r="JCX1788" s="62">
        <v>53131609</v>
      </c>
      <c r="JCY1788" s="62">
        <v>53131609</v>
      </c>
      <c r="JCZ1788" s="62">
        <v>53131609</v>
      </c>
      <c r="JDA1788" s="62">
        <v>53131609</v>
      </c>
      <c r="JDB1788" s="62">
        <v>53131609</v>
      </c>
      <c r="JDC1788" s="62">
        <v>53131609</v>
      </c>
      <c r="JDD1788" s="62">
        <v>53131609</v>
      </c>
      <c r="JDE1788" s="62">
        <v>53131609</v>
      </c>
      <c r="JDF1788" s="62">
        <v>53131609</v>
      </c>
      <c r="JDG1788" s="62">
        <v>53131609</v>
      </c>
      <c r="JDH1788" s="62">
        <v>53131609</v>
      </c>
      <c r="JDI1788" s="62">
        <v>53131609</v>
      </c>
      <c r="JDJ1788" s="62">
        <v>53131609</v>
      </c>
      <c r="JDK1788" s="62">
        <v>53131609</v>
      </c>
      <c r="JDL1788" s="62">
        <v>53131609</v>
      </c>
      <c r="JDM1788" s="62">
        <v>53131609</v>
      </c>
      <c r="JDN1788" s="62">
        <v>53131609</v>
      </c>
      <c r="JDO1788" s="62">
        <v>53131609</v>
      </c>
      <c r="JDP1788" s="62">
        <v>53131609</v>
      </c>
      <c r="JDQ1788" s="62">
        <v>53131609</v>
      </c>
      <c r="JDR1788" s="62">
        <v>53131609</v>
      </c>
      <c r="JDS1788" s="62">
        <v>53131609</v>
      </c>
      <c r="JDT1788" s="62">
        <v>53131609</v>
      </c>
      <c r="JDU1788" s="62">
        <v>53131609</v>
      </c>
      <c r="JDV1788" s="62">
        <v>53131609</v>
      </c>
      <c r="JDW1788" s="62">
        <v>53131609</v>
      </c>
      <c r="JDX1788" s="62">
        <v>53131609</v>
      </c>
      <c r="JDY1788" s="62">
        <v>53131609</v>
      </c>
      <c r="JDZ1788" s="62">
        <v>53131609</v>
      </c>
      <c r="JEA1788" s="62">
        <v>53131609</v>
      </c>
      <c r="JEB1788" s="62">
        <v>53131609</v>
      </c>
      <c r="JEC1788" s="62">
        <v>53131609</v>
      </c>
      <c r="JED1788" s="62">
        <v>53131609</v>
      </c>
      <c r="JEE1788" s="62">
        <v>53131609</v>
      </c>
      <c r="JEF1788" s="62">
        <v>53131609</v>
      </c>
      <c r="JEG1788" s="62">
        <v>53131609</v>
      </c>
      <c r="JEH1788" s="62">
        <v>53131609</v>
      </c>
      <c r="JEI1788" s="62">
        <v>53131609</v>
      </c>
      <c r="JEJ1788" s="62">
        <v>53131609</v>
      </c>
      <c r="JEK1788" s="62">
        <v>53131609</v>
      </c>
      <c r="JEL1788" s="62">
        <v>53131609</v>
      </c>
      <c r="JEM1788" s="62">
        <v>53131609</v>
      </c>
      <c r="JEN1788" s="62">
        <v>53131609</v>
      </c>
      <c r="JEO1788" s="62">
        <v>53131609</v>
      </c>
      <c r="JEP1788" s="62">
        <v>53131609</v>
      </c>
      <c r="JEQ1788" s="62">
        <v>53131609</v>
      </c>
      <c r="JER1788" s="62">
        <v>53131609</v>
      </c>
      <c r="JES1788" s="62">
        <v>53131609</v>
      </c>
      <c r="JET1788" s="62">
        <v>53131609</v>
      </c>
      <c r="JEU1788" s="62">
        <v>53131609</v>
      </c>
      <c r="JEV1788" s="62">
        <v>53131609</v>
      </c>
      <c r="JEW1788" s="62">
        <v>53131609</v>
      </c>
      <c r="JEX1788" s="62">
        <v>53131609</v>
      </c>
      <c r="JEY1788" s="62">
        <v>53131609</v>
      </c>
      <c r="JEZ1788" s="62">
        <v>53131609</v>
      </c>
      <c r="JFA1788" s="62">
        <v>53131609</v>
      </c>
      <c r="JFB1788" s="62">
        <v>53131609</v>
      </c>
      <c r="JFC1788" s="62">
        <v>53131609</v>
      </c>
      <c r="JFD1788" s="62">
        <v>53131609</v>
      </c>
      <c r="JFE1788" s="62">
        <v>53131609</v>
      </c>
      <c r="JFF1788" s="62">
        <v>53131609</v>
      </c>
      <c r="JFG1788" s="62">
        <v>53131609</v>
      </c>
      <c r="JFH1788" s="62">
        <v>53131609</v>
      </c>
      <c r="JFI1788" s="62">
        <v>53131609</v>
      </c>
      <c r="JFJ1788" s="62">
        <v>53131609</v>
      </c>
      <c r="JFK1788" s="62">
        <v>53131609</v>
      </c>
      <c r="JFL1788" s="62">
        <v>53131609</v>
      </c>
      <c r="JFM1788" s="62">
        <v>53131609</v>
      </c>
      <c r="JFN1788" s="62">
        <v>53131609</v>
      </c>
      <c r="JFO1788" s="62">
        <v>53131609</v>
      </c>
      <c r="JFP1788" s="62">
        <v>53131609</v>
      </c>
      <c r="JFQ1788" s="62">
        <v>53131609</v>
      </c>
      <c r="JFR1788" s="62">
        <v>53131609</v>
      </c>
      <c r="JFS1788" s="62">
        <v>53131609</v>
      </c>
      <c r="JFT1788" s="62">
        <v>53131609</v>
      </c>
      <c r="JFU1788" s="62">
        <v>53131609</v>
      </c>
      <c r="JFV1788" s="62">
        <v>53131609</v>
      </c>
      <c r="JFW1788" s="62">
        <v>53131609</v>
      </c>
      <c r="JFX1788" s="62">
        <v>53131609</v>
      </c>
      <c r="JFY1788" s="62">
        <v>53131609</v>
      </c>
      <c r="JFZ1788" s="62">
        <v>53131609</v>
      </c>
      <c r="JGA1788" s="62">
        <v>53131609</v>
      </c>
      <c r="JGB1788" s="62">
        <v>53131609</v>
      </c>
      <c r="JGC1788" s="62">
        <v>53131609</v>
      </c>
      <c r="JGD1788" s="62">
        <v>53131609</v>
      </c>
      <c r="JGE1788" s="62">
        <v>53131609</v>
      </c>
      <c r="JGF1788" s="62">
        <v>53131609</v>
      </c>
      <c r="JGG1788" s="62">
        <v>53131609</v>
      </c>
      <c r="JGH1788" s="62">
        <v>53131609</v>
      </c>
      <c r="JGI1788" s="62">
        <v>53131609</v>
      </c>
      <c r="JGJ1788" s="62">
        <v>53131609</v>
      </c>
      <c r="JGK1788" s="62">
        <v>53131609</v>
      </c>
      <c r="JGL1788" s="62">
        <v>53131609</v>
      </c>
      <c r="JGM1788" s="62">
        <v>53131609</v>
      </c>
      <c r="JGN1788" s="62">
        <v>53131609</v>
      </c>
      <c r="JGO1788" s="62">
        <v>53131609</v>
      </c>
      <c r="JGP1788" s="62">
        <v>53131609</v>
      </c>
      <c r="JGQ1788" s="62">
        <v>53131609</v>
      </c>
      <c r="JGR1788" s="62">
        <v>53131609</v>
      </c>
      <c r="JGS1788" s="62">
        <v>53131609</v>
      </c>
      <c r="JGT1788" s="62">
        <v>53131609</v>
      </c>
      <c r="JGU1788" s="62">
        <v>53131609</v>
      </c>
      <c r="JGV1788" s="62">
        <v>53131609</v>
      </c>
      <c r="JGW1788" s="62">
        <v>53131609</v>
      </c>
      <c r="JGX1788" s="62">
        <v>53131609</v>
      </c>
      <c r="JGY1788" s="62">
        <v>53131609</v>
      </c>
      <c r="JGZ1788" s="62">
        <v>53131609</v>
      </c>
      <c r="JHA1788" s="62">
        <v>53131609</v>
      </c>
      <c r="JHB1788" s="62">
        <v>53131609</v>
      </c>
      <c r="JHC1788" s="62">
        <v>53131609</v>
      </c>
      <c r="JHD1788" s="62">
        <v>53131609</v>
      </c>
      <c r="JHE1788" s="62">
        <v>53131609</v>
      </c>
      <c r="JHF1788" s="62">
        <v>53131609</v>
      </c>
      <c r="JHG1788" s="62">
        <v>53131609</v>
      </c>
      <c r="JHH1788" s="62">
        <v>53131609</v>
      </c>
      <c r="JHI1788" s="62">
        <v>53131609</v>
      </c>
      <c r="JHJ1788" s="62">
        <v>53131609</v>
      </c>
      <c r="JHK1788" s="62">
        <v>53131609</v>
      </c>
      <c r="JHL1788" s="62">
        <v>53131609</v>
      </c>
      <c r="JHM1788" s="62">
        <v>53131609</v>
      </c>
      <c r="JHN1788" s="62">
        <v>53131609</v>
      </c>
      <c r="JHO1788" s="62">
        <v>53131609</v>
      </c>
      <c r="JHP1788" s="62">
        <v>53131609</v>
      </c>
      <c r="JHQ1788" s="62">
        <v>53131609</v>
      </c>
      <c r="JHR1788" s="62">
        <v>53131609</v>
      </c>
      <c r="JHS1788" s="62">
        <v>53131609</v>
      </c>
      <c r="JHT1788" s="62">
        <v>53131609</v>
      </c>
      <c r="JHU1788" s="62">
        <v>53131609</v>
      </c>
      <c r="JHV1788" s="62">
        <v>53131609</v>
      </c>
      <c r="JHW1788" s="62">
        <v>53131609</v>
      </c>
      <c r="JHX1788" s="62">
        <v>53131609</v>
      </c>
      <c r="JHY1788" s="62">
        <v>53131609</v>
      </c>
      <c r="JHZ1788" s="62">
        <v>53131609</v>
      </c>
      <c r="JIA1788" s="62">
        <v>53131609</v>
      </c>
      <c r="JIB1788" s="62">
        <v>53131609</v>
      </c>
      <c r="JIC1788" s="62">
        <v>53131609</v>
      </c>
      <c r="JID1788" s="62">
        <v>53131609</v>
      </c>
      <c r="JIE1788" s="62">
        <v>53131609</v>
      </c>
      <c r="JIF1788" s="62">
        <v>53131609</v>
      </c>
      <c r="JIG1788" s="62">
        <v>53131609</v>
      </c>
      <c r="JIH1788" s="62">
        <v>53131609</v>
      </c>
      <c r="JII1788" s="62">
        <v>53131609</v>
      </c>
      <c r="JIJ1788" s="62">
        <v>53131609</v>
      </c>
      <c r="JIK1788" s="62">
        <v>53131609</v>
      </c>
      <c r="JIL1788" s="62">
        <v>53131609</v>
      </c>
      <c r="JIM1788" s="62">
        <v>53131609</v>
      </c>
      <c r="JIN1788" s="62">
        <v>53131609</v>
      </c>
      <c r="JIO1788" s="62">
        <v>53131609</v>
      </c>
      <c r="JIP1788" s="62">
        <v>53131609</v>
      </c>
      <c r="JIQ1788" s="62">
        <v>53131609</v>
      </c>
      <c r="JIR1788" s="62">
        <v>53131609</v>
      </c>
      <c r="JIS1788" s="62">
        <v>53131609</v>
      </c>
      <c r="JIT1788" s="62">
        <v>53131609</v>
      </c>
      <c r="JIU1788" s="62">
        <v>53131609</v>
      </c>
      <c r="JIV1788" s="62">
        <v>53131609</v>
      </c>
      <c r="JIW1788" s="62">
        <v>53131609</v>
      </c>
      <c r="JIX1788" s="62">
        <v>53131609</v>
      </c>
      <c r="JIY1788" s="62">
        <v>53131609</v>
      </c>
      <c r="JIZ1788" s="62">
        <v>53131609</v>
      </c>
      <c r="JJA1788" s="62">
        <v>53131609</v>
      </c>
      <c r="JJB1788" s="62">
        <v>53131609</v>
      </c>
      <c r="JJC1788" s="62">
        <v>53131609</v>
      </c>
      <c r="JJD1788" s="62">
        <v>53131609</v>
      </c>
      <c r="JJE1788" s="62">
        <v>53131609</v>
      </c>
      <c r="JJF1788" s="62">
        <v>53131609</v>
      </c>
      <c r="JJG1788" s="62">
        <v>53131609</v>
      </c>
      <c r="JJH1788" s="62">
        <v>53131609</v>
      </c>
      <c r="JJI1788" s="62">
        <v>53131609</v>
      </c>
      <c r="JJJ1788" s="62">
        <v>53131609</v>
      </c>
      <c r="JJK1788" s="62">
        <v>53131609</v>
      </c>
      <c r="JJL1788" s="62">
        <v>53131609</v>
      </c>
      <c r="JJM1788" s="62">
        <v>53131609</v>
      </c>
      <c r="JJN1788" s="62">
        <v>53131609</v>
      </c>
      <c r="JJO1788" s="62">
        <v>53131609</v>
      </c>
      <c r="JJP1788" s="62">
        <v>53131609</v>
      </c>
      <c r="JJQ1788" s="62">
        <v>53131609</v>
      </c>
      <c r="JJR1788" s="62">
        <v>53131609</v>
      </c>
      <c r="JJS1788" s="62">
        <v>53131609</v>
      </c>
      <c r="JJT1788" s="62">
        <v>53131609</v>
      </c>
      <c r="JJU1788" s="62">
        <v>53131609</v>
      </c>
      <c r="JJV1788" s="62">
        <v>53131609</v>
      </c>
      <c r="JJW1788" s="62">
        <v>53131609</v>
      </c>
      <c r="JJX1788" s="62">
        <v>53131609</v>
      </c>
      <c r="JJY1788" s="62">
        <v>53131609</v>
      </c>
      <c r="JJZ1788" s="62">
        <v>53131609</v>
      </c>
      <c r="JKA1788" s="62">
        <v>53131609</v>
      </c>
      <c r="JKB1788" s="62">
        <v>53131609</v>
      </c>
      <c r="JKC1788" s="62">
        <v>53131609</v>
      </c>
      <c r="JKD1788" s="62">
        <v>53131609</v>
      </c>
      <c r="JKE1788" s="62">
        <v>53131609</v>
      </c>
      <c r="JKF1788" s="62">
        <v>53131609</v>
      </c>
      <c r="JKG1788" s="62">
        <v>53131609</v>
      </c>
      <c r="JKH1788" s="62">
        <v>53131609</v>
      </c>
      <c r="JKI1788" s="62">
        <v>53131609</v>
      </c>
      <c r="JKJ1788" s="62">
        <v>53131609</v>
      </c>
      <c r="JKK1788" s="62">
        <v>53131609</v>
      </c>
      <c r="JKL1788" s="62">
        <v>53131609</v>
      </c>
      <c r="JKM1788" s="62">
        <v>53131609</v>
      </c>
      <c r="JKN1788" s="62">
        <v>53131609</v>
      </c>
      <c r="JKO1788" s="62">
        <v>53131609</v>
      </c>
      <c r="JKP1788" s="62">
        <v>53131609</v>
      </c>
      <c r="JKQ1788" s="62">
        <v>53131609</v>
      </c>
      <c r="JKR1788" s="62">
        <v>53131609</v>
      </c>
      <c r="JKS1788" s="62">
        <v>53131609</v>
      </c>
      <c r="JKT1788" s="62">
        <v>53131609</v>
      </c>
      <c r="JKU1788" s="62">
        <v>53131609</v>
      </c>
      <c r="JKV1788" s="62">
        <v>53131609</v>
      </c>
      <c r="JKW1788" s="62">
        <v>53131609</v>
      </c>
      <c r="JKX1788" s="62">
        <v>53131609</v>
      </c>
      <c r="JKY1788" s="62">
        <v>53131609</v>
      </c>
      <c r="JKZ1788" s="62">
        <v>53131609</v>
      </c>
      <c r="JLA1788" s="62">
        <v>53131609</v>
      </c>
      <c r="JLB1788" s="62">
        <v>53131609</v>
      </c>
      <c r="JLC1788" s="62">
        <v>53131609</v>
      </c>
      <c r="JLD1788" s="62">
        <v>53131609</v>
      </c>
      <c r="JLE1788" s="62">
        <v>53131609</v>
      </c>
      <c r="JLF1788" s="62">
        <v>53131609</v>
      </c>
      <c r="JLG1788" s="62">
        <v>53131609</v>
      </c>
      <c r="JLH1788" s="62">
        <v>53131609</v>
      </c>
      <c r="JLI1788" s="62">
        <v>53131609</v>
      </c>
      <c r="JLJ1788" s="62">
        <v>53131609</v>
      </c>
      <c r="JLK1788" s="62">
        <v>53131609</v>
      </c>
      <c r="JLL1788" s="62">
        <v>53131609</v>
      </c>
      <c r="JLM1788" s="62">
        <v>53131609</v>
      </c>
      <c r="JLN1788" s="62">
        <v>53131609</v>
      </c>
      <c r="JLO1788" s="62">
        <v>53131609</v>
      </c>
      <c r="JLP1788" s="62">
        <v>53131609</v>
      </c>
      <c r="JLQ1788" s="62">
        <v>53131609</v>
      </c>
      <c r="JLR1788" s="62">
        <v>53131609</v>
      </c>
      <c r="JLS1788" s="62">
        <v>53131609</v>
      </c>
      <c r="JLT1788" s="62">
        <v>53131609</v>
      </c>
      <c r="JLU1788" s="62">
        <v>53131609</v>
      </c>
      <c r="JLV1788" s="62">
        <v>53131609</v>
      </c>
      <c r="JLW1788" s="62">
        <v>53131609</v>
      </c>
      <c r="JLX1788" s="62">
        <v>53131609</v>
      </c>
      <c r="JLY1788" s="62">
        <v>53131609</v>
      </c>
      <c r="JLZ1788" s="62">
        <v>53131609</v>
      </c>
      <c r="JMA1788" s="62">
        <v>53131609</v>
      </c>
      <c r="JMB1788" s="62">
        <v>53131609</v>
      </c>
      <c r="JMC1788" s="62">
        <v>53131609</v>
      </c>
      <c r="JMD1788" s="62">
        <v>53131609</v>
      </c>
      <c r="JME1788" s="62">
        <v>53131609</v>
      </c>
      <c r="JMF1788" s="62">
        <v>53131609</v>
      </c>
      <c r="JMG1788" s="62">
        <v>53131609</v>
      </c>
      <c r="JMH1788" s="62">
        <v>53131609</v>
      </c>
      <c r="JMI1788" s="62">
        <v>53131609</v>
      </c>
      <c r="JMJ1788" s="62">
        <v>53131609</v>
      </c>
      <c r="JMK1788" s="62">
        <v>53131609</v>
      </c>
      <c r="JML1788" s="62">
        <v>53131609</v>
      </c>
      <c r="JMM1788" s="62">
        <v>53131609</v>
      </c>
      <c r="JMN1788" s="62">
        <v>53131609</v>
      </c>
      <c r="JMO1788" s="62">
        <v>53131609</v>
      </c>
      <c r="JMP1788" s="62">
        <v>53131609</v>
      </c>
      <c r="JMQ1788" s="62">
        <v>53131609</v>
      </c>
      <c r="JMR1788" s="62">
        <v>53131609</v>
      </c>
      <c r="JMS1788" s="62">
        <v>53131609</v>
      </c>
      <c r="JMT1788" s="62">
        <v>53131609</v>
      </c>
      <c r="JMU1788" s="62">
        <v>53131609</v>
      </c>
      <c r="JMV1788" s="62">
        <v>53131609</v>
      </c>
      <c r="JMW1788" s="62">
        <v>53131609</v>
      </c>
      <c r="JMX1788" s="62">
        <v>53131609</v>
      </c>
      <c r="JMY1788" s="62">
        <v>53131609</v>
      </c>
      <c r="JMZ1788" s="62">
        <v>53131609</v>
      </c>
      <c r="JNA1788" s="62">
        <v>53131609</v>
      </c>
      <c r="JNB1788" s="62">
        <v>53131609</v>
      </c>
      <c r="JNC1788" s="62">
        <v>53131609</v>
      </c>
      <c r="JND1788" s="62">
        <v>53131609</v>
      </c>
      <c r="JNE1788" s="62">
        <v>53131609</v>
      </c>
      <c r="JNF1788" s="62">
        <v>53131609</v>
      </c>
      <c r="JNG1788" s="62">
        <v>53131609</v>
      </c>
      <c r="JNH1788" s="62">
        <v>53131609</v>
      </c>
      <c r="JNI1788" s="62">
        <v>53131609</v>
      </c>
      <c r="JNJ1788" s="62">
        <v>53131609</v>
      </c>
      <c r="JNK1788" s="62">
        <v>53131609</v>
      </c>
      <c r="JNL1788" s="62">
        <v>53131609</v>
      </c>
      <c r="JNM1788" s="62">
        <v>53131609</v>
      </c>
      <c r="JNN1788" s="62">
        <v>53131609</v>
      </c>
      <c r="JNO1788" s="62">
        <v>53131609</v>
      </c>
      <c r="JNP1788" s="62">
        <v>53131609</v>
      </c>
      <c r="JNQ1788" s="62">
        <v>53131609</v>
      </c>
      <c r="JNR1788" s="62">
        <v>53131609</v>
      </c>
      <c r="JNS1788" s="62">
        <v>53131609</v>
      </c>
      <c r="JNT1788" s="62">
        <v>53131609</v>
      </c>
      <c r="JNU1788" s="62">
        <v>53131609</v>
      </c>
      <c r="JNV1788" s="62">
        <v>53131609</v>
      </c>
      <c r="JNW1788" s="62">
        <v>53131609</v>
      </c>
      <c r="JNX1788" s="62">
        <v>53131609</v>
      </c>
      <c r="JNY1788" s="62">
        <v>53131609</v>
      </c>
      <c r="JNZ1788" s="62">
        <v>53131609</v>
      </c>
      <c r="JOA1788" s="62">
        <v>53131609</v>
      </c>
      <c r="JOB1788" s="62">
        <v>53131609</v>
      </c>
      <c r="JOC1788" s="62">
        <v>53131609</v>
      </c>
      <c r="JOD1788" s="62">
        <v>53131609</v>
      </c>
      <c r="JOE1788" s="62">
        <v>53131609</v>
      </c>
      <c r="JOF1788" s="62">
        <v>53131609</v>
      </c>
      <c r="JOG1788" s="62">
        <v>53131609</v>
      </c>
      <c r="JOH1788" s="62">
        <v>53131609</v>
      </c>
      <c r="JOI1788" s="62">
        <v>53131609</v>
      </c>
      <c r="JOJ1788" s="62">
        <v>53131609</v>
      </c>
      <c r="JOK1788" s="62">
        <v>53131609</v>
      </c>
      <c r="JOL1788" s="62">
        <v>53131609</v>
      </c>
      <c r="JOM1788" s="62">
        <v>53131609</v>
      </c>
      <c r="JON1788" s="62">
        <v>53131609</v>
      </c>
      <c r="JOO1788" s="62">
        <v>53131609</v>
      </c>
      <c r="JOP1788" s="62">
        <v>53131609</v>
      </c>
      <c r="JOQ1788" s="62">
        <v>53131609</v>
      </c>
      <c r="JOR1788" s="62">
        <v>53131609</v>
      </c>
      <c r="JOS1788" s="62">
        <v>53131609</v>
      </c>
      <c r="JOT1788" s="62">
        <v>53131609</v>
      </c>
      <c r="JOU1788" s="62">
        <v>53131609</v>
      </c>
      <c r="JOV1788" s="62">
        <v>53131609</v>
      </c>
      <c r="JOW1788" s="62">
        <v>53131609</v>
      </c>
      <c r="JOX1788" s="62">
        <v>53131609</v>
      </c>
      <c r="JOY1788" s="62">
        <v>53131609</v>
      </c>
      <c r="JOZ1788" s="62">
        <v>53131609</v>
      </c>
      <c r="JPA1788" s="62">
        <v>53131609</v>
      </c>
      <c r="JPB1788" s="62">
        <v>53131609</v>
      </c>
      <c r="JPC1788" s="62">
        <v>53131609</v>
      </c>
      <c r="JPD1788" s="62">
        <v>53131609</v>
      </c>
      <c r="JPE1788" s="62">
        <v>53131609</v>
      </c>
      <c r="JPF1788" s="62">
        <v>53131609</v>
      </c>
      <c r="JPG1788" s="62">
        <v>53131609</v>
      </c>
      <c r="JPH1788" s="62">
        <v>53131609</v>
      </c>
      <c r="JPI1788" s="62">
        <v>53131609</v>
      </c>
      <c r="JPJ1788" s="62">
        <v>53131609</v>
      </c>
      <c r="JPK1788" s="62">
        <v>53131609</v>
      </c>
      <c r="JPL1788" s="62">
        <v>53131609</v>
      </c>
      <c r="JPM1788" s="62">
        <v>53131609</v>
      </c>
      <c r="JPN1788" s="62">
        <v>53131609</v>
      </c>
      <c r="JPO1788" s="62">
        <v>53131609</v>
      </c>
      <c r="JPP1788" s="62">
        <v>53131609</v>
      </c>
      <c r="JPQ1788" s="62">
        <v>53131609</v>
      </c>
      <c r="JPR1788" s="62">
        <v>53131609</v>
      </c>
      <c r="JPS1788" s="62">
        <v>53131609</v>
      </c>
      <c r="JPT1788" s="62">
        <v>53131609</v>
      </c>
      <c r="JPU1788" s="62">
        <v>53131609</v>
      </c>
      <c r="JPV1788" s="62">
        <v>53131609</v>
      </c>
      <c r="JPW1788" s="62">
        <v>53131609</v>
      </c>
      <c r="JPX1788" s="62">
        <v>53131609</v>
      </c>
      <c r="JPY1788" s="62">
        <v>53131609</v>
      </c>
      <c r="JPZ1788" s="62">
        <v>53131609</v>
      </c>
      <c r="JQA1788" s="62">
        <v>53131609</v>
      </c>
      <c r="JQB1788" s="62">
        <v>53131609</v>
      </c>
      <c r="JQC1788" s="62">
        <v>53131609</v>
      </c>
      <c r="JQD1788" s="62">
        <v>53131609</v>
      </c>
      <c r="JQE1788" s="62">
        <v>53131609</v>
      </c>
      <c r="JQF1788" s="62">
        <v>53131609</v>
      </c>
      <c r="JQG1788" s="62">
        <v>53131609</v>
      </c>
      <c r="JQH1788" s="62">
        <v>53131609</v>
      </c>
      <c r="JQI1788" s="62">
        <v>53131609</v>
      </c>
      <c r="JQJ1788" s="62">
        <v>53131609</v>
      </c>
      <c r="JQK1788" s="62">
        <v>53131609</v>
      </c>
      <c r="JQL1788" s="62">
        <v>53131609</v>
      </c>
      <c r="JQM1788" s="62">
        <v>53131609</v>
      </c>
      <c r="JQN1788" s="62">
        <v>53131609</v>
      </c>
      <c r="JQO1788" s="62">
        <v>53131609</v>
      </c>
      <c r="JQP1788" s="62">
        <v>53131609</v>
      </c>
      <c r="JQQ1788" s="62">
        <v>53131609</v>
      </c>
      <c r="JQR1788" s="62">
        <v>53131609</v>
      </c>
      <c r="JQS1788" s="62">
        <v>53131609</v>
      </c>
      <c r="JQT1788" s="62">
        <v>53131609</v>
      </c>
      <c r="JQU1788" s="62">
        <v>53131609</v>
      </c>
      <c r="JQV1788" s="62">
        <v>53131609</v>
      </c>
      <c r="JQW1788" s="62">
        <v>53131609</v>
      </c>
      <c r="JQX1788" s="62">
        <v>53131609</v>
      </c>
      <c r="JQY1788" s="62">
        <v>53131609</v>
      </c>
      <c r="JQZ1788" s="62">
        <v>53131609</v>
      </c>
      <c r="JRA1788" s="62">
        <v>53131609</v>
      </c>
      <c r="JRB1788" s="62">
        <v>53131609</v>
      </c>
      <c r="JRC1788" s="62">
        <v>53131609</v>
      </c>
      <c r="JRD1788" s="62">
        <v>53131609</v>
      </c>
      <c r="JRE1788" s="62">
        <v>53131609</v>
      </c>
      <c r="JRF1788" s="62">
        <v>53131609</v>
      </c>
      <c r="JRG1788" s="62">
        <v>53131609</v>
      </c>
      <c r="JRH1788" s="62">
        <v>53131609</v>
      </c>
      <c r="JRI1788" s="62">
        <v>53131609</v>
      </c>
      <c r="JRJ1788" s="62">
        <v>53131609</v>
      </c>
      <c r="JRK1788" s="62">
        <v>53131609</v>
      </c>
      <c r="JRL1788" s="62">
        <v>53131609</v>
      </c>
      <c r="JRM1788" s="62">
        <v>53131609</v>
      </c>
      <c r="JRN1788" s="62">
        <v>53131609</v>
      </c>
      <c r="JRO1788" s="62">
        <v>53131609</v>
      </c>
      <c r="JRP1788" s="62">
        <v>53131609</v>
      </c>
      <c r="JRQ1788" s="62">
        <v>53131609</v>
      </c>
      <c r="JRR1788" s="62">
        <v>53131609</v>
      </c>
      <c r="JRS1788" s="62">
        <v>53131609</v>
      </c>
      <c r="JRT1788" s="62">
        <v>53131609</v>
      </c>
      <c r="JRU1788" s="62">
        <v>53131609</v>
      </c>
      <c r="JRV1788" s="62">
        <v>53131609</v>
      </c>
      <c r="JRW1788" s="62">
        <v>53131609</v>
      </c>
      <c r="JRX1788" s="62">
        <v>53131609</v>
      </c>
      <c r="JRY1788" s="62">
        <v>53131609</v>
      </c>
      <c r="JRZ1788" s="62">
        <v>53131609</v>
      </c>
      <c r="JSA1788" s="62">
        <v>53131609</v>
      </c>
      <c r="JSB1788" s="62">
        <v>53131609</v>
      </c>
      <c r="JSC1788" s="62">
        <v>53131609</v>
      </c>
      <c r="JSD1788" s="62">
        <v>53131609</v>
      </c>
      <c r="JSE1788" s="62">
        <v>53131609</v>
      </c>
      <c r="JSF1788" s="62">
        <v>53131609</v>
      </c>
      <c r="JSG1788" s="62">
        <v>53131609</v>
      </c>
      <c r="JSH1788" s="62">
        <v>53131609</v>
      </c>
      <c r="JSI1788" s="62">
        <v>53131609</v>
      </c>
      <c r="JSJ1788" s="62">
        <v>53131609</v>
      </c>
      <c r="JSK1788" s="62">
        <v>53131609</v>
      </c>
      <c r="JSL1788" s="62">
        <v>53131609</v>
      </c>
      <c r="JSM1788" s="62">
        <v>53131609</v>
      </c>
      <c r="JSN1788" s="62">
        <v>53131609</v>
      </c>
      <c r="JSO1788" s="62">
        <v>53131609</v>
      </c>
      <c r="JSP1788" s="62">
        <v>53131609</v>
      </c>
      <c r="JSQ1788" s="62">
        <v>53131609</v>
      </c>
      <c r="JSR1788" s="62">
        <v>53131609</v>
      </c>
      <c r="JSS1788" s="62">
        <v>53131609</v>
      </c>
      <c r="JST1788" s="62">
        <v>53131609</v>
      </c>
      <c r="JSU1788" s="62">
        <v>53131609</v>
      </c>
      <c r="JSV1788" s="62">
        <v>53131609</v>
      </c>
      <c r="JSW1788" s="62">
        <v>53131609</v>
      </c>
      <c r="JSX1788" s="62">
        <v>53131609</v>
      </c>
      <c r="JSY1788" s="62">
        <v>53131609</v>
      </c>
      <c r="JSZ1788" s="62">
        <v>53131609</v>
      </c>
      <c r="JTA1788" s="62">
        <v>53131609</v>
      </c>
      <c r="JTB1788" s="62">
        <v>53131609</v>
      </c>
      <c r="JTC1788" s="62">
        <v>53131609</v>
      </c>
      <c r="JTD1788" s="62">
        <v>53131609</v>
      </c>
      <c r="JTE1788" s="62">
        <v>53131609</v>
      </c>
      <c r="JTF1788" s="62">
        <v>53131609</v>
      </c>
      <c r="JTG1788" s="62">
        <v>53131609</v>
      </c>
      <c r="JTH1788" s="62">
        <v>53131609</v>
      </c>
      <c r="JTI1788" s="62">
        <v>53131609</v>
      </c>
      <c r="JTJ1788" s="62">
        <v>53131609</v>
      </c>
      <c r="JTK1788" s="62">
        <v>53131609</v>
      </c>
      <c r="JTL1788" s="62">
        <v>53131609</v>
      </c>
      <c r="JTM1788" s="62">
        <v>53131609</v>
      </c>
      <c r="JTN1788" s="62">
        <v>53131609</v>
      </c>
      <c r="JTO1788" s="62">
        <v>53131609</v>
      </c>
      <c r="JTP1788" s="62">
        <v>53131609</v>
      </c>
      <c r="JTQ1788" s="62">
        <v>53131609</v>
      </c>
      <c r="JTR1788" s="62">
        <v>53131609</v>
      </c>
      <c r="JTS1788" s="62">
        <v>53131609</v>
      </c>
      <c r="JTT1788" s="62">
        <v>53131609</v>
      </c>
      <c r="JTU1788" s="62">
        <v>53131609</v>
      </c>
      <c r="JTV1788" s="62">
        <v>53131609</v>
      </c>
      <c r="JTW1788" s="62">
        <v>53131609</v>
      </c>
      <c r="JTX1788" s="62">
        <v>53131609</v>
      </c>
      <c r="JTY1788" s="62">
        <v>53131609</v>
      </c>
      <c r="JTZ1788" s="62">
        <v>53131609</v>
      </c>
      <c r="JUA1788" s="62">
        <v>53131609</v>
      </c>
      <c r="JUB1788" s="62">
        <v>53131609</v>
      </c>
      <c r="JUC1788" s="62">
        <v>53131609</v>
      </c>
      <c r="JUD1788" s="62">
        <v>53131609</v>
      </c>
      <c r="JUE1788" s="62">
        <v>53131609</v>
      </c>
      <c r="JUF1788" s="62">
        <v>53131609</v>
      </c>
      <c r="JUG1788" s="62">
        <v>53131609</v>
      </c>
      <c r="JUH1788" s="62">
        <v>53131609</v>
      </c>
      <c r="JUI1788" s="62">
        <v>53131609</v>
      </c>
      <c r="JUJ1788" s="62">
        <v>53131609</v>
      </c>
      <c r="JUK1788" s="62">
        <v>53131609</v>
      </c>
      <c r="JUL1788" s="62">
        <v>53131609</v>
      </c>
      <c r="JUM1788" s="62">
        <v>53131609</v>
      </c>
      <c r="JUN1788" s="62">
        <v>53131609</v>
      </c>
      <c r="JUO1788" s="62">
        <v>53131609</v>
      </c>
      <c r="JUP1788" s="62">
        <v>53131609</v>
      </c>
      <c r="JUQ1788" s="62">
        <v>53131609</v>
      </c>
      <c r="JUR1788" s="62">
        <v>53131609</v>
      </c>
      <c r="JUS1788" s="62">
        <v>53131609</v>
      </c>
      <c r="JUT1788" s="62">
        <v>53131609</v>
      </c>
      <c r="JUU1788" s="62">
        <v>53131609</v>
      </c>
      <c r="JUV1788" s="62">
        <v>53131609</v>
      </c>
      <c r="JUW1788" s="62">
        <v>53131609</v>
      </c>
      <c r="JUX1788" s="62">
        <v>53131609</v>
      </c>
      <c r="JUY1788" s="62">
        <v>53131609</v>
      </c>
      <c r="JUZ1788" s="62">
        <v>53131609</v>
      </c>
      <c r="JVA1788" s="62">
        <v>53131609</v>
      </c>
      <c r="JVB1788" s="62">
        <v>53131609</v>
      </c>
      <c r="JVC1788" s="62">
        <v>53131609</v>
      </c>
      <c r="JVD1788" s="62">
        <v>53131609</v>
      </c>
      <c r="JVE1788" s="62">
        <v>53131609</v>
      </c>
      <c r="JVF1788" s="62">
        <v>53131609</v>
      </c>
      <c r="JVG1788" s="62">
        <v>53131609</v>
      </c>
      <c r="JVH1788" s="62">
        <v>53131609</v>
      </c>
      <c r="JVI1788" s="62">
        <v>53131609</v>
      </c>
      <c r="JVJ1788" s="62">
        <v>53131609</v>
      </c>
      <c r="JVK1788" s="62">
        <v>53131609</v>
      </c>
      <c r="JVL1788" s="62">
        <v>53131609</v>
      </c>
      <c r="JVM1788" s="62">
        <v>53131609</v>
      </c>
      <c r="JVN1788" s="62">
        <v>53131609</v>
      </c>
      <c r="JVO1788" s="62">
        <v>53131609</v>
      </c>
      <c r="JVP1788" s="62">
        <v>53131609</v>
      </c>
      <c r="JVQ1788" s="62">
        <v>53131609</v>
      </c>
      <c r="JVR1788" s="62">
        <v>53131609</v>
      </c>
      <c r="JVS1788" s="62">
        <v>53131609</v>
      </c>
      <c r="JVT1788" s="62">
        <v>53131609</v>
      </c>
      <c r="JVU1788" s="62">
        <v>53131609</v>
      </c>
      <c r="JVV1788" s="62">
        <v>53131609</v>
      </c>
      <c r="JVW1788" s="62">
        <v>53131609</v>
      </c>
      <c r="JVX1788" s="62">
        <v>53131609</v>
      </c>
      <c r="JVY1788" s="62">
        <v>53131609</v>
      </c>
      <c r="JVZ1788" s="62">
        <v>53131609</v>
      </c>
      <c r="JWA1788" s="62">
        <v>53131609</v>
      </c>
      <c r="JWB1788" s="62">
        <v>53131609</v>
      </c>
      <c r="JWC1788" s="62">
        <v>53131609</v>
      </c>
      <c r="JWD1788" s="62">
        <v>53131609</v>
      </c>
      <c r="JWE1788" s="62">
        <v>53131609</v>
      </c>
      <c r="JWF1788" s="62">
        <v>53131609</v>
      </c>
      <c r="JWG1788" s="62">
        <v>53131609</v>
      </c>
      <c r="JWH1788" s="62">
        <v>53131609</v>
      </c>
      <c r="JWI1788" s="62">
        <v>53131609</v>
      </c>
      <c r="JWJ1788" s="62">
        <v>53131609</v>
      </c>
      <c r="JWK1788" s="62">
        <v>53131609</v>
      </c>
      <c r="JWL1788" s="62">
        <v>53131609</v>
      </c>
      <c r="JWM1788" s="62">
        <v>53131609</v>
      </c>
      <c r="JWN1788" s="62">
        <v>53131609</v>
      </c>
      <c r="JWO1788" s="62">
        <v>53131609</v>
      </c>
      <c r="JWP1788" s="62">
        <v>53131609</v>
      </c>
      <c r="JWQ1788" s="62">
        <v>53131609</v>
      </c>
      <c r="JWR1788" s="62">
        <v>53131609</v>
      </c>
      <c r="JWS1788" s="62">
        <v>53131609</v>
      </c>
      <c r="JWT1788" s="62">
        <v>53131609</v>
      </c>
      <c r="JWU1788" s="62">
        <v>53131609</v>
      </c>
      <c r="JWV1788" s="62">
        <v>53131609</v>
      </c>
      <c r="JWW1788" s="62">
        <v>53131609</v>
      </c>
      <c r="JWX1788" s="62">
        <v>53131609</v>
      </c>
      <c r="JWY1788" s="62">
        <v>53131609</v>
      </c>
      <c r="JWZ1788" s="62">
        <v>53131609</v>
      </c>
      <c r="JXA1788" s="62">
        <v>53131609</v>
      </c>
      <c r="JXB1788" s="62">
        <v>53131609</v>
      </c>
      <c r="JXC1788" s="62">
        <v>53131609</v>
      </c>
      <c r="JXD1788" s="62">
        <v>53131609</v>
      </c>
      <c r="JXE1788" s="62">
        <v>53131609</v>
      </c>
      <c r="JXF1788" s="62">
        <v>53131609</v>
      </c>
      <c r="JXG1788" s="62">
        <v>53131609</v>
      </c>
      <c r="JXH1788" s="62">
        <v>53131609</v>
      </c>
      <c r="JXI1788" s="62">
        <v>53131609</v>
      </c>
      <c r="JXJ1788" s="62">
        <v>53131609</v>
      </c>
      <c r="JXK1788" s="62">
        <v>53131609</v>
      </c>
      <c r="JXL1788" s="62">
        <v>53131609</v>
      </c>
      <c r="JXM1788" s="62">
        <v>53131609</v>
      </c>
      <c r="JXN1788" s="62">
        <v>53131609</v>
      </c>
      <c r="JXO1788" s="62">
        <v>53131609</v>
      </c>
      <c r="JXP1788" s="62">
        <v>53131609</v>
      </c>
      <c r="JXQ1788" s="62">
        <v>53131609</v>
      </c>
      <c r="JXR1788" s="62">
        <v>53131609</v>
      </c>
      <c r="JXS1788" s="62">
        <v>53131609</v>
      </c>
      <c r="JXT1788" s="62">
        <v>53131609</v>
      </c>
      <c r="JXU1788" s="62">
        <v>53131609</v>
      </c>
      <c r="JXV1788" s="62">
        <v>53131609</v>
      </c>
      <c r="JXW1788" s="62">
        <v>53131609</v>
      </c>
      <c r="JXX1788" s="62">
        <v>53131609</v>
      </c>
      <c r="JXY1788" s="62">
        <v>53131609</v>
      </c>
      <c r="JXZ1788" s="62">
        <v>53131609</v>
      </c>
      <c r="JYA1788" s="62">
        <v>53131609</v>
      </c>
      <c r="JYB1788" s="62">
        <v>53131609</v>
      </c>
      <c r="JYC1788" s="62">
        <v>53131609</v>
      </c>
      <c r="JYD1788" s="62">
        <v>53131609</v>
      </c>
      <c r="JYE1788" s="62">
        <v>53131609</v>
      </c>
      <c r="JYF1788" s="62">
        <v>53131609</v>
      </c>
      <c r="JYG1788" s="62">
        <v>53131609</v>
      </c>
      <c r="JYH1788" s="62">
        <v>53131609</v>
      </c>
      <c r="JYI1788" s="62">
        <v>53131609</v>
      </c>
      <c r="JYJ1788" s="62">
        <v>53131609</v>
      </c>
      <c r="JYK1788" s="62">
        <v>53131609</v>
      </c>
      <c r="JYL1788" s="62">
        <v>53131609</v>
      </c>
      <c r="JYM1788" s="62">
        <v>53131609</v>
      </c>
      <c r="JYN1788" s="62">
        <v>53131609</v>
      </c>
      <c r="JYO1788" s="62">
        <v>53131609</v>
      </c>
      <c r="JYP1788" s="62">
        <v>53131609</v>
      </c>
      <c r="JYQ1788" s="62">
        <v>53131609</v>
      </c>
      <c r="JYR1788" s="62">
        <v>53131609</v>
      </c>
      <c r="JYS1788" s="62">
        <v>53131609</v>
      </c>
      <c r="JYT1788" s="62">
        <v>53131609</v>
      </c>
      <c r="JYU1788" s="62">
        <v>53131609</v>
      </c>
      <c r="JYV1788" s="62">
        <v>53131609</v>
      </c>
      <c r="JYW1788" s="62">
        <v>53131609</v>
      </c>
      <c r="JYX1788" s="62">
        <v>53131609</v>
      </c>
      <c r="JYY1788" s="62">
        <v>53131609</v>
      </c>
      <c r="JYZ1788" s="62">
        <v>53131609</v>
      </c>
      <c r="JZA1788" s="62">
        <v>53131609</v>
      </c>
      <c r="JZB1788" s="62">
        <v>53131609</v>
      </c>
      <c r="JZC1788" s="62">
        <v>53131609</v>
      </c>
      <c r="JZD1788" s="62">
        <v>53131609</v>
      </c>
      <c r="JZE1788" s="62">
        <v>53131609</v>
      </c>
      <c r="JZF1788" s="62">
        <v>53131609</v>
      </c>
      <c r="JZG1788" s="62">
        <v>53131609</v>
      </c>
      <c r="JZH1788" s="62">
        <v>53131609</v>
      </c>
      <c r="JZI1788" s="62">
        <v>53131609</v>
      </c>
      <c r="JZJ1788" s="62">
        <v>53131609</v>
      </c>
      <c r="JZK1788" s="62">
        <v>53131609</v>
      </c>
      <c r="JZL1788" s="62">
        <v>53131609</v>
      </c>
      <c r="JZM1788" s="62">
        <v>53131609</v>
      </c>
      <c r="JZN1788" s="62">
        <v>53131609</v>
      </c>
      <c r="JZO1788" s="62">
        <v>53131609</v>
      </c>
      <c r="JZP1788" s="62">
        <v>53131609</v>
      </c>
      <c r="JZQ1788" s="62">
        <v>53131609</v>
      </c>
      <c r="JZR1788" s="62">
        <v>53131609</v>
      </c>
      <c r="JZS1788" s="62">
        <v>53131609</v>
      </c>
      <c r="JZT1788" s="62">
        <v>53131609</v>
      </c>
      <c r="JZU1788" s="62">
        <v>53131609</v>
      </c>
      <c r="JZV1788" s="62">
        <v>53131609</v>
      </c>
      <c r="JZW1788" s="62">
        <v>53131609</v>
      </c>
      <c r="JZX1788" s="62">
        <v>53131609</v>
      </c>
      <c r="JZY1788" s="62">
        <v>53131609</v>
      </c>
      <c r="JZZ1788" s="62">
        <v>53131609</v>
      </c>
      <c r="KAA1788" s="62">
        <v>53131609</v>
      </c>
      <c r="KAB1788" s="62">
        <v>53131609</v>
      </c>
      <c r="KAC1788" s="62">
        <v>53131609</v>
      </c>
      <c r="KAD1788" s="62">
        <v>53131609</v>
      </c>
      <c r="KAE1788" s="62">
        <v>53131609</v>
      </c>
      <c r="KAF1788" s="62">
        <v>53131609</v>
      </c>
      <c r="KAG1788" s="62">
        <v>53131609</v>
      </c>
      <c r="KAH1788" s="62">
        <v>53131609</v>
      </c>
      <c r="KAI1788" s="62">
        <v>53131609</v>
      </c>
      <c r="KAJ1788" s="62">
        <v>53131609</v>
      </c>
      <c r="KAK1788" s="62">
        <v>53131609</v>
      </c>
      <c r="KAL1788" s="62">
        <v>53131609</v>
      </c>
      <c r="KAM1788" s="62">
        <v>53131609</v>
      </c>
      <c r="KAN1788" s="62">
        <v>53131609</v>
      </c>
      <c r="KAO1788" s="62">
        <v>53131609</v>
      </c>
      <c r="KAP1788" s="62">
        <v>53131609</v>
      </c>
      <c r="KAQ1788" s="62">
        <v>53131609</v>
      </c>
      <c r="KAR1788" s="62">
        <v>53131609</v>
      </c>
      <c r="KAS1788" s="62">
        <v>53131609</v>
      </c>
      <c r="KAT1788" s="62">
        <v>53131609</v>
      </c>
      <c r="KAU1788" s="62">
        <v>53131609</v>
      </c>
      <c r="KAV1788" s="62">
        <v>53131609</v>
      </c>
      <c r="KAW1788" s="62">
        <v>53131609</v>
      </c>
      <c r="KAX1788" s="62">
        <v>53131609</v>
      </c>
      <c r="KAY1788" s="62">
        <v>53131609</v>
      </c>
      <c r="KAZ1788" s="62">
        <v>53131609</v>
      </c>
      <c r="KBA1788" s="62">
        <v>53131609</v>
      </c>
      <c r="KBB1788" s="62">
        <v>53131609</v>
      </c>
      <c r="KBC1788" s="62">
        <v>53131609</v>
      </c>
      <c r="KBD1788" s="62">
        <v>53131609</v>
      </c>
      <c r="KBE1788" s="62">
        <v>53131609</v>
      </c>
      <c r="KBF1788" s="62">
        <v>53131609</v>
      </c>
      <c r="KBG1788" s="62">
        <v>53131609</v>
      </c>
      <c r="KBH1788" s="62">
        <v>53131609</v>
      </c>
      <c r="KBI1788" s="62">
        <v>53131609</v>
      </c>
      <c r="KBJ1788" s="62">
        <v>53131609</v>
      </c>
      <c r="KBK1788" s="62">
        <v>53131609</v>
      </c>
      <c r="KBL1788" s="62">
        <v>53131609</v>
      </c>
      <c r="KBM1788" s="62">
        <v>53131609</v>
      </c>
      <c r="KBN1788" s="62">
        <v>53131609</v>
      </c>
      <c r="KBO1788" s="62">
        <v>53131609</v>
      </c>
      <c r="KBP1788" s="62">
        <v>53131609</v>
      </c>
      <c r="KBQ1788" s="62">
        <v>53131609</v>
      </c>
      <c r="KBR1788" s="62">
        <v>53131609</v>
      </c>
      <c r="KBS1788" s="62">
        <v>53131609</v>
      </c>
      <c r="KBT1788" s="62">
        <v>53131609</v>
      </c>
      <c r="KBU1788" s="62">
        <v>53131609</v>
      </c>
      <c r="KBV1788" s="62">
        <v>53131609</v>
      </c>
      <c r="KBW1788" s="62">
        <v>53131609</v>
      </c>
      <c r="KBX1788" s="62">
        <v>53131609</v>
      </c>
      <c r="KBY1788" s="62">
        <v>53131609</v>
      </c>
      <c r="KBZ1788" s="62">
        <v>53131609</v>
      </c>
      <c r="KCA1788" s="62">
        <v>53131609</v>
      </c>
      <c r="KCB1788" s="62">
        <v>53131609</v>
      </c>
      <c r="KCC1788" s="62">
        <v>53131609</v>
      </c>
      <c r="KCD1788" s="62">
        <v>53131609</v>
      </c>
      <c r="KCE1788" s="62">
        <v>53131609</v>
      </c>
      <c r="KCF1788" s="62">
        <v>53131609</v>
      </c>
      <c r="KCG1788" s="62">
        <v>53131609</v>
      </c>
      <c r="KCH1788" s="62">
        <v>53131609</v>
      </c>
      <c r="KCI1788" s="62">
        <v>53131609</v>
      </c>
      <c r="KCJ1788" s="62">
        <v>53131609</v>
      </c>
      <c r="KCK1788" s="62">
        <v>53131609</v>
      </c>
      <c r="KCL1788" s="62">
        <v>53131609</v>
      </c>
      <c r="KCM1788" s="62">
        <v>53131609</v>
      </c>
      <c r="KCN1788" s="62">
        <v>53131609</v>
      </c>
      <c r="KCO1788" s="62">
        <v>53131609</v>
      </c>
      <c r="KCP1788" s="62">
        <v>53131609</v>
      </c>
      <c r="KCQ1788" s="62">
        <v>53131609</v>
      </c>
      <c r="KCR1788" s="62">
        <v>53131609</v>
      </c>
      <c r="KCS1788" s="62">
        <v>53131609</v>
      </c>
      <c r="KCT1788" s="62">
        <v>53131609</v>
      </c>
      <c r="KCU1788" s="62">
        <v>53131609</v>
      </c>
      <c r="KCV1788" s="62">
        <v>53131609</v>
      </c>
      <c r="KCW1788" s="62">
        <v>53131609</v>
      </c>
      <c r="KCX1788" s="62">
        <v>53131609</v>
      </c>
      <c r="KCY1788" s="62">
        <v>53131609</v>
      </c>
      <c r="KCZ1788" s="62">
        <v>53131609</v>
      </c>
      <c r="KDA1788" s="62">
        <v>53131609</v>
      </c>
      <c r="KDB1788" s="62">
        <v>53131609</v>
      </c>
      <c r="KDC1788" s="62">
        <v>53131609</v>
      </c>
      <c r="KDD1788" s="62">
        <v>53131609</v>
      </c>
      <c r="KDE1788" s="62">
        <v>53131609</v>
      </c>
      <c r="KDF1788" s="62">
        <v>53131609</v>
      </c>
      <c r="KDG1788" s="62">
        <v>53131609</v>
      </c>
      <c r="KDH1788" s="62">
        <v>53131609</v>
      </c>
      <c r="KDI1788" s="62">
        <v>53131609</v>
      </c>
      <c r="KDJ1788" s="62">
        <v>53131609</v>
      </c>
      <c r="KDK1788" s="62">
        <v>53131609</v>
      </c>
      <c r="KDL1788" s="62">
        <v>53131609</v>
      </c>
      <c r="KDM1788" s="62">
        <v>53131609</v>
      </c>
      <c r="KDN1788" s="62">
        <v>53131609</v>
      </c>
      <c r="KDO1788" s="62">
        <v>53131609</v>
      </c>
      <c r="KDP1788" s="62">
        <v>53131609</v>
      </c>
      <c r="KDQ1788" s="62">
        <v>53131609</v>
      </c>
      <c r="KDR1788" s="62">
        <v>53131609</v>
      </c>
      <c r="KDS1788" s="62">
        <v>53131609</v>
      </c>
      <c r="KDT1788" s="62">
        <v>53131609</v>
      </c>
      <c r="KDU1788" s="62">
        <v>53131609</v>
      </c>
      <c r="KDV1788" s="62">
        <v>53131609</v>
      </c>
      <c r="KDW1788" s="62">
        <v>53131609</v>
      </c>
      <c r="KDX1788" s="62">
        <v>53131609</v>
      </c>
      <c r="KDY1788" s="62">
        <v>53131609</v>
      </c>
      <c r="KDZ1788" s="62">
        <v>53131609</v>
      </c>
      <c r="KEA1788" s="62">
        <v>53131609</v>
      </c>
      <c r="KEB1788" s="62">
        <v>53131609</v>
      </c>
      <c r="KEC1788" s="62">
        <v>53131609</v>
      </c>
      <c r="KED1788" s="62">
        <v>53131609</v>
      </c>
      <c r="KEE1788" s="62">
        <v>53131609</v>
      </c>
      <c r="KEF1788" s="62">
        <v>53131609</v>
      </c>
      <c r="KEG1788" s="62">
        <v>53131609</v>
      </c>
      <c r="KEH1788" s="62">
        <v>53131609</v>
      </c>
      <c r="KEI1788" s="62">
        <v>53131609</v>
      </c>
      <c r="KEJ1788" s="62">
        <v>53131609</v>
      </c>
      <c r="KEK1788" s="62">
        <v>53131609</v>
      </c>
      <c r="KEL1788" s="62">
        <v>53131609</v>
      </c>
      <c r="KEM1788" s="62">
        <v>53131609</v>
      </c>
      <c r="KEN1788" s="62">
        <v>53131609</v>
      </c>
      <c r="KEO1788" s="62">
        <v>53131609</v>
      </c>
      <c r="KEP1788" s="62">
        <v>53131609</v>
      </c>
      <c r="KEQ1788" s="62">
        <v>53131609</v>
      </c>
      <c r="KER1788" s="62">
        <v>53131609</v>
      </c>
      <c r="KES1788" s="62">
        <v>53131609</v>
      </c>
      <c r="KET1788" s="62">
        <v>53131609</v>
      </c>
      <c r="KEU1788" s="62">
        <v>53131609</v>
      </c>
      <c r="KEV1788" s="62">
        <v>53131609</v>
      </c>
      <c r="KEW1788" s="62">
        <v>53131609</v>
      </c>
      <c r="KEX1788" s="62">
        <v>53131609</v>
      </c>
      <c r="KEY1788" s="62">
        <v>53131609</v>
      </c>
      <c r="KEZ1788" s="62">
        <v>53131609</v>
      </c>
      <c r="KFA1788" s="62">
        <v>53131609</v>
      </c>
      <c r="KFB1788" s="62">
        <v>53131609</v>
      </c>
      <c r="KFC1788" s="62">
        <v>53131609</v>
      </c>
      <c r="KFD1788" s="62">
        <v>53131609</v>
      </c>
      <c r="KFE1788" s="62">
        <v>53131609</v>
      </c>
      <c r="KFF1788" s="62">
        <v>53131609</v>
      </c>
      <c r="KFG1788" s="62">
        <v>53131609</v>
      </c>
      <c r="KFH1788" s="62">
        <v>53131609</v>
      </c>
      <c r="KFI1788" s="62">
        <v>53131609</v>
      </c>
      <c r="KFJ1788" s="62">
        <v>53131609</v>
      </c>
      <c r="KFK1788" s="62">
        <v>53131609</v>
      </c>
      <c r="KFL1788" s="62">
        <v>53131609</v>
      </c>
      <c r="KFM1788" s="62">
        <v>53131609</v>
      </c>
      <c r="KFN1788" s="62">
        <v>53131609</v>
      </c>
      <c r="KFO1788" s="62">
        <v>53131609</v>
      </c>
      <c r="KFP1788" s="62">
        <v>53131609</v>
      </c>
      <c r="KFQ1788" s="62">
        <v>53131609</v>
      </c>
      <c r="KFR1788" s="62">
        <v>53131609</v>
      </c>
      <c r="KFS1788" s="62">
        <v>53131609</v>
      </c>
      <c r="KFT1788" s="62">
        <v>53131609</v>
      </c>
      <c r="KFU1788" s="62">
        <v>53131609</v>
      </c>
      <c r="KFV1788" s="62">
        <v>53131609</v>
      </c>
      <c r="KFW1788" s="62">
        <v>53131609</v>
      </c>
      <c r="KFX1788" s="62">
        <v>53131609</v>
      </c>
      <c r="KFY1788" s="62">
        <v>53131609</v>
      </c>
      <c r="KFZ1788" s="62">
        <v>53131609</v>
      </c>
      <c r="KGA1788" s="62">
        <v>53131609</v>
      </c>
      <c r="KGB1788" s="62">
        <v>53131609</v>
      </c>
      <c r="KGC1788" s="62">
        <v>53131609</v>
      </c>
      <c r="KGD1788" s="62">
        <v>53131609</v>
      </c>
      <c r="KGE1788" s="62">
        <v>53131609</v>
      </c>
      <c r="KGF1788" s="62">
        <v>53131609</v>
      </c>
      <c r="KGG1788" s="62">
        <v>53131609</v>
      </c>
      <c r="KGH1788" s="62">
        <v>53131609</v>
      </c>
      <c r="KGI1788" s="62">
        <v>53131609</v>
      </c>
      <c r="KGJ1788" s="62">
        <v>53131609</v>
      </c>
      <c r="KGK1788" s="62">
        <v>53131609</v>
      </c>
      <c r="KGL1788" s="62">
        <v>53131609</v>
      </c>
      <c r="KGM1788" s="62">
        <v>53131609</v>
      </c>
      <c r="KGN1788" s="62">
        <v>53131609</v>
      </c>
      <c r="KGO1788" s="62">
        <v>53131609</v>
      </c>
      <c r="KGP1788" s="62">
        <v>53131609</v>
      </c>
      <c r="KGQ1788" s="62">
        <v>53131609</v>
      </c>
      <c r="KGR1788" s="62">
        <v>53131609</v>
      </c>
      <c r="KGS1788" s="62">
        <v>53131609</v>
      </c>
      <c r="KGT1788" s="62">
        <v>53131609</v>
      </c>
      <c r="KGU1788" s="62">
        <v>53131609</v>
      </c>
      <c r="KGV1788" s="62">
        <v>53131609</v>
      </c>
      <c r="KGW1788" s="62">
        <v>53131609</v>
      </c>
      <c r="KGX1788" s="62">
        <v>53131609</v>
      </c>
      <c r="KGY1788" s="62">
        <v>53131609</v>
      </c>
      <c r="KGZ1788" s="62">
        <v>53131609</v>
      </c>
      <c r="KHA1788" s="62">
        <v>53131609</v>
      </c>
      <c r="KHB1788" s="62">
        <v>53131609</v>
      </c>
      <c r="KHC1788" s="62">
        <v>53131609</v>
      </c>
      <c r="KHD1788" s="62">
        <v>53131609</v>
      </c>
      <c r="KHE1788" s="62">
        <v>53131609</v>
      </c>
      <c r="KHF1788" s="62">
        <v>53131609</v>
      </c>
      <c r="KHG1788" s="62">
        <v>53131609</v>
      </c>
      <c r="KHH1788" s="62">
        <v>53131609</v>
      </c>
      <c r="KHI1788" s="62">
        <v>53131609</v>
      </c>
      <c r="KHJ1788" s="62">
        <v>53131609</v>
      </c>
      <c r="KHK1788" s="62">
        <v>53131609</v>
      </c>
      <c r="KHL1788" s="62">
        <v>53131609</v>
      </c>
      <c r="KHM1788" s="62">
        <v>53131609</v>
      </c>
      <c r="KHN1788" s="62">
        <v>53131609</v>
      </c>
      <c r="KHO1788" s="62">
        <v>53131609</v>
      </c>
      <c r="KHP1788" s="62">
        <v>53131609</v>
      </c>
      <c r="KHQ1788" s="62">
        <v>53131609</v>
      </c>
      <c r="KHR1788" s="62">
        <v>53131609</v>
      </c>
      <c r="KHS1788" s="62">
        <v>53131609</v>
      </c>
      <c r="KHT1788" s="62">
        <v>53131609</v>
      </c>
      <c r="KHU1788" s="62">
        <v>53131609</v>
      </c>
      <c r="KHV1788" s="62">
        <v>53131609</v>
      </c>
      <c r="KHW1788" s="62">
        <v>53131609</v>
      </c>
      <c r="KHX1788" s="62">
        <v>53131609</v>
      </c>
      <c r="KHY1788" s="62">
        <v>53131609</v>
      </c>
      <c r="KHZ1788" s="62">
        <v>53131609</v>
      </c>
      <c r="KIA1788" s="62">
        <v>53131609</v>
      </c>
      <c r="KIB1788" s="62">
        <v>53131609</v>
      </c>
      <c r="KIC1788" s="62">
        <v>53131609</v>
      </c>
      <c r="KID1788" s="62">
        <v>53131609</v>
      </c>
      <c r="KIE1788" s="62">
        <v>53131609</v>
      </c>
      <c r="KIF1788" s="62">
        <v>53131609</v>
      </c>
      <c r="KIG1788" s="62">
        <v>53131609</v>
      </c>
      <c r="KIH1788" s="62">
        <v>53131609</v>
      </c>
      <c r="KII1788" s="62">
        <v>53131609</v>
      </c>
      <c r="KIJ1788" s="62">
        <v>53131609</v>
      </c>
      <c r="KIK1788" s="62">
        <v>53131609</v>
      </c>
      <c r="KIL1788" s="62">
        <v>53131609</v>
      </c>
      <c r="KIM1788" s="62">
        <v>53131609</v>
      </c>
      <c r="KIN1788" s="62">
        <v>53131609</v>
      </c>
      <c r="KIO1788" s="62">
        <v>53131609</v>
      </c>
      <c r="KIP1788" s="62">
        <v>53131609</v>
      </c>
      <c r="KIQ1788" s="62">
        <v>53131609</v>
      </c>
      <c r="KIR1788" s="62">
        <v>53131609</v>
      </c>
      <c r="KIS1788" s="62">
        <v>53131609</v>
      </c>
      <c r="KIT1788" s="62">
        <v>53131609</v>
      </c>
      <c r="KIU1788" s="62">
        <v>53131609</v>
      </c>
      <c r="KIV1788" s="62">
        <v>53131609</v>
      </c>
      <c r="KIW1788" s="62">
        <v>53131609</v>
      </c>
      <c r="KIX1788" s="62">
        <v>53131609</v>
      </c>
      <c r="KIY1788" s="62">
        <v>53131609</v>
      </c>
      <c r="KIZ1788" s="62">
        <v>53131609</v>
      </c>
      <c r="KJA1788" s="62">
        <v>53131609</v>
      </c>
      <c r="KJB1788" s="62">
        <v>53131609</v>
      </c>
      <c r="KJC1788" s="62">
        <v>53131609</v>
      </c>
      <c r="KJD1788" s="62">
        <v>53131609</v>
      </c>
      <c r="KJE1788" s="62">
        <v>53131609</v>
      </c>
      <c r="KJF1788" s="62">
        <v>53131609</v>
      </c>
      <c r="KJG1788" s="62">
        <v>53131609</v>
      </c>
      <c r="KJH1788" s="62">
        <v>53131609</v>
      </c>
      <c r="KJI1788" s="62">
        <v>53131609</v>
      </c>
      <c r="KJJ1788" s="62">
        <v>53131609</v>
      </c>
      <c r="KJK1788" s="62">
        <v>53131609</v>
      </c>
      <c r="KJL1788" s="62">
        <v>53131609</v>
      </c>
      <c r="KJM1788" s="62">
        <v>53131609</v>
      </c>
      <c r="KJN1788" s="62">
        <v>53131609</v>
      </c>
      <c r="KJO1788" s="62">
        <v>53131609</v>
      </c>
      <c r="KJP1788" s="62">
        <v>53131609</v>
      </c>
      <c r="KJQ1788" s="62">
        <v>53131609</v>
      </c>
      <c r="KJR1788" s="62">
        <v>53131609</v>
      </c>
      <c r="KJS1788" s="62">
        <v>53131609</v>
      </c>
      <c r="KJT1788" s="62">
        <v>53131609</v>
      </c>
      <c r="KJU1788" s="62">
        <v>53131609</v>
      </c>
      <c r="KJV1788" s="62">
        <v>53131609</v>
      </c>
      <c r="KJW1788" s="62">
        <v>53131609</v>
      </c>
      <c r="KJX1788" s="62">
        <v>53131609</v>
      </c>
      <c r="KJY1788" s="62">
        <v>53131609</v>
      </c>
      <c r="KJZ1788" s="62">
        <v>53131609</v>
      </c>
      <c r="KKA1788" s="62">
        <v>53131609</v>
      </c>
      <c r="KKB1788" s="62">
        <v>53131609</v>
      </c>
      <c r="KKC1788" s="62">
        <v>53131609</v>
      </c>
      <c r="KKD1788" s="62">
        <v>53131609</v>
      </c>
      <c r="KKE1788" s="62">
        <v>53131609</v>
      </c>
      <c r="KKF1788" s="62">
        <v>53131609</v>
      </c>
      <c r="KKG1788" s="62">
        <v>53131609</v>
      </c>
      <c r="KKH1788" s="62">
        <v>53131609</v>
      </c>
      <c r="KKI1788" s="62">
        <v>53131609</v>
      </c>
      <c r="KKJ1788" s="62">
        <v>53131609</v>
      </c>
      <c r="KKK1788" s="62">
        <v>53131609</v>
      </c>
      <c r="KKL1788" s="62">
        <v>53131609</v>
      </c>
      <c r="KKM1788" s="62">
        <v>53131609</v>
      </c>
      <c r="KKN1788" s="62">
        <v>53131609</v>
      </c>
      <c r="KKO1788" s="62">
        <v>53131609</v>
      </c>
      <c r="KKP1788" s="62">
        <v>53131609</v>
      </c>
      <c r="KKQ1788" s="62">
        <v>53131609</v>
      </c>
      <c r="KKR1788" s="62">
        <v>53131609</v>
      </c>
      <c r="KKS1788" s="62">
        <v>53131609</v>
      </c>
      <c r="KKT1788" s="62">
        <v>53131609</v>
      </c>
      <c r="KKU1788" s="62">
        <v>53131609</v>
      </c>
      <c r="KKV1788" s="62">
        <v>53131609</v>
      </c>
      <c r="KKW1788" s="62">
        <v>53131609</v>
      </c>
      <c r="KKX1788" s="62">
        <v>53131609</v>
      </c>
      <c r="KKY1788" s="62">
        <v>53131609</v>
      </c>
      <c r="KKZ1788" s="62">
        <v>53131609</v>
      </c>
      <c r="KLA1788" s="62">
        <v>53131609</v>
      </c>
      <c r="KLB1788" s="62">
        <v>53131609</v>
      </c>
      <c r="KLC1788" s="62">
        <v>53131609</v>
      </c>
      <c r="KLD1788" s="62">
        <v>53131609</v>
      </c>
      <c r="KLE1788" s="62">
        <v>53131609</v>
      </c>
      <c r="KLF1788" s="62">
        <v>53131609</v>
      </c>
      <c r="KLG1788" s="62">
        <v>53131609</v>
      </c>
      <c r="KLH1788" s="62">
        <v>53131609</v>
      </c>
      <c r="KLI1788" s="62">
        <v>53131609</v>
      </c>
      <c r="KLJ1788" s="62">
        <v>53131609</v>
      </c>
      <c r="KLK1788" s="62">
        <v>53131609</v>
      </c>
      <c r="KLL1788" s="62">
        <v>53131609</v>
      </c>
      <c r="KLM1788" s="62">
        <v>53131609</v>
      </c>
      <c r="KLN1788" s="62">
        <v>53131609</v>
      </c>
      <c r="KLO1788" s="62">
        <v>53131609</v>
      </c>
      <c r="KLP1788" s="62">
        <v>53131609</v>
      </c>
      <c r="KLQ1788" s="62">
        <v>53131609</v>
      </c>
      <c r="KLR1788" s="62">
        <v>53131609</v>
      </c>
      <c r="KLS1788" s="62">
        <v>53131609</v>
      </c>
      <c r="KLT1788" s="62">
        <v>53131609</v>
      </c>
      <c r="KLU1788" s="62">
        <v>53131609</v>
      </c>
      <c r="KLV1788" s="62">
        <v>53131609</v>
      </c>
      <c r="KLW1788" s="62">
        <v>53131609</v>
      </c>
      <c r="KLX1788" s="62">
        <v>53131609</v>
      </c>
      <c r="KLY1788" s="62">
        <v>53131609</v>
      </c>
      <c r="KLZ1788" s="62">
        <v>53131609</v>
      </c>
      <c r="KMA1788" s="62">
        <v>53131609</v>
      </c>
      <c r="KMB1788" s="62">
        <v>53131609</v>
      </c>
      <c r="KMC1788" s="62">
        <v>53131609</v>
      </c>
      <c r="KMD1788" s="62">
        <v>53131609</v>
      </c>
      <c r="KME1788" s="62">
        <v>53131609</v>
      </c>
      <c r="KMF1788" s="62">
        <v>53131609</v>
      </c>
      <c r="KMG1788" s="62">
        <v>53131609</v>
      </c>
      <c r="KMH1788" s="62">
        <v>53131609</v>
      </c>
      <c r="KMI1788" s="62">
        <v>53131609</v>
      </c>
      <c r="KMJ1788" s="62">
        <v>53131609</v>
      </c>
      <c r="KMK1788" s="62">
        <v>53131609</v>
      </c>
      <c r="KML1788" s="62">
        <v>53131609</v>
      </c>
      <c r="KMM1788" s="62">
        <v>53131609</v>
      </c>
      <c r="KMN1788" s="62">
        <v>53131609</v>
      </c>
      <c r="KMO1788" s="62">
        <v>53131609</v>
      </c>
      <c r="KMP1788" s="62">
        <v>53131609</v>
      </c>
      <c r="KMQ1788" s="62">
        <v>53131609</v>
      </c>
      <c r="KMR1788" s="62">
        <v>53131609</v>
      </c>
      <c r="KMS1788" s="62">
        <v>53131609</v>
      </c>
      <c r="KMT1788" s="62">
        <v>53131609</v>
      </c>
      <c r="KMU1788" s="62">
        <v>53131609</v>
      </c>
      <c r="KMV1788" s="62">
        <v>53131609</v>
      </c>
      <c r="KMW1788" s="62">
        <v>53131609</v>
      </c>
      <c r="KMX1788" s="62">
        <v>53131609</v>
      </c>
      <c r="KMY1788" s="62">
        <v>53131609</v>
      </c>
      <c r="KMZ1788" s="62">
        <v>53131609</v>
      </c>
      <c r="KNA1788" s="62">
        <v>53131609</v>
      </c>
      <c r="KNB1788" s="62">
        <v>53131609</v>
      </c>
      <c r="KNC1788" s="62">
        <v>53131609</v>
      </c>
      <c r="KND1788" s="62">
        <v>53131609</v>
      </c>
      <c r="KNE1788" s="62">
        <v>53131609</v>
      </c>
      <c r="KNF1788" s="62">
        <v>53131609</v>
      </c>
      <c r="KNG1788" s="62">
        <v>53131609</v>
      </c>
      <c r="KNH1788" s="62">
        <v>53131609</v>
      </c>
      <c r="KNI1788" s="62">
        <v>53131609</v>
      </c>
      <c r="KNJ1788" s="62">
        <v>53131609</v>
      </c>
      <c r="KNK1788" s="62">
        <v>53131609</v>
      </c>
      <c r="KNL1788" s="62">
        <v>53131609</v>
      </c>
      <c r="KNM1788" s="62">
        <v>53131609</v>
      </c>
      <c r="KNN1788" s="62">
        <v>53131609</v>
      </c>
      <c r="KNO1788" s="62">
        <v>53131609</v>
      </c>
      <c r="KNP1788" s="62">
        <v>53131609</v>
      </c>
      <c r="KNQ1788" s="62">
        <v>53131609</v>
      </c>
      <c r="KNR1788" s="62">
        <v>53131609</v>
      </c>
      <c r="KNS1788" s="62">
        <v>53131609</v>
      </c>
      <c r="KNT1788" s="62">
        <v>53131609</v>
      </c>
      <c r="KNU1788" s="62">
        <v>53131609</v>
      </c>
      <c r="KNV1788" s="62">
        <v>53131609</v>
      </c>
      <c r="KNW1788" s="62">
        <v>53131609</v>
      </c>
      <c r="KNX1788" s="62">
        <v>53131609</v>
      </c>
      <c r="KNY1788" s="62">
        <v>53131609</v>
      </c>
      <c r="KNZ1788" s="62">
        <v>53131609</v>
      </c>
      <c r="KOA1788" s="62">
        <v>53131609</v>
      </c>
      <c r="KOB1788" s="62">
        <v>53131609</v>
      </c>
      <c r="KOC1788" s="62">
        <v>53131609</v>
      </c>
      <c r="KOD1788" s="62">
        <v>53131609</v>
      </c>
      <c r="KOE1788" s="62">
        <v>53131609</v>
      </c>
      <c r="KOF1788" s="62">
        <v>53131609</v>
      </c>
      <c r="KOG1788" s="62">
        <v>53131609</v>
      </c>
      <c r="KOH1788" s="62">
        <v>53131609</v>
      </c>
      <c r="KOI1788" s="62">
        <v>53131609</v>
      </c>
      <c r="KOJ1788" s="62">
        <v>53131609</v>
      </c>
      <c r="KOK1788" s="62">
        <v>53131609</v>
      </c>
      <c r="KOL1788" s="62">
        <v>53131609</v>
      </c>
      <c r="KOM1788" s="62">
        <v>53131609</v>
      </c>
      <c r="KON1788" s="62">
        <v>53131609</v>
      </c>
      <c r="KOO1788" s="62">
        <v>53131609</v>
      </c>
      <c r="KOP1788" s="62">
        <v>53131609</v>
      </c>
      <c r="KOQ1788" s="62">
        <v>53131609</v>
      </c>
      <c r="KOR1788" s="62">
        <v>53131609</v>
      </c>
      <c r="KOS1788" s="62">
        <v>53131609</v>
      </c>
      <c r="KOT1788" s="62">
        <v>53131609</v>
      </c>
      <c r="KOU1788" s="62">
        <v>53131609</v>
      </c>
      <c r="KOV1788" s="62">
        <v>53131609</v>
      </c>
      <c r="KOW1788" s="62">
        <v>53131609</v>
      </c>
      <c r="KOX1788" s="62">
        <v>53131609</v>
      </c>
      <c r="KOY1788" s="62">
        <v>53131609</v>
      </c>
      <c r="KOZ1788" s="62">
        <v>53131609</v>
      </c>
      <c r="KPA1788" s="62">
        <v>53131609</v>
      </c>
      <c r="KPB1788" s="62">
        <v>53131609</v>
      </c>
      <c r="KPC1788" s="62">
        <v>53131609</v>
      </c>
      <c r="KPD1788" s="62">
        <v>53131609</v>
      </c>
      <c r="KPE1788" s="62">
        <v>53131609</v>
      </c>
      <c r="KPF1788" s="62">
        <v>53131609</v>
      </c>
      <c r="KPG1788" s="62">
        <v>53131609</v>
      </c>
      <c r="KPH1788" s="62">
        <v>53131609</v>
      </c>
      <c r="KPI1788" s="62">
        <v>53131609</v>
      </c>
      <c r="KPJ1788" s="62">
        <v>53131609</v>
      </c>
      <c r="KPK1788" s="62">
        <v>53131609</v>
      </c>
      <c r="KPL1788" s="62">
        <v>53131609</v>
      </c>
      <c r="KPM1788" s="62">
        <v>53131609</v>
      </c>
      <c r="KPN1788" s="62">
        <v>53131609</v>
      </c>
      <c r="KPO1788" s="62">
        <v>53131609</v>
      </c>
      <c r="KPP1788" s="62">
        <v>53131609</v>
      </c>
      <c r="KPQ1788" s="62">
        <v>53131609</v>
      </c>
      <c r="KPR1788" s="62">
        <v>53131609</v>
      </c>
      <c r="KPS1788" s="62">
        <v>53131609</v>
      </c>
      <c r="KPT1788" s="62">
        <v>53131609</v>
      </c>
      <c r="KPU1788" s="62">
        <v>53131609</v>
      </c>
      <c r="KPV1788" s="62">
        <v>53131609</v>
      </c>
      <c r="KPW1788" s="62">
        <v>53131609</v>
      </c>
      <c r="KPX1788" s="62">
        <v>53131609</v>
      </c>
      <c r="KPY1788" s="62">
        <v>53131609</v>
      </c>
      <c r="KPZ1788" s="62">
        <v>53131609</v>
      </c>
      <c r="KQA1788" s="62">
        <v>53131609</v>
      </c>
      <c r="KQB1788" s="62">
        <v>53131609</v>
      </c>
      <c r="KQC1788" s="62">
        <v>53131609</v>
      </c>
      <c r="KQD1788" s="62">
        <v>53131609</v>
      </c>
      <c r="KQE1788" s="62">
        <v>53131609</v>
      </c>
      <c r="KQF1788" s="62">
        <v>53131609</v>
      </c>
      <c r="KQG1788" s="62">
        <v>53131609</v>
      </c>
      <c r="KQH1788" s="62">
        <v>53131609</v>
      </c>
      <c r="KQI1788" s="62">
        <v>53131609</v>
      </c>
      <c r="KQJ1788" s="62">
        <v>53131609</v>
      </c>
      <c r="KQK1788" s="62">
        <v>53131609</v>
      </c>
      <c r="KQL1788" s="62">
        <v>53131609</v>
      </c>
      <c r="KQM1788" s="62">
        <v>53131609</v>
      </c>
      <c r="KQN1788" s="62">
        <v>53131609</v>
      </c>
      <c r="KQO1788" s="62">
        <v>53131609</v>
      </c>
      <c r="KQP1788" s="62">
        <v>53131609</v>
      </c>
      <c r="KQQ1788" s="62">
        <v>53131609</v>
      </c>
      <c r="KQR1788" s="62">
        <v>53131609</v>
      </c>
      <c r="KQS1788" s="62">
        <v>53131609</v>
      </c>
      <c r="KQT1788" s="62">
        <v>53131609</v>
      </c>
      <c r="KQU1788" s="62">
        <v>53131609</v>
      </c>
      <c r="KQV1788" s="62">
        <v>53131609</v>
      </c>
      <c r="KQW1788" s="62">
        <v>53131609</v>
      </c>
      <c r="KQX1788" s="62">
        <v>53131609</v>
      </c>
      <c r="KQY1788" s="62">
        <v>53131609</v>
      </c>
      <c r="KQZ1788" s="62">
        <v>53131609</v>
      </c>
      <c r="KRA1788" s="62">
        <v>53131609</v>
      </c>
      <c r="KRB1788" s="62">
        <v>53131609</v>
      </c>
      <c r="KRC1788" s="62">
        <v>53131609</v>
      </c>
      <c r="KRD1788" s="62">
        <v>53131609</v>
      </c>
      <c r="KRE1788" s="62">
        <v>53131609</v>
      </c>
      <c r="KRF1788" s="62">
        <v>53131609</v>
      </c>
      <c r="KRG1788" s="62">
        <v>53131609</v>
      </c>
      <c r="KRH1788" s="62">
        <v>53131609</v>
      </c>
      <c r="KRI1788" s="62">
        <v>53131609</v>
      </c>
      <c r="KRJ1788" s="62">
        <v>53131609</v>
      </c>
      <c r="KRK1788" s="62">
        <v>53131609</v>
      </c>
      <c r="KRL1788" s="62">
        <v>53131609</v>
      </c>
      <c r="KRM1788" s="62">
        <v>53131609</v>
      </c>
      <c r="KRN1788" s="62">
        <v>53131609</v>
      </c>
      <c r="KRO1788" s="62">
        <v>53131609</v>
      </c>
      <c r="KRP1788" s="62">
        <v>53131609</v>
      </c>
      <c r="KRQ1788" s="62">
        <v>53131609</v>
      </c>
      <c r="KRR1788" s="62">
        <v>53131609</v>
      </c>
      <c r="KRS1788" s="62">
        <v>53131609</v>
      </c>
      <c r="KRT1788" s="62">
        <v>53131609</v>
      </c>
      <c r="KRU1788" s="62">
        <v>53131609</v>
      </c>
      <c r="KRV1788" s="62">
        <v>53131609</v>
      </c>
      <c r="KRW1788" s="62">
        <v>53131609</v>
      </c>
      <c r="KRX1788" s="62">
        <v>53131609</v>
      </c>
      <c r="KRY1788" s="62">
        <v>53131609</v>
      </c>
      <c r="KRZ1788" s="62">
        <v>53131609</v>
      </c>
      <c r="KSA1788" s="62">
        <v>53131609</v>
      </c>
      <c r="KSB1788" s="62">
        <v>53131609</v>
      </c>
      <c r="KSC1788" s="62">
        <v>53131609</v>
      </c>
      <c r="KSD1788" s="62">
        <v>53131609</v>
      </c>
      <c r="KSE1788" s="62">
        <v>53131609</v>
      </c>
      <c r="KSF1788" s="62">
        <v>53131609</v>
      </c>
      <c r="KSG1788" s="62">
        <v>53131609</v>
      </c>
      <c r="KSH1788" s="62">
        <v>53131609</v>
      </c>
      <c r="KSI1788" s="62">
        <v>53131609</v>
      </c>
      <c r="KSJ1788" s="62">
        <v>53131609</v>
      </c>
      <c r="KSK1788" s="62">
        <v>53131609</v>
      </c>
      <c r="KSL1788" s="62">
        <v>53131609</v>
      </c>
      <c r="KSM1788" s="62">
        <v>53131609</v>
      </c>
      <c r="KSN1788" s="62">
        <v>53131609</v>
      </c>
      <c r="KSO1788" s="62">
        <v>53131609</v>
      </c>
      <c r="KSP1788" s="62">
        <v>53131609</v>
      </c>
      <c r="KSQ1788" s="62">
        <v>53131609</v>
      </c>
      <c r="KSR1788" s="62">
        <v>53131609</v>
      </c>
      <c r="KSS1788" s="62">
        <v>53131609</v>
      </c>
      <c r="KST1788" s="62">
        <v>53131609</v>
      </c>
      <c r="KSU1788" s="62">
        <v>53131609</v>
      </c>
      <c r="KSV1788" s="62">
        <v>53131609</v>
      </c>
      <c r="KSW1788" s="62">
        <v>53131609</v>
      </c>
      <c r="KSX1788" s="62">
        <v>53131609</v>
      </c>
      <c r="KSY1788" s="62">
        <v>53131609</v>
      </c>
      <c r="KSZ1788" s="62">
        <v>53131609</v>
      </c>
      <c r="KTA1788" s="62">
        <v>53131609</v>
      </c>
      <c r="KTB1788" s="62">
        <v>53131609</v>
      </c>
      <c r="KTC1788" s="62">
        <v>53131609</v>
      </c>
      <c r="KTD1788" s="62">
        <v>53131609</v>
      </c>
      <c r="KTE1788" s="62">
        <v>53131609</v>
      </c>
      <c r="KTF1788" s="62">
        <v>53131609</v>
      </c>
      <c r="KTG1788" s="62">
        <v>53131609</v>
      </c>
      <c r="KTH1788" s="62">
        <v>53131609</v>
      </c>
      <c r="KTI1788" s="62">
        <v>53131609</v>
      </c>
      <c r="KTJ1788" s="62">
        <v>53131609</v>
      </c>
      <c r="KTK1788" s="62">
        <v>53131609</v>
      </c>
      <c r="KTL1788" s="62">
        <v>53131609</v>
      </c>
      <c r="KTM1788" s="62">
        <v>53131609</v>
      </c>
      <c r="KTN1788" s="62">
        <v>53131609</v>
      </c>
      <c r="KTO1788" s="62">
        <v>53131609</v>
      </c>
      <c r="KTP1788" s="62">
        <v>53131609</v>
      </c>
      <c r="KTQ1788" s="62">
        <v>53131609</v>
      </c>
      <c r="KTR1788" s="62">
        <v>53131609</v>
      </c>
      <c r="KTS1788" s="62">
        <v>53131609</v>
      </c>
      <c r="KTT1788" s="62">
        <v>53131609</v>
      </c>
      <c r="KTU1788" s="62">
        <v>53131609</v>
      </c>
      <c r="KTV1788" s="62">
        <v>53131609</v>
      </c>
      <c r="KTW1788" s="62">
        <v>53131609</v>
      </c>
      <c r="KTX1788" s="62">
        <v>53131609</v>
      </c>
      <c r="KTY1788" s="62">
        <v>53131609</v>
      </c>
      <c r="KTZ1788" s="62">
        <v>53131609</v>
      </c>
      <c r="KUA1788" s="62">
        <v>53131609</v>
      </c>
      <c r="KUB1788" s="62">
        <v>53131609</v>
      </c>
      <c r="KUC1788" s="62">
        <v>53131609</v>
      </c>
      <c r="KUD1788" s="62">
        <v>53131609</v>
      </c>
      <c r="KUE1788" s="62">
        <v>53131609</v>
      </c>
      <c r="KUF1788" s="62">
        <v>53131609</v>
      </c>
      <c r="KUG1788" s="62">
        <v>53131609</v>
      </c>
      <c r="KUH1788" s="62">
        <v>53131609</v>
      </c>
      <c r="KUI1788" s="62">
        <v>53131609</v>
      </c>
      <c r="KUJ1788" s="62">
        <v>53131609</v>
      </c>
      <c r="KUK1788" s="62">
        <v>53131609</v>
      </c>
      <c r="KUL1788" s="62">
        <v>53131609</v>
      </c>
      <c r="KUM1788" s="62">
        <v>53131609</v>
      </c>
      <c r="KUN1788" s="62">
        <v>53131609</v>
      </c>
      <c r="KUO1788" s="62">
        <v>53131609</v>
      </c>
      <c r="KUP1788" s="62">
        <v>53131609</v>
      </c>
      <c r="KUQ1788" s="62">
        <v>53131609</v>
      </c>
      <c r="KUR1788" s="62">
        <v>53131609</v>
      </c>
      <c r="KUS1788" s="62">
        <v>53131609</v>
      </c>
      <c r="KUT1788" s="62">
        <v>53131609</v>
      </c>
      <c r="KUU1788" s="62">
        <v>53131609</v>
      </c>
      <c r="KUV1788" s="62">
        <v>53131609</v>
      </c>
      <c r="KUW1788" s="62">
        <v>53131609</v>
      </c>
      <c r="KUX1788" s="62">
        <v>53131609</v>
      </c>
      <c r="KUY1788" s="62">
        <v>53131609</v>
      </c>
      <c r="KUZ1788" s="62">
        <v>53131609</v>
      </c>
      <c r="KVA1788" s="62">
        <v>53131609</v>
      </c>
      <c r="KVB1788" s="62">
        <v>53131609</v>
      </c>
      <c r="KVC1788" s="62">
        <v>53131609</v>
      </c>
      <c r="KVD1788" s="62">
        <v>53131609</v>
      </c>
      <c r="KVE1788" s="62">
        <v>53131609</v>
      </c>
      <c r="KVF1788" s="62">
        <v>53131609</v>
      </c>
      <c r="KVG1788" s="62">
        <v>53131609</v>
      </c>
      <c r="KVH1788" s="62">
        <v>53131609</v>
      </c>
      <c r="KVI1788" s="62">
        <v>53131609</v>
      </c>
      <c r="KVJ1788" s="62">
        <v>53131609</v>
      </c>
      <c r="KVK1788" s="62">
        <v>53131609</v>
      </c>
      <c r="KVL1788" s="62">
        <v>53131609</v>
      </c>
      <c r="KVM1788" s="62">
        <v>53131609</v>
      </c>
      <c r="KVN1788" s="62">
        <v>53131609</v>
      </c>
      <c r="KVO1788" s="62">
        <v>53131609</v>
      </c>
      <c r="KVP1788" s="62">
        <v>53131609</v>
      </c>
      <c r="KVQ1788" s="62">
        <v>53131609</v>
      </c>
      <c r="KVR1788" s="62">
        <v>53131609</v>
      </c>
      <c r="KVS1788" s="62">
        <v>53131609</v>
      </c>
      <c r="KVT1788" s="62">
        <v>53131609</v>
      </c>
      <c r="KVU1788" s="62">
        <v>53131609</v>
      </c>
      <c r="KVV1788" s="62">
        <v>53131609</v>
      </c>
      <c r="KVW1788" s="62">
        <v>53131609</v>
      </c>
      <c r="KVX1788" s="62">
        <v>53131609</v>
      </c>
      <c r="KVY1788" s="62">
        <v>53131609</v>
      </c>
      <c r="KVZ1788" s="62">
        <v>53131609</v>
      </c>
      <c r="KWA1788" s="62">
        <v>53131609</v>
      </c>
      <c r="KWB1788" s="62">
        <v>53131609</v>
      </c>
      <c r="KWC1788" s="62">
        <v>53131609</v>
      </c>
      <c r="KWD1788" s="62">
        <v>53131609</v>
      </c>
      <c r="KWE1788" s="62">
        <v>53131609</v>
      </c>
      <c r="KWF1788" s="62">
        <v>53131609</v>
      </c>
      <c r="KWG1788" s="62">
        <v>53131609</v>
      </c>
      <c r="KWH1788" s="62">
        <v>53131609</v>
      </c>
      <c r="KWI1788" s="62">
        <v>53131609</v>
      </c>
      <c r="KWJ1788" s="62">
        <v>53131609</v>
      </c>
      <c r="KWK1788" s="62">
        <v>53131609</v>
      </c>
      <c r="KWL1788" s="62">
        <v>53131609</v>
      </c>
      <c r="KWM1788" s="62">
        <v>53131609</v>
      </c>
      <c r="KWN1788" s="62">
        <v>53131609</v>
      </c>
      <c r="KWO1788" s="62">
        <v>53131609</v>
      </c>
      <c r="KWP1788" s="62">
        <v>53131609</v>
      </c>
      <c r="KWQ1788" s="62">
        <v>53131609</v>
      </c>
      <c r="KWR1788" s="62">
        <v>53131609</v>
      </c>
      <c r="KWS1788" s="62">
        <v>53131609</v>
      </c>
      <c r="KWT1788" s="62">
        <v>53131609</v>
      </c>
      <c r="KWU1788" s="62">
        <v>53131609</v>
      </c>
      <c r="KWV1788" s="62">
        <v>53131609</v>
      </c>
      <c r="KWW1788" s="62">
        <v>53131609</v>
      </c>
      <c r="KWX1788" s="62">
        <v>53131609</v>
      </c>
      <c r="KWY1788" s="62">
        <v>53131609</v>
      </c>
      <c r="KWZ1788" s="62">
        <v>53131609</v>
      </c>
      <c r="KXA1788" s="62">
        <v>53131609</v>
      </c>
      <c r="KXB1788" s="62">
        <v>53131609</v>
      </c>
      <c r="KXC1788" s="62">
        <v>53131609</v>
      </c>
      <c r="KXD1788" s="62">
        <v>53131609</v>
      </c>
      <c r="KXE1788" s="62">
        <v>53131609</v>
      </c>
      <c r="KXF1788" s="62">
        <v>53131609</v>
      </c>
      <c r="KXG1788" s="62">
        <v>53131609</v>
      </c>
      <c r="KXH1788" s="62">
        <v>53131609</v>
      </c>
      <c r="KXI1788" s="62">
        <v>53131609</v>
      </c>
      <c r="KXJ1788" s="62">
        <v>53131609</v>
      </c>
      <c r="KXK1788" s="62">
        <v>53131609</v>
      </c>
      <c r="KXL1788" s="62">
        <v>53131609</v>
      </c>
      <c r="KXM1788" s="62">
        <v>53131609</v>
      </c>
      <c r="KXN1788" s="62">
        <v>53131609</v>
      </c>
      <c r="KXO1788" s="62">
        <v>53131609</v>
      </c>
      <c r="KXP1788" s="62">
        <v>53131609</v>
      </c>
      <c r="KXQ1788" s="62">
        <v>53131609</v>
      </c>
      <c r="KXR1788" s="62">
        <v>53131609</v>
      </c>
      <c r="KXS1788" s="62">
        <v>53131609</v>
      </c>
      <c r="KXT1788" s="62">
        <v>53131609</v>
      </c>
      <c r="KXU1788" s="62">
        <v>53131609</v>
      </c>
      <c r="KXV1788" s="62">
        <v>53131609</v>
      </c>
      <c r="KXW1788" s="62">
        <v>53131609</v>
      </c>
      <c r="KXX1788" s="62">
        <v>53131609</v>
      </c>
      <c r="KXY1788" s="62">
        <v>53131609</v>
      </c>
      <c r="KXZ1788" s="62">
        <v>53131609</v>
      </c>
      <c r="KYA1788" s="62">
        <v>53131609</v>
      </c>
      <c r="KYB1788" s="62">
        <v>53131609</v>
      </c>
      <c r="KYC1788" s="62">
        <v>53131609</v>
      </c>
      <c r="KYD1788" s="62">
        <v>53131609</v>
      </c>
      <c r="KYE1788" s="62">
        <v>53131609</v>
      </c>
      <c r="KYF1788" s="62">
        <v>53131609</v>
      </c>
      <c r="KYG1788" s="62">
        <v>53131609</v>
      </c>
      <c r="KYH1788" s="62">
        <v>53131609</v>
      </c>
      <c r="KYI1788" s="62">
        <v>53131609</v>
      </c>
      <c r="KYJ1788" s="62">
        <v>53131609</v>
      </c>
      <c r="KYK1788" s="62">
        <v>53131609</v>
      </c>
      <c r="KYL1788" s="62">
        <v>53131609</v>
      </c>
      <c r="KYM1788" s="62">
        <v>53131609</v>
      </c>
      <c r="KYN1788" s="62">
        <v>53131609</v>
      </c>
      <c r="KYO1788" s="62">
        <v>53131609</v>
      </c>
      <c r="KYP1788" s="62">
        <v>53131609</v>
      </c>
      <c r="KYQ1788" s="62">
        <v>53131609</v>
      </c>
      <c r="KYR1788" s="62">
        <v>53131609</v>
      </c>
      <c r="KYS1788" s="62">
        <v>53131609</v>
      </c>
      <c r="KYT1788" s="62">
        <v>53131609</v>
      </c>
      <c r="KYU1788" s="62">
        <v>53131609</v>
      </c>
      <c r="KYV1788" s="62">
        <v>53131609</v>
      </c>
      <c r="KYW1788" s="62">
        <v>53131609</v>
      </c>
      <c r="KYX1788" s="62">
        <v>53131609</v>
      </c>
      <c r="KYY1788" s="62">
        <v>53131609</v>
      </c>
      <c r="KYZ1788" s="62">
        <v>53131609</v>
      </c>
      <c r="KZA1788" s="62">
        <v>53131609</v>
      </c>
      <c r="KZB1788" s="62">
        <v>53131609</v>
      </c>
      <c r="KZC1788" s="62">
        <v>53131609</v>
      </c>
      <c r="KZD1788" s="62">
        <v>53131609</v>
      </c>
      <c r="KZE1788" s="62">
        <v>53131609</v>
      </c>
      <c r="KZF1788" s="62">
        <v>53131609</v>
      </c>
      <c r="KZG1788" s="62">
        <v>53131609</v>
      </c>
      <c r="KZH1788" s="62">
        <v>53131609</v>
      </c>
      <c r="KZI1788" s="62">
        <v>53131609</v>
      </c>
      <c r="KZJ1788" s="62">
        <v>53131609</v>
      </c>
      <c r="KZK1788" s="62">
        <v>53131609</v>
      </c>
      <c r="KZL1788" s="62">
        <v>53131609</v>
      </c>
      <c r="KZM1788" s="62">
        <v>53131609</v>
      </c>
      <c r="KZN1788" s="62">
        <v>53131609</v>
      </c>
      <c r="KZO1788" s="62">
        <v>53131609</v>
      </c>
      <c r="KZP1788" s="62">
        <v>53131609</v>
      </c>
      <c r="KZQ1788" s="62">
        <v>53131609</v>
      </c>
      <c r="KZR1788" s="62">
        <v>53131609</v>
      </c>
      <c r="KZS1788" s="62">
        <v>53131609</v>
      </c>
      <c r="KZT1788" s="62">
        <v>53131609</v>
      </c>
      <c r="KZU1788" s="62">
        <v>53131609</v>
      </c>
      <c r="KZV1788" s="62">
        <v>53131609</v>
      </c>
      <c r="KZW1788" s="62">
        <v>53131609</v>
      </c>
      <c r="KZX1788" s="62">
        <v>53131609</v>
      </c>
      <c r="KZY1788" s="62">
        <v>53131609</v>
      </c>
      <c r="KZZ1788" s="62">
        <v>53131609</v>
      </c>
      <c r="LAA1788" s="62">
        <v>53131609</v>
      </c>
      <c r="LAB1788" s="62">
        <v>53131609</v>
      </c>
      <c r="LAC1788" s="62">
        <v>53131609</v>
      </c>
      <c r="LAD1788" s="62">
        <v>53131609</v>
      </c>
      <c r="LAE1788" s="62">
        <v>53131609</v>
      </c>
      <c r="LAF1788" s="62">
        <v>53131609</v>
      </c>
      <c r="LAG1788" s="62">
        <v>53131609</v>
      </c>
      <c r="LAH1788" s="62">
        <v>53131609</v>
      </c>
      <c r="LAI1788" s="62">
        <v>53131609</v>
      </c>
      <c r="LAJ1788" s="62">
        <v>53131609</v>
      </c>
      <c r="LAK1788" s="62">
        <v>53131609</v>
      </c>
      <c r="LAL1788" s="62">
        <v>53131609</v>
      </c>
      <c r="LAM1788" s="62">
        <v>53131609</v>
      </c>
      <c r="LAN1788" s="62">
        <v>53131609</v>
      </c>
      <c r="LAO1788" s="62">
        <v>53131609</v>
      </c>
      <c r="LAP1788" s="62">
        <v>53131609</v>
      </c>
      <c r="LAQ1788" s="62">
        <v>53131609</v>
      </c>
      <c r="LAR1788" s="62">
        <v>53131609</v>
      </c>
      <c r="LAS1788" s="62">
        <v>53131609</v>
      </c>
      <c r="LAT1788" s="62">
        <v>53131609</v>
      </c>
      <c r="LAU1788" s="62">
        <v>53131609</v>
      </c>
      <c r="LAV1788" s="62">
        <v>53131609</v>
      </c>
      <c r="LAW1788" s="62">
        <v>53131609</v>
      </c>
      <c r="LAX1788" s="62">
        <v>53131609</v>
      </c>
      <c r="LAY1788" s="62">
        <v>53131609</v>
      </c>
      <c r="LAZ1788" s="62">
        <v>53131609</v>
      </c>
      <c r="LBA1788" s="62">
        <v>53131609</v>
      </c>
      <c r="LBB1788" s="62">
        <v>53131609</v>
      </c>
      <c r="LBC1788" s="62">
        <v>53131609</v>
      </c>
      <c r="LBD1788" s="62">
        <v>53131609</v>
      </c>
      <c r="LBE1788" s="62">
        <v>53131609</v>
      </c>
      <c r="LBF1788" s="62">
        <v>53131609</v>
      </c>
      <c r="LBG1788" s="62">
        <v>53131609</v>
      </c>
      <c r="LBH1788" s="62">
        <v>53131609</v>
      </c>
      <c r="LBI1788" s="62">
        <v>53131609</v>
      </c>
      <c r="LBJ1788" s="62">
        <v>53131609</v>
      </c>
      <c r="LBK1788" s="62">
        <v>53131609</v>
      </c>
      <c r="LBL1788" s="62">
        <v>53131609</v>
      </c>
      <c r="LBM1788" s="62">
        <v>53131609</v>
      </c>
      <c r="LBN1788" s="62">
        <v>53131609</v>
      </c>
      <c r="LBO1788" s="62">
        <v>53131609</v>
      </c>
      <c r="LBP1788" s="62">
        <v>53131609</v>
      </c>
      <c r="LBQ1788" s="62">
        <v>53131609</v>
      </c>
      <c r="LBR1788" s="62">
        <v>53131609</v>
      </c>
      <c r="LBS1788" s="62">
        <v>53131609</v>
      </c>
      <c r="LBT1788" s="62">
        <v>53131609</v>
      </c>
      <c r="LBU1788" s="62">
        <v>53131609</v>
      </c>
      <c r="LBV1788" s="62">
        <v>53131609</v>
      </c>
      <c r="LBW1788" s="62">
        <v>53131609</v>
      </c>
      <c r="LBX1788" s="62">
        <v>53131609</v>
      </c>
      <c r="LBY1788" s="62">
        <v>53131609</v>
      </c>
      <c r="LBZ1788" s="62">
        <v>53131609</v>
      </c>
      <c r="LCA1788" s="62">
        <v>53131609</v>
      </c>
      <c r="LCB1788" s="62">
        <v>53131609</v>
      </c>
      <c r="LCC1788" s="62">
        <v>53131609</v>
      </c>
      <c r="LCD1788" s="62">
        <v>53131609</v>
      </c>
      <c r="LCE1788" s="62">
        <v>53131609</v>
      </c>
      <c r="LCF1788" s="62">
        <v>53131609</v>
      </c>
      <c r="LCG1788" s="62">
        <v>53131609</v>
      </c>
      <c r="LCH1788" s="62">
        <v>53131609</v>
      </c>
      <c r="LCI1788" s="62">
        <v>53131609</v>
      </c>
      <c r="LCJ1788" s="62">
        <v>53131609</v>
      </c>
      <c r="LCK1788" s="62">
        <v>53131609</v>
      </c>
      <c r="LCL1788" s="62">
        <v>53131609</v>
      </c>
      <c r="LCM1788" s="62">
        <v>53131609</v>
      </c>
      <c r="LCN1788" s="62">
        <v>53131609</v>
      </c>
      <c r="LCO1788" s="62">
        <v>53131609</v>
      </c>
      <c r="LCP1788" s="62">
        <v>53131609</v>
      </c>
      <c r="LCQ1788" s="62">
        <v>53131609</v>
      </c>
      <c r="LCR1788" s="62">
        <v>53131609</v>
      </c>
      <c r="LCS1788" s="62">
        <v>53131609</v>
      </c>
      <c r="LCT1788" s="62">
        <v>53131609</v>
      </c>
      <c r="LCU1788" s="62">
        <v>53131609</v>
      </c>
      <c r="LCV1788" s="62">
        <v>53131609</v>
      </c>
      <c r="LCW1788" s="62">
        <v>53131609</v>
      </c>
      <c r="LCX1788" s="62">
        <v>53131609</v>
      </c>
      <c r="LCY1788" s="62">
        <v>53131609</v>
      </c>
      <c r="LCZ1788" s="62">
        <v>53131609</v>
      </c>
      <c r="LDA1788" s="62">
        <v>53131609</v>
      </c>
      <c r="LDB1788" s="62">
        <v>53131609</v>
      </c>
      <c r="LDC1788" s="62">
        <v>53131609</v>
      </c>
      <c r="LDD1788" s="62">
        <v>53131609</v>
      </c>
      <c r="LDE1788" s="62">
        <v>53131609</v>
      </c>
      <c r="LDF1788" s="62">
        <v>53131609</v>
      </c>
      <c r="LDG1788" s="62">
        <v>53131609</v>
      </c>
      <c r="LDH1788" s="62">
        <v>53131609</v>
      </c>
      <c r="LDI1788" s="62">
        <v>53131609</v>
      </c>
      <c r="LDJ1788" s="62">
        <v>53131609</v>
      </c>
      <c r="LDK1788" s="62">
        <v>53131609</v>
      </c>
      <c r="LDL1788" s="62">
        <v>53131609</v>
      </c>
      <c r="LDM1788" s="62">
        <v>53131609</v>
      </c>
      <c r="LDN1788" s="62">
        <v>53131609</v>
      </c>
      <c r="LDO1788" s="62">
        <v>53131609</v>
      </c>
      <c r="LDP1788" s="62">
        <v>53131609</v>
      </c>
      <c r="LDQ1788" s="62">
        <v>53131609</v>
      </c>
      <c r="LDR1788" s="62">
        <v>53131609</v>
      </c>
      <c r="LDS1788" s="62">
        <v>53131609</v>
      </c>
      <c r="LDT1788" s="62">
        <v>53131609</v>
      </c>
      <c r="LDU1788" s="62">
        <v>53131609</v>
      </c>
      <c r="LDV1788" s="62">
        <v>53131609</v>
      </c>
      <c r="LDW1788" s="62">
        <v>53131609</v>
      </c>
      <c r="LDX1788" s="62">
        <v>53131609</v>
      </c>
      <c r="LDY1788" s="62">
        <v>53131609</v>
      </c>
      <c r="LDZ1788" s="62">
        <v>53131609</v>
      </c>
      <c r="LEA1788" s="62">
        <v>53131609</v>
      </c>
      <c r="LEB1788" s="62">
        <v>53131609</v>
      </c>
      <c r="LEC1788" s="62">
        <v>53131609</v>
      </c>
      <c r="LED1788" s="62">
        <v>53131609</v>
      </c>
      <c r="LEE1788" s="62">
        <v>53131609</v>
      </c>
      <c r="LEF1788" s="62">
        <v>53131609</v>
      </c>
      <c r="LEG1788" s="62">
        <v>53131609</v>
      </c>
      <c r="LEH1788" s="62">
        <v>53131609</v>
      </c>
      <c r="LEI1788" s="62">
        <v>53131609</v>
      </c>
      <c r="LEJ1788" s="62">
        <v>53131609</v>
      </c>
      <c r="LEK1788" s="62">
        <v>53131609</v>
      </c>
      <c r="LEL1788" s="62">
        <v>53131609</v>
      </c>
      <c r="LEM1788" s="62">
        <v>53131609</v>
      </c>
      <c r="LEN1788" s="62">
        <v>53131609</v>
      </c>
      <c r="LEO1788" s="62">
        <v>53131609</v>
      </c>
      <c r="LEP1788" s="62">
        <v>53131609</v>
      </c>
      <c r="LEQ1788" s="62">
        <v>53131609</v>
      </c>
      <c r="LER1788" s="62">
        <v>53131609</v>
      </c>
      <c r="LES1788" s="62">
        <v>53131609</v>
      </c>
      <c r="LET1788" s="62">
        <v>53131609</v>
      </c>
      <c r="LEU1788" s="62">
        <v>53131609</v>
      </c>
      <c r="LEV1788" s="62">
        <v>53131609</v>
      </c>
      <c r="LEW1788" s="62">
        <v>53131609</v>
      </c>
      <c r="LEX1788" s="62">
        <v>53131609</v>
      </c>
      <c r="LEY1788" s="62">
        <v>53131609</v>
      </c>
      <c r="LEZ1788" s="62">
        <v>53131609</v>
      </c>
      <c r="LFA1788" s="62">
        <v>53131609</v>
      </c>
      <c r="LFB1788" s="62">
        <v>53131609</v>
      </c>
      <c r="LFC1788" s="62">
        <v>53131609</v>
      </c>
      <c r="LFD1788" s="62">
        <v>53131609</v>
      </c>
      <c r="LFE1788" s="62">
        <v>53131609</v>
      </c>
      <c r="LFF1788" s="62">
        <v>53131609</v>
      </c>
      <c r="LFG1788" s="62">
        <v>53131609</v>
      </c>
      <c r="LFH1788" s="62">
        <v>53131609</v>
      </c>
      <c r="LFI1788" s="62">
        <v>53131609</v>
      </c>
      <c r="LFJ1788" s="62">
        <v>53131609</v>
      </c>
      <c r="LFK1788" s="62">
        <v>53131609</v>
      </c>
      <c r="LFL1788" s="62">
        <v>53131609</v>
      </c>
      <c r="LFM1788" s="62">
        <v>53131609</v>
      </c>
      <c r="LFN1788" s="62">
        <v>53131609</v>
      </c>
      <c r="LFO1788" s="62">
        <v>53131609</v>
      </c>
      <c r="LFP1788" s="62">
        <v>53131609</v>
      </c>
      <c r="LFQ1788" s="62">
        <v>53131609</v>
      </c>
      <c r="LFR1788" s="62">
        <v>53131609</v>
      </c>
      <c r="LFS1788" s="62">
        <v>53131609</v>
      </c>
      <c r="LFT1788" s="62">
        <v>53131609</v>
      </c>
      <c r="LFU1788" s="62">
        <v>53131609</v>
      </c>
      <c r="LFV1788" s="62">
        <v>53131609</v>
      </c>
      <c r="LFW1788" s="62">
        <v>53131609</v>
      </c>
      <c r="LFX1788" s="62">
        <v>53131609</v>
      </c>
      <c r="LFY1788" s="62">
        <v>53131609</v>
      </c>
      <c r="LFZ1788" s="62">
        <v>53131609</v>
      </c>
      <c r="LGA1788" s="62">
        <v>53131609</v>
      </c>
      <c r="LGB1788" s="62">
        <v>53131609</v>
      </c>
      <c r="LGC1788" s="62">
        <v>53131609</v>
      </c>
      <c r="LGD1788" s="62">
        <v>53131609</v>
      </c>
      <c r="LGE1788" s="62">
        <v>53131609</v>
      </c>
      <c r="LGF1788" s="62">
        <v>53131609</v>
      </c>
      <c r="LGG1788" s="62">
        <v>53131609</v>
      </c>
      <c r="LGH1788" s="62">
        <v>53131609</v>
      </c>
      <c r="LGI1788" s="62">
        <v>53131609</v>
      </c>
      <c r="LGJ1788" s="62">
        <v>53131609</v>
      </c>
      <c r="LGK1788" s="62">
        <v>53131609</v>
      </c>
      <c r="LGL1788" s="62">
        <v>53131609</v>
      </c>
      <c r="LGM1788" s="62">
        <v>53131609</v>
      </c>
      <c r="LGN1788" s="62">
        <v>53131609</v>
      </c>
      <c r="LGO1788" s="62">
        <v>53131609</v>
      </c>
      <c r="LGP1788" s="62">
        <v>53131609</v>
      </c>
      <c r="LGQ1788" s="62">
        <v>53131609</v>
      </c>
      <c r="LGR1788" s="62">
        <v>53131609</v>
      </c>
      <c r="LGS1788" s="62">
        <v>53131609</v>
      </c>
      <c r="LGT1788" s="62">
        <v>53131609</v>
      </c>
      <c r="LGU1788" s="62">
        <v>53131609</v>
      </c>
      <c r="LGV1788" s="62">
        <v>53131609</v>
      </c>
      <c r="LGW1788" s="62">
        <v>53131609</v>
      </c>
      <c r="LGX1788" s="62">
        <v>53131609</v>
      </c>
      <c r="LGY1788" s="62">
        <v>53131609</v>
      </c>
      <c r="LGZ1788" s="62">
        <v>53131609</v>
      </c>
      <c r="LHA1788" s="62">
        <v>53131609</v>
      </c>
      <c r="LHB1788" s="62">
        <v>53131609</v>
      </c>
      <c r="LHC1788" s="62">
        <v>53131609</v>
      </c>
      <c r="LHD1788" s="62">
        <v>53131609</v>
      </c>
      <c r="LHE1788" s="62">
        <v>53131609</v>
      </c>
      <c r="LHF1788" s="62">
        <v>53131609</v>
      </c>
      <c r="LHG1788" s="62">
        <v>53131609</v>
      </c>
      <c r="LHH1788" s="62">
        <v>53131609</v>
      </c>
      <c r="LHI1788" s="62">
        <v>53131609</v>
      </c>
      <c r="LHJ1788" s="62">
        <v>53131609</v>
      </c>
      <c r="LHK1788" s="62">
        <v>53131609</v>
      </c>
      <c r="LHL1788" s="62">
        <v>53131609</v>
      </c>
      <c r="LHM1788" s="62">
        <v>53131609</v>
      </c>
      <c r="LHN1788" s="62">
        <v>53131609</v>
      </c>
      <c r="LHO1788" s="62">
        <v>53131609</v>
      </c>
      <c r="LHP1788" s="62">
        <v>53131609</v>
      </c>
      <c r="LHQ1788" s="62">
        <v>53131609</v>
      </c>
      <c r="LHR1788" s="62">
        <v>53131609</v>
      </c>
      <c r="LHS1788" s="62">
        <v>53131609</v>
      </c>
      <c r="LHT1788" s="62">
        <v>53131609</v>
      </c>
      <c r="LHU1788" s="62">
        <v>53131609</v>
      </c>
      <c r="LHV1788" s="62">
        <v>53131609</v>
      </c>
      <c r="LHW1788" s="62">
        <v>53131609</v>
      </c>
      <c r="LHX1788" s="62">
        <v>53131609</v>
      </c>
      <c r="LHY1788" s="62">
        <v>53131609</v>
      </c>
      <c r="LHZ1788" s="62">
        <v>53131609</v>
      </c>
      <c r="LIA1788" s="62">
        <v>53131609</v>
      </c>
      <c r="LIB1788" s="62">
        <v>53131609</v>
      </c>
      <c r="LIC1788" s="62">
        <v>53131609</v>
      </c>
      <c r="LID1788" s="62">
        <v>53131609</v>
      </c>
      <c r="LIE1788" s="62">
        <v>53131609</v>
      </c>
      <c r="LIF1788" s="62">
        <v>53131609</v>
      </c>
      <c r="LIG1788" s="62">
        <v>53131609</v>
      </c>
      <c r="LIH1788" s="62">
        <v>53131609</v>
      </c>
      <c r="LII1788" s="62">
        <v>53131609</v>
      </c>
      <c r="LIJ1788" s="62">
        <v>53131609</v>
      </c>
      <c r="LIK1788" s="62">
        <v>53131609</v>
      </c>
      <c r="LIL1788" s="62">
        <v>53131609</v>
      </c>
      <c r="LIM1788" s="62">
        <v>53131609</v>
      </c>
      <c r="LIN1788" s="62">
        <v>53131609</v>
      </c>
      <c r="LIO1788" s="62">
        <v>53131609</v>
      </c>
      <c r="LIP1788" s="62">
        <v>53131609</v>
      </c>
      <c r="LIQ1788" s="62">
        <v>53131609</v>
      </c>
      <c r="LIR1788" s="62">
        <v>53131609</v>
      </c>
      <c r="LIS1788" s="62">
        <v>53131609</v>
      </c>
      <c r="LIT1788" s="62">
        <v>53131609</v>
      </c>
      <c r="LIU1788" s="62">
        <v>53131609</v>
      </c>
      <c r="LIV1788" s="62">
        <v>53131609</v>
      </c>
      <c r="LIW1788" s="62">
        <v>53131609</v>
      </c>
      <c r="LIX1788" s="62">
        <v>53131609</v>
      </c>
      <c r="LIY1788" s="62">
        <v>53131609</v>
      </c>
      <c r="LIZ1788" s="62">
        <v>53131609</v>
      </c>
      <c r="LJA1788" s="62">
        <v>53131609</v>
      </c>
      <c r="LJB1788" s="62">
        <v>53131609</v>
      </c>
      <c r="LJC1788" s="62">
        <v>53131609</v>
      </c>
      <c r="LJD1788" s="62">
        <v>53131609</v>
      </c>
      <c r="LJE1788" s="62">
        <v>53131609</v>
      </c>
      <c r="LJF1788" s="62">
        <v>53131609</v>
      </c>
      <c r="LJG1788" s="62">
        <v>53131609</v>
      </c>
      <c r="LJH1788" s="62">
        <v>53131609</v>
      </c>
      <c r="LJI1788" s="62">
        <v>53131609</v>
      </c>
      <c r="LJJ1788" s="62">
        <v>53131609</v>
      </c>
      <c r="LJK1788" s="62">
        <v>53131609</v>
      </c>
      <c r="LJL1788" s="62">
        <v>53131609</v>
      </c>
      <c r="LJM1788" s="62">
        <v>53131609</v>
      </c>
      <c r="LJN1788" s="62">
        <v>53131609</v>
      </c>
      <c r="LJO1788" s="62">
        <v>53131609</v>
      </c>
      <c r="LJP1788" s="62">
        <v>53131609</v>
      </c>
      <c r="LJQ1788" s="62">
        <v>53131609</v>
      </c>
      <c r="LJR1788" s="62">
        <v>53131609</v>
      </c>
      <c r="LJS1788" s="62">
        <v>53131609</v>
      </c>
      <c r="LJT1788" s="62">
        <v>53131609</v>
      </c>
      <c r="LJU1788" s="62">
        <v>53131609</v>
      </c>
      <c r="LJV1788" s="62">
        <v>53131609</v>
      </c>
      <c r="LJW1788" s="62">
        <v>53131609</v>
      </c>
      <c r="LJX1788" s="62">
        <v>53131609</v>
      </c>
      <c r="LJY1788" s="62">
        <v>53131609</v>
      </c>
      <c r="LJZ1788" s="62">
        <v>53131609</v>
      </c>
      <c r="LKA1788" s="62">
        <v>53131609</v>
      </c>
      <c r="LKB1788" s="62">
        <v>53131609</v>
      </c>
      <c r="LKC1788" s="62">
        <v>53131609</v>
      </c>
      <c r="LKD1788" s="62">
        <v>53131609</v>
      </c>
      <c r="LKE1788" s="62">
        <v>53131609</v>
      </c>
      <c r="LKF1788" s="62">
        <v>53131609</v>
      </c>
      <c r="LKG1788" s="62">
        <v>53131609</v>
      </c>
      <c r="LKH1788" s="62">
        <v>53131609</v>
      </c>
      <c r="LKI1788" s="62">
        <v>53131609</v>
      </c>
      <c r="LKJ1788" s="62">
        <v>53131609</v>
      </c>
      <c r="LKK1788" s="62">
        <v>53131609</v>
      </c>
      <c r="LKL1788" s="62">
        <v>53131609</v>
      </c>
      <c r="LKM1788" s="62">
        <v>53131609</v>
      </c>
      <c r="LKN1788" s="62">
        <v>53131609</v>
      </c>
      <c r="LKO1788" s="62">
        <v>53131609</v>
      </c>
      <c r="LKP1788" s="62">
        <v>53131609</v>
      </c>
      <c r="LKQ1788" s="62">
        <v>53131609</v>
      </c>
      <c r="LKR1788" s="62">
        <v>53131609</v>
      </c>
      <c r="LKS1788" s="62">
        <v>53131609</v>
      </c>
      <c r="LKT1788" s="62">
        <v>53131609</v>
      </c>
      <c r="LKU1788" s="62">
        <v>53131609</v>
      </c>
      <c r="LKV1788" s="62">
        <v>53131609</v>
      </c>
      <c r="LKW1788" s="62">
        <v>53131609</v>
      </c>
      <c r="LKX1788" s="62">
        <v>53131609</v>
      </c>
      <c r="LKY1788" s="62">
        <v>53131609</v>
      </c>
      <c r="LKZ1788" s="62">
        <v>53131609</v>
      </c>
      <c r="LLA1788" s="62">
        <v>53131609</v>
      </c>
      <c r="LLB1788" s="62">
        <v>53131609</v>
      </c>
      <c r="LLC1788" s="62">
        <v>53131609</v>
      </c>
      <c r="LLD1788" s="62">
        <v>53131609</v>
      </c>
      <c r="LLE1788" s="62">
        <v>53131609</v>
      </c>
      <c r="LLF1788" s="62">
        <v>53131609</v>
      </c>
      <c r="LLG1788" s="62">
        <v>53131609</v>
      </c>
      <c r="LLH1788" s="62">
        <v>53131609</v>
      </c>
      <c r="LLI1788" s="62">
        <v>53131609</v>
      </c>
      <c r="LLJ1788" s="62">
        <v>53131609</v>
      </c>
      <c r="LLK1788" s="62">
        <v>53131609</v>
      </c>
      <c r="LLL1788" s="62">
        <v>53131609</v>
      </c>
      <c r="LLM1788" s="62">
        <v>53131609</v>
      </c>
      <c r="LLN1788" s="62">
        <v>53131609</v>
      </c>
      <c r="LLO1788" s="62">
        <v>53131609</v>
      </c>
      <c r="LLP1788" s="62">
        <v>53131609</v>
      </c>
      <c r="LLQ1788" s="62">
        <v>53131609</v>
      </c>
      <c r="LLR1788" s="62">
        <v>53131609</v>
      </c>
      <c r="LLS1788" s="62">
        <v>53131609</v>
      </c>
      <c r="LLT1788" s="62">
        <v>53131609</v>
      </c>
      <c r="LLU1788" s="62">
        <v>53131609</v>
      </c>
      <c r="LLV1788" s="62">
        <v>53131609</v>
      </c>
      <c r="LLW1788" s="62">
        <v>53131609</v>
      </c>
      <c r="LLX1788" s="62">
        <v>53131609</v>
      </c>
      <c r="LLY1788" s="62">
        <v>53131609</v>
      </c>
      <c r="LLZ1788" s="62">
        <v>53131609</v>
      </c>
      <c r="LMA1788" s="62">
        <v>53131609</v>
      </c>
      <c r="LMB1788" s="62">
        <v>53131609</v>
      </c>
      <c r="LMC1788" s="62">
        <v>53131609</v>
      </c>
      <c r="LMD1788" s="62">
        <v>53131609</v>
      </c>
      <c r="LME1788" s="62">
        <v>53131609</v>
      </c>
      <c r="LMF1788" s="62">
        <v>53131609</v>
      </c>
      <c r="LMG1788" s="62">
        <v>53131609</v>
      </c>
      <c r="LMH1788" s="62">
        <v>53131609</v>
      </c>
      <c r="LMI1788" s="62">
        <v>53131609</v>
      </c>
      <c r="LMJ1788" s="62">
        <v>53131609</v>
      </c>
      <c r="LMK1788" s="62">
        <v>53131609</v>
      </c>
      <c r="LML1788" s="62">
        <v>53131609</v>
      </c>
      <c r="LMM1788" s="62">
        <v>53131609</v>
      </c>
      <c r="LMN1788" s="62">
        <v>53131609</v>
      </c>
      <c r="LMO1788" s="62">
        <v>53131609</v>
      </c>
      <c r="LMP1788" s="62">
        <v>53131609</v>
      </c>
      <c r="LMQ1788" s="62">
        <v>53131609</v>
      </c>
      <c r="LMR1788" s="62">
        <v>53131609</v>
      </c>
      <c r="LMS1788" s="62">
        <v>53131609</v>
      </c>
      <c r="LMT1788" s="62">
        <v>53131609</v>
      </c>
      <c r="LMU1788" s="62">
        <v>53131609</v>
      </c>
      <c r="LMV1788" s="62">
        <v>53131609</v>
      </c>
      <c r="LMW1788" s="62">
        <v>53131609</v>
      </c>
      <c r="LMX1788" s="62">
        <v>53131609</v>
      </c>
      <c r="LMY1788" s="62">
        <v>53131609</v>
      </c>
      <c r="LMZ1788" s="62">
        <v>53131609</v>
      </c>
      <c r="LNA1788" s="62">
        <v>53131609</v>
      </c>
      <c r="LNB1788" s="62">
        <v>53131609</v>
      </c>
      <c r="LNC1788" s="62">
        <v>53131609</v>
      </c>
      <c r="LND1788" s="62">
        <v>53131609</v>
      </c>
      <c r="LNE1788" s="62">
        <v>53131609</v>
      </c>
      <c r="LNF1788" s="62">
        <v>53131609</v>
      </c>
      <c r="LNG1788" s="62">
        <v>53131609</v>
      </c>
      <c r="LNH1788" s="62">
        <v>53131609</v>
      </c>
      <c r="LNI1788" s="62">
        <v>53131609</v>
      </c>
      <c r="LNJ1788" s="62">
        <v>53131609</v>
      </c>
      <c r="LNK1788" s="62">
        <v>53131609</v>
      </c>
      <c r="LNL1788" s="62">
        <v>53131609</v>
      </c>
      <c r="LNM1788" s="62">
        <v>53131609</v>
      </c>
      <c r="LNN1788" s="62">
        <v>53131609</v>
      </c>
      <c r="LNO1788" s="62">
        <v>53131609</v>
      </c>
      <c r="LNP1788" s="62">
        <v>53131609</v>
      </c>
      <c r="LNQ1788" s="62">
        <v>53131609</v>
      </c>
      <c r="LNR1788" s="62">
        <v>53131609</v>
      </c>
      <c r="LNS1788" s="62">
        <v>53131609</v>
      </c>
      <c r="LNT1788" s="62">
        <v>53131609</v>
      </c>
      <c r="LNU1788" s="62">
        <v>53131609</v>
      </c>
      <c r="LNV1788" s="62">
        <v>53131609</v>
      </c>
      <c r="LNW1788" s="62">
        <v>53131609</v>
      </c>
      <c r="LNX1788" s="62">
        <v>53131609</v>
      </c>
      <c r="LNY1788" s="62">
        <v>53131609</v>
      </c>
      <c r="LNZ1788" s="62">
        <v>53131609</v>
      </c>
      <c r="LOA1788" s="62">
        <v>53131609</v>
      </c>
      <c r="LOB1788" s="62">
        <v>53131609</v>
      </c>
      <c r="LOC1788" s="62">
        <v>53131609</v>
      </c>
      <c r="LOD1788" s="62">
        <v>53131609</v>
      </c>
      <c r="LOE1788" s="62">
        <v>53131609</v>
      </c>
      <c r="LOF1788" s="62">
        <v>53131609</v>
      </c>
      <c r="LOG1788" s="62">
        <v>53131609</v>
      </c>
      <c r="LOH1788" s="62">
        <v>53131609</v>
      </c>
      <c r="LOI1788" s="62">
        <v>53131609</v>
      </c>
      <c r="LOJ1788" s="62">
        <v>53131609</v>
      </c>
      <c r="LOK1788" s="62">
        <v>53131609</v>
      </c>
      <c r="LOL1788" s="62">
        <v>53131609</v>
      </c>
      <c r="LOM1788" s="62">
        <v>53131609</v>
      </c>
      <c r="LON1788" s="62">
        <v>53131609</v>
      </c>
      <c r="LOO1788" s="62">
        <v>53131609</v>
      </c>
      <c r="LOP1788" s="62">
        <v>53131609</v>
      </c>
      <c r="LOQ1788" s="62">
        <v>53131609</v>
      </c>
      <c r="LOR1788" s="62">
        <v>53131609</v>
      </c>
      <c r="LOS1788" s="62">
        <v>53131609</v>
      </c>
      <c r="LOT1788" s="62">
        <v>53131609</v>
      </c>
      <c r="LOU1788" s="62">
        <v>53131609</v>
      </c>
      <c r="LOV1788" s="62">
        <v>53131609</v>
      </c>
      <c r="LOW1788" s="62">
        <v>53131609</v>
      </c>
      <c r="LOX1788" s="62">
        <v>53131609</v>
      </c>
      <c r="LOY1788" s="62">
        <v>53131609</v>
      </c>
      <c r="LOZ1788" s="62">
        <v>53131609</v>
      </c>
      <c r="LPA1788" s="62">
        <v>53131609</v>
      </c>
      <c r="LPB1788" s="62">
        <v>53131609</v>
      </c>
      <c r="LPC1788" s="62">
        <v>53131609</v>
      </c>
      <c r="LPD1788" s="62">
        <v>53131609</v>
      </c>
      <c r="LPE1788" s="62">
        <v>53131609</v>
      </c>
      <c r="LPF1788" s="62">
        <v>53131609</v>
      </c>
      <c r="LPG1788" s="62">
        <v>53131609</v>
      </c>
      <c r="LPH1788" s="62">
        <v>53131609</v>
      </c>
      <c r="LPI1788" s="62">
        <v>53131609</v>
      </c>
      <c r="LPJ1788" s="62">
        <v>53131609</v>
      </c>
      <c r="LPK1788" s="62">
        <v>53131609</v>
      </c>
      <c r="LPL1788" s="62">
        <v>53131609</v>
      </c>
      <c r="LPM1788" s="62">
        <v>53131609</v>
      </c>
      <c r="LPN1788" s="62">
        <v>53131609</v>
      </c>
      <c r="LPO1788" s="62">
        <v>53131609</v>
      </c>
      <c r="LPP1788" s="62">
        <v>53131609</v>
      </c>
      <c r="LPQ1788" s="62">
        <v>53131609</v>
      </c>
      <c r="LPR1788" s="62">
        <v>53131609</v>
      </c>
      <c r="LPS1788" s="62">
        <v>53131609</v>
      </c>
      <c r="LPT1788" s="62">
        <v>53131609</v>
      </c>
      <c r="LPU1788" s="62">
        <v>53131609</v>
      </c>
      <c r="LPV1788" s="62">
        <v>53131609</v>
      </c>
      <c r="LPW1788" s="62">
        <v>53131609</v>
      </c>
      <c r="LPX1788" s="62">
        <v>53131609</v>
      </c>
      <c r="LPY1788" s="62">
        <v>53131609</v>
      </c>
      <c r="LPZ1788" s="62">
        <v>53131609</v>
      </c>
      <c r="LQA1788" s="62">
        <v>53131609</v>
      </c>
      <c r="LQB1788" s="62">
        <v>53131609</v>
      </c>
      <c r="LQC1788" s="62">
        <v>53131609</v>
      </c>
      <c r="LQD1788" s="62">
        <v>53131609</v>
      </c>
      <c r="LQE1788" s="62">
        <v>53131609</v>
      </c>
      <c r="LQF1788" s="62">
        <v>53131609</v>
      </c>
      <c r="LQG1788" s="62">
        <v>53131609</v>
      </c>
      <c r="LQH1788" s="62">
        <v>53131609</v>
      </c>
      <c r="LQI1788" s="62">
        <v>53131609</v>
      </c>
      <c r="LQJ1788" s="62">
        <v>53131609</v>
      </c>
      <c r="LQK1788" s="62">
        <v>53131609</v>
      </c>
      <c r="LQL1788" s="62">
        <v>53131609</v>
      </c>
      <c r="LQM1788" s="62">
        <v>53131609</v>
      </c>
      <c r="LQN1788" s="62">
        <v>53131609</v>
      </c>
      <c r="LQO1788" s="62">
        <v>53131609</v>
      </c>
      <c r="LQP1788" s="62">
        <v>53131609</v>
      </c>
      <c r="LQQ1788" s="62">
        <v>53131609</v>
      </c>
      <c r="LQR1788" s="62">
        <v>53131609</v>
      </c>
      <c r="LQS1788" s="62">
        <v>53131609</v>
      </c>
      <c r="LQT1788" s="62">
        <v>53131609</v>
      </c>
      <c r="LQU1788" s="62">
        <v>53131609</v>
      </c>
      <c r="LQV1788" s="62">
        <v>53131609</v>
      </c>
      <c r="LQW1788" s="62">
        <v>53131609</v>
      </c>
      <c r="LQX1788" s="62">
        <v>53131609</v>
      </c>
      <c r="LQY1788" s="62">
        <v>53131609</v>
      </c>
      <c r="LQZ1788" s="62">
        <v>53131609</v>
      </c>
      <c r="LRA1788" s="62">
        <v>53131609</v>
      </c>
      <c r="LRB1788" s="62">
        <v>53131609</v>
      </c>
      <c r="LRC1788" s="62">
        <v>53131609</v>
      </c>
      <c r="LRD1788" s="62">
        <v>53131609</v>
      </c>
      <c r="LRE1788" s="62">
        <v>53131609</v>
      </c>
      <c r="LRF1788" s="62">
        <v>53131609</v>
      </c>
      <c r="LRG1788" s="62">
        <v>53131609</v>
      </c>
      <c r="LRH1788" s="62">
        <v>53131609</v>
      </c>
      <c r="LRI1788" s="62">
        <v>53131609</v>
      </c>
      <c r="LRJ1788" s="62">
        <v>53131609</v>
      </c>
      <c r="LRK1788" s="62">
        <v>53131609</v>
      </c>
      <c r="LRL1788" s="62">
        <v>53131609</v>
      </c>
      <c r="LRM1788" s="62">
        <v>53131609</v>
      </c>
      <c r="LRN1788" s="62">
        <v>53131609</v>
      </c>
      <c r="LRO1788" s="62">
        <v>53131609</v>
      </c>
      <c r="LRP1788" s="62">
        <v>53131609</v>
      </c>
      <c r="LRQ1788" s="62">
        <v>53131609</v>
      </c>
      <c r="LRR1788" s="62">
        <v>53131609</v>
      </c>
      <c r="LRS1788" s="62">
        <v>53131609</v>
      </c>
      <c r="LRT1788" s="62">
        <v>53131609</v>
      </c>
      <c r="LRU1788" s="62">
        <v>53131609</v>
      </c>
      <c r="LRV1788" s="62">
        <v>53131609</v>
      </c>
      <c r="LRW1788" s="62">
        <v>53131609</v>
      </c>
      <c r="LRX1788" s="62">
        <v>53131609</v>
      </c>
      <c r="LRY1788" s="62">
        <v>53131609</v>
      </c>
      <c r="LRZ1788" s="62">
        <v>53131609</v>
      </c>
      <c r="LSA1788" s="62">
        <v>53131609</v>
      </c>
      <c r="LSB1788" s="62">
        <v>53131609</v>
      </c>
      <c r="LSC1788" s="62">
        <v>53131609</v>
      </c>
      <c r="LSD1788" s="62">
        <v>53131609</v>
      </c>
      <c r="LSE1788" s="62">
        <v>53131609</v>
      </c>
      <c r="LSF1788" s="62">
        <v>53131609</v>
      </c>
      <c r="LSG1788" s="62">
        <v>53131609</v>
      </c>
      <c r="LSH1788" s="62">
        <v>53131609</v>
      </c>
      <c r="LSI1788" s="62">
        <v>53131609</v>
      </c>
      <c r="LSJ1788" s="62">
        <v>53131609</v>
      </c>
      <c r="LSK1788" s="62">
        <v>53131609</v>
      </c>
      <c r="LSL1788" s="62">
        <v>53131609</v>
      </c>
      <c r="LSM1788" s="62">
        <v>53131609</v>
      </c>
      <c r="LSN1788" s="62">
        <v>53131609</v>
      </c>
      <c r="LSO1788" s="62">
        <v>53131609</v>
      </c>
      <c r="LSP1788" s="62">
        <v>53131609</v>
      </c>
      <c r="LSQ1788" s="62">
        <v>53131609</v>
      </c>
      <c r="LSR1788" s="62">
        <v>53131609</v>
      </c>
      <c r="LSS1788" s="62">
        <v>53131609</v>
      </c>
      <c r="LST1788" s="62">
        <v>53131609</v>
      </c>
      <c r="LSU1788" s="62">
        <v>53131609</v>
      </c>
      <c r="LSV1788" s="62">
        <v>53131609</v>
      </c>
      <c r="LSW1788" s="62">
        <v>53131609</v>
      </c>
      <c r="LSX1788" s="62">
        <v>53131609</v>
      </c>
      <c r="LSY1788" s="62">
        <v>53131609</v>
      </c>
      <c r="LSZ1788" s="62">
        <v>53131609</v>
      </c>
      <c r="LTA1788" s="62">
        <v>53131609</v>
      </c>
      <c r="LTB1788" s="62">
        <v>53131609</v>
      </c>
      <c r="LTC1788" s="62">
        <v>53131609</v>
      </c>
      <c r="LTD1788" s="62">
        <v>53131609</v>
      </c>
      <c r="LTE1788" s="62">
        <v>53131609</v>
      </c>
      <c r="LTF1788" s="62">
        <v>53131609</v>
      </c>
      <c r="LTG1788" s="62">
        <v>53131609</v>
      </c>
      <c r="LTH1788" s="62">
        <v>53131609</v>
      </c>
      <c r="LTI1788" s="62">
        <v>53131609</v>
      </c>
      <c r="LTJ1788" s="62">
        <v>53131609</v>
      </c>
      <c r="LTK1788" s="62">
        <v>53131609</v>
      </c>
      <c r="LTL1788" s="62">
        <v>53131609</v>
      </c>
      <c r="LTM1788" s="62">
        <v>53131609</v>
      </c>
      <c r="LTN1788" s="62">
        <v>53131609</v>
      </c>
      <c r="LTO1788" s="62">
        <v>53131609</v>
      </c>
      <c r="LTP1788" s="62">
        <v>53131609</v>
      </c>
      <c r="LTQ1788" s="62">
        <v>53131609</v>
      </c>
      <c r="LTR1788" s="62">
        <v>53131609</v>
      </c>
      <c r="LTS1788" s="62">
        <v>53131609</v>
      </c>
      <c r="LTT1788" s="62">
        <v>53131609</v>
      </c>
      <c r="LTU1788" s="62">
        <v>53131609</v>
      </c>
      <c r="LTV1788" s="62">
        <v>53131609</v>
      </c>
      <c r="LTW1788" s="62">
        <v>53131609</v>
      </c>
      <c r="LTX1788" s="62">
        <v>53131609</v>
      </c>
      <c r="LTY1788" s="62">
        <v>53131609</v>
      </c>
      <c r="LTZ1788" s="62">
        <v>53131609</v>
      </c>
      <c r="LUA1788" s="62">
        <v>53131609</v>
      </c>
      <c r="LUB1788" s="62">
        <v>53131609</v>
      </c>
      <c r="LUC1788" s="62">
        <v>53131609</v>
      </c>
      <c r="LUD1788" s="62">
        <v>53131609</v>
      </c>
      <c r="LUE1788" s="62">
        <v>53131609</v>
      </c>
      <c r="LUF1788" s="62">
        <v>53131609</v>
      </c>
      <c r="LUG1788" s="62">
        <v>53131609</v>
      </c>
      <c r="LUH1788" s="62">
        <v>53131609</v>
      </c>
      <c r="LUI1788" s="62">
        <v>53131609</v>
      </c>
      <c r="LUJ1788" s="62">
        <v>53131609</v>
      </c>
      <c r="LUK1788" s="62">
        <v>53131609</v>
      </c>
      <c r="LUL1788" s="62">
        <v>53131609</v>
      </c>
      <c r="LUM1788" s="62">
        <v>53131609</v>
      </c>
      <c r="LUN1788" s="62">
        <v>53131609</v>
      </c>
      <c r="LUO1788" s="62">
        <v>53131609</v>
      </c>
      <c r="LUP1788" s="62">
        <v>53131609</v>
      </c>
      <c r="LUQ1788" s="62">
        <v>53131609</v>
      </c>
      <c r="LUR1788" s="62">
        <v>53131609</v>
      </c>
      <c r="LUS1788" s="62">
        <v>53131609</v>
      </c>
      <c r="LUT1788" s="62">
        <v>53131609</v>
      </c>
      <c r="LUU1788" s="62">
        <v>53131609</v>
      </c>
      <c r="LUV1788" s="62">
        <v>53131609</v>
      </c>
      <c r="LUW1788" s="62">
        <v>53131609</v>
      </c>
      <c r="LUX1788" s="62">
        <v>53131609</v>
      </c>
      <c r="LUY1788" s="62">
        <v>53131609</v>
      </c>
      <c r="LUZ1788" s="62">
        <v>53131609</v>
      </c>
      <c r="LVA1788" s="62">
        <v>53131609</v>
      </c>
      <c r="LVB1788" s="62">
        <v>53131609</v>
      </c>
      <c r="LVC1788" s="62">
        <v>53131609</v>
      </c>
      <c r="LVD1788" s="62">
        <v>53131609</v>
      </c>
      <c r="LVE1788" s="62">
        <v>53131609</v>
      </c>
      <c r="LVF1788" s="62">
        <v>53131609</v>
      </c>
      <c r="LVG1788" s="62">
        <v>53131609</v>
      </c>
      <c r="LVH1788" s="62">
        <v>53131609</v>
      </c>
      <c r="LVI1788" s="62">
        <v>53131609</v>
      </c>
      <c r="LVJ1788" s="62">
        <v>53131609</v>
      </c>
      <c r="LVK1788" s="62">
        <v>53131609</v>
      </c>
      <c r="LVL1788" s="62">
        <v>53131609</v>
      </c>
      <c r="LVM1788" s="62">
        <v>53131609</v>
      </c>
      <c r="LVN1788" s="62">
        <v>53131609</v>
      </c>
      <c r="LVO1788" s="62">
        <v>53131609</v>
      </c>
      <c r="LVP1788" s="62">
        <v>53131609</v>
      </c>
      <c r="LVQ1788" s="62">
        <v>53131609</v>
      </c>
      <c r="LVR1788" s="62">
        <v>53131609</v>
      </c>
      <c r="LVS1788" s="62">
        <v>53131609</v>
      </c>
      <c r="LVT1788" s="62">
        <v>53131609</v>
      </c>
      <c r="LVU1788" s="62">
        <v>53131609</v>
      </c>
      <c r="LVV1788" s="62">
        <v>53131609</v>
      </c>
      <c r="LVW1788" s="62">
        <v>53131609</v>
      </c>
      <c r="LVX1788" s="62">
        <v>53131609</v>
      </c>
      <c r="LVY1788" s="62">
        <v>53131609</v>
      </c>
      <c r="LVZ1788" s="62">
        <v>53131609</v>
      </c>
      <c r="LWA1788" s="62">
        <v>53131609</v>
      </c>
      <c r="LWB1788" s="62">
        <v>53131609</v>
      </c>
      <c r="LWC1788" s="62">
        <v>53131609</v>
      </c>
      <c r="LWD1788" s="62">
        <v>53131609</v>
      </c>
      <c r="LWE1788" s="62">
        <v>53131609</v>
      </c>
      <c r="LWF1788" s="62">
        <v>53131609</v>
      </c>
      <c r="LWG1788" s="62">
        <v>53131609</v>
      </c>
      <c r="LWH1788" s="62">
        <v>53131609</v>
      </c>
      <c r="LWI1788" s="62">
        <v>53131609</v>
      </c>
      <c r="LWJ1788" s="62">
        <v>53131609</v>
      </c>
      <c r="LWK1788" s="62">
        <v>53131609</v>
      </c>
      <c r="LWL1788" s="62">
        <v>53131609</v>
      </c>
      <c r="LWM1788" s="62">
        <v>53131609</v>
      </c>
      <c r="LWN1788" s="62">
        <v>53131609</v>
      </c>
      <c r="LWO1788" s="62">
        <v>53131609</v>
      </c>
      <c r="LWP1788" s="62">
        <v>53131609</v>
      </c>
      <c r="LWQ1788" s="62">
        <v>53131609</v>
      </c>
      <c r="LWR1788" s="62">
        <v>53131609</v>
      </c>
      <c r="LWS1788" s="62">
        <v>53131609</v>
      </c>
      <c r="LWT1788" s="62">
        <v>53131609</v>
      </c>
      <c r="LWU1788" s="62">
        <v>53131609</v>
      </c>
      <c r="LWV1788" s="62">
        <v>53131609</v>
      </c>
      <c r="LWW1788" s="62">
        <v>53131609</v>
      </c>
      <c r="LWX1788" s="62">
        <v>53131609</v>
      </c>
      <c r="LWY1788" s="62">
        <v>53131609</v>
      </c>
      <c r="LWZ1788" s="62">
        <v>53131609</v>
      </c>
      <c r="LXA1788" s="62">
        <v>53131609</v>
      </c>
      <c r="LXB1788" s="62">
        <v>53131609</v>
      </c>
      <c r="LXC1788" s="62">
        <v>53131609</v>
      </c>
      <c r="LXD1788" s="62">
        <v>53131609</v>
      </c>
      <c r="LXE1788" s="62">
        <v>53131609</v>
      </c>
      <c r="LXF1788" s="62">
        <v>53131609</v>
      </c>
      <c r="LXG1788" s="62">
        <v>53131609</v>
      </c>
      <c r="LXH1788" s="62">
        <v>53131609</v>
      </c>
      <c r="LXI1788" s="62">
        <v>53131609</v>
      </c>
      <c r="LXJ1788" s="62">
        <v>53131609</v>
      </c>
      <c r="LXK1788" s="62">
        <v>53131609</v>
      </c>
      <c r="LXL1788" s="62">
        <v>53131609</v>
      </c>
      <c r="LXM1788" s="62">
        <v>53131609</v>
      </c>
      <c r="LXN1788" s="62">
        <v>53131609</v>
      </c>
      <c r="LXO1788" s="62">
        <v>53131609</v>
      </c>
      <c r="LXP1788" s="62">
        <v>53131609</v>
      </c>
      <c r="LXQ1788" s="62">
        <v>53131609</v>
      </c>
      <c r="LXR1788" s="62">
        <v>53131609</v>
      </c>
      <c r="LXS1788" s="62">
        <v>53131609</v>
      </c>
      <c r="LXT1788" s="62">
        <v>53131609</v>
      </c>
      <c r="LXU1788" s="62">
        <v>53131609</v>
      </c>
      <c r="LXV1788" s="62">
        <v>53131609</v>
      </c>
      <c r="LXW1788" s="62">
        <v>53131609</v>
      </c>
      <c r="LXX1788" s="62">
        <v>53131609</v>
      </c>
      <c r="LXY1788" s="62">
        <v>53131609</v>
      </c>
      <c r="LXZ1788" s="62">
        <v>53131609</v>
      </c>
      <c r="LYA1788" s="62">
        <v>53131609</v>
      </c>
      <c r="LYB1788" s="62">
        <v>53131609</v>
      </c>
      <c r="LYC1788" s="62">
        <v>53131609</v>
      </c>
      <c r="LYD1788" s="62">
        <v>53131609</v>
      </c>
      <c r="LYE1788" s="62">
        <v>53131609</v>
      </c>
      <c r="LYF1788" s="62">
        <v>53131609</v>
      </c>
      <c r="LYG1788" s="62">
        <v>53131609</v>
      </c>
      <c r="LYH1788" s="62">
        <v>53131609</v>
      </c>
      <c r="LYI1788" s="62">
        <v>53131609</v>
      </c>
      <c r="LYJ1788" s="62">
        <v>53131609</v>
      </c>
      <c r="LYK1788" s="62">
        <v>53131609</v>
      </c>
      <c r="LYL1788" s="62">
        <v>53131609</v>
      </c>
      <c r="LYM1788" s="62">
        <v>53131609</v>
      </c>
      <c r="LYN1788" s="62">
        <v>53131609</v>
      </c>
      <c r="LYO1788" s="62">
        <v>53131609</v>
      </c>
      <c r="LYP1788" s="62">
        <v>53131609</v>
      </c>
      <c r="LYQ1788" s="62">
        <v>53131609</v>
      </c>
      <c r="LYR1788" s="62">
        <v>53131609</v>
      </c>
      <c r="LYS1788" s="62">
        <v>53131609</v>
      </c>
      <c r="LYT1788" s="62">
        <v>53131609</v>
      </c>
      <c r="LYU1788" s="62">
        <v>53131609</v>
      </c>
      <c r="LYV1788" s="62">
        <v>53131609</v>
      </c>
      <c r="LYW1788" s="62">
        <v>53131609</v>
      </c>
      <c r="LYX1788" s="62">
        <v>53131609</v>
      </c>
      <c r="LYY1788" s="62">
        <v>53131609</v>
      </c>
      <c r="LYZ1788" s="62">
        <v>53131609</v>
      </c>
      <c r="LZA1788" s="62">
        <v>53131609</v>
      </c>
      <c r="LZB1788" s="62">
        <v>53131609</v>
      </c>
      <c r="LZC1788" s="62">
        <v>53131609</v>
      </c>
      <c r="LZD1788" s="62">
        <v>53131609</v>
      </c>
      <c r="LZE1788" s="62">
        <v>53131609</v>
      </c>
      <c r="LZF1788" s="62">
        <v>53131609</v>
      </c>
      <c r="LZG1788" s="62">
        <v>53131609</v>
      </c>
      <c r="LZH1788" s="62">
        <v>53131609</v>
      </c>
      <c r="LZI1788" s="62">
        <v>53131609</v>
      </c>
      <c r="LZJ1788" s="62">
        <v>53131609</v>
      </c>
      <c r="LZK1788" s="62">
        <v>53131609</v>
      </c>
      <c r="LZL1788" s="62">
        <v>53131609</v>
      </c>
      <c r="LZM1788" s="62">
        <v>53131609</v>
      </c>
      <c r="LZN1788" s="62">
        <v>53131609</v>
      </c>
      <c r="LZO1788" s="62">
        <v>53131609</v>
      </c>
      <c r="LZP1788" s="62">
        <v>53131609</v>
      </c>
      <c r="LZQ1788" s="62">
        <v>53131609</v>
      </c>
      <c r="LZR1788" s="62">
        <v>53131609</v>
      </c>
      <c r="LZS1788" s="62">
        <v>53131609</v>
      </c>
      <c r="LZT1788" s="62">
        <v>53131609</v>
      </c>
      <c r="LZU1788" s="62">
        <v>53131609</v>
      </c>
      <c r="LZV1788" s="62">
        <v>53131609</v>
      </c>
      <c r="LZW1788" s="62">
        <v>53131609</v>
      </c>
      <c r="LZX1788" s="62">
        <v>53131609</v>
      </c>
      <c r="LZY1788" s="62">
        <v>53131609</v>
      </c>
      <c r="LZZ1788" s="62">
        <v>53131609</v>
      </c>
      <c r="MAA1788" s="62">
        <v>53131609</v>
      </c>
      <c r="MAB1788" s="62">
        <v>53131609</v>
      </c>
      <c r="MAC1788" s="62">
        <v>53131609</v>
      </c>
      <c r="MAD1788" s="62">
        <v>53131609</v>
      </c>
      <c r="MAE1788" s="62">
        <v>53131609</v>
      </c>
      <c r="MAF1788" s="62">
        <v>53131609</v>
      </c>
      <c r="MAG1788" s="62">
        <v>53131609</v>
      </c>
      <c r="MAH1788" s="62">
        <v>53131609</v>
      </c>
      <c r="MAI1788" s="62">
        <v>53131609</v>
      </c>
      <c r="MAJ1788" s="62">
        <v>53131609</v>
      </c>
      <c r="MAK1788" s="62">
        <v>53131609</v>
      </c>
      <c r="MAL1788" s="62">
        <v>53131609</v>
      </c>
      <c r="MAM1788" s="62">
        <v>53131609</v>
      </c>
      <c r="MAN1788" s="62">
        <v>53131609</v>
      </c>
      <c r="MAO1788" s="62">
        <v>53131609</v>
      </c>
      <c r="MAP1788" s="62">
        <v>53131609</v>
      </c>
      <c r="MAQ1788" s="62">
        <v>53131609</v>
      </c>
      <c r="MAR1788" s="62">
        <v>53131609</v>
      </c>
      <c r="MAS1788" s="62">
        <v>53131609</v>
      </c>
      <c r="MAT1788" s="62">
        <v>53131609</v>
      </c>
      <c r="MAU1788" s="62">
        <v>53131609</v>
      </c>
      <c r="MAV1788" s="62">
        <v>53131609</v>
      </c>
      <c r="MAW1788" s="62">
        <v>53131609</v>
      </c>
      <c r="MAX1788" s="62">
        <v>53131609</v>
      </c>
      <c r="MAY1788" s="62">
        <v>53131609</v>
      </c>
      <c r="MAZ1788" s="62">
        <v>53131609</v>
      </c>
      <c r="MBA1788" s="62">
        <v>53131609</v>
      </c>
      <c r="MBB1788" s="62">
        <v>53131609</v>
      </c>
      <c r="MBC1788" s="62">
        <v>53131609</v>
      </c>
      <c r="MBD1788" s="62">
        <v>53131609</v>
      </c>
      <c r="MBE1788" s="62">
        <v>53131609</v>
      </c>
      <c r="MBF1788" s="62">
        <v>53131609</v>
      </c>
      <c r="MBG1788" s="62">
        <v>53131609</v>
      </c>
      <c r="MBH1788" s="62">
        <v>53131609</v>
      </c>
      <c r="MBI1788" s="62">
        <v>53131609</v>
      </c>
      <c r="MBJ1788" s="62">
        <v>53131609</v>
      </c>
      <c r="MBK1788" s="62">
        <v>53131609</v>
      </c>
      <c r="MBL1788" s="62">
        <v>53131609</v>
      </c>
      <c r="MBM1788" s="62">
        <v>53131609</v>
      </c>
      <c r="MBN1788" s="62">
        <v>53131609</v>
      </c>
      <c r="MBO1788" s="62">
        <v>53131609</v>
      </c>
      <c r="MBP1788" s="62">
        <v>53131609</v>
      </c>
      <c r="MBQ1788" s="62">
        <v>53131609</v>
      </c>
      <c r="MBR1788" s="62">
        <v>53131609</v>
      </c>
      <c r="MBS1788" s="62">
        <v>53131609</v>
      </c>
      <c r="MBT1788" s="62">
        <v>53131609</v>
      </c>
      <c r="MBU1788" s="62">
        <v>53131609</v>
      </c>
      <c r="MBV1788" s="62">
        <v>53131609</v>
      </c>
      <c r="MBW1788" s="62">
        <v>53131609</v>
      </c>
      <c r="MBX1788" s="62">
        <v>53131609</v>
      </c>
      <c r="MBY1788" s="62">
        <v>53131609</v>
      </c>
      <c r="MBZ1788" s="62">
        <v>53131609</v>
      </c>
      <c r="MCA1788" s="62">
        <v>53131609</v>
      </c>
      <c r="MCB1788" s="62">
        <v>53131609</v>
      </c>
      <c r="MCC1788" s="62">
        <v>53131609</v>
      </c>
      <c r="MCD1788" s="62">
        <v>53131609</v>
      </c>
      <c r="MCE1788" s="62">
        <v>53131609</v>
      </c>
      <c r="MCF1788" s="62">
        <v>53131609</v>
      </c>
      <c r="MCG1788" s="62">
        <v>53131609</v>
      </c>
      <c r="MCH1788" s="62">
        <v>53131609</v>
      </c>
      <c r="MCI1788" s="62">
        <v>53131609</v>
      </c>
      <c r="MCJ1788" s="62">
        <v>53131609</v>
      </c>
      <c r="MCK1788" s="62">
        <v>53131609</v>
      </c>
      <c r="MCL1788" s="62">
        <v>53131609</v>
      </c>
      <c r="MCM1788" s="62">
        <v>53131609</v>
      </c>
      <c r="MCN1788" s="62">
        <v>53131609</v>
      </c>
      <c r="MCO1788" s="62">
        <v>53131609</v>
      </c>
      <c r="MCP1788" s="62">
        <v>53131609</v>
      </c>
      <c r="MCQ1788" s="62">
        <v>53131609</v>
      </c>
      <c r="MCR1788" s="62">
        <v>53131609</v>
      </c>
      <c r="MCS1788" s="62">
        <v>53131609</v>
      </c>
      <c r="MCT1788" s="62">
        <v>53131609</v>
      </c>
      <c r="MCU1788" s="62">
        <v>53131609</v>
      </c>
      <c r="MCV1788" s="62">
        <v>53131609</v>
      </c>
      <c r="MCW1788" s="62">
        <v>53131609</v>
      </c>
      <c r="MCX1788" s="62">
        <v>53131609</v>
      </c>
      <c r="MCY1788" s="62">
        <v>53131609</v>
      </c>
      <c r="MCZ1788" s="62">
        <v>53131609</v>
      </c>
      <c r="MDA1788" s="62">
        <v>53131609</v>
      </c>
      <c r="MDB1788" s="62">
        <v>53131609</v>
      </c>
      <c r="MDC1788" s="62">
        <v>53131609</v>
      </c>
      <c r="MDD1788" s="62">
        <v>53131609</v>
      </c>
      <c r="MDE1788" s="62">
        <v>53131609</v>
      </c>
      <c r="MDF1788" s="62">
        <v>53131609</v>
      </c>
      <c r="MDG1788" s="62">
        <v>53131609</v>
      </c>
      <c r="MDH1788" s="62">
        <v>53131609</v>
      </c>
      <c r="MDI1788" s="62">
        <v>53131609</v>
      </c>
      <c r="MDJ1788" s="62">
        <v>53131609</v>
      </c>
      <c r="MDK1788" s="62">
        <v>53131609</v>
      </c>
      <c r="MDL1788" s="62">
        <v>53131609</v>
      </c>
      <c r="MDM1788" s="62">
        <v>53131609</v>
      </c>
      <c r="MDN1788" s="62">
        <v>53131609</v>
      </c>
      <c r="MDO1788" s="62">
        <v>53131609</v>
      </c>
      <c r="MDP1788" s="62">
        <v>53131609</v>
      </c>
      <c r="MDQ1788" s="62">
        <v>53131609</v>
      </c>
      <c r="MDR1788" s="62">
        <v>53131609</v>
      </c>
      <c r="MDS1788" s="62">
        <v>53131609</v>
      </c>
      <c r="MDT1788" s="62">
        <v>53131609</v>
      </c>
      <c r="MDU1788" s="62">
        <v>53131609</v>
      </c>
      <c r="MDV1788" s="62">
        <v>53131609</v>
      </c>
      <c r="MDW1788" s="62">
        <v>53131609</v>
      </c>
      <c r="MDX1788" s="62">
        <v>53131609</v>
      </c>
      <c r="MDY1788" s="62">
        <v>53131609</v>
      </c>
      <c r="MDZ1788" s="62">
        <v>53131609</v>
      </c>
      <c r="MEA1788" s="62">
        <v>53131609</v>
      </c>
      <c r="MEB1788" s="62">
        <v>53131609</v>
      </c>
      <c r="MEC1788" s="62">
        <v>53131609</v>
      </c>
      <c r="MED1788" s="62">
        <v>53131609</v>
      </c>
      <c r="MEE1788" s="62">
        <v>53131609</v>
      </c>
      <c r="MEF1788" s="62">
        <v>53131609</v>
      </c>
      <c r="MEG1788" s="62">
        <v>53131609</v>
      </c>
      <c r="MEH1788" s="62">
        <v>53131609</v>
      </c>
      <c r="MEI1788" s="62">
        <v>53131609</v>
      </c>
      <c r="MEJ1788" s="62">
        <v>53131609</v>
      </c>
      <c r="MEK1788" s="62">
        <v>53131609</v>
      </c>
      <c r="MEL1788" s="62">
        <v>53131609</v>
      </c>
      <c r="MEM1788" s="62">
        <v>53131609</v>
      </c>
      <c r="MEN1788" s="62">
        <v>53131609</v>
      </c>
      <c r="MEO1788" s="62">
        <v>53131609</v>
      </c>
      <c r="MEP1788" s="62">
        <v>53131609</v>
      </c>
      <c r="MEQ1788" s="62">
        <v>53131609</v>
      </c>
      <c r="MER1788" s="62">
        <v>53131609</v>
      </c>
      <c r="MES1788" s="62">
        <v>53131609</v>
      </c>
      <c r="MET1788" s="62">
        <v>53131609</v>
      </c>
      <c r="MEU1788" s="62">
        <v>53131609</v>
      </c>
      <c r="MEV1788" s="62">
        <v>53131609</v>
      </c>
      <c r="MEW1788" s="62">
        <v>53131609</v>
      </c>
      <c r="MEX1788" s="62">
        <v>53131609</v>
      </c>
      <c r="MEY1788" s="62">
        <v>53131609</v>
      </c>
      <c r="MEZ1788" s="62">
        <v>53131609</v>
      </c>
      <c r="MFA1788" s="62">
        <v>53131609</v>
      </c>
      <c r="MFB1788" s="62">
        <v>53131609</v>
      </c>
      <c r="MFC1788" s="62">
        <v>53131609</v>
      </c>
      <c r="MFD1788" s="62">
        <v>53131609</v>
      </c>
      <c r="MFE1788" s="62">
        <v>53131609</v>
      </c>
      <c r="MFF1788" s="62">
        <v>53131609</v>
      </c>
      <c r="MFG1788" s="62">
        <v>53131609</v>
      </c>
      <c r="MFH1788" s="62">
        <v>53131609</v>
      </c>
      <c r="MFI1788" s="62">
        <v>53131609</v>
      </c>
      <c r="MFJ1788" s="62">
        <v>53131609</v>
      </c>
      <c r="MFK1788" s="62">
        <v>53131609</v>
      </c>
      <c r="MFL1788" s="62">
        <v>53131609</v>
      </c>
      <c r="MFM1788" s="62">
        <v>53131609</v>
      </c>
      <c r="MFN1788" s="62">
        <v>53131609</v>
      </c>
      <c r="MFO1788" s="62">
        <v>53131609</v>
      </c>
      <c r="MFP1788" s="62">
        <v>53131609</v>
      </c>
      <c r="MFQ1788" s="62">
        <v>53131609</v>
      </c>
      <c r="MFR1788" s="62">
        <v>53131609</v>
      </c>
      <c r="MFS1788" s="62">
        <v>53131609</v>
      </c>
      <c r="MFT1788" s="62">
        <v>53131609</v>
      </c>
      <c r="MFU1788" s="62">
        <v>53131609</v>
      </c>
      <c r="MFV1788" s="62">
        <v>53131609</v>
      </c>
      <c r="MFW1788" s="62">
        <v>53131609</v>
      </c>
      <c r="MFX1788" s="62">
        <v>53131609</v>
      </c>
      <c r="MFY1788" s="62">
        <v>53131609</v>
      </c>
      <c r="MFZ1788" s="62">
        <v>53131609</v>
      </c>
      <c r="MGA1788" s="62">
        <v>53131609</v>
      </c>
      <c r="MGB1788" s="62">
        <v>53131609</v>
      </c>
      <c r="MGC1788" s="62">
        <v>53131609</v>
      </c>
      <c r="MGD1788" s="62">
        <v>53131609</v>
      </c>
      <c r="MGE1788" s="62">
        <v>53131609</v>
      </c>
      <c r="MGF1788" s="62">
        <v>53131609</v>
      </c>
      <c r="MGG1788" s="62">
        <v>53131609</v>
      </c>
      <c r="MGH1788" s="62">
        <v>53131609</v>
      </c>
      <c r="MGI1788" s="62">
        <v>53131609</v>
      </c>
      <c r="MGJ1788" s="62">
        <v>53131609</v>
      </c>
      <c r="MGK1788" s="62">
        <v>53131609</v>
      </c>
      <c r="MGL1788" s="62">
        <v>53131609</v>
      </c>
      <c r="MGM1788" s="62">
        <v>53131609</v>
      </c>
      <c r="MGN1788" s="62">
        <v>53131609</v>
      </c>
      <c r="MGO1788" s="62">
        <v>53131609</v>
      </c>
      <c r="MGP1788" s="62">
        <v>53131609</v>
      </c>
      <c r="MGQ1788" s="62">
        <v>53131609</v>
      </c>
      <c r="MGR1788" s="62">
        <v>53131609</v>
      </c>
      <c r="MGS1788" s="62">
        <v>53131609</v>
      </c>
      <c r="MGT1788" s="62">
        <v>53131609</v>
      </c>
      <c r="MGU1788" s="62">
        <v>53131609</v>
      </c>
      <c r="MGV1788" s="62">
        <v>53131609</v>
      </c>
      <c r="MGW1788" s="62">
        <v>53131609</v>
      </c>
      <c r="MGX1788" s="62">
        <v>53131609</v>
      </c>
      <c r="MGY1788" s="62">
        <v>53131609</v>
      </c>
      <c r="MGZ1788" s="62">
        <v>53131609</v>
      </c>
      <c r="MHA1788" s="62">
        <v>53131609</v>
      </c>
      <c r="MHB1788" s="62">
        <v>53131609</v>
      </c>
      <c r="MHC1788" s="62">
        <v>53131609</v>
      </c>
      <c r="MHD1788" s="62">
        <v>53131609</v>
      </c>
      <c r="MHE1788" s="62">
        <v>53131609</v>
      </c>
      <c r="MHF1788" s="62">
        <v>53131609</v>
      </c>
      <c r="MHG1788" s="62">
        <v>53131609</v>
      </c>
      <c r="MHH1788" s="62">
        <v>53131609</v>
      </c>
      <c r="MHI1788" s="62">
        <v>53131609</v>
      </c>
      <c r="MHJ1788" s="62">
        <v>53131609</v>
      </c>
      <c r="MHK1788" s="62">
        <v>53131609</v>
      </c>
      <c r="MHL1788" s="62">
        <v>53131609</v>
      </c>
      <c r="MHM1788" s="62">
        <v>53131609</v>
      </c>
      <c r="MHN1788" s="62">
        <v>53131609</v>
      </c>
      <c r="MHO1788" s="62">
        <v>53131609</v>
      </c>
      <c r="MHP1788" s="62">
        <v>53131609</v>
      </c>
      <c r="MHQ1788" s="62">
        <v>53131609</v>
      </c>
      <c r="MHR1788" s="62">
        <v>53131609</v>
      </c>
      <c r="MHS1788" s="62">
        <v>53131609</v>
      </c>
      <c r="MHT1788" s="62">
        <v>53131609</v>
      </c>
      <c r="MHU1788" s="62">
        <v>53131609</v>
      </c>
      <c r="MHV1788" s="62">
        <v>53131609</v>
      </c>
      <c r="MHW1788" s="62">
        <v>53131609</v>
      </c>
      <c r="MHX1788" s="62">
        <v>53131609</v>
      </c>
      <c r="MHY1788" s="62">
        <v>53131609</v>
      </c>
      <c r="MHZ1788" s="62">
        <v>53131609</v>
      </c>
      <c r="MIA1788" s="62">
        <v>53131609</v>
      </c>
      <c r="MIB1788" s="62">
        <v>53131609</v>
      </c>
      <c r="MIC1788" s="62">
        <v>53131609</v>
      </c>
      <c r="MID1788" s="62">
        <v>53131609</v>
      </c>
      <c r="MIE1788" s="62">
        <v>53131609</v>
      </c>
      <c r="MIF1788" s="62">
        <v>53131609</v>
      </c>
      <c r="MIG1788" s="62">
        <v>53131609</v>
      </c>
      <c r="MIH1788" s="62">
        <v>53131609</v>
      </c>
      <c r="MII1788" s="62">
        <v>53131609</v>
      </c>
      <c r="MIJ1788" s="62">
        <v>53131609</v>
      </c>
      <c r="MIK1788" s="62">
        <v>53131609</v>
      </c>
      <c r="MIL1788" s="62">
        <v>53131609</v>
      </c>
      <c r="MIM1788" s="62">
        <v>53131609</v>
      </c>
      <c r="MIN1788" s="62">
        <v>53131609</v>
      </c>
      <c r="MIO1788" s="62">
        <v>53131609</v>
      </c>
      <c r="MIP1788" s="62">
        <v>53131609</v>
      </c>
      <c r="MIQ1788" s="62">
        <v>53131609</v>
      </c>
      <c r="MIR1788" s="62">
        <v>53131609</v>
      </c>
      <c r="MIS1788" s="62">
        <v>53131609</v>
      </c>
      <c r="MIT1788" s="62">
        <v>53131609</v>
      </c>
      <c r="MIU1788" s="62">
        <v>53131609</v>
      </c>
      <c r="MIV1788" s="62">
        <v>53131609</v>
      </c>
      <c r="MIW1788" s="62">
        <v>53131609</v>
      </c>
      <c r="MIX1788" s="62">
        <v>53131609</v>
      </c>
      <c r="MIY1788" s="62">
        <v>53131609</v>
      </c>
      <c r="MIZ1788" s="62">
        <v>53131609</v>
      </c>
      <c r="MJA1788" s="62">
        <v>53131609</v>
      </c>
      <c r="MJB1788" s="62">
        <v>53131609</v>
      </c>
      <c r="MJC1788" s="62">
        <v>53131609</v>
      </c>
      <c r="MJD1788" s="62">
        <v>53131609</v>
      </c>
      <c r="MJE1788" s="62">
        <v>53131609</v>
      </c>
      <c r="MJF1788" s="62">
        <v>53131609</v>
      </c>
      <c r="MJG1788" s="62">
        <v>53131609</v>
      </c>
      <c r="MJH1788" s="62">
        <v>53131609</v>
      </c>
      <c r="MJI1788" s="62">
        <v>53131609</v>
      </c>
      <c r="MJJ1788" s="62">
        <v>53131609</v>
      </c>
      <c r="MJK1788" s="62">
        <v>53131609</v>
      </c>
      <c r="MJL1788" s="62">
        <v>53131609</v>
      </c>
      <c r="MJM1788" s="62">
        <v>53131609</v>
      </c>
      <c r="MJN1788" s="62">
        <v>53131609</v>
      </c>
      <c r="MJO1788" s="62">
        <v>53131609</v>
      </c>
      <c r="MJP1788" s="62">
        <v>53131609</v>
      </c>
      <c r="MJQ1788" s="62">
        <v>53131609</v>
      </c>
      <c r="MJR1788" s="62">
        <v>53131609</v>
      </c>
      <c r="MJS1788" s="62">
        <v>53131609</v>
      </c>
      <c r="MJT1788" s="62">
        <v>53131609</v>
      </c>
      <c r="MJU1788" s="62">
        <v>53131609</v>
      </c>
      <c r="MJV1788" s="62">
        <v>53131609</v>
      </c>
      <c r="MJW1788" s="62">
        <v>53131609</v>
      </c>
      <c r="MJX1788" s="62">
        <v>53131609</v>
      </c>
      <c r="MJY1788" s="62">
        <v>53131609</v>
      </c>
      <c r="MJZ1788" s="62">
        <v>53131609</v>
      </c>
      <c r="MKA1788" s="62">
        <v>53131609</v>
      </c>
      <c r="MKB1788" s="62">
        <v>53131609</v>
      </c>
      <c r="MKC1788" s="62">
        <v>53131609</v>
      </c>
      <c r="MKD1788" s="62">
        <v>53131609</v>
      </c>
      <c r="MKE1788" s="62">
        <v>53131609</v>
      </c>
      <c r="MKF1788" s="62">
        <v>53131609</v>
      </c>
      <c r="MKG1788" s="62">
        <v>53131609</v>
      </c>
      <c r="MKH1788" s="62">
        <v>53131609</v>
      </c>
      <c r="MKI1788" s="62">
        <v>53131609</v>
      </c>
      <c r="MKJ1788" s="62">
        <v>53131609</v>
      </c>
      <c r="MKK1788" s="62">
        <v>53131609</v>
      </c>
      <c r="MKL1788" s="62">
        <v>53131609</v>
      </c>
      <c r="MKM1788" s="62">
        <v>53131609</v>
      </c>
      <c r="MKN1788" s="62">
        <v>53131609</v>
      </c>
      <c r="MKO1788" s="62">
        <v>53131609</v>
      </c>
      <c r="MKP1788" s="62">
        <v>53131609</v>
      </c>
      <c r="MKQ1788" s="62">
        <v>53131609</v>
      </c>
      <c r="MKR1788" s="62">
        <v>53131609</v>
      </c>
      <c r="MKS1788" s="62">
        <v>53131609</v>
      </c>
      <c r="MKT1788" s="62">
        <v>53131609</v>
      </c>
      <c r="MKU1788" s="62">
        <v>53131609</v>
      </c>
      <c r="MKV1788" s="62">
        <v>53131609</v>
      </c>
      <c r="MKW1788" s="62">
        <v>53131609</v>
      </c>
      <c r="MKX1788" s="62">
        <v>53131609</v>
      </c>
      <c r="MKY1788" s="62">
        <v>53131609</v>
      </c>
      <c r="MKZ1788" s="62">
        <v>53131609</v>
      </c>
      <c r="MLA1788" s="62">
        <v>53131609</v>
      </c>
      <c r="MLB1788" s="62">
        <v>53131609</v>
      </c>
      <c r="MLC1788" s="62">
        <v>53131609</v>
      </c>
      <c r="MLD1788" s="62">
        <v>53131609</v>
      </c>
      <c r="MLE1788" s="62">
        <v>53131609</v>
      </c>
      <c r="MLF1788" s="62">
        <v>53131609</v>
      </c>
      <c r="MLG1788" s="62">
        <v>53131609</v>
      </c>
      <c r="MLH1788" s="62">
        <v>53131609</v>
      </c>
      <c r="MLI1788" s="62">
        <v>53131609</v>
      </c>
      <c r="MLJ1788" s="62">
        <v>53131609</v>
      </c>
      <c r="MLK1788" s="62">
        <v>53131609</v>
      </c>
      <c r="MLL1788" s="62">
        <v>53131609</v>
      </c>
      <c r="MLM1788" s="62">
        <v>53131609</v>
      </c>
      <c r="MLN1788" s="62">
        <v>53131609</v>
      </c>
      <c r="MLO1788" s="62">
        <v>53131609</v>
      </c>
      <c r="MLP1788" s="62">
        <v>53131609</v>
      </c>
      <c r="MLQ1788" s="62">
        <v>53131609</v>
      </c>
      <c r="MLR1788" s="62">
        <v>53131609</v>
      </c>
      <c r="MLS1788" s="62">
        <v>53131609</v>
      </c>
      <c r="MLT1788" s="62">
        <v>53131609</v>
      </c>
      <c r="MLU1788" s="62">
        <v>53131609</v>
      </c>
      <c r="MLV1788" s="62">
        <v>53131609</v>
      </c>
      <c r="MLW1788" s="62">
        <v>53131609</v>
      </c>
      <c r="MLX1788" s="62">
        <v>53131609</v>
      </c>
      <c r="MLY1788" s="62">
        <v>53131609</v>
      </c>
      <c r="MLZ1788" s="62">
        <v>53131609</v>
      </c>
      <c r="MMA1788" s="62">
        <v>53131609</v>
      </c>
      <c r="MMB1788" s="62">
        <v>53131609</v>
      </c>
      <c r="MMC1788" s="62">
        <v>53131609</v>
      </c>
      <c r="MMD1788" s="62">
        <v>53131609</v>
      </c>
      <c r="MME1788" s="62">
        <v>53131609</v>
      </c>
      <c r="MMF1788" s="62">
        <v>53131609</v>
      </c>
      <c r="MMG1788" s="62">
        <v>53131609</v>
      </c>
      <c r="MMH1788" s="62">
        <v>53131609</v>
      </c>
      <c r="MMI1788" s="62">
        <v>53131609</v>
      </c>
      <c r="MMJ1788" s="62">
        <v>53131609</v>
      </c>
      <c r="MMK1788" s="62">
        <v>53131609</v>
      </c>
      <c r="MML1788" s="62">
        <v>53131609</v>
      </c>
      <c r="MMM1788" s="62">
        <v>53131609</v>
      </c>
      <c r="MMN1788" s="62">
        <v>53131609</v>
      </c>
      <c r="MMO1788" s="62">
        <v>53131609</v>
      </c>
      <c r="MMP1788" s="62">
        <v>53131609</v>
      </c>
      <c r="MMQ1788" s="62">
        <v>53131609</v>
      </c>
      <c r="MMR1788" s="62">
        <v>53131609</v>
      </c>
      <c r="MMS1788" s="62">
        <v>53131609</v>
      </c>
      <c r="MMT1788" s="62">
        <v>53131609</v>
      </c>
      <c r="MMU1788" s="62">
        <v>53131609</v>
      </c>
      <c r="MMV1788" s="62">
        <v>53131609</v>
      </c>
      <c r="MMW1788" s="62">
        <v>53131609</v>
      </c>
      <c r="MMX1788" s="62">
        <v>53131609</v>
      </c>
      <c r="MMY1788" s="62">
        <v>53131609</v>
      </c>
      <c r="MMZ1788" s="62">
        <v>53131609</v>
      </c>
      <c r="MNA1788" s="62">
        <v>53131609</v>
      </c>
      <c r="MNB1788" s="62">
        <v>53131609</v>
      </c>
      <c r="MNC1788" s="62">
        <v>53131609</v>
      </c>
      <c r="MND1788" s="62">
        <v>53131609</v>
      </c>
      <c r="MNE1788" s="62">
        <v>53131609</v>
      </c>
      <c r="MNF1788" s="62">
        <v>53131609</v>
      </c>
      <c r="MNG1788" s="62">
        <v>53131609</v>
      </c>
      <c r="MNH1788" s="62">
        <v>53131609</v>
      </c>
      <c r="MNI1788" s="62">
        <v>53131609</v>
      </c>
      <c r="MNJ1788" s="62">
        <v>53131609</v>
      </c>
      <c r="MNK1788" s="62">
        <v>53131609</v>
      </c>
      <c r="MNL1788" s="62">
        <v>53131609</v>
      </c>
      <c r="MNM1788" s="62">
        <v>53131609</v>
      </c>
      <c r="MNN1788" s="62">
        <v>53131609</v>
      </c>
      <c r="MNO1788" s="62">
        <v>53131609</v>
      </c>
      <c r="MNP1788" s="62">
        <v>53131609</v>
      </c>
      <c r="MNQ1788" s="62">
        <v>53131609</v>
      </c>
      <c r="MNR1788" s="62">
        <v>53131609</v>
      </c>
      <c r="MNS1788" s="62">
        <v>53131609</v>
      </c>
      <c r="MNT1788" s="62">
        <v>53131609</v>
      </c>
      <c r="MNU1788" s="62">
        <v>53131609</v>
      </c>
      <c r="MNV1788" s="62">
        <v>53131609</v>
      </c>
      <c r="MNW1788" s="62">
        <v>53131609</v>
      </c>
      <c r="MNX1788" s="62">
        <v>53131609</v>
      </c>
      <c r="MNY1788" s="62">
        <v>53131609</v>
      </c>
      <c r="MNZ1788" s="62">
        <v>53131609</v>
      </c>
      <c r="MOA1788" s="62">
        <v>53131609</v>
      </c>
      <c r="MOB1788" s="62">
        <v>53131609</v>
      </c>
      <c r="MOC1788" s="62">
        <v>53131609</v>
      </c>
      <c r="MOD1788" s="62">
        <v>53131609</v>
      </c>
      <c r="MOE1788" s="62">
        <v>53131609</v>
      </c>
      <c r="MOF1788" s="62">
        <v>53131609</v>
      </c>
      <c r="MOG1788" s="62">
        <v>53131609</v>
      </c>
      <c r="MOH1788" s="62">
        <v>53131609</v>
      </c>
      <c r="MOI1788" s="62">
        <v>53131609</v>
      </c>
      <c r="MOJ1788" s="62">
        <v>53131609</v>
      </c>
      <c r="MOK1788" s="62">
        <v>53131609</v>
      </c>
      <c r="MOL1788" s="62">
        <v>53131609</v>
      </c>
      <c r="MOM1788" s="62">
        <v>53131609</v>
      </c>
      <c r="MON1788" s="62">
        <v>53131609</v>
      </c>
      <c r="MOO1788" s="62">
        <v>53131609</v>
      </c>
      <c r="MOP1788" s="62">
        <v>53131609</v>
      </c>
      <c r="MOQ1788" s="62">
        <v>53131609</v>
      </c>
      <c r="MOR1788" s="62">
        <v>53131609</v>
      </c>
      <c r="MOS1788" s="62">
        <v>53131609</v>
      </c>
      <c r="MOT1788" s="62">
        <v>53131609</v>
      </c>
      <c r="MOU1788" s="62">
        <v>53131609</v>
      </c>
      <c r="MOV1788" s="62">
        <v>53131609</v>
      </c>
      <c r="MOW1788" s="62">
        <v>53131609</v>
      </c>
      <c r="MOX1788" s="62">
        <v>53131609</v>
      </c>
      <c r="MOY1788" s="62">
        <v>53131609</v>
      </c>
      <c r="MOZ1788" s="62">
        <v>53131609</v>
      </c>
      <c r="MPA1788" s="62">
        <v>53131609</v>
      </c>
      <c r="MPB1788" s="62">
        <v>53131609</v>
      </c>
      <c r="MPC1788" s="62">
        <v>53131609</v>
      </c>
      <c r="MPD1788" s="62">
        <v>53131609</v>
      </c>
      <c r="MPE1788" s="62">
        <v>53131609</v>
      </c>
      <c r="MPF1788" s="62">
        <v>53131609</v>
      </c>
      <c r="MPG1788" s="62">
        <v>53131609</v>
      </c>
      <c r="MPH1788" s="62">
        <v>53131609</v>
      </c>
      <c r="MPI1788" s="62">
        <v>53131609</v>
      </c>
      <c r="MPJ1788" s="62">
        <v>53131609</v>
      </c>
      <c r="MPK1788" s="62">
        <v>53131609</v>
      </c>
      <c r="MPL1788" s="62">
        <v>53131609</v>
      </c>
      <c r="MPM1788" s="62">
        <v>53131609</v>
      </c>
      <c r="MPN1788" s="62">
        <v>53131609</v>
      </c>
      <c r="MPO1788" s="62">
        <v>53131609</v>
      </c>
      <c r="MPP1788" s="62">
        <v>53131609</v>
      </c>
      <c r="MPQ1788" s="62">
        <v>53131609</v>
      </c>
      <c r="MPR1788" s="62">
        <v>53131609</v>
      </c>
      <c r="MPS1788" s="62">
        <v>53131609</v>
      </c>
      <c r="MPT1788" s="62">
        <v>53131609</v>
      </c>
      <c r="MPU1788" s="62">
        <v>53131609</v>
      </c>
      <c r="MPV1788" s="62">
        <v>53131609</v>
      </c>
      <c r="MPW1788" s="62">
        <v>53131609</v>
      </c>
      <c r="MPX1788" s="62">
        <v>53131609</v>
      </c>
      <c r="MPY1788" s="62">
        <v>53131609</v>
      </c>
      <c r="MPZ1788" s="62">
        <v>53131609</v>
      </c>
      <c r="MQA1788" s="62">
        <v>53131609</v>
      </c>
      <c r="MQB1788" s="62">
        <v>53131609</v>
      </c>
      <c r="MQC1788" s="62">
        <v>53131609</v>
      </c>
      <c r="MQD1788" s="62">
        <v>53131609</v>
      </c>
      <c r="MQE1788" s="62">
        <v>53131609</v>
      </c>
      <c r="MQF1788" s="62">
        <v>53131609</v>
      </c>
      <c r="MQG1788" s="62">
        <v>53131609</v>
      </c>
      <c r="MQH1788" s="62">
        <v>53131609</v>
      </c>
      <c r="MQI1788" s="62">
        <v>53131609</v>
      </c>
      <c r="MQJ1788" s="62">
        <v>53131609</v>
      </c>
      <c r="MQK1788" s="62">
        <v>53131609</v>
      </c>
      <c r="MQL1788" s="62">
        <v>53131609</v>
      </c>
      <c r="MQM1788" s="62">
        <v>53131609</v>
      </c>
      <c r="MQN1788" s="62">
        <v>53131609</v>
      </c>
      <c r="MQO1788" s="62">
        <v>53131609</v>
      </c>
      <c r="MQP1788" s="62">
        <v>53131609</v>
      </c>
      <c r="MQQ1788" s="62">
        <v>53131609</v>
      </c>
      <c r="MQR1788" s="62">
        <v>53131609</v>
      </c>
      <c r="MQS1788" s="62">
        <v>53131609</v>
      </c>
      <c r="MQT1788" s="62">
        <v>53131609</v>
      </c>
      <c r="MQU1788" s="62">
        <v>53131609</v>
      </c>
      <c r="MQV1788" s="62">
        <v>53131609</v>
      </c>
      <c r="MQW1788" s="62">
        <v>53131609</v>
      </c>
      <c r="MQX1788" s="62">
        <v>53131609</v>
      </c>
      <c r="MQY1788" s="62">
        <v>53131609</v>
      </c>
      <c r="MQZ1788" s="62">
        <v>53131609</v>
      </c>
      <c r="MRA1788" s="62">
        <v>53131609</v>
      </c>
      <c r="MRB1788" s="62">
        <v>53131609</v>
      </c>
      <c r="MRC1788" s="62">
        <v>53131609</v>
      </c>
      <c r="MRD1788" s="62">
        <v>53131609</v>
      </c>
      <c r="MRE1788" s="62">
        <v>53131609</v>
      </c>
      <c r="MRF1788" s="62">
        <v>53131609</v>
      </c>
      <c r="MRG1788" s="62">
        <v>53131609</v>
      </c>
      <c r="MRH1788" s="62">
        <v>53131609</v>
      </c>
      <c r="MRI1788" s="62">
        <v>53131609</v>
      </c>
      <c r="MRJ1788" s="62">
        <v>53131609</v>
      </c>
      <c r="MRK1788" s="62">
        <v>53131609</v>
      </c>
      <c r="MRL1788" s="62">
        <v>53131609</v>
      </c>
      <c r="MRM1788" s="62">
        <v>53131609</v>
      </c>
      <c r="MRN1788" s="62">
        <v>53131609</v>
      </c>
      <c r="MRO1788" s="62">
        <v>53131609</v>
      </c>
      <c r="MRP1788" s="62">
        <v>53131609</v>
      </c>
      <c r="MRQ1788" s="62">
        <v>53131609</v>
      </c>
      <c r="MRR1788" s="62">
        <v>53131609</v>
      </c>
      <c r="MRS1788" s="62">
        <v>53131609</v>
      </c>
      <c r="MRT1788" s="62">
        <v>53131609</v>
      </c>
      <c r="MRU1788" s="62">
        <v>53131609</v>
      </c>
      <c r="MRV1788" s="62">
        <v>53131609</v>
      </c>
      <c r="MRW1788" s="62">
        <v>53131609</v>
      </c>
      <c r="MRX1788" s="62">
        <v>53131609</v>
      </c>
      <c r="MRY1788" s="62">
        <v>53131609</v>
      </c>
      <c r="MRZ1788" s="62">
        <v>53131609</v>
      </c>
      <c r="MSA1788" s="62">
        <v>53131609</v>
      </c>
      <c r="MSB1788" s="62">
        <v>53131609</v>
      </c>
      <c r="MSC1788" s="62">
        <v>53131609</v>
      </c>
      <c r="MSD1788" s="62">
        <v>53131609</v>
      </c>
      <c r="MSE1788" s="62">
        <v>53131609</v>
      </c>
      <c r="MSF1788" s="62">
        <v>53131609</v>
      </c>
      <c r="MSG1788" s="62">
        <v>53131609</v>
      </c>
      <c r="MSH1788" s="62">
        <v>53131609</v>
      </c>
      <c r="MSI1788" s="62">
        <v>53131609</v>
      </c>
      <c r="MSJ1788" s="62">
        <v>53131609</v>
      </c>
      <c r="MSK1788" s="62">
        <v>53131609</v>
      </c>
      <c r="MSL1788" s="62">
        <v>53131609</v>
      </c>
      <c r="MSM1788" s="62">
        <v>53131609</v>
      </c>
      <c r="MSN1788" s="62">
        <v>53131609</v>
      </c>
      <c r="MSO1788" s="62">
        <v>53131609</v>
      </c>
      <c r="MSP1788" s="62">
        <v>53131609</v>
      </c>
      <c r="MSQ1788" s="62">
        <v>53131609</v>
      </c>
      <c r="MSR1788" s="62">
        <v>53131609</v>
      </c>
      <c r="MSS1788" s="62">
        <v>53131609</v>
      </c>
      <c r="MST1788" s="62">
        <v>53131609</v>
      </c>
      <c r="MSU1788" s="62">
        <v>53131609</v>
      </c>
      <c r="MSV1788" s="62">
        <v>53131609</v>
      </c>
      <c r="MSW1788" s="62">
        <v>53131609</v>
      </c>
      <c r="MSX1788" s="62">
        <v>53131609</v>
      </c>
      <c r="MSY1788" s="62">
        <v>53131609</v>
      </c>
      <c r="MSZ1788" s="62">
        <v>53131609</v>
      </c>
      <c r="MTA1788" s="62">
        <v>53131609</v>
      </c>
      <c r="MTB1788" s="62">
        <v>53131609</v>
      </c>
      <c r="MTC1788" s="62">
        <v>53131609</v>
      </c>
      <c r="MTD1788" s="62">
        <v>53131609</v>
      </c>
      <c r="MTE1788" s="62">
        <v>53131609</v>
      </c>
      <c r="MTF1788" s="62">
        <v>53131609</v>
      </c>
      <c r="MTG1788" s="62">
        <v>53131609</v>
      </c>
      <c r="MTH1788" s="62">
        <v>53131609</v>
      </c>
      <c r="MTI1788" s="62">
        <v>53131609</v>
      </c>
      <c r="MTJ1788" s="62">
        <v>53131609</v>
      </c>
      <c r="MTK1788" s="62">
        <v>53131609</v>
      </c>
      <c r="MTL1788" s="62">
        <v>53131609</v>
      </c>
      <c r="MTM1788" s="62">
        <v>53131609</v>
      </c>
      <c r="MTN1788" s="62">
        <v>53131609</v>
      </c>
      <c r="MTO1788" s="62">
        <v>53131609</v>
      </c>
      <c r="MTP1788" s="62">
        <v>53131609</v>
      </c>
      <c r="MTQ1788" s="62">
        <v>53131609</v>
      </c>
      <c r="MTR1788" s="62">
        <v>53131609</v>
      </c>
      <c r="MTS1788" s="62">
        <v>53131609</v>
      </c>
      <c r="MTT1788" s="62">
        <v>53131609</v>
      </c>
      <c r="MTU1788" s="62">
        <v>53131609</v>
      </c>
      <c r="MTV1788" s="62">
        <v>53131609</v>
      </c>
      <c r="MTW1788" s="62">
        <v>53131609</v>
      </c>
      <c r="MTX1788" s="62">
        <v>53131609</v>
      </c>
      <c r="MTY1788" s="62">
        <v>53131609</v>
      </c>
      <c r="MTZ1788" s="62">
        <v>53131609</v>
      </c>
      <c r="MUA1788" s="62">
        <v>53131609</v>
      </c>
      <c r="MUB1788" s="62">
        <v>53131609</v>
      </c>
      <c r="MUC1788" s="62">
        <v>53131609</v>
      </c>
      <c r="MUD1788" s="62">
        <v>53131609</v>
      </c>
      <c r="MUE1788" s="62">
        <v>53131609</v>
      </c>
      <c r="MUF1788" s="62">
        <v>53131609</v>
      </c>
      <c r="MUG1788" s="62">
        <v>53131609</v>
      </c>
      <c r="MUH1788" s="62">
        <v>53131609</v>
      </c>
      <c r="MUI1788" s="62">
        <v>53131609</v>
      </c>
      <c r="MUJ1788" s="62">
        <v>53131609</v>
      </c>
      <c r="MUK1788" s="62">
        <v>53131609</v>
      </c>
      <c r="MUL1788" s="62">
        <v>53131609</v>
      </c>
      <c r="MUM1788" s="62">
        <v>53131609</v>
      </c>
      <c r="MUN1788" s="62">
        <v>53131609</v>
      </c>
      <c r="MUO1788" s="62">
        <v>53131609</v>
      </c>
      <c r="MUP1788" s="62">
        <v>53131609</v>
      </c>
      <c r="MUQ1788" s="62">
        <v>53131609</v>
      </c>
      <c r="MUR1788" s="62">
        <v>53131609</v>
      </c>
      <c r="MUS1788" s="62">
        <v>53131609</v>
      </c>
      <c r="MUT1788" s="62">
        <v>53131609</v>
      </c>
      <c r="MUU1788" s="62">
        <v>53131609</v>
      </c>
      <c r="MUV1788" s="62">
        <v>53131609</v>
      </c>
      <c r="MUW1788" s="62">
        <v>53131609</v>
      </c>
      <c r="MUX1788" s="62">
        <v>53131609</v>
      </c>
      <c r="MUY1788" s="62">
        <v>53131609</v>
      </c>
      <c r="MUZ1788" s="62">
        <v>53131609</v>
      </c>
      <c r="MVA1788" s="62">
        <v>53131609</v>
      </c>
      <c r="MVB1788" s="62">
        <v>53131609</v>
      </c>
      <c r="MVC1788" s="62">
        <v>53131609</v>
      </c>
      <c r="MVD1788" s="62">
        <v>53131609</v>
      </c>
      <c r="MVE1788" s="62">
        <v>53131609</v>
      </c>
      <c r="MVF1788" s="62">
        <v>53131609</v>
      </c>
      <c r="MVG1788" s="62">
        <v>53131609</v>
      </c>
      <c r="MVH1788" s="62">
        <v>53131609</v>
      </c>
      <c r="MVI1788" s="62">
        <v>53131609</v>
      </c>
      <c r="MVJ1788" s="62">
        <v>53131609</v>
      </c>
      <c r="MVK1788" s="62">
        <v>53131609</v>
      </c>
      <c r="MVL1788" s="62">
        <v>53131609</v>
      </c>
      <c r="MVM1788" s="62">
        <v>53131609</v>
      </c>
      <c r="MVN1788" s="62">
        <v>53131609</v>
      </c>
      <c r="MVO1788" s="62">
        <v>53131609</v>
      </c>
      <c r="MVP1788" s="62">
        <v>53131609</v>
      </c>
      <c r="MVQ1788" s="62">
        <v>53131609</v>
      </c>
      <c r="MVR1788" s="62">
        <v>53131609</v>
      </c>
      <c r="MVS1788" s="62">
        <v>53131609</v>
      </c>
      <c r="MVT1788" s="62">
        <v>53131609</v>
      </c>
      <c r="MVU1788" s="62">
        <v>53131609</v>
      </c>
      <c r="MVV1788" s="62">
        <v>53131609</v>
      </c>
      <c r="MVW1788" s="62">
        <v>53131609</v>
      </c>
      <c r="MVX1788" s="62">
        <v>53131609</v>
      </c>
      <c r="MVY1788" s="62">
        <v>53131609</v>
      </c>
      <c r="MVZ1788" s="62">
        <v>53131609</v>
      </c>
      <c r="MWA1788" s="62">
        <v>53131609</v>
      </c>
      <c r="MWB1788" s="62">
        <v>53131609</v>
      </c>
      <c r="MWC1788" s="62">
        <v>53131609</v>
      </c>
      <c r="MWD1788" s="62">
        <v>53131609</v>
      </c>
      <c r="MWE1788" s="62">
        <v>53131609</v>
      </c>
      <c r="MWF1788" s="62">
        <v>53131609</v>
      </c>
      <c r="MWG1788" s="62">
        <v>53131609</v>
      </c>
      <c r="MWH1788" s="62">
        <v>53131609</v>
      </c>
      <c r="MWI1788" s="62">
        <v>53131609</v>
      </c>
      <c r="MWJ1788" s="62">
        <v>53131609</v>
      </c>
      <c r="MWK1788" s="62">
        <v>53131609</v>
      </c>
      <c r="MWL1788" s="62">
        <v>53131609</v>
      </c>
      <c r="MWM1788" s="62">
        <v>53131609</v>
      </c>
      <c r="MWN1788" s="62">
        <v>53131609</v>
      </c>
      <c r="MWO1788" s="62">
        <v>53131609</v>
      </c>
      <c r="MWP1788" s="62">
        <v>53131609</v>
      </c>
      <c r="MWQ1788" s="62">
        <v>53131609</v>
      </c>
      <c r="MWR1788" s="62">
        <v>53131609</v>
      </c>
      <c r="MWS1788" s="62">
        <v>53131609</v>
      </c>
      <c r="MWT1788" s="62">
        <v>53131609</v>
      </c>
      <c r="MWU1788" s="62">
        <v>53131609</v>
      </c>
      <c r="MWV1788" s="62">
        <v>53131609</v>
      </c>
      <c r="MWW1788" s="62">
        <v>53131609</v>
      </c>
      <c r="MWX1788" s="62">
        <v>53131609</v>
      </c>
      <c r="MWY1788" s="62">
        <v>53131609</v>
      </c>
      <c r="MWZ1788" s="62">
        <v>53131609</v>
      </c>
      <c r="MXA1788" s="62">
        <v>53131609</v>
      </c>
      <c r="MXB1788" s="62">
        <v>53131609</v>
      </c>
      <c r="MXC1788" s="62">
        <v>53131609</v>
      </c>
      <c r="MXD1788" s="62">
        <v>53131609</v>
      </c>
      <c r="MXE1788" s="62">
        <v>53131609</v>
      </c>
      <c r="MXF1788" s="62">
        <v>53131609</v>
      </c>
      <c r="MXG1788" s="62">
        <v>53131609</v>
      </c>
      <c r="MXH1788" s="62">
        <v>53131609</v>
      </c>
      <c r="MXI1788" s="62">
        <v>53131609</v>
      </c>
      <c r="MXJ1788" s="62">
        <v>53131609</v>
      </c>
      <c r="MXK1788" s="62">
        <v>53131609</v>
      </c>
      <c r="MXL1788" s="62">
        <v>53131609</v>
      </c>
      <c r="MXM1788" s="62">
        <v>53131609</v>
      </c>
      <c r="MXN1788" s="62">
        <v>53131609</v>
      </c>
      <c r="MXO1788" s="62">
        <v>53131609</v>
      </c>
      <c r="MXP1788" s="62">
        <v>53131609</v>
      </c>
      <c r="MXQ1788" s="62">
        <v>53131609</v>
      </c>
      <c r="MXR1788" s="62">
        <v>53131609</v>
      </c>
      <c r="MXS1788" s="62">
        <v>53131609</v>
      </c>
      <c r="MXT1788" s="62">
        <v>53131609</v>
      </c>
      <c r="MXU1788" s="62">
        <v>53131609</v>
      </c>
      <c r="MXV1788" s="62">
        <v>53131609</v>
      </c>
      <c r="MXW1788" s="62">
        <v>53131609</v>
      </c>
      <c r="MXX1788" s="62">
        <v>53131609</v>
      </c>
      <c r="MXY1788" s="62">
        <v>53131609</v>
      </c>
      <c r="MXZ1788" s="62">
        <v>53131609</v>
      </c>
      <c r="MYA1788" s="62">
        <v>53131609</v>
      </c>
      <c r="MYB1788" s="62">
        <v>53131609</v>
      </c>
      <c r="MYC1788" s="62">
        <v>53131609</v>
      </c>
      <c r="MYD1788" s="62">
        <v>53131609</v>
      </c>
      <c r="MYE1788" s="62">
        <v>53131609</v>
      </c>
      <c r="MYF1788" s="62">
        <v>53131609</v>
      </c>
      <c r="MYG1788" s="62">
        <v>53131609</v>
      </c>
      <c r="MYH1788" s="62">
        <v>53131609</v>
      </c>
      <c r="MYI1788" s="62">
        <v>53131609</v>
      </c>
      <c r="MYJ1788" s="62">
        <v>53131609</v>
      </c>
      <c r="MYK1788" s="62">
        <v>53131609</v>
      </c>
      <c r="MYL1788" s="62">
        <v>53131609</v>
      </c>
      <c r="MYM1788" s="62">
        <v>53131609</v>
      </c>
      <c r="MYN1788" s="62">
        <v>53131609</v>
      </c>
      <c r="MYO1788" s="62">
        <v>53131609</v>
      </c>
      <c r="MYP1788" s="62">
        <v>53131609</v>
      </c>
      <c r="MYQ1788" s="62">
        <v>53131609</v>
      </c>
      <c r="MYR1788" s="62">
        <v>53131609</v>
      </c>
      <c r="MYS1788" s="62">
        <v>53131609</v>
      </c>
      <c r="MYT1788" s="62">
        <v>53131609</v>
      </c>
      <c r="MYU1788" s="62">
        <v>53131609</v>
      </c>
      <c r="MYV1788" s="62">
        <v>53131609</v>
      </c>
      <c r="MYW1788" s="62">
        <v>53131609</v>
      </c>
      <c r="MYX1788" s="62">
        <v>53131609</v>
      </c>
      <c r="MYY1788" s="62">
        <v>53131609</v>
      </c>
      <c r="MYZ1788" s="62">
        <v>53131609</v>
      </c>
      <c r="MZA1788" s="62">
        <v>53131609</v>
      </c>
      <c r="MZB1788" s="62">
        <v>53131609</v>
      </c>
      <c r="MZC1788" s="62">
        <v>53131609</v>
      </c>
      <c r="MZD1788" s="62">
        <v>53131609</v>
      </c>
      <c r="MZE1788" s="62">
        <v>53131609</v>
      </c>
      <c r="MZF1788" s="62">
        <v>53131609</v>
      </c>
      <c r="MZG1788" s="62">
        <v>53131609</v>
      </c>
      <c r="MZH1788" s="62">
        <v>53131609</v>
      </c>
      <c r="MZI1788" s="62">
        <v>53131609</v>
      </c>
      <c r="MZJ1788" s="62">
        <v>53131609</v>
      </c>
      <c r="MZK1788" s="62">
        <v>53131609</v>
      </c>
      <c r="MZL1788" s="62">
        <v>53131609</v>
      </c>
      <c r="MZM1788" s="62">
        <v>53131609</v>
      </c>
      <c r="MZN1788" s="62">
        <v>53131609</v>
      </c>
      <c r="MZO1788" s="62">
        <v>53131609</v>
      </c>
      <c r="MZP1788" s="62">
        <v>53131609</v>
      </c>
      <c r="MZQ1788" s="62">
        <v>53131609</v>
      </c>
      <c r="MZR1788" s="62">
        <v>53131609</v>
      </c>
      <c r="MZS1788" s="62">
        <v>53131609</v>
      </c>
      <c r="MZT1788" s="62">
        <v>53131609</v>
      </c>
      <c r="MZU1788" s="62">
        <v>53131609</v>
      </c>
      <c r="MZV1788" s="62">
        <v>53131609</v>
      </c>
      <c r="MZW1788" s="62">
        <v>53131609</v>
      </c>
      <c r="MZX1788" s="62">
        <v>53131609</v>
      </c>
      <c r="MZY1788" s="62">
        <v>53131609</v>
      </c>
      <c r="MZZ1788" s="62">
        <v>53131609</v>
      </c>
      <c r="NAA1788" s="62">
        <v>53131609</v>
      </c>
      <c r="NAB1788" s="62">
        <v>53131609</v>
      </c>
      <c r="NAC1788" s="62">
        <v>53131609</v>
      </c>
      <c r="NAD1788" s="62">
        <v>53131609</v>
      </c>
      <c r="NAE1788" s="62">
        <v>53131609</v>
      </c>
      <c r="NAF1788" s="62">
        <v>53131609</v>
      </c>
      <c r="NAG1788" s="62">
        <v>53131609</v>
      </c>
      <c r="NAH1788" s="62">
        <v>53131609</v>
      </c>
      <c r="NAI1788" s="62">
        <v>53131609</v>
      </c>
      <c r="NAJ1788" s="62">
        <v>53131609</v>
      </c>
      <c r="NAK1788" s="62">
        <v>53131609</v>
      </c>
      <c r="NAL1788" s="62">
        <v>53131609</v>
      </c>
      <c r="NAM1788" s="62">
        <v>53131609</v>
      </c>
      <c r="NAN1788" s="62">
        <v>53131609</v>
      </c>
      <c r="NAO1788" s="62">
        <v>53131609</v>
      </c>
      <c r="NAP1788" s="62">
        <v>53131609</v>
      </c>
      <c r="NAQ1788" s="62">
        <v>53131609</v>
      </c>
      <c r="NAR1788" s="62">
        <v>53131609</v>
      </c>
      <c r="NAS1788" s="62">
        <v>53131609</v>
      </c>
      <c r="NAT1788" s="62">
        <v>53131609</v>
      </c>
      <c r="NAU1788" s="62">
        <v>53131609</v>
      </c>
      <c r="NAV1788" s="62">
        <v>53131609</v>
      </c>
      <c r="NAW1788" s="62">
        <v>53131609</v>
      </c>
      <c r="NAX1788" s="62">
        <v>53131609</v>
      </c>
      <c r="NAY1788" s="62">
        <v>53131609</v>
      </c>
      <c r="NAZ1788" s="62">
        <v>53131609</v>
      </c>
      <c r="NBA1788" s="62">
        <v>53131609</v>
      </c>
      <c r="NBB1788" s="62">
        <v>53131609</v>
      </c>
      <c r="NBC1788" s="62">
        <v>53131609</v>
      </c>
      <c r="NBD1788" s="62">
        <v>53131609</v>
      </c>
      <c r="NBE1788" s="62">
        <v>53131609</v>
      </c>
      <c r="NBF1788" s="62">
        <v>53131609</v>
      </c>
      <c r="NBG1788" s="62">
        <v>53131609</v>
      </c>
      <c r="NBH1788" s="62">
        <v>53131609</v>
      </c>
      <c r="NBI1788" s="62">
        <v>53131609</v>
      </c>
      <c r="NBJ1788" s="62">
        <v>53131609</v>
      </c>
      <c r="NBK1788" s="62">
        <v>53131609</v>
      </c>
      <c r="NBL1788" s="62">
        <v>53131609</v>
      </c>
      <c r="NBM1788" s="62">
        <v>53131609</v>
      </c>
      <c r="NBN1788" s="62">
        <v>53131609</v>
      </c>
      <c r="NBO1788" s="62">
        <v>53131609</v>
      </c>
      <c r="NBP1788" s="62">
        <v>53131609</v>
      </c>
      <c r="NBQ1788" s="62">
        <v>53131609</v>
      </c>
      <c r="NBR1788" s="62">
        <v>53131609</v>
      </c>
      <c r="NBS1788" s="62">
        <v>53131609</v>
      </c>
      <c r="NBT1788" s="62">
        <v>53131609</v>
      </c>
      <c r="NBU1788" s="62">
        <v>53131609</v>
      </c>
      <c r="NBV1788" s="62">
        <v>53131609</v>
      </c>
      <c r="NBW1788" s="62">
        <v>53131609</v>
      </c>
      <c r="NBX1788" s="62">
        <v>53131609</v>
      </c>
      <c r="NBY1788" s="62">
        <v>53131609</v>
      </c>
      <c r="NBZ1788" s="62">
        <v>53131609</v>
      </c>
      <c r="NCA1788" s="62">
        <v>53131609</v>
      </c>
      <c r="NCB1788" s="62">
        <v>53131609</v>
      </c>
      <c r="NCC1788" s="62">
        <v>53131609</v>
      </c>
      <c r="NCD1788" s="62">
        <v>53131609</v>
      </c>
      <c r="NCE1788" s="62">
        <v>53131609</v>
      </c>
      <c r="NCF1788" s="62">
        <v>53131609</v>
      </c>
      <c r="NCG1788" s="62">
        <v>53131609</v>
      </c>
      <c r="NCH1788" s="62">
        <v>53131609</v>
      </c>
      <c r="NCI1788" s="62">
        <v>53131609</v>
      </c>
      <c r="NCJ1788" s="62">
        <v>53131609</v>
      </c>
      <c r="NCK1788" s="62">
        <v>53131609</v>
      </c>
      <c r="NCL1788" s="62">
        <v>53131609</v>
      </c>
      <c r="NCM1788" s="62">
        <v>53131609</v>
      </c>
      <c r="NCN1788" s="62">
        <v>53131609</v>
      </c>
      <c r="NCO1788" s="62">
        <v>53131609</v>
      </c>
      <c r="NCP1788" s="62">
        <v>53131609</v>
      </c>
      <c r="NCQ1788" s="62">
        <v>53131609</v>
      </c>
      <c r="NCR1788" s="62">
        <v>53131609</v>
      </c>
      <c r="NCS1788" s="62">
        <v>53131609</v>
      </c>
      <c r="NCT1788" s="62">
        <v>53131609</v>
      </c>
      <c r="NCU1788" s="62">
        <v>53131609</v>
      </c>
      <c r="NCV1788" s="62">
        <v>53131609</v>
      </c>
      <c r="NCW1788" s="62">
        <v>53131609</v>
      </c>
      <c r="NCX1788" s="62">
        <v>53131609</v>
      </c>
      <c r="NCY1788" s="62">
        <v>53131609</v>
      </c>
      <c r="NCZ1788" s="62">
        <v>53131609</v>
      </c>
      <c r="NDA1788" s="62">
        <v>53131609</v>
      </c>
      <c r="NDB1788" s="62">
        <v>53131609</v>
      </c>
      <c r="NDC1788" s="62">
        <v>53131609</v>
      </c>
      <c r="NDD1788" s="62">
        <v>53131609</v>
      </c>
      <c r="NDE1788" s="62">
        <v>53131609</v>
      </c>
      <c r="NDF1788" s="62">
        <v>53131609</v>
      </c>
      <c r="NDG1788" s="62">
        <v>53131609</v>
      </c>
      <c r="NDH1788" s="62">
        <v>53131609</v>
      </c>
      <c r="NDI1788" s="62">
        <v>53131609</v>
      </c>
      <c r="NDJ1788" s="62">
        <v>53131609</v>
      </c>
      <c r="NDK1788" s="62">
        <v>53131609</v>
      </c>
      <c r="NDL1788" s="62">
        <v>53131609</v>
      </c>
      <c r="NDM1788" s="62">
        <v>53131609</v>
      </c>
      <c r="NDN1788" s="62">
        <v>53131609</v>
      </c>
      <c r="NDO1788" s="62">
        <v>53131609</v>
      </c>
      <c r="NDP1788" s="62">
        <v>53131609</v>
      </c>
      <c r="NDQ1788" s="62">
        <v>53131609</v>
      </c>
      <c r="NDR1788" s="62">
        <v>53131609</v>
      </c>
      <c r="NDS1788" s="62">
        <v>53131609</v>
      </c>
      <c r="NDT1788" s="62">
        <v>53131609</v>
      </c>
      <c r="NDU1788" s="62">
        <v>53131609</v>
      </c>
      <c r="NDV1788" s="62">
        <v>53131609</v>
      </c>
      <c r="NDW1788" s="62">
        <v>53131609</v>
      </c>
      <c r="NDX1788" s="62">
        <v>53131609</v>
      </c>
      <c r="NDY1788" s="62">
        <v>53131609</v>
      </c>
      <c r="NDZ1788" s="62">
        <v>53131609</v>
      </c>
      <c r="NEA1788" s="62">
        <v>53131609</v>
      </c>
      <c r="NEB1788" s="62">
        <v>53131609</v>
      </c>
      <c r="NEC1788" s="62">
        <v>53131609</v>
      </c>
      <c r="NED1788" s="62">
        <v>53131609</v>
      </c>
      <c r="NEE1788" s="62">
        <v>53131609</v>
      </c>
      <c r="NEF1788" s="62">
        <v>53131609</v>
      </c>
      <c r="NEG1788" s="62">
        <v>53131609</v>
      </c>
      <c r="NEH1788" s="62">
        <v>53131609</v>
      </c>
      <c r="NEI1788" s="62">
        <v>53131609</v>
      </c>
      <c r="NEJ1788" s="62">
        <v>53131609</v>
      </c>
      <c r="NEK1788" s="62">
        <v>53131609</v>
      </c>
      <c r="NEL1788" s="62">
        <v>53131609</v>
      </c>
      <c r="NEM1788" s="62">
        <v>53131609</v>
      </c>
      <c r="NEN1788" s="62">
        <v>53131609</v>
      </c>
      <c r="NEO1788" s="62">
        <v>53131609</v>
      </c>
      <c r="NEP1788" s="62">
        <v>53131609</v>
      </c>
      <c r="NEQ1788" s="62">
        <v>53131609</v>
      </c>
      <c r="NER1788" s="62">
        <v>53131609</v>
      </c>
      <c r="NES1788" s="62">
        <v>53131609</v>
      </c>
      <c r="NET1788" s="62">
        <v>53131609</v>
      </c>
      <c r="NEU1788" s="62">
        <v>53131609</v>
      </c>
      <c r="NEV1788" s="62">
        <v>53131609</v>
      </c>
      <c r="NEW1788" s="62">
        <v>53131609</v>
      </c>
      <c r="NEX1788" s="62">
        <v>53131609</v>
      </c>
      <c r="NEY1788" s="62">
        <v>53131609</v>
      </c>
      <c r="NEZ1788" s="62">
        <v>53131609</v>
      </c>
      <c r="NFA1788" s="62">
        <v>53131609</v>
      </c>
      <c r="NFB1788" s="62">
        <v>53131609</v>
      </c>
      <c r="NFC1788" s="62">
        <v>53131609</v>
      </c>
      <c r="NFD1788" s="62">
        <v>53131609</v>
      </c>
      <c r="NFE1788" s="62">
        <v>53131609</v>
      </c>
      <c r="NFF1788" s="62">
        <v>53131609</v>
      </c>
      <c r="NFG1788" s="62">
        <v>53131609</v>
      </c>
      <c r="NFH1788" s="62">
        <v>53131609</v>
      </c>
      <c r="NFI1788" s="62">
        <v>53131609</v>
      </c>
      <c r="NFJ1788" s="62">
        <v>53131609</v>
      </c>
      <c r="NFK1788" s="62">
        <v>53131609</v>
      </c>
      <c r="NFL1788" s="62">
        <v>53131609</v>
      </c>
      <c r="NFM1788" s="62">
        <v>53131609</v>
      </c>
      <c r="NFN1788" s="62">
        <v>53131609</v>
      </c>
      <c r="NFO1788" s="62">
        <v>53131609</v>
      </c>
      <c r="NFP1788" s="62">
        <v>53131609</v>
      </c>
      <c r="NFQ1788" s="62">
        <v>53131609</v>
      </c>
      <c r="NFR1788" s="62">
        <v>53131609</v>
      </c>
      <c r="NFS1788" s="62">
        <v>53131609</v>
      </c>
      <c r="NFT1788" s="62">
        <v>53131609</v>
      </c>
      <c r="NFU1788" s="62">
        <v>53131609</v>
      </c>
      <c r="NFV1788" s="62">
        <v>53131609</v>
      </c>
      <c r="NFW1788" s="62">
        <v>53131609</v>
      </c>
      <c r="NFX1788" s="62">
        <v>53131609</v>
      </c>
      <c r="NFY1788" s="62">
        <v>53131609</v>
      </c>
      <c r="NFZ1788" s="62">
        <v>53131609</v>
      </c>
      <c r="NGA1788" s="62">
        <v>53131609</v>
      </c>
      <c r="NGB1788" s="62">
        <v>53131609</v>
      </c>
      <c r="NGC1788" s="62">
        <v>53131609</v>
      </c>
      <c r="NGD1788" s="62">
        <v>53131609</v>
      </c>
      <c r="NGE1788" s="62">
        <v>53131609</v>
      </c>
      <c r="NGF1788" s="62">
        <v>53131609</v>
      </c>
      <c r="NGG1788" s="62">
        <v>53131609</v>
      </c>
      <c r="NGH1788" s="62">
        <v>53131609</v>
      </c>
      <c r="NGI1788" s="62">
        <v>53131609</v>
      </c>
      <c r="NGJ1788" s="62">
        <v>53131609</v>
      </c>
      <c r="NGK1788" s="62">
        <v>53131609</v>
      </c>
      <c r="NGL1788" s="62">
        <v>53131609</v>
      </c>
      <c r="NGM1788" s="62">
        <v>53131609</v>
      </c>
      <c r="NGN1788" s="62">
        <v>53131609</v>
      </c>
      <c r="NGO1788" s="62">
        <v>53131609</v>
      </c>
      <c r="NGP1788" s="62">
        <v>53131609</v>
      </c>
      <c r="NGQ1788" s="62">
        <v>53131609</v>
      </c>
      <c r="NGR1788" s="62">
        <v>53131609</v>
      </c>
      <c r="NGS1788" s="62">
        <v>53131609</v>
      </c>
      <c r="NGT1788" s="62">
        <v>53131609</v>
      </c>
      <c r="NGU1788" s="62">
        <v>53131609</v>
      </c>
      <c r="NGV1788" s="62">
        <v>53131609</v>
      </c>
      <c r="NGW1788" s="62">
        <v>53131609</v>
      </c>
      <c r="NGX1788" s="62">
        <v>53131609</v>
      </c>
      <c r="NGY1788" s="62">
        <v>53131609</v>
      </c>
      <c r="NGZ1788" s="62">
        <v>53131609</v>
      </c>
      <c r="NHA1788" s="62">
        <v>53131609</v>
      </c>
      <c r="NHB1788" s="62">
        <v>53131609</v>
      </c>
      <c r="NHC1788" s="62">
        <v>53131609</v>
      </c>
      <c r="NHD1788" s="62">
        <v>53131609</v>
      </c>
      <c r="NHE1788" s="62">
        <v>53131609</v>
      </c>
      <c r="NHF1788" s="62">
        <v>53131609</v>
      </c>
      <c r="NHG1788" s="62">
        <v>53131609</v>
      </c>
      <c r="NHH1788" s="62">
        <v>53131609</v>
      </c>
      <c r="NHI1788" s="62">
        <v>53131609</v>
      </c>
      <c r="NHJ1788" s="62">
        <v>53131609</v>
      </c>
      <c r="NHK1788" s="62">
        <v>53131609</v>
      </c>
      <c r="NHL1788" s="62">
        <v>53131609</v>
      </c>
      <c r="NHM1788" s="62">
        <v>53131609</v>
      </c>
      <c r="NHN1788" s="62">
        <v>53131609</v>
      </c>
      <c r="NHO1788" s="62">
        <v>53131609</v>
      </c>
      <c r="NHP1788" s="62">
        <v>53131609</v>
      </c>
      <c r="NHQ1788" s="62">
        <v>53131609</v>
      </c>
      <c r="NHR1788" s="62">
        <v>53131609</v>
      </c>
      <c r="NHS1788" s="62">
        <v>53131609</v>
      </c>
      <c r="NHT1788" s="62">
        <v>53131609</v>
      </c>
      <c r="NHU1788" s="62">
        <v>53131609</v>
      </c>
      <c r="NHV1788" s="62">
        <v>53131609</v>
      </c>
      <c r="NHW1788" s="62">
        <v>53131609</v>
      </c>
      <c r="NHX1788" s="62">
        <v>53131609</v>
      </c>
      <c r="NHY1788" s="62">
        <v>53131609</v>
      </c>
      <c r="NHZ1788" s="62">
        <v>53131609</v>
      </c>
      <c r="NIA1788" s="62">
        <v>53131609</v>
      </c>
      <c r="NIB1788" s="62">
        <v>53131609</v>
      </c>
      <c r="NIC1788" s="62">
        <v>53131609</v>
      </c>
      <c r="NID1788" s="62">
        <v>53131609</v>
      </c>
      <c r="NIE1788" s="62">
        <v>53131609</v>
      </c>
      <c r="NIF1788" s="62">
        <v>53131609</v>
      </c>
      <c r="NIG1788" s="62">
        <v>53131609</v>
      </c>
      <c r="NIH1788" s="62">
        <v>53131609</v>
      </c>
      <c r="NII1788" s="62">
        <v>53131609</v>
      </c>
      <c r="NIJ1788" s="62">
        <v>53131609</v>
      </c>
      <c r="NIK1788" s="62">
        <v>53131609</v>
      </c>
      <c r="NIL1788" s="62">
        <v>53131609</v>
      </c>
      <c r="NIM1788" s="62">
        <v>53131609</v>
      </c>
      <c r="NIN1788" s="62">
        <v>53131609</v>
      </c>
      <c r="NIO1788" s="62">
        <v>53131609</v>
      </c>
      <c r="NIP1788" s="62">
        <v>53131609</v>
      </c>
      <c r="NIQ1788" s="62">
        <v>53131609</v>
      </c>
      <c r="NIR1788" s="62">
        <v>53131609</v>
      </c>
      <c r="NIS1788" s="62">
        <v>53131609</v>
      </c>
      <c r="NIT1788" s="62">
        <v>53131609</v>
      </c>
      <c r="NIU1788" s="62">
        <v>53131609</v>
      </c>
      <c r="NIV1788" s="62">
        <v>53131609</v>
      </c>
      <c r="NIW1788" s="62">
        <v>53131609</v>
      </c>
      <c r="NIX1788" s="62">
        <v>53131609</v>
      </c>
      <c r="NIY1788" s="62">
        <v>53131609</v>
      </c>
      <c r="NIZ1788" s="62">
        <v>53131609</v>
      </c>
      <c r="NJA1788" s="62">
        <v>53131609</v>
      </c>
      <c r="NJB1788" s="62">
        <v>53131609</v>
      </c>
      <c r="NJC1788" s="62">
        <v>53131609</v>
      </c>
      <c r="NJD1788" s="62">
        <v>53131609</v>
      </c>
      <c r="NJE1788" s="62">
        <v>53131609</v>
      </c>
      <c r="NJF1788" s="62">
        <v>53131609</v>
      </c>
      <c r="NJG1788" s="62">
        <v>53131609</v>
      </c>
      <c r="NJH1788" s="62">
        <v>53131609</v>
      </c>
      <c r="NJI1788" s="62">
        <v>53131609</v>
      </c>
      <c r="NJJ1788" s="62">
        <v>53131609</v>
      </c>
      <c r="NJK1788" s="62">
        <v>53131609</v>
      </c>
      <c r="NJL1788" s="62">
        <v>53131609</v>
      </c>
      <c r="NJM1788" s="62">
        <v>53131609</v>
      </c>
      <c r="NJN1788" s="62">
        <v>53131609</v>
      </c>
      <c r="NJO1788" s="62">
        <v>53131609</v>
      </c>
      <c r="NJP1788" s="62">
        <v>53131609</v>
      </c>
      <c r="NJQ1788" s="62">
        <v>53131609</v>
      </c>
      <c r="NJR1788" s="62">
        <v>53131609</v>
      </c>
      <c r="NJS1788" s="62">
        <v>53131609</v>
      </c>
      <c r="NJT1788" s="62">
        <v>53131609</v>
      </c>
      <c r="NJU1788" s="62">
        <v>53131609</v>
      </c>
      <c r="NJV1788" s="62">
        <v>53131609</v>
      </c>
      <c r="NJW1788" s="62">
        <v>53131609</v>
      </c>
      <c r="NJX1788" s="62">
        <v>53131609</v>
      </c>
      <c r="NJY1788" s="62">
        <v>53131609</v>
      </c>
      <c r="NJZ1788" s="62">
        <v>53131609</v>
      </c>
      <c r="NKA1788" s="62">
        <v>53131609</v>
      </c>
      <c r="NKB1788" s="62">
        <v>53131609</v>
      </c>
      <c r="NKC1788" s="62">
        <v>53131609</v>
      </c>
      <c r="NKD1788" s="62">
        <v>53131609</v>
      </c>
      <c r="NKE1788" s="62">
        <v>53131609</v>
      </c>
      <c r="NKF1788" s="62">
        <v>53131609</v>
      </c>
      <c r="NKG1788" s="62">
        <v>53131609</v>
      </c>
      <c r="NKH1788" s="62">
        <v>53131609</v>
      </c>
      <c r="NKI1788" s="62">
        <v>53131609</v>
      </c>
      <c r="NKJ1788" s="62">
        <v>53131609</v>
      </c>
      <c r="NKK1788" s="62">
        <v>53131609</v>
      </c>
      <c r="NKL1788" s="62">
        <v>53131609</v>
      </c>
      <c r="NKM1788" s="62">
        <v>53131609</v>
      </c>
      <c r="NKN1788" s="62">
        <v>53131609</v>
      </c>
      <c r="NKO1788" s="62">
        <v>53131609</v>
      </c>
      <c r="NKP1788" s="62">
        <v>53131609</v>
      </c>
      <c r="NKQ1788" s="62">
        <v>53131609</v>
      </c>
      <c r="NKR1788" s="62">
        <v>53131609</v>
      </c>
      <c r="NKS1788" s="62">
        <v>53131609</v>
      </c>
      <c r="NKT1788" s="62">
        <v>53131609</v>
      </c>
      <c r="NKU1788" s="62">
        <v>53131609</v>
      </c>
      <c r="NKV1788" s="62">
        <v>53131609</v>
      </c>
      <c r="NKW1788" s="62">
        <v>53131609</v>
      </c>
      <c r="NKX1788" s="62">
        <v>53131609</v>
      </c>
      <c r="NKY1788" s="62">
        <v>53131609</v>
      </c>
      <c r="NKZ1788" s="62">
        <v>53131609</v>
      </c>
      <c r="NLA1788" s="62">
        <v>53131609</v>
      </c>
      <c r="NLB1788" s="62">
        <v>53131609</v>
      </c>
      <c r="NLC1788" s="62">
        <v>53131609</v>
      </c>
      <c r="NLD1788" s="62">
        <v>53131609</v>
      </c>
      <c r="NLE1788" s="62">
        <v>53131609</v>
      </c>
      <c r="NLF1788" s="62">
        <v>53131609</v>
      </c>
      <c r="NLG1788" s="62">
        <v>53131609</v>
      </c>
      <c r="NLH1788" s="62">
        <v>53131609</v>
      </c>
      <c r="NLI1788" s="62">
        <v>53131609</v>
      </c>
      <c r="NLJ1788" s="62">
        <v>53131609</v>
      </c>
      <c r="NLK1788" s="62">
        <v>53131609</v>
      </c>
      <c r="NLL1788" s="62">
        <v>53131609</v>
      </c>
      <c r="NLM1788" s="62">
        <v>53131609</v>
      </c>
      <c r="NLN1788" s="62">
        <v>53131609</v>
      </c>
      <c r="NLO1788" s="62">
        <v>53131609</v>
      </c>
      <c r="NLP1788" s="62">
        <v>53131609</v>
      </c>
      <c r="NLQ1788" s="62">
        <v>53131609</v>
      </c>
      <c r="NLR1788" s="62">
        <v>53131609</v>
      </c>
      <c r="NLS1788" s="62">
        <v>53131609</v>
      </c>
      <c r="NLT1788" s="62">
        <v>53131609</v>
      </c>
      <c r="NLU1788" s="62">
        <v>53131609</v>
      </c>
      <c r="NLV1788" s="62">
        <v>53131609</v>
      </c>
      <c r="NLW1788" s="62">
        <v>53131609</v>
      </c>
      <c r="NLX1788" s="62">
        <v>53131609</v>
      </c>
      <c r="NLY1788" s="62">
        <v>53131609</v>
      </c>
      <c r="NLZ1788" s="62">
        <v>53131609</v>
      </c>
      <c r="NMA1788" s="62">
        <v>53131609</v>
      </c>
      <c r="NMB1788" s="62">
        <v>53131609</v>
      </c>
      <c r="NMC1788" s="62">
        <v>53131609</v>
      </c>
      <c r="NMD1788" s="62">
        <v>53131609</v>
      </c>
      <c r="NME1788" s="62">
        <v>53131609</v>
      </c>
      <c r="NMF1788" s="62">
        <v>53131609</v>
      </c>
      <c r="NMG1788" s="62">
        <v>53131609</v>
      </c>
      <c r="NMH1788" s="62">
        <v>53131609</v>
      </c>
      <c r="NMI1788" s="62">
        <v>53131609</v>
      </c>
      <c r="NMJ1788" s="62">
        <v>53131609</v>
      </c>
      <c r="NMK1788" s="62">
        <v>53131609</v>
      </c>
      <c r="NML1788" s="62">
        <v>53131609</v>
      </c>
      <c r="NMM1788" s="62">
        <v>53131609</v>
      </c>
      <c r="NMN1788" s="62">
        <v>53131609</v>
      </c>
      <c r="NMO1788" s="62">
        <v>53131609</v>
      </c>
      <c r="NMP1788" s="62">
        <v>53131609</v>
      </c>
      <c r="NMQ1788" s="62">
        <v>53131609</v>
      </c>
      <c r="NMR1788" s="62">
        <v>53131609</v>
      </c>
      <c r="NMS1788" s="62">
        <v>53131609</v>
      </c>
      <c r="NMT1788" s="62">
        <v>53131609</v>
      </c>
      <c r="NMU1788" s="62">
        <v>53131609</v>
      </c>
      <c r="NMV1788" s="62">
        <v>53131609</v>
      </c>
      <c r="NMW1788" s="62">
        <v>53131609</v>
      </c>
      <c r="NMX1788" s="62">
        <v>53131609</v>
      </c>
      <c r="NMY1788" s="62">
        <v>53131609</v>
      </c>
      <c r="NMZ1788" s="62">
        <v>53131609</v>
      </c>
      <c r="NNA1788" s="62">
        <v>53131609</v>
      </c>
      <c r="NNB1788" s="62">
        <v>53131609</v>
      </c>
      <c r="NNC1788" s="62">
        <v>53131609</v>
      </c>
      <c r="NND1788" s="62">
        <v>53131609</v>
      </c>
      <c r="NNE1788" s="62">
        <v>53131609</v>
      </c>
      <c r="NNF1788" s="62">
        <v>53131609</v>
      </c>
      <c r="NNG1788" s="62">
        <v>53131609</v>
      </c>
      <c r="NNH1788" s="62">
        <v>53131609</v>
      </c>
      <c r="NNI1788" s="62">
        <v>53131609</v>
      </c>
      <c r="NNJ1788" s="62">
        <v>53131609</v>
      </c>
      <c r="NNK1788" s="62">
        <v>53131609</v>
      </c>
      <c r="NNL1788" s="62">
        <v>53131609</v>
      </c>
      <c r="NNM1788" s="62">
        <v>53131609</v>
      </c>
      <c r="NNN1788" s="62">
        <v>53131609</v>
      </c>
      <c r="NNO1788" s="62">
        <v>53131609</v>
      </c>
      <c r="NNP1788" s="62">
        <v>53131609</v>
      </c>
      <c r="NNQ1788" s="62">
        <v>53131609</v>
      </c>
      <c r="NNR1788" s="62">
        <v>53131609</v>
      </c>
      <c r="NNS1788" s="62">
        <v>53131609</v>
      </c>
      <c r="NNT1788" s="62">
        <v>53131609</v>
      </c>
      <c r="NNU1788" s="62">
        <v>53131609</v>
      </c>
      <c r="NNV1788" s="62">
        <v>53131609</v>
      </c>
      <c r="NNW1788" s="62">
        <v>53131609</v>
      </c>
      <c r="NNX1788" s="62">
        <v>53131609</v>
      </c>
      <c r="NNY1788" s="62">
        <v>53131609</v>
      </c>
      <c r="NNZ1788" s="62">
        <v>53131609</v>
      </c>
      <c r="NOA1788" s="62">
        <v>53131609</v>
      </c>
      <c r="NOB1788" s="62">
        <v>53131609</v>
      </c>
      <c r="NOC1788" s="62">
        <v>53131609</v>
      </c>
      <c r="NOD1788" s="62">
        <v>53131609</v>
      </c>
      <c r="NOE1788" s="62">
        <v>53131609</v>
      </c>
      <c r="NOF1788" s="62">
        <v>53131609</v>
      </c>
      <c r="NOG1788" s="62">
        <v>53131609</v>
      </c>
      <c r="NOH1788" s="62">
        <v>53131609</v>
      </c>
      <c r="NOI1788" s="62">
        <v>53131609</v>
      </c>
      <c r="NOJ1788" s="62">
        <v>53131609</v>
      </c>
      <c r="NOK1788" s="62">
        <v>53131609</v>
      </c>
      <c r="NOL1788" s="62">
        <v>53131609</v>
      </c>
      <c r="NOM1788" s="62">
        <v>53131609</v>
      </c>
      <c r="NON1788" s="62">
        <v>53131609</v>
      </c>
      <c r="NOO1788" s="62">
        <v>53131609</v>
      </c>
      <c r="NOP1788" s="62">
        <v>53131609</v>
      </c>
      <c r="NOQ1788" s="62">
        <v>53131609</v>
      </c>
      <c r="NOR1788" s="62">
        <v>53131609</v>
      </c>
      <c r="NOS1788" s="62">
        <v>53131609</v>
      </c>
      <c r="NOT1788" s="62">
        <v>53131609</v>
      </c>
      <c r="NOU1788" s="62">
        <v>53131609</v>
      </c>
      <c r="NOV1788" s="62">
        <v>53131609</v>
      </c>
      <c r="NOW1788" s="62">
        <v>53131609</v>
      </c>
      <c r="NOX1788" s="62">
        <v>53131609</v>
      </c>
      <c r="NOY1788" s="62">
        <v>53131609</v>
      </c>
      <c r="NOZ1788" s="62">
        <v>53131609</v>
      </c>
      <c r="NPA1788" s="62">
        <v>53131609</v>
      </c>
      <c r="NPB1788" s="62">
        <v>53131609</v>
      </c>
      <c r="NPC1788" s="62">
        <v>53131609</v>
      </c>
      <c r="NPD1788" s="62">
        <v>53131609</v>
      </c>
      <c r="NPE1788" s="62">
        <v>53131609</v>
      </c>
      <c r="NPF1788" s="62">
        <v>53131609</v>
      </c>
      <c r="NPG1788" s="62">
        <v>53131609</v>
      </c>
      <c r="NPH1788" s="62">
        <v>53131609</v>
      </c>
      <c r="NPI1788" s="62">
        <v>53131609</v>
      </c>
      <c r="NPJ1788" s="62">
        <v>53131609</v>
      </c>
      <c r="NPK1788" s="62">
        <v>53131609</v>
      </c>
      <c r="NPL1788" s="62">
        <v>53131609</v>
      </c>
      <c r="NPM1788" s="62">
        <v>53131609</v>
      </c>
      <c r="NPN1788" s="62">
        <v>53131609</v>
      </c>
      <c r="NPO1788" s="62">
        <v>53131609</v>
      </c>
      <c r="NPP1788" s="62">
        <v>53131609</v>
      </c>
      <c r="NPQ1788" s="62">
        <v>53131609</v>
      </c>
      <c r="NPR1788" s="62">
        <v>53131609</v>
      </c>
      <c r="NPS1788" s="62">
        <v>53131609</v>
      </c>
      <c r="NPT1788" s="62">
        <v>53131609</v>
      </c>
      <c r="NPU1788" s="62">
        <v>53131609</v>
      </c>
      <c r="NPV1788" s="62">
        <v>53131609</v>
      </c>
      <c r="NPW1788" s="62">
        <v>53131609</v>
      </c>
      <c r="NPX1788" s="62">
        <v>53131609</v>
      </c>
      <c r="NPY1788" s="62">
        <v>53131609</v>
      </c>
      <c r="NPZ1788" s="62">
        <v>53131609</v>
      </c>
      <c r="NQA1788" s="62">
        <v>53131609</v>
      </c>
      <c r="NQB1788" s="62">
        <v>53131609</v>
      </c>
      <c r="NQC1788" s="62">
        <v>53131609</v>
      </c>
      <c r="NQD1788" s="62">
        <v>53131609</v>
      </c>
      <c r="NQE1788" s="62">
        <v>53131609</v>
      </c>
      <c r="NQF1788" s="62">
        <v>53131609</v>
      </c>
      <c r="NQG1788" s="62">
        <v>53131609</v>
      </c>
      <c r="NQH1788" s="62">
        <v>53131609</v>
      </c>
      <c r="NQI1788" s="62">
        <v>53131609</v>
      </c>
      <c r="NQJ1788" s="62">
        <v>53131609</v>
      </c>
      <c r="NQK1788" s="62">
        <v>53131609</v>
      </c>
      <c r="NQL1788" s="62">
        <v>53131609</v>
      </c>
      <c r="NQM1788" s="62">
        <v>53131609</v>
      </c>
      <c r="NQN1788" s="62">
        <v>53131609</v>
      </c>
      <c r="NQO1788" s="62">
        <v>53131609</v>
      </c>
      <c r="NQP1788" s="62">
        <v>53131609</v>
      </c>
      <c r="NQQ1788" s="62">
        <v>53131609</v>
      </c>
      <c r="NQR1788" s="62">
        <v>53131609</v>
      </c>
      <c r="NQS1788" s="62">
        <v>53131609</v>
      </c>
      <c r="NQT1788" s="62">
        <v>53131609</v>
      </c>
      <c r="NQU1788" s="62">
        <v>53131609</v>
      </c>
      <c r="NQV1788" s="62">
        <v>53131609</v>
      </c>
      <c r="NQW1788" s="62">
        <v>53131609</v>
      </c>
      <c r="NQX1788" s="62">
        <v>53131609</v>
      </c>
      <c r="NQY1788" s="62">
        <v>53131609</v>
      </c>
      <c r="NQZ1788" s="62">
        <v>53131609</v>
      </c>
      <c r="NRA1788" s="62">
        <v>53131609</v>
      </c>
      <c r="NRB1788" s="62">
        <v>53131609</v>
      </c>
      <c r="NRC1788" s="62">
        <v>53131609</v>
      </c>
      <c r="NRD1788" s="62">
        <v>53131609</v>
      </c>
      <c r="NRE1788" s="62">
        <v>53131609</v>
      </c>
      <c r="NRF1788" s="62">
        <v>53131609</v>
      </c>
      <c r="NRG1788" s="62">
        <v>53131609</v>
      </c>
      <c r="NRH1788" s="62">
        <v>53131609</v>
      </c>
      <c r="NRI1788" s="62">
        <v>53131609</v>
      </c>
      <c r="NRJ1788" s="62">
        <v>53131609</v>
      </c>
      <c r="NRK1788" s="62">
        <v>53131609</v>
      </c>
      <c r="NRL1788" s="62">
        <v>53131609</v>
      </c>
      <c r="NRM1788" s="62">
        <v>53131609</v>
      </c>
      <c r="NRN1788" s="62">
        <v>53131609</v>
      </c>
      <c r="NRO1788" s="62">
        <v>53131609</v>
      </c>
      <c r="NRP1788" s="62">
        <v>53131609</v>
      </c>
      <c r="NRQ1788" s="62">
        <v>53131609</v>
      </c>
      <c r="NRR1788" s="62">
        <v>53131609</v>
      </c>
      <c r="NRS1788" s="62">
        <v>53131609</v>
      </c>
      <c r="NRT1788" s="62">
        <v>53131609</v>
      </c>
      <c r="NRU1788" s="62">
        <v>53131609</v>
      </c>
      <c r="NRV1788" s="62">
        <v>53131609</v>
      </c>
      <c r="NRW1788" s="62">
        <v>53131609</v>
      </c>
      <c r="NRX1788" s="62">
        <v>53131609</v>
      </c>
      <c r="NRY1788" s="62">
        <v>53131609</v>
      </c>
      <c r="NRZ1788" s="62">
        <v>53131609</v>
      </c>
      <c r="NSA1788" s="62">
        <v>53131609</v>
      </c>
      <c r="NSB1788" s="62">
        <v>53131609</v>
      </c>
      <c r="NSC1788" s="62">
        <v>53131609</v>
      </c>
      <c r="NSD1788" s="62">
        <v>53131609</v>
      </c>
      <c r="NSE1788" s="62">
        <v>53131609</v>
      </c>
      <c r="NSF1788" s="62">
        <v>53131609</v>
      </c>
      <c r="NSG1788" s="62">
        <v>53131609</v>
      </c>
      <c r="NSH1788" s="62">
        <v>53131609</v>
      </c>
      <c r="NSI1788" s="62">
        <v>53131609</v>
      </c>
      <c r="NSJ1788" s="62">
        <v>53131609</v>
      </c>
      <c r="NSK1788" s="62">
        <v>53131609</v>
      </c>
      <c r="NSL1788" s="62">
        <v>53131609</v>
      </c>
      <c r="NSM1788" s="62">
        <v>53131609</v>
      </c>
      <c r="NSN1788" s="62">
        <v>53131609</v>
      </c>
      <c r="NSO1788" s="62">
        <v>53131609</v>
      </c>
      <c r="NSP1788" s="62">
        <v>53131609</v>
      </c>
      <c r="NSQ1788" s="62">
        <v>53131609</v>
      </c>
      <c r="NSR1788" s="62">
        <v>53131609</v>
      </c>
      <c r="NSS1788" s="62">
        <v>53131609</v>
      </c>
      <c r="NST1788" s="62">
        <v>53131609</v>
      </c>
      <c r="NSU1788" s="62">
        <v>53131609</v>
      </c>
      <c r="NSV1788" s="62">
        <v>53131609</v>
      </c>
      <c r="NSW1788" s="62">
        <v>53131609</v>
      </c>
      <c r="NSX1788" s="62">
        <v>53131609</v>
      </c>
      <c r="NSY1788" s="62">
        <v>53131609</v>
      </c>
      <c r="NSZ1788" s="62">
        <v>53131609</v>
      </c>
      <c r="NTA1788" s="62">
        <v>53131609</v>
      </c>
      <c r="NTB1788" s="62">
        <v>53131609</v>
      </c>
      <c r="NTC1788" s="62">
        <v>53131609</v>
      </c>
      <c r="NTD1788" s="62">
        <v>53131609</v>
      </c>
      <c r="NTE1788" s="62">
        <v>53131609</v>
      </c>
      <c r="NTF1788" s="62">
        <v>53131609</v>
      </c>
      <c r="NTG1788" s="62">
        <v>53131609</v>
      </c>
      <c r="NTH1788" s="62">
        <v>53131609</v>
      </c>
      <c r="NTI1788" s="62">
        <v>53131609</v>
      </c>
      <c r="NTJ1788" s="62">
        <v>53131609</v>
      </c>
      <c r="NTK1788" s="62">
        <v>53131609</v>
      </c>
      <c r="NTL1788" s="62">
        <v>53131609</v>
      </c>
      <c r="NTM1788" s="62">
        <v>53131609</v>
      </c>
      <c r="NTN1788" s="62">
        <v>53131609</v>
      </c>
      <c r="NTO1788" s="62">
        <v>53131609</v>
      </c>
      <c r="NTP1788" s="62">
        <v>53131609</v>
      </c>
      <c r="NTQ1788" s="62">
        <v>53131609</v>
      </c>
      <c r="NTR1788" s="62">
        <v>53131609</v>
      </c>
      <c r="NTS1788" s="62">
        <v>53131609</v>
      </c>
      <c r="NTT1788" s="62">
        <v>53131609</v>
      </c>
      <c r="NTU1788" s="62">
        <v>53131609</v>
      </c>
      <c r="NTV1788" s="62">
        <v>53131609</v>
      </c>
      <c r="NTW1788" s="62">
        <v>53131609</v>
      </c>
      <c r="NTX1788" s="62">
        <v>53131609</v>
      </c>
      <c r="NTY1788" s="62">
        <v>53131609</v>
      </c>
      <c r="NTZ1788" s="62">
        <v>53131609</v>
      </c>
      <c r="NUA1788" s="62">
        <v>53131609</v>
      </c>
      <c r="NUB1788" s="62">
        <v>53131609</v>
      </c>
      <c r="NUC1788" s="62">
        <v>53131609</v>
      </c>
      <c r="NUD1788" s="62">
        <v>53131609</v>
      </c>
      <c r="NUE1788" s="62">
        <v>53131609</v>
      </c>
      <c r="NUF1788" s="62">
        <v>53131609</v>
      </c>
      <c r="NUG1788" s="62">
        <v>53131609</v>
      </c>
      <c r="NUH1788" s="62">
        <v>53131609</v>
      </c>
      <c r="NUI1788" s="62">
        <v>53131609</v>
      </c>
      <c r="NUJ1788" s="62">
        <v>53131609</v>
      </c>
      <c r="NUK1788" s="62">
        <v>53131609</v>
      </c>
      <c r="NUL1788" s="62">
        <v>53131609</v>
      </c>
      <c r="NUM1788" s="62">
        <v>53131609</v>
      </c>
      <c r="NUN1788" s="62">
        <v>53131609</v>
      </c>
      <c r="NUO1788" s="62">
        <v>53131609</v>
      </c>
      <c r="NUP1788" s="62">
        <v>53131609</v>
      </c>
      <c r="NUQ1788" s="62">
        <v>53131609</v>
      </c>
      <c r="NUR1788" s="62">
        <v>53131609</v>
      </c>
      <c r="NUS1788" s="62">
        <v>53131609</v>
      </c>
      <c r="NUT1788" s="62">
        <v>53131609</v>
      </c>
      <c r="NUU1788" s="62">
        <v>53131609</v>
      </c>
      <c r="NUV1788" s="62">
        <v>53131609</v>
      </c>
      <c r="NUW1788" s="62">
        <v>53131609</v>
      </c>
      <c r="NUX1788" s="62">
        <v>53131609</v>
      </c>
      <c r="NUY1788" s="62">
        <v>53131609</v>
      </c>
      <c r="NUZ1788" s="62">
        <v>53131609</v>
      </c>
      <c r="NVA1788" s="62">
        <v>53131609</v>
      </c>
      <c r="NVB1788" s="62">
        <v>53131609</v>
      </c>
      <c r="NVC1788" s="62">
        <v>53131609</v>
      </c>
      <c r="NVD1788" s="62">
        <v>53131609</v>
      </c>
      <c r="NVE1788" s="62">
        <v>53131609</v>
      </c>
      <c r="NVF1788" s="62">
        <v>53131609</v>
      </c>
      <c r="NVG1788" s="62">
        <v>53131609</v>
      </c>
      <c r="NVH1788" s="62">
        <v>53131609</v>
      </c>
      <c r="NVI1788" s="62">
        <v>53131609</v>
      </c>
      <c r="NVJ1788" s="62">
        <v>53131609</v>
      </c>
      <c r="NVK1788" s="62">
        <v>53131609</v>
      </c>
      <c r="NVL1788" s="62">
        <v>53131609</v>
      </c>
      <c r="NVM1788" s="62">
        <v>53131609</v>
      </c>
      <c r="NVN1788" s="62">
        <v>53131609</v>
      </c>
      <c r="NVO1788" s="62">
        <v>53131609</v>
      </c>
      <c r="NVP1788" s="62">
        <v>53131609</v>
      </c>
      <c r="NVQ1788" s="62">
        <v>53131609</v>
      </c>
      <c r="NVR1788" s="62">
        <v>53131609</v>
      </c>
      <c r="NVS1788" s="62">
        <v>53131609</v>
      </c>
      <c r="NVT1788" s="62">
        <v>53131609</v>
      </c>
      <c r="NVU1788" s="62">
        <v>53131609</v>
      </c>
      <c r="NVV1788" s="62">
        <v>53131609</v>
      </c>
      <c r="NVW1788" s="62">
        <v>53131609</v>
      </c>
      <c r="NVX1788" s="62">
        <v>53131609</v>
      </c>
      <c r="NVY1788" s="62">
        <v>53131609</v>
      </c>
      <c r="NVZ1788" s="62">
        <v>53131609</v>
      </c>
      <c r="NWA1788" s="62">
        <v>53131609</v>
      </c>
      <c r="NWB1788" s="62">
        <v>53131609</v>
      </c>
      <c r="NWC1788" s="62">
        <v>53131609</v>
      </c>
      <c r="NWD1788" s="62">
        <v>53131609</v>
      </c>
      <c r="NWE1788" s="62">
        <v>53131609</v>
      </c>
      <c r="NWF1788" s="62">
        <v>53131609</v>
      </c>
      <c r="NWG1788" s="62">
        <v>53131609</v>
      </c>
      <c r="NWH1788" s="62">
        <v>53131609</v>
      </c>
      <c r="NWI1788" s="62">
        <v>53131609</v>
      </c>
      <c r="NWJ1788" s="62">
        <v>53131609</v>
      </c>
      <c r="NWK1788" s="62">
        <v>53131609</v>
      </c>
      <c r="NWL1788" s="62">
        <v>53131609</v>
      </c>
      <c r="NWM1788" s="62">
        <v>53131609</v>
      </c>
      <c r="NWN1788" s="62">
        <v>53131609</v>
      </c>
      <c r="NWO1788" s="62">
        <v>53131609</v>
      </c>
      <c r="NWP1788" s="62">
        <v>53131609</v>
      </c>
      <c r="NWQ1788" s="62">
        <v>53131609</v>
      </c>
      <c r="NWR1788" s="62">
        <v>53131609</v>
      </c>
      <c r="NWS1788" s="62">
        <v>53131609</v>
      </c>
      <c r="NWT1788" s="62">
        <v>53131609</v>
      </c>
      <c r="NWU1788" s="62">
        <v>53131609</v>
      </c>
      <c r="NWV1788" s="62">
        <v>53131609</v>
      </c>
      <c r="NWW1788" s="62">
        <v>53131609</v>
      </c>
      <c r="NWX1788" s="62">
        <v>53131609</v>
      </c>
      <c r="NWY1788" s="62">
        <v>53131609</v>
      </c>
      <c r="NWZ1788" s="62">
        <v>53131609</v>
      </c>
      <c r="NXA1788" s="62">
        <v>53131609</v>
      </c>
      <c r="NXB1788" s="62">
        <v>53131609</v>
      </c>
      <c r="NXC1788" s="62">
        <v>53131609</v>
      </c>
      <c r="NXD1788" s="62">
        <v>53131609</v>
      </c>
      <c r="NXE1788" s="62">
        <v>53131609</v>
      </c>
      <c r="NXF1788" s="62">
        <v>53131609</v>
      </c>
      <c r="NXG1788" s="62">
        <v>53131609</v>
      </c>
      <c r="NXH1788" s="62">
        <v>53131609</v>
      </c>
      <c r="NXI1788" s="62">
        <v>53131609</v>
      </c>
      <c r="NXJ1788" s="62">
        <v>53131609</v>
      </c>
      <c r="NXK1788" s="62">
        <v>53131609</v>
      </c>
      <c r="NXL1788" s="62">
        <v>53131609</v>
      </c>
      <c r="NXM1788" s="62">
        <v>53131609</v>
      </c>
      <c r="NXN1788" s="62">
        <v>53131609</v>
      </c>
      <c r="NXO1788" s="62">
        <v>53131609</v>
      </c>
      <c r="NXP1788" s="62">
        <v>53131609</v>
      </c>
      <c r="NXQ1788" s="62">
        <v>53131609</v>
      </c>
      <c r="NXR1788" s="62">
        <v>53131609</v>
      </c>
      <c r="NXS1788" s="62">
        <v>53131609</v>
      </c>
      <c r="NXT1788" s="62">
        <v>53131609</v>
      </c>
      <c r="NXU1788" s="62">
        <v>53131609</v>
      </c>
      <c r="NXV1788" s="62">
        <v>53131609</v>
      </c>
      <c r="NXW1788" s="62">
        <v>53131609</v>
      </c>
      <c r="NXX1788" s="62">
        <v>53131609</v>
      </c>
      <c r="NXY1788" s="62">
        <v>53131609</v>
      </c>
      <c r="NXZ1788" s="62">
        <v>53131609</v>
      </c>
      <c r="NYA1788" s="62">
        <v>53131609</v>
      </c>
      <c r="NYB1788" s="62">
        <v>53131609</v>
      </c>
      <c r="NYC1788" s="62">
        <v>53131609</v>
      </c>
      <c r="NYD1788" s="62">
        <v>53131609</v>
      </c>
      <c r="NYE1788" s="62">
        <v>53131609</v>
      </c>
      <c r="NYF1788" s="62">
        <v>53131609</v>
      </c>
      <c r="NYG1788" s="62">
        <v>53131609</v>
      </c>
      <c r="NYH1788" s="62">
        <v>53131609</v>
      </c>
      <c r="NYI1788" s="62">
        <v>53131609</v>
      </c>
      <c r="NYJ1788" s="62">
        <v>53131609</v>
      </c>
      <c r="NYK1788" s="62">
        <v>53131609</v>
      </c>
      <c r="NYL1788" s="62">
        <v>53131609</v>
      </c>
      <c r="NYM1788" s="62">
        <v>53131609</v>
      </c>
      <c r="NYN1788" s="62">
        <v>53131609</v>
      </c>
      <c r="NYO1788" s="62">
        <v>53131609</v>
      </c>
      <c r="NYP1788" s="62">
        <v>53131609</v>
      </c>
      <c r="NYQ1788" s="62">
        <v>53131609</v>
      </c>
      <c r="NYR1788" s="62">
        <v>53131609</v>
      </c>
      <c r="NYS1788" s="62">
        <v>53131609</v>
      </c>
      <c r="NYT1788" s="62">
        <v>53131609</v>
      </c>
      <c r="NYU1788" s="62">
        <v>53131609</v>
      </c>
      <c r="NYV1788" s="62">
        <v>53131609</v>
      </c>
      <c r="NYW1788" s="62">
        <v>53131609</v>
      </c>
      <c r="NYX1788" s="62">
        <v>53131609</v>
      </c>
      <c r="NYY1788" s="62">
        <v>53131609</v>
      </c>
      <c r="NYZ1788" s="62">
        <v>53131609</v>
      </c>
      <c r="NZA1788" s="62">
        <v>53131609</v>
      </c>
      <c r="NZB1788" s="62">
        <v>53131609</v>
      </c>
      <c r="NZC1788" s="62">
        <v>53131609</v>
      </c>
      <c r="NZD1788" s="62">
        <v>53131609</v>
      </c>
      <c r="NZE1788" s="62">
        <v>53131609</v>
      </c>
      <c r="NZF1788" s="62">
        <v>53131609</v>
      </c>
      <c r="NZG1788" s="62">
        <v>53131609</v>
      </c>
      <c r="NZH1788" s="62">
        <v>53131609</v>
      </c>
      <c r="NZI1788" s="62">
        <v>53131609</v>
      </c>
      <c r="NZJ1788" s="62">
        <v>53131609</v>
      </c>
      <c r="NZK1788" s="62">
        <v>53131609</v>
      </c>
      <c r="NZL1788" s="62">
        <v>53131609</v>
      </c>
      <c r="NZM1788" s="62">
        <v>53131609</v>
      </c>
      <c r="NZN1788" s="62">
        <v>53131609</v>
      </c>
      <c r="NZO1788" s="62">
        <v>53131609</v>
      </c>
      <c r="NZP1788" s="62">
        <v>53131609</v>
      </c>
      <c r="NZQ1788" s="62">
        <v>53131609</v>
      </c>
      <c r="NZR1788" s="62">
        <v>53131609</v>
      </c>
      <c r="NZS1788" s="62">
        <v>53131609</v>
      </c>
      <c r="NZT1788" s="62">
        <v>53131609</v>
      </c>
      <c r="NZU1788" s="62">
        <v>53131609</v>
      </c>
      <c r="NZV1788" s="62">
        <v>53131609</v>
      </c>
      <c r="NZW1788" s="62">
        <v>53131609</v>
      </c>
      <c r="NZX1788" s="62">
        <v>53131609</v>
      </c>
      <c r="NZY1788" s="62">
        <v>53131609</v>
      </c>
      <c r="NZZ1788" s="62">
        <v>53131609</v>
      </c>
      <c r="OAA1788" s="62">
        <v>53131609</v>
      </c>
      <c r="OAB1788" s="62">
        <v>53131609</v>
      </c>
      <c r="OAC1788" s="62">
        <v>53131609</v>
      </c>
      <c r="OAD1788" s="62">
        <v>53131609</v>
      </c>
      <c r="OAE1788" s="62">
        <v>53131609</v>
      </c>
      <c r="OAF1788" s="62">
        <v>53131609</v>
      </c>
      <c r="OAG1788" s="62">
        <v>53131609</v>
      </c>
      <c r="OAH1788" s="62">
        <v>53131609</v>
      </c>
      <c r="OAI1788" s="62">
        <v>53131609</v>
      </c>
      <c r="OAJ1788" s="62">
        <v>53131609</v>
      </c>
      <c r="OAK1788" s="62">
        <v>53131609</v>
      </c>
      <c r="OAL1788" s="62">
        <v>53131609</v>
      </c>
      <c r="OAM1788" s="62">
        <v>53131609</v>
      </c>
      <c r="OAN1788" s="62">
        <v>53131609</v>
      </c>
      <c r="OAO1788" s="62">
        <v>53131609</v>
      </c>
      <c r="OAP1788" s="62">
        <v>53131609</v>
      </c>
      <c r="OAQ1788" s="62">
        <v>53131609</v>
      </c>
      <c r="OAR1788" s="62">
        <v>53131609</v>
      </c>
      <c r="OAS1788" s="62">
        <v>53131609</v>
      </c>
      <c r="OAT1788" s="62">
        <v>53131609</v>
      </c>
      <c r="OAU1788" s="62">
        <v>53131609</v>
      </c>
      <c r="OAV1788" s="62">
        <v>53131609</v>
      </c>
      <c r="OAW1788" s="62">
        <v>53131609</v>
      </c>
      <c r="OAX1788" s="62">
        <v>53131609</v>
      </c>
      <c r="OAY1788" s="62">
        <v>53131609</v>
      </c>
      <c r="OAZ1788" s="62">
        <v>53131609</v>
      </c>
      <c r="OBA1788" s="62">
        <v>53131609</v>
      </c>
      <c r="OBB1788" s="62">
        <v>53131609</v>
      </c>
      <c r="OBC1788" s="62">
        <v>53131609</v>
      </c>
      <c r="OBD1788" s="62">
        <v>53131609</v>
      </c>
      <c r="OBE1788" s="62">
        <v>53131609</v>
      </c>
      <c r="OBF1788" s="62">
        <v>53131609</v>
      </c>
      <c r="OBG1788" s="62">
        <v>53131609</v>
      </c>
      <c r="OBH1788" s="62">
        <v>53131609</v>
      </c>
      <c r="OBI1788" s="62">
        <v>53131609</v>
      </c>
      <c r="OBJ1788" s="62">
        <v>53131609</v>
      </c>
      <c r="OBK1788" s="62">
        <v>53131609</v>
      </c>
      <c r="OBL1788" s="62">
        <v>53131609</v>
      </c>
      <c r="OBM1788" s="62">
        <v>53131609</v>
      </c>
      <c r="OBN1788" s="62">
        <v>53131609</v>
      </c>
      <c r="OBO1788" s="62">
        <v>53131609</v>
      </c>
      <c r="OBP1788" s="62">
        <v>53131609</v>
      </c>
      <c r="OBQ1788" s="62">
        <v>53131609</v>
      </c>
      <c r="OBR1788" s="62">
        <v>53131609</v>
      </c>
      <c r="OBS1788" s="62">
        <v>53131609</v>
      </c>
      <c r="OBT1788" s="62">
        <v>53131609</v>
      </c>
      <c r="OBU1788" s="62">
        <v>53131609</v>
      </c>
      <c r="OBV1788" s="62">
        <v>53131609</v>
      </c>
      <c r="OBW1788" s="62">
        <v>53131609</v>
      </c>
      <c r="OBX1788" s="62">
        <v>53131609</v>
      </c>
      <c r="OBY1788" s="62">
        <v>53131609</v>
      </c>
      <c r="OBZ1788" s="62">
        <v>53131609</v>
      </c>
      <c r="OCA1788" s="62">
        <v>53131609</v>
      </c>
      <c r="OCB1788" s="62">
        <v>53131609</v>
      </c>
      <c r="OCC1788" s="62">
        <v>53131609</v>
      </c>
      <c r="OCD1788" s="62">
        <v>53131609</v>
      </c>
      <c r="OCE1788" s="62">
        <v>53131609</v>
      </c>
      <c r="OCF1788" s="62">
        <v>53131609</v>
      </c>
      <c r="OCG1788" s="62">
        <v>53131609</v>
      </c>
      <c r="OCH1788" s="62">
        <v>53131609</v>
      </c>
      <c r="OCI1788" s="62">
        <v>53131609</v>
      </c>
      <c r="OCJ1788" s="62">
        <v>53131609</v>
      </c>
      <c r="OCK1788" s="62">
        <v>53131609</v>
      </c>
      <c r="OCL1788" s="62">
        <v>53131609</v>
      </c>
      <c r="OCM1788" s="62">
        <v>53131609</v>
      </c>
      <c r="OCN1788" s="62">
        <v>53131609</v>
      </c>
      <c r="OCO1788" s="62">
        <v>53131609</v>
      </c>
      <c r="OCP1788" s="62">
        <v>53131609</v>
      </c>
      <c r="OCQ1788" s="62">
        <v>53131609</v>
      </c>
      <c r="OCR1788" s="62">
        <v>53131609</v>
      </c>
      <c r="OCS1788" s="62">
        <v>53131609</v>
      </c>
      <c r="OCT1788" s="62">
        <v>53131609</v>
      </c>
      <c r="OCU1788" s="62">
        <v>53131609</v>
      </c>
      <c r="OCV1788" s="62">
        <v>53131609</v>
      </c>
      <c r="OCW1788" s="62">
        <v>53131609</v>
      </c>
      <c r="OCX1788" s="62">
        <v>53131609</v>
      </c>
      <c r="OCY1788" s="62">
        <v>53131609</v>
      </c>
      <c r="OCZ1788" s="62">
        <v>53131609</v>
      </c>
      <c r="ODA1788" s="62">
        <v>53131609</v>
      </c>
      <c r="ODB1788" s="62">
        <v>53131609</v>
      </c>
      <c r="ODC1788" s="62">
        <v>53131609</v>
      </c>
      <c r="ODD1788" s="62">
        <v>53131609</v>
      </c>
      <c r="ODE1788" s="62">
        <v>53131609</v>
      </c>
      <c r="ODF1788" s="62">
        <v>53131609</v>
      </c>
      <c r="ODG1788" s="62">
        <v>53131609</v>
      </c>
      <c r="ODH1788" s="62">
        <v>53131609</v>
      </c>
      <c r="ODI1788" s="62">
        <v>53131609</v>
      </c>
      <c r="ODJ1788" s="62">
        <v>53131609</v>
      </c>
      <c r="ODK1788" s="62">
        <v>53131609</v>
      </c>
      <c r="ODL1788" s="62">
        <v>53131609</v>
      </c>
      <c r="ODM1788" s="62">
        <v>53131609</v>
      </c>
      <c r="ODN1788" s="62">
        <v>53131609</v>
      </c>
      <c r="ODO1788" s="62">
        <v>53131609</v>
      </c>
      <c r="ODP1788" s="62">
        <v>53131609</v>
      </c>
      <c r="ODQ1788" s="62">
        <v>53131609</v>
      </c>
      <c r="ODR1788" s="62">
        <v>53131609</v>
      </c>
      <c r="ODS1788" s="62">
        <v>53131609</v>
      </c>
      <c r="ODT1788" s="62">
        <v>53131609</v>
      </c>
      <c r="ODU1788" s="62">
        <v>53131609</v>
      </c>
      <c r="ODV1788" s="62">
        <v>53131609</v>
      </c>
      <c r="ODW1788" s="62">
        <v>53131609</v>
      </c>
      <c r="ODX1788" s="62">
        <v>53131609</v>
      </c>
      <c r="ODY1788" s="62">
        <v>53131609</v>
      </c>
      <c r="ODZ1788" s="62">
        <v>53131609</v>
      </c>
      <c r="OEA1788" s="62">
        <v>53131609</v>
      </c>
      <c r="OEB1788" s="62">
        <v>53131609</v>
      </c>
      <c r="OEC1788" s="62">
        <v>53131609</v>
      </c>
      <c r="OED1788" s="62">
        <v>53131609</v>
      </c>
      <c r="OEE1788" s="62">
        <v>53131609</v>
      </c>
      <c r="OEF1788" s="62">
        <v>53131609</v>
      </c>
      <c r="OEG1788" s="62">
        <v>53131609</v>
      </c>
      <c r="OEH1788" s="62">
        <v>53131609</v>
      </c>
      <c r="OEI1788" s="62">
        <v>53131609</v>
      </c>
      <c r="OEJ1788" s="62">
        <v>53131609</v>
      </c>
      <c r="OEK1788" s="62">
        <v>53131609</v>
      </c>
      <c r="OEL1788" s="62">
        <v>53131609</v>
      </c>
      <c r="OEM1788" s="62">
        <v>53131609</v>
      </c>
      <c r="OEN1788" s="62">
        <v>53131609</v>
      </c>
      <c r="OEO1788" s="62">
        <v>53131609</v>
      </c>
      <c r="OEP1788" s="62">
        <v>53131609</v>
      </c>
      <c r="OEQ1788" s="62">
        <v>53131609</v>
      </c>
      <c r="OER1788" s="62">
        <v>53131609</v>
      </c>
      <c r="OES1788" s="62">
        <v>53131609</v>
      </c>
      <c r="OET1788" s="62">
        <v>53131609</v>
      </c>
      <c r="OEU1788" s="62">
        <v>53131609</v>
      </c>
      <c r="OEV1788" s="62">
        <v>53131609</v>
      </c>
      <c r="OEW1788" s="62">
        <v>53131609</v>
      </c>
      <c r="OEX1788" s="62">
        <v>53131609</v>
      </c>
      <c r="OEY1788" s="62">
        <v>53131609</v>
      </c>
      <c r="OEZ1788" s="62">
        <v>53131609</v>
      </c>
      <c r="OFA1788" s="62">
        <v>53131609</v>
      </c>
      <c r="OFB1788" s="62">
        <v>53131609</v>
      </c>
      <c r="OFC1788" s="62">
        <v>53131609</v>
      </c>
      <c r="OFD1788" s="62">
        <v>53131609</v>
      </c>
      <c r="OFE1788" s="62">
        <v>53131609</v>
      </c>
      <c r="OFF1788" s="62">
        <v>53131609</v>
      </c>
      <c r="OFG1788" s="62">
        <v>53131609</v>
      </c>
      <c r="OFH1788" s="62">
        <v>53131609</v>
      </c>
      <c r="OFI1788" s="62">
        <v>53131609</v>
      </c>
      <c r="OFJ1788" s="62">
        <v>53131609</v>
      </c>
      <c r="OFK1788" s="62">
        <v>53131609</v>
      </c>
      <c r="OFL1788" s="62">
        <v>53131609</v>
      </c>
      <c r="OFM1788" s="62">
        <v>53131609</v>
      </c>
      <c r="OFN1788" s="62">
        <v>53131609</v>
      </c>
      <c r="OFO1788" s="62">
        <v>53131609</v>
      </c>
      <c r="OFP1788" s="62">
        <v>53131609</v>
      </c>
      <c r="OFQ1788" s="62">
        <v>53131609</v>
      </c>
      <c r="OFR1788" s="62">
        <v>53131609</v>
      </c>
      <c r="OFS1788" s="62">
        <v>53131609</v>
      </c>
      <c r="OFT1788" s="62">
        <v>53131609</v>
      </c>
      <c r="OFU1788" s="62">
        <v>53131609</v>
      </c>
      <c r="OFV1788" s="62">
        <v>53131609</v>
      </c>
      <c r="OFW1788" s="62">
        <v>53131609</v>
      </c>
      <c r="OFX1788" s="62">
        <v>53131609</v>
      </c>
      <c r="OFY1788" s="62">
        <v>53131609</v>
      </c>
      <c r="OFZ1788" s="62">
        <v>53131609</v>
      </c>
      <c r="OGA1788" s="62">
        <v>53131609</v>
      </c>
      <c r="OGB1788" s="62">
        <v>53131609</v>
      </c>
      <c r="OGC1788" s="62">
        <v>53131609</v>
      </c>
      <c r="OGD1788" s="62">
        <v>53131609</v>
      </c>
      <c r="OGE1788" s="62">
        <v>53131609</v>
      </c>
      <c r="OGF1788" s="62">
        <v>53131609</v>
      </c>
      <c r="OGG1788" s="62">
        <v>53131609</v>
      </c>
      <c r="OGH1788" s="62">
        <v>53131609</v>
      </c>
      <c r="OGI1788" s="62">
        <v>53131609</v>
      </c>
      <c r="OGJ1788" s="62">
        <v>53131609</v>
      </c>
      <c r="OGK1788" s="62">
        <v>53131609</v>
      </c>
      <c r="OGL1788" s="62">
        <v>53131609</v>
      </c>
      <c r="OGM1788" s="62">
        <v>53131609</v>
      </c>
      <c r="OGN1788" s="62">
        <v>53131609</v>
      </c>
      <c r="OGO1788" s="62">
        <v>53131609</v>
      </c>
      <c r="OGP1788" s="62">
        <v>53131609</v>
      </c>
      <c r="OGQ1788" s="62">
        <v>53131609</v>
      </c>
      <c r="OGR1788" s="62">
        <v>53131609</v>
      </c>
      <c r="OGS1788" s="62">
        <v>53131609</v>
      </c>
      <c r="OGT1788" s="62">
        <v>53131609</v>
      </c>
      <c r="OGU1788" s="62">
        <v>53131609</v>
      </c>
      <c r="OGV1788" s="62">
        <v>53131609</v>
      </c>
      <c r="OGW1788" s="62">
        <v>53131609</v>
      </c>
      <c r="OGX1788" s="62">
        <v>53131609</v>
      </c>
      <c r="OGY1788" s="62">
        <v>53131609</v>
      </c>
      <c r="OGZ1788" s="62">
        <v>53131609</v>
      </c>
      <c r="OHA1788" s="62">
        <v>53131609</v>
      </c>
      <c r="OHB1788" s="62">
        <v>53131609</v>
      </c>
      <c r="OHC1788" s="62">
        <v>53131609</v>
      </c>
      <c r="OHD1788" s="62">
        <v>53131609</v>
      </c>
      <c r="OHE1788" s="62">
        <v>53131609</v>
      </c>
      <c r="OHF1788" s="62">
        <v>53131609</v>
      </c>
      <c r="OHG1788" s="62">
        <v>53131609</v>
      </c>
      <c r="OHH1788" s="62">
        <v>53131609</v>
      </c>
      <c r="OHI1788" s="62">
        <v>53131609</v>
      </c>
      <c r="OHJ1788" s="62">
        <v>53131609</v>
      </c>
      <c r="OHK1788" s="62">
        <v>53131609</v>
      </c>
      <c r="OHL1788" s="62">
        <v>53131609</v>
      </c>
      <c r="OHM1788" s="62">
        <v>53131609</v>
      </c>
      <c r="OHN1788" s="62">
        <v>53131609</v>
      </c>
      <c r="OHO1788" s="62">
        <v>53131609</v>
      </c>
      <c r="OHP1788" s="62">
        <v>53131609</v>
      </c>
      <c r="OHQ1788" s="62">
        <v>53131609</v>
      </c>
      <c r="OHR1788" s="62">
        <v>53131609</v>
      </c>
      <c r="OHS1788" s="62">
        <v>53131609</v>
      </c>
      <c r="OHT1788" s="62">
        <v>53131609</v>
      </c>
      <c r="OHU1788" s="62">
        <v>53131609</v>
      </c>
      <c r="OHV1788" s="62">
        <v>53131609</v>
      </c>
      <c r="OHW1788" s="62">
        <v>53131609</v>
      </c>
      <c r="OHX1788" s="62">
        <v>53131609</v>
      </c>
      <c r="OHY1788" s="62">
        <v>53131609</v>
      </c>
      <c r="OHZ1788" s="62">
        <v>53131609</v>
      </c>
      <c r="OIA1788" s="62">
        <v>53131609</v>
      </c>
      <c r="OIB1788" s="62">
        <v>53131609</v>
      </c>
      <c r="OIC1788" s="62">
        <v>53131609</v>
      </c>
      <c r="OID1788" s="62">
        <v>53131609</v>
      </c>
      <c r="OIE1788" s="62">
        <v>53131609</v>
      </c>
      <c r="OIF1788" s="62">
        <v>53131609</v>
      </c>
      <c r="OIG1788" s="62">
        <v>53131609</v>
      </c>
      <c r="OIH1788" s="62">
        <v>53131609</v>
      </c>
      <c r="OII1788" s="62">
        <v>53131609</v>
      </c>
      <c r="OIJ1788" s="62">
        <v>53131609</v>
      </c>
      <c r="OIK1788" s="62">
        <v>53131609</v>
      </c>
      <c r="OIL1788" s="62">
        <v>53131609</v>
      </c>
      <c r="OIM1788" s="62">
        <v>53131609</v>
      </c>
      <c r="OIN1788" s="62">
        <v>53131609</v>
      </c>
      <c r="OIO1788" s="62">
        <v>53131609</v>
      </c>
      <c r="OIP1788" s="62">
        <v>53131609</v>
      </c>
      <c r="OIQ1788" s="62">
        <v>53131609</v>
      </c>
      <c r="OIR1788" s="62">
        <v>53131609</v>
      </c>
      <c r="OIS1788" s="62">
        <v>53131609</v>
      </c>
      <c r="OIT1788" s="62">
        <v>53131609</v>
      </c>
      <c r="OIU1788" s="62">
        <v>53131609</v>
      </c>
      <c r="OIV1788" s="62">
        <v>53131609</v>
      </c>
      <c r="OIW1788" s="62">
        <v>53131609</v>
      </c>
      <c r="OIX1788" s="62">
        <v>53131609</v>
      </c>
      <c r="OIY1788" s="62">
        <v>53131609</v>
      </c>
      <c r="OIZ1788" s="62">
        <v>53131609</v>
      </c>
      <c r="OJA1788" s="62">
        <v>53131609</v>
      </c>
      <c r="OJB1788" s="62">
        <v>53131609</v>
      </c>
      <c r="OJC1788" s="62">
        <v>53131609</v>
      </c>
      <c r="OJD1788" s="62">
        <v>53131609</v>
      </c>
      <c r="OJE1788" s="62">
        <v>53131609</v>
      </c>
      <c r="OJF1788" s="62">
        <v>53131609</v>
      </c>
      <c r="OJG1788" s="62">
        <v>53131609</v>
      </c>
      <c r="OJH1788" s="62">
        <v>53131609</v>
      </c>
      <c r="OJI1788" s="62">
        <v>53131609</v>
      </c>
      <c r="OJJ1788" s="62">
        <v>53131609</v>
      </c>
      <c r="OJK1788" s="62">
        <v>53131609</v>
      </c>
      <c r="OJL1788" s="62">
        <v>53131609</v>
      </c>
      <c r="OJM1788" s="62">
        <v>53131609</v>
      </c>
      <c r="OJN1788" s="62">
        <v>53131609</v>
      </c>
      <c r="OJO1788" s="62">
        <v>53131609</v>
      </c>
      <c r="OJP1788" s="62">
        <v>53131609</v>
      </c>
      <c r="OJQ1788" s="62">
        <v>53131609</v>
      </c>
      <c r="OJR1788" s="62">
        <v>53131609</v>
      </c>
      <c r="OJS1788" s="62">
        <v>53131609</v>
      </c>
      <c r="OJT1788" s="62">
        <v>53131609</v>
      </c>
      <c r="OJU1788" s="62">
        <v>53131609</v>
      </c>
      <c r="OJV1788" s="62">
        <v>53131609</v>
      </c>
      <c r="OJW1788" s="62">
        <v>53131609</v>
      </c>
      <c r="OJX1788" s="62">
        <v>53131609</v>
      </c>
      <c r="OJY1788" s="62">
        <v>53131609</v>
      </c>
      <c r="OJZ1788" s="62">
        <v>53131609</v>
      </c>
      <c r="OKA1788" s="62">
        <v>53131609</v>
      </c>
      <c r="OKB1788" s="62">
        <v>53131609</v>
      </c>
      <c r="OKC1788" s="62">
        <v>53131609</v>
      </c>
      <c r="OKD1788" s="62">
        <v>53131609</v>
      </c>
      <c r="OKE1788" s="62">
        <v>53131609</v>
      </c>
      <c r="OKF1788" s="62">
        <v>53131609</v>
      </c>
      <c r="OKG1788" s="62">
        <v>53131609</v>
      </c>
      <c r="OKH1788" s="62">
        <v>53131609</v>
      </c>
      <c r="OKI1788" s="62">
        <v>53131609</v>
      </c>
      <c r="OKJ1788" s="62">
        <v>53131609</v>
      </c>
      <c r="OKK1788" s="62">
        <v>53131609</v>
      </c>
      <c r="OKL1788" s="62">
        <v>53131609</v>
      </c>
      <c r="OKM1788" s="62">
        <v>53131609</v>
      </c>
      <c r="OKN1788" s="62">
        <v>53131609</v>
      </c>
      <c r="OKO1788" s="62">
        <v>53131609</v>
      </c>
      <c r="OKP1788" s="62">
        <v>53131609</v>
      </c>
      <c r="OKQ1788" s="62">
        <v>53131609</v>
      </c>
      <c r="OKR1788" s="62">
        <v>53131609</v>
      </c>
      <c r="OKS1788" s="62">
        <v>53131609</v>
      </c>
      <c r="OKT1788" s="62">
        <v>53131609</v>
      </c>
      <c r="OKU1788" s="62">
        <v>53131609</v>
      </c>
      <c r="OKV1788" s="62">
        <v>53131609</v>
      </c>
      <c r="OKW1788" s="62">
        <v>53131609</v>
      </c>
      <c r="OKX1788" s="62">
        <v>53131609</v>
      </c>
      <c r="OKY1788" s="62">
        <v>53131609</v>
      </c>
      <c r="OKZ1788" s="62">
        <v>53131609</v>
      </c>
      <c r="OLA1788" s="62">
        <v>53131609</v>
      </c>
      <c r="OLB1788" s="62">
        <v>53131609</v>
      </c>
      <c r="OLC1788" s="62">
        <v>53131609</v>
      </c>
      <c r="OLD1788" s="62">
        <v>53131609</v>
      </c>
      <c r="OLE1788" s="62">
        <v>53131609</v>
      </c>
      <c r="OLF1788" s="62">
        <v>53131609</v>
      </c>
      <c r="OLG1788" s="62">
        <v>53131609</v>
      </c>
      <c r="OLH1788" s="62">
        <v>53131609</v>
      </c>
      <c r="OLI1788" s="62">
        <v>53131609</v>
      </c>
      <c r="OLJ1788" s="62">
        <v>53131609</v>
      </c>
      <c r="OLK1788" s="62">
        <v>53131609</v>
      </c>
      <c r="OLL1788" s="62">
        <v>53131609</v>
      </c>
      <c r="OLM1788" s="62">
        <v>53131609</v>
      </c>
      <c r="OLN1788" s="62">
        <v>53131609</v>
      </c>
      <c r="OLO1788" s="62">
        <v>53131609</v>
      </c>
      <c r="OLP1788" s="62">
        <v>53131609</v>
      </c>
      <c r="OLQ1788" s="62">
        <v>53131609</v>
      </c>
      <c r="OLR1788" s="62">
        <v>53131609</v>
      </c>
      <c r="OLS1788" s="62">
        <v>53131609</v>
      </c>
      <c r="OLT1788" s="62">
        <v>53131609</v>
      </c>
      <c r="OLU1788" s="62">
        <v>53131609</v>
      </c>
      <c r="OLV1788" s="62">
        <v>53131609</v>
      </c>
      <c r="OLW1788" s="62">
        <v>53131609</v>
      </c>
      <c r="OLX1788" s="62">
        <v>53131609</v>
      </c>
      <c r="OLY1788" s="62">
        <v>53131609</v>
      </c>
      <c r="OLZ1788" s="62">
        <v>53131609</v>
      </c>
      <c r="OMA1788" s="62">
        <v>53131609</v>
      </c>
      <c r="OMB1788" s="62">
        <v>53131609</v>
      </c>
      <c r="OMC1788" s="62">
        <v>53131609</v>
      </c>
      <c r="OMD1788" s="62">
        <v>53131609</v>
      </c>
      <c r="OME1788" s="62">
        <v>53131609</v>
      </c>
      <c r="OMF1788" s="62">
        <v>53131609</v>
      </c>
      <c r="OMG1788" s="62">
        <v>53131609</v>
      </c>
      <c r="OMH1788" s="62">
        <v>53131609</v>
      </c>
      <c r="OMI1788" s="62">
        <v>53131609</v>
      </c>
      <c r="OMJ1788" s="62">
        <v>53131609</v>
      </c>
      <c r="OMK1788" s="62">
        <v>53131609</v>
      </c>
      <c r="OML1788" s="62">
        <v>53131609</v>
      </c>
      <c r="OMM1788" s="62">
        <v>53131609</v>
      </c>
      <c r="OMN1788" s="62">
        <v>53131609</v>
      </c>
      <c r="OMO1788" s="62">
        <v>53131609</v>
      </c>
      <c r="OMP1788" s="62">
        <v>53131609</v>
      </c>
      <c r="OMQ1788" s="62">
        <v>53131609</v>
      </c>
      <c r="OMR1788" s="62">
        <v>53131609</v>
      </c>
      <c r="OMS1788" s="62">
        <v>53131609</v>
      </c>
      <c r="OMT1788" s="62">
        <v>53131609</v>
      </c>
      <c r="OMU1788" s="62">
        <v>53131609</v>
      </c>
      <c r="OMV1788" s="62">
        <v>53131609</v>
      </c>
      <c r="OMW1788" s="62">
        <v>53131609</v>
      </c>
      <c r="OMX1788" s="62">
        <v>53131609</v>
      </c>
      <c r="OMY1788" s="62">
        <v>53131609</v>
      </c>
      <c r="OMZ1788" s="62">
        <v>53131609</v>
      </c>
      <c r="ONA1788" s="62">
        <v>53131609</v>
      </c>
      <c r="ONB1788" s="62">
        <v>53131609</v>
      </c>
      <c r="ONC1788" s="62">
        <v>53131609</v>
      </c>
      <c r="OND1788" s="62">
        <v>53131609</v>
      </c>
      <c r="ONE1788" s="62">
        <v>53131609</v>
      </c>
      <c r="ONF1788" s="62">
        <v>53131609</v>
      </c>
      <c r="ONG1788" s="62">
        <v>53131609</v>
      </c>
      <c r="ONH1788" s="62">
        <v>53131609</v>
      </c>
      <c r="ONI1788" s="62">
        <v>53131609</v>
      </c>
      <c r="ONJ1788" s="62">
        <v>53131609</v>
      </c>
      <c r="ONK1788" s="62">
        <v>53131609</v>
      </c>
      <c r="ONL1788" s="62">
        <v>53131609</v>
      </c>
      <c r="ONM1788" s="62">
        <v>53131609</v>
      </c>
      <c r="ONN1788" s="62">
        <v>53131609</v>
      </c>
      <c r="ONO1788" s="62">
        <v>53131609</v>
      </c>
      <c r="ONP1788" s="62">
        <v>53131609</v>
      </c>
      <c r="ONQ1788" s="62">
        <v>53131609</v>
      </c>
      <c r="ONR1788" s="62">
        <v>53131609</v>
      </c>
      <c r="ONS1788" s="62">
        <v>53131609</v>
      </c>
      <c r="ONT1788" s="62">
        <v>53131609</v>
      </c>
      <c r="ONU1788" s="62">
        <v>53131609</v>
      </c>
      <c r="ONV1788" s="62">
        <v>53131609</v>
      </c>
      <c r="ONW1788" s="62">
        <v>53131609</v>
      </c>
      <c r="ONX1788" s="62">
        <v>53131609</v>
      </c>
      <c r="ONY1788" s="62">
        <v>53131609</v>
      </c>
      <c r="ONZ1788" s="62">
        <v>53131609</v>
      </c>
      <c r="OOA1788" s="62">
        <v>53131609</v>
      </c>
      <c r="OOB1788" s="62">
        <v>53131609</v>
      </c>
      <c r="OOC1788" s="62">
        <v>53131609</v>
      </c>
      <c r="OOD1788" s="62">
        <v>53131609</v>
      </c>
      <c r="OOE1788" s="62">
        <v>53131609</v>
      </c>
      <c r="OOF1788" s="62">
        <v>53131609</v>
      </c>
      <c r="OOG1788" s="62">
        <v>53131609</v>
      </c>
      <c r="OOH1788" s="62">
        <v>53131609</v>
      </c>
      <c r="OOI1788" s="62">
        <v>53131609</v>
      </c>
      <c r="OOJ1788" s="62">
        <v>53131609</v>
      </c>
      <c r="OOK1788" s="62">
        <v>53131609</v>
      </c>
      <c r="OOL1788" s="62">
        <v>53131609</v>
      </c>
      <c r="OOM1788" s="62">
        <v>53131609</v>
      </c>
      <c r="OON1788" s="62">
        <v>53131609</v>
      </c>
      <c r="OOO1788" s="62">
        <v>53131609</v>
      </c>
      <c r="OOP1788" s="62">
        <v>53131609</v>
      </c>
      <c r="OOQ1788" s="62">
        <v>53131609</v>
      </c>
      <c r="OOR1788" s="62">
        <v>53131609</v>
      </c>
      <c r="OOS1788" s="62">
        <v>53131609</v>
      </c>
      <c r="OOT1788" s="62">
        <v>53131609</v>
      </c>
      <c r="OOU1788" s="62">
        <v>53131609</v>
      </c>
      <c r="OOV1788" s="62">
        <v>53131609</v>
      </c>
      <c r="OOW1788" s="62">
        <v>53131609</v>
      </c>
      <c r="OOX1788" s="62">
        <v>53131609</v>
      </c>
      <c r="OOY1788" s="62">
        <v>53131609</v>
      </c>
      <c r="OOZ1788" s="62">
        <v>53131609</v>
      </c>
      <c r="OPA1788" s="62">
        <v>53131609</v>
      </c>
      <c r="OPB1788" s="62">
        <v>53131609</v>
      </c>
      <c r="OPC1788" s="62">
        <v>53131609</v>
      </c>
      <c r="OPD1788" s="62">
        <v>53131609</v>
      </c>
      <c r="OPE1788" s="62">
        <v>53131609</v>
      </c>
      <c r="OPF1788" s="62">
        <v>53131609</v>
      </c>
      <c r="OPG1788" s="62">
        <v>53131609</v>
      </c>
      <c r="OPH1788" s="62">
        <v>53131609</v>
      </c>
      <c r="OPI1788" s="62">
        <v>53131609</v>
      </c>
      <c r="OPJ1788" s="62">
        <v>53131609</v>
      </c>
      <c r="OPK1788" s="62">
        <v>53131609</v>
      </c>
      <c r="OPL1788" s="62">
        <v>53131609</v>
      </c>
      <c r="OPM1788" s="62">
        <v>53131609</v>
      </c>
      <c r="OPN1788" s="62">
        <v>53131609</v>
      </c>
      <c r="OPO1788" s="62">
        <v>53131609</v>
      </c>
      <c r="OPP1788" s="62">
        <v>53131609</v>
      </c>
      <c r="OPQ1788" s="62">
        <v>53131609</v>
      </c>
      <c r="OPR1788" s="62">
        <v>53131609</v>
      </c>
      <c r="OPS1788" s="62">
        <v>53131609</v>
      </c>
      <c r="OPT1788" s="62">
        <v>53131609</v>
      </c>
      <c r="OPU1788" s="62">
        <v>53131609</v>
      </c>
      <c r="OPV1788" s="62">
        <v>53131609</v>
      </c>
      <c r="OPW1788" s="62">
        <v>53131609</v>
      </c>
      <c r="OPX1788" s="62">
        <v>53131609</v>
      </c>
      <c r="OPY1788" s="62">
        <v>53131609</v>
      </c>
      <c r="OPZ1788" s="62">
        <v>53131609</v>
      </c>
      <c r="OQA1788" s="62">
        <v>53131609</v>
      </c>
      <c r="OQB1788" s="62">
        <v>53131609</v>
      </c>
      <c r="OQC1788" s="62">
        <v>53131609</v>
      </c>
      <c r="OQD1788" s="62">
        <v>53131609</v>
      </c>
      <c r="OQE1788" s="62">
        <v>53131609</v>
      </c>
      <c r="OQF1788" s="62">
        <v>53131609</v>
      </c>
      <c r="OQG1788" s="62">
        <v>53131609</v>
      </c>
      <c r="OQH1788" s="62">
        <v>53131609</v>
      </c>
      <c r="OQI1788" s="62">
        <v>53131609</v>
      </c>
      <c r="OQJ1788" s="62">
        <v>53131609</v>
      </c>
      <c r="OQK1788" s="62">
        <v>53131609</v>
      </c>
      <c r="OQL1788" s="62">
        <v>53131609</v>
      </c>
      <c r="OQM1788" s="62">
        <v>53131609</v>
      </c>
      <c r="OQN1788" s="62">
        <v>53131609</v>
      </c>
      <c r="OQO1788" s="62">
        <v>53131609</v>
      </c>
      <c r="OQP1788" s="62">
        <v>53131609</v>
      </c>
      <c r="OQQ1788" s="62">
        <v>53131609</v>
      </c>
      <c r="OQR1788" s="62">
        <v>53131609</v>
      </c>
      <c r="OQS1788" s="62">
        <v>53131609</v>
      </c>
      <c r="OQT1788" s="62">
        <v>53131609</v>
      </c>
      <c r="OQU1788" s="62">
        <v>53131609</v>
      </c>
      <c r="OQV1788" s="62">
        <v>53131609</v>
      </c>
      <c r="OQW1788" s="62">
        <v>53131609</v>
      </c>
      <c r="OQX1788" s="62">
        <v>53131609</v>
      </c>
      <c r="OQY1788" s="62">
        <v>53131609</v>
      </c>
      <c r="OQZ1788" s="62">
        <v>53131609</v>
      </c>
      <c r="ORA1788" s="62">
        <v>53131609</v>
      </c>
      <c r="ORB1788" s="62">
        <v>53131609</v>
      </c>
      <c r="ORC1788" s="62">
        <v>53131609</v>
      </c>
      <c r="ORD1788" s="62">
        <v>53131609</v>
      </c>
      <c r="ORE1788" s="62">
        <v>53131609</v>
      </c>
      <c r="ORF1788" s="62">
        <v>53131609</v>
      </c>
      <c r="ORG1788" s="62">
        <v>53131609</v>
      </c>
      <c r="ORH1788" s="62">
        <v>53131609</v>
      </c>
      <c r="ORI1788" s="62">
        <v>53131609</v>
      </c>
      <c r="ORJ1788" s="62">
        <v>53131609</v>
      </c>
      <c r="ORK1788" s="62">
        <v>53131609</v>
      </c>
      <c r="ORL1788" s="62">
        <v>53131609</v>
      </c>
      <c r="ORM1788" s="62">
        <v>53131609</v>
      </c>
      <c r="ORN1788" s="62">
        <v>53131609</v>
      </c>
      <c r="ORO1788" s="62">
        <v>53131609</v>
      </c>
      <c r="ORP1788" s="62">
        <v>53131609</v>
      </c>
      <c r="ORQ1788" s="62">
        <v>53131609</v>
      </c>
      <c r="ORR1788" s="62">
        <v>53131609</v>
      </c>
      <c r="ORS1788" s="62">
        <v>53131609</v>
      </c>
      <c r="ORT1788" s="62">
        <v>53131609</v>
      </c>
      <c r="ORU1788" s="62">
        <v>53131609</v>
      </c>
      <c r="ORV1788" s="62">
        <v>53131609</v>
      </c>
      <c r="ORW1788" s="62">
        <v>53131609</v>
      </c>
      <c r="ORX1788" s="62">
        <v>53131609</v>
      </c>
      <c r="ORY1788" s="62">
        <v>53131609</v>
      </c>
      <c r="ORZ1788" s="62">
        <v>53131609</v>
      </c>
      <c r="OSA1788" s="62">
        <v>53131609</v>
      </c>
      <c r="OSB1788" s="62">
        <v>53131609</v>
      </c>
      <c r="OSC1788" s="62">
        <v>53131609</v>
      </c>
      <c r="OSD1788" s="62">
        <v>53131609</v>
      </c>
      <c r="OSE1788" s="62">
        <v>53131609</v>
      </c>
      <c r="OSF1788" s="62">
        <v>53131609</v>
      </c>
      <c r="OSG1788" s="62">
        <v>53131609</v>
      </c>
      <c r="OSH1788" s="62">
        <v>53131609</v>
      </c>
      <c r="OSI1788" s="62">
        <v>53131609</v>
      </c>
      <c r="OSJ1788" s="62">
        <v>53131609</v>
      </c>
      <c r="OSK1788" s="62">
        <v>53131609</v>
      </c>
      <c r="OSL1788" s="62">
        <v>53131609</v>
      </c>
      <c r="OSM1788" s="62">
        <v>53131609</v>
      </c>
      <c r="OSN1788" s="62">
        <v>53131609</v>
      </c>
      <c r="OSO1788" s="62">
        <v>53131609</v>
      </c>
      <c r="OSP1788" s="62">
        <v>53131609</v>
      </c>
      <c r="OSQ1788" s="62">
        <v>53131609</v>
      </c>
      <c r="OSR1788" s="62">
        <v>53131609</v>
      </c>
      <c r="OSS1788" s="62">
        <v>53131609</v>
      </c>
      <c r="OST1788" s="62">
        <v>53131609</v>
      </c>
      <c r="OSU1788" s="62">
        <v>53131609</v>
      </c>
      <c r="OSV1788" s="62">
        <v>53131609</v>
      </c>
      <c r="OSW1788" s="62">
        <v>53131609</v>
      </c>
      <c r="OSX1788" s="62">
        <v>53131609</v>
      </c>
      <c r="OSY1788" s="62">
        <v>53131609</v>
      </c>
      <c r="OSZ1788" s="62">
        <v>53131609</v>
      </c>
      <c r="OTA1788" s="62">
        <v>53131609</v>
      </c>
      <c r="OTB1788" s="62">
        <v>53131609</v>
      </c>
      <c r="OTC1788" s="62">
        <v>53131609</v>
      </c>
      <c r="OTD1788" s="62">
        <v>53131609</v>
      </c>
      <c r="OTE1788" s="62">
        <v>53131609</v>
      </c>
      <c r="OTF1788" s="62">
        <v>53131609</v>
      </c>
      <c r="OTG1788" s="62">
        <v>53131609</v>
      </c>
      <c r="OTH1788" s="62">
        <v>53131609</v>
      </c>
      <c r="OTI1788" s="62">
        <v>53131609</v>
      </c>
      <c r="OTJ1788" s="62">
        <v>53131609</v>
      </c>
      <c r="OTK1788" s="62">
        <v>53131609</v>
      </c>
      <c r="OTL1788" s="62">
        <v>53131609</v>
      </c>
      <c r="OTM1788" s="62">
        <v>53131609</v>
      </c>
      <c r="OTN1788" s="62">
        <v>53131609</v>
      </c>
      <c r="OTO1788" s="62">
        <v>53131609</v>
      </c>
      <c r="OTP1788" s="62">
        <v>53131609</v>
      </c>
      <c r="OTQ1788" s="62">
        <v>53131609</v>
      </c>
      <c r="OTR1788" s="62">
        <v>53131609</v>
      </c>
      <c r="OTS1788" s="62">
        <v>53131609</v>
      </c>
      <c r="OTT1788" s="62">
        <v>53131609</v>
      </c>
      <c r="OTU1788" s="62">
        <v>53131609</v>
      </c>
      <c r="OTV1788" s="62">
        <v>53131609</v>
      </c>
      <c r="OTW1788" s="62">
        <v>53131609</v>
      </c>
      <c r="OTX1788" s="62">
        <v>53131609</v>
      </c>
      <c r="OTY1788" s="62">
        <v>53131609</v>
      </c>
      <c r="OTZ1788" s="62">
        <v>53131609</v>
      </c>
      <c r="OUA1788" s="62">
        <v>53131609</v>
      </c>
      <c r="OUB1788" s="62">
        <v>53131609</v>
      </c>
      <c r="OUC1788" s="62">
        <v>53131609</v>
      </c>
      <c r="OUD1788" s="62">
        <v>53131609</v>
      </c>
      <c r="OUE1788" s="62">
        <v>53131609</v>
      </c>
      <c r="OUF1788" s="62">
        <v>53131609</v>
      </c>
      <c r="OUG1788" s="62">
        <v>53131609</v>
      </c>
      <c r="OUH1788" s="62">
        <v>53131609</v>
      </c>
      <c r="OUI1788" s="62">
        <v>53131609</v>
      </c>
      <c r="OUJ1788" s="62">
        <v>53131609</v>
      </c>
      <c r="OUK1788" s="62">
        <v>53131609</v>
      </c>
      <c r="OUL1788" s="62">
        <v>53131609</v>
      </c>
      <c r="OUM1788" s="62">
        <v>53131609</v>
      </c>
      <c r="OUN1788" s="62">
        <v>53131609</v>
      </c>
      <c r="OUO1788" s="62">
        <v>53131609</v>
      </c>
      <c r="OUP1788" s="62">
        <v>53131609</v>
      </c>
      <c r="OUQ1788" s="62">
        <v>53131609</v>
      </c>
      <c r="OUR1788" s="62">
        <v>53131609</v>
      </c>
      <c r="OUS1788" s="62">
        <v>53131609</v>
      </c>
      <c r="OUT1788" s="62">
        <v>53131609</v>
      </c>
      <c r="OUU1788" s="62">
        <v>53131609</v>
      </c>
      <c r="OUV1788" s="62">
        <v>53131609</v>
      </c>
      <c r="OUW1788" s="62">
        <v>53131609</v>
      </c>
      <c r="OUX1788" s="62">
        <v>53131609</v>
      </c>
      <c r="OUY1788" s="62">
        <v>53131609</v>
      </c>
      <c r="OUZ1788" s="62">
        <v>53131609</v>
      </c>
      <c r="OVA1788" s="62">
        <v>53131609</v>
      </c>
      <c r="OVB1788" s="62">
        <v>53131609</v>
      </c>
      <c r="OVC1788" s="62">
        <v>53131609</v>
      </c>
      <c r="OVD1788" s="62">
        <v>53131609</v>
      </c>
      <c r="OVE1788" s="62">
        <v>53131609</v>
      </c>
      <c r="OVF1788" s="62">
        <v>53131609</v>
      </c>
      <c r="OVG1788" s="62">
        <v>53131609</v>
      </c>
      <c r="OVH1788" s="62">
        <v>53131609</v>
      </c>
      <c r="OVI1788" s="62">
        <v>53131609</v>
      </c>
      <c r="OVJ1788" s="62">
        <v>53131609</v>
      </c>
      <c r="OVK1788" s="62">
        <v>53131609</v>
      </c>
      <c r="OVL1788" s="62">
        <v>53131609</v>
      </c>
      <c r="OVM1788" s="62">
        <v>53131609</v>
      </c>
      <c r="OVN1788" s="62">
        <v>53131609</v>
      </c>
      <c r="OVO1788" s="62">
        <v>53131609</v>
      </c>
      <c r="OVP1788" s="62">
        <v>53131609</v>
      </c>
      <c r="OVQ1788" s="62">
        <v>53131609</v>
      </c>
      <c r="OVR1788" s="62">
        <v>53131609</v>
      </c>
      <c r="OVS1788" s="62">
        <v>53131609</v>
      </c>
      <c r="OVT1788" s="62">
        <v>53131609</v>
      </c>
      <c r="OVU1788" s="62">
        <v>53131609</v>
      </c>
      <c r="OVV1788" s="62">
        <v>53131609</v>
      </c>
      <c r="OVW1788" s="62">
        <v>53131609</v>
      </c>
      <c r="OVX1788" s="62">
        <v>53131609</v>
      </c>
      <c r="OVY1788" s="62">
        <v>53131609</v>
      </c>
      <c r="OVZ1788" s="62">
        <v>53131609</v>
      </c>
      <c r="OWA1788" s="62">
        <v>53131609</v>
      </c>
      <c r="OWB1788" s="62">
        <v>53131609</v>
      </c>
      <c r="OWC1788" s="62">
        <v>53131609</v>
      </c>
      <c r="OWD1788" s="62">
        <v>53131609</v>
      </c>
      <c r="OWE1788" s="62">
        <v>53131609</v>
      </c>
      <c r="OWF1788" s="62">
        <v>53131609</v>
      </c>
      <c r="OWG1788" s="62">
        <v>53131609</v>
      </c>
      <c r="OWH1788" s="62">
        <v>53131609</v>
      </c>
      <c r="OWI1788" s="62">
        <v>53131609</v>
      </c>
      <c r="OWJ1788" s="62">
        <v>53131609</v>
      </c>
      <c r="OWK1788" s="62">
        <v>53131609</v>
      </c>
      <c r="OWL1788" s="62">
        <v>53131609</v>
      </c>
      <c r="OWM1788" s="62">
        <v>53131609</v>
      </c>
      <c r="OWN1788" s="62">
        <v>53131609</v>
      </c>
      <c r="OWO1788" s="62">
        <v>53131609</v>
      </c>
      <c r="OWP1788" s="62">
        <v>53131609</v>
      </c>
      <c r="OWQ1788" s="62">
        <v>53131609</v>
      </c>
      <c r="OWR1788" s="62">
        <v>53131609</v>
      </c>
      <c r="OWS1788" s="62">
        <v>53131609</v>
      </c>
      <c r="OWT1788" s="62">
        <v>53131609</v>
      </c>
      <c r="OWU1788" s="62">
        <v>53131609</v>
      </c>
      <c r="OWV1788" s="62">
        <v>53131609</v>
      </c>
      <c r="OWW1788" s="62">
        <v>53131609</v>
      </c>
      <c r="OWX1788" s="62">
        <v>53131609</v>
      </c>
      <c r="OWY1788" s="62">
        <v>53131609</v>
      </c>
      <c r="OWZ1788" s="62">
        <v>53131609</v>
      </c>
      <c r="OXA1788" s="62">
        <v>53131609</v>
      </c>
      <c r="OXB1788" s="62">
        <v>53131609</v>
      </c>
      <c r="OXC1788" s="62">
        <v>53131609</v>
      </c>
      <c r="OXD1788" s="62">
        <v>53131609</v>
      </c>
      <c r="OXE1788" s="62">
        <v>53131609</v>
      </c>
      <c r="OXF1788" s="62">
        <v>53131609</v>
      </c>
      <c r="OXG1788" s="62">
        <v>53131609</v>
      </c>
      <c r="OXH1788" s="62">
        <v>53131609</v>
      </c>
      <c r="OXI1788" s="62">
        <v>53131609</v>
      </c>
      <c r="OXJ1788" s="62">
        <v>53131609</v>
      </c>
      <c r="OXK1788" s="62">
        <v>53131609</v>
      </c>
      <c r="OXL1788" s="62">
        <v>53131609</v>
      </c>
      <c r="OXM1788" s="62">
        <v>53131609</v>
      </c>
      <c r="OXN1788" s="62">
        <v>53131609</v>
      </c>
      <c r="OXO1788" s="62">
        <v>53131609</v>
      </c>
      <c r="OXP1788" s="62">
        <v>53131609</v>
      </c>
      <c r="OXQ1788" s="62">
        <v>53131609</v>
      </c>
      <c r="OXR1788" s="62">
        <v>53131609</v>
      </c>
      <c r="OXS1788" s="62">
        <v>53131609</v>
      </c>
      <c r="OXT1788" s="62">
        <v>53131609</v>
      </c>
      <c r="OXU1788" s="62">
        <v>53131609</v>
      </c>
      <c r="OXV1788" s="62">
        <v>53131609</v>
      </c>
      <c r="OXW1788" s="62">
        <v>53131609</v>
      </c>
      <c r="OXX1788" s="62">
        <v>53131609</v>
      </c>
      <c r="OXY1788" s="62">
        <v>53131609</v>
      </c>
      <c r="OXZ1788" s="62">
        <v>53131609</v>
      </c>
      <c r="OYA1788" s="62">
        <v>53131609</v>
      </c>
      <c r="OYB1788" s="62">
        <v>53131609</v>
      </c>
      <c r="OYC1788" s="62">
        <v>53131609</v>
      </c>
      <c r="OYD1788" s="62">
        <v>53131609</v>
      </c>
      <c r="OYE1788" s="62">
        <v>53131609</v>
      </c>
      <c r="OYF1788" s="62">
        <v>53131609</v>
      </c>
      <c r="OYG1788" s="62">
        <v>53131609</v>
      </c>
      <c r="OYH1788" s="62">
        <v>53131609</v>
      </c>
      <c r="OYI1788" s="62">
        <v>53131609</v>
      </c>
      <c r="OYJ1788" s="62">
        <v>53131609</v>
      </c>
      <c r="OYK1788" s="62">
        <v>53131609</v>
      </c>
      <c r="OYL1788" s="62">
        <v>53131609</v>
      </c>
      <c r="OYM1788" s="62">
        <v>53131609</v>
      </c>
      <c r="OYN1788" s="62">
        <v>53131609</v>
      </c>
      <c r="OYO1788" s="62">
        <v>53131609</v>
      </c>
      <c r="OYP1788" s="62">
        <v>53131609</v>
      </c>
      <c r="OYQ1788" s="62">
        <v>53131609</v>
      </c>
      <c r="OYR1788" s="62">
        <v>53131609</v>
      </c>
      <c r="OYS1788" s="62">
        <v>53131609</v>
      </c>
      <c r="OYT1788" s="62">
        <v>53131609</v>
      </c>
      <c r="OYU1788" s="62">
        <v>53131609</v>
      </c>
      <c r="OYV1788" s="62">
        <v>53131609</v>
      </c>
      <c r="OYW1788" s="62">
        <v>53131609</v>
      </c>
      <c r="OYX1788" s="62">
        <v>53131609</v>
      </c>
      <c r="OYY1788" s="62">
        <v>53131609</v>
      </c>
      <c r="OYZ1788" s="62">
        <v>53131609</v>
      </c>
      <c r="OZA1788" s="62">
        <v>53131609</v>
      </c>
      <c r="OZB1788" s="62">
        <v>53131609</v>
      </c>
      <c r="OZC1788" s="62">
        <v>53131609</v>
      </c>
      <c r="OZD1788" s="62">
        <v>53131609</v>
      </c>
      <c r="OZE1788" s="62">
        <v>53131609</v>
      </c>
      <c r="OZF1788" s="62">
        <v>53131609</v>
      </c>
      <c r="OZG1788" s="62">
        <v>53131609</v>
      </c>
      <c r="OZH1788" s="62">
        <v>53131609</v>
      </c>
      <c r="OZI1788" s="62">
        <v>53131609</v>
      </c>
      <c r="OZJ1788" s="62">
        <v>53131609</v>
      </c>
      <c r="OZK1788" s="62">
        <v>53131609</v>
      </c>
      <c r="OZL1788" s="62">
        <v>53131609</v>
      </c>
      <c r="OZM1788" s="62">
        <v>53131609</v>
      </c>
      <c r="OZN1788" s="62">
        <v>53131609</v>
      </c>
      <c r="OZO1788" s="62">
        <v>53131609</v>
      </c>
      <c r="OZP1788" s="62">
        <v>53131609</v>
      </c>
      <c r="OZQ1788" s="62">
        <v>53131609</v>
      </c>
      <c r="OZR1788" s="62">
        <v>53131609</v>
      </c>
      <c r="OZS1788" s="62">
        <v>53131609</v>
      </c>
      <c r="OZT1788" s="62">
        <v>53131609</v>
      </c>
      <c r="OZU1788" s="62">
        <v>53131609</v>
      </c>
      <c r="OZV1788" s="62">
        <v>53131609</v>
      </c>
      <c r="OZW1788" s="62">
        <v>53131609</v>
      </c>
      <c r="OZX1788" s="62">
        <v>53131609</v>
      </c>
      <c r="OZY1788" s="62">
        <v>53131609</v>
      </c>
      <c r="OZZ1788" s="62">
        <v>53131609</v>
      </c>
      <c r="PAA1788" s="62">
        <v>53131609</v>
      </c>
      <c r="PAB1788" s="62">
        <v>53131609</v>
      </c>
      <c r="PAC1788" s="62">
        <v>53131609</v>
      </c>
      <c r="PAD1788" s="62">
        <v>53131609</v>
      </c>
      <c r="PAE1788" s="62">
        <v>53131609</v>
      </c>
      <c r="PAF1788" s="62">
        <v>53131609</v>
      </c>
      <c r="PAG1788" s="62">
        <v>53131609</v>
      </c>
      <c r="PAH1788" s="62">
        <v>53131609</v>
      </c>
      <c r="PAI1788" s="62">
        <v>53131609</v>
      </c>
      <c r="PAJ1788" s="62">
        <v>53131609</v>
      </c>
      <c r="PAK1788" s="62">
        <v>53131609</v>
      </c>
      <c r="PAL1788" s="62">
        <v>53131609</v>
      </c>
      <c r="PAM1788" s="62">
        <v>53131609</v>
      </c>
      <c r="PAN1788" s="62">
        <v>53131609</v>
      </c>
      <c r="PAO1788" s="62">
        <v>53131609</v>
      </c>
      <c r="PAP1788" s="62">
        <v>53131609</v>
      </c>
      <c r="PAQ1788" s="62">
        <v>53131609</v>
      </c>
      <c r="PAR1788" s="62">
        <v>53131609</v>
      </c>
      <c r="PAS1788" s="62">
        <v>53131609</v>
      </c>
      <c r="PAT1788" s="62">
        <v>53131609</v>
      </c>
      <c r="PAU1788" s="62">
        <v>53131609</v>
      </c>
      <c r="PAV1788" s="62">
        <v>53131609</v>
      </c>
      <c r="PAW1788" s="62">
        <v>53131609</v>
      </c>
      <c r="PAX1788" s="62">
        <v>53131609</v>
      </c>
      <c r="PAY1788" s="62">
        <v>53131609</v>
      </c>
      <c r="PAZ1788" s="62">
        <v>53131609</v>
      </c>
      <c r="PBA1788" s="62">
        <v>53131609</v>
      </c>
      <c r="PBB1788" s="62">
        <v>53131609</v>
      </c>
      <c r="PBC1788" s="62">
        <v>53131609</v>
      </c>
      <c r="PBD1788" s="62">
        <v>53131609</v>
      </c>
      <c r="PBE1788" s="62">
        <v>53131609</v>
      </c>
      <c r="PBF1788" s="62">
        <v>53131609</v>
      </c>
      <c r="PBG1788" s="62">
        <v>53131609</v>
      </c>
      <c r="PBH1788" s="62">
        <v>53131609</v>
      </c>
      <c r="PBI1788" s="62">
        <v>53131609</v>
      </c>
      <c r="PBJ1788" s="62">
        <v>53131609</v>
      </c>
      <c r="PBK1788" s="62">
        <v>53131609</v>
      </c>
      <c r="PBL1788" s="62">
        <v>53131609</v>
      </c>
      <c r="PBM1788" s="62">
        <v>53131609</v>
      </c>
      <c r="PBN1788" s="62">
        <v>53131609</v>
      </c>
      <c r="PBO1788" s="62">
        <v>53131609</v>
      </c>
      <c r="PBP1788" s="62">
        <v>53131609</v>
      </c>
      <c r="PBQ1788" s="62">
        <v>53131609</v>
      </c>
      <c r="PBR1788" s="62">
        <v>53131609</v>
      </c>
      <c r="PBS1788" s="62">
        <v>53131609</v>
      </c>
      <c r="PBT1788" s="62">
        <v>53131609</v>
      </c>
      <c r="PBU1788" s="62">
        <v>53131609</v>
      </c>
      <c r="PBV1788" s="62">
        <v>53131609</v>
      </c>
      <c r="PBW1788" s="62">
        <v>53131609</v>
      </c>
      <c r="PBX1788" s="62">
        <v>53131609</v>
      </c>
      <c r="PBY1788" s="62">
        <v>53131609</v>
      </c>
      <c r="PBZ1788" s="62">
        <v>53131609</v>
      </c>
      <c r="PCA1788" s="62">
        <v>53131609</v>
      </c>
      <c r="PCB1788" s="62">
        <v>53131609</v>
      </c>
      <c r="PCC1788" s="62">
        <v>53131609</v>
      </c>
      <c r="PCD1788" s="62">
        <v>53131609</v>
      </c>
      <c r="PCE1788" s="62">
        <v>53131609</v>
      </c>
      <c r="PCF1788" s="62">
        <v>53131609</v>
      </c>
      <c r="PCG1788" s="62">
        <v>53131609</v>
      </c>
      <c r="PCH1788" s="62">
        <v>53131609</v>
      </c>
      <c r="PCI1788" s="62">
        <v>53131609</v>
      </c>
      <c r="PCJ1788" s="62">
        <v>53131609</v>
      </c>
      <c r="PCK1788" s="62">
        <v>53131609</v>
      </c>
      <c r="PCL1788" s="62">
        <v>53131609</v>
      </c>
      <c r="PCM1788" s="62">
        <v>53131609</v>
      </c>
      <c r="PCN1788" s="62">
        <v>53131609</v>
      </c>
      <c r="PCO1788" s="62">
        <v>53131609</v>
      </c>
      <c r="PCP1788" s="62">
        <v>53131609</v>
      </c>
      <c r="PCQ1788" s="62">
        <v>53131609</v>
      </c>
      <c r="PCR1788" s="62">
        <v>53131609</v>
      </c>
      <c r="PCS1788" s="62">
        <v>53131609</v>
      </c>
      <c r="PCT1788" s="62">
        <v>53131609</v>
      </c>
      <c r="PCU1788" s="62">
        <v>53131609</v>
      </c>
      <c r="PCV1788" s="62">
        <v>53131609</v>
      </c>
      <c r="PCW1788" s="62">
        <v>53131609</v>
      </c>
      <c r="PCX1788" s="62">
        <v>53131609</v>
      </c>
      <c r="PCY1788" s="62">
        <v>53131609</v>
      </c>
      <c r="PCZ1788" s="62">
        <v>53131609</v>
      </c>
      <c r="PDA1788" s="62">
        <v>53131609</v>
      </c>
      <c r="PDB1788" s="62">
        <v>53131609</v>
      </c>
      <c r="PDC1788" s="62">
        <v>53131609</v>
      </c>
      <c r="PDD1788" s="62">
        <v>53131609</v>
      </c>
      <c r="PDE1788" s="62">
        <v>53131609</v>
      </c>
      <c r="PDF1788" s="62">
        <v>53131609</v>
      </c>
      <c r="PDG1788" s="62">
        <v>53131609</v>
      </c>
      <c r="PDH1788" s="62">
        <v>53131609</v>
      </c>
      <c r="PDI1788" s="62">
        <v>53131609</v>
      </c>
      <c r="PDJ1788" s="62">
        <v>53131609</v>
      </c>
      <c r="PDK1788" s="62">
        <v>53131609</v>
      </c>
      <c r="PDL1788" s="62">
        <v>53131609</v>
      </c>
      <c r="PDM1788" s="62">
        <v>53131609</v>
      </c>
      <c r="PDN1788" s="62">
        <v>53131609</v>
      </c>
      <c r="PDO1788" s="62">
        <v>53131609</v>
      </c>
      <c r="PDP1788" s="62">
        <v>53131609</v>
      </c>
      <c r="PDQ1788" s="62">
        <v>53131609</v>
      </c>
      <c r="PDR1788" s="62">
        <v>53131609</v>
      </c>
      <c r="PDS1788" s="62">
        <v>53131609</v>
      </c>
      <c r="PDT1788" s="62">
        <v>53131609</v>
      </c>
      <c r="PDU1788" s="62">
        <v>53131609</v>
      </c>
      <c r="PDV1788" s="62">
        <v>53131609</v>
      </c>
      <c r="PDW1788" s="62">
        <v>53131609</v>
      </c>
      <c r="PDX1788" s="62">
        <v>53131609</v>
      </c>
      <c r="PDY1788" s="62">
        <v>53131609</v>
      </c>
      <c r="PDZ1788" s="62">
        <v>53131609</v>
      </c>
      <c r="PEA1788" s="62">
        <v>53131609</v>
      </c>
      <c r="PEB1788" s="62">
        <v>53131609</v>
      </c>
      <c r="PEC1788" s="62">
        <v>53131609</v>
      </c>
      <c r="PED1788" s="62">
        <v>53131609</v>
      </c>
      <c r="PEE1788" s="62">
        <v>53131609</v>
      </c>
      <c r="PEF1788" s="62">
        <v>53131609</v>
      </c>
      <c r="PEG1788" s="62">
        <v>53131609</v>
      </c>
      <c r="PEH1788" s="62">
        <v>53131609</v>
      </c>
      <c r="PEI1788" s="62">
        <v>53131609</v>
      </c>
      <c r="PEJ1788" s="62">
        <v>53131609</v>
      </c>
      <c r="PEK1788" s="62">
        <v>53131609</v>
      </c>
      <c r="PEL1788" s="62">
        <v>53131609</v>
      </c>
      <c r="PEM1788" s="62">
        <v>53131609</v>
      </c>
      <c r="PEN1788" s="62">
        <v>53131609</v>
      </c>
      <c r="PEO1788" s="62">
        <v>53131609</v>
      </c>
      <c r="PEP1788" s="62">
        <v>53131609</v>
      </c>
      <c r="PEQ1788" s="62">
        <v>53131609</v>
      </c>
      <c r="PER1788" s="62">
        <v>53131609</v>
      </c>
      <c r="PES1788" s="62">
        <v>53131609</v>
      </c>
      <c r="PET1788" s="62">
        <v>53131609</v>
      </c>
      <c r="PEU1788" s="62">
        <v>53131609</v>
      </c>
      <c r="PEV1788" s="62">
        <v>53131609</v>
      </c>
      <c r="PEW1788" s="62">
        <v>53131609</v>
      </c>
      <c r="PEX1788" s="62">
        <v>53131609</v>
      </c>
      <c r="PEY1788" s="62">
        <v>53131609</v>
      </c>
      <c r="PEZ1788" s="62">
        <v>53131609</v>
      </c>
      <c r="PFA1788" s="62">
        <v>53131609</v>
      </c>
      <c r="PFB1788" s="62">
        <v>53131609</v>
      </c>
      <c r="PFC1788" s="62">
        <v>53131609</v>
      </c>
      <c r="PFD1788" s="62">
        <v>53131609</v>
      </c>
      <c r="PFE1788" s="62">
        <v>53131609</v>
      </c>
      <c r="PFF1788" s="62">
        <v>53131609</v>
      </c>
      <c r="PFG1788" s="62">
        <v>53131609</v>
      </c>
      <c r="PFH1788" s="62">
        <v>53131609</v>
      </c>
      <c r="PFI1788" s="62">
        <v>53131609</v>
      </c>
      <c r="PFJ1788" s="62">
        <v>53131609</v>
      </c>
      <c r="PFK1788" s="62">
        <v>53131609</v>
      </c>
      <c r="PFL1788" s="62">
        <v>53131609</v>
      </c>
      <c r="PFM1788" s="62">
        <v>53131609</v>
      </c>
      <c r="PFN1788" s="62">
        <v>53131609</v>
      </c>
      <c r="PFO1788" s="62">
        <v>53131609</v>
      </c>
      <c r="PFP1788" s="62">
        <v>53131609</v>
      </c>
      <c r="PFQ1788" s="62">
        <v>53131609</v>
      </c>
      <c r="PFR1788" s="62">
        <v>53131609</v>
      </c>
      <c r="PFS1788" s="62">
        <v>53131609</v>
      </c>
      <c r="PFT1788" s="62">
        <v>53131609</v>
      </c>
      <c r="PFU1788" s="62">
        <v>53131609</v>
      </c>
      <c r="PFV1788" s="62">
        <v>53131609</v>
      </c>
      <c r="PFW1788" s="62">
        <v>53131609</v>
      </c>
      <c r="PFX1788" s="62">
        <v>53131609</v>
      </c>
      <c r="PFY1788" s="62">
        <v>53131609</v>
      </c>
      <c r="PFZ1788" s="62">
        <v>53131609</v>
      </c>
      <c r="PGA1788" s="62">
        <v>53131609</v>
      </c>
      <c r="PGB1788" s="62">
        <v>53131609</v>
      </c>
      <c r="PGC1788" s="62">
        <v>53131609</v>
      </c>
      <c r="PGD1788" s="62">
        <v>53131609</v>
      </c>
      <c r="PGE1788" s="62">
        <v>53131609</v>
      </c>
      <c r="PGF1788" s="62">
        <v>53131609</v>
      </c>
      <c r="PGG1788" s="62">
        <v>53131609</v>
      </c>
      <c r="PGH1788" s="62">
        <v>53131609</v>
      </c>
      <c r="PGI1788" s="62">
        <v>53131609</v>
      </c>
      <c r="PGJ1788" s="62">
        <v>53131609</v>
      </c>
      <c r="PGK1788" s="62">
        <v>53131609</v>
      </c>
      <c r="PGL1788" s="62">
        <v>53131609</v>
      </c>
      <c r="PGM1788" s="62">
        <v>53131609</v>
      </c>
      <c r="PGN1788" s="62">
        <v>53131609</v>
      </c>
      <c r="PGO1788" s="62">
        <v>53131609</v>
      </c>
      <c r="PGP1788" s="62">
        <v>53131609</v>
      </c>
      <c r="PGQ1788" s="62">
        <v>53131609</v>
      </c>
      <c r="PGR1788" s="62">
        <v>53131609</v>
      </c>
      <c r="PGS1788" s="62">
        <v>53131609</v>
      </c>
      <c r="PGT1788" s="62">
        <v>53131609</v>
      </c>
      <c r="PGU1788" s="62">
        <v>53131609</v>
      </c>
      <c r="PGV1788" s="62">
        <v>53131609</v>
      </c>
      <c r="PGW1788" s="62">
        <v>53131609</v>
      </c>
      <c r="PGX1788" s="62">
        <v>53131609</v>
      </c>
      <c r="PGY1788" s="62">
        <v>53131609</v>
      </c>
      <c r="PGZ1788" s="62">
        <v>53131609</v>
      </c>
      <c r="PHA1788" s="62">
        <v>53131609</v>
      </c>
      <c r="PHB1788" s="62">
        <v>53131609</v>
      </c>
      <c r="PHC1788" s="62">
        <v>53131609</v>
      </c>
      <c r="PHD1788" s="62">
        <v>53131609</v>
      </c>
      <c r="PHE1788" s="62">
        <v>53131609</v>
      </c>
      <c r="PHF1788" s="62">
        <v>53131609</v>
      </c>
      <c r="PHG1788" s="62">
        <v>53131609</v>
      </c>
      <c r="PHH1788" s="62">
        <v>53131609</v>
      </c>
      <c r="PHI1788" s="62">
        <v>53131609</v>
      </c>
      <c r="PHJ1788" s="62">
        <v>53131609</v>
      </c>
      <c r="PHK1788" s="62">
        <v>53131609</v>
      </c>
      <c r="PHL1788" s="62">
        <v>53131609</v>
      </c>
      <c r="PHM1788" s="62">
        <v>53131609</v>
      </c>
      <c r="PHN1788" s="62">
        <v>53131609</v>
      </c>
      <c r="PHO1788" s="62">
        <v>53131609</v>
      </c>
      <c r="PHP1788" s="62">
        <v>53131609</v>
      </c>
      <c r="PHQ1788" s="62">
        <v>53131609</v>
      </c>
      <c r="PHR1788" s="62">
        <v>53131609</v>
      </c>
      <c r="PHS1788" s="62">
        <v>53131609</v>
      </c>
      <c r="PHT1788" s="62">
        <v>53131609</v>
      </c>
      <c r="PHU1788" s="62">
        <v>53131609</v>
      </c>
      <c r="PHV1788" s="62">
        <v>53131609</v>
      </c>
      <c r="PHW1788" s="62">
        <v>53131609</v>
      </c>
      <c r="PHX1788" s="62">
        <v>53131609</v>
      </c>
      <c r="PHY1788" s="62">
        <v>53131609</v>
      </c>
      <c r="PHZ1788" s="62">
        <v>53131609</v>
      </c>
      <c r="PIA1788" s="62">
        <v>53131609</v>
      </c>
      <c r="PIB1788" s="62">
        <v>53131609</v>
      </c>
      <c r="PIC1788" s="62">
        <v>53131609</v>
      </c>
      <c r="PID1788" s="62">
        <v>53131609</v>
      </c>
      <c r="PIE1788" s="62">
        <v>53131609</v>
      </c>
      <c r="PIF1788" s="62">
        <v>53131609</v>
      </c>
      <c r="PIG1788" s="62">
        <v>53131609</v>
      </c>
      <c r="PIH1788" s="62">
        <v>53131609</v>
      </c>
      <c r="PII1788" s="62">
        <v>53131609</v>
      </c>
      <c r="PIJ1788" s="62">
        <v>53131609</v>
      </c>
      <c r="PIK1788" s="62">
        <v>53131609</v>
      </c>
      <c r="PIL1788" s="62">
        <v>53131609</v>
      </c>
      <c r="PIM1788" s="62">
        <v>53131609</v>
      </c>
      <c r="PIN1788" s="62">
        <v>53131609</v>
      </c>
      <c r="PIO1788" s="62">
        <v>53131609</v>
      </c>
      <c r="PIP1788" s="62">
        <v>53131609</v>
      </c>
      <c r="PIQ1788" s="62">
        <v>53131609</v>
      </c>
      <c r="PIR1788" s="62">
        <v>53131609</v>
      </c>
      <c r="PIS1788" s="62">
        <v>53131609</v>
      </c>
      <c r="PIT1788" s="62">
        <v>53131609</v>
      </c>
      <c r="PIU1788" s="62">
        <v>53131609</v>
      </c>
      <c r="PIV1788" s="62">
        <v>53131609</v>
      </c>
      <c r="PIW1788" s="62">
        <v>53131609</v>
      </c>
      <c r="PIX1788" s="62">
        <v>53131609</v>
      </c>
      <c r="PIY1788" s="62">
        <v>53131609</v>
      </c>
      <c r="PIZ1788" s="62">
        <v>53131609</v>
      </c>
      <c r="PJA1788" s="62">
        <v>53131609</v>
      </c>
      <c r="PJB1788" s="62">
        <v>53131609</v>
      </c>
      <c r="PJC1788" s="62">
        <v>53131609</v>
      </c>
      <c r="PJD1788" s="62">
        <v>53131609</v>
      </c>
      <c r="PJE1788" s="62">
        <v>53131609</v>
      </c>
      <c r="PJF1788" s="62">
        <v>53131609</v>
      </c>
      <c r="PJG1788" s="62">
        <v>53131609</v>
      </c>
      <c r="PJH1788" s="62">
        <v>53131609</v>
      </c>
      <c r="PJI1788" s="62">
        <v>53131609</v>
      </c>
      <c r="PJJ1788" s="62">
        <v>53131609</v>
      </c>
      <c r="PJK1788" s="62">
        <v>53131609</v>
      </c>
      <c r="PJL1788" s="62">
        <v>53131609</v>
      </c>
      <c r="PJM1788" s="62">
        <v>53131609</v>
      </c>
      <c r="PJN1788" s="62">
        <v>53131609</v>
      </c>
      <c r="PJO1788" s="62">
        <v>53131609</v>
      </c>
      <c r="PJP1788" s="62">
        <v>53131609</v>
      </c>
      <c r="PJQ1788" s="62">
        <v>53131609</v>
      </c>
      <c r="PJR1788" s="62">
        <v>53131609</v>
      </c>
      <c r="PJS1788" s="62">
        <v>53131609</v>
      </c>
      <c r="PJT1788" s="62">
        <v>53131609</v>
      </c>
      <c r="PJU1788" s="62">
        <v>53131609</v>
      </c>
      <c r="PJV1788" s="62">
        <v>53131609</v>
      </c>
      <c r="PJW1788" s="62">
        <v>53131609</v>
      </c>
      <c r="PJX1788" s="62">
        <v>53131609</v>
      </c>
      <c r="PJY1788" s="62">
        <v>53131609</v>
      </c>
      <c r="PJZ1788" s="62">
        <v>53131609</v>
      </c>
      <c r="PKA1788" s="62">
        <v>53131609</v>
      </c>
      <c r="PKB1788" s="62">
        <v>53131609</v>
      </c>
      <c r="PKC1788" s="62">
        <v>53131609</v>
      </c>
      <c r="PKD1788" s="62">
        <v>53131609</v>
      </c>
      <c r="PKE1788" s="62">
        <v>53131609</v>
      </c>
      <c r="PKF1788" s="62">
        <v>53131609</v>
      </c>
      <c r="PKG1788" s="62">
        <v>53131609</v>
      </c>
      <c r="PKH1788" s="62">
        <v>53131609</v>
      </c>
      <c r="PKI1788" s="62">
        <v>53131609</v>
      </c>
      <c r="PKJ1788" s="62">
        <v>53131609</v>
      </c>
      <c r="PKK1788" s="62">
        <v>53131609</v>
      </c>
      <c r="PKL1788" s="62">
        <v>53131609</v>
      </c>
      <c r="PKM1788" s="62">
        <v>53131609</v>
      </c>
      <c r="PKN1788" s="62">
        <v>53131609</v>
      </c>
      <c r="PKO1788" s="62">
        <v>53131609</v>
      </c>
      <c r="PKP1788" s="62">
        <v>53131609</v>
      </c>
      <c r="PKQ1788" s="62">
        <v>53131609</v>
      </c>
      <c r="PKR1788" s="62">
        <v>53131609</v>
      </c>
      <c r="PKS1788" s="62">
        <v>53131609</v>
      </c>
      <c r="PKT1788" s="62">
        <v>53131609</v>
      </c>
      <c r="PKU1788" s="62">
        <v>53131609</v>
      </c>
      <c r="PKV1788" s="62">
        <v>53131609</v>
      </c>
      <c r="PKW1788" s="62">
        <v>53131609</v>
      </c>
      <c r="PKX1788" s="62">
        <v>53131609</v>
      </c>
      <c r="PKY1788" s="62">
        <v>53131609</v>
      </c>
      <c r="PKZ1788" s="62">
        <v>53131609</v>
      </c>
      <c r="PLA1788" s="62">
        <v>53131609</v>
      </c>
      <c r="PLB1788" s="62">
        <v>53131609</v>
      </c>
      <c r="PLC1788" s="62">
        <v>53131609</v>
      </c>
      <c r="PLD1788" s="62">
        <v>53131609</v>
      </c>
      <c r="PLE1788" s="62">
        <v>53131609</v>
      </c>
      <c r="PLF1788" s="62">
        <v>53131609</v>
      </c>
      <c r="PLG1788" s="62">
        <v>53131609</v>
      </c>
      <c r="PLH1788" s="62">
        <v>53131609</v>
      </c>
      <c r="PLI1788" s="62">
        <v>53131609</v>
      </c>
      <c r="PLJ1788" s="62">
        <v>53131609</v>
      </c>
      <c r="PLK1788" s="62">
        <v>53131609</v>
      </c>
      <c r="PLL1788" s="62">
        <v>53131609</v>
      </c>
      <c r="PLM1788" s="62">
        <v>53131609</v>
      </c>
      <c r="PLN1788" s="62">
        <v>53131609</v>
      </c>
      <c r="PLO1788" s="62">
        <v>53131609</v>
      </c>
      <c r="PLP1788" s="62">
        <v>53131609</v>
      </c>
      <c r="PLQ1788" s="62">
        <v>53131609</v>
      </c>
      <c r="PLR1788" s="62">
        <v>53131609</v>
      </c>
      <c r="PLS1788" s="62">
        <v>53131609</v>
      </c>
      <c r="PLT1788" s="62">
        <v>53131609</v>
      </c>
      <c r="PLU1788" s="62">
        <v>53131609</v>
      </c>
      <c r="PLV1788" s="62">
        <v>53131609</v>
      </c>
      <c r="PLW1788" s="62">
        <v>53131609</v>
      </c>
      <c r="PLX1788" s="62">
        <v>53131609</v>
      </c>
      <c r="PLY1788" s="62">
        <v>53131609</v>
      </c>
      <c r="PLZ1788" s="62">
        <v>53131609</v>
      </c>
      <c r="PMA1788" s="62">
        <v>53131609</v>
      </c>
      <c r="PMB1788" s="62">
        <v>53131609</v>
      </c>
      <c r="PMC1788" s="62">
        <v>53131609</v>
      </c>
      <c r="PMD1788" s="62">
        <v>53131609</v>
      </c>
      <c r="PME1788" s="62">
        <v>53131609</v>
      </c>
      <c r="PMF1788" s="62">
        <v>53131609</v>
      </c>
      <c r="PMG1788" s="62">
        <v>53131609</v>
      </c>
      <c r="PMH1788" s="62">
        <v>53131609</v>
      </c>
      <c r="PMI1788" s="62">
        <v>53131609</v>
      </c>
      <c r="PMJ1788" s="62">
        <v>53131609</v>
      </c>
      <c r="PMK1788" s="62">
        <v>53131609</v>
      </c>
      <c r="PML1788" s="62">
        <v>53131609</v>
      </c>
      <c r="PMM1788" s="62">
        <v>53131609</v>
      </c>
      <c r="PMN1788" s="62">
        <v>53131609</v>
      </c>
      <c r="PMO1788" s="62">
        <v>53131609</v>
      </c>
      <c r="PMP1788" s="62">
        <v>53131609</v>
      </c>
      <c r="PMQ1788" s="62">
        <v>53131609</v>
      </c>
      <c r="PMR1788" s="62">
        <v>53131609</v>
      </c>
      <c r="PMS1788" s="62">
        <v>53131609</v>
      </c>
      <c r="PMT1788" s="62">
        <v>53131609</v>
      </c>
      <c r="PMU1788" s="62">
        <v>53131609</v>
      </c>
      <c r="PMV1788" s="62">
        <v>53131609</v>
      </c>
      <c r="PMW1788" s="62">
        <v>53131609</v>
      </c>
      <c r="PMX1788" s="62">
        <v>53131609</v>
      </c>
      <c r="PMY1788" s="62">
        <v>53131609</v>
      </c>
      <c r="PMZ1788" s="62">
        <v>53131609</v>
      </c>
      <c r="PNA1788" s="62">
        <v>53131609</v>
      </c>
      <c r="PNB1788" s="62">
        <v>53131609</v>
      </c>
      <c r="PNC1788" s="62">
        <v>53131609</v>
      </c>
      <c r="PND1788" s="62">
        <v>53131609</v>
      </c>
      <c r="PNE1788" s="62">
        <v>53131609</v>
      </c>
      <c r="PNF1788" s="62">
        <v>53131609</v>
      </c>
      <c r="PNG1788" s="62">
        <v>53131609</v>
      </c>
      <c r="PNH1788" s="62">
        <v>53131609</v>
      </c>
      <c r="PNI1788" s="62">
        <v>53131609</v>
      </c>
      <c r="PNJ1788" s="62">
        <v>53131609</v>
      </c>
      <c r="PNK1788" s="62">
        <v>53131609</v>
      </c>
      <c r="PNL1788" s="62">
        <v>53131609</v>
      </c>
      <c r="PNM1788" s="62">
        <v>53131609</v>
      </c>
      <c r="PNN1788" s="62">
        <v>53131609</v>
      </c>
      <c r="PNO1788" s="62">
        <v>53131609</v>
      </c>
      <c r="PNP1788" s="62">
        <v>53131609</v>
      </c>
      <c r="PNQ1788" s="62">
        <v>53131609</v>
      </c>
      <c r="PNR1788" s="62">
        <v>53131609</v>
      </c>
      <c r="PNS1788" s="62">
        <v>53131609</v>
      </c>
      <c r="PNT1788" s="62">
        <v>53131609</v>
      </c>
      <c r="PNU1788" s="62">
        <v>53131609</v>
      </c>
      <c r="PNV1788" s="62">
        <v>53131609</v>
      </c>
      <c r="PNW1788" s="62">
        <v>53131609</v>
      </c>
      <c r="PNX1788" s="62">
        <v>53131609</v>
      </c>
      <c r="PNY1788" s="62">
        <v>53131609</v>
      </c>
      <c r="PNZ1788" s="62">
        <v>53131609</v>
      </c>
      <c r="POA1788" s="62">
        <v>53131609</v>
      </c>
      <c r="POB1788" s="62">
        <v>53131609</v>
      </c>
      <c r="POC1788" s="62">
        <v>53131609</v>
      </c>
      <c r="POD1788" s="62">
        <v>53131609</v>
      </c>
      <c r="POE1788" s="62">
        <v>53131609</v>
      </c>
      <c r="POF1788" s="62">
        <v>53131609</v>
      </c>
      <c r="POG1788" s="62">
        <v>53131609</v>
      </c>
      <c r="POH1788" s="62">
        <v>53131609</v>
      </c>
      <c r="POI1788" s="62">
        <v>53131609</v>
      </c>
      <c r="POJ1788" s="62">
        <v>53131609</v>
      </c>
      <c r="POK1788" s="62">
        <v>53131609</v>
      </c>
      <c r="POL1788" s="62">
        <v>53131609</v>
      </c>
      <c r="POM1788" s="62">
        <v>53131609</v>
      </c>
      <c r="PON1788" s="62">
        <v>53131609</v>
      </c>
      <c r="POO1788" s="62">
        <v>53131609</v>
      </c>
      <c r="POP1788" s="62">
        <v>53131609</v>
      </c>
      <c r="POQ1788" s="62">
        <v>53131609</v>
      </c>
      <c r="POR1788" s="62">
        <v>53131609</v>
      </c>
      <c r="POS1788" s="62">
        <v>53131609</v>
      </c>
      <c r="POT1788" s="62">
        <v>53131609</v>
      </c>
      <c r="POU1788" s="62">
        <v>53131609</v>
      </c>
      <c r="POV1788" s="62">
        <v>53131609</v>
      </c>
      <c r="POW1788" s="62">
        <v>53131609</v>
      </c>
      <c r="POX1788" s="62">
        <v>53131609</v>
      </c>
      <c r="POY1788" s="62">
        <v>53131609</v>
      </c>
      <c r="POZ1788" s="62">
        <v>53131609</v>
      </c>
      <c r="PPA1788" s="62">
        <v>53131609</v>
      </c>
      <c r="PPB1788" s="62">
        <v>53131609</v>
      </c>
      <c r="PPC1788" s="62">
        <v>53131609</v>
      </c>
      <c r="PPD1788" s="62">
        <v>53131609</v>
      </c>
      <c r="PPE1788" s="62">
        <v>53131609</v>
      </c>
      <c r="PPF1788" s="62">
        <v>53131609</v>
      </c>
      <c r="PPG1788" s="62">
        <v>53131609</v>
      </c>
      <c r="PPH1788" s="62">
        <v>53131609</v>
      </c>
      <c r="PPI1788" s="62">
        <v>53131609</v>
      </c>
      <c r="PPJ1788" s="62">
        <v>53131609</v>
      </c>
      <c r="PPK1788" s="62">
        <v>53131609</v>
      </c>
      <c r="PPL1788" s="62">
        <v>53131609</v>
      </c>
      <c r="PPM1788" s="62">
        <v>53131609</v>
      </c>
      <c r="PPN1788" s="62">
        <v>53131609</v>
      </c>
      <c r="PPO1788" s="62">
        <v>53131609</v>
      </c>
      <c r="PPP1788" s="62">
        <v>53131609</v>
      </c>
      <c r="PPQ1788" s="62">
        <v>53131609</v>
      </c>
      <c r="PPR1788" s="62">
        <v>53131609</v>
      </c>
      <c r="PPS1788" s="62">
        <v>53131609</v>
      </c>
      <c r="PPT1788" s="62">
        <v>53131609</v>
      </c>
      <c r="PPU1788" s="62">
        <v>53131609</v>
      </c>
      <c r="PPV1788" s="62">
        <v>53131609</v>
      </c>
      <c r="PPW1788" s="62">
        <v>53131609</v>
      </c>
      <c r="PPX1788" s="62">
        <v>53131609</v>
      </c>
      <c r="PPY1788" s="62">
        <v>53131609</v>
      </c>
      <c r="PPZ1788" s="62">
        <v>53131609</v>
      </c>
      <c r="PQA1788" s="62">
        <v>53131609</v>
      </c>
      <c r="PQB1788" s="62">
        <v>53131609</v>
      </c>
      <c r="PQC1788" s="62">
        <v>53131609</v>
      </c>
      <c r="PQD1788" s="62">
        <v>53131609</v>
      </c>
      <c r="PQE1788" s="62">
        <v>53131609</v>
      </c>
      <c r="PQF1788" s="62">
        <v>53131609</v>
      </c>
      <c r="PQG1788" s="62">
        <v>53131609</v>
      </c>
      <c r="PQH1788" s="62">
        <v>53131609</v>
      </c>
      <c r="PQI1788" s="62">
        <v>53131609</v>
      </c>
      <c r="PQJ1788" s="62">
        <v>53131609</v>
      </c>
      <c r="PQK1788" s="62">
        <v>53131609</v>
      </c>
      <c r="PQL1788" s="62">
        <v>53131609</v>
      </c>
      <c r="PQM1788" s="62">
        <v>53131609</v>
      </c>
      <c r="PQN1788" s="62">
        <v>53131609</v>
      </c>
      <c r="PQO1788" s="62">
        <v>53131609</v>
      </c>
      <c r="PQP1788" s="62">
        <v>53131609</v>
      </c>
      <c r="PQQ1788" s="62">
        <v>53131609</v>
      </c>
      <c r="PQR1788" s="62">
        <v>53131609</v>
      </c>
      <c r="PQS1788" s="62">
        <v>53131609</v>
      </c>
      <c r="PQT1788" s="62">
        <v>53131609</v>
      </c>
      <c r="PQU1788" s="62">
        <v>53131609</v>
      </c>
      <c r="PQV1788" s="62">
        <v>53131609</v>
      </c>
      <c r="PQW1788" s="62">
        <v>53131609</v>
      </c>
      <c r="PQX1788" s="62">
        <v>53131609</v>
      </c>
      <c r="PQY1788" s="62">
        <v>53131609</v>
      </c>
      <c r="PQZ1788" s="62">
        <v>53131609</v>
      </c>
      <c r="PRA1788" s="62">
        <v>53131609</v>
      </c>
      <c r="PRB1788" s="62">
        <v>53131609</v>
      </c>
      <c r="PRC1788" s="62">
        <v>53131609</v>
      </c>
      <c r="PRD1788" s="62">
        <v>53131609</v>
      </c>
      <c r="PRE1788" s="62">
        <v>53131609</v>
      </c>
      <c r="PRF1788" s="62">
        <v>53131609</v>
      </c>
      <c r="PRG1788" s="62">
        <v>53131609</v>
      </c>
      <c r="PRH1788" s="62">
        <v>53131609</v>
      </c>
      <c r="PRI1788" s="62">
        <v>53131609</v>
      </c>
      <c r="PRJ1788" s="62">
        <v>53131609</v>
      </c>
      <c r="PRK1788" s="62">
        <v>53131609</v>
      </c>
      <c r="PRL1788" s="62">
        <v>53131609</v>
      </c>
      <c r="PRM1788" s="62">
        <v>53131609</v>
      </c>
      <c r="PRN1788" s="62">
        <v>53131609</v>
      </c>
      <c r="PRO1788" s="62">
        <v>53131609</v>
      </c>
      <c r="PRP1788" s="62">
        <v>53131609</v>
      </c>
      <c r="PRQ1788" s="62">
        <v>53131609</v>
      </c>
      <c r="PRR1788" s="62">
        <v>53131609</v>
      </c>
      <c r="PRS1788" s="62">
        <v>53131609</v>
      </c>
      <c r="PRT1788" s="62">
        <v>53131609</v>
      </c>
      <c r="PRU1788" s="62">
        <v>53131609</v>
      </c>
      <c r="PRV1788" s="62">
        <v>53131609</v>
      </c>
      <c r="PRW1788" s="62">
        <v>53131609</v>
      </c>
      <c r="PRX1788" s="62">
        <v>53131609</v>
      </c>
      <c r="PRY1788" s="62">
        <v>53131609</v>
      </c>
      <c r="PRZ1788" s="62">
        <v>53131609</v>
      </c>
      <c r="PSA1788" s="62">
        <v>53131609</v>
      </c>
      <c r="PSB1788" s="62">
        <v>53131609</v>
      </c>
      <c r="PSC1788" s="62">
        <v>53131609</v>
      </c>
      <c r="PSD1788" s="62">
        <v>53131609</v>
      </c>
      <c r="PSE1788" s="62">
        <v>53131609</v>
      </c>
      <c r="PSF1788" s="62">
        <v>53131609</v>
      </c>
      <c r="PSG1788" s="62">
        <v>53131609</v>
      </c>
      <c r="PSH1788" s="62">
        <v>53131609</v>
      </c>
      <c r="PSI1788" s="62">
        <v>53131609</v>
      </c>
      <c r="PSJ1788" s="62">
        <v>53131609</v>
      </c>
      <c r="PSK1788" s="62">
        <v>53131609</v>
      </c>
      <c r="PSL1788" s="62">
        <v>53131609</v>
      </c>
      <c r="PSM1788" s="62">
        <v>53131609</v>
      </c>
      <c r="PSN1788" s="62">
        <v>53131609</v>
      </c>
      <c r="PSO1788" s="62">
        <v>53131609</v>
      </c>
      <c r="PSP1788" s="62">
        <v>53131609</v>
      </c>
      <c r="PSQ1788" s="62">
        <v>53131609</v>
      </c>
      <c r="PSR1788" s="62">
        <v>53131609</v>
      </c>
      <c r="PSS1788" s="62">
        <v>53131609</v>
      </c>
      <c r="PST1788" s="62">
        <v>53131609</v>
      </c>
      <c r="PSU1788" s="62">
        <v>53131609</v>
      </c>
      <c r="PSV1788" s="62">
        <v>53131609</v>
      </c>
      <c r="PSW1788" s="62">
        <v>53131609</v>
      </c>
      <c r="PSX1788" s="62">
        <v>53131609</v>
      </c>
      <c r="PSY1788" s="62">
        <v>53131609</v>
      </c>
      <c r="PSZ1788" s="62">
        <v>53131609</v>
      </c>
      <c r="PTA1788" s="62">
        <v>53131609</v>
      </c>
      <c r="PTB1788" s="62">
        <v>53131609</v>
      </c>
      <c r="PTC1788" s="62">
        <v>53131609</v>
      </c>
      <c r="PTD1788" s="62">
        <v>53131609</v>
      </c>
      <c r="PTE1788" s="62">
        <v>53131609</v>
      </c>
      <c r="PTF1788" s="62">
        <v>53131609</v>
      </c>
      <c r="PTG1788" s="62">
        <v>53131609</v>
      </c>
      <c r="PTH1788" s="62">
        <v>53131609</v>
      </c>
      <c r="PTI1788" s="62">
        <v>53131609</v>
      </c>
      <c r="PTJ1788" s="62">
        <v>53131609</v>
      </c>
      <c r="PTK1788" s="62">
        <v>53131609</v>
      </c>
      <c r="PTL1788" s="62">
        <v>53131609</v>
      </c>
      <c r="PTM1788" s="62">
        <v>53131609</v>
      </c>
      <c r="PTN1788" s="62">
        <v>53131609</v>
      </c>
      <c r="PTO1788" s="62">
        <v>53131609</v>
      </c>
      <c r="PTP1788" s="62">
        <v>53131609</v>
      </c>
      <c r="PTQ1788" s="62">
        <v>53131609</v>
      </c>
      <c r="PTR1788" s="62">
        <v>53131609</v>
      </c>
      <c r="PTS1788" s="62">
        <v>53131609</v>
      </c>
      <c r="PTT1788" s="62">
        <v>53131609</v>
      </c>
      <c r="PTU1788" s="62">
        <v>53131609</v>
      </c>
      <c r="PTV1788" s="62">
        <v>53131609</v>
      </c>
      <c r="PTW1788" s="62">
        <v>53131609</v>
      </c>
      <c r="PTX1788" s="62">
        <v>53131609</v>
      </c>
      <c r="PTY1788" s="62">
        <v>53131609</v>
      </c>
      <c r="PTZ1788" s="62">
        <v>53131609</v>
      </c>
      <c r="PUA1788" s="62">
        <v>53131609</v>
      </c>
      <c r="PUB1788" s="62">
        <v>53131609</v>
      </c>
      <c r="PUC1788" s="62">
        <v>53131609</v>
      </c>
      <c r="PUD1788" s="62">
        <v>53131609</v>
      </c>
      <c r="PUE1788" s="62">
        <v>53131609</v>
      </c>
      <c r="PUF1788" s="62">
        <v>53131609</v>
      </c>
      <c r="PUG1788" s="62">
        <v>53131609</v>
      </c>
      <c r="PUH1788" s="62">
        <v>53131609</v>
      </c>
      <c r="PUI1788" s="62">
        <v>53131609</v>
      </c>
      <c r="PUJ1788" s="62">
        <v>53131609</v>
      </c>
      <c r="PUK1788" s="62">
        <v>53131609</v>
      </c>
      <c r="PUL1788" s="62">
        <v>53131609</v>
      </c>
      <c r="PUM1788" s="62">
        <v>53131609</v>
      </c>
      <c r="PUN1788" s="62">
        <v>53131609</v>
      </c>
      <c r="PUO1788" s="62">
        <v>53131609</v>
      </c>
      <c r="PUP1788" s="62">
        <v>53131609</v>
      </c>
      <c r="PUQ1788" s="62">
        <v>53131609</v>
      </c>
      <c r="PUR1788" s="62">
        <v>53131609</v>
      </c>
      <c r="PUS1788" s="62">
        <v>53131609</v>
      </c>
      <c r="PUT1788" s="62">
        <v>53131609</v>
      </c>
      <c r="PUU1788" s="62">
        <v>53131609</v>
      </c>
      <c r="PUV1788" s="62">
        <v>53131609</v>
      </c>
      <c r="PUW1788" s="62">
        <v>53131609</v>
      </c>
      <c r="PUX1788" s="62">
        <v>53131609</v>
      </c>
      <c r="PUY1788" s="62">
        <v>53131609</v>
      </c>
      <c r="PUZ1788" s="62">
        <v>53131609</v>
      </c>
      <c r="PVA1788" s="62">
        <v>53131609</v>
      </c>
      <c r="PVB1788" s="62">
        <v>53131609</v>
      </c>
      <c r="PVC1788" s="62">
        <v>53131609</v>
      </c>
      <c r="PVD1788" s="62">
        <v>53131609</v>
      </c>
      <c r="PVE1788" s="62">
        <v>53131609</v>
      </c>
      <c r="PVF1788" s="62">
        <v>53131609</v>
      </c>
      <c r="PVG1788" s="62">
        <v>53131609</v>
      </c>
      <c r="PVH1788" s="62">
        <v>53131609</v>
      </c>
      <c r="PVI1788" s="62">
        <v>53131609</v>
      </c>
      <c r="PVJ1788" s="62">
        <v>53131609</v>
      </c>
      <c r="PVK1788" s="62">
        <v>53131609</v>
      </c>
      <c r="PVL1788" s="62">
        <v>53131609</v>
      </c>
      <c r="PVM1788" s="62">
        <v>53131609</v>
      </c>
      <c r="PVN1788" s="62">
        <v>53131609</v>
      </c>
      <c r="PVO1788" s="62">
        <v>53131609</v>
      </c>
      <c r="PVP1788" s="62">
        <v>53131609</v>
      </c>
      <c r="PVQ1788" s="62">
        <v>53131609</v>
      </c>
      <c r="PVR1788" s="62">
        <v>53131609</v>
      </c>
      <c r="PVS1788" s="62">
        <v>53131609</v>
      </c>
      <c r="PVT1788" s="62">
        <v>53131609</v>
      </c>
      <c r="PVU1788" s="62">
        <v>53131609</v>
      </c>
      <c r="PVV1788" s="62">
        <v>53131609</v>
      </c>
      <c r="PVW1788" s="62">
        <v>53131609</v>
      </c>
      <c r="PVX1788" s="62">
        <v>53131609</v>
      </c>
      <c r="PVY1788" s="62">
        <v>53131609</v>
      </c>
      <c r="PVZ1788" s="62">
        <v>53131609</v>
      </c>
      <c r="PWA1788" s="62">
        <v>53131609</v>
      </c>
      <c r="PWB1788" s="62">
        <v>53131609</v>
      </c>
      <c r="PWC1788" s="62">
        <v>53131609</v>
      </c>
      <c r="PWD1788" s="62">
        <v>53131609</v>
      </c>
      <c r="PWE1788" s="62">
        <v>53131609</v>
      </c>
      <c r="PWF1788" s="62">
        <v>53131609</v>
      </c>
      <c r="PWG1788" s="62">
        <v>53131609</v>
      </c>
      <c r="PWH1788" s="62">
        <v>53131609</v>
      </c>
      <c r="PWI1788" s="62">
        <v>53131609</v>
      </c>
      <c r="PWJ1788" s="62">
        <v>53131609</v>
      </c>
      <c r="PWK1788" s="62">
        <v>53131609</v>
      </c>
      <c r="PWL1788" s="62">
        <v>53131609</v>
      </c>
      <c r="PWM1788" s="62">
        <v>53131609</v>
      </c>
      <c r="PWN1788" s="62">
        <v>53131609</v>
      </c>
      <c r="PWO1788" s="62">
        <v>53131609</v>
      </c>
      <c r="PWP1788" s="62">
        <v>53131609</v>
      </c>
      <c r="PWQ1788" s="62">
        <v>53131609</v>
      </c>
      <c r="PWR1788" s="62">
        <v>53131609</v>
      </c>
      <c r="PWS1788" s="62">
        <v>53131609</v>
      </c>
      <c r="PWT1788" s="62">
        <v>53131609</v>
      </c>
      <c r="PWU1788" s="62">
        <v>53131609</v>
      </c>
      <c r="PWV1788" s="62">
        <v>53131609</v>
      </c>
      <c r="PWW1788" s="62">
        <v>53131609</v>
      </c>
      <c r="PWX1788" s="62">
        <v>53131609</v>
      </c>
      <c r="PWY1788" s="62">
        <v>53131609</v>
      </c>
      <c r="PWZ1788" s="62">
        <v>53131609</v>
      </c>
      <c r="PXA1788" s="62">
        <v>53131609</v>
      </c>
      <c r="PXB1788" s="62">
        <v>53131609</v>
      </c>
      <c r="PXC1788" s="62">
        <v>53131609</v>
      </c>
      <c r="PXD1788" s="62">
        <v>53131609</v>
      </c>
      <c r="PXE1788" s="62">
        <v>53131609</v>
      </c>
      <c r="PXF1788" s="62">
        <v>53131609</v>
      </c>
      <c r="PXG1788" s="62">
        <v>53131609</v>
      </c>
      <c r="PXH1788" s="62">
        <v>53131609</v>
      </c>
      <c r="PXI1788" s="62">
        <v>53131609</v>
      </c>
      <c r="PXJ1788" s="62">
        <v>53131609</v>
      </c>
      <c r="PXK1788" s="62">
        <v>53131609</v>
      </c>
      <c r="PXL1788" s="62">
        <v>53131609</v>
      </c>
      <c r="PXM1788" s="62">
        <v>53131609</v>
      </c>
      <c r="PXN1788" s="62">
        <v>53131609</v>
      </c>
      <c r="PXO1788" s="62">
        <v>53131609</v>
      </c>
      <c r="PXP1788" s="62">
        <v>53131609</v>
      </c>
      <c r="PXQ1788" s="62">
        <v>53131609</v>
      </c>
      <c r="PXR1788" s="62">
        <v>53131609</v>
      </c>
      <c r="PXS1788" s="62">
        <v>53131609</v>
      </c>
      <c r="PXT1788" s="62">
        <v>53131609</v>
      </c>
      <c r="PXU1788" s="62">
        <v>53131609</v>
      </c>
      <c r="PXV1788" s="62">
        <v>53131609</v>
      </c>
      <c r="PXW1788" s="62">
        <v>53131609</v>
      </c>
      <c r="PXX1788" s="62">
        <v>53131609</v>
      </c>
      <c r="PXY1788" s="62">
        <v>53131609</v>
      </c>
      <c r="PXZ1788" s="62">
        <v>53131609</v>
      </c>
      <c r="PYA1788" s="62">
        <v>53131609</v>
      </c>
      <c r="PYB1788" s="62">
        <v>53131609</v>
      </c>
      <c r="PYC1788" s="62">
        <v>53131609</v>
      </c>
      <c r="PYD1788" s="62">
        <v>53131609</v>
      </c>
      <c r="PYE1788" s="62">
        <v>53131609</v>
      </c>
      <c r="PYF1788" s="62">
        <v>53131609</v>
      </c>
      <c r="PYG1788" s="62">
        <v>53131609</v>
      </c>
      <c r="PYH1788" s="62">
        <v>53131609</v>
      </c>
      <c r="PYI1788" s="62">
        <v>53131609</v>
      </c>
      <c r="PYJ1788" s="62">
        <v>53131609</v>
      </c>
      <c r="PYK1788" s="62">
        <v>53131609</v>
      </c>
      <c r="PYL1788" s="62">
        <v>53131609</v>
      </c>
      <c r="PYM1788" s="62">
        <v>53131609</v>
      </c>
      <c r="PYN1788" s="62">
        <v>53131609</v>
      </c>
      <c r="PYO1788" s="62">
        <v>53131609</v>
      </c>
      <c r="PYP1788" s="62">
        <v>53131609</v>
      </c>
      <c r="PYQ1788" s="62">
        <v>53131609</v>
      </c>
      <c r="PYR1788" s="62">
        <v>53131609</v>
      </c>
      <c r="PYS1788" s="62">
        <v>53131609</v>
      </c>
      <c r="PYT1788" s="62">
        <v>53131609</v>
      </c>
      <c r="PYU1788" s="62">
        <v>53131609</v>
      </c>
      <c r="PYV1788" s="62">
        <v>53131609</v>
      </c>
      <c r="PYW1788" s="62">
        <v>53131609</v>
      </c>
      <c r="PYX1788" s="62">
        <v>53131609</v>
      </c>
      <c r="PYY1788" s="62">
        <v>53131609</v>
      </c>
      <c r="PYZ1788" s="62">
        <v>53131609</v>
      </c>
      <c r="PZA1788" s="62">
        <v>53131609</v>
      </c>
      <c r="PZB1788" s="62">
        <v>53131609</v>
      </c>
      <c r="PZC1788" s="62">
        <v>53131609</v>
      </c>
      <c r="PZD1788" s="62">
        <v>53131609</v>
      </c>
      <c r="PZE1788" s="62">
        <v>53131609</v>
      </c>
      <c r="PZF1788" s="62">
        <v>53131609</v>
      </c>
      <c r="PZG1788" s="62">
        <v>53131609</v>
      </c>
      <c r="PZH1788" s="62">
        <v>53131609</v>
      </c>
      <c r="PZI1788" s="62">
        <v>53131609</v>
      </c>
      <c r="PZJ1788" s="62">
        <v>53131609</v>
      </c>
      <c r="PZK1788" s="62">
        <v>53131609</v>
      </c>
      <c r="PZL1788" s="62">
        <v>53131609</v>
      </c>
      <c r="PZM1788" s="62">
        <v>53131609</v>
      </c>
      <c r="PZN1788" s="62">
        <v>53131609</v>
      </c>
      <c r="PZO1788" s="62">
        <v>53131609</v>
      </c>
      <c r="PZP1788" s="62">
        <v>53131609</v>
      </c>
      <c r="PZQ1788" s="62">
        <v>53131609</v>
      </c>
      <c r="PZR1788" s="62">
        <v>53131609</v>
      </c>
      <c r="PZS1788" s="62">
        <v>53131609</v>
      </c>
      <c r="PZT1788" s="62">
        <v>53131609</v>
      </c>
      <c r="PZU1788" s="62">
        <v>53131609</v>
      </c>
      <c r="PZV1788" s="62">
        <v>53131609</v>
      </c>
      <c r="PZW1788" s="62">
        <v>53131609</v>
      </c>
      <c r="PZX1788" s="62">
        <v>53131609</v>
      </c>
      <c r="PZY1788" s="62">
        <v>53131609</v>
      </c>
      <c r="PZZ1788" s="62">
        <v>53131609</v>
      </c>
      <c r="QAA1788" s="62">
        <v>53131609</v>
      </c>
      <c r="QAB1788" s="62">
        <v>53131609</v>
      </c>
      <c r="QAC1788" s="62">
        <v>53131609</v>
      </c>
      <c r="QAD1788" s="62">
        <v>53131609</v>
      </c>
      <c r="QAE1788" s="62">
        <v>53131609</v>
      </c>
      <c r="QAF1788" s="62">
        <v>53131609</v>
      </c>
      <c r="QAG1788" s="62">
        <v>53131609</v>
      </c>
      <c r="QAH1788" s="62">
        <v>53131609</v>
      </c>
      <c r="QAI1788" s="62">
        <v>53131609</v>
      </c>
      <c r="QAJ1788" s="62">
        <v>53131609</v>
      </c>
      <c r="QAK1788" s="62">
        <v>53131609</v>
      </c>
      <c r="QAL1788" s="62">
        <v>53131609</v>
      </c>
      <c r="QAM1788" s="62">
        <v>53131609</v>
      </c>
      <c r="QAN1788" s="62">
        <v>53131609</v>
      </c>
      <c r="QAO1788" s="62">
        <v>53131609</v>
      </c>
      <c r="QAP1788" s="62">
        <v>53131609</v>
      </c>
      <c r="QAQ1788" s="62">
        <v>53131609</v>
      </c>
      <c r="QAR1788" s="62">
        <v>53131609</v>
      </c>
      <c r="QAS1788" s="62">
        <v>53131609</v>
      </c>
      <c r="QAT1788" s="62">
        <v>53131609</v>
      </c>
      <c r="QAU1788" s="62">
        <v>53131609</v>
      </c>
      <c r="QAV1788" s="62">
        <v>53131609</v>
      </c>
      <c r="QAW1788" s="62">
        <v>53131609</v>
      </c>
      <c r="QAX1788" s="62">
        <v>53131609</v>
      </c>
      <c r="QAY1788" s="62">
        <v>53131609</v>
      </c>
      <c r="QAZ1788" s="62">
        <v>53131609</v>
      </c>
      <c r="QBA1788" s="62">
        <v>53131609</v>
      </c>
      <c r="QBB1788" s="62">
        <v>53131609</v>
      </c>
      <c r="QBC1788" s="62">
        <v>53131609</v>
      </c>
      <c r="QBD1788" s="62">
        <v>53131609</v>
      </c>
      <c r="QBE1788" s="62">
        <v>53131609</v>
      </c>
      <c r="QBF1788" s="62">
        <v>53131609</v>
      </c>
      <c r="QBG1788" s="62">
        <v>53131609</v>
      </c>
      <c r="QBH1788" s="62">
        <v>53131609</v>
      </c>
      <c r="QBI1788" s="62">
        <v>53131609</v>
      </c>
      <c r="QBJ1788" s="62">
        <v>53131609</v>
      </c>
      <c r="QBK1788" s="62">
        <v>53131609</v>
      </c>
      <c r="QBL1788" s="62">
        <v>53131609</v>
      </c>
      <c r="QBM1788" s="62">
        <v>53131609</v>
      </c>
      <c r="QBN1788" s="62">
        <v>53131609</v>
      </c>
      <c r="QBO1788" s="62">
        <v>53131609</v>
      </c>
      <c r="QBP1788" s="62">
        <v>53131609</v>
      </c>
      <c r="QBQ1788" s="62">
        <v>53131609</v>
      </c>
      <c r="QBR1788" s="62">
        <v>53131609</v>
      </c>
      <c r="QBS1788" s="62">
        <v>53131609</v>
      </c>
      <c r="QBT1788" s="62">
        <v>53131609</v>
      </c>
      <c r="QBU1788" s="62">
        <v>53131609</v>
      </c>
      <c r="QBV1788" s="62">
        <v>53131609</v>
      </c>
      <c r="QBW1788" s="62">
        <v>53131609</v>
      </c>
      <c r="QBX1788" s="62">
        <v>53131609</v>
      </c>
      <c r="QBY1788" s="62">
        <v>53131609</v>
      </c>
      <c r="QBZ1788" s="62">
        <v>53131609</v>
      </c>
      <c r="QCA1788" s="62">
        <v>53131609</v>
      </c>
      <c r="QCB1788" s="62">
        <v>53131609</v>
      </c>
      <c r="QCC1788" s="62">
        <v>53131609</v>
      </c>
      <c r="QCD1788" s="62">
        <v>53131609</v>
      </c>
      <c r="QCE1788" s="62">
        <v>53131609</v>
      </c>
      <c r="QCF1788" s="62">
        <v>53131609</v>
      </c>
      <c r="QCG1788" s="62">
        <v>53131609</v>
      </c>
      <c r="QCH1788" s="62">
        <v>53131609</v>
      </c>
      <c r="QCI1788" s="62">
        <v>53131609</v>
      </c>
      <c r="QCJ1788" s="62">
        <v>53131609</v>
      </c>
      <c r="QCK1788" s="62">
        <v>53131609</v>
      </c>
      <c r="QCL1788" s="62">
        <v>53131609</v>
      </c>
      <c r="QCM1788" s="62">
        <v>53131609</v>
      </c>
      <c r="QCN1788" s="62">
        <v>53131609</v>
      </c>
      <c r="QCO1788" s="62">
        <v>53131609</v>
      </c>
      <c r="QCP1788" s="62">
        <v>53131609</v>
      </c>
      <c r="QCQ1788" s="62">
        <v>53131609</v>
      </c>
      <c r="QCR1788" s="62">
        <v>53131609</v>
      </c>
      <c r="QCS1788" s="62">
        <v>53131609</v>
      </c>
      <c r="QCT1788" s="62">
        <v>53131609</v>
      </c>
      <c r="QCU1788" s="62">
        <v>53131609</v>
      </c>
      <c r="QCV1788" s="62">
        <v>53131609</v>
      </c>
      <c r="QCW1788" s="62">
        <v>53131609</v>
      </c>
      <c r="QCX1788" s="62">
        <v>53131609</v>
      </c>
      <c r="QCY1788" s="62">
        <v>53131609</v>
      </c>
      <c r="QCZ1788" s="62">
        <v>53131609</v>
      </c>
      <c r="QDA1788" s="62">
        <v>53131609</v>
      </c>
      <c r="QDB1788" s="62">
        <v>53131609</v>
      </c>
      <c r="QDC1788" s="62">
        <v>53131609</v>
      </c>
      <c r="QDD1788" s="62">
        <v>53131609</v>
      </c>
      <c r="QDE1788" s="62">
        <v>53131609</v>
      </c>
      <c r="QDF1788" s="62">
        <v>53131609</v>
      </c>
      <c r="QDG1788" s="62">
        <v>53131609</v>
      </c>
      <c r="QDH1788" s="62">
        <v>53131609</v>
      </c>
      <c r="QDI1788" s="62">
        <v>53131609</v>
      </c>
      <c r="QDJ1788" s="62">
        <v>53131609</v>
      </c>
      <c r="QDK1788" s="62">
        <v>53131609</v>
      </c>
      <c r="QDL1788" s="62">
        <v>53131609</v>
      </c>
      <c r="QDM1788" s="62">
        <v>53131609</v>
      </c>
      <c r="QDN1788" s="62">
        <v>53131609</v>
      </c>
      <c r="QDO1788" s="62">
        <v>53131609</v>
      </c>
      <c r="QDP1788" s="62">
        <v>53131609</v>
      </c>
      <c r="QDQ1788" s="62">
        <v>53131609</v>
      </c>
      <c r="QDR1788" s="62">
        <v>53131609</v>
      </c>
      <c r="QDS1788" s="62">
        <v>53131609</v>
      </c>
      <c r="QDT1788" s="62">
        <v>53131609</v>
      </c>
      <c r="QDU1788" s="62">
        <v>53131609</v>
      </c>
      <c r="QDV1788" s="62">
        <v>53131609</v>
      </c>
      <c r="QDW1788" s="62">
        <v>53131609</v>
      </c>
      <c r="QDX1788" s="62">
        <v>53131609</v>
      </c>
      <c r="QDY1788" s="62">
        <v>53131609</v>
      </c>
      <c r="QDZ1788" s="62">
        <v>53131609</v>
      </c>
      <c r="QEA1788" s="62">
        <v>53131609</v>
      </c>
      <c r="QEB1788" s="62">
        <v>53131609</v>
      </c>
      <c r="QEC1788" s="62">
        <v>53131609</v>
      </c>
      <c r="QED1788" s="62">
        <v>53131609</v>
      </c>
      <c r="QEE1788" s="62">
        <v>53131609</v>
      </c>
      <c r="QEF1788" s="62">
        <v>53131609</v>
      </c>
      <c r="QEG1788" s="62">
        <v>53131609</v>
      </c>
      <c r="QEH1788" s="62">
        <v>53131609</v>
      </c>
      <c r="QEI1788" s="62">
        <v>53131609</v>
      </c>
      <c r="QEJ1788" s="62">
        <v>53131609</v>
      </c>
      <c r="QEK1788" s="62">
        <v>53131609</v>
      </c>
      <c r="QEL1788" s="62">
        <v>53131609</v>
      </c>
      <c r="QEM1788" s="62">
        <v>53131609</v>
      </c>
      <c r="QEN1788" s="62">
        <v>53131609</v>
      </c>
      <c r="QEO1788" s="62">
        <v>53131609</v>
      </c>
      <c r="QEP1788" s="62">
        <v>53131609</v>
      </c>
      <c r="QEQ1788" s="62">
        <v>53131609</v>
      </c>
      <c r="QER1788" s="62">
        <v>53131609</v>
      </c>
      <c r="QES1788" s="62">
        <v>53131609</v>
      </c>
      <c r="QET1788" s="62">
        <v>53131609</v>
      </c>
      <c r="QEU1788" s="62">
        <v>53131609</v>
      </c>
      <c r="QEV1788" s="62">
        <v>53131609</v>
      </c>
      <c r="QEW1788" s="62">
        <v>53131609</v>
      </c>
      <c r="QEX1788" s="62">
        <v>53131609</v>
      </c>
      <c r="QEY1788" s="62">
        <v>53131609</v>
      </c>
      <c r="QEZ1788" s="62">
        <v>53131609</v>
      </c>
      <c r="QFA1788" s="62">
        <v>53131609</v>
      </c>
      <c r="QFB1788" s="62">
        <v>53131609</v>
      </c>
      <c r="QFC1788" s="62">
        <v>53131609</v>
      </c>
      <c r="QFD1788" s="62">
        <v>53131609</v>
      </c>
      <c r="QFE1788" s="62">
        <v>53131609</v>
      </c>
      <c r="QFF1788" s="62">
        <v>53131609</v>
      </c>
      <c r="QFG1788" s="62">
        <v>53131609</v>
      </c>
      <c r="QFH1788" s="62">
        <v>53131609</v>
      </c>
      <c r="QFI1788" s="62">
        <v>53131609</v>
      </c>
      <c r="QFJ1788" s="62">
        <v>53131609</v>
      </c>
      <c r="QFK1788" s="62">
        <v>53131609</v>
      </c>
      <c r="QFL1788" s="62">
        <v>53131609</v>
      </c>
      <c r="QFM1788" s="62">
        <v>53131609</v>
      </c>
      <c r="QFN1788" s="62">
        <v>53131609</v>
      </c>
      <c r="QFO1788" s="62">
        <v>53131609</v>
      </c>
      <c r="QFP1788" s="62">
        <v>53131609</v>
      </c>
      <c r="QFQ1788" s="62">
        <v>53131609</v>
      </c>
      <c r="QFR1788" s="62">
        <v>53131609</v>
      </c>
      <c r="QFS1788" s="62">
        <v>53131609</v>
      </c>
      <c r="QFT1788" s="62">
        <v>53131609</v>
      </c>
      <c r="QFU1788" s="62">
        <v>53131609</v>
      </c>
      <c r="QFV1788" s="62">
        <v>53131609</v>
      </c>
      <c r="QFW1788" s="62">
        <v>53131609</v>
      </c>
      <c r="QFX1788" s="62">
        <v>53131609</v>
      </c>
      <c r="QFY1788" s="62">
        <v>53131609</v>
      </c>
      <c r="QFZ1788" s="62">
        <v>53131609</v>
      </c>
      <c r="QGA1788" s="62">
        <v>53131609</v>
      </c>
      <c r="QGB1788" s="62">
        <v>53131609</v>
      </c>
      <c r="QGC1788" s="62">
        <v>53131609</v>
      </c>
      <c r="QGD1788" s="62">
        <v>53131609</v>
      </c>
      <c r="QGE1788" s="62">
        <v>53131609</v>
      </c>
      <c r="QGF1788" s="62">
        <v>53131609</v>
      </c>
      <c r="QGG1788" s="62">
        <v>53131609</v>
      </c>
      <c r="QGH1788" s="62">
        <v>53131609</v>
      </c>
      <c r="QGI1788" s="62">
        <v>53131609</v>
      </c>
      <c r="QGJ1788" s="62">
        <v>53131609</v>
      </c>
      <c r="QGK1788" s="62">
        <v>53131609</v>
      </c>
      <c r="QGL1788" s="62">
        <v>53131609</v>
      </c>
      <c r="QGM1788" s="62">
        <v>53131609</v>
      </c>
      <c r="QGN1788" s="62">
        <v>53131609</v>
      </c>
      <c r="QGO1788" s="62">
        <v>53131609</v>
      </c>
      <c r="QGP1788" s="62">
        <v>53131609</v>
      </c>
      <c r="QGQ1788" s="62">
        <v>53131609</v>
      </c>
      <c r="QGR1788" s="62">
        <v>53131609</v>
      </c>
      <c r="QGS1788" s="62">
        <v>53131609</v>
      </c>
      <c r="QGT1788" s="62">
        <v>53131609</v>
      </c>
      <c r="QGU1788" s="62">
        <v>53131609</v>
      </c>
      <c r="QGV1788" s="62">
        <v>53131609</v>
      </c>
      <c r="QGW1788" s="62">
        <v>53131609</v>
      </c>
      <c r="QGX1788" s="62">
        <v>53131609</v>
      </c>
      <c r="QGY1788" s="62">
        <v>53131609</v>
      </c>
      <c r="QGZ1788" s="62">
        <v>53131609</v>
      </c>
      <c r="QHA1788" s="62">
        <v>53131609</v>
      </c>
      <c r="QHB1788" s="62">
        <v>53131609</v>
      </c>
      <c r="QHC1788" s="62">
        <v>53131609</v>
      </c>
      <c r="QHD1788" s="62">
        <v>53131609</v>
      </c>
      <c r="QHE1788" s="62">
        <v>53131609</v>
      </c>
      <c r="QHF1788" s="62">
        <v>53131609</v>
      </c>
      <c r="QHG1788" s="62">
        <v>53131609</v>
      </c>
      <c r="QHH1788" s="62">
        <v>53131609</v>
      </c>
      <c r="QHI1788" s="62">
        <v>53131609</v>
      </c>
      <c r="QHJ1788" s="62">
        <v>53131609</v>
      </c>
      <c r="QHK1788" s="62">
        <v>53131609</v>
      </c>
      <c r="QHL1788" s="62">
        <v>53131609</v>
      </c>
      <c r="QHM1788" s="62">
        <v>53131609</v>
      </c>
      <c r="QHN1788" s="62">
        <v>53131609</v>
      </c>
      <c r="QHO1788" s="62">
        <v>53131609</v>
      </c>
      <c r="QHP1788" s="62">
        <v>53131609</v>
      </c>
      <c r="QHQ1788" s="62">
        <v>53131609</v>
      </c>
      <c r="QHR1788" s="62">
        <v>53131609</v>
      </c>
      <c r="QHS1788" s="62">
        <v>53131609</v>
      </c>
      <c r="QHT1788" s="62">
        <v>53131609</v>
      </c>
      <c r="QHU1788" s="62">
        <v>53131609</v>
      </c>
      <c r="QHV1788" s="62">
        <v>53131609</v>
      </c>
      <c r="QHW1788" s="62">
        <v>53131609</v>
      </c>
      <c r="QHX1788" s="62">
        <v>53131609</v>
      </c>
      <c r="QHY1788" s="62">
        <v>53131609</v>
      </c>
      <c r="QHZ1788" s="62">
        <v>53131609</v>
      </c>
      <c r="QIA1788" s="62">
        <v>53131609</v>
      </c>
      <c r="QIB1788" s="62">
        <v>53131609</v>
      </c>
      <c r="QIC1788" s="62">
        <v>53131609</v>
      </c>
      <c r="QID1788" s="62">
        <v>53131609</v>
      </c>
      <c r="QIE1788" s="62">
        <v>53131609</v>
      </c>
      <c r="QIF1788" s="62">
        <v>53131609</v>
      </c>
      <c r="QIG1788" s="62">
        <v>53131609</v>
      </c>
      <c r="QIH1788" s="62">
        <v>53131609</v>
      </c>
      <c r="QII1788" s="62">
        <v>53131609</v>
      </c>
      <c r="QIJ1788" s="62">
        <v>53131609</v>
      </c>
      <c r="QIK1788" s="62">
        <v>53131609</v>
      </c>
      <c r="QIL1788" s="62">
        <v>53131609</v>
      </c>
      <c r="QIM1788" s="62">
        <v>53131609</v>
      </c>
      <c r="QIN1788" s="62">
        <v>53131609</v>
      </c>
      <c r="QIO1788" s="62">
        <v>53131609</v>
      </c>
      <c r="QIP1788" s="62">
        <v>53131609</v>
      </c>
      <c r="QIQ1788" s="62">
        <v>53131609</v>
      </c>
      <c r="QIR1788" s="62">
        <v>53131609</v>
      </c>
      <c r="QIS1788" s="62">
        <v>53131609</v>
      </c>
      <c r="QIT1788" s="62">
        <v>53131609</v>
      </c>
      <c r="QIU1788" s="62">
        <v>53131609</v>
      </c>
      <c r="QIV1788" s="62">
        <v>53131609</v>
      </c>
      <c r="QIW1788" s="62">
        <v>53131609</v>
      </c>
      <c r="QIX1788" s="62">
        <v>53131609</v>
      </c>
      <c r="QIY1788" s="62">
        <v>53131609</v>
      </c>
      <c r="QIZ1788" s="62">
        <v>53131609</v>
      </c>
      <c r="QJA1788" s="62">
        <v>53131609</v>
      </c>
      <c r="QJB1788" s="62">
        <v>53131609</v>
      </c>
      <c r="QJC1788" s="62">
        <v>53131609</v>
      </c>
      <c r="QJD1788" s="62">
        <v>53131609</v>
      </c>
      <c r="QJE1788" s="62">
        <v>53131609</v>
      </c>
      <c r="QJF1788" s="62">
        <v>53131609</v>
      </c>
      <c r="QJG1788" s="62">
        <v>53131609</v>
      </c>
      <c r="QJH1788" s="62">
        <v>53131609</v>
      </c>
      <c r="QJI1788" s="62">
        <v>53131609</v>
      </c>
      <c r="QJJ1788" s="62">
        <v>53131609</v>
      </c>
      <c r="QJK1788" s="62">
        <v>53131609</v>
      </c>
      <c r="QJL1788" s="62">
        <v>53131609</v>
      </c>
      <c r="QJM1788" s="62">
        <v>53131609</v>
      </c>
      <c r="QJN1788" s="62">
        <v>53131609</v>
      </c>
      <c r="QJO1788" s="62">
        <v>53131609</v>
      </c>
      <c r="QJP1788" s="62">
        <v>53131609</v>
      </c>
      <c r="QJQ1788" s="62">
        <v>53131609</v>
      </c>
      <c r="QJR1788" s="62">
        <v>53131609</v>
      </c>
      <c r="QJS1788" s="62">
        <v>53131609</v>
      </c>
      <c r="QJT1788" s="62">
        <v>53131609</v>
      </c>
      <c r="QJU1788" s="62">
        <v>53131609</v>
      </c>
      <c r="QJV1788" s="62">
        <v>53131609</v>
      </c>
      <c r="QJW1788" s="62">
        <v>53131609</v>
      </c>
      <c r="QJX1788" s="62">
        <v>53131609</v>
      </c>
      <c r="QJY1788" s="62">
        <v>53131609</v>
      </c>
      <c r="QJZ1788" s="62">
        <v>53131609</v>
      </c>
      <c r="QKA1788" s="62">
        <v>53131609</v>
      </c>
      <c r="QKB1788" s="62">
        <v>53131609</v>
      </c>
      <c r="QKC1788" s="62">
        <v>53131609</v>
      </c>
      <c r="QKD1788" s="62">
        <v>53131609</v>
      </c>
      <c r="QKE1788" s="62">
        <v>53131609</v>
      </c>
      <c r="QKF1788" s="62">
        <v>53131609</v>
      </c>
      <c r="QKG1788" s="62">
        <v>53131609</v>
      </c>
      <c r="QKH1788" s="62">
        <v>53131609</v>
      </c>
      <c r="QKI1788" s="62">
        <v>53131609</v>
      </c>
      <c r="QKJ1788" s="62">
        <v>53131609</v>
      </c>
      <c r="QKK1788" s="62">
        <v>53131609</v>
      </c>
      <c r="QKL1788" s="62">
        <v>53131609</v>
      </c>
      <c r="QKM1788" s="62">
        <v>53131609</v>
      </c>
      <c r="QKN1788" s="62">
        <v>53131609</v>
      </c>
      <c r="QKO1788" s="62">
        <v>53131609</v>
      </c>
      <c r="QKP1788" s="62">
        <v>53131609</v>
      </c>
      <c r="QKQ1788" s="62">
        <v>53131609</v>
      </c>
      <c r="QKR1788" s="62">
        <v>53131609</v>
      </c>
      <c r="QKS1788" s="62">
        <v>53131609</v>
      </c>
      <c r="QKT1788" s="62">
        <v>53131609</v>
      </c>
      <c r="QKU1788" s="62">
        <v>53131609</v>
      </c>
      <c r="QKV1788" s="62">
        <v>53131609</v>
      </c>
      <c r="QKW1788" s="62">
        <v>53131609</v>
      </c>
      <c r="QKX1788" s="62">
        <v>53131609</v>
      </c>
      <c r="QKY1788" s="62">
        <v>53131609</v>
      </c>
      <c r="QKZ1788" s="62">
        <v>53131609</v>
      </c>
      <c r="QLA1788" s="62">
        <v>53131609</v>
      </c>
      <c r="QLB1788" s="62">
        <v>53131609</v>
      </c>
      <c r="QLC1788" s="62">
        <v>53131609</v>
      </c>
      <c r="QLD1788" s="62">
        <v>53131609</v>
      </c>
      <c r="QLE1788" s="62">
        <v>53131609</v>
      </c>
      <c r="QLF1788" s="62">
        <v>53131609</v>
      </c>
      <c r="QLG1788" s="62">
        <v>53131609</v>
      </c>
      <c r="QLH1788" s="62">
        <v>53131609</v>
      </c>
      <c r="QLI1788" s="62">
        <v>53131609</v>
      </c>
      <c r="QLJ1788" s="62">
        <v>53131609</v>
      </c>
      <c r="QLK1788" s="62">
        <v>53131609</v>
      </c>
      <c r="QLL1788" s="62">
        <v>53131609</v>
      </c>
      <c r="QLM1788" s="62">
        <v>53131609</v>
      </c>
      <c r="QLN1788" s="62">
        <v>53131609</v>
      </c>
      <c r="QLO1788" s="62">
        <v>53131609</v>
      </c>
      <c r="QLP1788" s="62">
        <v>53131609</v>
      </c>
      <c r="QLQ1788" s="62">
        <v>53131609</v>
      </c>
      <c r="QLR1788" s="62">
        <v>53131609</v>
      </c>
      <c r="QLS1788" s="62">
        <v>53131609</v>
      </c>
      <c r="QLT1788" s="62">
        <v>53131609</v>
      </c>
      <c r="QLU1788" s="62">
        <v>53131609</v>
      </c>
      <c r="QLV1788" s="62">
        <v>53131609</v>
      </c>
      <c r="QLW1788" s="62">
        <v>53131609</v>
      </c>
      <c r="QLX1788" s="62">
        <v>53131609</v>
      </c>
      <c r="QLY1788" s="62">
        <v>53131609</v>
      </c>
      <c r="QLZ1788" s="62">
        <v>53131609</v>
      </c>
      <c r="QMA1788" s="62">
        <v>53131609</v>
      </c>
      <c r="QMB1788" s="62">
        <v>53131609</v>
      </c>
      <c r="QMC1788" s="62">
        <v>53131609</v>
      </c>
      <c r="QMD1788" s="62">
        <v>53131609</v>
      </c>
      <c r="QME1788" s="62">
        <v>53131609</v>
      </c>
      <c r="QMF1788" s="62">
        <v>53131609</v>
      </c>
      <c r="QMG1788" s="62">
        <v>53131609</v>
      </c>
      <c r="QMH1788" s="62">
        <v>53131609</v>
      </c>
      <c r="QMI1788" s="62">
        <v>53131609</v>
      </c>
      <c r="QMJ1788" s="62">
        <v>53131609</v>
      </c>
      <c r="QMK1788" s="62">
        <v>53131609</v>
      </c>
      <c r="QML1788" s="62">
        <v>53131609</v>
      </c>
      <c r="QMM1788" s="62">
        <v>53131609</v>
      </c>
      <c r="QMN1788" s="62">
        <v>53131609</v>
      </c>
      <c r="QMO1788" s="62">
        <v>53131609</v>
      </c>
      <c r="QMP1788" s="62">
        <v>53131609</v>
      </c>
      <c r="QMQ1788" s="62">
        <v>53131609</v>
      </c>
      <c r="QMR1788" s="62">
        <v>53131609</v>
      </c>
      <c r="QMS1788" s="62">
        <v>53131609</v>
      </c>
      <c r="QMT1788" s="62">
        <v>53131609</v>
      </c>
      <c r="QMU1788" s="62">
        <v>53131609</v>
      </c>
      <c r="QMV1788" s="62">
        <v>53131609</v>
      </c>
      <c r="QMW1788" s="62">
        <v>53131609</v>
      </c>
      <c r="QMX1788" s="62">
        <v>53131609</v>
      </c>
      <c r="QMY1788" s="62">
        <v>53131609</v>
      </c>
      <c r="QMZ1788" s="62">
        <v>53131609</v>
      </c>
      <c r="QNA1788" s="62">
        <v>53131609</v>
      </c>
      <c r="QNB1788" s="62">
        <v>53131609</v>
      </c>
      <c r="QNC1788" s="62">
        <v>53131609</v>
      </c>
      <c r="QND1788" s="62">
        <v>53131609</v>
      </c>
      <c r="QNE1788" s="62">
        <v>53131609</v>
      </c>
      <c r="QNF1788" s="62">
        <v>53131609</v>
      </c>
      <c r="QNG1788" s="62">
        <v>53131609</v>
      </c>
      <c r="QNH1788" s="62">
        <v>53131609</v>
      </c>
      <c r="QNI1788" s="62">
        <v>53131609</v>
      </c>
      <c r="QNJ1788" s="62">
        <v>53131609</v>
      </c>
      <c r="QNK1788" s="62">
        <v>53131609</v>
      </c>
      <c r="QNL1788" s="62">
        <v>53131609</v>
      </c>
      <c r="QNM1788" s="62">
        <v>53131609</v>
      </c>
      <c r="QNN1788" s="62">
        <v>53131609</v>
      </c>
      <c r="QNO1788" s="62">
        <v>53131609</v>
      </c>
      <c r="QNP1788" s="62">
        <v>53131609</v>
      </c>
      <c r="QNQ1788" s="62">
        <v>53131609</v>
      </c>
      <c r="QNR1788" s="62">
        <v>53131609</v>
      </c>
      <c r="QNS1788" s="62">
        <v>53131609</v>
      </c>
      <c r="QNT1788" s="62">
        <v>53131609</v>
      </c>
      <c r="QNU1788" s="62">
        <v>53131609</v>
      </c>
      <c r="QNV1788" s="62">
        <v>53131609</v>
      </c>
      <c r="QNW1788" s="62">
        <v>53131609</v>
      </c>
      <c r="QNX1788" s="62">
        <v>53131609</v>
      </c>
      <c r="QNY1788" s="62">
        <v>53131609</v>
      </c>
      <c r="QNZ1788" s="62">
        <v>53131609</v>
      </c>
      <c r="QOA1788" s="62">
        <v>53131609</v>
      </c>
      <c r="QOB1788" s="62">
        <v>53131609</v>
      </c>
      <c r="QOC1788" s="62">
        <v>53131609</v>
      </c>
      <c r="QOD1788" s="62">
        <v>53131609</v>
      </c>
      <c r="QOE1788" s="62">
        <v>53131609</v>
      </c>
      <c r="QOF1788" s="62">
        <v>53131609</v>
      </c>
      <c r="QOG1788" s="62">
        <v>53131609</v>
      </c>
      <c r="QOH1788" s="62">
        <v>53131609</v>
      </c>
      <c r="QOI1788" s="62">
        <v>53131609</v>
      </c>
      <c r="QOJ1788" s="62">
        <v>53131609</v>
      </c>
      <c r="QOK1788" s="62">
        <v>53131609</v>
      </c>
      <c r="QOL1788" s="62">
        <v>53131609</v>
      </c>
      <c r="QOM1788" s="62">
        <v>53131609</v>
      </c>
      <c r="QON1788" s="62">
        <v>53131609</v>
      </c>
      <c r="QOO1788" s="62">
        <v>53131609</v>
      </c>
      <c r="QOP1788" s="62">
        <v>53131609</v>
      </c>
      <c r="QOQ1788" s="62">
        <v>53131609</v>
      </c>
      <c r="QOR1788" s="62">
        <v>53131609</v>
      </c>
      <c r="QOS1788" s="62">
        <v>53131609</v>
      </c>
      <c r="QOT1788" s="62">
        <v>53131609</v>
      </c>
      <c r="QOU1788" s="62">
        <v>53131609</v>
      </c>
      <c r="QOV1788" s="62">
        <v>53131609</v>
      </c>
      <c r="QOW1788" s="62">
        <v>53131609</v>
      </c>
      <c r="QOX1788" s="62">
        <v>53131609</v>
      </c>
      <c r="QOY1788" s="62">
        <v>53131609</v>
      </c>
      <c r="QOZ1788" s="62">
        <v>53131609</v>
      </c>
      <c r="QPA1788" s="62">
        <v>53131609</v>
      </c>
      <c r="QPB1788" s="62">
        <v>53131609</v>
      </c>
      <c r="QPC1788" s="62">
        <v>53131609</v>
      </c>
      <c r="QPD1788" s="62">
        <v>53131609</v>
      </c>
      <c r="QPE1788" s="62">
        <v>53131609</v>
      </c>
      <c r="QPF1788" s="62">
        <v>53131609</v>
      </c>
      <c r="QPG1788" s="62">
        <v>53131609</v>
      </c>
      <c r="QPH1788" s="62">
        <v>53131609</v>
      </c>
      <c r="QPI1788" s="62">
        <v>53131609</v>
      </c>
      <c r="QPJ1788" s="62">
        <v>53131609</v>
      </c>
      <c r="QPK1788" s="62">
        <v>53131609</v>
      </c>
      <c r="QPL1788" s="62">
        <v>53131609</v>
      </c>
      <c r="QPM1788" s="62">
        <v>53131609</v>
      </c>
      <c r="QPN1788" s="62">
        <v>53131609</v>
      </c>
      <c r="QPO1788" s="62">
        <v>53131609</v>
      </c>
      <c r="QPP1788" s="62">
        <v>53131609</v>
      </c>
      <c r="QPQ1788" s="62">
        <v>53131609</v>
      </c>
      <c r="QPR1788" s="62">
        <v>53131609</v>
      </c>
      <c r="QPS1788" s="62">
        <v>53131609</v>
      </c>
      <c r="QPT1788" s="62">
        <v>53131609</v>
      </c>
      <c r="QPU1788" s="62">
        <v>53131609</v>
      </c>
      <c r="QPV1788" s="62">
        <v>53131609</v>
      </c>
      <c r="QPW1788" s="62">
        <v>53131609</v>
      </c>
      <c r="QPX1788" s="62">
        <v>53131609</v>
      </c>
      <c r="QPY1788" s="62">
        <v>53131609</v>
      </c>
      <c r="QPZ1788" s="62">
        <v>53131609</v>
      </c>
      <c r="QQA1788" s="62">
        <v>53131609</v>
      </c>
      <c r="QQB1788" s="62">
        <v>53131609</v>
      </c>
      <c r="QQC1788" s="62">
        <v>53131609</v>
      </c>
      <c r="QQD1788" s="62">
        <v>53131609</v>
      </c>
      <c r="QQE1788" s="62">
        <v>53131609</v>
      </c>
      <c r="QQF1788" s="62">
        <v>53131609</v>
      </c>
      <c r="QQG1788" s="62">
        <v>53131609</v>
      </c>
      <c r="QQH1788" s="62">
        <v>53131609</v>
      </c>
      <c r="QQI1788" s="62">
        <v>53131609</v>
      </c>
      <c r="QQJ1788" s="62">
        <v>53131609</v>
      </c>
      <c r="QQK1788" s="62">
        <v>53131609</v>
      </c>
      <c r="QQL1788" s="62">
        <v>53131609</v>
      </c>
      <c r="QQM1788" s="62">
        <v>53131609</v>
      </c>
      <c r="QQN1788" s="62">
        <v>53131609</v>
      </c>
      <c r="QQO1788" s="62">
        <v>53131609</v>
      </c>
      <c r="QQP1788" s="62">
        <v>53131609</v>
      </c>
      <c r="QQQ1788" s="62">
        <v>53131609</v>
      </c>
      <c r="QQR1788" s="62">
        <v>53131609</v>
      </c>
      <c r="QQS1788" s="62">
        <v>53131609</v>
      </c>
      <c r="QQT1788" s="62">
        <v>53131609</v>
      </c>
      <c r="QQU1788" s="62">
        <v>53131609</v>
      </c>
      <c r="QQV1788" s="62">
        <v>53131609</v>
      </c>
      <c r="QQW1788" s="62">
        <v>53131609</v>
      </c>
      <c r="QQX1788" s="62">
        <v>53131609</v>
      </c>
      <c r="QQY1788" s="62">
        <v>53131609</v>
      </c>
      <c r="QQZ1788" s="62">
        <v>53131609</v>
      </c>
      <c r="QRA1788" s="62">
        <v>53131609</v>
      </c>
      <c r="QRB1788" s="62">
        <v>53131609</v>
      </c>
      <c r="QRC1788" s="62">
        <v>53131609</v>
      </c>
      <c r="QRD1788" s="62">
        <v>53131609</v>
      </c>
      <c r="QRE1788" s="62">
        <v>53131609</v>
      </c>
      <c r="QRF1788" s="62">
        <v>53131609</v>
      </c>
      <c r="QRG1788" s="62">
        <v>53131609</v>
      </c>
      <c r="QRH1788" s="62">
        <v>53131609</v>
      </c>
      <c r="QRI1788" s="62">
        <v>53131609</v>
      </c>
      <c r="QRJ1788" s="62">
        <v>53131609</v>
      </c>
      <c r="QRK1788" s="62">
        <v>53131609</v>
      </c>
      <c r="QRL1788" s="62">
        <v>53131609</v>
      </c>
      <c r="QRM1788" s="62">
        <v>53131609</v>
      </c>
      <c r="QRN1788" s="62">
        <v>53131609</v>
      </c>
      <c r="QRO1788" s="62">
        <v>53131609</v>
      </c>
      <c r="QRP1788" s="62">
        <v>53131609</v>
      </c>
      <c r="QRQ1788" s="62">
        <v>53131609</v>
      </c>
      <c r="QRR1788" s="62">
        <v>53131609</v>
      </c>
      <c r="QRS1788" s="62">
        <v>53131609</v>
      </c>
      <c r="QRT1788" s="62">
        <v>53131609</v>
      </c>
      <c r="QRU1788" s="62">
        <v>53131609</v>
      </c>
      <c r="QRV1788" s="62">
        <v>53131609</v>
      </c>
      <c r="QRW1788" s="62">
        <v>53131609</v>
      </c>
      <c r="QRX1788" s="62">
        <v>53131609</v>
      </c>
      <c r="QRY1788" s="62">
        <v>53131609</v>
      </c>
      <c r="QRZ1788" s="62">
        <v>53131609</v>
      </c>
      <c r="QSA1788" s="62">
        <v>53131609</v>
      </c>
      <c r="QSB1788" s="62">
        <v>53131609</v>
      </c>
      <c r="QSC1788" s="62">
        <v>53131609</v>
      </c>
      <c r="QSD1788" s="62">
        <v>53131609</v>
      </c>
      <c r="QSE1788" s="62">
        <v>53131609</v>
      </c>
      <c r="QSF1788" s="62">
        <v>53131609</v>
      </c>
      <c r="QSG1788" s="62">
        <v>53131609</v>
      </c>
      <c r="QSH1788" s="62">
        <v>53131609</v>
      </c>
      <c r="QSI1788" s="62">
        <v>53131609</v>
      </c>
      <c r="QSJ1788" s="62">
        <v>53131609</v>
      </c>
      <c r="QSK1788" s="62">
        <v>53131609</v>
      </c>
      <c r="QSL1788" s="62">
        <v>53131609</v>
      </c>
      <c r="QSM1788" s="62">
        <v>53131609</v>
      </c>
      <c r="QSN1788" s="62">
        <v>53131609</v>
      </c>
      <c r="QSO1788" s="62">
        <v>53131609</v>
      </c>
      <c r="QSP1788" s="62">
        <v>53131609</v>
      </c>
      <c r="QSQ1788" s="62">
        <v>53131609</v>
      </c>
      <c r="QSR1788" s="62">
        <v>53131609</v>
      </c>
      <c r="QSS1788" s="62">
        <v>53131609</v>
      </c>
      <c r="QST1788" s="62">
        <v>53131609</v>
      </c>
      <c r="QSU1788" s="62">
        <v>53131609</v>
      </c>
      <c r="QSV1788" s="62">
        <v>53131609</v>
      </c>
      <c r="QSW1788" s="62">
        <v>53131609</v>
      </c>
      <c r="QSX1788" s="62">
        <v>53131609</v>
      </c>
      <c r="QSY1788" s="62">
        <v>53131609</v>
      </c>
      <c r="QSZ1788" s="62">
        <v>53131609</v>
      </c>
      <c r="QTA1788" s="62">
        <v>53131609</v>
      </c>
      <c r="QTB1788" s="62">
        <v>53131609</v>
      </c>
      <c r="QTC1788" s="62">
        <v>53131609</v>
      </c>
      <c r="QTD1788" s="62">
        <v>53131609</v>
      </c>
      <c r="QTE1788" s="62">
        <v>53131609</v>
      </c>
      <c r="QTF1788" s="62">
        <v>53131609</v>
      </c>
      <c r="QTG1788" s="62">
        <v>53131609</v>
      </c>
      <c r="QTH1788" s="62">
        <v>53131609</v>
      </c>
      <c r="QTI1788" s="62">
        <v>53131609</v>
      </c>
      <c r="QTJ1788" s="62">
        <v>53131609</v>
      </c>
      <c r="QTK1788" s="62">
        <v>53131609</v>
      </c>
      <c r="QTL1788" s="62">
        <v>53131609</v>
      </c>
      <c r="QTM1788" s="62">
        <v>53131609</v>
      </c>
      <c r="QTN1788" s="62">
        <v>53131609</v>
      </c>
      <c r="QTO1788" s="62">
        <v>53131609</v>
      </c>
      <c r="QTP1788" s="62">
        <v>53131609</v>
      </c>
      <c r="QTQ1788" s="62">
        <v>53131609</v>
      </c>
      <c r="QTR1788" s="62">
        <v>53131609</v>
      </c>
      <c r="QTS1788" s="62">
        <v>53131609</v>
      </c>
      <c r="QTT1788" s="62">
        <v>53131609</v>
      </c>
      <c r="QTU1788" s="62">
        <v>53131609</v>
      </c>
      <c r="QTV1788" s="62">
        <v>53131609</v>
      </c>
      <c r="QTW1788" s="62">
        <v>53131609</v>
      </c>
      <c r="QTX1788" s="62">
        <v>53131609</v>
      </c>
      <c r="QTY1788" s="62">
        <v>53131609</v>
      </c>
      <c r="QTZ1788" s="62">
        <v>53131609</v>
      </c>
      <c r="QUA1788" s="62">
        <v>53131609</v>
      </c>
      <c r="QUB1788" s="62">
        <v>53131609</v>
      </c>
      <c r="QUC1788" s="62">
        <v>53131609</v>
      </c>
      <c r="QUD1788" s="62">
        <v>53131609</v>
      </c>
      <c r="QUE1788" s="62">
        <v>53131609</v>
      </c>
      <c r="QUF1788" s="62">
        <v>53131609</v>
      </c>
      <c r="QUG1788" s="62">
        <v>53131609</v>
      </c>
      <c r="QUH1788" s="62">
        <v>53131609</v>
      </c>
      <c r="QUI1788" s="62">
        <v>53131609</v>
      </c>
      <c r="QUJ1788" s="62">
        <v>53131609</v>
      </c>
      <c r="QUK1788" s="62">
        <v>53131609</v>
      </c>
      <c r="QUL1788" s="62">
        <v>53131609</v>
      </c>
      <c r="QUM1788" s="62">
        <v>53131609</v>
      </c>
      <c r="QUN1788" s="62">
        <v>53131609</v>
      </c>
      <c r="QUO1788" s="62">
        <v>53131609</v>
      </c>
      <c r="QUP1788" s="62">
        <v>53131609</v>
      </c>
      <c r="QUQ1788" s="62">
        <v>53131609</v>
      </c>
      <c r="QUR1788" s="62">
        <v>53131609</v>
      </c>
      <c r="QUS1788" s="62">
        <v>53131609</v>
      </c>
      <c r="QUT1788" s="62">
        <v>53131609</v>
      </c>
      <c r="QUU1788" s="62">
        <v>53131609</v>
      </c>
      <c r="QUV1788" s="62">
        <v>53131609</v>
      </c>
      <c r="QUW1788" s="62">
        <v>53131609</v>
      </c>
      <c r="QUX1788" s="62">
        <v>53131609</v>
      </c>
      <c r="QUY1788" s="62">
        <v>53131609</v>
      </c>
      <c r="QUZ1788" s="62">
        <v>53131609</v>
      </c>
      <c r="QVA1788" s="62">
        <v>53131609</v>
      </c>
      <c r="QVB1788" s="62">
        <v>53131609</v>
      </c>
      <c r="QVC1788" s="62">
        <v>53131609</v>
      </c>
      <c r="QVD1788" s="62">
        <v>53131609</v>
      </c>
      <c r="QVE1788" s="62">
        <v>53131609</v>
      </c>
      <c r="QVF1788" s="62">
        <v>53131609</v>
      </c>
      <c r="QVG1788" s="62">
        <v>53131609</v>
      </c>
      <c r="QVH1788" s="62">
        <v>53131609</v>
      </c>
      <c r="QVI1788" s="62">
        <v>53131609</v>
      </c>
      <c r="QVJ1788" s="62">
        <v>53131609</v>
      </c>
      <c r="QVK1788" s="62">
        <v>53131609</v>
      </c>
      <c r="QVL1788" s="62">
        <v>53131609</v>
      </c>
      <c r="QVM1788" s="62">
        <v>53131609</v>
      </c>
      <c r="QVN1788" s="62">
        <v>53131609</v>
      </c>
      <c r="QVO1788" s="62">
        <v>53131609</v>
      </c>
      <c r="QVP1788" s="62">
        <v>53131609</v>
      </c>
      <c r="QVQ1788" s="62">
        <v>53131609</v>
      </c>
      <c r="QVR1788" s="62">
        <v>53131609</v>
      </c>
      <c r="QVS1788" s="62">
        <v>53131609</v>
      </c>
      <c r="QVT1788" s="62">
        <v>53131609</v>
      </c>
      <c r="QVU1788" s="62">
        <v>53131609</v>
      </c>
      <c r="QVV1788" s="62">
        <v>53131609</v>
      </c>
      <c r="QVW1788" s="62">
        <v>53131609</v>
      </c>
      <c r="QVX1788" s="62">
        <v>53131609</v>
      </c>
      <c r="QVY1788" s="62">
        <v>53131609</v>
      </c>
      <c r="QVZ1788" s="62">
        <v>53131609</v>
      </c>
      <c r="QWA1788" s="62">
        <v>53131609</v>
      </c>
      <c r="QWB1788" s="62">
        <v>53131609</v>
      </c>
      <c r="QWC1788" s="62">
        <v>53131609</v>
      </c>
      <c r="QWD1788" s="62">
        <v>53131609</v>
      </c>
      <c r="QWE1788" s="62">
        <v>53131609</v>
      </c>
      <c r="QWF1788" s="62">
        <v>53131609</v>
      </c>
      <c r="QWG1788" s="62">
        <v>53131609</v>
      </c>
      <c r="QWH1788" s="62">
        <v>53131609</v>
      </c>
      <c r="QWI1788" s="62">
        <v>53131609</v>
      </c>
      <c r="QWJ1788" s="62">
        <v>53131609</v>
      </c>
      <c r="QWK1788" s="62">
        <v>53131609</v>
      </c>
      <c r="QWL1788" s="62">
        <v>53131609</v>
      </c>
      <c r="QWM1788" s="62">
        <v>53131609</v>
      </c>
      <c r="QWN1788" s="62">
        <v>53131609</v>
      </c>
      <c r="QWO1788" s="62">
        <v>53131609</v>
      </c>
      <c r="QWP1788" s="62">
        <v>53131609</v>
      </c>
      <c r="QWQ1788" s="62">
        <v>53131609</v>
      </c>
      <c r="QWR1788" s="62">
        <v>53131609</v>
      </c>
      <c r="QWS1788" s="62">
        <v>53131609</v>
      </c>
      <c r="QWT1788" s="62">
        <v>53131609</v>
      </c>
      <c r="QWU1788" s="62">
        <v>53131609</v>
      </c>
      <c r="QWV1788" s="62">
        <v>53131609</v>
      </c>
      <c r="QWW1788" s="62">
        <v>53131609</v>
      </c>
      <c r="QWX1788" s="62">
        <v>53131609</v>
      </c>
      <c r="QWY1788" s="62">
        <v>53131609</v>
      </c>
      <c r="QWZ1788" s="62">
        <v>53131609</v>
      </c>
      <c r="QXA1788" s="62">
        <v>53131609</v>
      </c>
      <c r="QXB1788" s="62">
        <v>53131609</v>
      </c>
      <c r="QXC1788" s="62">
        <v>53131609</v>
      </c>
      <c r="QXD1788" s="62">
        <v>53131609</v>
      </c>
      <c r="QXE1788" s="62">
        <v>53131609</v>
      </c>
      <c r="QXF1788" s="62">
        <v>53131609</v>
      </c>
      <c r="QXG1788" s="62">
        <v>53131609</v>
      </c>
      <c r="QXH1788" s="62">
        <v>53131609</v>
      </c>
      <c r="QXI1788" s="62">
        <v>53131609</v>
      </c>
      <c r="QXJ1788" s="62">
        <v>53131609</v>
      </c>
      <c r="QXK1788" s="62">
        <v>53131609</v>
      </c>
      <c r="QXL1788" s="62">
        <v>53131609</v>
      </c>
      <c r="QXM1788" s="62">
        <v>53131609</v>
      </c>
      <c r="QXN1788" s="62">
        <v>53131609</v>
      </c>
      <c r="QXO1788" s="62">
        <v>53131609</v>
      </c>
      <c r="QXP1788" s="62">
        <v>53131609</v>
      </c>
      <c r="QXQ1788" s="62">
        <v>53131609</v>
      </c>
      <c r="QXR1788" s="62">
        <v>53131609</v>
      </c>
      <c r="QXS1788" s="62">
        <v>53131609</v>
      </c>
      <c r="QXT1788" s="62">
        <v>53131609</v>
      </c>
      <c r="QXU1788" s="62">
        <v>53131609</v>
      </c>
      <c r="QXV1788" s="62">
        <v>53131609</v>
      </c>
      <c r="QXW1788" s="62">
        <v>53131609</v>
      </c>
      <c r="QXX1788" s="62">
        <v>53131609</v>
      </c>
      <c r="QXY1788" s="62">
        <v>53131609</v>
      </c>
      <c r="QXZ1788" s="62">
        <v>53131609</v>
      </c>
      <c r="QYA1788" s="62">
        <v>53131609</v>
      </c>
      <c r="QYB1788" s="62">
        <v>53131609</v>
      </c>
      <c r="QYC1788" s="62">
        <v>53131609</v>
      </c>
      <c r="QYD1788" s="62">
        <v>53131609</v>
      </c>
      <c r="QYE1788" s="62">
        <v>53131609</v>
      </c>
      <c r="QYF1788" s="62">
        <v>53131609</v>
      </c>
      <c r="QYG1788" s="62">
        <v>53131609</v>
      </c>
      <c r="QYH1788" s="62">
        <v>53131609</v>
      </c>
      <c r="QYI1788" s="62">
        <v>53131609</v>
      </c>
      <c r="QYJ1788" s="62">
        <v>53131609</v>
      </c>
      <c r="QYK1788" s="62">
        <v>53131609</v>
      </c>
      <c r="QYL1788" s="62">
        <v>53131609</v>
      </c>
      <c r="QYM1788" s="62">
        <v>53131609</v>
      </c>
      <c r="QYN1788" s="62">
        <v>53131609</v>
      </c>
      <c r="QYO1788" s="62">
        <v>53131609</v>
      </c>
      <c r="QYP1788" s="62">
        <v>53131609</v>
      </c>
      <c r="QYQ1788" s="62">
        <v>53131609</v>
      </c>
      <c r="QYR1788" s="62">
        <v>53131609</v>
      </c>
      <c r="QYS1788" s="62">
        <v>53131609</v>
      </c>
      <c r="QYT1788" s="62">
        <v>53131609</v>
      </c>
      <c r="QYU1788" s="62">
        <v>53131609</v>
      </c>
      <c r="QYV1788" s="62">
        <v>53131609</v>
      </c>
      <c r="QYW1788" s="62">
        <v>53131609</v>
      </c>
      <c r="QYX1788" s="62">
        <v>53131609</v>
      </c>
      <c r="QYY1788" s="62">
        <v>53131609</v>
      </c>
      <c r="QYZ1788" s="62">
        <v>53131609</v>
      </c>
      <c r="QZA1788" s="62">
        <v>53131609</v>
      </c>
      <c r="QZB1788" s="62">
        <v>53131609</v>
      </c>
      <c r="QZC1788" s="62">
        <v>53131609</v>
      </c>
      <c r="QZD1788" s="62">
        <v>53131609</v>
      </c>
      <c r="QZE1788" s="62">
        <v>53131609</v>
      </c>
      <c r="QZF1788" s="62">
        <v>53131609</v>
      </c>
      <c r="QZG1788" s="62">
        <v>53131609</v>
      </c>
      <c r="QZH1788" s="62">
        <v>53131609</v>
      </c>
      <c r="QZI1788" s="62">
        <v>53131609</v>
      </c>
      <c r="QZJ1788" s="62">
        <v>53131609</v>
      </c>
      <c r="QZK1788" s="62">
        <v>53131609</v>
      </c>
      <c r="QZL1788" s="62">
        <v>53131609</v>
      </c>
      <c r="QZM1788" s="62">
        <v>53131609</v>
      </c>
      <c r="QZN1788" s="62">
        <v>53131609</v>
      </c>
      <c r="QZO1788" s="62">
        <v>53131609</v>
      </c>
      <c r="QZP1788" s="62">
        <v>53131609</v>
      </c>
      <c r="QZQ1788" s="62">
        <v>53131609</v>
      </c>
      <c r="QZR1788" s="62">
        <v>53131609</v>
      </c>
      <c r="QZS1788" s="62">
        <v>53131609</v>
      </c>
      <c r="QZT1788" s="62">
        <v>53131609</v>
      </c>
      <c r="QZU1788" s="62">
        <v>53131609</v>
      </c>
      <c r="QZV1788" s="62">
        <v>53131609</v>
      </c>
      <c r="QZW1788" s="62">
        <v>53131609</v>
      </c>
      <c r="QZX1788" s="62">
        <v>53131609</v>
      </c>
      <c r="QZY1788" s="62">
        <v>53131609</v>
      </c>
      <c r="QZZ1788" s="62">
        <v>53131609</v>
      </c>
      <c r="RAA1788" s="62">
        <v>53131609</v>
      </c>
      <c r="RAB1788" s="62">
        <v>53131609</v>
      </c>
      <c r="RAC1788" s="62">
        <v>53131609</v>
      </c>
      <c r="RAD1788" s="62">
        <v>53131609</v>
      </c>
      <c r="RAE1788" s="62">
        <v>53131609</v>
      </c>
      <c r="RAF1788" s="62">
        <v>53131609</v>
      </c>
      <c r="RAG1788" s="62">
        <v>53131609</v>
      </c>
      <c r="RAH1788" s="62">
        <v>53131609</v>
      </c>
      <c r="RAI1788" s="62">
        <v>53131609</v>
      </c>
      <c r="RAJ1788" s="62">
        <v>53131609</v>
      </c>
      <c r="RAK1788" s="62">
        <v>53131609</v>
      </c>
      <c r="RAL1788" s="62">
        <v>53131609</v>
      </c>
      <c r="RAM1788" s="62">
        <v>53131609</v>
      </c>
      <c r="RAN1788" s="62">
        <v>53131609</v>
      </c>
      <c r="RAO1788" s="62">
        <v>53131609</v>
      </c>
      <c r="RAP1788" s="62">
        <v>53131609</v>
      </c>
      <c r="RAQ1788" s="62">
        <v>53131609</v>
      </c>
      <c r="RAR1788" s="62">
        <v>53131609</v>
      </c>
      <c r="RAS1788" s="62">
        <v>53131609</v>
      </c>
      <c r="RAT1788" s="62">
        <v>53131609</v>
      </c>
      <c r="RAU1788" s="62">
        <v>53131609</v>
      </c>
      <c r="RAV1788" s="62">
        <v>53131609</v>
      </c>
      <c r="RAW1788" s="62">
        <v>53131609</v>
      </c>
      <c r="RAX1788" s="62">
        <v>53131609</v>
      </c>
      <c r="RAY1788" s="62">
        <v>53131609</v>
      </c>
      <c r="RAZ1788" s="62">
        <v>53131609</v>
      </c>
      <c r="RBA1788" s="62">
        <v>53131609</v>
      </c>
      <c r="RBB1788" s="62">
        <v>53131609</v>
      </c>
      <c r="RBC1788" s="62">
        <v>53131609</v>
      </c>
      <c r="RBD1788" s="62">
        <v>53131609</v>
      </c>
      <c r="RBE1788" s="62">
        <v>53131609</v>
      </c>
      <c r="RBF1788" s="62">
        <v>53131609</v>
      </c>
      <c r="RBG1788" s="62">
        <v>53131609</v>
      </c>
      <c r="RBH1788" s="62">
        <v>53131609</v>
      </c>
      <c r="RBI1788" s="62">
        <v>53131609</v>
      </c>
      <c r="RBJ1788" s="62">
        <v>53131609</v>
      </c>
      <c r="RBK1788" s="62">
        <v>53131609</v>
      </c>
      <c r="RBL1788" s="62">
        <v>53131609</v>
      </c>
      <c r="RBM1788" s="62">
        <v>53131609</v>
      </c>
      <c r="RBN1788" s="62">
        <v>53131609</v>
      </c>
      <c r="RBO1788" s="62">
        <v>53131609</v>
      </c>
      <c r="RBP1788" s="62">
        <v>53131609</v>
      </c>
      <c r="RBQ1788" s="62">
        <v>53131609</v>
      </c>
      <c r="RBR1788" s="62">
        <v>53131609</v>
      </c>
      <c r="RBS1788" s="62">
        <v>53131609</v>
      </c>
      <c r="RBT1788" s="62">
        <v>53131609</v>
      </c>
      <c r="RBU1788" s="62">
        <v>53131609</v>
      </c>
      <c r="RBV1788" s="62">
        <v>53131609</v>
      </c>
      <c r="RBW1788" s="62">
        <v>53131609</v>
      </c>
      <c r="RBX1788" s="62">
        <v>53131609</v>
      </c>
      <c r="RBY1788" s="62">
        <v>53131609</v>
      </c>
      <c r="RBZ1788" s="62">
        <v>53131609</v>
      </c>
      <c r="RCA1788" s="62">
        <v>53131609</v>
      </c>
      <c r="RCB1788" s="62">
        <v>53131609</v>
      </c>
      <c r="RCC1788" s="62">
        <v>53131609</v>
      </c>
      <c r="RCD1788" s="62">
        <v>53131609</v>
      </c>
      <c r="RCE1788" s="62">
        <v>53131609</v>
      </c>
      <c r="RCF1788" s="62">
        <v>53131609</v>
      </c>
      <c r="RCG1788" s="62">
        <v>53131609</v>
      </c>
      <c r="RCH1788" s="62">
        <v>53131609</v>
      </c>
      <c r="RCI1788" s="62">
        <v>53131609</v>
      </c>
      <c r="RCJ1788" s="62">
        <v>53131609</v>
      </c>
      <c r="RCK1788" s="62">
        <v>53131609</v>
      </c>
      <c r="RCL1788" s="62">
        <v>53131609</v>
      </c>
      <c r="RCM1788" s="62">
        <v>53131609</v>
      </c>
      <c r="RCN1788" s="62">
        <v>53131609</v>
      </c>
      <c r="RCO1788" s="62">
        <v>53131609</v>
      </c>
      <c r="RCP1788" s="62">
        <v>53131609</v>
      </c>
      <c r="RCQ1788" s="62">
        <v>53131609</v>
      </c>
      <c r="RCR1788" s="62">
        <v>53131609</v>
      </c>
      <c r="RCS1788" s="62">
        <v>53131609</v>
      </c>
      <c r="RCT1788" s="62">
        <v>53131609</v>
      </c>
      <c r="RCU1788" s="62">
        <v>53131609</v>
      </c>
      <c r="RCV1788" s="62">
        <v>53131609</v>
      </c>
      <c r="RCW1788" s="62">
        <v>53131609</v>
      </c>
      <c r="RCX1788" s="62">
        <v>53131609</v>
      </c>
      <c r="RCY1788" s="62">
        <v>53131609</v>
      </c>
      <c r="RCZ1788" s="62">
        <v>53131609</v>
      </c>
      <c r="RDA1788" s="62">
        <v>53131609</v>
      </c>
      <c r="RDB1788" s="62">
        <v>53131609</v>
      </c>
      <c r="RDC1788" s="62">
        <v>53131609</v>
      </c>
      <c r="RDD1788" s="62">
        <v>53131609</v>
      </c>
      <c r="RDE1788" s="62">
        <v>53131609</v>
      </c>
      <c r="RDF1788" s="62">
        <v>53131609</v>
      </c>
      <c r="RDG1788" s="62">
        <v>53131609</v>
      </c>
      <c r="RDH1788" s="62">
        <v>53131609</v>
      </c>
      <c r="RDI1788" s="62">
        <v>53131609</v>
      </c>
      <c r="RDJ1788" s="62">
        <v>53131609</v>
      </c>
      <c r="RDK1788" s="62">
        <v>53131609</v>
      </c>
      <c r="RDL1788" s="62">
        <v>53131609</v>
      </c>
      <c r="RDM1788" s="62">
        <v>53131609</v>
      </c>
      <c r="RDN1788" s="62">
        <v>53131609</v>
      </c>
      <c r="RDO1788" s="62">
        <v>53131609</v>
      </c>
      <c r="RDP1788" s="62">
        <v>53131609</v>
      </c>
      <c r="RDQ1788" s="62">
        <v>53131609</v>
      </c>
      <c r="RDR1788" s="62">
        <v>53131609</v>
      </c>
      <c r="RDS1788" s="62">
        <v>53131609</v>
      </c>
      <c r="RDT1788" s="62">
        <v>53131609</v>
      </c>
      <c r="RDU1788" s="62">
        <v>53131609</v>
      </c>
      <c r="RDV1788" s="62">
        <v>53131609</v>
      </c>
      <c r="RDW1788" s="62">
        <v>53131609</v>
      </c>
      <c r="RDX1788" s="62">
        <v>53131609</v>
      </c>
      <c r="RDY1788" s="62">
        <v>53131609</v>
      </c>
      <c r="RDZ1788" s="62">
        <v>53131609</v>
      </c>
      <c r="REA1788" s="62">
        <v>53131609</v>
      </c>
      <c r="REB1788" s="62">
        <v>53131609</v>
      </c>
      <c r="REC1788" s="62">
        <v>53131609</v>
      </c>
      <c r="RED1788" s="62">
        <v>53131609</v>
      </c>
      <c r="REE1788" s="62">
        <v>53131609</v>
      </c>
      <c r="REF1788" s="62">
        <v>53131609</v>
      </c>
      <c r="REG1788" s="62">
        <v>53131609</v>
      </c>
      <c r="REH1788" s="62">
        <v>53131609</v>
      </c>
      <c r="REI1788" s="62">
        <v>53131609</v>
      </c>
      <c r="REJ1788" s="62">
        <v>53131609</v>
      </c>
      <c r="REK1788" s="62">
        <v>53131609</v>
      </c>
      <c r="REL1788" s="62">
        <v>53131609</v>
      </c>
      <c r="REM1788" s="62">
        <v>53131609</v>
      </c>
      <c r="REN1788" s="62">
        <v>53131609</v>
      </c>
      <c r="REO1788" s="62">
        <v>53131609</v>
      </c>
      <c r="REP1788" s="62">
        <v>53131609</v>
      </c>
      <c r="REQ1788" s="62">
        <v>53131609</v>
      </c>
      <c r="RER1788" s="62">
        <v>53131609</v>
      </c>
      <c r="RES1788" s="62">
        <v>53131609</v>
      </c>
      <c r="RET1788" s="62">
        <v>53131609</v>
      </c>
      <c r="REU1788" s="62">
        <v>53131609</v>
      </c>
      <c r="REV1788" s="62">
        <v>53131609</v>
      </c>
      <c r="REW1788" s="62">
        <v>53131609</v>
      </c>
      <c r="REX1788" s="62">
        <v>53131609</v>
      </c>
      <c r="REY1788" s="62">
        <v>53131609</v>
      </c>
      <c r="REZ1788" s="62">
        <v>53131609</v>
      </c>
      <c r="RFA1788" s="62">
        <v>53131609</v>
      </c>
      <c r="RFB1788" s="62">
        <v>53131609</v>
      </c>
      <c r="RFC1788" s="62">
        <v>53131609</v>
      </c>
      <c r="RFD1788" s="62">
        <v>53131609</v>
      </c>
      <c r="RFE1788" s="62">
        <v>53131609</v>
      </c>
      <c r="RFF1788" s="62">
        <v>53131609</v>
      </c>
      <c r="RFG1788" s="62">
        <v>53131609</v>
      </c>
      <c r="RFH1788" s="62">
        <v>53131609</v>
      </c>
      <c r="RFI1788" s="62">
        <v>53131609</v>
      </c>
      <c r="RFJ1788" s="62">
        <v>53131609</v>
      </c>
      <c r="RFK1788" s="62">
        <v>53131609</v>
      </c>
      <c r="RFL1788" s="62">
        <v>53131609</v>
      </c>
      <c r="RFM1788" s="62">
        <v>53131609</v>
      </c>
      <c r="RFN1788" s="62">
        <v>53131609</v>
      </c>
      <c r="RFO1788" s="62">
        <v>53131609</v>
      </c>
      <c r="RFP1788" s="62">
        <v>53131609</v>
      </c>
      <c r="RFQ1788" s="62">
        <v>53131609</v>
      </c>
      <c r="RFR1788" s="62">
        <v>53131609</v>
      </c>
      <c r="RFS1788" s="62">
        <v>53131609</v>
      </c>
      <c r="RFT1788" s="62">
        <v>53131609</v>
      </c>
      <c r="RFU1788" s="62">
        <v>53131609</v>
      </c>
      <c r="RFV1788" s="62">
        <v>53131609</v>
      </c>
      <c r="RFW1788" s="62">
        <v>53131609</v>
      </c>
      <c r="RFX1788" s="62">
        <v>53131609</v>
      </c>
      <c r="RFY1788" s="62">
        <v>53131609</v>
      </c>
      <c r="RFZ1788" s="62">
        <v>53131609</v>
      </c>
      <c r="RGA1788" s="62">
        <v>53131609</v>
      </c>
      <c r="RGB1788" s="62">
        <v>53131609</v>
      </c>
      <c r="RGC1788" s="62">
        <v>53131609</v>
      </c>
      <c r="RGD1788" s="62">
        <v>53131609</v>
      </c>
      <c r="RGE1788" s="62">
        <v>53131609</v>
      </c>
      <c r="RGF1788" s="62">
        <v>53131609</v>
      </c>
      <c r="RGG1788" s="62">
        <v>53131609</v>
      </c>
      <c r="RGH1788" s="62">
        <v>53131609</v>
      </c>
      <c r="RGI1788" s="62">
        <v>53131609</v>
      </c>
      <c r="RGJ1788" s="62">
        <v>53131609</v>
      </c>
      <c r="RGK1788" s="62">
        <v>53131609</v>
      </c>
      <c r="RGL1788" s="62">
        <v>53131609</v>
      </c>
      <c r="RGM1788" s="62">
        <v>53131609</v>
      </c>
      <c r="RGN1788" s="62">
        <v>53131609</v>
      </c>
      <c r="RGO1788" s="62">
        <v>53131609</v>
      </c>
      <c r="RGP1788" s="62">
        <v>53131609</v>
      </c>
      <c r="RGQ1788" s="62">
        <v>53131609</v>
      </c>
      <c r="RGR1788" s="62">
        <v>53131609</v>
      </c>
      <c r="RGS1788" s="62">
        <v>53131609</v>
      </c>
      <c r="RGT1788" s="62">
        <v>53131609</v>
      </c>
      <c r="RGU1788" s="62">
        <v>53131609</v>
      </c>
      <c r="RGV1788" s="62">
        <v>53131609</v>
      </c>
      <c r="RGW1788" s="62">
        <v>53131609</v>
      </c>
      <c r="RGX1788" s="62">
        <v>53131609</v>
      </c>
      <c r="RGY1788" s="62">
        <v>53131609</v>
      </c>
      <c r="RGZ1788" s="62">
        <v>53131609</v>
      </c>
      <c r="RHA1788" s="62">
        <v>53131609</v>
      </c>
      <c r="RHB1788" s="62">
        <v>53131609</v>
      </c>
      <c r="RHC1788" s="62">
        <v>53131609</v>
      </c>
      <c r="RHD1788" s="62">
        <v>53131609</v>
      </c>
      <c r="RHE1788" s="62">
        <v>53131609</v>
      </c>
      <c r="RHF1788" s="62">
        <v>53131609</v>
      </c>
      <c r="RHG1788" s="62">
        <v>53131609</v>
      </c>
      <c r="RHH1788" s="62">
        <v>53131609</v>
      </c>
      <c r="RHI1788" s="62">
        <v>53131609</v>
      </c>
      <c r="RHJ1788" s="62">
        <v>53131609</v>
      </c>
      <c r="RHK1788" s="62">
        <v>53131609</v>
      </c>
      <c r="RHL1788" s="62">
        <v>53131609</v>
      </c>
      <c r="RHM1788" s="62">
        <v>53131609</v>
      </c>
      <c r="RHN1788" s="62">
        <v>53131609</v>
      </c>
      <c r="RHO1788" s="62">
        <v>53131609</v>
      </c>
      <c r="RHP1788" s="62">
        <v>53131609</v>
      </c>
      <c r="RHQ1788" s="62">
        <v>53131609</v>
      </c>
      <c r="RHR1788" s="62">
        <v>53131609</v>
      </c>
      <c r="RHS1788" s="62">
        <v>53131609</v>
      </c>
      <c r="RHT1788" s="62">
        <v>53131609</v>
      </c>
      <c r="RHU1788" s="62">
        <v>53131609</v>
      </c>
      <c r="RHV1788" s="62">
        <v>53131609</v>
      </c>
      <c r="RHW1788" s="62">
        <v>53131609</v>
      </c>
      <c r="RHX1788" s="62">
        <v>53131609</v>
      </c>
      <c r="RHY1788" s="62">
        <v>53131609</v>
      </c>
      <c r="RHZ1788" s="62">
        <v>53131609</v>
      </c>
      <c r="RIA1788" s="62">
        <v>53131609</v>
      </c>
      <c r="RIB1788" s="62">
        <v>53131609</v>
      </c>
      <c r="RIC1788" s="62">
        <v>53131609</v>
      </c>
      <c r="RID1788" s="62">
        <v>53131609</v>
      </c>
      <c r="RIE1788" s="62">
        <v>53131609</v>
      </c>
      <c r="RIF1788" s="62">
        <v>53131609</v>
      </c>
      <c r="RIG1788" s="62">
        <v>53131609</v>
      </c>
      <c r="RIH1788" s="62">
        <v>53131609</v>
      </c>
      <c r="RII1788" s="62">
        <v>53131609</v>
      </c>
      <c r="RIJ1788" s="62">
        <v>53131609</v>
      </c>
      <c r="RIK1788" s="62">
        <v>53131609</v>
      </c>
      <c r="RIL1788" s="62">
        <v>53131609</v>
      </c>
      <c r="RIM1788" s="62">
        <v>53131609</v>
      </c>
      <c r="RIN1788" s="62">
        <v>53131609</v>
      </c>
      <c r="RIO1788" s="62">
        <v>53131609</v>
      </c>
      <c r="RIP1788" s="62">
        <v>53131609</v>
      </c>
      <c r="RIQ1788" s="62">
        <v>53131609</v>
      </c>
      <c r="RIR1788" s="62">
        <v>53131609</v>
      </c>
      <c r="RIS1788" s="62">
        <v>53131609</v>
      </c>
      <c r="RIT1788" s="62">
        <v>53131609</v>
      </c>
      <c r="RIU1788" s="62">
        <v>53131609</v>
      </c>
      <c r="RIV1788" s="62">
        <v>53131609</v>
      </c>
      <c r="RIW1788" s="62">
        <v>53131609</v>
      </c>
      <c r="RIX1788" s="62">
        <v>53131609</v>
      </c>
      <c r="RIY1788" s="62">
        <v>53131609</v>
      </c>
      <c r="RIZ1788" s="62">
        <v>53131609</v>
      </c>
      <c r="RJA1788" s="62">
        <v>53131609</v>
      </c>
      <c r="RJB1788" s="62">
        <v>53131609</v>
      </c>
      <c r="RJC1788" s="62">
        <v>53131609</v>
      </c>
      <c r="RJD1788" s="62">
        <v>53131609</v>
      </c>
      <c r="RJE1788" s="62">
        <v>53131609</v>
      </c>
      <c r="RJF1788" s="62">
        <v>53131609</v>
      </c>
      <c r="RJG1788" s="62">
        <v>53131609</v>
      </c>
      <c r="RJH1788" s="62">
        <v>53131609</v>
      </c>
      <c r="RJI1788" s="62">
        <v>53131609</v>
      </c>
      <c r="RJJ1788" s="62">
        <v>53131609</v>
      </c>
      <c r="RJK1788" s="62">
        <v>53131609</v>
      </c>
      <c r="RJL1788" s="62">
        <v>53131609</v>
      </c>
      <c r="RJM1788" s="62">
        <v>53131609</v>
      </c>
      <c r="RJN1788" s="62">
        <v>53131609</v>
      </c>
      <c r="RJO1788" s="62">
        <v>53131609</v>
      </c>
      <c r="RJP1788" s="62">
        <v>53131609</v>
      </c>
      <c r="RJQ1788" s="62">
        <v>53131609</v>
      </c>
      <c r="RJR1788" s="62">
        <v>53131609</v>
      </c>
      <c r="RJS1788" s="62">
        <v>53131609</v>
      </c>
      <c r="RJT1788" s="62">
        <v>53131609</v>
      </c>
      <c r="RJU1788" s="62">
        <v>53131609</v>
      </c>
      <c r="RJV1788" s="62">
        <v>53131609</v>
      </c>
      <c r="RJW1788" s="62">
        <v>53131609</v>
      </c>
      <c r="RJX1788" s="62">
        <v>53131609</v>
      </c>
      <c r="RJY1788" s="62">
        <v>53131609</v>
      </c>
      <c r="RJZ1788" s="62">
        <v>53131609</v>
      </c>
      <c r="RKA1788" s="62">
        <v>53131609</v>
      </c>
      <c r="RKB1788" s="62">
        <v>53131609</v>
      </c>
      <c r="RKC1788" s="62">
        <v>53131609</v>
      </c>
      <c r="RKD1788" s="62">
        <v>53131609</v>
      </c>
      <c r="RKE1788" s="62">
        <v>53131609</v>
      </c>
      <c r="RKF1788" s="62">
        <v>53131609</v>
      </c>
      <c r="RKG1788" s="62">
        <v>53131609</v>
      </c>
      <c r="RKH1788" s="62">
        <v>53131609</v>
      </c>
      <c r="RKI1788" s="62">
        <v>53131609</v>
      </c>
      <c r="RKJ1788" s="62">
        <v>53131609</v>
      </c>
      <c r="RKK1788" s="62">
        <v>53131609</v>
      </c>
      <c r="RKL1788" s="62">
        <v>53131609</v>
      </c>
      <c r="RKM1788" s="62">
        <v>53131609</v>
      </c>
      <c r="RKN1788" s="62">
        <v>53131609</v>
      </c>
      <c r="RKO1788" s="62">
        <v>53131609</v>
      </c>
      <c r="RKP1788" s="62">
        <v>53131609</v>
      </c>
      <c r="RKQ1788" s="62">
        <v>53131609</v>
      </c>
      <c r="RKR1788" s="62">
        <v>53131609</v>
      </c>
      <c r="RKS1788" s="62">
        <v>53131609</v>
      </c>
      <c r="RKT1788" s="62">
        <v>53131609</v>
      </c>
      <c r="RKU1788" s="62">
        <v>53131609</v>
      </c>
      <c r="RKV1788" s="62">
        <v>53131609</v>
      </c>
      <c r="RKW1788" s="62">
        <v>53131609</v>
      </c>
      <c r="RKX1788" s="62">
        <v>53131609</v>
      </c>
      <c r="RKY1788" s="62">
        <v>53131609</v>
      </c>
      <c r="RKZ1788" s="62">
        <v>53131609</v>
      </c>
      <c r="RLA1788" s="62">
        <v>53131609</v>
      </c>
      <c r="RLB1788" s="62">
        <v>53131609</v>
      </c>
      <c r="RLC1788" s="62">
        <v>53131609</v>
      </c>
      <c r="RLD1788" s="62">
        <v>53131609</v>
      </c>
      <c r="RLE1788" s="62">
        <v>53131609</v>
      </c>
      <c r="RLF1788" s="62">
        <v>53131609</v>
      </c>
      <c r="RLG1788" s="62">
        <v>53131609</v>
      </c>
      <c r="RLH1788" s="62">
        <v>53131609</v>
      </c>
      <c r="RLI1788" s="62">
        <v>53131609</v>
      </c>
      <c r="RLJ1788" s="62">
        <v>53131609</v>
      </c>
      <c r="RLK1788" s="62">
        <v>53131609</v>
      </c>
      <c r="RLL1788" s="62">
        <v>53131609</v>
      </c>
      <c r="RLM1788" s="62">
        <v>53131609</v>
      </c>
      <c r="RLN1788" s="62">
        <v>53131609</v>
      </c>
      <c r="RLO1788" s="62">
        <v>53131609</v>
      </c>
      <c r="RLP1788" s="62">
        <v>53131609</v>
      </c>
      <c r="RLQ1788" s="62">
        <v>53131609</v>
      </c>
      <c r="RLR1788" s="62">
        <v>53131609</v>
      </c>
      <c r="RLS1788" s="62">
        <v>53131609</v>
      </c>
      <c r="RLT1788" s="62">
        <v>53131609</v>
      </c>
      <c r="RLU1788" s="62">
        <v>53131609</v>
      </c>
      <c r="RLV1788" s="62">
        <v>53131609</v>
      </c>
      <c r="RLW1788" s="62">
        <v>53131609</v>
      </c>
      <c r="RLX1788" s="62">
        <v>53131609</v>
      </c>
      <c r="RLY1788" s="62">
        <v>53131609</v>
      </c>
      <c r="RLZ1788" s="62">
        <v>53131609</v>
      </c>
      <c r="RMA1788" s="62">
        <v>53131609</v>
      </c>
      <c r="RMB1788" s="62">
        <v>53131609</v>
      </c>
      <c r="RMC1788" s="62">
        <v>53131609</v>
      </c>
      <c r="RMD1788" s="62">
        <v>53131609</v>
      </c>
      <c r="RME1788" s="62">
        <v>53131609</v>
      </c>
      <c r="RMF1788" s="62">
        <v>53131609</v>
      </c>
      <c r="RMG1788" s="62">
        <v>53131609</v>
      </c>
      <c r="RMH1788" s="62">
        <v>53131609</v>
      </c>
      <c r="RMI1788" s="62">
        <v>53131609</v>
      </c>
      <c r="RMJ1788" s="62">
        <v>53131609</v>
      </c>
      <c r="RMK1788" s="62">
        <v>53131609</v>
      </c>
      <c r="RML1788" s="62">
        <v>53131609</v>
      </c>
      <c r="RMM1788" s="62">
        <v>53131609</v>
      </c>
      <c r="RMN1788" s="62">
        <v>53131609</v>
      </c>
      <c r="RMO1788" s="62">
        <v>53131609</v>
      </c>
      <c r="RMP1788" s="62">
        <v>53131609</v>
      </c>
      <c r="RMQ1788" s="62">
        <v>53131609</v>
      </c>
      <c r="RMR1788" s="62">
        <v>53131609</v>
      </c>
      <c r="RMS1788" s="62">
        <v>53131609</v>
      </c>
      <c r="RMT1788" s="62">
        <v>53131609</v>
      </c>
      <c r="RMU1788" s="62">
        <v>53131609</v>
      </c>
      <c r="RMV1788" s="62">
        <v>53131609</v>
      </c>
      <c r="RMW1788" s="62">
        <v>53131609</v>
      </c>
      <c r="RMX1788" s="62">
        <v>53131609</v>
      </c>
      <c r="RMY1788" s="62">
        <v>53131609</v>
      </c>
      <c r="RMZ1788" s="62">
        <v>53131609</v>
      </c>
      <c r="RNA1788" s="62">
        <v>53131609</v>
      </c>
      <c r="RNB1788" s="62">
        <v>53131609</v>
      </c>
      <c r="RNC1788" s="62">
        <v>53131609</v>
      </c>
      <c r="RND1788" s="62">
        <v>53131609</v>
      </c>
      <c r="RNE1788" s="62">
        <v>53131609</v>
      </c>
      <c r="RNF1788" s="62">
        <v>53131609</v>
      </c>
      <c r="RNG1788" s="62">
        <v>53131609</v>
      </c>
      <c r="RNH1788" s="62">
        <v>53131609</v>
      </c>
      <c r="RNI1788" s="62">
        <v>53131609</v>
      </c>
      <c r="RNJ1788" s="62">
        <v>53131609</v>
      </c>
      <c r="RNK1788" s="62">
        <v>53131609</v>
      </c>
      <c r="RNL1788" s="62">
        <v>53131609</v>
      </c>
      <c r="RNM1788" s="62">
        <v>53131609</v>
      </c>
      <c r="RNN1788" s="62">
        <v>53131609</v>
      </c>
      <c r="RNO1788" s="62">
        <v>53131609</v>
      </c>
      <c r="RNP1788" s="62">
        <v>53131609</v>
      </c>
      <c r="RNQ1788" s="62">
        <v>53131609</v>
      </c>
      <c r="RNR1788" s="62">
        <v>53131609</v>
      </c>
      <c r="RNS1788" s="62">
        <v>53131609</v>
      </c>
      <c r="RNT1788" s="62">
        <v>53131609</v>
      </c>
      <c r="RNU1788" s="62">
        <v>53131609</v>
      </c>
      <c r="RNV1788" s="62">
        <v>53131609</v>
      </c>
      <c r="RNW1788" s="62">
        <v>53131609</v>
      </c>
      <c r="RNX1788" s="62">
        <v>53131609</v>
      </c>
      <c r="RNY1788" s="62">
        <v>53131609</v>
      </c>
      <c r="RNZ1788" s="62">
        <v>53131609</v>
      </c>
      <c r="ROA1788" s="62">
        <v>53131609</v>
      </c>
      <c r="ROB1788" s="62">
        <v>53131609</v>
      </c>
      <c r="ROC1788" s="62">
        <v>53131609</v>
      </c>
      <c r="ROD1788" s="62">
        <v>53131609</v>
      </c>
      <c r="ROE1788" s="62">
        <v>53131609</v>
      </c>
      <c r="ROF1788" s="62">
        <v>53131609</v>
      </c>
      <c r="ROG1788" s="62">
        <v>53131609</v>
      </c>
      <c r="ROH1788" s="62">
        <v>53131609</v>
      </c>
      <c r="ROI1788" s="62">
        <v>53131609</v>
      </c>
      <c r="ROJ1788" s="62">
        <v>53131609</v>
      </c>
      <c r="ROK1788" s="62">
        <v>53131609</v>
      </c>
      <c r="ROL1788" s="62">
        <v>53131609</v>
      </c>
      <c r="ROM1788" s="62">
        <v>53131609</v>
      </c>
      <c r="RON1788" s="62">
        <v>53131609</v>
      </c>
      <c r="ROO1788" s="62">
        <v>53131609</v>
      </c>
      <c r="ROP1788" s="62">
        <v>53131609</v>
      </c>
      <c r="ROQ1788" s="62">
        <v>53131609</v>
      </c>
      <c r="ROR1788" s="62">
        <v>53131609</v>
      </c>
      <c r="ROS1788" s="62">
        <v>53131609</v>
      </c>
      <c r="ROT1788" s="62">
        <v>53131609</v>
      </c>
      <c r="ROU1788" s="62">
        <v>53131609</v>
      </c>
      <c r="ROV1788" s="62">
        <v>53131609</v>
      </c>
      <c r="ROW1788" s="62">
        <v>53131609</v>
      </c>
      <c r="ROX1788" s="62">
        <v>53131609</v>
      </c>
      <c r="ROY1788" s="62">
        <v>53131609</v>
      </c>
      <c r="ROZ1788" s="62">
        <v>53131609</v>
      </c>
      <c r="RPA1788" s="62">
        <v>53131609</v>
      </c>
      <c r="RPB1788" s="62">
        <v>53131609</v>
      </c>
      <c r="RPC1788" s="62">
        <v>53131609</v>
      </c>
      <c r="RPD1788" s="62">
        <v>53131609</v>
      </c>
      <c r="RPE1788" s="62">
        <v>53131609</v>
      </c>
      <c r="RPF1788" s="62">
        <v>53131609</v>
      </c>
      <c r="RPG1788" s="62">
        <v>53131609</v>
      </c>
      <c r="RPH1788" s="62">
        <v>53131609</v>
      </c>
      <c r="RPI1788" s="62">
        <v>53131609</v>
      </c>
      <c r="RPJ1788" s="62">
        <v>53131609</v>
      </c>
      <c r="RPK1788" s="62">
        <v>53131609</v>
      </c>
      <c r="RPL1788" s="62">
        <v>53131609</v>
      </c>
      <c r="RPM1788" s="62">
        <v>53131609</v>
      </c>
      <c r="RPN1788" s="62">
        <v>53131609</v>
      </c>
      <c r="RPO1788" s="62">
        <v>53131609</v>
      </c>
      <c r="RPP1788" s="62">
        <v>53131609</v>
      </c>
      <c r="RPQ1788" s="62">
        <v>53131609</v>
      </c>
      <c r="RPR1788" s="62">
        <v>53131609</v>
      </c>
      <c r="RPS1788" s="62">
        <v>53131609</v>
      </c>
      <c r="RPT1788" s="62">
        <v>53131609</v>
      </c>
      <c r="RPU1788" s="62">
        <v>53131609</v>
      </c>
      <c r="RPV1788" s="62">
        <v>53131609</v>
      </c>
      <c r="RPW1788" s="62">
        <v>53131609</v>
      </c>
      <c r="RPX1788" s="62">
        <v>53131609</v>
      </c>
      <c r="RPY1788" s="62">
        <v>53131609</v>
      </c>
      <c r="RPZ1788" s="62">
        <v>53131609</v>
      </c>
      <c r="RQA1788" s="62">
        <v>53131609</v>
      </c>
      <c r="RQB1788" s="62">
        <v>53131609</v>
      </c>
      <c r="RQC1788" s="62">
        <v>53131609</v>
      </c>
      <c r="RQD1788" s="62">
        <v>53131609</v>
      </c>
      <c r="RQE1788" s="62">
        <v>53131609</v>
      </c>
      <c r="RQF1788" s="62">
        <v>53131609</v>
      </c>
      <c r="RQG1788" s="62">
        <v>53131609</v>
      </c>
      <c r="RQH1788" s="62">
        <v>53131609</v>
      </c>
      <c r="RQI1788" s="62">
        <v>53131609</v>
      </c>
      <c r="RQJ1788" s="62">
        <v>53131609</v>
      </c>
      <c r="RQK1788" s="62">
        <v>53131609</v>
      </c>
      <c r="RQL1788" s="62">
        <v>53131609</v>
      </c>
      <c r="RQM1788" s="62">
        <v>53131609</v>
      </c>
      <c r="RQN1788" s="62">
        <v>53131609</v>
      </c>
      <c r="RQO1788" s="62">
        <v>53131609</v>
      </c>
      <c r="RQP1788" s="62">
        <v>53131609</v>
      </c>
      <c r="RQQ1788" s="62">
        <v>53131609</v>
      </c>
      <c r="RQR1788" s="62">
        <v>53131609</v>
      </c>
      <c r="RQS1788" s="62">
        <v>53131609</v>
      </c>
      <c r="RQT1788" s="62">
        <v>53131609</v>
      </c>
      <c r="RQU1788" s="62">
        <v>53131609</v>
      </c>
      <c r="RQV1788" s="62">
        <v>53131609</v>
      </c>
      <c r="RQW1788" s="62">
        <v>53131609</v>
      </c>
      <c r="RQX1788" s="62">
        <v>53131609</v>
      </c>
      <c r="RQY1788" s="62">
        <v>53131609</v>
      </c>
      <c r="RQZ1788" s="62">
        <v>53131609</v>
      </c>
      <c r="RRA1788" s="62">
        <v>53131609</v>
      </c>
      <c r="RRB1788" s="62">
        <v>53131609</v>
      </c>
      <c r="RRC1788" s="62">
        <v>53131609</v>
      </c>
      <c r="RRD1788" s="62">
        <v>53131609</v>
      </c>
      <c r="RRE1788" s="62">
        <v>53131609</v>
      </c>
      <c r="RRF1788" s="62">
        <v>53131609</v>
      </c>
      <c r="RRG1788" s="62">
        <v>53131609</v>
      </c>
      <c r="RRH1788" s="62">
        <v>53131609</v>
      </c>
      <c r="RRI1788" s="62">
        <v>53131609</v>
      </c>
      <c r="RRJ1788" s="62">
        <v>53131609</v>
      </c>
      <c r="RRK1788" s="62">
        <v>53131609</v>
      </c>
      <c r="RRL1788" s="62">
        <v>53131609</v>
      </c>
      <c r="RRM1788" s="62">
        <v>53131609</v>
      </c>
      <c r="RRN1788" s="62">
        <v>53131609</v>
      </c>
      <c r="RRO1788" s="62">
        <v>53131609</v>
      </c>
      <c r="RRP1788" s="62">
        <v>53131609</v>
      </c>
      <c r="RRQ1788" s="62">
        <v>53131609</v>
      </c>
      <c r="RRR1788" s="62">
        <v>53131609</v>
      </c>
      <c r="RRS1788" s="62">
        <v>53131609</v>
      </c>
      <c r="RRT1788" s="62">
        <v>53131609</v>
      </c>
      <c r="RRU1788" s="62">
        <v>53131609</v>
      </c>
      <c r="RRV1788" s="62">
        <v>53131609</v>
      </c>
      <c r="RRW1788" s="62">
        <v>53131609</v>
      </c>
      <c r="RRX1788" s="62">
        <v>53131609</v>
      </c>
      <c r="RRY1788" s="62">
        <v>53131609</v>
      </c>
      <c r="RRZ1788" s="62">
        <v>53131609</v>
      </c>
      <c r="RSA1788" s="62">
        <v>53131609</v>
      </c>
      <c r="RSB1788" s="62">
        <v>53131609</v>
      </c>
      <c r="RSC1788" s="62">
        <v>53131609</v>
      </c>
      <c r="RSD1788" s="62">
        <v>53131609</v>
      </c>
      <c r="RSE1788" s="62">
        <v>53131609</v>
      </c>
      <c r="RSF1788" s="62">
        <v>53131609</v>
      </c>
      <c r="RSG1788" s="62">
        <v>53131609</v>
      </c>
      <c r="RSH1788" s="62">
        <v>53131609</v>
      </c>
      <c r="RSI1788" s="62">
        <v>53131609</v>
      </c>
      <c r="RSJ1788" s="62">
        <v>53131609</v>
      </c>
      <c r="RSK1788" s="62">
        <v>53131609</v>
      </c>
      <c r="RSL1788" s="62">
        <v>53131609</v>
      </c>
      <c r="RSM1788" s="62">
        <v>53131609</v>
      </c>
      <c r="RSN1788" s="62">
        <v>53131609</v>
      </c>
      <c r="RSO1788" s="62">
        <v>53131609</v>
      </c>
      <c r="RSP1788" s="62">
        <v>53131609</v>
      </c>
      <c r="RSQ1788" s="62">
        <v>53131609</v>
      </c>
      <c r="RSR1788" s="62">
        <v>53131609</v>
      </c>
      <c r="RSS1788" s="62">
        <v>53131609</v>
      </c>
      <c r="RST1788" s="62">
        <v>53131609</v>
      </c>
      <c r="RSU1788" s="62">
        <v>53131609</v>
      </c>
      <c r="RSV1788" s="62">
        <v>53131609</v>
      </c>
      <c r="RSW1788" s="62">
        <v>53131609</v>
      </c>
      <c r="RSX1788" s="62">
        <v>53131609</v>
      </c>
      <c r="RSY1788" s="62">
        <v>53131609</v>
      </c>
      <c r="RSZ1788" s="62">
        <v>53131609</v>
      </c>
      <c r="RTA1788" s="62">
        <v>53131609</v>
      </c>
      <c r="RTB1788" s="62">
        <v>53131609</v>
      </c>
      <c r="RTC1788" s="62">
        <v>53131609</v>
      </c>
      <c r="RTD1788" s="62">
        <v>53131609</v>
      </c>
      <c r="RTE1788" s="62">
        <v>53131609</v>
      </c>
      <c r="RTF1788" s="62">
        <v>53131609</v>
      </c>
      <c r="RTG1788" s="62">
        <v>53131609</v>
      </c>
      <c r="RTH1788" s="62">
        <v>53131609</v>
      </c>
      <c r="RTI1788" s="62">
        <v>53131609</v>
      </c>
      <c r="RTJ1788" s="62">
        <v>53131609</v>
      </c>
      <c r="RTK1788" s="62">
        <v>53131609</v>
      </c>
      <c r="RTL1788" s="62">
        <v>53131609</v>
      </c>
      <c r="RTM1788" s="62">
        <v>53131609</v>
      </c>
      <c r="RTN1788" s="62">
        <v>53131609</v>
      </c>
      <c r="RTO1788" s="62">
        <v>53131609</v>
      </c>
      <c r="RTP1788" s="62">
        <v>53131609</v>
      </c>
      <c r="RTQ1788" s="62">
        <v>53131609</v>
      </c>
      <c r="RTR1788" s="62">
        <v>53131609</v>
      </c>
      <c r="RTS1788" s="62">
        <v>53131609</v>
      </c>
      <c r="RTT1788" s="62">
        <v>53131609</v>
      </c>
      <c r="RTU1788" s="62">
        <v>53131609</v>
      </c>
      <c r="RTV1788" s="62">
        <v>53131609</v>
      </c>
      <c r="RTW1788" s="62">
        <v>53131609</v>
      </c>
      <c r="RTX1788" s="62">
        <v>53131609</v>
      </c>
      <c r="RTY1788" s="62">
        <v>53131609</v>
      </c>
      <c r="RTZ1788" s="62">
        <v>53131609</v>
      </c>
      <c r="RUA1788" s="62">
        <v>53131609</v>
      </c>
      <c r="RUB1788" s="62">
        <v>53131609</v>
      </c>
      <c r="RUC1788" s="62">
        <v>53131609</v>
      </c>
      <c r="RUD1788" s="62">
        <v>53131609</v>
      </c>
      <c r="RUE1788" s="62">
        <v>53131609</v>
      </c>
      <c r="RUF1788" s="62">
        <v>53131609</v>
      </c>
      <c r="RUG1788" s="62">
        <v>53131609</v>
      </c>
      <c r="RUH1788" s="62">
        <v>53131609</v>
      </c>
      <c r="RUI1788" s="62">
        <v>53131609</v>
      </c>
      <c r="RUJ1788" s="62">
        <v>53131609</v>
      </c>
      <c r="RUK1788" s="62">
        <v>53131609</v>
      </c>
      <c r="RUL1788" s="62">
        <v>53131609</v>
      </c>
      <c r="RUM1788" s="62">
        <v>53131609</v>
      </c>
      <c r="RUN1788" s="62">
        <v>53131609</v>
      </c>
      <c r="RUO1788" s="62">
        <v>53131609</v>
      </c>
      <c r="RUP1788" s="62">
        <v>53131609</v>
      </c>
      <c r="RUQ1788" s="62">
        <v>53131609</v>
      </c>
      <c r="RUR1788" s="62">
        <v>53131609</v>
      </c>
      <c r="RUS1788" s="62">
        <v>53131609</v>
      </c>
      <c r="RUT1788" s="62">
        <v>53131609</v>
      </c>
      <c r="RUU1788" s="62">
        <v>53131609</v>
      </c>
      <c r="RUV1788" s="62">
        <v>53131609</v>
      </c>
      <c r="RUW1788" s="62">
        <v>53131609</v>
      </c>
      <c r="RUX1788" s="62">
        <v>53131609</v>
      </c>
      <c r="RUY1788" s="62">
        <v>53131609</v>
      </c>
      <c r="RUZ1788" s="62">
        <v>53131609</v>
      </c>
      <c r="RVA1788" s="62">
        <v>53131609</v>
      </c>
      <c r="RVB1788" s="62">
        <v>53131609</v>
      </c>
      <c r="RVC1788" s="62">
        <v>53131609</v>
      </c>
      <c r="RVD1788" s="62">
        <v>53131609</v>
      </c>
      <c r="RVE1788" s="62">
        <v>53131609</v>
      </c>
      <c r="RVF1788" s="62">
        <v>53131609</v>
      </c>
      <c r="RVG1788" s="62">
        <v>53131609</v>
      </c>
      <c r="RVH1788" s="62">
        <v>53131609</v>
      </c>
      <c r="RVI1788" s="62">
        <v>53131609</v>
      </c>
      <c r="RVJ1788" s="62">
        <v>53131609</v>
      </c>
      <c r="RVK1788" s="62">
        <v>53131609</v>
      </c>
      <c r="RVL1788" s="62">
        <v>53131609</v>
      </c>
      <c r="RVM1788" s="62">
        <v>53131609</v>
      </c>
      <c r="RVN1788" s="62">
        <v>53131609</v>
      </c>
      <c r="RVO1788" s="62">
        <v>53131609</v>
      </c>
      <c r="RVP1788" s="62">
        <v>53131609</v>
      </c>
      <c r="RVQ1788" s="62">
        <v>53131609</v>
      </c>
      <c r="RVR1788" s="62">
        <v>53131609</v>
      </c>
      <c r="RVS1788" s="62">
        <v>53131609</v>
      </c>
      <c r="RVT1788" s="62">
        <v>53131609</v>
      </c>
      <c r="RVU1788" s="62">
        <v>53131609</v>
      </c>
      <c r="RVV1788" s="62">
        <v>53131609</v>
      </c>
      <c r="RVW1788" s="62">
        <v>53131609</v>
      </c>
      <c r="RVX1788" s="62">
        <v>53131609</v>
      </c>
      <c r="RVY1788" s="62">
        <v>53131609</v>
      </c>
      <c r="RVZ1788" s="62">
        <v>53131609</v>
      </c>
      <c r="RWA1788" s="62">
        <v>53131609</v>
      </c>
      <c r="RWB1788" s="62">
        <v>53131609</v>
      </c>
      <c r="RWC1788" s="62">
        <v>53131609</v>
      </c>
      <c r="RWD1788" s="62">
        <v>53131609</v>
      </c>
      <c r="RWE1788" s="62">
        <v>53131609</v>
      </c>
      <c r="RWF1788" s="62">
        <v>53131609</v>
      </c>
      <c r="RWG1788" s="62">
        <v>53131609</v>
      </c>
      <c r="RWH1788" s="62">
        <v>53131609</v>
      </c>
      <c r="RWI1788" s="62">
        <v>53131609</v>
      </c>
      <c r="RWJ1788" s="62">
        <v>53131609</v>
      </c>
      <c r="RWK1788" s="62">
        <v>53131609</v>
      </c>
      <c r="RWL1788" s="62">
        <v>53131609</v>
      </c>
      <c r="RWM1788" s="62">
        <v>53131609</v>
      </c>
      <c r="RWN1788" s="62">
        <v>53131609</v>
      </c>
      <c r="RWO1788" s="62">
        <v>53131609</v>
      </c>
      <c r="RWP1788" s="62">
        <v>53131609</v>
      </c>
      <c r="RWQ1788" s="62">
        <v>53131609</v>
      </c>
      <c r="RWR1788" s="62">
        <v>53131609</v>
      </c>
      <c r="RWS1788" s="62">
        <v>53131609</v>
      </c>
      <c r="RWT1788" s="62">
        <v>53131609</v>
      </c>
      <c r="RWU1788" s="62">
        <v>53131609</v>
      </c>
      <c r="RWV1788" s="62">
        <v>53131609</v>
      </c>
      <c r="RWW1788" s="62">
        <v>53131609</v>
      </c>
      <c r="RWX1788" s="62">
        <v>53131609</v>
      </c>
      <c r="RWY1788" s="62">
        <v>53131609</v>
      </c>
      <c r="RWZ1788" s="62">
        <v>53131609</v>
      </c>
      <c r="RXA1788" s="62">
        <v>53131609</v>
      </c>
      <c r="RXB1788" s="62">
        <v>53131609</v>
      </c>
      <c r="RXC1788" s="62">
        <v>53131609</v>
      </c>
      <c r="RXD1788" s="62">
        <v>53131609</v>
      </c>
      <c r="RXE1788" s="62">
        <v>53131609</v>
      </c>
      <c r="RXF1788" s="62">
        <v>53131609</v>
      </c>
      <c r="RXG1788" s="62">
        <v>53131609</v>
      </c>
      <c r="RXH1788" s="62">
        <v>53131609</v>
      </c>
      <c r="RXI1788" s="62">
        <v>53131609</v>
      </c>
      <c r="RXJ1788" s="62">
        <v>53131609</v>
      </c>
      <c r="RXK1788" s="62">
        <v>53131609</v>
      </c>
      <c r="RXL1788" s="62">
        <v>53131609</v>
      </c>
      <c r="RXM1788" s="62">
        <v>53131609</v>
      </c>
      <c r="RXN1788" s="62">
        <v>53131609</v>
      </c>
      <c r="RXO1788" s="62">
        <v>53131609</v>
      </c>
      <c r="RXP1788" s="62">
        <v>53131609</v>
      </c>
      <c r="RXQ1788" s="62">
        <v>53131609</v>
      </c>
      <c r="RXR1788" s="62">
        <v>53131609</v>
      </c>
      <c r="RXS1788" s="62">
        <v>53131609</v>
      </c>
      <c r="RXT1788" s="62">
        <v>53131609</v>
      </c>
      <c r="RXU1788" s="62">
        <v>53131609</v>
      </c>
      <c r="RXV1788" s="62">
        <v>53131609</v>
      </c>
      <c r="RXW1788" s="62">
        <v>53131609</v>
      </c>
      <c r="RXX1788" s="62">
        <v>53131609</v>
      </c>
      <c r="RXY1788" s="62">
        <v>53131609</v>
      </c>
      <c r="RXZ1788" s="62">
        <v>53131609</v>
      </c>
      <c r="RYA1788" s="62">
        <v>53131609</v>
      </c>
      <c r="RYB1788" s="62">
        <v>53131609</v>
      </c>
      <c r="RYC1788" s="62">
        <v>53131609</v>
      </c>
      <c r="RYD1788" s="62">
        <v>53131609</v>
      </c>
      <c r="RYE1788" s="62">
        <v>53131609</v>
      </c>
      <c r="RYF1788" s="62">
        <v>53131609</v>
      </c>
      <c r="RYG1788" s="62">
        <v>53131609</v>
      </c>
      <c r="RYH1788" s="62">
        <v>53131609</v>
      </c>
      <c r="RYI1788" s="62">
        <v>53131609</v>
      </c>
      <c r="RYJ1788" s="62">
        <v>53131609</v>
      </c>
      <c r="RYK1788" s="62">
        <v>53131609</v>
      </c>
      <c r="RYL1788" s="62">
        <v>53131609</v>
      </c>
      <c r="RYM1788" s="62">
        <v>53131609</v>
      </c>
      <c r="RYN1788" s="62">
        <v>53131609</v>
      </c>
      <c r="RYO1788" s="62">
        <v>53131609</v>
      </c>
      <c r="RYP1788" s="62">
        <v>53131609</v>
      </c>
      <c r="RYQ1788" s="62">
        <v>53131609</v>
      </c>
      <c r="RYR1788" s="62">
        <v>53131609</v>
      </c>
      <c r="RYS1788" s="62">
        <v>53131609</v>
      </c>
      <c r="RYT1788" s="62">
        <v>53131609</v>
      </c>
      <c r="RYU1788" s="62">
        <v>53131609</v>
      </c>
      <c r="RYV1788" s="62">
        <v>53131609</v>
      </c>
      <c r="RYW1788" s="62">
        <v>53131609</v>
      </c>
      <c r="RYX1788" s="62">
        <v>53131609</v>
      </c>
      <c r="RYY1788" s="62">
        <v>53131609</v>
      </c>
      <c r="RYZ1788" s="62">
        <v>53131609</v>
      </c>
      <c r="RZA1788" s="62">
        <v>53131609</v>
      </c>
      <c r="RZB1788" s="62">
        <v>53131609</v>
      </c>
      <c r="RZC1788" s="62">
        <v>53131609</v>
      </c>
      <c r="RZD1788" s="62">
        <v>53131609</v>
      </c>
      <c r="RZE1788" s="62">
        <v>53131609</v>
      </c>
      <c r="RZF1788" s="62">
        <v>53131609</v>
      </c>
      <c r="RZG1788" s="62">
        <v>53131609</v>
      </c>
      <c r="RZH1788" s="62">
        <v>53131609</v>
      </c>
      <c r="RZI1788" s="62">
        <v>53131609</v>
      </c>
      <c r="RZJ1788" s="62">
        <v>53131609</v>
      </c>
      <c r="RZK1788" s="62">
        <v>53131609</v>
      </c>
      <c r="RZL1788" s="62">
        <v>53131609</v>
      </c>
      <c r="RZM1788" s="62">
        <v>53131609</v>
      </c>
      <c r="RZN1788" s="62">
        <v>53131609</v>
      </c>
      <c r="RZO1788" s="62">
        <v>53131609</v>
      </c>
      <c r="RZP1788" s="62">
        <v>53131609</v>
      </c>
      <c r="RZQ1788" s="62">
        <v>53131609</v>
      </c>
      <c r="RZR1788" s="62">
        <v>53131609</v>
      </c>
      <c r="RZS1788" s="62">
        <v>53131609</v>
      </c>
      <c r="RZT1788" s="62">
        <v>53131609</v>
      </c>
      <c r="RZU1788" s="62">
        <v>53131609</v>
      </c>
      <c r="RZV1788" s="62">
        <v>53131609</v>
      </c>
      <c r="RZW1788" s="62">
        <v>53131609</v>
      </c>
      <c r="RZX1788" s="62">
        <v>53131609</v>
      </c>
      <c r="RZY1788" s="62">
        <v>53131609</v>
      </c>
      <c r="RZZ1788" s="62">
        <v>53131609</v>
      </c>
      <c r="SAA1788" s="62">
        <v>53131609</v>
      </c>
      <c r="SAB1788" s="62">
        <v>53131609</v>
      </c>
      <c r="SAC1788" s="62">
        <v>53131609</v>
      </c>
      <c r="SAD1788" s="62">
        <v>53131609</v>
      </c>
      <c r="SAE1788" s="62">
        <v>53131609</v>
      </c>
      <c r="SAF1788" s="62">
        <v>53131609</v>
      </c>
      <c r="SAG1788" s="62">
        <v>53131609</v>
      </c>
      <c r="SAH1788" s="62">
        <v>53131609</v>
      </c>
      <c r="SAI1788" s="62">
        <v>53131609</v>
      </c>
      <c r="SAJ1788" s="62">
        <v>53131609</v>
      </c>
      <c r="SAK1788" s="62">
        <v>53131609</v>
      </c>
      <c r="SAL1788" s="62">
        <v>53131609</v>
      </c>
      <c r="SAM1788" s="62">
        <v>53131609</v>
      </c>
      <c r="SAN1788" s="62">
        <v>53131609</v>
      </c>
      <c r="SAO1788" s="62">
        <v>53131609</v>
      </c>
      <c r="SAP1788" s="62">
        <v>53131609</v>
      </c>
      <c r="SAQ1788" s="62">
        <v>53131609</v>
      </c>
      <c r="SAR1788" s="62">
        <v>53131609</v>
      </c>
      <c r="SAS1788" s="62">
        <v>53131609</v>
      </c>
      <c r="SAT1788" s="62">
        <v>53131609</v>
      </c>
      <c r="SAU1788" s="62">
        <v>53131609</v>
      </c>
      <c r="SAV1788" s="62">
        <v>53131609</v>
      </c>
      <c r="SAW1788" s="62">
        <v>53131609</v>
      </c>
      <c r="SAX1788" s="62">
        <v>53131609</v>
      </c>
      <c r="SAY1788" s="62">
        <v>53131609</v>
      </c>
      <c r="SAZ1788" s="62">
        <v>53131609</v>
      </c>
      <c r="SBA1788" s="62">
        <v>53131609</v>
      </c>
      <c r="SBB1788" s="62">
        <v>53131609</v>
      </c>
      <c r="SBC1788" s="62">
        <v>53131609</v>
      </c>
      <c r="SBD1788" s="62">
        <v>53131609</v>
      </c>
      <c r="SBE1788" s="62">
        <v>53131609</v>
      </c>
      <c r="SBF1788" s="62">
        <v>53131609</v>
      </c>
      <c r="SBG1788" s="62">
        <v>53131609</v>
      </c>
      <c r="SBH1788" s="62">
        <v>53131609</v>
      </c>
      <c r="SBI1788" s="62">
        <v>53131609</v>
      </c>
      <c r="SBJ1788" s="62">
        <v>53131609</v>
      </c>
      <c r="SBK1788" s="62">
        <v>53131609</v>
      </c>
      <c r="SBL1788" s="62">
        <v>53131609</v>
      </c>
      <c r="SBM1788" s="62">
        <v>53131609</v>
      </c>
      <c r="SBN1788" s="62">
        <v>53131609</v>
      </c>
      <c r="SBO1788" s="62">
        <v>53131609</v>
      </c>
      <c r="SBP1788" s="62">
        <v>53131609</v>
      </c>
      <c r="SBQ1788" s="62">
        <v>53131609</v>
      </c>
      <c r="SBR1788" s="62">
        <v>53131609</v>
      </c>
      <c r="SBS1788" s="62">
        <v>53131609</v>
      </c>
      <c r="SBT1788" s="62">
        <v>53131609</v>
      </c>
      <c r="SBU1788" s="62">
        <v>53131609</v>
      </c>
      <c r="SBV1788" s="62">
        <v>53131609</v>
      </c>
      <c r="SBW1788" s="62">
        <v>53131609</v>
      </c>
      <c r="SBX1788" s="62">
        <v>53131609</v>
      </c>
      <c r="SBY1788" s="62">
        <v>53131609</v>
      </c>
      <c r="SBZ1788" s="62">
        <v>53131609</v>
      </c>
      <c r="SCA1788" s="62">
        <v>53131609</v>
      </c>
      <c r="SCB1788" s="62">
        <v>53131609</v>
      </c>
      <c r="SCC1788" s="62">
        <v>53131609</v>
      </c>
      <c r="SCD1788" s="62">
        <v>53131609</v>
      </c>
      <c r="SCE1788" s="62">
        <v>53131609</v>
      </c>
      <c r="SCF1788" s="62">
        <v>53131609</v>
      </c>
      <c r="SCG1788" s="62">
        <v>53131609</v>
      </c>
      <c r="SCH1788" s="62">
        <v>53131609</v>
      </c>
      <c r="SCI1788" s="62">
        <v>53131609</v>
      </c>
      <c r="SCJ1788" s="62">
        <v>53131609</v>
      </c>
      <c r="SCK1788" s="62">
        <v>53131609</v>
      </c>
      <c r="SCL1788" s="62">
        <v>53131609</v>
      </c>
      <c r="SCM1788" s="62">
        <v>53131609</v>
      </c>
      <c r="SCN1788" s="62">
        <v>53131609</v>
      </c>
      <c r="SCO1788" s="62">
        <v>53131609</v>
      </c>
      <c r="SCP1788" s="62">
        <v>53131609</v>
      </c>
      <c r="SCQ1788" s="62">
        <v>53131609</v>
      </c>
      <c r="SCR1788" s="62">
        <v>53131609</v>
      </c>
      <c r="SCS1788" s="62">
        <v>53131609</v>
      </c>
      <c r="SCT1788" s="62">
        <v>53131609</v>
      </c>
      <c r="SCU1788" s="62">
        <v>53131609</v>
      </c>
      <c r="SCV1788" s="62">
        <v>53131609</v>
      </c>
      <c r="SCW1788" s="62">
        <v>53131609</v>
      </c>
      <c r="SCX1788" s="62">
        <v>53131609</v>
      </c>
      <c r="SCY1788" s="62">
        <v>53131609</v>
      </c>
      <c r="SCZ1788" s="62">
        <v>53131609</v>
      </c>
      <c r="SDA1788" s="62">
        <v>53131609</v>
      </c>
      <c r="SDB1788" s="62">
        <v>53131609</v>
      </c>
      <c r="SDC1788" s="62">
        <v>53131609</v>
      </c>
      <c r="SDD1788" s="62">
        <v>53131609</v>
      </c>
      <c r="SDE1788" s="62">
        <v>53131609</v>
      </c>
      <c r="SDF1788" s="62">
        <v>53131609</v>
      </c>
      <c r="SDG1788" s="62">
        <v>53131609</v>
      </c>
      <c r="SDH1788" s="62">
        <v>53131609</v>
      </c>
      <c r="SDI1788" s="62">
        <v>53131609</v>
      </c>
      <c r="SDJ1788" s="62">
        <v>53131609</v>
      </c>
      <c r="SDK1788" s="62">
        <v>53131609</v>
      </c>
      <c r="SDL1788" s="62">
        <v>53131609</v>
      </c>
      <c r="SDM1788" s="62">
        <v>53131609</v>
      </c>
      <c r="SDN1788" s="62">
        <v>53131609</v>
      </c>
      <c r="SDO1788" s="62">
        <v>53131609</v>
      </c>
      <c r="SDP1788" s="62">
        <v>53131609</v>
      </c>
      <c r="SDQ1788" s="62">
        <v>53131609</v>
      </c>
      <c r="SDR1788" s="62">
        <v>53131609</v>
      </c>
      <c r="SDS1788" s="62">
        <v>53131609</v>
      </c>
      <c r="SDT1788" s="62">
        <v>53131609</v>
      </c>
      <c r="SDU1788" s="62">
        <v>53131609</v>
      </c>
      <c r="SDV1788" s="62">
        <v>53131609</v>
      </c>
      <c r="SDW1788" s="62">
        <v>53131609</v>
      </c>
      <c r="SDX1788" s="62">
        <v>53131609</v>
      </c>
      <c r="SDY1788" s="62">
        <v>53131609</v>
      </c>
      <c r="SDZ1788" s="62">
        <v>53131609</v>
      </c>
      <c r="SEA1788" s="62">
        <v>53131609</v>
      </c>
      <c r="SEB1788" s="62">
        <v>53131609</v>
      </c>
      <c r="SEC1788" s="62">
        <v>53131609</v>
      </c>
      <c r="SED1788" s="62">
        <v>53131609</v>
      </c>
      <c r="SEE1788" s="62">
        <v>53131609</v>
      </c>
      <c r="SEF1788" s="62">
        <v>53131609</v>
      </c>
      <c r="SEG1788" s="62">
        <v>53131609</v>
      </c>
      <c r="SEH1788" s="62">
        <v>53131609</v>
      </c>
      <c r="SEI1788" s="62">
        <v>53131609</v>
      </c>
      <c r="SEJ1788" s="62">
        <v>53131609</v>
      </c>
      <c r="SEK1788" s="62">
        <v>53131609</v>
      </c>
      <c r="SEL1788" s="62">
        <v>53131609</v>
      </c>
      <c r="SEM1788" s="62">
        <v>53131609</v>
      </c>
      <c r="SEN1788" s="62">
        <v>53131609</v>
      </c>
      <c r="SEO1788" s="62">
        <v>53131609</v>
      </c>
      <c r="SEP1788" s="62">
        <v>53131609</v>
      </c>
      <c r="SEQ1788" s="62">
        <v>53131609</v>
      </c>
      <c r="SER1788" s="62">
        <v>53131609</v>
      </c>
      <c r="SES1788" s="62">
        <v>53131609</v>
      </c>
      <c r="SET1788" s="62">
        <v>53131609</v>
      </c>
      <c r="SEU1788" s="62">
        <v>53131609</v>
      </c>
      <c r="SEV1788" s="62">
        <v>53131609</v>
      </c>
      <c r="SEW1788" s="62">
        <v>53131609</v>
      </c>
      <c r="SEX1788" s="62">
        <v>53131609</v>
      </c>
      <c r="SEY1788" s="62">
        <v>53131609</v>
      </c>
      <c r="SEZ1788" s="62">
        <v>53131609</v>
      </c>
      <c r="SFA1788" s="62">
        <v>53131609</v>
      </c>
      <c r="SFB1788" s="62">
        <v>53131609</v>
      </c>
      <c r="SFC1788" s="62">
        <v>53131609</v>
      </c>
      <c r="SFD1788" s="62">
        <v>53131609</v>
      </c>
      <c r="SFE1788" s="62">
        <v>53131609</v>
      </c>
      <c r="SFF1788" s="62">
        <v>53131609</v>
      </c>
      <c r="SFG1788" s="62">
        <v>53131609</v>
      </c>
      <c r="SFH1788" s="62">
        <v>53131609</v>
      </c>
      <c r="SFI1788" s="62">
        <v>53131609</v>
      </c>
      <c r="SFJ1788" s="62">
        <v>53131609</v>
      </c>
      <c r="SFK1788" s="62">
        <v>53131609</v>
      </c>
      <c r="SFL1788" s="62">
        <v>53131609</v>
      </c>
      <c r="SFM1788" s="62">
        <v>53131609</v>
      </c>
      <c r="SFN1788" s="62">
        <v>53131609</v>
      </c>
      <c r="SFO1788" s="62">
        <v>53131609</v>
      </c>
      <c r="SFP1788" s="62">
        <v>53131609</v>
      </c>
      <c r="SFQ1788" s="62">
        <v>53131609</v>
      </c>
      <c r="SFR1788" s="62">
        <v>53131609</v>
      </c>
      <c r="SFS1788" s="62">
        <v>53131609</v>
      </c>
      <c r="SFT1788" s="62">
        <v>53131609</v>
      </c>
      <c r="SFU1788" s="62">
        <v>53131609</v>
      </c>
      <c r="SFV1788" s="62">
        <v>53131609</v>
      </c>
      <c r="SFW1788" s="62">
        <v>53131609</v>
      </c>
      <c r="SFX1788" s="62">
        <v>53131609</v>
      </c>
      <c r="SFY1788" s="62">
        <v>53131609</v>
      </c>
      <c r="SFZ1788" s="62">
        <v>53131609</v>
      </c>
      <c r="SGA1788" s="62">
        <v>53131609</v>
      </c>
      <c r="SGB1788" s="62">
        <v>53131609</v>
      </c>
      <c r="SGC1788" s="62">
        <v>53131609</v>
      </c>
      <c r="SGD1788" s="62">
        <v>53131609</v>
      </c>
      <c r="SGE1788" s="62">
        <v>53131609</v>
      </c>
      <c r="SGF1788" s="62">
        <v>53131609</v>
      </c>
      <c r="SGG1788" s="62">
        <v>53131609</v>
      </c>
      <c r="SGH1788" s="62">
        <v>53131609</v>
      </c>
      <c r="SGI1788" s="62">
        <v>53131609</v>
      </c>
      <c r="SGJ1788" s="62">
        <v>53131609</v>
      </c>
      <c r="SGK1788" s="62">
        <v>53131609</v>
      </c>
      <c r="SGL1788" s="62">
        <v>53131609</v>
      </c>
      <c r="SGM1788" s="62">
        <v>53131609</v>
      </c>
      <c r="SGN1788" s="62">
        <v>53131609</v>
      </c>
      <c r="SGO1788" s="62">
        <v>53131609</v>
      </c>
      <c r="SGP1788" s="62">
        <v>53131609</v>
      </c>
      <c r="SGQ1788" s="62">
        <v>53131609</v>
      </c>
      <c r="SGR1788" s="62">
        <v>53131609</v>
      </c>
      <c r="SGS1788" s="62">
        <v>53131609</v>
      </c>
      <c r="SGT1788" s="62">
        <v>53131609</v>
      </c>
      <c r="SGU1788" s="62">
        <v>53131609</v>
      </c>
      <c r="SGV1788" s="62">
        <v>53131609</v>
      </c>
      <c r="SGW1788" s="62">
        <v>53131609</v>
      </c>
      <c r="SGX1788" s="62">
        <v>53131609</v>
      </c>
      <c r="SGY1788" s="62">
        <v>53131609</v>
      </c>
      <c r="SGZ1788" s="62">
        <v>53131609</v>
      </c>
      <c r="SHA1788" s="62">
        <v>53131609</v>
      </c>
      <c r="SHB1788" s="62">
        <v>53131609</v>
      </c>
      <c r="SHC1788" s="62">
        <v>53131609</v>
      </c>
      <c r="SHD1788" s="62">
        <v>53131609</v>
      </c>
      <c r="SHE1788" s="62">
        <v>53131609</v>
      </c>
      <c r="SHF1788" s="62">
        <v>53131609</v>
      </c>
      <c r="SHG1788" s="62">
        <v>53131609</v>
      </c>
      <c r="SHH1788" s="62">
        <v>53131609</v>
      </c>
      <c r="SHI1788" s="62">
        <v>53131609</v>
      </c>
      <c r="SHJ1788" s="62">
        <v>53131609</v>
      </c>
      <c r="SHK1788" s="62">
        <v>53131609</v>
      </c>
      <c r="SHL1788" s="62">
        <v>53131609</v>
      </c>
      <c r="SHM1788" s="62">
        <v>53131609</v>
      </c>
      <c r="SHN1788" s="62">
        <v>53131609</v>
      </c>
      <c r="SHO1788" s="62">
        <v>53131609</v>
      </c>
      <c r="SHP1788" s="62">
        <v>53131609</v>
      </c>
      <c r="SHQ1788" s="62">
        <v>53131609</v>
      </c>
      <c r="SHR1788" s="62">
        <v>53131609</v>
      </c>
      <c r="SHS1788" s="62">
        <v>53131609</v>
      </c>
      <c r="SHT1788" s="62">
        <v>53131609</v>
      </c>
      <c r="SHU1788" s="62">
        <v>53131609</v>
      </c>
      <c r="SHV1788" s="62">
        <v>53131609</v>
      </c>
      <c r="SHW1788" s="62">
        <v>53131609</v>
      </c>
      <c r="SHX1788" s="62">
        <v>53131609</v>
      </c>
      <c r="SHY1788" s="62">
        <v>53131609</v>
      </c>
      <c r="SHZ1788" s="62">
        <v>53131609</v>
      </c>
      <c r="SIA1788" s="62">
        <v>53131609</v>
      </c>
      <c r="SIB1788" s="62">
        <v>53131609</v>
      </c>
      <c r="SIC1788" s="62">
        <v>53131609</v>
      </c>
      <c r="SID1788" s="62">
        <v>53131609</v>
      </c>
      <c r="SIE1788" s="62">
        <v>53131609</v>
      </c>
      <c r="SIF1788" s="62">
        <v>53131609</v>
      </c>
      <c r="SIG1788" s="62">
        <v>53131609</v>
      </c>
      <c r="SIH1788" s="62">
        <v>53131609</v>
      </c>
      <c r="SII1788" s="62">
        <v>53131609</v>
      </c>
      <c r="SIJ1788" s="62">
        <v>53131609</v>
      </c>
      <c r="SIK1788" s="62">
        <v>53131609</v>
      </c>
      <c r="SIL1788" s="62">
        <v>53131609</v>
      </c>
      <c r="SIM1788" s="62">
        <v>53131609</v>
      </c>
      <c r="SIN1788" s="62">
        <v>53131609</v>
      </c>
      <c r="SIO1788" s="62">
        <v>53131609</v>
      </c>
      <c r="SIP1788" s="62">
        <v>53131609</v>
      </c>
      <c r="SIQ1788" s="62">
        <v>53131609</v>
      </c>
      <c r="SIR1788" s="62">
        <v>53131609</v>
      </c>
      <c r="SIS1788" s="62">
        <v>53131609</v>
      </c>
      <c r="SIT1788" s="62">
        <v>53131609</v>
      </c>
      <c r="SIU1788" s="62">
        <v>53131609</v>
      </c>
      <c r="SIV1788" s="62">
        <v>53131609</v>
      </c>
      <c r="SIW1788" s="62">
        <v>53131609</v>
      </c>
      <c r="SIX1788" s="62">
        <v>53131609</v>
      </c>
      <c r="SIY1788" s="62">
        <v>53131609</v>
      </c>
      <c r="SIZ1788" s="62">
        <v>53131609</v>
      </c>
      <c r="SJA1788" s="62">
        <v>53131609</v>
      </c>
      <c r="SJB1788" s="62">
        <v>53131609</v>
      </c>
      <c r="SJC1788" s="62">
        <v>53131609</v>
      </c>
      <c r="SJD1788" s="62">
        <v>53131609</v>
      </c>
      <c r="SJE1788" s="62">
        <v>53131609</v>
      </c>
      <c r="SJF1788" s="62">
        <v>53131609</v>
      </c>
      <c r="SJG1788" s="62">
        <v>53131609</v>
      </c>
      <c r="SJH1788" s="62">
        <v>53131609</v>
      </c>
      <c r="SJI1788" s="62">
        <v>53131609</v>
      </c>
      <c r="SJJ1788" s="62">
        <v>53131609</v>
      </c>
      <c r="SJK1788" s="62">
        <v>53131609</v>
      </c>
      <c r="SJL1788" s="62">
        <v>53131609</v>
      </c>
      <c r="SJM1788" s="62">
        <v>53131609</v>
      </c>
      <c r="SJN1788" s="62">
        <v>53131609</v>
      </c>
      <c r="SJO1788" s="62">
        <v>53131609</v>
      </c>
      <c r="SJP1788" s="62">
        <v>53131609</v>
      </c>
      <c r="SJQ1788" s="62">
        <v>53131609</v>
      </c>
      <c r="SJR1788" s="62">
        <v>53131609</v>
      </c>
      <c r="SJS1788" s="62">
        <v>53131609</v>
      </c>
      <c r="SJT1788" s="62">
        <v>53131609</v>
      </c>
      <c r="SJU1788" s="62">
        <v>53131609</v>
      </c>
      <c r="SJV1788" s="62">
        <v>53131609</v>
      </c>
      <c r="SJW1788" s="62">
        <v>53131609</v>
      </c>
      <c r="SJX1788" s="62">
        <v>53131609</v>
      </c>
      <c r="SJY1788" s="62">
        <v>53131609</v>
      </c>
      <c r="SJZ1788" s="62">
        <v>53131609</v>
      </c>
      <c r="SKA1788" s="62">
        <v>53131609</v>
      </c>
      <c r="SKB1788" s="62">
        <v>53131609</v>
      </c>
      <c r="SKC1788" s="62">
        <v>53131609</v>
      </c>
      <c r="SKD1788" s="62">
        <v>53131609</v>
      </c>
      <c r="SKE1788" s="62">
        <v>53131609</v>
      </c>
      <c r="SKF1788" s="62">
        <v>53131609</v>
      </c>
      <c r="SKG1788" s="62">
        <v>53131609</v>
      </c>
      <c r="SKH1788" s="62">
        <v>53131609</v>
      </c>
      <c r="SKI1788" s="62">
        <v>53131609</v>
      </c>
      <c r="SKJ1788" s="62">
        <v>53131609</v>
      </c>
      <c r="SKK1788" s="62">
        <v>53131609</v>
      </c>
      <c r="SKL1788" s="62">
        <v>53131609</v>
      </c>
      <c r="SKM1788" s="62">
        <v>53131609</v>
      </c>
      <c r="SKN1788" s="62">
        <v>53131609</v>
      </c>
      <c r="SKO1788" s="62">
        <v>53131609</v>
      </c>
      <c r="SKP1788" s="62">
        <v>53131609</v>
      </c>
      <c r="SKQ1788" s="62">
        <v>53131609</v>
      </c>
      <c r="SKR1788" s="62">
        <v>53131609</v>
      </c>
      <c r="SKS1788" s="62">
        <v>53131609</v>
      </c>
      <c r="SKT1788" s="62">
        <v>53131609</v>
      </c>
      <c r="SKU1788" s="62">
        <v>53131609</v>
      </c>
      <c r="SKV1788" s="62">
        <v>53131609</v>
      </c>
      <c r="SKW1788" s="62">
        <v>53131609</v>
      </c>
      <c r="SKX1788" s="62">
        <v>53131609</v>
      </c>
      <c r="SKY1788" s="62">
        <v>53131609</v>
      </c>
      <c r="SKZ1788" s="62">
        <v>53131609</v>
      </c>
      <c r="SLA1788" s="62">
        <v>53131609</v>
      </c>
      <c r="SLB1788" s="62">
        <v>53131609</v>
      </c>
      <c r="SLC1788" s="62">
        <v>53131609</v>
      </c>
      <c r="SLD1788" s="62">
        <v>53131609</v>
      </c>
      <c r="SLE1788" s="62">
        <v>53131609</v>
      </c>
      <c r="SLF1788" s="62">
        <v>53131609</v>
      </c>
      <c r="SLG1788" s="62">
        <v>53131609</v>
      </c>
      <c r="SLH1788" s="62">
        <v>53131609</v>
      </c>
      <c r="SLI1788" s="62">
        <v>53131609</v>
      </c>
      <c r="SLJ1788" s="62">
        <v>53131609</v>
      </c>
      <c r="SLK1788" s="62">
        <v>53131609</v>
      </c>
      <c r="SLL1788" s="62">
        <v>53131609</v>
      </c>
      <c r="SLM1788" s="62">
        <v>53131609</v>
      </c>
      <c r="SLN1788" s="62">
        <v>53131609</v>
      </c>
      <c r="SLO1788" s="62">
        <v>53131609</v>
      </c>
      <c r="SLP1788" s="62">
        <v>53131609</v>
      </c>
      <c r="SLQ1788" s="62">
        <v>53131609</v>
      </c>
      <c r="SLR1788" s="62">
        <v>53131609</v>
      </c>
      <c r="SLS1788" s="62">
        <v>53131609</v>
      </c>
      <c r="SLT1788" s="62">
        <v>53131609</v>
      </c>
      <c r="SLU1788" s="62">
        <v>53131609</v>
      </c>
      <c r="SLV1788" s="62">
        <v>53131609</v>
      </c>
      <c r="SLW1788" s="62">
        <v>53131609</v>
      </c>
      <c r="SLX1788" s="62">
        <v>53131609</v>
      </c>
      <c r="SLY1788" s="62">
        <v>53131609</v>
      </c>
      <c r="SLZ1788" s="62">
        <v>53131609</v>
      </c>
      <c r="SMA1788" s="62">
        <v>53131609</v>
      </c>
      <c r="SMB1788" s="62">
        <v>53131609</v>
      </c>
      <c r="SMC1788" s="62">
        <v>53131609</v>
      </c>
      <c r="SMD1788" s="62">
        <v>53131609</v>
      </c>
      <c r="SME1788" s="62">
        <v>53131609</v>
      </c>
      <c r="SMF1788" s="62">
        <v>53131609</v>
      </c>
      <c r="SMG1788" s="62">
        <v>53131609</v>
      </c>
      <c r="SMH1788" s="62">
        <v>53131609</v>
      </c>
      <c r="SMI1788" s="62">
        <v>53131609</v>
      </c>
      <c r="SMJ1788" s="62">
        <v>53131609</v>
      </c>
      <c r="SMK1788" s="62">
        <v>53131609</v>
      </c>
      <c r="SML1788" s="62">
        <v>53131609</v>
      </c>
      <c r="SMM1788" s="62">
        <v>53131609</v>
      </c>
      <c r="SMN1788" s="62">
        <v>53131609</v>
      </c>
      <c r="SMO1788" s="62">
        <v>53131609</v>
      </c>
      <c r="SMP1788" s="62">
        <v>53131609</v>
      </c>
      <c r="SMQ1788" s="62">
        <v>53131609</v>
      </c>
      <c r="SMR1788" s="62">
        <v>53131609</v>
      </c>
      <c r="SMS1788" s="62">
        <v>53131609</v>
      </c>
      <c r="SMT1788" s="62">
        <v>53131609</v>
      </c>
      <c r="SMU1788" s="62">
        <v>53131609</v>
      </c>
      <c r="SMV1788" s="62">
        <v>53131609</v>
      </c>
      <c r="SMW1788" s="62">
        <v>53131609</v>
      </c>
      <c r="SMX1788" s="62">
        <v>53131609</v>
      </c>
      <c r="SMY1788" s="62">
        <v>53131609</v>
      </c>
      <c r="SMZ1788" s="62">
        <v>53131609</v>
      </c>
      <c r="SNA1788" s="62">
        <v>53131609</v>
      </c>
      <c r="SNB1788" s="62">
        <v>53131609</v>
      </c>
      <c r="SNC1788" s="62">
        <v>53131609</v>
      </c>
      <c r="SND1788" s="62">
        <v>53131609</v>
      </c>
      <c r="SNE1788" s="62">
        <v>53131609</v>
      </c>
      <c r="SNF1788" s="62">
        <v>53131609</v>
      </c>
      <c r="SNG1788" s="62">
        <v>53131609</v>
      </c>
      <c r="SNH1788" s="62">
        <v>53131609</v>
      </c>
      <c r="SNI1788" s="62">
        <v>53131609</v>
      </c>
      <c r="SNJ1788" s="62">
        <v>53131609</v>
      </c>
      <c r="SNK1788" s="62">
        <v>53131609</v>
      </c>
      <c r="SNL1788" s="62">
        <v>53131609</v>
      </c>
      <c r="SNM1788" s="62">
        <v>53131609</v>
      </c>
      <c r="SNN1788" s="62">
        <v>53131609</v>
      </c>
      <c r="SNO1788" s="62">
        <v>53131609</v>
      </c>
      <c r="SNP1788" s="62">
        <v>53131609</v>
      </c>
      <c r="SNQ1788" s="62">
        <v>53131609</v>
      </c>
      <c r="SNR1788" s="62">
        <v>53131609</v>
      </c>
      <c r="SNS1788" s="62">
        <v>53131609</v>
      </c>
      <c r="SNT1788" s="62">
        <v>53131609</v>
      </c>
      <c r="SNU1788" s="62">
        <v>53131609</v>
      </c>
      <c r="SNV1788" s="62">
        <v>53131609</v>
      </c>
      <c r="SNW1788" s="62">
        <v>53131609</v>
      </c>
      <c r="SNX1788" s="62">
        <v>53131609</v>
      </c>
      <c r="SNY1788" s="62">
        <v>53131609</v>
      </c>
      <c r="SNZ1788" s="62">
        <v>53131609</v>
      </c>
      <c r="SOA1788" s="62">
        <v>53131609</v>
      </c>
      <c r="SOB1788" s="62">
        <v>53131609</v>
      </c>
      <c r="SOC1788" s="62">
        <v>53131609</v>
      </c>
      <c r="SOD1788" s="62">
        <v>53131609</v>
      </c>
      <c r="SOE1788" s="62">
        <v>53131609</v>
      </c>
      <c r="SOF1788" s="62">
        <v>53131609</v>
      </c>
      <c r="SOG1788" s="62">
        <v>53131609</v>
      </c>
      <c r="SOH1788" s="62">
        <v>53131609</v>
      </c>
      <c r="SOI1788" s="62">
        <v>53131609</v>
      </c>
      <c r="SOJ1788" s="62">
        <v>53131609</v>
      </c>
      <c r="SOK1788" s="62">
        <v>53131609</v>
      </c>
      <c r="SOL1788" s="62">
        <v>53131609</v>
      </c>
      <c r="SOM1788" s="62">
        <v>53131609</v>
      </c>
      <c r="SON1788" s="62">
        <v>53131609</v>
      </c>
      <c r="SOO1788" s="62">
        <v>53131609</v>
      </c>
      <c r="SOP1788" s="62">
        <v>53131609</v>
      </c>
      <c r="SOQ1788" s="62">
        <v>53131609</v>
      </c>
      <c r="SOR1788" s="62">
        <v>53131609</v>
      </c>
      <c r="SOS1788" s="62">
        <v>53131609</v>
      </c>
      <c r="SOT1788" s="62">
        <v>53131609</v>
      </c>
      <c r="SOU1788" s="62">
        <v>53131609</v>
      </c>
      <c r="SOV1788" s="62">
        <v>53131609</v>
      </c>
      <c r="SOW1788" s="62">
        <v>53131609</v>
      </c>
      <c r="SOX1788" s="62">
        <v>53131609</v>
      </c>
      <c r="SOY1788" s="62">
        <v>53131609</v>
      </c>
      <c r="SOZ1788" s="62">
        <v>53131609</v>
      </c>
      <c r="SPA1788" s="62">
        <v>53131609</v>
      </c>
      <c r="SPB1788" s="62">
        <v>53131609</v>
      </c>
      <c r="SPC1788" s="62">
        <v>53131609</v>
      </c>
      <c r="SPD1788" s="62">
        <v>53131609</v>
      </c>
      <c r="SPE1788" s="62">
        <v>53131609</v>
      </c>
      <c r="SPF1788" s="62">
        <v>53131609</v>
      </c>
      <c r="SPG1788" s="62">
        <v>53131609</v>
      </c>
      <c r="SPH1788" s="62">
        <v>53131609</v>
      </c>
      <c r="SPI1788" s="62">
        <v>53131609</v>
      </c>
      <c r="SPJ1788" s="62">
        <v>53131609</v>
      </c>
      <c r="SPK1788" s="62">
        <v>53131609</v>
      </c>
      <c r="SPL1788" s="62">
        <v>53131609</v>
      </c>
      <c r="SPM1788" s="62">
        <v>53131609</v>
      </c>
      <c r="SPN1788" s="62">
        <v>53131609</v>
      </c>
      <c r="SPO1788" s="62">
        <v>53131609</v>
      </c>
      <c r="SPP1788" s="62">
        <v>53131609</v>
      </c>
      <c r="SPQ1788" s="62">
        <v>53131609</v>
      </c>
      <c r="SPR1788" s="62">
        <v>53131609</v>
      </c>
      <c r="SPS1788" s="62">
        <v>53131609</v>
      </c>
      <c r="SPT1788" s="62">
        <v>53131609</v>
      </c>
      <c r="SPU1788" s="62">
        <v>53131609</v>
      </c>
      <c r="SPV1788" s="62">
        <v>53131609</v>
      </c>
      <c r="SPW1788" s="62">
        <v>53131609</v>
      </c>
      <c r="SPX1788" s="62">
        <v>53131609</v>
      </c>
      <c r="SPY1788" s="62">
        <v>53131609</v>
      </c>
      <c r="SPZ1788" s="62">
        <v>53131609</v>
      </c>
      <c r="SQA1788" s="62">
        <v>53131609</v>
      </c>
      <c r="SQB1788" s="62">
        <v>53131609</v>
      </c>
      <c r="SQC1788" s="62">
        <v>53131609</v>
      </c>
      <c r="SQD1788" s="62">
        <v>53131609</v>
      </c>
      <c r="SQE1788" s="62">
        <v>53131609</v>
      </c>
      <c r="SQF1788" s="62">
        <v>53131609</v>
      </c>
      <c r="SQG1788" s="62">
        <v>53131609</v>
      </c>
      <c r="SQH1788" s="62">
        <v>53131609</v>
      </c>
      <c r="SQI1788" s="62">
        <v>53131609</v>
      </c>
      <c r="SQJ1788" s="62">
        <v>53131609</v>
      </c>
      <c r="SQK1788" s="62">
        <v>53131609</v>
      </c>
      <c r="SQL1788" s="62">
        <v>53131609</v>
      </c>
      <c r="SQM1788" s="62">
        <v>53131609</v>
      </c>
      <c r="SQN1788" s="62">
        <v>53131609</v>
      </c>
      <c r="SQO1788" s="62">
        <v>53131609</v>
      </c>
      <c r="SQP1788" s="62">
        <v>53131609</v>
      </c>
      <c r="SQQ1788" s="62">
        <v>53131609</v>
      </c>
      <c r="SQR1788" s="62">
        <v>53131609</v>
      </c>
      <c r="SQS1788" s="62">
        <v>53131609</v>
      </c>
      <c r="SQT1788" s="62">
        <v>53131609</v>
      </c>
      <c r="SQU1788" s="62">
        <v>53131609</v>
      </c>
      <c r="SQV1788" s="62">
        <v>53131609</v>
      </c>
      <c r="SQW1788" s="62">
        <v>53131609</v>
      </c>
      <c r="SQX1788" s="62">
        <v>53131609</v>
      </c>
      <c r="SQY1788" s="62">
        <v>53131609</v>
      </c>
      <c r="SQZ1788" s="62">
        <v>53131609</v>
      </c>
      <c r="SRA1788" s="62">
        <v>53131609</v>
      </c>
      <c r="SRB1788" s="62">
        <v>53131609</v>
      </c>
      <c r="SRC1788" s="62">
        <v>53131609</v>
      </c>
      <c r="SRD1788" s="62">
        <v>53131609</v>
      </c>
      <c r="SRE1788" s="62">
        <v>53131609</v>
      </c>
      <c r="SRF1788" s="62">
        <v>53131609</v>
      </c>
      <c r="SRG1788" s="62">
        <v>53131609</v>
      </c>
      <c r="SRH1788" s="62">
        <v>53131609</v>
      </c>
      <c r="SRI1788" s="62">
        <v>53131609</v>
      </c>
      <c r="SRJ1788" s="62">
        <v>53131609</v>
      </c>
      <c r="SRK1788" s="62">
        <v>53131609</v>
      </c>
      <c r="SRL1788" s="62">
        <v>53131609</v>
      </c>
      <c r="SRM1788" s="62">
        <v>53131609</v>
      </c>
      <c r="SRN1788" s="62">
        <v>53131609</v>
      </c>
      <c r="SRO1788" s="62">
        <v>53131609</v>
      </c>
      <c r="SRP1788" s="62">
        <v>53131609</v>
      </c>
      <c r="SRQ1788" s="62">
        <v>53131609</v>
      </c>
      <c r="SRR1788" s="62">
        <v>53131609</v>
      </c>
      <c r="SRS1788" s="62">
        <v>53131609</v>
      </c>
      <c r="SRT1788" s="62">
        <v>53131609</v>
      </c>
      <c r="SRU1788" s="62">
        <v>53131609</v>
      </c>
      <c r="SRV1788" s="62">
        <v>53131609</v>
      </c>
      <c r="SRW1788" s="62">
        <v>53131609</v>
      </c>
      <c r="SRX1788" s="62">
        <v>53131609</v>
      </c>
      <c r="SRY1788" s="62">
        <v>53131609</v>
      </c>
      <c r="SRZ1788" s="62">
        <v>53131609</v>
      </c>
      <c r="SSA1788" s="62">
        <v>53131609</v>
      </c>
      <c r="SSB1788" s="62">
        <v>53131609</v>
      </c>
      <c r="SSC1788" s="62">
        <v>53131609</v>
      </c>
      <c r="SSD1788" s="62">
        <v>53131609</v>
      </c>
      <c r="SSE1788" s="62">
        <v>53131609</v>
      </c>
      <c r="SSF1788" s="62">
        <v>53131609</v>
      </c>
      <c r="SSG1788" s="62">
        <v>53131609</v>
      </c>
      <c r="SSH1788" s="62">
        <v>53131609</v>
      </c>
      <c r="SSI1788" s="62">
        <v>53131609</v>
      </c>
      <c r="SSJ1788" s="62">
        <v>53131609</v>
      </c>
      <c r="SSK1788" s="62">
        <v>53131609</v>
      </c>
      <c r="SSL1788" s="62">
        <v>53131609</v>
      </c>
      <c r="SSM1788" s="62">
        <v>53131609</v>
      </c>
      <c r="SSN1788" s="62">
        <v>53131609</v>
      </c>
      <c r="SSO1788" s="62">
        <v>53131609</v>
      </c>
      <c r="SSP1788" s="62">
        <v>53131609</v>
      </c>
      <c r="SSQ1788" s="62">
        <v>53131609</v>
      </c>
      <c r="SSR1788" s="62">
        <v>53131609</v>
      </c>
      <c r="SSS1788" s="62">
        <v>53131609</v>
      </c>
      <c r="SST1788" s="62">
        <v>53131609</v>
      </c>
      <c r="SSU1788" s="62">
        <v>53131609</v>
      </c>
      <c r="SSV1788" s="62">
        <v>53131609</v>
      </c>
      <c r="SSW1788" s="62">
        <v>53131609</v>
      </c>
      <c r="SSX1788" s="62">
        <v>53131609</v>
      </c>
      <c r="SSY1788" s="62">
        <v>53131609</v>
      </c>
      <c r="SSZ1788" s="62">
        <v>53131609</v>
      </c>
      <c r="STA1788" s="62">
        <v>53131609</v>
      </c>
      <c r="STB1788" s="62">
        <v>53131609</v>
      </c>
      <c r="STC1788" s="62">
        <v>53131609</v>
      </c>
      <c r="STD1788" s="62">
        <v>53131609</v>
      </c>
      <c r="STE1788" s="62">
        <v>53131609</v>
      </c>
      <c r="STF1788" s="62">
        <v>53131609</v>
      </c>
      <c r="STG1788" s="62">
        <v>53131609</v>
      </c>
      <c r="STH1788" s="62">
        <v>53131609</v>
      </c>
      <c r="STI1788" s="62">
        <v>53131609</v>
      </c>
      <c r="STJ1788" s="62">
        <v>53131609</v>
      </c>
      <c r="STK1788" s="62">
        <v>53131609</v>
      </c>
      <c r="STL1788" s="62">
        <v>53131609</v>
      </c>
      <c r="STM1788" s="62">
        <v>53131609</v>
      </c>
      <c r="STN1788" s="62">
        <v>53131609</v>
      </c>
      <c r="STO1788" s="62">
        <v>53131609</v>
      </c>
      <c r="STP1788" s="62">
        <v>53131609</v>
      </c>
      <c r="STQ1788" s="62">
        <v>53131609</v>
      </c>
      <c r="STR1788" s="62">
        <v>53131609</v>
      </c>
      <c r="STS1788" s="62">
        <v>53131609</v>
      </c>
      <c r="STT1788" s="62">
        <v>53131609</v>
      </c>
      <c r="STU1788" s="62">
        <v>53131609</v>
      </c>
      <c r="STV1788" s="62">
        <v>53131609</v>
      </c>
      <c r="STW1788" s="62">
        <v>53131609</v>
      </c>
      <c r="STX1788" s="62">
        <v>53131609</v>
      </c>
      <c r="STY1788" s="62">
        <v>53131609</v>
      </c>
      <c r="STZ1788" s="62">
        <v>53131609</v>
      </c>
      <c r="SUA1788" s="62">
        <v>53131609</v>
      </c>
      <c r="SUB1788" s="62">
        <v>53131609</v>
      </c>
      <c r="SUC1788" s="62">
        <v>53131609</v>
      </c>
      <c r="SUD1788" s="62">
        <v>53131609</v>
      </c>
      <c r="SUE1788" s="62">
        <v>53131609</v>
      </c>
      <c r="SUF1788" s="62">
        <v>53131609</v>
      </c>
      <c r="SUG1788" s="62">
        <v>53131609</v>
      </c>
      <c r="SUH1788" s="62">
        <v>53131609</v>
      </c>
      <c r="SUI1788" s="62">
        <v>53131609</v>
      </c>
      <c r="SUJ1788" s="62">
        <v>53131609</v>
      </c>
      <c r="SUK1788" s="62">
        <v>53131609</v>
      </c>
      <c r="SUL1788" s="62">
        <v>53131609</v>
      </c>
      <c r="SUM1788" s="62">
        <v>53131609</v>
      </c>
      <c r="SUN1788" s="62">
        <v>53131609</v>
      </c>
      <c r="SUO1788" s="62">
        <v>53131609</v>
      </c>
      <c r="SUP1788" s="62">
        <v>53131609</v>
      </c>
      <c r="SUQ1788" s="62">
        <v>53131609</v>
      </c>
      <c r="SUR1788" s="62">
        <v>53131609</v>
      </c>
      <c r="SUS1788" s="62">
        <v>53131609</v>
      </c>
      <c r="SUT1788" s="62">
        <v>53131609</v>
      </c>
      <c r="SUU1788" s="62">
        <v>53131609</v>
      </c>
      <c r="SUV1788" s="62">
        <v>53131609</v>
      </c>
      <c r="SUW1788" s="62">
        <v>53131609</v>
      </c>
      <c r="SUX1788" s="62">
        <v>53131609</v>
      </c>
      <c r="SUY1788" s="62">
        <v>53131609</v>
      </c>
      <c r="SUZ1788" s="62">
        <v>53131609</v>
      </c>
      <c r="SVA1788" s="62">
        <v>53131609</v>
      </c>
      <c r="SVB1788" s="62">
        <v>53131609</v>
      </c>
      <c r="SVC1788" s="62">
        <v>53131609</v>
      </c>
      <c r="SVD1788" s="62">
        <v>53131609</v>
      </c>
      <c r="SVE1788" s="62">
        <v>53131609</v>
      </c>
      <c r="SVF1788" s="62">
        <v>53131609</v>
      </c>
      <c r="SVG1788" s="62">
        <v>53131609</v>
      </c>
      <c r="SVH1788" s="62">
        <v>53131609</v>
      </c>
      <c r="SVI1788" s="62">
        <v>53131609</v>
      </c>
      <c r="SVJ1788" s="62">
        <v>53131609</v>
      </c>
      <c r="SVK1788" s="62">
        <v>53131609</v>
      </c>
      <c r="SVL1788" s="62">
        <v>53131609</v>
      </c>
      <c r="SVM1788" s="62">
        <v>53131609</v>
      </c>
      <c r="SVN1788" s="62">
        <v>53131609</v>
      </c>
      <c r="SVO1788" s="62">
        <v>53131609</v>
      </c>
      <c r="SVP1788" s="62">
        <v>53131609</v>
      </c>
      <c r="SVQ1788" s="62">
        <v>53131609</v>
      </c>
      <c r="SVR1788" s="62">
        <v>53131609</v>
      </c>
      <c r="SVS1788" s="62">
        <v>53131609</v>
      </c>
      <c r="SVT1788" s="62">
        <v>53131609</v>
      </c>
      <c r="SVU1788" s="62">
        <v>53131609</v>
      </c>
      <c r="SVV1788" s="62">
        <v>53131609</v>
      </c>
      <c r="SVW1788" s="62">
        <v>53131609</v>
      </c>
      <c r="SVX1788" s="62">
        <v>53131609</v>
      </c>
      <c r="SVY1788" s="62">
        <v>53131609</v>
      </c>
      <c r="SVZ1788" s="62">
        <v>53131609</v>
      </c>
      <c r="SWA1788" s="62">
        <v>53131609</v>
      </c>
      <c r="SWB1788" s="62">
        <v>53131609</v>
      </c>
      <c r="SWC1788" s="62">
        <v>53131609</v>
      </c>
      <c r="SWD1788" s="62">
        <v>53131609</v>
      </c>
      <c r="SWE1788" s="62">
        <v>53131609</v>
      </c>
      <c r="SWF1788" s="62">
        <v>53131609</v>
      </c>
      <c r="SWG1788" s="62">
        <v>53131609</v>
      </c>
      <c r="SWH1788" s="62">
        <v>53131609</v>
      </c>
      <c r="SWI1788" s="62">
        <v>53131609</v>
      </c>
      <c r="SWJ1788" s="62">
        <v>53131609</v>
      </c>
      <c r="SWK1788" s="62">
        <v>53131609</v>
      </c>
      <c r="SWL1788" s="62">
        <v>53131609</v>
      </c>
      <c r="SWM1788" s="62">
        <v>53131609</v>
      </c>
      <c r="SWN1788" s="62">
        <v>53131609</v>
      </c>
      <c r="SWO1788" s="62">
        <v>53131609</v>
      </c>
      <c r="SWP1788" s="62">
        <v>53131609</v>
      </c>
      <c r="SWQ1788" s="62">
        <v>53131609</v>
      </c>
      <c r="SWR1788" s="62">
        <v>53131609</v>
      </c>
      <c r="SWS1788" s="62">
        <v>53131609</v>
      </c>
      <c r="SWT1788" s="62">
        <v>53131609</v>
      </c>
      <c r="SWU1788" s="62">
        <v>53131609</v>
      </c>
      <c r="SWV1788" s="62">
        <v>53131609</v>
      </c>
      <c r="SWW1788" s="62">
        <v>53131609</v>
      </c>
      <c r="SWX1788" s="62">
        <v>53131609</v>
      </c>
      <c r="SWY1788" s="62">
        <v>53131609</v>
      </c>
      <c r="SWZ1788" s="62">
        <v>53131609</v>
      </c>
      <c r="SXA1788" s="62">
        <v>53131609</v>
      </c>
      <c r="SXB1788" s="62">
        <v>53131609</v>
      </c>
      <c r="SXC1788" s="62">
        <v>53131609</v>
      </c>
      <c r="SXD1788" s="62">
        <v>53131609</v>
      </c>
      <c r="SXE1788" s="62">
        <v>53131609</v>
      </c>
      <c r="SXF1788" s="62">
        <v>53131609</v>
      </c>
      <c r="SXG1788" s="62">
        <v>53131609</v>
      </c>
      <c r="SXH1788" s="62">
        <v>53131609</v>
      </c>
      <c r="SXI1788" s="62">
        <v>53131609</v>
      </c>
      <c r="SXJ1788" s="62">
        <v>53131609</v>
      </c>
      <c r="SXK1788" s="62">
        <v>53131609</v>
      </c>
      <c r="SXL1788" s="62">
        <v>53131609</v>
      </c>
      <c r="SXM1788" s="62">
        <v>53131609</v>
      </c>
      <c r="SXN1788" s="62">
        <v>53131609</v>
      </c>
      <c r="SXO1788" s="62">
        <v>53131609</v>
      </c>
      <c r="SXP1788" s="62">
        <v>53131609</v>
      </c>
      <c r="SXQ1788" s="62">
        <v>53131609</v>
      </c>
      <c r="SXR1788" s="62">
        <v>53131609</v>
      </c>
      <c r="SXS1788" s="62">
        <v>53131609</v>
      </c>
      <c r="SXT1788" s="62">
        <v>53131609</v>
      </c>
      <c r="SXU1788" s="62">
        <v>53131609</v>
      </c>
      <c r="SXV1788" s="62">
        <v>53131609</v>
      </c>
      <c r="SXW1788" s="62">
        <v>53131609</v>
      </c>
      <c r="SXX1788" s="62">
        <v>53131609</v>
      </c>
      <c r="SXY1788" s="62">
        <v>53131609</v>
      </c>
      <c r="SXZ1788" s="62">
        <v>53131609</v>
      </c>
      <c r="SYA1788" s="62">
        <v>53131609</v>
      </c>
      <c r="SYB1788" s="62">
        <v>53131609</v>
      </c>
      <c r="SYC1788" s="62">
        <v>53131609</v>
      </c>
      <c r="SYD1788" s="62">
        <v>53131609</v>
      </c>
      <c r="SYE1788" s="62">
        <v>53131609</v>
      </c>
      <c r="SYF1788" s="62">
        <v>53131609</v>
      </c>
      <c r="SYG1788" s="62">
        <v>53131609</v>
      </c>
      <c r="SYH1788" s="62">
        <v>53131609</v>
      </c>
      <c r="SYI1788" s="62">
        <v>53131609</v>
      </c>
      <c r="SYJ1788" s="62">
        <v>53131609</v>
      </c>
      <c r="SYK1788" s="62">
        <v>53131609</v>
      </c>
      <c r="SYL1788" s="62">
        <v>53131609</v>
      </c>
      <c r="SYM1788" s="62">
        <v>53131609</v>
      </c>
      <c r="SYN1788" s="62">
        <v>53131609</v>
      </c>
      <c r="SYO1788" s="62">
        <v>53131609</v>
      </c>
      <c r="SYP1788" s="62">
        <v>53131609</v>
      </c>
      <c r="SYQ1788" s="62">
        <v>53131609</v>
      </c>
      <c r="SYR1788" s="62">
        <v>53131609</v>
      </c>
      <c r="SYS1788" s="62">
        <v>53131609</v>
      </c>
      <c r="SYT1788" s="62">
        <v>53131609</v>
      </c>
      <c r="SYU1788" s="62">
        <v>53131609</v>
      </c>
      <c r="SYV1788" s="62">
        <v>53131609</v>
      </c>
      <c r="SYW1788" s="62">
        <v>53131609</v>
      </c>
      <c r="SYX1788" s="62">
        <v>53131609</v>
      </c>
      <c r="SYY1788" s="62">
        <v>53131609</v>
      </c>
      <c r="SYZ1788" s="62">
        <v>53131609</v>
      </c>
      <c r="SZA1788" s="62">
        <v>53131609</v>
      </c>
      <c r="SZB1788" s="62">
        <v>53131609</v>
      </c>
      <c r="SZC1788" s="62">
        <v>53131609</v>
      </c>
      <c r="SZD1788" s="62">
        <v>53131609</v>
      </c>
      <c r="SZE1788" s="62">
        <v>53131609</v>
      </c>
      <c r="SZF1788" s="62">
        <v>53131609</v>
      </c>
      <c r="SZG1788" s="62">
        <v>53131609</v>
      </c>
      <c r="SZH1788" s="62">
        <v>53131609</v>
      </c>
      <c r="SZI1788" s="62">
        <v>53131609</v>
      </c>
      <c r="SZJ1788" s="62">
        <v>53131609</v>
      </c>
      <c r="SZK1788" s="62">
        <v>53131609</v>
      </c>
      <c r="SZL1788" s="62">
        <v>53131609</v>
      </c>
      <c r="SZM1788" s="62">
        <v>53131609</v>
      </c>
      <c r="SZN1788" s="62">
        <v>53131609</v>
      </c>
      <c r="SZO1788" s="62">
        <v>53131609</v>
      </c>
      <c r="SZP1788" s="62">
        <v>53131609</v>
      </c>
      <c r="SZQ1788" s="62">
        <v>53131609</v>
      </c>
      <c r="SZR1788" s="62">
        <v>53131609</v>
      </c>
      <c r="SZS1788" s="62">
        <v>53131609</v>
      </c>
      <c r="SZT1788" s="62">
        <v>53131609</v>
      </c>
      <c r="SZU1788" s="62">
        <v>53131609</v>
      </c>
      <c r="SZV1788" s="62">
        <v>53131609</v>
      </c>
      <c r="SZW1788" s="62">
        <v>53131609</v>
      </c>
      <c r="SZX1788" s="62">
        <v>53131609</v>
      </c>
      <c r="SZY1788" s="62">
        <v>53131609</v>
      </c>
      <c r="SZZ1788" s="62">
        <v>53131609</v>
      </c>
      <c r="TAA1788" s="62">
        <v>53131609</v>
      </c>
      <c r="TAB1788" s="62">
        <v>53131609</v>
      </c>
      <c r="TAC1788" s="62">
        <v>53131609</v>
      </c>
      <c r="TAD1788" s="62">
        <v>53131609</v>
      </c>
      <c r="TAE1788" s="62">
        <v>53131609</v>
      </c>
      <c r="TAF1788" s="62">
        <v>53131609</v>
      </c>
      <c r="TAG1788" s="62">
        <v>53131609</v>
      </c>
      <c r="TAH1788" s="62">
        <v>53131609</v>
      </c>
      <c r="TAI1788" s="62">
        <v>53131609</v>
      </c>
      <c r="TAJ1788" s="62">
        <v>53131609</v>
      </c>
      <c r="TAK1788" s="62">
        <v>53131609</v>
      </c>
      <c r="TAL1788" s="62">
        <v>53131609</v>
      </c>
      <c r="TAM1788" s="62">
        <v>53131609</v>
      </c>
      <c r="TAN1788" s="62">
        <v>53131609</v>
      </c>
      <c r="TAO1788" s="62">
        <v>53131609</v>
      </c>
      <c r="TAP1788" s="62">
        <v>53131609</v>
      </c>
      <c r="TAQ1788" s="62">
        <v>53131609</v>
      </c>
      <c r="TAR1788" s="62">
        <v>53131609</v>
      </c>
      <c r="TAS1788" s="62">
        <v>53131609</v>
      </c>
      <c r="TAT1788" s="62">
        <v>53131609</v>
      </c>
      <c r="TAU1788" s="62">
        <v>53131609</v>
      </c>
      <c r="TAV1788" s="62">
        <v>53131609</v>
      </c>
      <c r="TAW1788" s="62">
        <v>53131609</v>
      </c>
      <c r="TAX1788" s="62">
        <v>53131609</v>
      </c>
      <c r="TAY1788" s="62">
        <v>53131609</v>
      </c>
      <c r="TAZ1788" s="62">
        <v>53131609</v>
      </c>
      <c r="TBA1788" s="62">
        <v>53131609</v>
      </c>
      <c r="TBB1788" s="62">
        <v>53131609</v>
      </c>
      <c r="TBC1788" s="62">
        <v>53131609</v>
      </c>
      <c r="TBD1788" s="62">
        <v>53131609</v>
      </c>
      <c r="TBE1788" s="62">
        <v>53131609</v>
      </c>
      <c r="TBF1788" s="62">
        <v>53131609</v>
      </c>
      <c r="TBG1788" s="62">
        <v>53131609</v>
      </c>
      <c r="TBH1788" s="62">
        <v>53131609</v>
      </c>
      <c r="TBI1788" s="62">
        <v>53131609</v>
      </c>
      <c r="TBJ1788" s="62">
        <v>53131609</v>
      </c>
      <c r="TBK1788" s="62">
        <v>53131609</v>
      </c>
      <c r="TBL1788" s="62">
        <v>53131609</v>
      </c>
      <c r="TBM1788" s="62">
        <v>53131609</v>
      </c>
      <c r="TBN1788" s="62">
        <v>53131609</v>
      </c>
      <c r="TBO1788" s="62">
        <v>53131609</v>
      </c>
      <c r="TBP1788" s="62">
        <v>53131609</v>
      </c>
      <c r="TBQ1788" s="62">
        <v>53131609</v>
      </c>
      <c r="TBR1788" s="62">
        <v>53131609</v>
      </c>
      <c r="TBS1788" s="62">
        <v>53131609</v>
      </c>
      <c r="TBT1788" s="62">
        <v>53131609</v>
      </c>
      <c r="TBU1788" s="62">
        <v>53131609</v>
      </c>
      <c r="TBV1788" s="62">
        <v>53131609</v>
      </c>
      <c r="TBW1788" s="62">
        <v>53131609</v>
      </c>
      <c r="TBX1788" s="62">
        <v>53131609</v>
      </c>
      <c r="TBY1788" s="62">
        <v>53131609</v>
      </c>
      <c r="TBZ1788" s="62">
        <v>53131609</v>
      </c>
      <c r="TCA1788" s="62">
        <v>53131609</v>
      </c>
      <c r="TCB1788" s="62">
        <v>53131609</v>
      </c>
      <c r="TCC1788" s="62">
        <v>53131609</v>
      </c>
      <c r="TCD1788" s="62">
        <v>53131609</v>
      </c>
      <c r="TCE1788" s="62">
        <v>53131609</v>
      </c>
      <c r="TCF1788" s="62">
        <v>53131609</v>
      </c>
      <c r="TCG1788" s="62">
        <v>53131609</v>
      </c>
      <c r="TCH1788" s="62">
        <v>53131609</v>
      </c>
      <c r="TCI1788" s="62">
        <v>53131609</v>
      </c>
      <c r="TCJ1788" s="62">
        <v>53131609</v>
      </c>
      <c r="TCK1788" s="62">
        <v>53131609</v>
      </c>
      <c r="TCL1788" s="62">
        <v>53131609</v>
      </c>
      <c r="TCM1788" s="62">
        <v>53131609</v>
      </c>
      <c r="TCN1788" s="62">
        <v>53131609</v>
      </c>
      <c r="TCO1788" s="62">
        <v>53131609</v>
      </c>
      <c r="TCP1788" s="62">
        <v>53131609</v>
      </c>
      <c r="TCQ1788" s="62">
        <v>53131609</v>
      </c>
      <c r="TCR1788" s="62">
        <v>53131609</v>
      </c>
      <c r="TCS1788" s="62">
        <v>53131609</v>
      </c>
      <c r="TCT1788" s="62">
        <v>53131609</v>
      </c>
      <c r="TCU1788" s="62">
        <v>53131609</v>
      </c>
      <c r="TCV1788" s="62">
        <v>53131609</v>
      </c>
      <c r="TCW1788" s="62">
        <v>53131609</v>
      </c>
      <c r="TCX1788" s="62">
        <v>53131609</v>
      </c>
      <c r="TCY1788" s="62">
        <v>53131609</v>
      </c>
      <c r="TCZ1788" s="62">
        <v>53131609</v>
      </c>
      <c r="TDA1788" s="62">
        <v>53131609</v>
      </c>
      <c r="TDB1788" s="62">
        <v>53131609</v>
      </c>
      <c r="TDC1788" s="62">
        <v>53131609</v>
      </c>
      <c r="TDD1788" s="62">
        <v>53131609</v>
      </c>
      <c r="TDE1788" s="62">
        <v>53131609</v>
      </c>
      <c r="TDF1788" s="62">
        <v>53131609</v>
      </c>
      <c r="TDG1788" s="62">
        <v>53131609</v>
      </c>
      <c r="TDH1788" s="62">
        <v>53131609</v>
      </c>
      <c r="TDI1788" s="62">
        <v>53131609</v>
      </c>
      <c r="TDJ1788" s="62">
        <v>53131609</v>
      </c>
      <c r="TDK1788" s="62">
        <v>53131609</v>
      </c>
      <c r="TDL1788" s="62">
        <v>53131609</v>
      </c>
      <c r="TDM1788" s="62">
        <v>53131609</v>
      </c>
      <c r="TDN1788" s="62">
        <v>53131609</v>
      </c>
      <c r="TDO1788" s="62">
        <v>53131609</v>
      </c>
      <c r="TDP1788" s="62">
        <v>53131609</v>
      </c>
      <c r="TDQ1788" s="62">
        <v>53131609</v>
      </c>
      <c r="TDR1788" s="62">
        <v>53131609</v>
      </c>
      <c r="TDS1788" s="62">
        <v>53131609</v>
      </c>
      <c r="TDT1788" s="62">
        <v>53131609</v>
      </c>
      <c r="TDU1788" s="62">
        <v>53131609</v>
      </c>
      <c r="TDV1788" s="62">
        <v>53131609</v>
      </c>
      <c r="TDW1788" s="62">
        <v>53131609</v>
      </c>
      <c r="TDX1788" s="62">
        <v>53131609</v>
      </c>
      <c r="TDY1788" s="62">
        <v>53131609</v>
      </c>
      <c r="TDZ1788" s="62">
        <v>53131609</v>
      </c>
      <c r="TEA1788" s="62">
        <v>53131609</v>
      </c>
      <c r="TEB1788" s="62">
        <v>53131609</v>
      </c>
      <c r="TEC1788" s="62">
        <v>53131609</v>
      </c>
      <c r="TED1788" s="62">
        <v>53131609</v>
      </c>
      <c r="TEE1788" s="62">
        <v>53131609</v>
      </c>
      <c r="TEF1788" s="62">
        <v>53131609</v>
      </c>
      <c r="TEG1788" s="62">
        <v>53131609</v>
      </c>
      <c r="TEH1788" s="62">
        <v>53131609</v>
      </c>
      <c r="TEI1788" s="62">
        <v>53131609</v>
      </c>
      <c r="TEJ1788" s="62">
        <v>53131609</v>
      </c>
      <c r="TEK1788" s="62">
        <v>53131609</v>
      </c>
      <c r="TEL1788" s="62">
        <v>53131609</v>
      </c>
      <c r="TEM1788" s="62">
        <v>53131609</v>
      </c>
      <c r="TEN1788" s="62">
        <v>53131609</v>
      </c>
      <c r="TEO1788" s="62">
        <v>53131609</v>
      </c>
      <c r="TEP1788" s="62">
        <v>53131609</v>
      </c>
      <c r="TEQ1788" s="62">
        <v>53131609</v>
      </c>
      <c r="TER1788" s="62">
        <v>53131609</v>
      </c>
      <c r="TES1788" s="62">
        <v>53131609</v>
      </c>
      <c r="TET1788" s="62">
        <v>53131609</v>
      </c>
      <c r="TEU1788" s="62">
        <v>53131609</v>
      </c>
      <c r="TEV1788" s="62">
        <v>53131609</v>
      </c>
      <c r="TEW1788" s="62">
        <v>53131609</v>
      </c>
      <c r="TEX1788" s="62">
        <v>53131609</v>
      </c>
      <c r="TEY1788" s="62">
        <v>53131609</v>
      </c>
      <c r="TEZ1788" s="62">
        <v>53131609</v>
      </c>
      <c r="TFA1788" s="62">
        <v>53131609</v>
      </c>
      <c r="TFB1788" s="62">
        <v>53131609</v>
      </c>
      <c r="TFC1788" s="62">
        <v>53131609</v>
      </c>
      <c r="TFD1788" s="62">
        <v>53131609</v>
      </c>
      <c r="TFE1788" s="62">
        <v>53131609</v>
      </c>
      <c r="TFF1788" s="62">
        <v>53131609</v>
      </c>
      <c r="TFG1788" s="62">
        <v>53131609</v>
      </c>
      <c r="TFH1788" s="62">
        <v>53131609</v>
      </c>
      <c r="TFI1788" s="62">
        <v>53131609</v>
      </c>
      <c r="TFJ1788" s="62">
        <v>53131609</v>
      </c>
      <c r="TFK1788" s="62">
        <v>53131609</v>
      </c>
      <c r="TFL1788" s="62">
        <v>53131609</v>
      </c>
      <c r="TFM1788" s="62">
        <v>53131609</v>
      </c>
      <c r="TFN1788" s="62">
        <v>53131609</v>
      </c>
      <c r="TFO1788" s="62">
        <v>53131609</v>
      </c>
      <c r="TFP1788" s="62">
        <v>53131609</v>
      </c>
      <c r="TFQ1788" s="62">
        <v>53131609</v>
      </c>
      <c r="TFR1788" s="62">
        <v>53131609</v>
      </c>
      <c r="TFS1788" s="62">
        <v>53131609</v>
      </c>
      <c r="TFT1788" s="62">
        <v>53131609</v>
      </c>
      <c r="TFU1788" s="62">
        <v>53131609</v>
      </c>
      <c r="TFV1788" s="62">
        <v>53131609</v>
      </c>
      <c r="TFW1788" s="62">
        <v>53131609</v>
      </c>
      <c r="TFX1788" s="62">
        <v>53131609</v>
      </c>
      <c r="TFY1788" s="62">
        <v>53131609</v>
      </c>
      <c r="TFZ1788" s="62">
        <v>53131609</v>
      </c>
      <c r="TGA1788" s="62">
        <v>53131609</v>
      </c>
      <c r="TGB1788" s="62">
        <v>53131609</v>
      </c>
      <c r="TGC1788" s="62">
        <v>53131609</v>
      </c>
      <c r="TGD1788" s="62">
        <v>53131609</v>
      </c>
      <c r="TGE1788" s="62">
        <v>53131609</v>
      </c>
      <c r="TGF1788" s="62">
        <v>53131609</v>
      </c>
      <c r="TGG1788" s="62">
        <v>53131609</v>
      </c>
      <c r="TGH1788" s="62">
        <v>53131609</v>
      </c>
      <c r="TGI1788" s="62">
        <v>53131609</v>
      </c>
      <c r="TGJ1788" s="62">
        <v>53131609</v>
      </c>
      <c r="TGK1788" s="62">
        <v>53131609</v>
      </c>
      <c r="TGL1788" s="62">
        <v>53131609</v>
      </c>
      <c r="TGM1788" s="62">
        <v>53131609</v>
      </c>
      <c r="TGN1788" s="62">
        <v>53131609</v>
      </c>
      <c r="TGO1788" s="62">
        <v>53131609</v>
      </c>
      <c r="TGP1788" s="62">
        <v>53131609</v>
      </c>
      <c r="TGQ1788" s="62">
        <v>53131609</v>
      </c>
      <c r="TGR1788" s="62">
        <v>53131609</v>
      </c>
      <c r="TGS1788" s="62">
        <v>53131609</v>
      </c>
      <c r="TGT1788" s="62">
        <v>53131609</v>
      </c>
      <c r="TGU1788" s="62">
        <v>53131609</v>
      </c>
      <c r="TGV1788" s="62">
        <v>53131609</v>
      </c>
      <c r="TGW1788" s="62">
        <v>53131609</v>
      </c>
      <c r="TGX1788" s="62">
        <v>53131609</v>
      </c>
      <c r="TGY1788" s="62">
        <v>53131609</v>
      </c>
      <c r="TGZ1788" s="62">
        <v>53131609</v>
      </c>
      <c r="THA1788" s="62">
        <v>53131609</v>
      </c>
      <c r="THB1788" s="62">
        <v>53131609</v>
      </c>
      <c r="THC1788" s="62">
        <v>53131609</v>
      </c>
      <c r="THD1788" s="62">
        <v>53131609</v>
      </c>
      <c r="THE1788" s="62">
        <v>53131609</v>
      </c>
      <c r="THF1788" s="62">
        <v>53131609</v>
      </c>
      <c r="THG1788" s="62">
        <v>53131609</v>
      </c>
      <c r="THH1788" s="62">
        <v>53131609</v>
      </c>
      <c r="THI1788" s="62">
        <v>53131609</v>
      </c>
      <c r="THJ1788" s="62">
        <v>53131609</v>
      </c>
      <c r="THK1788" s="62">
        <v>53131609</v>
      </c>
      <c r="THL1788" s="62">
        <v>53131609</v>
      </c>
      <c r="THM1788" s="62">
        <v>53131609</v>
      </c>
      <c r="THN1788" s="62">
        <v>53131609</v>
      </c>
      <c r="THO1788" s="62">
        <v>53131609</v>
      </c>
      <c r="THP1788" s="62">
        <v>53131609</v>
      </c>
      <c r="THQ1788" s="62">
        <v>53131609</v>
      </c>
      <c r="THR1788" s="62">
        <v>53131609</v>
      </c>
      <c r="THS1788" s="62">
        <v>53131609</v>
      </c>
      <c r="THT1788" s="62">
        <v>53131609</v>
      </c>
      <c r="THU1788" s="62">
        <v>53131609</v>
      </c>
      <c r="THV1788" s="62">
        <v>53131609</v>
      </c>
      <c r="THW1788" s="62">
        <v>53131609</v>
      </c>
      <c r="THX1788" s="62">
        <v>53131609</v>
      </c>
      <c r="THY1788" s="62">
        <v>53131609</v>
      </c>
      <c r="THZ1788" s="62">
        <v>53131609</v>
      </c>
      <c r="TIA1788" s="62">
        <v>53131609</v>
      </c>
      <c r="TIB1788" s="62">
        <v>53131609</v>
      </c>
      <c r="TIC1788" s="62">
        <v>53131609</v>
      </c>
      <c r="TID1788" s="62">
        <v>53131609</v>
      </c>
      <c r="TIE1788" s="62">
        <v>53131609</v>
      </c>
      <c r="TIF1788" s="62">
        <v>53131609</v>
      </c>
      <c r="TIG1788" s="62">
        <v>53131609</v>
      </c>
      <c r="TIH1788" s="62">
        <v>53131609</v>
      </c>
      <c r="TII1788" s="62">
        <v>53131609</v>
      </c>
      <c r="TIJ1788" s="62">
        <v>53131609</v>
      </c>
      <c r="TIK1788" s="62">
        <v>53131609</v>
      </c>
      <c r="TIL1788" s="62">
        <v>53131609</v>
      </c>
      <c r="TIM1788" s="62">
        <v>53131609</v>
      </c>
      <c r="TIN1788" s="62">
        <v>53131609</v>
      </c>
      <c r="TIO1788" s="62">
        <v>53131609</v>
      </c>
      <c r="TIP1788" s="62">
        <v>53131609</v>
      </c>
      <c r="TIQ1788" s="62">
        <v>53131609</v>
      </c>
      <c r="TIR1788" s="62">
        <v>53131609</v>
      </c>
      <c r="TIS1788" s="62">
        <v>53131609</v>
      </c>
      <c r="TIT1788" s="62">
        <v>53131609</v>
      </c>
      <c r="TIU1788" s="62">
        <v>53131609</v>
      </c>
      <c r="TIV1788" s="62">
        <v>53131609</v>
      </c>
      <c r="TIW1788" s="62">
        <v>53131609</v>
      </c>
      <c r="TIX1788" s="62">
        <v>53131609</v>
      </c>
      <c r="TIY1788" s="62">
        <v>53131609</v>
      </c>
      <c r="TIZ1788" s="62">
        <v>53131609</v>
      </c>
      <c r="TJA1788" s="62">
        <v>53131609</v>
      </c>
      <c r="TJB1788" s="62">
        <v>53131609</v>
      </c>
      <c r="TJC1788" s="62">
        <v>53131609</v>
      </c>
      <c r="TJD1788" s="62">
        <v>53131609</v>
      </c>
      <c r="TJE1788" s="62">
        <v>53131609</v>
      </c>
      <c r="TJF1788" s="62">
        <v>53131609</v>
      </c>
      <c r="TJG1788" s="62">
        <v>53131609</v>
      </c>
      <c r="TJH1788" s="62">
        <v>53131609</v>
      </c>
      <c r="TJI1788" s="62">
        <v>53131609</v>
      </c>
      <c r="TJJ1788" s="62">
        <v>53131609</v>
      </c>
      <c r="TJK1788" s="62">
        <v>53131609</v>
      </c>
      <c r="TJL1788" s="62">
        <v>53131609</v>
      </c>
      <c r="TJM1788" s="62">
        <v>53131609</v>
      </c>
      <c r="TJN1788" s="62">
        <v>53131609</v>
      </c>
      <c r="TJO1788" s="62">
        <v>53131609</v>
      </c>
      <c r="TJP1788" s="62">
        <v>53131609</v>
      </c>
      <c r="TJQ1788" s="62">
        <v>53131609</v>
      </c>
      <c r="TJR1788" s="62">
        <v>53131609</v>
      </c>
      <c r="TJS1788" s="62">
        <v>53131609</v>
      </c>
      <c r="TJT1788" s="62">
        <v>53131609</v>
      </c>
      <c r="TJU1788" s="62">
        <v>53131609</v>
      </c>
      <c r="TJV1788" s="62">
        <v>53131609</v>
      </c>
      <c r="TJW1788" s="62">
        <v>53131609</v>
      </c>
      <c r="TJX1788" s="62">
        <v>53131609</v>
      </c>
      <c r="TJY1788" s="62">
        <v>53131609</v>
      </c>
      <c r="TJZ1788" s="62">
        <v>53131609</v>
      </c>
      <c r="TKA1788" s="62">
        <v>53131609</v>
      </c>
      <c r="TKB1788" s="62">
        <v>53131609</v>
      </c>
      <c r="TKC1788" s="62">
        <v>53131609</v>
      </c>
      <c r="TKD1788" s="62">
        <v>53131609</v>
      </c>
      <c r="TKE1788" s="62">
        <v>53131609</v>
      </c>
      <c r="TKF1788" s="62">
        <v>53131609</v>
      </c>
      <c r="TKG1788" s="62">
        <v>53131609</v>
      </c>
      <c r="TKH1788" s="62">
        <v>53131609</v>
      </c>
      <c r="TKI1788" s="62">
        <v>53131609</v>
      </c>
      <c r="TKJ1788" s="62">
        <v>53131609</v>
      </c>
      <c r="TKK1788" s="62">
        <v>53131609</v>
      </c>
      <c r="TKL1788" s="62">
        <v>53131609</v>
      </c>
      <c r="TKM1788" s="62">
        <v>53131609</v>
      </c>
      <c r="TKN1788" s="62">
        <v>53131609</v>
      </c>
      <c r="TKO1788" s="62">
        <v>53131609</v>
      </c>
      <c r="TKP1788" s="62">
        <v>53131609</v>
      </c>
      <c r="TKQ1788" s="62">
        <v>53131609</v>
      </c>
      <c r="TKR1788" s="62">
        <v>53131609</v>
      </c>
      <c r="TKS1788" s="62">
        <v>53131609</v>
      </c>
      <c r="TKT1788" s="62">
        <v>53131609</v>
      </c>
      <c r="TKU1788" s="62">
        <v>53131609</v>
      </c>
      <c r="TKV1788" s="62">
        <v>53131609</v>
      </c>
      <c r="TKW1788" s="62">
        <v>53131609</v>
      </c>
      <c r="TKX1788" s="62">
        <v>53131609</v>
      </c>
      <c r="TKY1788" s="62">
        <v>53131609</v>
      </c>
      <c r="TKZ1788" s="62">
        <v>53131609</v>
      </c>
      <c r="TLA1788" s="62">
        <v>53131609</v>
      </c>
      <c r="TLB1788" s="62">
        <v>53131609</v>
      </c>
      <c r="TLC1788" s="62">
        <v>53131609</v>
      </c>
      <c r="TLD1788" s="62">
        <v>53131609</v>
      </c>
      <c r="TLE1788" s="62">
        <v>53131609</v>
      </c>
      <c r="TLF1788" s="62">
        <v>53131609</v>
      </c>
      <c r="TLG1788" s="62">
        <v>53131609</v>
      </c>
      <c r="TLH1788" s="62">
        <v>53131609</v>
      </c>
      <c r="TLI1788" s="62">
        <v>53131609</v>
      </c>
      <c r="TLJ1788" s="62">
        <v>53131609</v>
      </c>
      <c r="TLK1788" s="62">
        <v>53131609</v>
      </c>
      <c r="TLL1788" s="62">
        <v>53131609</v>
      </c>
      <c r="TLM1788" s="62">
        <v>53131609</v>
      </c>
      <c r="TLN1788" s="62">
        <v>53131609</v>
      </c>
      <c r="TLO1788" s="62">
        <v>53131609</v>
      </c>
      <c r="TLP1788" s="62">
        <v>53131609</v>
      </c>
      <c r="TLQ1788" s="62">
        <v>53131609</v>
      </c>
      <c r="TLR1788" s="62">
        <v>53131609</v>
      </c>
      <c r="TLS1788" s="62">
        <v>53131609</v>
      </c>
      <c r="TLT1788" s="62">
        <v>53131609</v>
      </c>
      <c r="TLU1788" s="62">
        <v>53131609</v>
      </c>
      <c r="TLV1788" s="62">
        <v>53131609</v>
      </c>
      <c r="TLW1788" s="62">
        <v>53131609</v>
      </c>
      <c r="TLX1788" s="62">
        <v>53131609</v>
      </c>
      <c r="TLY1788" s="62">
        <v>53131609</v>
      </c>
      <c r="TLZ1788" s="62">
        <v>53131609</v>
      </c>
      <c r="TMA1788" s="62">
        <v>53131609</v>
      </c>
      <c r="TMB1788" s="62">
        <v>53131609</v>
      </c>
      <c r="TMC1788" s="62">
        <v>53131609</v>
      </c>
      <c r="TMD1788" s="62">
        <v>53131609</v>
      </c>
      <c r="TME1788" s="62">
        <v>53131609</v>
      </c>
      <c r="TMF1788" s="62">
        <v>53131609</v>
      </c>
      <c r="TMG1788" s="62">
        <v>53131609</v>
      </c>
      <c r="TMH1788" s="62">
        <v>53131609</v>
      </c>
      <c r="TMI1788" s="62">
        <v>53131609</v>
      </c>
      <c r="TMJ1788" s="62">
        <v>53131609</v>
      </c>
      <c r="TMK1788" s="62">
        <v>53131609</v>
      </c>
      <c r="TML1788" s="62">
        <v>53131609</v>
      </c>
      <c r="TMM1788" s="62">
        <v>53131609</v>
      </c>
      <c r="TMN1788" s="62">
        <v>53131609</v>
      </c>
      <c r="TMO1788" s="62">
        <v>53131609</v>
      </c>
      <c r="TMP1788" s="62">
        <v>53131609</v>
      </c>
      <c r="TMQ1788" s="62">
        <v>53131609</v>
      </c>
      <c r="TMR1788" s="62">
        <v>53131609</v>
      </c>
      <c r="TMS1788" s="62">
        <v>53131609</v>
      </c>
      <c r="TMT1788" s="62">
        <v>53131609</v>
      </c>
      <c r="TMU1788" s="62">
        <v>53131609</v>
      </c>
      <c r="TMV1788" s="62">
        <v>53131609</v>
      </c>
      <c r="TMW1788" s="62">
        <v>53131609</v>
      </c>
      <c r="TMX1788" s="62">
        <v>53131609</v>
      </c>
      <c r="TMY1788" s="62">
        <v>53131609</v>
      </c>
      <c r="TMZ1788" s="62">
        <v>53131609</v>
      </c>
      <c r="TNA1788" s="62">
        <v>53131609</v>
      </c>
      <c r="TNB1788" s="62">
        <v>53131609</v>
      </c>
      <c r="TNC1788" s="62">
        <v>53131609</v>
      </c>
      <c r="TND1788" s="62">
        <v>53131609</v>
      </c>
      <c r="TNE1788" s="62">
        <v>53131609</v>
      </c>
      <c r="TNF1788" s="62">
        <v>53131609</v>
      </c>
      <c r="TNG1788" s="62">
        <v>53131609</v>
      </c>
      <c r="TNH1788" s="62">
        <v>53131609</v>
      </c>
      <c r="TNI1788" s="62">
        <v>53131609</v>
      </c>
      <c r="TNJ1788" s="62">
        <v>53131609</v>
      </c>
      <c r="TNK1788" s="62">
        <v>53131609</v>
      </c>
      <c r="TNL1788" s="62">
        <v>53131609</v>
      </c>
      <c r="TNM1788" s="62">
        <v>53131609</v>
      </c>
      <c r="TNN1788" s="62">
        <v>53131609</v>
      </c>
      <c r="TNO1788" s="62">
        <v>53131609</v>
      </c>
      <c r="TNP1788" s="62">
        <v>53131609</v>
      </c>
      <c r="TNQ1788" s="62">
        <v>53131609</v>
      </c>
      <c r="TNR1788" s="62">
        <v>53131609</v>
      </c>
      <c r="TNS1788" s="62">
        <v>53131609</v>
      </c>
      <c r="TNT1788" s="62">
        <v>53131609</v>
      </c>
      <c r="TNU1788" s="62">
        <v>53131609</v>
      </c>
      <c r="TNV1788" s="62">
        <v>53131609</v>
      </c>
      <c r="TNW1788" s="62">
        <v>53131609</v>
      </c>
      <c r="TNX1788" s="62">
        <v>53131609</v>
      </c>
      <c r="TNY1788" s="62">
        <v>53131609</v>
      </c>
      <c r="TNZ1788" s="62">
        <v>53131609</v>
      </c>
      <c r="TOA1788" s="62">
        <v>53131609</v>
      </c>
      <c r="TOB1788" s="62">
        <v>53131609</v>
      </c>
      <c r="TOC1788" s="62">
        <v>53131609</v>
      </c>
      <c r="TOD1788" s="62">
        <v>53131609</v>
      </c>
      <c r="TOE1788" s="62">
        <v>53131609</v>
      </c>
      <c r="TOF1788" s="62">
        <v>53131609</v>
      </c>
      <c r="TOG1788" s="62">
        <v>53131609</v>
      </c>
      <c r="TOH1788" s="62">
        <v>53131609</v>
      </c>
      <c r="TOI1788" s="62">
        <v>53131609</v>
      </c>
      <c r="TOJ1788" s="62">
        <v>53131609</v>
      </c>
      <c r="TOK1788" s="62">
        <v>53131609</v>
      </c>
      <c r="TOL1788" s="62">
        <v>53131609</v>
      </c>
      <c r="TOM1788" s="62">
        <v>53131609</v>
      </c>
      <c r="TON1788" s="62">
        <v>53131609</v>
      </c>
      <c r="TOO1788" s="62">
        <v>53131609</v>
      </c>
      <c r="TOP1788" s="62">
        <v>53131609</v>
      </c>
      <c r="TOQ1788" s="62">
        <v>53131609</v>
      </c>
      <c r="TOR1788" s="62">
        <v>53131609</v>
      </c>
      <c r="TOS1788" s="62">
        <v>53131609</v>
      </c>
      <c r="TOT1788" s="62">
        <v>53131609</v>
      </c>
      <c r="TOU1788" s="62">
        <v>53131609</v>
      </c>
      <c r="TOV1788" s="62">
        <v>53131609</v>
      </c>
      <c r="TOW1788" s="62">
        <v>53131609</v>
      </c>
      <c r="TOX1788" s="62">
        <v>53131609</v>
      </c>
      <c r="TOY1788" s="62">
        <v>53131609</v>
      </c>
      <c r="TOZ1788" s="62">
        <v>53131609</v>
      </c>
      <c r="TPA1788" s="62">
        <v>53131609</v>
      </c>
      <c r="TPB1788" s="62">
        <v>53131609</v>
      </c>
      <c r="TPC1788" s="62">
        <v>53131609</v>
      </c>
      <c r="TPD1788" s="62">
        <v>53131609</v>
      </c>
      <c r="TPE1788" s="62">
        <v>53131609</v>
      </c>
      <c r="TPF1788" s="62">
        <v>53131609</v>
      </c>
      <c r="TPG1788" s="62">
        <v>53131609</v>
      </c>
      <c r="TPH1788" s="62">
        <v>53131609</v>
      </c>
      <c r="TPI1788" s="62">
        <v>53131609</v>
      </c>
      <c r="TPJ1788" s="62">
        <v>53131609</v>
      </c>
      <c r="TPK1788" s="62">
        <v>53131609</v>
      </c>
      <c r="TPL1788" s="62">
        <v>53131609</v>
      </c>
      <c r="TPM1788" s="62">
        <v>53131609</v>
      </c>
      <c r="TPN1788" s="62">
        <v>53131609</v>
      </c>
      <c r="TPO1788" s="62">
        <v>53131609</v>
      </c>
      <c r="TPP1788" s="62">
        <v>53131609</v>
      </c>
      <c r="TPQ1788" s="62">
        <v>53131609</v>
      </c>
      <c r="TPR1788" s="62">
        <v>53131609</v>
      </c>
      <c r="TPS1788" s="62">
        <v>53131609</v>
      </c>
      <c r="TPT1788" s="62">
        <v>53131609</v>
      </c>
      <c r="TPU1788" s="62">
        <v>53131609</v>
      </c>
      <c r="TPV1788" s="62">
        <v>53131609</v>
      </c>
      <c r="TPW1788" s="62">
        <v>53131609</v>
      </c>
      <c r="TPX1788" s="62">
        <v>53131609</v>
      </c>
      <c r="TPY1788" s="62">
        <v>53131609</v>
      </c>
      <c r="TPZ1788" s="62">
        <v>53131609</v>
      </c>
      <c r="TQA1788" s="62">
        <v>53131609</v>
      </c>
      <c r="TQB1788" s="62">
        <v>53131609</v>
      </c>
      <c r="TQC1788" s="62">
        <v>53131609</v>
      </c>
      <c r="TQD1788" s="62">
        <v>53131609</v>
      </c>
      <c r="TQE1788" s="62">
        <v>53131609</v>
      </c>
      <c r="TQF1788" s="62">
        <v>53131609</v>
      </c>
      <c r="TQG1788" s="62">
        <v>53131609</v>
      </c>
      <c r="TQH1788" s="62">
        <v>53131609</v>
      </c>
      <c r="TQI1788" s="62">
        <v>53131609</v>
      </c>
      <c r="TQJ1788" s="62">
        <v>53131609</v>
      </c>
      <c r="TQK1788" s="62">
        <v>53131609</v>
      </c>
      <c r="TQL1788" s="62">
        <v>53131609</v>
      </c>
      <c r="TQM1788" s="62">
        <v>53131609</v>
      </c>
      <c r="TQN1788" s="62">
        <v>53131609</v>
      </c>
      <c r="TQO1788" s="62">
        <v>53131609</v>
      </c>
      <c r="TQP1788" s="62">
        <v>53131609</v>
      </c>
      <c r="TQQ1788" s="62">
        <v>53131609</v>
      </c>
      <c r="TQR1788" s="62">
        <v>53131609</v>
      </c>
      <c r="TQS1788" s="62">
        <v>53131609</v>
      </c>
      <c r="TQT1788" s="62">
        <v>53131609</v>
      </c>
      <c r="TQU1788" s="62">
        <v>53131609</v>
      </c>
      <c r="TQV1788" s="62">
        <v>53131609</v>
      </c>
      <c r="TQW1788" s="62">
        <v>53131609</v>
      </c>
      <c r="TQX1788" s="62">
        <v>53131609</v>
      </c>
      <c r="TQY1788" s="62">
        <v>53131609</v>
      </c>
      <c r="TQZ1788" s="62">
        <v>53131609</v>
      </c>
      <c r="TRA1788" s="62">
        <v>53131609</v>
      </c>
      <c r="TRB1788" s="62">
        <v>53131609</v>
      </c>
      <c r="TRC1788" s="62">
        <v>53131609</v>
      </c>
      <c r="TRD1788" s="62">
        <v>53131609</v>
      </c>
      <c r="TRE1788" s="62">
        <v>53131609</v>
      </c>
      <c r="TRF1788" s="62">
        <v>53131609</v>
      </c>
      <c r="TRG1788" s="62">
        <v>53131609</v>
      </c>
      <c r="TRH1788" s="62">
        <v>53131609</v>
      </c>
      <c r="TRI1788" s="62">
        <v>53131609</v>
      </c>
      <c r="TRJ1788" s="62">
        <v>53131609</v>
      </c>
      <c r="TRK1788" s="62">
        <v>53131609</v>
      </c>
      <c r="TRL1788" s="62">
        <v>53131609</v>
      </c>
      <c r="TRM1788" s="62">
        <v>53131609</v>
      </c>
      <c r="TRN1788" s="62">
        <v>53131609</v>
      </c>
      <c r="TRO1788" s="62">
        <v>53131609</v>
      </c>
      <c r="TRP1788" s="62">
        <v>53131609</v>
      </c>
      <c r="TRQ1788" s="62">
        <v>53131609</v>
      </c>
      <c r="TRR1788" s="62">
        <v>53131609</v>
      </c>
      <c r="TRS1788" s="62">
        <v>53131609</v>
      </c>
      <c r="TRT1788" s="62">
        <v>53131609</v>
      </c>
      <c r="TRU1788" s="62">
        <v>53131609</v>
      </c>
      <c r="TRV1788" s="62">
        <v>53131609</v>
      </c>
      <c r="TRW1788" s="62">
        <v>53131609</v>
      </c>
      <c r="TRX1788" s="62">
        <v>53131609</v>
      </c>
      <c r="TRY1788" s="62">
        <v>53131609</v>
      </c>
      <c r="TRZ1788" s="62">
        <v>53131609</v>
      </c>
      <c r="TSA1788" s="62">
        <v>53131609</v>
      </c>
      <c r="TSB1788" s="62">
        <v>53131609</v>
      </c>
      <c r="TSC1788" s="62">
        <v>53131609</v>
      </c>
      <c r="TSD1788" s="62">
        <v>53131609</v>
      </c>
      <c r="TSE1788" s="62">
        <v>53131609</v>
      </c>
      <c r="TSF1788" s="62">
        <v>53131609</v>
      </c>
      <c r="TSG1788" s="62">
        <v>53131609</v>
      </c>
      <c r="TSH1788" s="62">
        <v>53131609</v>
      </c>
      <c r="TSI1788" s="62">
        <v>53131609</v>
      </c>
      <c r="TSJ1788" s="62">
        <v>53131609</v>
      </c>
      <c r="TSK1788" s="62">
        <v>53131609</v>
      </c>
      <c r="TSL1788" s="62">
        <v>53131609</v>
      </c>
      <c r="TSM1788" s="62">
        <v>53131609</v>
      </c>
      <c r="TSN1788" s="62">
        <v>53131609</v>
      </c>
      <c r="TSO1788" s="62">
        <v>53131609</v>
      </c>
      <c r="TSP1788" s="62">
        <v>53131609</v>
      </c>
      <c r="TSQ1788" s="62">
        <v>53131609</v>
      </c>
      <c r="TSR1788" s="62">
        <v>53131609</v>
      </c>
      <c r="TSS1788" s="62">
        <v>53131609</v>
      </c>
      <c r="TST1788" s="62">
        <v>53131609</v>
      </c>
      <c r="TSU1788" s="62">
        <v>53131609</v>
      </c>
      <c r="TSV1788" s="62">
        <v>53131609</v>
      </c>
      <c r="TSW1788" s="62">
        <v>53131609</v>
      </c>
      <c r="TSX1788" s="62">
        <v>53131609</v>
      </c>
      <c r="TSY1788" s="62">
        <v>53131609</v>
      </c>
      <c r="TSZ1788" s="62">
        <v>53131609</v>
      </c>
      <c r="TTA1788" s="62">
        <v>53131609</v>
      </c>
      <c r="TTB1788" s="62">
        <v>53131609</v>
      </c>
      <c r="TTC1788" s="62">
        <v>53131609</v>
      </c>
      <c r="TTD1788" s="62">
        <v>53131609</v>
      </c>
      <c r="TTE1788" s="62">
        <v>53131609</v>
      </c>
      <c r="TTF1788" s="62">
        <v>53131609</v>
      </c>
      <c r="TTG1788" s="62">
        <v>53131609</v>
      </c>
      <c r="TTH1788" s="62">
        <v>53131609</v>
      </c>
      <c r="TTI1788" s="62">
        <v>53131609</v>
      </c>
      <c r="TTJ1788" s="62">
        <v>53131609</v>
      </c>
      <c r="TTK1788" s="62">
        <v>53131609</v>
      </c>
      <c r="TTL1788" s="62">
        <v>53131609</v>
      </c>
      <c r="TTM1788" s="62">
        <v>53131609</v>
      </c>
      <c r="TTN1788" s="62">
        <v>53131609</v>
      </c>
      <c r="TTO1788" s="62">
        <v>53131609</v>
      </c>
      <c r="TTP1788" s="62">
        <v>53131609</v>
      </c>
      <c r="TTQ1788" s="62">
        <v>53131609</v>
      </c>
      <c r="TTR1788" s="62">
        <v>53131609</v>
      </c>
      <c r="TTS1788" s="62">
        <v>53131609</v>
      </c>
      <c r="TTT1788" s="62">
        <v>53131609</v>
      </c>
      <c r="TTU1788" s="62">
        <v>53131609</v>
      </c>
      <c r="TTV1788" s="62">
        <v>53131609</v>
      </c>
      <c r="TTW1788" s="62">
        <v>53131609</v>
      </c>
      <c r="TTX1788" s="62">
        <v>53131609</v>
      </c>
      <c r="TTY1788" s="62">
        <v>53131609</v>
      </c>
      <c r="TTZ1788" s="62">
        <v>53131609</v>
      </c>
      <c r="TUA1788" s="62">
        <v>53131609</v>
      </c>
      <c r="TUB1788" s="62">
        <v>53131609</v>
      </c>
      <c r="TUC1788" s="62">
        <v>53131609</v>
      </c>
      <c r="TUD1788" s="62">
        <v>53131609</v>
      </c>
      <c r="TUE1788" s="62">
        <v>53131609</v>
      </c>
      <c r="TUF1788" s="62">
        <v>53131609</v>
      </c>
      <c r="TUG1788" s="62">
        <v>53131609</v>
      </c>
      <c r="TUH1788" s="62">
        <v>53131609</v>
      </c>
      <c r="TUI1788" s="62">
        <v>53131609</v>
      </c>
      <c r="TUJ1788" s="62">
        <v>53131609</v>
      </c>
      <c r="TUK1788" s="62">
        <v>53131609</v>
      </c>
      <c r="TUL1788" s="62">
        <v>53131609</v>
      </c>
      <c r="TUM1788" s="62">
        <v>53131609</v>
      </c>
      <c r="TUN1788" s="62">
        <v>53131609</v>
      </c>
      <c r="TUO1788" s="62">
        <v>53131609</v>
      </c>
      <c r="TUP1788" s="62">
        <v>53131609</v>
      </c>
      <c r="TUQ1788" s="62">
        <v>53131609</v>
      </c>
      <c r="TUR1788" s="62">
        <v>53131609</v>
      </c>
      <c r="TUS1788" s="62">
        <v>53131609</v>
      </c>
      <c r="TUT1788" s="62">
        <v>53131609</v>
      </c>
      <c r="TUU1788" s="62">
        <v>53131609</v>
      </c>
      <c r="TUV1788" s="62">
        <v>53131609</v>
      </c>
      <c r="TUW1788" s="62">
        <v>53131609</v>
      </c>
      <c r="TUX1788" s="62">
        <v>53131609</v>
      </c>
      <c r="TUY1788" s="62">
        <v>53131609</v>
      </c>
      <c r="TUZ1788" s="62">
        <v>53131609</v>
      </c>
      <c r="TVA1788" s="62">
        <v>53131609</v>
      </c>
      <c r="TVB1788" s="62">
        <v>53131609</v>
      </c>
      <c r="TVC1788" s="62">
        <v>53131609</v>
      </c>
      <c r="TVD1788" s="62">
        <v>53131609</v>
      </c>
      <c r="TVE1788" s="62">
        <v>53131609</v>
      </c>
      <c r="TVF1788" s="62">
        <v>53131609</v>
      </c>
      <c r="TVG1788" s="62">
        <v>53131609</v>
      </c>
      <c r="TVH1788" s="62">
        <v>53131609</v>
      </c>
      <c r="TVI1788" s="62">
        <v>53131609</v>
      </c>
      <c r="TVJ1788" s="62">
        <v>53131609</v>
      </c>
      <c r="TVK1788" s="62">
        <v>53131609</v>
      </c>
      <c r="TVL1788" s="62">
        <v>53131609</v>
      </c>
      <c r="TVM1788" s="62">
        <v>53131609</v>
      </c>
      <c r="TVN1788" s="62">
        <v>53131609</v>
      </c>
      <c r="TVO1788" s="62">
        <v>53131609</v>
      </c>
      <c r="TVP1788" s="62">
        <v>53131609</v>
      </c>
      <c r="TVQ1788" s="62">
        <v>53131609</v>
      </c>
      <c r="TVR1788" s="62">
        <v>53131609</v>
      </c>
      <c r="TVS1788" s="62">
        <v>53131609</v>
      </c>
      <c r="TVT1788" s="62">
        <v>53131609</v>
      </c>
      <c r="TVU1788" s="62">
        <v>53131609</v>
      </c>
      <c r="TVV1788" s="62">
        <v>53131609</v>
      </c>
      <c r="TVW1788" s="62">
        <v>53131609</v>
      </c>
      <c r="TVX1788" s="62">
        <v>53131609</v>
      </c>
      <c r="TVY1788" s="62">
        <v>53131609</v>
      </c>
      <c r="TVZ1788" s="62">
        <v>53131609</v>
      </c>
      <c r="TWA1788" s="62">
        <v>53131609</v>
      </c>
      <c r="TWB1788" s="62">
        <v>53131609</v>
      </c>
      <c r="TWC1788" s="62">
        <v>53131609</v>
      </c>
      <c r="TWD1788" s="62">
        <v>53131609</v>
      </c>
      <c r="TWE1788" s="62">
        <v>53131609</v>
      </c>
      <c r="TWF1788" s="62">
        <v>53131609</v>
      </c>
      <c r="TWG1788" s="62">
        <v>53131609</v>
      </c>
      <c r="TWH1788" s="62">
        <v>53131609</v>
      </c>
      <c r="TWI1788" s="62">
        <v>53131609</v>
      </c>
      <c r="TWJ1788" s="62">
        <v>53131609</v>
      </c>
      <c r="TWK1788" s="62">
        <v>53131609</v>
      </c>
      <c r="TWL1788" s="62">
        <v>53131609</v>
      </c>
      <c r="TWM1788" s="62">
        <v>53131609</v>
      </c>
      <c r="TWN1788" s="62">
        <v>53131609</v>
      </c>
      <c r="TWO1788" s="62">
        <v>53131609</v>
      </c>
      <c r="TWP1788" s="62">
        <v>53131609</v>
      </c>
      <c r="TWQ1788" s="62">
        <v>53131609</v>
      </c>
      <c r="TWR1788" s="62">
        <v>53131609</v>
      </c>
      <c r="TWS1788" s="62">
        <v>53131609</v>
      </c>
      <c r="TWT1788" s="62">
        <v>53131609</v>
      </c>
      <c r="TWU1788" s="62">
        <v>53131609</v>
      </c>
      <c r="TWV1788" s="62">
        <v>53131609</v>
      </c>
      <c r="TWW1788" s="62">
        <v>53131609</v>
      </c>
      <c r="TWX1788" s="62">
        <v>53131609</v>
      </c>
      <c r="TWY1788" s="62">
        <v>53131609</v>
      </c>
      <c r="TWZ1788" s="62">
        <v>53131609</v>
      </c>
      <c r="TXA1788" s="62">
        <v>53131609</v>
      </c>
      <c r="TXB1788" s="62">
        <v>53131609</v>
      </c>
      <c r="TXC1788" s="62">
        <v>53131609</v>
      </c>
      <c r="TXD1788" s="62">
        <v>53131609</v>
      </c>
      <c r="TXE1788" s="62">
        <v>53131609</v>
      </c>
      <c r="TXF1788" s="62">
        <v>53131609</v>
      </c>
      <c r="TXG1788" s="62">
        <v>53131609</v>
      </c>
      <c r="TXH1788" s="62">
        <v>53131609</v>
      </c>
      <c r="TXI1788" s="62">
        <v>53131609</v>
      </c>
      <c r="TXJ1788" s="62">
        <v>53131609</v>
      </c>
      <c r="TXK1788" s="62">
        <v>53131609</v>
      </c>
      <c r="TXL1788" s="62">
        <v>53131609</v>
      </c>
      <c r="TXM1788" s="62">
        <v>53131609</v>
      </c>
      <c r="TXN1788" s="62">
        <v>53131609</v>
      </c>
      <c r="TXO1788" s="62">
        <v>53131609</v>
      </c>
      <c r="TXP1788" s="62">
        <v>53131609</v>
      </c>
      <c r="TXQ1788" s="62">
        <v>53131609</v>
      </c>
      <c r="TXR1788" s="62">
        <v>53131609</v>
      </c>
      <c r="TXS1788" s="62">
        <v>53131609</v>
      </c>
      <c r="TXT1788" s="62">
        <v>53131609</v>
      </c>
      <c r="TXU1788" s="62">
        <v>53131609</v>
      </c>
      <c r="TXV1788" s="62">
        <v>53131609</v>
      </c>
      <c r="TXW1788" s="62">
        <v>53131609</v>
      </c>
      <c r="TXX1788" s="62">
        <v>53131609</v>
      </c>
      <c r="TXY1788" s="62">
        <v>53131609</v>
      </c>
      <c r="TXZ1788" s="62">
        <v>53131609</v>
      </c>
      <c r="TYA1788" s="62">
        <v>53131609</v>
      </c>
      <c r="TYB1788" s="62">
        <v>53131609</v>
      </c>
      <c r="TYC1788" s="62">
        <v>53131609</v>
      </c>
      <c r="TYD1788" s="62">
        <v>53131609</v>
      </c>
      <c r="TYE1788" s="62">
        <v>53131609</v>
      </c>
      <c r="TYF1788" s="62">
        <v>53131609</v>
      </c>
      <c r="TYG1788" s="62">
        <v>53131609</v>
      </c>
      <c r="TYH1788" s="62">
        <v>53131609</v>
      </c>
      <c r="TYI1788" s="62">
        <v>53131609</v>
      </c>
      <c r="TYJ1788" s="62">
        <v>53131609</v>
      </c>
      <c r="TYK1788" s="62">
        <v>53131609</v>
      </c>
      <c r="TYL1788" s="62">
        <v>53131609</v>
      </c>
      <c r="TYM1788" s="62">
        <v>53131609</v>
      </c>
      <c r="TYN1788" s="62">
        <v>53131609</v>
      </c>
      <c r="TYO1788" s="62">
        <v>53131609</v>
      </c>
      <c r="TYP1788" s="62">
        <v>53131609</v>
      </c>
      <c r="TYQ1788" s="62">
        <v>53131609</v>
      </c>
      <c r="TYR1788" s="62">
        <v>53131609</v>
      </c>
      <c r="TYS1788" s="62">
        <v>53131609</v>
      </c>
      <c r="TYT1788" s="62">
        <v>53131609</v>
      </c>
      <c r="TYU1788" s="62">
        <v>53131609</v>
      </c>
      <c r="TYV1788" s="62">
        <v>53131609</v>
      </c>
      <c r="TYW1788" s="62">
        <v>53131609</v>
      </c>
      <c r="TYX1788" s="62">
        <v>53131609</v>
      </c>
      <c r="TYY1788" s="62">
        <v>53131609</v>
      </c>
      <c r="TYZ1788" s="62">
        <v>53131609</v>
      </c>
      <c r="TZA1788" s="62">
        <v>53131609</v>
      </c>
      <c r="TZB1788" s="62">
        <v>53131609</v>
      </c>
      <c r="TZC1788" s="62">
        <v>53131609</v>
      </c>
      <c r="TZD1788" s="62">
        <v>53131609</v>
      </c>
      <c r="TZE1788" s="62">
        <v>53131609</v>
      </c>
      <c r="TZF1788" s="62">
        <v>53131609</v>
      </c>
      <c r="TZG1788" s="62">
        <v>53131609</v>
      </c>
      <c r="TZH1788" s="62">
        <v>53131609</v>
      </c>
      <c r="TZI1788" s="62">
        <v>53131609</v>
      </c>
      <c r="TZJ1788" s="62">
        <v>53131609</v>
      </c>
      <c r="TZK1788" s="62">
        <v>53131609</v>
      </c>
      <c r="TZL1788" s="62">
        <v>53131609</v>
      </c>
      <c r="TZM1788" s="62">
        <v>53131609</v>
      </c>
      <c r="TZN1788" s="62">
        <v>53131609</v>
      </c>
      <c r="TZO1788" s="62">
        <v>53131609</v>
      </c>
      <c r="TZP1788" s="62">
        <v>53131609</v>
      </c>
      <c r="TZQ1788" s="62">
        <v>53131609</v>
      </c>
      <c r="TZR1788" s="62">
        <v>53131609</v>
      </c>
      <c r="TZS1788" s="62">
        <v>53131609</v>
      </c>
      <c r="TZT1788" s="62">
        <v>53131609</v>
      </c>
      <c r="TZU1788" s="62">
        <v>53131609</v>
      </c>
      <c r="TZV1788" s="62">
        <v>53131609</v>
      </c>
      <c r="TZW1788" s="62">
        <v>53131609</v>
      </c>
      <c r="TZX1788" s="62">
        <v>53131609</v>
      </c>
      <c r="TZY1788" s="62">
        <v>53131609</v>
      </c>
      <c r="TZZ1788" s="62">
        <v>53131609</v>
      </c>
      <c r="UAA1788" s="62">
        <v>53131609</v>
      </c>
      <c r="UAB1788" s="62">
        <v>53131609</v>
      </c>
      <c r="UAC1788" s="62">
        <v>53131609</v>
      </c>
      <c r="UAD1788" s="62">
        <v>53131609</v>
      </c>
      <c r="UAE1788" s="62">
        <v>53131609</v>
      </c>
      <c r="UAF1788" s="62">
        <v>53131609</v>
      </c>
      <c r="UAG1788" s="62">
        <v>53131609</v>
      </c>
      <c r="UAH1788" s="62">
        <v>53131609</v>
      </c>
      <c r="UAI1788" s="62">
        <v>53131609</v>
      </c>
      <c r="UAJ1788" s="62">
        <v>53131609</v>
      </c>
      <c r="UAK1788" s="62">
        <v>53131609</v>
      </c>
      <c r="UAL1788" s="62">
        <v>53131609</v>
      </c>
      <c r="UAM1788" s="62">
        <v>53131609</v>
      </c>
      <c r="UAN1788" s="62">
        <v>53131609</v>
      </c>
      <c r="UAO1788" s="62">
        <v>53131609</v>
      </c>
      <c r="UAP1788" s="62">
        <v>53131609</v>
      </c>
      <c r="UAQ1788" s="62">
        <v>53131609</v>
      </c>
      <c r="UAR1788" s="62">
        <v>53131609</v>
      </c>
      <c r="UAS1788" s="62">
        <v>53131609</v>
      </c>
      <c r="UAT1788" s="62">
        <v>53131609</v>
      </c>
      <c r="UAU1788" s="62">
        <v>53131609</v>
      </c>
      <c r="UAV1788" s="62">
        <v>53131609</v>
      </c>
      <c r="UAW1788" s="62">
        <v>53131609</v>
      </c>
      <c r="UAX1788" s="62">
        <v>53131609</v>
      </c>
      <c r="UAY1788" s="62">
        <v>53131609</v>
      </c>
      <c r="UAZ1788" s="62">
        <v>53131609</v>
      </c>
      <c r="UBA1788" s="62">
        <v>53131609</v>
      </c>
      <c r="UBB1788" s="62">
        <v>53131609</v>
      </c>
      <c r="UBC1788" s="62">
        <v>53131609</v>
      </c>
      <c r="UBD1788" s="62">
        <v>53131609</v>
      </c>
      <c r="UBE1788" s="62">
        <v>53131609</v>
      </c>
      <c r="UBF1788" s="62">
        <v>53131609</v>
      </c>
      <c r="UBG1788" s="62">
        <v>53131609</v>
      </c>
      <c r="UBH1788" s="62">
        <v>53131609</v>
      </c>
      <c r="UBI1788" s="62">
        <v>53131609</v>
      </c>
      <c r="UBJ1788" s="62">
        <v>53131609</v>
      </c>
      <c r="UBK1788" s="62">
        <v>53131609</v>
      </c>
      <c r="UBL1788" s="62">
        <v>53131609</v>
      </c>
      <c r="UBM1788" s="62">
        <v>53131609</v>
      </c>
      <c r="UBN1788" s="62">
        <v>53131609</v>
      </c>
      <c r="UBO1788" s="62">
        <v>53131609</v>
      </c>
      <c r="UBP1788" s="62">
        <v>53131609</v>
      </c>
      <c r="UBQ1788" s="62">
        <v>53131609</v>
      </c>
      <c r="UBR1788" s="62">
        <v>53131609</v>
      </c>
      <c r="UBS1788" s="62">
        <v>53131609</v>
      </c>
      <c r="UBT1788" s="62">
        <v>53131609</v>
      </c>
      <c r="UBU1788" s="62">
        <v>53131609</v>
      </c>
      <c r="UBV1788" s="62">
        <v>53131609</v>
      </c>
      <c r="UBW1788" s="62">
        <v>53131609</v>
      </c>
      <c r="UBX1788" s="62">
        <v>53131609</v>
      </c>
      <c r="UBY1788" s="62">
        <v>53131609</v>
      </c>
      <c r="UBZ1788" s="62">
        <v>53131609</v>
      </c>
      <c r="UCA1788" s="62">
        <v>53131609</v>
      </c>
      <c r="UCB1788" s="62">
        <v>53131609</v>
      </c>
      <c r="UCC1788" s="62">
        <v>53131609</v>
      </c>
      <c r="UCD1788" s="62">
        <v>53131609</v>
      </c>
      <c r="UCE1788" s="62">
        <v>53131609</v>
      </c>
      <c r="UCF1788" s="62">
        <v>53131609</v>
      </c>
      <c r="UCG1788" s="62">
        <v>53131609</v>
      </c>
      <c r="UCH1788" s="62">
        <v>53131609</v>
      </c>
      <c r="UCI1788" s="62">
        <v>53131609</v>
      </c>
      <c r="UCJ1788" s="62">
        <v>53131609</v>
      </c>
      <c r="UCK1788" s="62">
        <v>53131609</v>
      </c>
      <c r="UCL1788" s="62">
        <v>53131609</v>
      </c>
      <c r="UCM1788" s="62">
        <v>53131609</v>
      </c>
      <c r="UCN1788" s="62">
        <v>53131609</v>
      </c>
      <c r="UCO1788" s="62">
        <v>53131609</v>
      </c>
      <c r="UCP1788" s="62">
        <v>53131609</v>
      </c>
      <c r="UCQ1788" s="62">
        <v>53131609</v>
      </c>
      <c r="UCR1788" s="62">
        <v>53131609</v>
      </c>
      <c r="UCS1788" s="62">
        <v>53131609</v>
      </c>
      <c r="UCT1788" s="62">
        <v>53131609</v>
      </c>
      <c r="UCU1788" s="62">
        <v>53131609</v>
      </c>
      <c r="UCV1788" s="62">
        <v>53131609</v>
      </c>
      <c r="UCW1788" s="62">
        <v>53131609</v>
      </c>
      <c r="UCX1788" s="62">
        <v>53131609</v>
      </c>
      <c r="UCY1788" s="62">
        <v>53131609</v>
      </c>
      <c r="UCZ1788" s="62">
        <v>53131609</v>
      </c>
      <c r="UDA1788" s="62">
        <v>53131609</v>
      </c>
      <c r="UDB1788" s="62">
        <v>53131609</v>
      </c>
      <c r="UDC1788" s="62">
        <v>53131609</v>
      </c>
      <c r="UDD1788" s="62">
        <v>53131609</v>
      </c>
      <c r="UDE1788" s="62">
        <v>53131609</v>
      </c>
      <c r="UDF1788" s="62">
        <v>53131609</v>
      </c>
      <c r="UDG1788" s="62">
        <v>53131609</v>
      </c>
      <c r="UDH1788" s="62">
        <v>53131609</v>
      </c>
      <c r="UDI1788" s="62">
        <v>53131609</v>
      </c>
      <c r="UDJ1788" s="62">
        <v>53131609</v>
      </c>
      <c r="UDK1788" s="62">
        <v>53131609</v>
      </c>
      <c r="UDL1788" s="62">
        <v>53131609</v>
      </c>
      <c r="UDM1788" s="62">
        <v>53131609</v>
      </c>
      <c r="UDN1788" s="62">
        <v>53131609</v>
      </c>
      <c r="UDO1788" s="62">
        <v>53131609</v>
      </c>
      <c r="UDP1788" s="62">
        <v>53131609</v>
      </c>
      <c r="UDQ1788" s="62">
        <v>53131609</v>
      </c>
      <c r="UDR1788" s="62">
        <v>53131609</v>
      </c>
      <c r="UDS1788" s="62">
        <v>53131609</v>
      </c>
      <c r="UDT1788" s="62">
        <v>53131609</v>
      </c>
      <c r="UDU1788" s="62">
        <v>53131609</v>
      </c>
      <c r="UDV1788" s="62">
        <v>53131609</v>
      </c>
      <c r="UDW1788" s="62">
        <v>53131609</v>
      </c>
      <c r="UDX1788" s="62">
        <v>53131609</v>
      </c>
      <c r="UDY1788" s="62">
        <v>53131609</v>
      </c>
      <c r="UDZ1788" s="62">
        <v>53131609</v>
      </c>
      <c r="UEA1788" s="62">
        <v>53131609</v>
      </c>
      <c r="UEB1788" s="62">
        <v>53131609</v>
      </c>
      <c r="UEC1788" s="62">
        <v>53131609</v>
      </c>
      <c r="UED1788" s="62">
        <v>53131609</v>
      </c>
      <c r="UEE1788" s="62">
        <v>53131609</v>
      </c>
      <c r="UEF1788" s="62">
        <v>53131609</v>
      </c>
      <c r="UEG1788" s="62">
        <v>53131609</v>
      </c>
      <c r="UEH1788" s="62">
        <v>53131609</v>
      </c>
      <c r="UEI1788" s="62">
        <v>53131609</v>
      </c>
      <c r="UEJ1788" s="62">
        <v>53131609</v>
      </c>
      <c r="UEK1788" s="62">
        <v>53131609</v>
      </c>
      <c r="UEL1788" s="62">
        <v>53131609</v>
      </c>
      <c r="UEM1788" s="62">
        <v>53131609</v>
      </c>
      <c r="UEN1788" s="62">
        <v>53131609</v>
      </c>
      <c r="UEO1788" s="62">
        <v>53131609</v>
      </c>
      <c r="UEP1788" s="62">
        <v>53131609</v>
      </c>
      <c r="UEQ1788" s="62">
        <v>53131609</v>
      </c>
      <c r="UER1788" s="62">
        <v>53131609</v>
      </c>
      <c r="UES1788" s="62">
        <v>53131609</v>
      </c>
      <c r="UET1788" s="62">
        <v>53131609</v>
      </c>
      <c r="UEU1788" s="62">
        <v>53131609</v>
      </c>
      <c r="UEV1788" s="62">
        <v>53131609</v>
      </c>
      <c r="UEW1788" s="62">
        <v>53131609</v>
      </c>
      <c r="UEX1788" s="62">
        <v>53131609</v>
      </c>
      <c r="UEY1788" s="62">
        <v>53131609</v>
      </c>
      <c r="UEZ1788" s="62">
        <v>53131609</v>
      </c>
      <c r="UFA1788" s="62">
        <v>53131609</v>
      </c>
      <c r="UFB1788" s="62">
        <v>53131609</v>
      </c>
      <c r="UFC1788" s="62">
        <v>53131609</v>
      </c>
      <c r="UFD1788" s="62">
        <v>53131609</v>
      </c>
      <c r="UFE1788" s="62">
        <v>53131609</v>
      </c>
      <c r="UFF1788" s="62">
        <v>53131609</v>
      </c>
      <c r="UFG1788" s="62">
        <v>53131609</v>
      </c>
      <c r="UFH1788" s="62">
        <v>53131609</v>
      </c>
      <c r="UFI1788" s="62">
        <v>53131609</v>
      </c>
      <c r="UFJ1788" s="62">
        <v>53131609</v>
      </c>
      <c r="UFK1788" s="62">
        <v>53131609</v>
      </c>
      <c r="UFL1788" s="62">
        <v>53131609</v>
      </c>
      <c r="UFM1788" s="62">
        <v>53131609</v>
      </c>
      <c r="UFN1788" s="62">
        <v>53131609</v>
      </c>
      <c r="UFO1788" s="62">
        <v>53131609</v>
      </c>
      <c r="UFP1788" s="62">
        <v>53131609</v>
      </c>
      <c r="UFQ1788" s="62">
        <v>53131609</v>
      </c>
      <c r="UFR1788" s="62">
        <v>53131609</v>
      </c>
      <c r="UFS1788" s="62">
        <v>53131609</v>
      </c>
      <c r="UFT1788" s="62">
        <v>53131609</v>
      </c>
      <c r="UFU1788" s="62">
        <v>53131609</v>
      </c>
      <c r="UFV1788" s="62">
        <v>53131609</v>
      </c>
      <c r="UFW1788" s="62">
        <v>53131609</v>
      </c>
      <c r="UFX1788" s="62">
        <v>53131609</v>
      </c>
      <c r="UFY1788" s="62">
        <v>53131609</v>
      </c>
      <c r="UFZ1788" s="62">
        <v>53131609</v>
      </c>
      <c r="UGA1788" s="62">
        <v>53131609</v>
      </c>
      <c r="UGB1788" s="62">
        <v>53131609</v>
      </c>
      <c r="UGC1788" s="62">
        <v>53131609</v>
      </c>
      <c r="UGD1788" s="62">
        <v>53131609</v>
      </c>
      <c r="UGE1788" s="62">
        <v>53131609</v>
      </c>
      <c r="UGF1788" s="62">
        <v>53131609</v>
      </c>
      <c r="UGG1788" s="62">
        <v>53131609</v>
      </c>
      <c r="UGH1788" s="62">
        <v>53131609</v>
      </c>
      <c r="UGI1788" s="62">
        <v>53131609</v>
      </c>
      <c r="UGJ1788" s="62">
        <v>53131609</v>
      </c>
      <c r="UGK1788" s="62">
        <v>53131609</v>
      </c>
      <c r="UGL1788" s="62">
        <v>53131609</v>
      </c>
      <c r="UGM1788" s="62">
        <v>53131609</v>
      </c>
      <c r="UGN1788" s="62">
        <v>53131609</v>
      </c>
      <c r="UGO1788" s="62">
        <v>53131609</v>
      </c>
      <c r="UGP1788" s="62">
        <v>53131609</v>
      </c>
      <c r="UGQ1788" s="62">
        <v>53131609</v>
      </c>
      <c r="UGR1788" s="62">
        <v>53131609</v>
      </c>
      <c r="UGS1788" s="62">
        <v>53131609</v>
      </c>
      <c r="UGT1788" s="62">
        <v>53131609</v>
      </c>
      <c r="UGU1788" s="62">
        <v>53131609</v>
      </c>
      <c r="UGV1788" s="62">
        <v>53131609</v>
      </c>
      <c r="UGW1788" s="62">
        <v>53131609</v>
      </c>
      <c r="UGX1788" s="62">
        <v>53131609</v>
      </c>
      <c r="UGY1788" s="62">
        <v>53131609</v>
      </c>
      <c r="UGZ1788" s="62">
        <v>53131609</v>
      </c>
      <c r="UHA1788" s="62">
        <v>53131609</v>
      </c>
      <c r="UHB1788" s="62">
        <v>53131609</v>
      </c>
      <c r="UHC1788" s="62">
        <v>53131609</v>
      </c>
      <c r="UHD1788" s="62">
        <v>53131609</v>
      </c>
      <c r="UHE1788" s="62">
        <v>53131609</v>
      </c>
      <c r="UHF1788" s="62">
        <v>53131609</v>
      </c>
      <c r="UHG1788" s="62">
        <v>53131609</v>
      </c>
      <c r="UHH1788" s="62">
        <v>53131609</v>
      </c>
      <c r="UHI1788" s="62">
        <v>53131609</v>
      </c>
      <c r="UHJ1788" s="62">
        <v>53131609</v>
      </c>
      <c r="UHK1788" s="62">
        <v>53131609</v>
      </c>
      <c r="UHL1788" s="62">
        <v>53131609</v>
      </c>
      <c r="UHM1788" s="62">
        <v>53131609</v>
      </c>
      <c r="UHN1788" s="62">
        <v>53131609</v>
      </c>
      <c r="UHO1788" s="62">
        <v>53131609</v>
      </c>
      <c r="UHP1788" s="62">
        <v>53131609</v>
      </c>
      <c r="UHQ1788" s="62">
        <v>53131609</v>
      </c>
      <c r="UHR1788" s="62">
        <v>53131609</v>
      </c>
      <c r="UHS1788" s="62">
        <v>53131609</v>
      </c>
      <c r="UHT1788" s="62">
        <v>53131609</v>
      </c>
      <c r="UHU1788" s="62">
        <v>53131609</v>
      </c>
      <c r="UHV1788" s="62">
        <v>53131609</v>
      </c>
      <c r="UHW1788" s="62">
        <v>53131609</v>
      </c>
      <c r="UHX1788" s="62">
        <v>53131609</v>
      </c>
      <c r="UHY1788" s="62">
        <v>53131609</v>
      </c>
      <c r="UHZ1788" s="62">
        <v>53131609</v>
      </c>
      <c r="UIA1788" s="62">
        <v>53131609</v>
      </c>
      <c r="UIB1788" s="62">
        <v>53131609</v>
      </c>
      <c r="UIC1788" s="62">
        <v>53131609</v>
      </c>
      <c r="UID1788" s="62">
        <v>53131609</v>
      </c>
      <c r="UIE1788" s="62">
        <v>53131609</v>
      </c>
      <c r="UIF1788" s="62">
        <v>53131609</v>
      </c>
      <c r="UIG1788" s="62">
        <v>53131609</v>
      </c>
      <c r="UIH1788" s="62">
        <v>53131609</v>
      </c>
      <c r="UII1788" s="62">
        <v>53131609</v>
      </c>
      <c r="UIJ1788" s="62">
        <v>53131609</v>
      </c>
      <c r="UIK1788" s="62">
        <v>53131609</v>
      </c>
      <c r="UIL1788" s="62">
        <v>53131609</v>
      </c>
      <c r="UIM1788" s="62">
        <v>53131609</v>
      </c>
      <c r="UIN1788" s="62">
        <v>53131609</v>
      </c>
      <c r="UIO1788" s="62">
        <v>53131609</v>
      </c>
      <c r="UIP1788" s="62">
        <v>53131609</v>
      </c>
      <c r="UIQ1788" s="62">
        <v>53131609</v>
      </c>
      <c r="UIR1788" s="62">
        <v>53131609</v>
      </c>
      <c r="UIS1788" s="62">
        <v>53131609</v>
      </c>
      <c r="UIT1788" s="62">
        <v>53131609</v>
      </c>
      <c r="UIU1788" s="62">
        <v>53131609</v>
      </c>
      <c r="UIV1788" s="62">
        <v>53131609</v>
      </c>
      <c r="UIW1788" s="62">
        <v>53131609</v>
      </c>
      <c r="UIX1788" s="62">
        <v>53131609</v>
      </c>
      <c r="UIY1788" s="62">
        <v>53131609</v>
      </c>
      <c r="UIZ1788" s="62">
        <v>53131609</v>
      </c>
      <c r="UJA1788" s="62">
        <v>53131609</v>
      </c>
      <c r="UJB1788" s="62">
        <v>53131609</v>
      </c>
      <c r="UJC1788" s="62">
        <v>53131609</v>
      </c>
      <c r="UJD1788" s="62">
        <v>53131609</v>
      </c>
      <c r="UJE1788" s="62">
        <v>53131609</v>
      </c>
      <c r="UJF1788" s="62">
        <v>53131609</v>
      </c>
      <c r="UJG1788" s="62">
        <v>53131609</v>
      </c>
      <c r="UJH1788" s="62">
        <v>53131609</v>
      </c>
      <c r="UJI1788" s="62">
        <v>53131609</v>
      </c>
      <c r="UJJ1788" s="62">
        <v>53131609</v>
      </c>
      <c r="UJK1788" s="62">
        <v>53131609</v>
      </c>
      <c r="UJL1788" s="62">
        <v>53131609</v>
      </c>
      <c r="UJM1788" s="62">
        <v>53131609</v>
      </c>
      <c r="UJN1788" s="62">
        <v>53131609</v>
      </c>
      <c r="UJO1788" s="62">
        <v>53131609</v>
      </c>
      <c r="UJP1788" s="62">
        <v>53131609</v>
      </c>
      <c r="UJQ1788" s="62">
        <v>53131609</v>
      </c>
      <c r="UJR1788" s="62">
        <v>53131609</v>
      </c>
      <c r="UJS1788" s="62">
        <v>53131609</v>
      </c>
      <c r="UJT1788" s="62">
        <v>53131609</v>
      </c>
      <c r="UJU1788" s="62">
        <v>53131609</v>
      </c>
      <c r="UJV1788" s="62">
        <v>53131609</v>
      </c>
      <c r="UJW1788" s="62">
        <v>53131609</v>
      </c>
      <c r="UJX1788" s="62">
        <v>53131609</v>
      </c>
      <c r="UJY1788" s="62">
        <v>53131609</v>
      </c>
      <c r="UJZ1788" s="62">
        <v>53131609</v>
      </c>
      <c r="UKA1788" s="62">
        <v>53131609</v>
      </c>
      <c r="UKB1788" s="62">
        <v>53131609</v>
      </c>
      <c r="UKC1788" s="62">
        <v>53131609</v>
      </c>
      <c r="UKD1788" s="62">
        <v>53131609</v>
      </c>
      <c r="UKE1788" s="62">
        <v>53131609</v>
      </c>
      <c r="UKF1788" s="62">
        <v>53131609</v>
      </c>
      <c r="UKG1788" s="62">
        <v>53131609</v>
      </c>
      <c r="UKH1788" s="62">
        <v>53131609</v>
      </c>
      <c r="UKI1788" s="62">
        <v>53131609</v>
      </c>
      <c r="UKJ1788" s="62">
        <v>53131609</v>
      </c>
      <c r="UKK1788" s="62">
        <v>53131609</v>
      </c>
      <c r="UKL1788" s="62">
        <v>53131609</v>
      </c>
      <c r="UKM1788" s="62">
        <v>53131609</v>
      </c>
      <c r="UKN1788" s="62">
        <v>53131609</v>
      </c>
      <c r="UKO1788" s="62">
        <v>53131609</v>
      </c>
      <c r="UKP1788" s="62">
        <v>53131609</v>
      </c>
      <c r="UKQ1788" s="62">
        <v>53131609</v>
      </c>
      <c r="UKR1788" s="62">
        <v>53131609</v>
      </c>
      <c r="UKS1788" s="62">
        <v>53131609</v>
      </c>
      <c r="UKT1788" s="62">
        <v>53131609</v>
      </c>
      <c r="UKU1788" s="62">
        <v>53131609</v>
      </c>
      <c r="UKV1788" s="62">
        <v>53131609</v>
      </c>
      <c r="UKW1788" s="62">
        <v>53131609</v>
      </c>
      <c r="UKX1788" s="62">
        <v>53131609</v>
      </c>
      <c r="UKY1788" s="62">
        <v>53131609</v>
      </c>
      <c r="UKZ1788" s="62">
        <v>53131609</v>
      </c>
      <c r="ULA1788" s="62">
        <v>53131609</v>
      </c>
      <c r="ULB1788" s="62">
        <v>53131609</v>
      </c>
      <c r="ULC1788" s="62">
        <v>53131609</v>
      </c>
      <c r="ULD1788" s="62">
        <v>53131609</v>
      </c>
      <c r="ULE1788" s="62">
        <v>53131609</v>
      </c>
      <c r="ULF1788" s="62">
        <v>53131609</v>
      </c>
      <c r="ULG1788" s="62">
        <v>53131609</v>
      </c>
      <c r="ULH1788" s="62">
        <v>53131609</v>
      </c>
      <c r="ULI1788" s="62">
        <v>53131609</v>
      </c>
      <c r="ULJ1788" s="62">
        <v>53131609</v>
      </c>
      <c r="ULK1788" s="62">
        <v>53131609</v>
      </c>
      <c r="ULL1788" s="62">
        <v>53131609</v>
      </c>
      <c r="ULM1788" s="62">
        <v>53131609</v>
      </c>
      <c r="ULN1788" s="62">
        <v>53131609</v>
      </c>
      <c r="ULO1788" s="62">
        <v>53131609</v>
      </c>
      <c r="ULP1788" s="62">
        <v>53131609</v>
      </c>
      <c r="ULQ1788" s="62">
        <v>53131609</v>
      </c>
      <c r="ULR1788" s="62">
        <v>53131609</v>
      </c>
      <c r="ULS1788" s="62">
        <v>53131609</v>
      </c>
      <c r="ULT1788" s="62">
        <v>53131609</v>
      </c>
      <c r="ULU1788" s="62">
        <v>53131609</v>
      </c>
      <c r="ULV1788" s="62">
        <v>53131609</v>
      </c>
      <c r="ULW1788" s="62">
        <v>53131609</v>
      </c>
      <c r="ULX1788" s="62">
        <v>53131609</v>
      </c>
      <c r="ULY1788" s="62">
        <v>53131609</v>
      </c>
      <c r="ULZ1788" s="62">
        <v>53131609</v>
      </c>
      <c r="UMA1788" s="62">
        <v>53131609</v>
      </c>
      <c r="UMB1788" s="62">
        <v>53131609</v>
      </c>
      <c r="UMC1788" s="62">
        <v>53131609</v>
      </c>
      <c r="UMD1788" s="62">
        <v>53131609</v>
      </c>
      <c r="UME1788" s="62">
        <v>53131609</v>
      </c>
      <c r="UMF1788" s="62">
        <v>53131609</v>
      </c>
      <c r="UMG1788" s="62">
        <v>53131609</v>
      </c>
      <c r="UMH1788" s="62">
        <v>53131609</v>
      </c>
      <c r="UMI1788" s="62">
        <v>53131609</v>
      </c>
      <c r="UMJ1788" s="62">
        <v>53131609</v>
      </c>
      <c r="UMK1788" s="62">
        <v>53131609</v>
      </c>
      <c r="UML1788" s="62">
        <v>53131609</v>
      </c>
      <c r="UMM1788" s="62">
        <v>53131609</v>
      </c>
      <c r="UMN1788" s="62">
        <v>53131609</v>
      </c>
      <c r="UMO1788" s="62">
        <v>53131609</v>
      </c>
      <c r="UMP1788" s="62">
        <v>53131609</v>
      </c>
      <c r="UMQ1788" s="62">
        <v>53131609</v>
      </c>
      <c r="UMR1788" s="62">
        <v>53131609</v>
      </c>
      <c r="UMS1788" s="62">
        <v>53131609</v>
      </c>
      <c r="UMT1788" s="62">
        <v>53131609</v>
      </c>
      <c r="UMU1788" s="62">
        <v>53131609</v>
      </c>
      <c r="UMV1788" s="62">
        <v>53131609</v>
      </c>
      <c r="UMW1788" s="62">
        <v>53131609</v>
      </c>
      <c r="UMX1788" s="62">
        <v>53131609</v>
      </c>
      <c r="UMY1788" s="62">
        <v>53131609</v>
      </c>
      <c r="UMZ1788" s="62">
        <v>53131609</v>
      </c>
      <c r="UNA1788" s="62">
        <v>53131609</v>
      </c>
      <c r="UNB1788" s="62">
        <v>53131609</v>
      </c>
      <c r="UNC1788" s="62">
        <v>53131609</v>
      </c>
      <c r="UND1788" s="62">
        <v>53131609</v>
      </c>
      <c r="UNE1788" s="62">
        <v>53131609</v>
      </c>
      <c r="UNF1788" s="62">
        <v>53131609</v>
      </c>
      <c r="UNG1788" s="62">
        <v>53131609</v>
      </c>
      <c r="UNH1788" s="62">
        <v>53131609</v>
      </c>
      <c r="UNI1788" s="62">
        <v>53131609</v>
      </c>
      <c r="UNJ1788" s="62">
        <v>53131609</v>
      </c>
      <c r="UNK1788" s="62">
        <v>53131609</v>
      </c>
      <c r="UNL1788" s="62">
        <v>53131609</v>
      </c>
      <c r="UNM1788" s="62">
        <v>53131609</v>
      </c>
      <c r="UNN1788" s="62">
        <v>53131609</v>
      </c>
      <c r="UNO1788" s="62">
        <v>53131609</v>
      </c>
      <c r="UNP1788" s="62">
        <v>53131609</v>
      </c>
      <c r="UNQ1788" s="62">
        <v>53131609</v>
      </c>
      <c r="UNR1788" s="62">
        <v>53131609</v>
      </c>
      <c r="UNS1788" s="62">
        <v>53131609</v>
      </c>
      <c r="UNT1788" s="62">
        <v>53131609</v>
      </c>
      <c r="UNU1788" s="62">
        <v>53131609</v>
      </c>
      <c r="UNV1788" s="62">
        <v>53131609</v>
      </c>
      <c r="UNW1788" s="62">
        <v>53131609</v>
      </c>
      <c r="UNX1788" s="62">
        <v>53131609</v>
      </c>
      <c r="UNY1788" s="62">
        <v>53131609</v>
      </c>
      <c r="UNZ1788" s="62">
        <v>53131609</v>
      </c>
      <c r="UOA1788" s="62">
        <v>53131609</v>
      </c>
      <c r="UOB1788" s="62">
        <v>53131609</v>
      </c>
      <c r="UOC1788" s="62">
        <v>53131609</v>
      </c>
      <c r="UOD1788" s="62">
        <v>53131609</v>
      </c>
      <c r="UOE1788" s="62">
        <v>53131609</v>
      </c>
      <c r="UOF1788" s="62">
        <v>53131609</v>
      </c>
      <c r="UOG1788" s="62">
        <v>53131609</v>
      </c>
      <c r="UOH1788" s="62">
        <v>53131609</v>
      </c>
      <c r="UOI1788" s="62">
        <v>53131609</v>
      </c>
      <c r="UOJ1788" s="62">
        <v>53131609</v>
      </c>
      <c r="UOK1788" s="62">
        <v>53131609</v>
      </c>
      <c r="UOL1788" s="62">
        <v>53131609</v>
      </c>
      <c r="UOM1788" s="62">
        <v>53131609</v>
      </c>
      <c r="UON1788" s="62">
        <v>53131609</v>
      </c>
      <c r="UOO1788" s="62">
        <v>53131609</v>
      </c>
      <c r="UOP1788" s="62">
        <v>53131609</v>
      </c>
      <c r="UOQ1788" s="62">
        <v>53131609</v>
      </c>
      <c r="UOR1788" s="62">
        <v>53131609</v>
      </c>
      <c r="UOS1788" s="62">
        <v>53131609</v>
      </c>
      <c r="UOT1788" s="62">
        <v>53131609</v>
      </c>
      <c r="UOU1788" s="62">
        <v>53131609</v>
      </c>
      <c r="UOV1788" s="62">
        <v>53131609</v>
      </c>
      <c r="UOW1788" s="62">
        <v>53131609</v>
      </c>
      <c r="UOX1788" s="62">
        <v>53131609</v>
      </c>
      <c r="UOY1788" s="62">
        <v>53131609</v>
      </c>
      <c r="UOZ1788" s="62">
        <v>53131609</v>
      </c>
      <c r="UPA1788" s="62">
        <v>53131609</v>
      </c>
      <c r="UPB1788" s="62">
        <v>53131609</v>
      </c>
      <c r="UPC1788" s="62">
        <v>53131609</v>
      </c>
      <c r="UPD1788" s="62">
        <v>53131609</v>
      </c>
      <c r="UPE1788" s="62">
        <v>53131609</v>
      </c>
      <c r="UPF1788" s="62">
        <v>53131609</v>
      </c>
      <c r="UPG1788" s="62">
        <v>53131609</v>
      </c>
      <c r="UPH1788" s="62">
        <v>53131609</v>
      </c>
      <c r="UPI1788" s="62">
        <v>53131609</v>
      </c>
      <c r="UPJ1788" s="62">
        <v>53131609</v>
      </c>
      <c r="UPK1788" s="62">
        <v>53131609</v>
      </c>
      <c r="UPL1788" s="62">
        <v>53131609</v>
      </c>
      <c r="UPM1788" s="62">
        <v>53131609</v>
      </c>
      <c r="UPN1788" s="62">
        <v>53131609</v>
      </c>
      <c r="UPO1788" s="62">
        <v>53131609</v>
      </c>
      <c r="UPP1788" s="62">
        <v>53131609</v>
      </c>
      <c r="UPQ1788" s="62">
        <v>53131609</v>
      </c>
      <c r="UPR1788" s="62">
        <v>53131609</v>
      </c>
      <c r="UPS1788" s="62">
        <v>53131609</v>
      </c>
      <c r="UPT1788" s="62">
        <v>53131609</v>
      </c>
      <c r="UPU1788" s="62">
        <v>53131609</v>
      </c>
      <c r="UPV1788" s="62">
        <v>53131609</v>
      </c>
      <c r="UPW1788" s="62">
        <v>53131609</v>
      </c>
      <c r="UPX1788" s="62">
        <v>53131609</v>
      </c>
      <c r="UPY1788" s="62">
        <v>53131609</v>
      </c>
      <c r="UPZ1788" s="62">
        <v>53131609</v>
      </c>
      <c r="UQA1788" s="62">
        <v>53131609</v>
      </c>
      <c r="UQB1788" s="62">
        <v>53131609</v>
      </c>
      <c r="UQC1788" s="62">
        <v>53131609</v>
      </c>
      <c r="UQD1788" s="62">
        <v>53131609</v>
      </c>
      <c r="UQE1788" s="62">
        <v>53131609</v>
      </c>
      <c r="UQF1788" s="62">
        <v>53131609</v>
      </c>
      <c r="UQG1788" s="62">
        <v>53131609</v>
      </c>
      <c r="UQH1788" s="62">
        <v>53131609</v>
      </c>
      <c r="UQI1788" s="62">
        <v>53131609</v>
      </c>
      <c r="UQJ1788" s="62">
        <v>53131609</v>
      </c>
      <c r="UQK1788" s="62">
        <v>53131609</v>
      </c>
      <c r="UQL1788" s="62">
        <v>53131609</v>
      </c>
      <c r="UQM1788" s="62">
        <v>53131609</v>
      </c>
      <c r="UQN1788" s="62">
        <v>53131609</v>
      </c>
      <c r="UQO1788" s="62">
        <v>53131609</v>
      </c>
      <c r="UQP1788" s="62">
        <v>53131609</v>
      </c>
      <c r="UQQ1788" s="62">
        <v>53131609</v>
      </c>
      <c r="UQR1788" s="62">
        <v>53131609</v>
      </c>
      <c r="UQS1788" s="62">
        <v>53131609</v>
      </c>
      <c r="UQT1788" s="62">
        <v>53131609</v>
      </c>
      <c r="UQU1788" s="62">
        <v>53131609</v>
      </c>
      <c r="UQV1788" s="62">
        <v>53131609</v>
      </c>
      <c r="UQW1788" s="62">
        <v>53131609</v>
      </c>
      <c r="UQX1788" s="62">
        <v>53131609</v>
      </c>
      <c r="UQY1788" s="62">
        <v>53131609</v>
      </c>
      <c r="UQZ1788" s="62">
        <v>53131609</v>
      </c>
      <c r="URA1788" s="62">
        <v>53131609</v>
      </c>
      <c r="URB1788" s="62">
        <v>53131609</v>
      </c>
      <c r="URC1788" s="62">
        <v>53131609</v>
      </c>
      <c r="URD1788" s="62">
        <v>53131609</v>
      </c>
      <c r="URE1788" s="62">
        <v>53131609</v>
      </c>
      <c r="URF1788" s="62">
        <v>53131609</v>
      </c>
      <c r="URG1788" s="62">
        <v>53131609</v>
      </c>
      <c r="URH1788" s="62">
        <v>53131609</v>
      </c>
      <c r="URI1788" s="62">
        <v>53131609</v>
      </c>
      <c r="URJ1788" s="62">
        <v>53131609</v>
      </c>
      <c r="URK1788" s="62">
        <v>53131609</v>
      </c>
      <c r="URL1788" s="62">
        <v>53131609</v>
      </c>
      <c r="URM1788" s="62">
        <v>53131609</v>
      </c>
      <c r="URN1788" s="62">
        <v>53131609</v>
      </c>
      <c r="URO1788" s="62">
        <v>53131609</v>
      </c>
      <c r="URP1788" s="62">
        <v>53131609</v>
      </c>
      <c r="URQ1788" s="62">
        <v>53131609</v>
      </c>
      <c r="URR1788" s="62">
        <v>53131609</v>
      </c>
      <c r="URS1788" s="62">
        <v>53131609</v>
      </c>
      <c r="URT1788" s="62">
        <v>53131609</v>
      </c>
      <c r="URU1788" s="62">
        <v>53131609</v>
      </c>
      <c r="URV1788" s="62">
        <v>53131609</v>
      </c>
      <c r="URW1788" s="62">
        <v>53131609</v>
      </c>
      <c r="URX1788" s="62">
        <v>53131609</v>
      </c>
      <c r="URY1788" s="62">
        <v>53131609</v>
      </c>
      <c r="URZ1788" s="62">
        <v>53131609</v>
      </c>
      <c r="USA1788" s="62">
        <v>53131609</v>
      </c>
      <c r="USB1788" s="62">
        <v>53131609</v>
      </c>
      <c r="USC1788" s="62">
        <v>53131609</v>
      </c>
      <c r="USD1788" s="62">
        <v>53131609</v>
      </c>
      <c r="USE1788" s="62">
        <v>53131609</v>
      </c>
      <c r="USF1788" s="62">
        <v>53131609</v>
      </c>
      <c r="USG1788" s="62">
        <v>53131609</v>
      </c>
      <c r="USH1788" s="62">
        <v>53131609</v>
      </c>
      <c r="USI1788" s="62">
        <v>53131609</v>
      </c>
      <c r="USJ1788" s="62">
        <v>53131609</v>
      </c>
      <c r="USK1788" s="62">
        <v>53131609</v>
      </c>
      <c r="USL1788" s="62">
        <v>53131609</v>
      </c>
      <c r="USM1788" s="62">
        <v>53131609</v>
      </c>
      <c r="USN1788" s="62">
        <v>53131609</v>
      </c>
      <c r="USO1788" s="62">
        <v>53131609</v>
      </c>
      <c r="USP1788" s="62">
        <v>53131609</v>
      </c>
      <c r="USQ1788" s="62">
        <v>53131609</v>
      </c>
      <c r="USR1788" s="62">
        <v>53131609</v>
      </c>
      <c r="USS1788" s="62">
        <v>53131609</v>
      </c>
      <c r="UST1788" s="62">
        <v>53131609</v>
      </c>
      <c r="USU1788" s="62">
        <v>53131609</v>
      </c>
      <c r="USV1788" s="62">
        <v>53131609</v>
      </c>
      <c r="USW1788" s="62">
        <v>53131609</v>
      </c>
      <c r="USX1788" s="62">
        <v>53131609</v>
      </c>
      <c r="USY1788" s="62">
        <v>53131609</v>
      </c>
      <c r="USZ1788" s="62">
        <v>53131609</v>
      </c>
      <c r="UTA1788" s="62">
        <v>53131609</v>
      </c>
      <c r="UTB1788" s="62">
        <v>53131609</v>
      </c>
      <c r="UTC1788" s="62">
        <v>53131609</v>
      </c>
      <c r="UTD1788" s="62">
        <v>53131609</v>
      </c>
      <c r="UTE1788" s="62">
        <v>53131609</v>
      </c>
      <c r="UTF1788" s="62">
        <v>53131609</v>
      </c>
      <c r="UTG1788" s="62">
        <v>53131609</v>
      </c>
      <c r="UTH1788" s="62">
        <v>53131609</v>
      </c>
      <c r="UTI1788" s="62">
        <v>53131609</v>
      </c>
      <c r="UTJ1788" s="62">
        <v>53131609</v>
      </c>
      <c r="UTK1788" s="62">
        <v>53131609</v>
      </c>
      <c r="UTL1788" s="62">
        <v>53131609</v>
      </c>
      <c r="UTM1788" s="62">
        <v>53131609</v>
      </c>
      <c r="UTN1788" s="62">
        <v>53131609</v>
      </c>
      <c r="UTO1788" s="62">
        <v>53131609</v>
      </c>
      <c r="UTP1788" s="62">
        <v>53131609</v>
      </c>
      <c r="UTQ1788" s="62">
        <v>53131609</v>
      </c>
      <c r="UTR1788" s="62">
        <v>53131609</v>
      </c>
      <c r="UTS1788" s="62">
        <v>53131609</v>
      </c>
      <c r="UTT1788" s="62">
        <v>53131609</v>
      </c>
      <c r="UTU1788" s="62">
        <v>53131609</v>
      </c>
      <c r="UTV1788" s="62">
        <v>53131609</v>
      </c>
      <c r="UTW1788" s="62">
        <v>53131609</v>
      </c>
      <c r="UTX1788" s="62">
        <v>53131609</v>
      </c>
      <c r="UTY1788" s="62">
        <v>53131609</v>
      </c>
      <c r="UTZ1788" s="62">
        <v>53131609</v>
      </c>
      <c r="UUA1788" s="62">
        <v>53131609</v>
      </c>
      <c r="UUB1788" s="62">
        <v>53131609</v>
      </c>
      <c r="UUC1788" s="62">
        <v>53131609</v>
      </c>
      <c r="UUD1788" s="62">
        <v>53131609</v>
      </c>
      <c r="UUE1788" s="62">
        <v>53131609</v>
      </c>
      <c r="UUF1788" s="62">
        <v>53131609</v>
      </c>
      <c r="UUG1788" s="62">
        <v>53131609</v>
      </c>
      <c r="UUH1788" s="62">
        <v>53131609</v>
      </c>
      <c r="UUI1788" s="62">
        <v>53131609</v>
      </c>
      <c r="UUJ1788" s="62">
        <v>53131609</v>
      </c>
      <c r="UUK1788" s="62">
        <v>53131609</v>
      </c>
      <c r="UUL1788" s="62">
        <v>53131609</v>
      </c>
      <c r="UUM1788" s="62">
        <v>53131609</v>
      </c>
      <c r="UUN1788" s="62">
        <v>53131609</v>
      </c>
      <c r="UUO1788" s="62">
        <v>53131609</v>
      </c>
      <c r="UUP1788" s="62">
        <v>53131609</v>
      </c>
      <c r="UUQ1788" s="62">
        <v>53131609</v>
      </c>
      <c r="UUR1788" s="62">
        <v>53131609</v>
      </c>
      <c r="UUS1788" s="62">
        <v>53131609</v>
      </c>
      <c r="UUT1788" s="62">
        <v>53131609</v>
      </c>
      <c r="UUU1788" s="62">
        <v>53131609</v>
      </c>
      <c r="UUV1788" s="62">
        <v>53131609</v>
      </c>
      <c r="UUW1788" s="62">
        <v>53131609</v>
      </c>
      <c r="UUX1788" s="62">
        <v>53131609</v>
      </c>
      <c r="UUY1788" s="62">
        <v>53131609</v>
      </c>
      <c r="UUZ1788" s="62">
        <v>53131609</v>
      </c>
      <c r="UVA1788" s="62">
        <v>53131609</v>
      </c>
      <c r="UVB1788" s="62">
        <v>53131609</v>
      </c>
      <c r="UVC1788" s="62">
        <v>53131609</v>
      </c>
      <c r="UVD1788" s="62">
        <v>53131609</v>
      </c>
      <c r="UVE1788" s="62">
        <v>53131609</v>
      </c>
      <c r="UVF1788" s="62">
        <v>53131609</v>
      </c>
      <c r="UVG1788" s="62">
        <v>53131609</v>
      </c>
      <c r="UVH1788" s="62">
        <v>53131609</v>
      </c>
      <c r="UVI1788" s="62">
        <v>53131609</v>
      </c>
      <c r="UVJ1788" s="62">
        <v>53131609</v>
      </c>
      <c r="UVK1788" s="62">
        <v>53131609</v>
      </c>
      <c r="UVL1788" s="62">
        <v>53131609</v>
      </c>
      <c r="UVM1788" s="62">
        <v>53131609</v>
      </c>
      <c r="UVN1788" s="62">
        <v>53131609</v>
      </c>
      <c r="UVO1788" s="62">
        <v>53131609</v>
      </c>
      <c r="UVP1788" s="62">
        <v>53131609</v>
      </c>
      <c r="UVQ1788" s="62">
        <v>53131609</v>
      </c>
      <c r="UVR1788" s="62">
        <v>53131609</v>
      </c>
      <c r="UVS1788" s="62">
        <v>53131609</v>
      </c>
      <c r="UVT1788" s="62">
        <v>53131609</v>
      </c>
      <c r="UVU1788" s="62">
        <v>53131609</v>
      </c>
      <c r="UVV1788" s="62">
        <v>53131609</v>
      </c>
      <c r="UVW1788" s="62">
        <v>53131609</v>
      </c>
      <c r="UVX1788" s="62">
        <v>53131609</v>
      </c>
      <c r="UVY1788" s="62">
        <v>53131609</v>
      </c>
      <c r="UVZ1788" s="62">
        <v>53131609</v>
      </c>
      <c r="UWA1788" s="62">
        <v>53131609</v>
      </c>
      <c r="UWB1788" s="62">
        <v>53131609</v>
      </c>
      <c r="UWC1788" s="62">
        <v>53131609</v>
      </c>
      <c r="UWD1788" s="62">
        <v>53131609</v>
      </c>
      <c r="UWE1788" s="62">
        <v>53131609</v>
      </c>
      <c r="UWF1788" s="62">
        <v>53131609</v>
      </c>
      <c r="UWG1788" s="62">
        <v>53131609</v>
      </c>
      <c r="UWH1788" s="62">
        <v>53131609</v>
      </c>
      <c r="UWI1788" s="62">
        <v>53131609</v>
      </c>
      <c r="UWJ1788" s="62">
        <v>53131609</v>
      </c>
      <c r="UWK1788" s="62">
        <v>53131609</v>
      </c>
      <c r="UWL1788" s="62">
        <v>53131609</v>
      </c>
      <c r="UWM1788" s="62">
        <v>53131609</v>
      </c>
      <c r="UWN1788" s="62">
        <v>53131609</v>
      </c>
      <c r="UWO1788" s="62">
        <v>53131609</v>
      </c>
      <c r="UWP1788" s="62">
        <v>53131609</v>
      </c>
      <c r="UWQ1788" s="62">
        <v>53131609</v>
      </c>
      <c r="UWR1788" s="62">
        <v>53131609</v>
      </c>
      <c r="UWS1788" s="62">
        <v>53131609</v>
      </c>
      <c r="UWT1788" s="62">
        <v>53131609</v>
      </c>
      <c r="UWU1788" s="62">
        <v>53131609</v>
      </c>
      <c r="UWV1788" s="62">
        <v>53131609</v>
      </c>
      <c r="UWW1788" s="62">
        <v>53131609</v>
      </c>
      <c r="UWX1788" s="62">
        <v>53131609</v>
      </c>
      <c r="UWY1788" s="62">
        <v>53131609</v>
      </c>
      <c r="UWZ1788" s="62">
        <v>53131609</v>
      </c>
      <c r="UXA1788" s="62">
        <v>53131609</v>
      </c>
      <c r="UXB1788" s="62">
        <v>53131609</v>
      </c>
      <c r="UXC1788" s="62">
        <v>53131609</v>
      </c>
      <c r="UXD1788" s="62">
        <v>53131609</v>
      </c>
      <c r="UXE1788" s="62">
        <v>53131609</v>
      </c>
      <c r="UXF1788" s="62">
        <v>53131609</v>
      </c>
      <c r="UXG1788" s="62">
        <v>53131609</v>
      </c>
      <c r="UXH1788" s="62">
        <v>53131609</v>
      </c>
      <c r="UXI1788" s="62">
        <v>53131609</v>
      </c>
      <c r="UXJ1788" s="62">
        <v>53131609</v>
      </c>
      <c r="UXK1788" s="62">
        <v>53131609</v>
      </c>
      <c r="UXL1788" s="62">
        <v>53131609</v>
      </c>
      <c r="UXM1788" s="62">
        <v>53131609</v>
      </c>
      <c r="UXN1788" s="62">
        <v>53131609</v>
      </c>
      <c r="UXO1788" s="62">
        <v>53131609</v>
      </c>
      <c r="UXP1788" s="62">
        <v>53131609</v>
      </c>
      <c r="UXQ1788" s="62">
        <v>53131609</v>
      </c>
      <c r="UXR1788" s="62">
        <v>53131609</v>
      </c>
      <c r="UXS1788" s="62">
        <v>53131609</v>
      </c>
      <c r="UXT1788" s="62">
        <v>53131609</v>
      </c>
      <c r="UXU1788" s="62">
        <v>53131609</v>
      </c>
      <c r="UXV1788" s="62">
        <v>53131609</v>
      </c>
      <c r="UXW1788" s="62">
        <v>53131609</v>
      </c>
      <c r="UXX1788" s="62">
        <v>53131609</v>
      </c>
      <c r="UXY1788" s="62">
        <v>53131609</v>
      </c>
      <c r="UXZ1788" s="62">
        <v>53131609</v>
      </c>
      <c r="UYA1788" s="62">
        <v>53131609</v>
      </c>
      <c r="UYB1788" s="62">
        <v>53131609</v>
      </c>
      <c r="UYC1788" s="62">
        <v>53131609</v>
      </c>
      <c r="UYD1788" s="62">
        <v>53131609</v>
      </c>
      <c r="UYE1788" s="62">
        <v>53131609</v>
      </c>
      <c r="UYF1788" s="62">
        <v>53131609</v>
      </c>
      <c r="UYG1788" s="62">
        <v>53131609</v>
      </c>
      <c r="UYH1788" s="62">
        <v>53131609</v>
      </c>
      <c r="UYI1788" s="62">
        <v>53131609</v>
      </c>
      <c r="UYJ1788" s="62">
        <v>53131609</v>
      </c>
      <c r="UYK1788" s="62">
        <v>53131609</v>
      </c>
      <c r="UYL1788" s="62">
        <v>53131609</v>
      </c>
      <c r="UYM1788" s="62">
        <v>53131609</v>
      </c>
      <c r="UYN1788" s="62">
        <v>53131609</v>
      </c>
      <c r="UYO1788" s="62">
        <v>53131609</v>
      </c>
      <c r="UYP1788" s="62">
        <v>53131609</v>
      </c>
      <c r="UYQ1788" s="62">
        <v>53131609</v>
      </c>
      <c r="UYR1788" s="62">
        <v>53131609</v>
      </c>
      <c r="UYS1788" s="62">
        <v>53131609</v>
      </c>
      <c r="UYT1788" s="62">
        <v>53131609</v>
      </c>
      <c r="UYU1788" s="62">
        <v>53131609</v>
      </c>
      <c r="UYV1788" s="62">
        <v>53131609</v>
      </c>
      <c r="UYW1788" s="62">
        <v>53131609</v>
      </c>
      <c r="UYX1788" s="62">
        <v>53131609</v>
      </c>
      <c r="UYY1788" s="62">
        <v>53131609</v>
      </c>
      <c r="UYZ1788" s="62">
        <v>53131609</v>
      </c>
      <c r="UZA1788" s="62">
        <v>53131609</v>
      </c>
      <c r="UZB1788" s="62">
        <v>53131609</v>
      </c>
      <c r="UZC1788" s="62">
        <v>53131609</v>
      </c>
      <c r="UZD1788" s="62">
        <v>53131609</v>
      </c>
      <c r="UZE1788" s="62">
        <v>53131609</v>
      </c>
      <c r="UZF1788" s="62">
        <v>53131609</v>
      </c>
      <c r="UZG1788" s="62">
        <v>53131609</v>
      </c>
      <c r="UZH1788" s="62">
        <v>53131609</v>
      </c>
      <c r="UZI1788" s="62">
        <v>53131609</v>
      </c>
      <c r="UZJ1788" s="62">
        <v>53131609</v>
      </c>
      <c r="UZK1788" s="62">
        <v>53131609</v>
      </c>
      <c r="UZL1788" s="62">
        <v>53131609</v>
      </c>
      <c r="UZM1788" s="62">
        <v>53131609</v>
      </c>
      <c r="UZN1788" s="62">
        <v>53131609</v>
      </c>
      <c r="UZO1788" s="62">
        <v>53131609</v>
      </c>
      <c r="UZP1788" s="62">
        <v>53131609</v>
      </c>
      <c r="UZQ1788" s="62">
        <v>53131609</v>
      </c>
      <c r="UZR1788" s="62">
        <v>53131609</v>
      </c>
      <c r="UZS1788" s="62">
        <v>53131609</v>
      </c>
      <c r="UZT1788" s="62">
        <v>53131609</v>
      </c>
      <c r="UZU1788" s="62">
        <v>53131609</v>
      </c>
      <c r="UZV1788" s="62">
        <v>53131609</v>
      </c>
      <c r="UZW1788" s="62">
        <v>53131609</v>
      </c>
      <c r="UZX1788" s="62">
        <v>53131609</v>
      </c>
      <c r="UZY1788" s="62">
        <v>53131609</v>
      </c>
      <c r="UZZ1788" s="62">
        <v>53131609</v>
      </c>
      <c r="VAA1788" s="62">
        <v>53131609</v>
      </c>
      <c r="VAB1788" s="62">
        <v>53131609</v>
      </c>
      <c r="VAC1788" s="62">
        <v>53131609</v>
      </c>
      <c r="VAD1788" s="62">
        <v>53131609</v>
      </c>
      <c r="VAE1788" s="62">
        <v>53131609</v>
      </c>
      <c r="VAF1788" s="62">
        <v>53131609</v>
      </c>
      <c r="VAG1788" s="62">
        <v>53131609</v>
      </c>
      <c r="VAH1788" s="62">
        <v>53131609</v>
      </c>
      <c r="VAI1788" s="62">
        <v>53131609</v>
      </c>
      <c r="VAJ1788" s="62">
        <v>53131609</v>
      </c>
      <c r="VAK1788" s="62">
        <v>53131609</v>
      </c>
      <c r="VAL1788" s="62">
        <v>53131609</v>
      </c>
      <c r="VAM1788" s="62">
        <v>53131609</v>
      </c>
      <c r="VAN1788" s="62">
        <v>53131609</v>
      </c>
      <c r="VAO1788" s="62">
        <v>53131609</v>
      </c>
      <c r="VAP1788" s="62">
        <v>53131609</v>
      </c>
      <c r="VAQ1788" s="62">
        <v>53131609</v>
      </c>
      <c r="VAR1788" s="62">
        <v>53131609</v>
      </c>
      <c r="VAS1788" s="62">
        <v>53131609</v>
      </c>
      <c r="VAT1788" s="62">
        <v>53131609</v>
      </c>
      <c r="VAU1788" s="62">
        <v>53131609</v>
      </c>
      <c r="VAV1788" s="62">
        <v>53131609</v>
      </c>
      <c r="VAW1788" s="62">
        <v>53131609</v>
      </c>
      <c r="VAX1788" s="62">
        <v>53131609</v>
      </c>
      <c r="VAY1788" s="62">
        <v>53131609</v>
      </c>
      <c r="VAZ1788" s="62">
        <v>53131609</v>
      </c>
      <c r="VBA1788" s="62">
        <v>53131609</v>
      </c>
      <c r="VBB1788" s="62">
        <v>53131609</v>
      </c>
      <c r="VBC1788" s="62">
        <v>53131609</v>
      </c>
      <c r="VBD1788" s="62">
        <v>53131609</v>
      </c>
      <c r="VBE1788" s="62">
        <v>53131609</v>
      </c>
      <c r="VBF1788" s="62">
        <v>53131609</v>
      </c>
      <c r="VBG1788" s="62">
        <v>53131609</v>
      </c>
      <c r="VBH1788" s="62">
        <v>53131609</v>
      </c>
      <c r="VBI1788" s="62">
        <v>53131609</v>
      </c>
      <c r="VBJ1788" s="62">
        <v>53131609</v>
      </c>
      <c r="VBK1788" s="62">
        <v>53131609</v>
      </c>
      <c r="VBL1788" s="62">
        <v>53131609</v>
      </c>
      <c r="VBM1788" s="62">
        <v>53131609</v>
      </c>
      <c r="VBN1788" s="62">
        <v>53131609</v>
      </c>
      <c r="VBO1788" s="62">
        <v>53131609</v>
      </c>
      <c r="VBP1788" s="62">
        <v>53131609</v>
      </c>
      <c r="VBQ1788" s="62">
        <v>53131609</v>
      </c>
      <c r="VBR1788" s="62">
        <v>53131609</v>
      </c>
      <c r="VBS1788" s="62">
        <v>53131609</v>
      </c>
      <c r="VBT1788" s="62">
        <v>53131609</v>
      </c>
      <c r="VBU1788" s="62">
        <v>53131609</v>
      </c>
      <c r="VBV1788" s="62">
        <v>53131609</v>
      </c>
      <c r="VBW1788" s="62">
        <v>53131609</v>
      </c>
      <c r="VBX1788" s="62">
        <v>53131609</v>
      </c>
      <c r="VBY1788" s="62">
        <v>53131609</v>
      </c>
      <c r="VBZ1788" s="62">
        <v>53131609</v>
      </c>
      <c r="VCA1788" s="62">
        <v>53131609</v>
      </c>
      <c r="VCB1788" s="62">
        <v>53131609</v>
      </c>
      <c r="VCC1788" s="62">
        <v>53131609</v>
      </c>
      <c r="VCD1788" s="62">
        <v>53131609</v>
      </c>
      <c r="VCE1788" s="62">
        <v>53131609</v>
      </c>
      <c r="VCF1788" s="62">
        <v>53131609</v>
      </c>
      <c r="VCG1788" s="62">
        <v>53131609</v>
      </c>
      <c r="VCH1788" s="62">
        <v>53131609</v>
      </c>
      <c r="VCI1788" s="62">
        <v>53131609</v>
      </c>
      <c r="VCJ1788" s="62">
        <v>53131609</v>
      </c>
      <c r="VCK1788" s="62">
        <v>53131609</v>
      </c>
      <c r="VCL1788" s="62">
        <v>53131609</v>
      </c>
      <c r="VCM1788" s="62">
        <v>53131609</v>
      </c>
      <c r="VCN1788" s="62">
        <v>53131609</v>
      </c>
      <c r="VCO1788" s="62">
        <v>53131609</v>
      </c>
      <c r="VCP1788" s="62">
        <v>53131609</v>
      </c>
      <c r="VCQ1788" s="62">
        <v>53131609</v>
      </c>
      <c r="VCR1788" s="62">
        <v>53131609</v>
      </c>
      <c r="VCS1788" s="62">
        <v>53131609</v>
      </c>
      <c r="VCT1788" s="62">
        <v>53131609</v>
      </c>
      <c r="VCU1788" s="62">
        <v>53131609</v>
      </c>
      <c r="VCV1788" s="62">
        <v>53131609</v>
      </c>
      <c r="VCW1788" s="62">
        <v>53131609</v>
      </c>
      <c r="VCX1788" s="62">
        <v>53131609</v>
      </c>
      <c r="VCY1788" s="62">
        <v>53131609</v>
      </c>
      <c r="VCZ1788" s="62">
        <v>53131609</v>
      </c>
      <c r="VDA1788" s="62">
        <v>53131609</v>
      </c>
      <c r="VDB1788" s="62">
        <v>53131609</v>
      </c>
      <c r="VDC1788" s="62">
        <v>53131609</v>
      </c>
      <c r="VDD1788" s="62">
        <v>53131609</v>
      </c>
      <c r="VDE1788" s="62">
        <v>53131609</v>
      </c>
      <c r="VDF1788" s="62">
        <v>53131609</v>
      </c>
      <c r="VDG1788" s="62">
        <v>53131609</v>
      </c>
      <c r="VDH1788" s="62">
        <v>53131609</v>
      </c>
      <c r="VDI1788" s="62">
        <v>53131609</v>
      </c>
      <c r="VDJ1788" s="62">
        <v>53131609</v>
      </c>
      <c r="VDK1788" s="62">
        <v>53131609</v>
      </c>
      <c r="VDL1788" s="62">
        <v>53131609</v>
      </c>
      <c r="VDM1788" s="62">
        <v>53131609</v>
      </c>
      <c r="VDN1788" s="62">
        <v>53131609</v>
      </c>
      <c r="VDO1788" s="62">
        <v>53131609</v>
      </c>
      <c r="VDP1788" s="62">
        <v>53131609</v>
      </c>
      <c r="VDQ1788" s="62">
        <v>53131609</v>
      </c>
      <c r="VDR1788" s="62">
        <v>53131609</v>
      </c>
      <c r="VDS1788" s="62">
        <v>53131609</v>
      </c>
      <c r="VDT1788" s="62">
        <v>53131609</v>
      </c>
      <c r="VDU1788" s="62">
        <v>53131609</v>
      </c>
      <c r="VDV1788" s="62">
        <v>53131609</v>
      </c>
      <c r="VDW1788" s="62">
        <v>53131609</v>
      </c>
      <c r="VDX1788" s="62">
        <v>53131609</v>
      </c>
      <c r="VDY1788" s="62">
        <v>53131609</v>
      </c>
      <c r="VDZ1788" s="62">
        <v>53131609</v>
      </c>
      <c r="VEA1788" s="62">
        <v>53131609</v>
      </c>
      <c r="VEB1788" s="62">
        <v>53131609</v>
      </c>
      <c r="VEC1788" s="62">
        <v>53131609</v>
      </c>
      <c r="VED1788" s="62">
        <v>53131609</v>
      </c>
      <c r="VEE1788" s="62">
        <v>53131609</v>
      </c>
      <c r="VEF1788" s="62">
        <v>53131609</v>
      </c>
      <c r="VEG1788" s="62">
        <v>53131609</v>
      </c>
      <c r="VEH1788" s="62">
        <v>53131609</v>
      </c>
      <c r="VEI1788" s="62">
        <v>53131609</v>
      </c>
      <c r="VEJ1788" s="62">
        <v>53131609</v>
      </c>
      <c r="VEK1788" s="62">
        <v>53131609</v>
      </c>
      <c r="VEL1788" s="62">
        <v>53131609</v>
      </c>
      <c r="VEM1788" s="62">
        <v>53131609</v>
      </c>
      <c r="VEN1788" s="62">
        <v>53131609</v>
      </c>
      <c r="VEO1788" s="62">
        <v>53131609</v>
      </c>
      <c r="VEP1788" s="62">
        <v>53131609</v>
      </c>
      <c r="VEQ1788" s="62">
        <v>53131609</v>
      </c>
      <c r="VER1788" s="62">
        <v>53131609</v>
      </c>
      <c r="VES1788" s="62">
        <v>53131609</v>
      </c>
      <c r="VET1788" s="62">
        <v>53131609</v>
      </c>
      <c r="VEU1788" s="62">
        <v>53131609</v>
      </c>
      <c r="VEV1788" s="62">
        <v>53131609</v>
      </c>
      <c r="VEW1788" s="62">
        <v>53131609</v>
      </c>
      <c r="VEX1788" s="62">
        <v>53131609</v>
      </c>
      <c r="VEY1788" s="62">
        <v>53131609</v>
      </c>
      <c r="VEZ1788" s="62">
        <v>53131609</v>
      </c>
      <c r="VFA1788" s="62">
        <v>53131609</v>
      </c>
      <c r="VFB1788" s="62">
        <v>53131609</v>
      </c>
      <c r="VFC1788" s="62">
        <v>53131609</v>
      </c>
      <c r="VFD1788" s="62">
        <v>53131609</v>
      </c>
      <c r="VFE1788" s="62">
        <v>53131609</v>
      </c>
      <c r="VFF1788" s="62">
        <v>53131609</v>
      </c>
      <c r="VFG1788" s="62">
        <v>53131609</v>
      </c>
      <c r="VFH1788" s="62">
        <v>53131609</v>
      </c>
      <c r="VFI1788" s="62">
        <v>53131609</v>
      </c>
      <c r="VFJ1788" s="62">
        <v>53131609</v>
      </c>
      <c r="VFK1788" s="62">
        <v>53131609</v>
      </c>
      <c r="VFL1788" s="62">
        <v>53131609</v>
      </c>
      <c r="VFM1788" s="62">
        <v>53131609</v>
      </c>
      <c r="VFN1788" s="62">
        <v>53131609</v>
      </c>
      <c r="VFO1788" s="62">
        <v>53131609</v>
      </c>
      <c r="VFP1788" s="62">
        <v>53131609</v>
      </c>
      <c r="VFQ1788" s="62">
        <v>53131609</v>
      </c>
      <c r="VFR1788" s="62">
        <v>53131609</v>
      </c>
      <c r="VFS1788" s="62">
        <v>53131609</v>
      </c>
      <c r="VFT1788" s="62">
        <v>53131609</v>
      </c>
      <c r="VFU1788" s="62">
        <v>53131609</v>
      </c>
      <c r="VFV1788" s="62">
        <v>53131609</v>
      </c>
      <c r="VFW1788" s="62">
        <v>53131609</v>
      </c>
      <c r="VFX1788" s="62">
        <v>53131609</v>
      </c>
      <c r="VFY1788" s="62">
        <v>53131609</v>
      </c>
      <c r="VFZ1788" s="62">
        <v>53131609</v>
      </c>
      <c r="VGA1788" s="62">
        <v>53131609</v>
      </c>
      <c r="VGB1788" s="62">
        <v>53131609</v>
      </c>
      <c r="VGC1788" s="62">
        <v>53131609</v>
      </c>
      <c r="VGD1788" s="62">
        <v>53131609</v>
      </c>
      <c r="VGE1788" s="62">
        <v>53131609</v>
      </c>
      <c r="VGF1788" s="62">
        <v>53131609</v>
      </c>
      <c r="VGG1788" s="62">
        <v>53131609</v>
      </c>
      <c r="VGH1788" s="62">
        <v>53131609</v>
      </c>
      <c r="VGI1788" s="62">
        <v>53131609</v>
      </c>
      <c r="VGJ1788" s="62">
        <v>53131609</v>
      </c>
      <c r="VGK1788" s="62">
        <v>53131609</v>
      </c>
      <c r="VGL1788" s="62">
        <v>53131609</v>
      </c>
      <c r="VGM1788" s="62">
        <v>53131609</v>
      </c>
      <c r="VGN1788" s="62">
        <v>53131609</v>
      </c>
      <c r="VGO1788" s="62">
        <v>53131609</v>
      </c>
      <c r="VGP1788" s="62">
        <v>53131609</v>
      </c>
      <c r="VGQ1788" s="62">
        <v>53131609</v>
      </c>
      <c r="VGR1788" s="62">
        <v>53131609</v>
      </c>
      <c r="VGS1788" s="62">
        <v>53131609</v>
      </c>
      <c r="VGT1788" s="62">
        <v>53131609</v>
      </c>
      <c r="VGU1788" s="62">
        <v>53131609</v>
      </c>
      <c r="VGV1788" s="62">
        <v>53131609</v>
      </c>
      <c r="VGW1788" s="62">
        <v>53131609</v>
      </c>
      <c r="VGX1788" s="62">
        <v>53131609</v>
      </c>
      <c r="VGY1788" s="62">
        <v>53131609</v>
      </c>
      <c r="VGZ1788" s="62">
        <v>53131609</v>
      </c>
      <c r="VHA1788" s="62">
        <v>53131609</v>
      </c>
      <c r="VHB1788" s="62">
        <v>53131609</v>
      </c>
      <c r="VHC1788" s="62">
        <v>53131609</v>
      </c>
      <c r="VHD1788" s="62">
        <v>53131609</v>
      </c>
      <c r="VHE1788" s="62">
        <v>53131609</v>
      </c>
      <c r="VHF1788" s="62">
        <v>53131609</v>
      </c>
      <c r="VHG1788" s="62">
        <v>53131609</v>
      </c>
      <c r="VHH1788" s="62">
        <v>53131609</v>
      </c>
      <c r="VHI1788" s="62">
        <v>53131609</v>
      </c>
      <c r="VHJ1788" s="62">
        <v>53131609</v>
      </c>
      <c r="VHK1788" s="62">
        <v>53131609</v>
      </c>
      <c r="VHL1788" s="62">
        <v>53131609</v>
      </c>
      <c r="VHM1788" s="62">
        <v>53131609</v>
      </c>
      <c r="VHN1788" s="62">
        <v>53131609</v>
      </c>
      <c r="VHO1788" s="62">
        <v>53131609</v>
      </c>
      <c r="VHP1788" s="62">
        <v>53131609</v>
      </c>
      <c r="VHQ1788" s="62">
        <v>53131609</v>
      </c>
      <c r="VHR1788" s="62">
        <v>53131609</v>
      </c>
      <c r="VHS1788" s="62">
        <v>53131609</v>
      </c>
      <c r="VHT1788" s="62">
        <v>53131609</v>
      </c>
      <c r="VHU1788" s="62">
        <v>53131609</v>
      </c>
      <c r="VHV1788" s="62">
        <v>53131609</v>
      </c>
      <c r="VHW1788" s="62">
        <v>53131609</v>
      </c>
      <c r="VHX1788" s="62">
        <v>53131609</v>
      </c>
      <c r="VHY1788" s="62">
        <v>53131609</v>
      </c>
      <c r="VHZ1788" s="62">
        <v>53131609</v>
      </c>
      <c r="VIA1788" s="62">
        <v>53131609</v>
      </c>
      <c r="VIB1788" s="62">
        <v>53131609</v>
      </c>
      <c r="VIC1788" s="62">
        <v>53131609</v>
      </c>
      <c r="VID1788" s="62">
        <v>53131609</v>
      </c>
      <c r="VIE1788" s="62">
        <v>53131609</v>
      </c>
      <c r="VIF1788" s="62">
        <v>53131609</v>
      </c>
      <c r="VIG1788" s="62">
        <v>53131609</v>
      </c>
      <c r="VIH1788" s="62">
        <v>53131609</v>
      </c>
      <c r="VII1788" s="62">
        <v>53131609</v>
      </c>
      <c r="VIJ1788" s="62">
        <v>53131609</v>
      </c>
      <c r="VIK1788" s="62">
        <v>53131609</v>
      </c>
      <c r="VIL1788" s="62">
        <v>53131609</v>
      </c>
      <c r="VIM1788" s="62">
        <v>53131609</v>
      </c>
      <c r="VIN1788" s="62">
        <v>53131609</v>
      </c>
      <c r="VIO1788" s="62">
        <v>53131609</v>
      </c>
      <c r="VIP1788" s="62">
        <v>53131609</v>
      </c>
      <c r="VIQ1788" s="62">
        <v>53131609</v>
      </c>
      <c r="VIR1788" s="62">
        <v>53131609</v>
      </c>
      <c r="VIS1788" s="62">
        <v>53131609</v>
      </c>
      <c r="VIT1788" s="62">
        <v>53131609</v>
      </c>
      <c r="VIU1788" s="62">
        <v>53131609</v>
      </c>
      <c r="VIV1788" s="62">
        <v>53131609</v>
      </c>
      <c r="VIW1788" s="62">
        <v>53131609</v>
      </c>
      <c r="VIX1788" s="62">
        <v>53131609</v>
      </c>
      <c r="VIY1788" s="62">
        <v>53131609</v>
      </c>
      <c r="VIZ1788" s="62">
        <v>53131609</v>
      </c>
      <c r="VJA1788" s="62">
        <v>53131609</v>
      </c>
      <c r="VJB1788" s="62">
        <v>53131609</v>
      </c>
      <c r="VJC1788" s="62">
        <v>53131609</v>
      </c>
      <c r="VJD1788" s="62">
        <v>53131609</v>
      </c>
      <c r="VJE1788" s="62">
        <v>53131609</v>
      </c>
      <c r="VJF1788" s="62">
        <v>53131609</v>
      </c>
      <c r="VJG1788" s="62">
        <v>53131609</v>
      </c>
      <c r="VJH1788" s="62">
        <v>53131609</v>
      </c>
      <c r="VJI1788" s="62">
        <v>53131609</v>
      </c>
      <c r="VJJ1788" s="62">
        <v>53131609</v>
      </c>
      <c r="VJK1788" s="62">
        <v>53131609</v>
      </c>
      <c r="VJL1788" s="62">
        <v>53131609</v>
      </c>
      <c r="VJM1788" s="62">
        <v>53131609</v>
      </c>
      <c r="VJN1788" s="62">
        <v>53131609</v>
      </c>
      <c r="VJO1788" s="62">
        <v>53131609</v>
      </c>
      <c r="VJP1788" s="62">
        <v>53131609</v>
      </c>
      <c r="VJQ1788" s="62">
        <v>53131609</v>
      </c>
      <c r="VJR1788" s="62">
        <v>53131609</v>
      </c>
      <c r="VJS1788" s="62">
        <v>53131609</v>
      </c>
      <c r="VJT1788" s="62">
        <v>53131609</v>
      </c>
      <c r="VJU1788" s="62">
        <v>53131609</v>
      </c>
      <c r="VJV1788" s="62">
        <v>53131609</v>
      </c>
      <c r="VJW1788" s="62">
        <v>53131609</v>
      </c>
      <c r="VJX1788" s="62">
        <v>53131609</v>
      </c>
      <c r="VJY1788" s="62">
        <v>53131609</v>
      </c>
      <c r="VJZ1788" s="62">
        <v>53131609</v>
      </c>
      <c r="VKA1788" s="62">
        <v>53131609</v>
      </c>
      <c r="VKB1788" s="62">
        <v>53131609</v>
      </c>
      <c r="VKC1788" s="62">
        <v>53131609</v>
      </c>
      <c r="VKD1788" s="62">
        <v>53131609</v>
      </c>
      <c r="VKE1788" s="62">
        <v>53131609</v>
      </c>
      <c r="VKF1788" s="62">
        <v>53131609</v>
      </c>
      <c r="VKG1788" s="62">
        <v>53131609</v>
      </c>
      <c r="VKH1788" s="62">
        <v>53131609</v>
      </c>
      <c r="VKI1788" s="62">
        <v>53131609</v>
      </c>
      <c r="VKJ1788" s="62">
        <v>53131609</v>
      </c>
      <c r="VKK1788" s="62">
        <v>53131609</v>
      </c>
      <c r="VKL1788" s="62">
        <v>53131609</v>
      </c>
      <c r="VKM1788" s="62">
        <v>53131609</v>
      </c>
      <c r="VKN1788" s="62">
        <v>53131609</v>
      </c>
      <c r="VKO1788" s="62">
        <v>53131609</v>
      </c>
      <c r="VKP1788" s="62">
        <v>53131609</v>
      </c>
      <c r="VKQ1788" s="62">
        <v>53131609</v>
      </c>
      <c r="VKR1788" s="62">
        <v>53131609</v>
      </c>
      <c r="VKS1788" s="62">
        <v>53131609</v>
      </c>
      <c r="VKT1788" s="62">
        <v>53131609</v>
      </c>
      <c r="VKU1788" s="62">
        <v>53131609</v>
      </c>
      <c r="VKV1788" s="62">
        <v>53131609</v>
      </c>
      <c r="VKW1788" s="62">
        <v>53131609</v>
      </c>
      <c r="VKX1788" s="62">
        <v>53131609</v>
      </c>
      <c r="VKY1788" s="62">
        <v>53131609</v>
      </c>
      <c r="VKZ1788" s="62">
        <v>53131609</v>
      </c>
      <c r="VLA1788" s="62">
        <v>53131609</v>
      </c>
      <c r="VLB1788" s="62">
        <v>53131609</v>
      </c>
      <c r="VLC1788" s="62">
        <v>53131609</v>
      </c>
      <c r="VLD1788" s="62">
        <v>53131609</v>
      </c>
      <c r="VLE1788" s="62">
        <v>53131609</v>
      </c>
      <c r="VLF1788" s="62">
        <v>53131609</v>
      </c>
      <c r="VLG1788" s="62">
        <v>53131609</v>
      </c>
      <c r="VLH1788" s="62">
        <v>53131609</v>
      </c>
      <c r="VLI1788" s="62">
        <v>53131609</v>
      </c>
      <c r="VLJ1788" s="62">
        <v>53131609</v>
      </c>
      <c r="VLK1788" s="62">
        <v>53131609</v>
      </c>
      <c r="VLL1788" s="62">
        <v>53131609</v>
      </c>
      <c r="VLM1788" s="62">
        <v>53131609</v>
      </c>
      <c r="VLN1788" s="62">
        <v>53131609</v>
      </c>
      <c r="VLO1788" s="62">
        <v>53131609</v>
      </c>
      <c r="VLP1788" s="62">
        <v>53131609</v>
      </c>
      <c r="VLQ1788" s="62">
        <v>53131609</v>
      </c>
      <c r="VLR1788" s="62">
        <v>53131609</v>
      </c>
      <c r="VLS1788" s="62">
        <v>53131609</v>
      </c>
      <c r="VLT1788" s="62">
        <v>53131609</v>
      </c>
      <c r="VLU1788" s="62">
        <v>53131609</v>
      </c>
      <c r="VLV1788" s="62">
        <v>53131609</v>
      </c>
      <c r="VLW1788" s="62">
        <v>53131609</v>
      </c>
      <c r="VLX1788" s="62">
        <v>53131609</v>
      </c>
      <c r="VLY1788" s="62">
        <v>53131609</v>
      </c>
      <c r="VLZ1788" s="62">
        <v>53131609</v>
      </c>
      <c r="VMA1788" s="62">
        <v>53131609</v>
      </c>
      <c r="VMB1788" s="62">
        <v>53131609</v>
      </c>
      <c r="VMC1788" s="62">
        <v>53131609</v>
      </c>
      <c r="VMD1788" s="62">
        <v>53131609</v>
      </c>
      <c r="VME1788" s="62">
        <v>53131609</v>
      </c>
      <c r="VMF1788" s="62">
        <v>53131609</v>
      </c>
      <c r="VMG1788" s="62">
        <v>53131609</v>
      </c>
      <c r="VMH1788" s="62">
        <v>53131609</v>
      </c>
      <c r="VMI1788" s="62">
        <v>53131609</v>
      </c>
      <c r="VMJ1788" s="62">
        <v>53131609</v>
      </c>
      <c r="VMK1788" s="62">
        <v>53131609</v>
      </c>
      <c r="VML1788" s="62">
        <v>53131609</v>
      </c>
      <c r="VMM1788" s="62">
        <v>53131609</v>
      </c>
      <c r="VMN1788" s="62">
        <v>53131609</v>
      </c>
      <c r="VMO1788" s="62">
        <v>53131609</v>
      </c>
      <c r="VMP1788" s="62">
        <v>53131609</v>
      </c>
      <c r="VMQ1788" s="62">
        <v>53131609</v>
      </c>
      <c r="VMR1788" s="62">
        <v>53131609</v>
      </c>
      <c r="VMS1788" s="62">
        <v>53131609</v>
      </c>
      <c r="VMT1788" s="62">
        <v>53131609</v>
      </c>
      <c r="VMU1788" s="62">
        <v>53131609</v>
      </c>
      <c r="VMV1788" s="62">
        <v>53131609</v>
      </c>
      <c r="VMW1788" s="62">
        <v>53131609</v>
      </c>
      <c r="VMX1788" s="62">
        <v>53131609</v>
      </c>
      <c r="VMY1788" s="62">
        <v>53131609</v>
      </c>
      <c r="VMZ1788" s="62">
        <v>53131609</v>
      </c>
      <c r="VNA1788" s="62">
        <v>53131609</v>
      </c>
      <c r="VNB1788" s="62">
        <v>53131609</v>
      </c>
      <c r="VNC1788" s="62">
        <v>53131609</v>
      </c>
      <c r="VND1788" s="62">
        <v>53131609</v>
      </c>
      <c r="VNE1788" s="62">
        <v>53131609</v>
      </c>
      <c r="VNF1788" s="62">
        <v>53131609</v>
      </c>
      <c r="VNG1788" s="62">
        <v>53131609</v>
      </c>
      <c r="VNH1788" s="62">
        <v>53131609</v>
      </c>
      <c r="VNI1788" s="62">
        <v>53131609</v>
      </c>
      <c r="VNJ1788" s="62">
        <v>53131609</v>
      </c>
      <c r="VNK1788" s="62">
        <v>53131609</v>
      </c>
      <c r="VNL1788" s="62">
        <v>53131609</v>
      </c>
      <c r="VNM1788" s="62">
        <v>53131609</v>
      </c>
      <c r="VNN1788" s="62">
        <v>53131609</v>
      </c>
      <c r="VNO1788" s="62">
        <v>53131609</v>
      </c>
      <c r="VNP1788" s="62">
        <v>53131609</v>
      </c>
      <c r="VNQ1788" s="62">
        <v>53131609</v>
      </c>
      <c r="VNR1788" s="62">
        <v>53131609</v>
      </c>
      <c r="VNS1788" s="62">
        <v>53131609</v>
      </c>
      <c r="VNT1788" s="62">
        <v>53131609</v>
      </c>
      <c r="VNU1788" s="62">
        <v>53131609</v>
      </c>
      <c r="VNV1788" s="62">
        <v>53131609</v>
      </c>
      <c r="VNW1788" s="62">
        <v>53131609</v>
      </c>
      <c r="VNX1788" s="62">
        <v>53131609</v>
      </c>
      <c r="VNY1788" s="62">
        <v>53131609</v>
      </c>
      <c r="VNZ1788" s="62">
        <v>53131609</v>
      </c>
      <c r="VOA1788" s="62">
        <v>53131609</v>
      </c>
      <c r="VOB1788" s="62">
        <v>53131609</v>
      </c>
      <c r="VOC1788" s="62">
        <v>53131609</v>
      </c>
      <c r="VOD1788" s="62">
        <v>53131609</v>
      </c>
      <c r="VOE1788" s="62">
        <v>53131609</v>
      </c>
      <c r="VOF1788" s="62">
        <v>53131609</v>
      </c>
      <c r="VOG1788" s="62">
        <v>53131609</v>
      </c>
      <c r="VOH1788" s="62">
        <v>53131609</v>
      </c>
      <c r="VOI1788" s="62">
        <v>53131609</v>
      </c>
      <c r="VOJ1788" s="62">
        <v>53131609</v>
      </c>
      <c r="VOK1788" s="62">
        <v>53131609</v>
      </c>
      <c r="VOL1788" s="62">
        <v>53131609</v>
      </c>
      <c r="VOM1788" s="62">
        <v>53131609</v>
      </c>
      <c r="VON1788" s="62">
        <v>53131609</v>
      </c>
      <c r="VOO1788" s="62">
        <v>53131609</v>
      </c>
      <c r="VOP1788" s="62">
        <v>53131609</v>
      </c>
      <c r="VOQ1788" s="62">
        <v>53131609</v>
      </c>
      <c r="VOR1788" s="62">
        <v>53131609</v>
      </c>
      <c r="VOS1788" s="62">
        <v>53131609</v>
      </c>
      <c r="VOT1788" s="62">
        <v>53131609</v>
      </c>
      <c r="VOU1788" s="62">
        <v>53131609</v>
      </c>
      <c r="VOV1788" s="62">
        <v>53131609</v>
      </c>
      <c r="VOW1788" s="62">
        <v>53131609</v>
      </c>
      <c r="VOX1788" s="62">
        <v>53131609</v>
      </c>
      <c r="VOY1788" s="62">
        <v>53131609</v>
      </c>
      <c r="VOZ1788" s="62">
        <v>53131609</v>
      </c>
      <c r="VPA1788" s="62">
        <v>53131609</v>
      </c>
      <c r="VPB1788" s="62">
        <v>53131609</v>
      </c>
      <c r="VPC1788" s="62">
        <v>53131609</v>
      </c>
      <c r="VPD1788" s="62">
        <v>53131609</v>
      </c>
      <c r="VPE1788" s="62">
        <v>53131609</v>
      </c>
      <c r="VPF1788" s="62">
        <v>53131609</v>
      </c>
      <c r="VPG1788" s="62">
        <v>53131609</v>
      </c>
      <c r="VPH1788" s="62">
        <v>53131609</v>
      </c>
      <c r="VPI1788" s="62">
        <v>53131609</v>
      </c>
      <c r="VPJ1788" s="62">
        <v>53131609</v>
      </c>
      <c r="VPK1788" s="62">
        <v>53131609</v>
      </c>
      <c r="VPL1788" s="62">
        <v>53131609</v>
      </c>
      <c r="VPM1788" s="62">
        <v>53131609</v>
      </c>
      <c r="VPN1788" s="62">
        <v>53131609</v>
      </c>
      <c r="VPO1788" s="62">
        <v>53131609</v>
      </c>
      <c r="VPP1788" s="62">
        <v>53131609</v>
      </c>
      <c r="VPQ1788" s="62">
        <v>53131609</v>
      </c>
      <c r="VPR1788" s="62">
        <v>53131609</v>
      </c>
      <c r="VPS1788" s="62">
        <v>53131609</v>
      </c>
      <c r="VPT1788" s="62">
        <v>53131609</v>
      </c>
      <c r="VPU1788" s="62">
        <v>53131609</v>
      </c>
      <c r="VPV1788" s="62">
        <v>53131609</v>
      </c>
      <c r="VPW1788" s="62">
        <v>53131609</v>
      </c>
      <c r="VPX1788" s="62">
        <v>53131609</v>
      </c>
      <c r="VPY1788" s="62">
        <v>53131609</v>
      </c>
      <c r="VPZ1788" s="62">
        <v>53131609</v>
      </c>
      <c r="VQA1788" s="62">
        <v>53131609</v>
      </c>
      <c r="VQB1788" s="62">
        <v>53131609</v>
      </c>
      <c r="VQC1788" s="62">
        <v>53131609</v>
      </c>
      <c r="VQD1788" s="62">
        <v>53131609</v>
      </c>
      <c r="VQE1788" s="62">
        <v>53131609</v>
      </c>
      <c r="VQF1788" s="62">
        <v>53131609</v>
      </c>
      <c r="VQG1788" s="62">
        <v>53131609</v>
      </c>
      <c r="VQH1788" s="62">
        <v>53131609</v>
      </c>
      <c r="VQI1788" s="62">
        <v>53131609</v>
      </c>
      <c r="VQJ1788" s="62">
        <v>53131609</v>
      </c>
      <c r="VQK1788" s="62">
        <v>53131609</v>
      </c>
      <c r="VQL1788" s="62">
        <v>53131609</v>
      </c>
      <c r="VQM1788" s="62">
        <v>53131609</v>
      </c>
      <c r="VQN1788" s="62">
        <v>53131609</v>
      </c>
      <c r="VQO1788" s="62">
        <v>53131609</v>
      </c>
      <c r="VQP1788" s="62">
        <v>53131609</v>
      </c>
      <c r="VQQ1788" s="62">
        <v>53131609</v>
      </c>
      <c r="VQR1788" s="62">
        <v>53131609</v>
      </c>
      <c r="VQS1788" s="62">
        <v>53131609</v>
      </c>
      <c r="VQT1788" s="62">
        <v>53131609</v>
      </c>
      <c r="VQU1788" s="62">
        <v>53131609</v>
      </c>
      <c r="VQV1788" s="62">
        <v>53131609</v>
      </c>
      <c r="VQW1788" s="62">
        <v>53131609</v>
      </c>
      <c r="VQX1788" s="62">
        <v>53131609</v>
      </c>
      <c r="VQY1788" s="62">
        <v>53131609</v>
      </c>
      <c r="VQZ1788" s="62">
        <v>53131609</v>
      </c>
      <c r="VRA1788" s="62">
        <v>53131609</v>
      </c>
      <c r="VRB1788" s="62">
        <v>53131609</v>
      </c>
      <c r="VRC1788" s="62">
        <v>53131609</v>
      </c>
      <c r="VRD1788" s="62">
        <v>53131609</v>
      </c>
      <c r="VRE1788" s="62">
        <v>53131609</v>
      </c>
      <c r="VRF1788" s="62">
        <v>53131609</v>
      </c>
      <c r="VRG1788" s="62">
        <v>53131609</v>
      </c>
      <c r="VRH1788" s="62">
        <v>53131609</v>
      </c>
      <c r="VRI1788" s="62">
        <v>53131609</v>
      </c>
      <c r="VRJ1788" s="62">
        <v>53131609</v>
      </c>
      <c r="VRK1788" s="62">
        <v>53131609</v>
      </c>
      <c r="VRL1788" s="62">
        <v>53131609</v>
      </c>
      <c r="VRM1788" s="62">
        <v>53131609</v>
      </c>
      <c r="VRN1788" s="62">
        <v>53131609</v>
      </c>
      <c r="VRO1788" s="62">
        <v>53131609</v>
      </c>
      <c r="VRP1788" s="62">
        <v>53131609</v>
      </c>
      <c r="VRQ1788" s="62">
        <v>53131609</v>
      </c>
      <c r="VRR1788" s="62">
        <v>53131609</v>
      </c>
      <c r="VRS1788" s="62">
        <v>53131609</v>
      </c>
      <c r="VRT1788" s="62">
        <v>53131609</v>
      </c>
      <c r="VRU1788" s="62">
        <v>53131609</v>
      </c>
      <c r="VRV1788" s="62">
        <v>53131609</v>
      </c>
      <c r="VRW1788" s="62">
        <v>53131609</v>
      </c>
      <c r="VRX1788" s="62">
        <v>53131609</v>
      </c>
      <c r="VRY1788" s="62">
        <v>53131609</v>
      </c>
      <c r="VRZ1788" s="62">
        <v>53131609</v>
      </c>
      <c r="VSA1788" s="62">
        <v>53131609</v>
      </c>
      <c r="VSB1788" s="62">
        <v>53131609</v>
      </c>
      <c r="VSC1788" s="62">
        <v>53131609</v>
      </c>
      <c r="VSD1788" s="62">
        <v>53131609</v>
      </c>
      <c r="VSE1788" s="62">
        <v>53131609</v>
      </c>
      <c r="VSF1788" s="62">
        <v>53131609</v>
      </c>
      <c r="VSG1788" s="62">
        <v>53131609</v>
      </c>
      <c r="VSH1788" s="62">
        <v>53131609</v>
      </c>
      <c r="VSI1788" s="62">
        <v>53131609</v>
      </c>
      <c r="VSJ1788" s="62">
        <v>53131609</v>
      </c>
      <c r="VSK1788" s="62">
        <v>53131609</v>
      </c>
      <c r="VSL1788" s="62">
        <v>53131609</v>
      </c>
      <c r="VSM1788" s="62">
        <v>53131609</v>
      </c>
      <c r="VSN1788" s="62">
        <v>53131609</v>
      </c>
      <c r="VSO1788" s="62">
        <v>53131609</v>
      </c>
      <c r="VSP1788" s="62">
        <v>53131609</v>
      </c>
      <c r="VSQ1788" s="62">
        <v>53131609</v>
      </c>
      <c r="VSR1788" s="62">
        <v>53131609</v>
      </c>
      <c r="VSS1788" s="62">
        <v>53131609</v>
      </c>
      <c r="VST1788" s="62">
        <v>53131609</v>
      </c>
      <c r="VSU1788" s="62">
        <v>53131609</v>
      </c>
      <c r="VSV1788" s="62">
        <v>53131609</v>
      </c>
      <c r="VSW1788" s="62">
        <v>53131609</v>
      </c>
      <c r="VSX1788" s="62">
        <v>53131609</v>
      </c>
      <c r="VSY1788" s="62">
        <v>53131609</v>
      </c>
      <c r="VSZ1788" s="62">
        <v>53131609</v>
      </c>
      <c r="VTA1788" s="62">
        <v>53131609</v>
      </c>
      <c r="VTB1788" s="62">
        <v>53131609</v>
      </c>
      <c r="VTC1788" s="62">
        <v>53131609</v>
      </c>
      <c r="VTD1788" s="62">
        <v>53131609</v>
      </c>
      <c r="VTE1788" s="62">
        <v>53131609</v>
      </c>
      <c r="VTF1788" s="62">
        <v>53131609</v>
      </c>
      <c r="VTG1788" s="62">
        <v>53131609</v>
      </c>
      <c r="VTH1788" s="62">
        <v>53131609</v>
      </c>
      <c r="VTI1788" s="62">
        <v>53131609</v>
      </c>
      <c r="VTJ1788" s="62">
        <v>53131609</v>
      </c>
      <c r="VTK1788" s="62">
        <v>53131609</v>
      </c>
      <c r="VTL1788" s="62">
        <v>53131609</v>
      </c>
      <c r="VTM1788" s="62">
        <v>53131609</v>
      </c>
      <c r="VTN1788" s="62">
        <v>53131609</v>
      </c>
      <c r="VTO1788" s="62">
        <v>53131609</v>
      </c>
      <c r="VTP1788" s="62">
        <v>53131609</v>
      </c>
      <c r="VTQ1788" s="62">
        <v>53131609</v>
      </c>
      <c r="VTR1788" s="62">
        <v>53131609</v>
      </c>
      <c r="VTS1788" s="62">
        <v>53131609</v>
      </c>
      <c r="VTT1788" s="62">
        <v>53131609</v>
      </c>
      <c r="VTU1788" s="62">
        <v>53131609</v>
      </c>
      <c r="VTV1788" s="62">
        <v>53131609</v>
      </c>
      <c r="VTW1788" s="62">
        <v>53131609</v>
      </c>
      <c r="VTX1788" s="62">
        <v>53131609</v>
      </c>
      <c r="VTY1788" s="62">
        <v>53131609</v>
      </c>
      <c r="VTZ1788" s="62">
        <v>53131609</v>
      </c>
      <c r="VUA1788" s="62">
        <v>53131609</v>
      </c>
      <c r="VUB1788" s="62">
        <v>53131609</v>
      </c>
      <c r="VUC1788" s="62">
        <v>53131609</v>
      </c>
      <c r="VUD1788" s="62">
        <v>53131609</v>
      </c>
      <c r="VUE1788" s="62">
        <v>53131609</v>
      </c>
      <c r="VUF1788" s="62">
        <v>53131609</v>
      </c>
      <c r="VUG1788" s="62">
        <v>53131609</v>
      </c>
      <c r="VUH1788" s="62">
        <v>53131609</v>
      </c>
      <c r="VUI1788" s="62">
        <v>53131609</v>
      </c>
      <c r="VUJ1788" s="62">
        <v>53131609</v>
      </c>
      <c r="VUK1788" s="62">
        <v>53131609</v>
      </c>
      <c r="VUL1788" s="62">
        <v>53131609</v>
      </c>
      <c r="VUM1788" s="62">
        <v>53131609</v>
      </c>
      <c r="VUN1788" s="62">
        <v>53131609</v>
      </c>
      <c r="VUO1788" s="62">
        <v>53131609</v>
      </c>
      <c r="VUP1788" s="62">
        <v>53131609</v>
      </c>
      <c r="VUQ1788" s="62">
        <v>53131609</v>
      </c>
      <c r="VUR1788" s="62">
        <v>53131609</v>
      </c>
      <c r="VUS1788" s="62">
        <v>53131609</v>
      </c>
      <c r="VUT1788" s="62">
        <v>53131609</v>
      </c>
      <c r="VUU1788" s="62">
        <v>53131609</v>
      </c>
      <c r="VUV1788" s="62">
        <v>53131609</v>
      </c>
      <c r="VUW1788" s="62">
        <v>53131609</v>
      </c>
      <c r="VUX1788" s="62">
        <v>53131609</v>
      </c>
      <c r="VUY1788" s="62">
        <v>53131609</v>
      </c>
      <c r="VUZ1788" s="62">
        <v>53131609</v>
      </c>
      <c r="VVA1788" s="62">
        <v>53131609</v>
      </c>
      <c r="VVB1788" s="62">
        <v>53131609</v>
      </c>
      <c r="VVC1788" s="62">
        <v>53131609</v>
      </c>
      <c r="VVD1788" s="62">
        <v>53131609</v>
      </c>
      <c r="VVE1788" s="62">
        <v>53131609</v>
      </c>
      <c r="VVF1788" s="62">
        <v>53131609</v>
      </c>
      <c r="VVG1788" s="62">
        <v>53131609</v>
      </c>
      <c r="VVH1788" s="62">
        <v>53131609</v>
      </c>
      <c r="VVI1788" s="62">
        <v>53131609</v>
      </c>
      <c r="VVJ1788" s="62">
        <v>53131609</v>
      </c>
      <c r="VVK1788" s="62">
        <v>53131609</v>
      </c>
      <c r="VVL1788" s="62">
        <v>53131609</v>
      </c>
      <c r="VVM1788" s="62">
        <v>53131609</v>
      </c>
      <c r="VVN1788" s="62">
        <v>53131609</v>
      </c>
      <c r="VVO1788" s="62">
        <v>53131609</v>
      </c>
      <c r="VVP1788" s="62">
        <v>53131609</v>
      </c>
      <c r="VVQ1788" s="62">
        <v>53131609</v>
      </c>
      <c r="VVR1788" s="62">
        <v>53131609</v>
      </c>
      <c r="VVS1788" s="62">
        <v>53131609</v>
      </c>
      <c r="VVT1788" s="62">
        <v>53131609</v>
      </c>
      <c r="VVU1788" s="62">
        <v>53131609</v>
      </c>
      <c r="VVV1788" s="62">
        <v>53131609</v>
      </c>
      <c r="VVW1788" s="62">
        <v>53131609</v>
      </c>
      <c r="VVX1788" s="62">
        <v>53131609</v>
      </c>
      <c r="VVY1788" s="62">
        <v>53131609</v>
      </c>
      <c r="VVZ1788" s="62">
        <v>53131609</v>
      </c>
      <c r="VWA1788" s="62">
        <v>53131609</v>
      </c>
      <c r="VWB1788" s="62">
        <v>53131609</v>
      </c>
      <c r="VWC1788" s="62">
        <v>53131609</v>
      </c>
      <c r="VWD1788" s="62">
        <v>53131609</v>
      </c>
      <c r="VWE1788" s="62">
        <v>53131609</v>
      </c>
      <c r="VWF1788" s="62">
        <v>53131609</v>
      </c>
      <c r="VWG1788" s="62">
        <v>53131609</v>
      </c>
      <c r="VWH1788" s="62">
        <v>53131609</v>
      </c>
      <c r="VWI1788" s="62">
        <v>53131609</v>
      </c>
      <c r="VWJ1788" s="62">
        <v>53131609</v>
      </c>
      <c r="VWK1788" s="62">
        <v>53131609</v>
      </c>
      <c r="VWL1788" s="62">
        <v>53131609</v>
      </c>
      <c r="VWM1788" s="62">
        <v>53131609</v>
      </c>
      <c r="VWN1788" s="62">
        <v>53131609</v>
      </c>
      <c r="VWO1788" s="62">
        <v>53131609</v>
      </c>
      <c r="VWP1788" s="62">
        <v>53131609</v>
      </c>
      <c r="VWQ1788" s="62">
        <v>53131609</v>
      </c>
      <c r="VWR1788" s="62">
        <v>53131609</v>
      </c>
      <c r="VWS1788" s="62">
        <v>53131609</v>
      </c>
      <c r="VWT1788" s="62">
        <v>53131609</v>
      </c>
      <c r="VWU1788" s="62">
        <v>53131609</v>
      </c>
      <c r="VWV1788" s="62">
        <v>53131609</v>
      </c>
      <c r="VWW1788" s="62">
        <v>53131609</v>
      </c>
      <c r="VWX1788" s="62">
        <v>53131609</v>
      </c>
      <c r="VWY1788" s="62">
        <v>53131609</v>
      </c>
      <c r="VWZ1788" s="62">
        <v>53131609</v>
      </c>
      <c r="VXA1788" s="62">
        <v>53131609</v>
      </c>
      <c r="VXB1788" s="62">
        <v>53131609</v>
      </c>
      <c r="VXC1788" s="62">
        <v>53131609</v>
      </c>
      <c r="VXD1788" s="62">
        <v>53131609</v>
      </c>
      <c r="VXE1788" s="62">
        <v>53131609</v>
      </c>
      <c r="VXF1788" s="62">
        <v>53131609</v>
      </c>
      <c r="VXG1788" s="62">
        <v>53131609</v>
      </c>
      <c r="VXH1788" s="62">
        <v>53131609</v>
      </c>
      <c r="VXI1788" s="62">
        <v>53131609</v>
      </c>
      <c r="VXJ1788" s="62">
        <v>53131609</v>
      </c>
      <c r="VXK1788" s="62">
        <v>53131609</v>
      </c>
      <c r="VXL1788" s="62">
        <v>53131609</v>
      </c>
      <c r="VXM1788" s="62">
        <v>53131609</v>
      </c>
      <c r="VXN1788" s="62">
        <v>53131609</v>
      </c>
      <c r="VXO1788" s="62">
        <v>53131609</v>
      </c>
      <c r="VXP1788" s="62">
        <v>53131609</v>
      </c>
      <c r="VXQ1788" s="62">
        <v>53131609</v>
      </c>
      <c r="VXR1788" s="62">
        <v>53131609</v>
      </c>
      <c r="VXS1788" s="62">
        <v>53131609</v>
      </c>
      <c r="VXT1788" s="62">
        <v>53131609</v>
      </c>
      <c r="VXU1788" s="62">
        <v>53131609</v>
      </c>
      <c r="VXV1788" s="62">
        <v>53131609</v>
      </c>
      <c r="VXW1788" s="62">
        <v>53131609</v>
      </c>
      <c r="VXX1788" s="62">
        <v>53131609</v>
      </c>
      <c r="VXY1788" s="62">
        <v>53131609</v>
      </c>
      <c r="VXZ1788" s="62">
        <v>53131609</v>
      </c>
      <c r="VYA1788" s="62">
        <v>53131609</v>
      </c>
      <c r="VYB1788" s="62">
        <v>53131609</v>
      </c>
      <c r="VYC1788" s="62">
        <v>53131609</v>
      </c>
      <c r="VYD1788" s="62">
        <v>53131609</v>
      </c>
      <c r="VYE1788" s="62">
        <v>53131609</v>
      </c>
      <c r="VYF1788" s="62">
        <v>53131609</v>
      </c>
      <c r="VYG1788" s="62">
        <v>53131609</v>
      </c>
      <c r="VYH1788" s="62">
        <v>53131609</v>
      </c>
      <c r="VYI1788" s="62">
        <v>53131609</v>
      </c>
      <c r="VYJ1788" s="62">
        <v>53131609</v>
      </c>
      <c r="VYK1788" s="62">
        <v>53131609</v>
      </c>
      <c r="VYL1788" s="62">
        <v>53131609</v>
      </c>
      <c r="VYM1788" s="62">
        <v>53131609</v>
      </c>
      <c r="VYN1788" s="62">
        <v>53131609</v>
      </c>
      <c r="VYO1788" s="62">
        <v>53131609</v>
      </c>
      <c r="VYP1788" s="62">
        <v>53131609</v>
      </c>
      <c r="VYQ1788" s="62">
        <v>53131609</v>
      </c>
      <c r="VYR1788" s="62">
        <v>53131609</v>
      </c>
      <c r="VYS1788" s="62">
        <v>53131609</v>
      </c>
      <c r="VYT1788" s="62">
        <v>53131609</v>
      </c>
      <c r="VYU1788" s="62">
        <v>53131609</v>
      </c>
      <c r="VYV1788" s="62">
        <v>53131609</v>
      </c>
      <c r="VYW1788" s="62">
        <v>53131609</v>
      </c>
      <c r="VYX1788" s="62">
        <v>53131609</v>
      </c>
      <c r="VYY1788" s="62">
        <v>53131609</v>
      </c>
      <c r="VYZ1788" s="62">
        <v>53131609</v>
      </c>
      <c r="VZA1788" s="62">
        <v>53131609</v>
      </c>
      <c r="VZB1788" s="62">
        <v>53131609</v>
      </c>
      <c r="VZC1788" s="62">
        <v>53131609</v>
      </c>
      <c r="VZD1788" s="62">
        <v>53131609</v>
      </c>
      <c r="VZE1788" s="62">
        <v>53131609</v>
      </c>
      <c r="VZF1788" s="62">
        <v>53131609</v>
      </c>
      <c r="VZG1788" s="62">
        <v>53131609</v>
      </c>
      <c r="VZH1788" s="62">
        <v>53131609</v>
      </c>
      <c r="VZI1788" s="62">
        <v>53131609</v>
      </c>
      <c r="VZJ1788" s="62">
        <v>53131609</v>
      </c>
      <c r="VZK1788" s="62">
        <v>53131609</v>
      </c>
      <c r="VZL1788" s="62">
        <v>53131609</v>
      </c>
      <c r="VZM1788" s="62">
        <v>53131609</v>
      </c>
      <c r="VZN1788" s="62">
        <v>53131609</v>
      </c>
      <c r="VZO1788" s="62">
        <v>53131609</v>
      </c>
      <c r="VZP1788" s="62">
        <v>53131609</v>
      </c>
      <c r="VZQ1788" s="62">
        <v>53131609</v>
      </c>
      <c r="VZR1788" s="62">
        <v>53131609</v>
      </c>
      <c r="VZS1788" s="62">
        <v>53131609</v>
      </c>
      <c r="VZT1788" s="62">
        <v>53131609</v>
      </c>
      <c r="VZU1788" s="62">
        <v>53131609</v>
      </c>
      <c r="VZV1788" s="62">
        <v>53131609</v>
      </c>
      <c r="VZW1788" s="62">
        <v>53131609</v>
      </c>
      <c r="VZX1788" s="62">
        <v>53131609</v>
      </c>
      <c r="VZY1788" s="62">
        <v>53131609</v>
      </c>
      <c r="VZZ1788" s="62">
        <v>53131609</v>
      </c>
      <c r="WAA1788" s="62">
        <v>53131609</v>
      </c>
      <c r="WAB1788" s="62">
        <v>53131609</v>
      </c>
      <c r="WAC1788" s="62">
        <v>53131609</v>
      </c>
      <c r="WAD1788" s="62">
        <v>53131609</v>
      </c>
      <c r="WAE1788" s="62">
        <v>53131609</v>
      </c>
      <c r="WAF1788" s="62">
        <v>53131609</v>
      </c>
      <c r="WAG1788" s="62">
        <v>53131609</v>
      </c>
      <c r="WAH1788" s="62">
        <v>53131609</v>
      </c>
      <c r="WAI1788" s="62">
        <v>53131609</v>
      </c>
      <c r="WAJ1788" s="62">
        <v>53131609</v>
      </c>
      <c r="WAK1788" s="62">
        <v>53131609</v>
      </c>
      <c r="WAL1788" s="62">
        <v>53131609</v>
      </c>
      <c r="WAM1788" s="62">
        <v>53131609</v>
      </c>
      <c r="WAN1788" s="62">
        <v>53131609</v>
      </c>
      <c r="WAO1788" s="62">
        <v>53131609</v>
      </c>
      <c r="WAP1788" s="62">
        <v>53131609</v>
      </c>
      <c r="WAQ1788" s="62">
        <v>53131609</v>
      </c>
      <c r="WAR1788" s="62">
        <v>53131609</v>
      </c>
      <c r="WAS1788" s="62">
        <v>53131609</v>
      </c>
      <c r="WAT1788" s="62">
        <v>53131609</v>
      </c>
      <c r="WAU1788" s="62">
        <v>53131609</v>
      </c>
      <c r="WAV1788" s="62">
        <v>53131609</v>
      </c>
      <c r="WAW1788" s="62">
        <v>53131609</v>
      </c>
      <c r="WAX1788" s="62">
        <v>53131609</v>
      </c>
      <c r="WAY1788" s="62">
        <v>53131609</v>
      </c>
      <c r="WAZ1788" s="62">
        <v>53131609</v>
      </c>
      <c r="WBA1788" s="62">
        <v>53131609</v>
      </c>
      <c r="WBB1788" s="62">
        <v>53131609</v>
      </c>
      <c r="WBC1788" s="62">
        <v>53131609</v>
      </c>
      <c r="WBD1788" s="62">
        <v>53131609</v>
      </c>
      <c r="WBE1788" s="62">
        <v>53131609</v>
      </c>
      <c r="WBF1788" s="62">
        <v>53131609</v>
      </c>
      <c r="WBG1788" s="62">
        <v>53131609</v>
      </c>
      <c r="WBH1788" s="62">
        <v>53131609</v>
      </c>
      <c r="WBI1788" s="62">
        <v>53131609</v>
      </c>
      <c r="WBJ1788" s="62">
        <v>53131609</v>
      </c>
      <c r="WBK1788" s="62">
        <v>53131609</v>
      </c>
      <c r="WBL1788" s="62">
        <v>53131609</v>
      </c>
      <c r="WBM1788" s="62">
        <v>53131609</v>
      </c>
      <c r="WBN1788" s="62">
        <v>53131609</v>
      </c>
      <c r="WBO1788" s="62">
        <v>53131609</v>
      </c>
      <c r="WBP1788" s="62">
        <v>53131609</v>
      </c>
      <c r="WBQ1788" s="62">
        <v>53131609</v>
      </c>
      <c r="WBR1788" s="62">
        <v>53131609</v>
      </c>
      <c r="WBS1788" s="62">
        <v>53131609</v>
      </c>
      <c r="WBT1788" s="62">
        <v>53131609</v>
      </c>
      <c r="WBU1788" s="62">
        <v>53131609</v>
      </c>
      <c r="WBV1788" s="62">
        <v>53131609</v>
      </c>
      <c r="WBW1788" s="62">
        <v>53131609</v>
      </c>
      <c r="WBX1788" s="62">
        <v>53131609</v>
      </c>
      <c r="WBY1788" s="62">
        <v>53131609</v>
      </c>
      <c r="WBZ1788" s="62">
        <v>53131609</v>
      </c>
      <c r="WCA1788" s="62">
        <v>53131609</v>
      </c>
      <c r="WCB1788" s="62">
        <v>53131609</v>
      </c>
      <c r="WCC1788" s="62">
        <v>53131609</v>
      </c>
      <c r="WCD1788" s="62">
        <v>53131609</v>
      </c>
      <c r="WCE1788" s="62">
        <v>53131609</v>
      </c>
      <c r="WCF1788" s="62">
        <v>53131609</v>
      </c>
      <c r="WCG1788" s="62">
        <v>53131609</v>
      </c>
      <c r="WCH1788" s="62">
        <v>53131609</v>
      </c>
      <c r="WCI1788" s="62">
        <v>53131609</v>
      </c>
      <c r="WCJ1788" s="62">
        <v>53131609</v>
      </c>
      <c r="WCK1788" s="62">
        <v>53131609</v>
      </c>
      <c r="WCL1788" s="62">
        <v>53131609</v>
      </c>
      <c r="WCM1788" s="62">
        <v>53131609</v>
      </c>
      <c r="WCN1788" s="62">
        <v>53131609</v>
      </c>
      <c r="WCO1788" s="62">
        <v>53131609</v>
      </c>
      <c r="WCP1788" s="62">
        <v>53131609</v>
      </c>
      <c r="WCQ1788" s="62">
        <v>53131609</v>
      </c>
      <c r="WCR1788" s="62">
        <v>53131609</v>
      </c>
      <c r="WCS1788" s="62">
        <v>53131609</v>
      </c>
      <c r="WCT1788" s="62">
        <v>53131609</v>
      </c>
      <c r="WCU1788" s="62">
        <v>53131609</v>
      </c>
      <c r="WCV1788" s="62">
        <v>53131609</v>
      </c>
      <c r="WCW1788" s="62">
        <v>53131609</v>
      </c>
      <c r="WCX1788" s="62">
        <v>53131609</v>
      </c>
      <c r="WCY1788" s="62">
        <v>53131609</v>
      </c>
      <c r="WCZ1788" s="62">
        <v>53131609</v>
      </c>
      <c r="WDA1788" s="62">
        <v>53131609</v>
      </c>
      <c r="WDB1788" s="62">
        <v>53131609</v>
      </c>
      <c r="WDC1788" s="62">
        <v>53131609</v>
      </c>
      <c r="WDD1788" s="62">
        <v>53131609</v>
      </c>
      <c r="WDE1788" s="62">
        <v>53131609</v>
      </c>
      <c r="WDF1788" s="62">
        <v>53131609</v>
      </c>
      <c r="WDG1788" s="62">
        <v>53131609</v>
      </c>
      <c r="WDH1788" s="62">
        <v>53131609</v>
      </c>
      <c r="WDI1788" s="62">
        <v>53131609</v>
      </c>
      <c r="WDJ1788" s="62">
        <v>53131609</v>
      </c>
      <c r="WDK1788" s="62">
        <v>53131609</v>
      </c>
      <c r="WDL1788" s="62">
        <v>53131609</v>
      </c>
      <c r="WDM1788" s="62">
        <v>53131609</v>
      </c>
      <c r="WDN1788" s="62">
        <v>53131609</v>
      </c>
      <c r="WDO1788" s="62">
        <v>53131609</v>
      </c>
      <c r="WDP1788" s="62">
        <v>53131609</v>
      </c>
      <c r="WDQ1788" s="62">
        <v>53131609</v>
      </c>
      <c r="WDR1788" s="62">
        <v>53131609</v>
      </c>
      <c r="WDS1788" s="62">
        <v>53131609</v>
      </c>
      <c r="WDT1788" s="62">
        <v>53131609</v>
      </c>
      <c r="WDU1788" s="62">
        <v>53131609</v>
      </c>
      <c r="WDV1788" s="62">
        <v>53131609</v>
      </c>
      <c r="WDW1788" s="62">
        <v>53131609</v>
      </c>
      <c r="WDX1788" s="62">
        <v>53131609</v>
      </c>
      <c r="WDY1788" s="62">
        <v>53131609</v>
      </c>
      <c r="WDZ1788" s="62">
        <v>53131609</v>
      </c>
      <c r="WEA1788" s="62">
        <v>53131609</v>
      </c>
      <c r="WEB1788" s="62">
        <v>53131609</v>
      </c>
      <c r="WEC1788" s="62">
        <v>53131609</v>
      </c>
      <c r="WED1788" s="62">
        <v>53131609</v>
      </c>
      <c r="WEE1788" s="62">
        <v>53131609</v>
      </c>
      <c r="WEF1788" s="62">
        <v>53131609</v>
      </c>
      <c r="WEG1788" s="62">
        <v>53131609</v>
      </c>
      <c r="WEH1788" s="62">
        <v>53131609</v>
      </c>
      <c r="WEI1788" s="62">
        <v>53131609</v>
      </c>
      <c r="WEJ1788" s="62">
        <v>53131609</v>
      </c>
      <c r="WEK1788" s="62">
        <v>53131609</v>
      </c>
      <c r="WEL1788" s="62">
        <v>53131609</v>
      </c>
      <c r="WEM1788" s="62">
        <v>53131609</v>
      </c>
      <c r="WEN1788" s="62">
        <v>53131609</v>
      </c>
      <c r="WEO1788" s="62">
        <v>53131609</v>
      </c>
      <c r="WEP1788" s="62">
        <v>53131609</v>
      </c>
      <c r="WEQ1788" s="62">
        <v>53131609</v>
      </c>
      <c r="WER1788" s="62">
        <v>53131609</v>
      </c>
      <c r="WES1788" s="62">
        <v>53131609</v>
      </c>
      <c r="WET1788" s="62">
        <v>53131609</v>
      </c>
      <c r="WEU1788" s="62">
        <v>53131609</v>
      </c>
      <c r="WEV1788" s="62">
        <v>53131609</v>
      </c>
      <c r="WEW1788" s="62">
        <v>53131609</v>
      </c>
      <c r="WEX1788" s="62">
        <v>53131609</v>
      </c>
      <c r="WEY1788" s="62">
        <v>53131609</v>
      </c>
      <c r="WEZ1788" s="62">
        <v>53131609</v>
      </c>
      <c r="WFA1788" s="62">
        <v>53131609</v>
      </c>
      <c r="WFB1788" s="62">
        <v>53131609</v>
      </c>
      <c r="WFC1788" s="62">
        <v>53131609</v>
      </c>
      <c r="WFD1788" s="62">
        <v>53131609</v>
      </c>
      <c r="WFE1788" s="62">
        <v>53131609</v>
      </c>
      <c r="WFF1788" s="62">
        <v>53131609</v>
      </c>
      <c r="WFG1788" s="62">
        <v>53131609</v>
      </c>
      <c r="WFH1788" s="62">
        <v>53131609</v>
      </c>
      <c r="WFI1788" s="62">
        <v>53131609</v>
      </c>
      <c r="WFJ1788" s="62">
        <v>53131609</v>
      </c>
      <c r="WFK1788" s="62">
        <v>53131609</v>
      </c>
      <c r="WFL1788" s="62">
        <v>53131609</v>
      </c>
      <c r="WFM1788" s="62">
        <v>53131609</v>
      </c>
      <c r="WFN1788" s="62">
        <v>53131609</v>
      </c>
      <c r="WFO1788" s="62">
        <v>53131609</v>
      </c>
      <c r="WFP1788" s="62">
        <v>53131609</v>
      </c>
      <c r="WFQ1788" s="62">
        <v>53131609</v>
      </c>
      <c r="WFR1788" s="62">
        <v>53131609</v>
      </c>
      <c r="WFS1788" s="62">
        <v>53131609</v>
      </c>
      <c r="WFT1788" s="62">
        <v>53131609</v>
      </c>
      <c r="WFU1788" s="62">
        <v>53131609</v>
      </c>
      <c r="WFV1788" s="62">
        <v>53131609</v>
      </c>
      <c r="WFW1788" s="62">
        <v>53131609</v>
      </c>
      <c r="WFX1788" s="62">
        <v>53131609</v>
      </c>
      <c r="WFY1788" s="62">
        <v>53131609</v>
      </c>
      <c r="WFZ1788" s="62">
        <v>53131609</v>
      </c>
      <c r="WGA1788" s="62">
        <v>53131609</v>
      </c>
      <c r="WGB1788" s="62">
        <v>53131609</v>
      </c>
      <c r="WGC1788" s="62">
        <v>53131609</v>
      </c>
      <c r="WGD1788" s="62">
        <v>53131609</v>
      </c>
      <c r="WGE1788" s="62">
        <v>53131609</v>
      </c>
      <c r="WGF1788" s="62">
        <v>53131609</v>
      </c>
      <c r="WGG1788" s="62">
        <v>53131609</v>
      </c>
      <c r="WGH1788" s="62">
        <v>53131609</v>
      </c>
      <c r="WGI1788" s="62">
        <v>53131609</v>
      </c>
      <c r="WGJ1788" s="62">
        <v>53131609</v>
      </c>
      <c r="WGK1788" s="62">
        <v>53131609</v>
      </c>
      <c r="WGL1788" s="62">
        <v>53131609</v>
      </c>
      <c r="WGM1788" s="62">
        <v>53131609</v>
      </c>
      <c r="WGN1788" s="62">
        <v>53131609</v>
      </c>
      <c r="WGO1788" s="62">
        <v>53131609</v>
      </c>
      <c r="WGP1788" s="62">
        <v>53131609</v>
      </c>
      <c r="WGQ1788" s="62">
        <v>53131609</v>
      </c>
      <c r="WGR1788" s="62">
        <v>53131609</v>
      </c>
      <c r="WGS1788" s="62">
        <v>53131609</v>
      </c>
      <c r="WGT1788" s="62">
        <v>53131609</v>
      </c>
      <c r="WGU1788" s="62">
        <v>53131609</v>
      </c>
      <c r="WGV1788" s="62">
        <v>53131609</v>
      </c>
      <c r="WGW1788" s="62">
        <v>53131609</v>
      </c>
      <c r="WGX1788" s="62">
        <v>53131609</v>
      </c>
      <c r="WGY1788" s="62">
        <v>53131609</v>
      </c>
      <c r="WGZ1788" s="62">
        <v>53131609</v>
      </c>
      <c r="WHA1788" s="62">
        <v>53131609</v>
      </c>
      <c r="WHB1788" s="62">
        <v>53131609</v>
      </c>
      <c r="WHC1788" s="62">
        <v>53131609</v>
      </c>
      <c r="WHD1788" s="62">
        <v>53131609</v>
      </c>
      <c r="WHE1788" s="62">
        <v>53131609</v>
      </c>
      <c r="WHF1788" s="62">
        <v>53131609</v>
      </c>
      <c r="WHG1788" s="62">
        <v>53131609</v>
      </c>
      <c r="WHH1788" s="62">
        <v>53131609</v>
      </c>
      <c r="WHI1788" s="62">
        <v>53131609</v>
      </c>
      <c r="WHJ1788" s="62">
        <v>53131609</v>
      </c>
      <c r="WHK1788" s="62">
        <v>53131609</v>
      </c>
      <c r="WHL1788" s="62">
        <v>53131609</v>
      </c>
      <c r="WHM1788" s="62">
        <v>53131609</v>
      </c>
      <c r="WHN1788" s="62">
        <v>53131609</v>
      </c>
      <c r="WHO1788" s="62">
        <v>53131609</v>
      </c>
      <c r="WHP1788" s="62">
        <v>53131609</v>
      </c>
      <c r="WHQ1788" s="62">
        <v>53131609</v>
      </c>
      <c r="WHR1788" s="62">
        <v>53131609</v>
      </c>
      <c r="WHS1788" s="62">
        <v>53131609</v>
      </c>
      <c r="WHT1788" s="62">
        <v>53131609</v>
      </c>
      <c r="WHU1788" s="62">
        <v>53131609</v>
      </c>
      <c r="WHV1788" s="62">
        <v>53131609</v>
      </c>
      <c r="WHW1788" s="62">
        <v>53131609</v>
      </c>
      <c r="WHX1788" s="62">
        <v>53131609</v>
      </c>
      <c r="WHY1788" s="62">
        <v>53131609</v>
      </c>
      <c r="WHZ1788" s="62">
        <v>53131609</v>
      </c>
      <c r="WIA1788" s="62">
        <v>53131609</v>
      </c>
      <c r="WIB1788" s="62">
        <v>53131609</v>
      </c>
      <c r="WIC1788" s="62">
        <v>53131609</v>
      </c>
      <c r="WID1788" s="62">
        <v>53131609</v>
      </c>
      <c r="WIE1788" s="62">
        <v>53131609</v>
      </c>
      <c r="WIF1788" s="62">
        <v>53131609</v>
      </c>
      <c r="WIG1788" s="62">
        <v>53131609</v>
      </c>
      <c r="WIH1788" s="62">
        <v>53131609</v>
      </c>
      <c r="WII1788" s="62">
        <v>53131609</v>
      </c>
      <c r="WIJ1788" s="62">
        <v>53131609</v>
      </c>
      <c r="WIK1788" s="62">
        <v>53131609</v>
      </c>
      <c r="WIL1788" s="62">
        <v>53131609</v>
      </c>
      <c r="WIM1788" s="62">
        <v>53131609</v>
      </c>
      <c r="WIN1788" s="62">
        <v>53131609</v>
      </c>
      <c r="WIO1788" s="62">
        <v>53131609</v>
      </c>
      <c r="WIP1788" s="62">
        <v>53131609</v>
      </c>
      <c r="WIQ1788" s="62">
        <v>53131609</v>
      </c>
      <c r="WIR1788" s="62">
        <v>53131609</v>
      </c>
      <c r="WIS1788" s="62">
        <v>53131609</v>
      </c>
      <c r="WIT1788" s="62">
        <v>53131609</v>
      </c>
      <c r="WIU1788" s="62">
        <v>53131609</v>
      </c>
      <c r="WIV1788" s="62">
        <v>53131609</v>
      </c>
      <c r="WIW1788" s="62">
        <v>53131609</v>
      </c>
      <c r="WIX1788" s="62">
        <v>53131609</v>
      </c>
      <c r="WIY1788" s="62">
        <v>53131609</v>
      </c>
      <c r="WIZ1788" s="62">
        <v>53131609</v>
      </c>
      <c r="WJA1788" s="62">
        <v>53131609</v>
      </c>
      <c r="WJB1788" s="62">
        <v>53131609</v>
      </c>
      <c r="WJC1788" s="62">
        <v>53131609</v>
      </c>
      <c r="WJD1788" s="62">
        <v>53131609</v>
      </c>
      <c r="WJE1788" s="62">
        <v>53131609</v>
      </c>
      <c r="WJF1788" s="62">
        <v>53131609</v>
      </c>
      <c r="WJG1788" s="62">
        <v>53131609</v>
      </c>
      <c r="WJH1788" s="62">
        <v>53131609</v>
      </c>
      <c r="WJI1788" s="62">
        <v>53131609</v>
      </c>
      <c r="WJJ1788" s="62">
        <v>53131609</v>
      </c>
      <c r="WJK1788" s="62">
        <v>53131609</v>
      </c>
      <c r="WJL1788" s="62">
        <v>53131609</v>
      </c>
      <c r="WJM1788" s="62">
        <v>53131609</v>
      </c>
      <c r="WJN1788" s="62">
        <v>53131609</v>
      </c>
      <c r="WJO1788" s="62">
        <v>53131609</v>
      </c>
      <c r="WJP1788" s="62">
        <v>53131609</v>
      </c>
      <c r="WJQ1788" s="62">
        <v>53131609</v>
      </c>
      <c r="WJR1788" s="62">
        <v>53131609</v>
      </c>
      <c r="WJS1788" s="62">
        <v>53131609</v>
      </c>
      <c r="WJT1788" s="62">
        <v>53131609</v>
      </c>
      <c r="WJU1788" s="62">
        <v>53131609</v>
      </c>
      <c r="WJV1788" s="62">
        <v>53131609</v>
      </c>
      <c r="WJW1788" s="62">
        <v>53131609</v>
      </c>
      <c r="WJX1788" s="62">
        <v>53131609</v>
      </c>
      <c r="WJY1788" s="62">
        <v>53131609</v>
      </c>
      <c r="WJZ1788" s="62">
        <v>53131609</v>
      </c>
      <c r="WKA1788" s="62">
        <v>53131609</v>
      </c>
      <c r="WKB1788" s="62">
        <v>53131609</v>
      </c>
      <c r="WKC1788" s="62">
        <v>53131609</v>
      </c>
      <c r="WKD1788" s="62">
        <v>53131609</v>
      </c>
      <c r="WKE1788" s="62">
        <v>53131609</v>
      </c>
      <c r="WKF1788" s="62">
        <v>53131609</v>
      </c>
      <c r="WKG1788" s="62">
        <v>53131609</v>
      </c>
      <c r="WKH1788" s="62">
        <v>53131609</v>
      </c>
      <c r="WKI1788" s="62">
        <v>53131609</v>
      </c>
      <c r="WKJ1788" s="62">
        <v>53131609</v>
      </c>
      <c r="WKK1788" s="62">
        <v>53131609</v>
      </c>
      <c r="WKL1788" s="62">
        <v>53131609</v>
      </c>
      <c r="WKM1788" s="62">
        <v>53131609</v>
      </c>
      <c r="WKN1788" s="62">
        <v>53131609</v>
      </c>
      <c r="WKO1788" s="62">
        <v>53131609</v>
      </c>
      <c r="WKP1788" s="62">
        <v>53131609</v>
      </c>
      <c r="WKQ1788" s="62">
        <v>53131609</v>
      </c>
      <c r="WKR1788" s="62">
        <v>53131609</v>
      </c>
      <c r="WKS1788" s="62">
        <v>53131609</v>
      </c>
      <c r="WKT1788" s="62">
        <v>53131609</v>
      </c>
      <c r="WKU1788" s="62">
        <v>53131609</v>
      </c>
      <c r="WKV1788" s="62">
        <v>53131609</v>
      </c>
      <c r="WKW1788" s="62">
        <v>53131609</v>
      </c>
      <c r="WKX1788" s="62">
        <v>53131609</v>
      </c>
      <c r="WKY1788" s="62">
        <v>53131609</v>
      </c>
      <c r="WKZ1788" s="62">
        <v>53131609</v>
      </c>
      <c r="WLA1788" s="62">
        <v>53131609</v>
      </c>
      <c r="WLB1788" s="62">
        <v>53131609</v>
      </c>
      <c r="WLC1788" s="62">
        <v>53131609</v>
      </c>
      <c r="WLD1788" s="62">
        <v>53131609</v>
      </c>
      <c r="WLE1788" s="62">
        <v>53131609</v>
      </c>
      <c r="WLF1788" s="62">
        <v>53131609</v>
      </c>
      <c r="WLG1788" s="62">
        <v>53131609</v>
      </c>
      <c r="WLH1788" s="62">
        <v>53131609</v>
      </c>
      <c r="WLI1788" s="62">
        <v>53131609</v>
      </c>
      <c r="WLJ1788" s="62">
        <v>53131609</v>
      </c>
      <c r="WLK1788" s="62">
        <v>53131609</v>
      </c>
      <c r="WLL1788" s="62">
        <v>53131609</v>
      </c>
      <c r="WLM1788" s="62">
        <v>53131609</v>
      </c>
      <c r="WLN1788" s="62">
        <v>53131609</v>
      </c>
      <c r="WLO1788" s="62">
        <v>53131609</v>
      </c>
      <c r="WLP1788" s="62">
        <v>53131609</v>
      </c>
      <c r="WLQ1788" s="62">
        <v>53131609</v>
      </c>
      <c r="WLR1788" s="62">
        <v>53131609</v>
      </c>
      <c r="WLS1788" s="62">
        <v>53131609</v>
      </c>
      <c r="WLT1788" s="62">
        <v>53131609</v>
      </c>
      <c r="WLU1788" s="62">
        <v>53131609</v>
      </c>
      <c r="WLV1788" s="62">
        <v>53131609</v>
      </c>
      <c r="WLW1788" s="62">
        <v>53131609</v>
      </c>
      <c r="WLX1788" s="62">
        <v>53131609</v>
      </c>
      <c r="WLY1788" s="62">
        <v>53131609</v>
      </c>
      <c r="WLZ1788" s="62">
        <v>53131609</v>
      </c>
      <c r="WMA1788" s="62">
        <v>53131609</v>
      </c>
      <c r="WMB1788" s="62">
        <v>53131609</v>
      </c>
      <c r="WMC1788" s="62">
        <v>53131609</v>
      </c>
      <c r="WMD1788" s="62">
        <v>53131609</v>
      </c>
      <c r="WME1788" s="62">
        <v>53131609</v>
      </c>
      <c r="WMF1788" s="62">
        <v>53131609</v>
      </c>
      <c r="WMG1788" s="62">
        <v>53131609</v>
      </c>
      <c r="WMH1788" s="62">
        <v>53131609</v>
      </c>
      <c r="WMI1788" s="62">
        <v>53131609</v>
      </c>
      <c r="WMJ1788" s="62">
        <v>53131609</v>
      </c>
      <c r="WMK1788" s="62">
        <v>53131609</v>
      </c>
      <c r="WML1788" s="62">
        <v>53131609</v>
      </c>
      <c r="WMM1788" s="62">
        <v>53131609</v>
      </c>
      <c r="WMN1788" s="62">
        <v>53131609</v>
      </c>
      <c r="WMO1788" s="62">
        <v>53131609</v>
      </c>
      <c r="WMP1788" s="62">
        <v>53131609</v>
      </c>
      <c r="WMQ1788" s="62">
        <v>53131609</v>
      </c>
      <c r="WMR1788" s="62">
        <v>53131609</v>
      </c>
      <c r="WMS1788" s="62">
        <v>53131609</v>
      </c>
      <c r="WMT1788" s="62">
        <v>53131609</v>
      </c>
      <c r="WMU1788" s="62">
        <v>53131609</v>
      </c>
      <c r="WMV1788" s="62">
        <v>53131609</v>
      </c>
      <c r="WMW1788" s="62">
        <v>53131609</v>
      </c>
      <c r="WMX1788" s="62">
        <v>53131609</v>
      </c>
      <c r="WMY1788" s="62">
        <v>53131609</v>
      </c>
      <c r="WMZ1788" s="62">
        <v>53131609</v>
      </c>
      <c r="WNA1788" s="62">
        <v>53131609</v>
      </c>
      <c r="WNB1788" s="62">
        <v>53131609</v>
      </c>
      <c r="WNC1788" s="62">
        <v>53131609</v>
      </c>
      <c r="WND1788" s="62">
        <v>53131609</v>
      </c>
      <c r="WNE1788" s="62">
        <v>53131609</v>
      </c>
      <c r="WNF1788" s="62">
        <v>53131609</v>
      </c>
      <c r="WNG1788" s="62">
        <v>53131609</v>
      </c>
      <c r="WNH1788" s="62">
        <v>53131609</v>
      </c>
      <c r="WNI1788" s="62">
        <v>53131609</v>
      </c>
      <c r="WNJ1788" s="62">
        <v>53131609</v>
      </c>
      <c r="WNK1788" s="62">
        <v>53131609</v>
      </c>
      <c r="WNL1788" s="62">
        <v>53131609</v>
      </c>
      <c r="WNM1788" s="62">
        <v>53131609</v>
      </c>
      <c r="WNN1788" s="62">
        <v>53131609</v>
      </c>
      <c r="WNO1788" s="62">
        <v>53131609</v>
      </c>
      <c r="WNP1788" s="62">
        <v>53131609</v>
      </c>
      <c r="WNQ1788" s="62">
        <v>53131609</v>
      </c>
      <c r="WNR1788" s="62">
        <v>53131609</v>
      </c>
      <c r="WNS1788" s="62">
        <v>53131609</v>
      </c>
      <c r="WNT1788" s="62">
        <v>53131609</v>
      </c>
      <c r="WNU1788" s="62">
        <v>53131609</v>
      </c>
      <c r="WNV1788" s="62">
        <v>53131609</v>
      </c>
      <c r="WNW1788" s="62">
        <v>53131609</v>
      </c>
      <c r="WNX1788" s="62">
        <v>53131609</v>
      </c>
      <c r="WNY1788" s="62">
        <v>53131609</v>
      </c>
      <c r="WNZ1788" s="62">
        <v>53131609</v>
      </c>
      <c r="WOA1788" s="62">
        <v>53131609</v>
      </c>
      <c r="WOB1788" s="62">
        <v>53131609</v>
      </c>
      <c r="WOC1788" s="62">
        <v>53131609</v>
      </c>
      <c r="WOD1788" s="62">
        <v>53131609</v>
      </c>
      <c r="WOE1788" s="62">
        <v>53131609</v>
      </c>
      <c r="WOF1788" s="62">
        <v>53131609</v>
      </c>
      <c r="WOG1788" s="62">
        <v>53131609</v>
      </c>
      <c r="WOH1788" s="62">
        <v>53131609</v>
      </c>
      <c r="WOI1788" s="62">
        <v>53131609</v>
      </c>
      <c r="WOJ1788" s="62">
        <v>53131609</v>
      </c>
      <c r="WOK1788" s="62">
        <v>53131609</v>
      </c>
      <c r="WOL1788" s="62">
        <v>53131609</v>
      </c>
      <c r="WOM1788" s="62">
        <v>53131609</v>
      </c>
      <c r="WON1788" s="62">
        <v>53131609</v>
      </c>
      <c r="WOO1788" s="62">
        <v>53131609</v>
      </c>
      <c r="WOP1788" s="62">
        <v>53131609</v>
      </c>
      <c r="WOQ1788" s="62">
        <v>53131609</v>
      </c>
      <c r="WOR1788" s="62">
        <v>53131609</v>
      </c>
      <c r="WOS1788" s="62">
        <v>53131609</v>
      </c>
      <c r="WOT1788" s="62">
        <v>53131609</v>
      </c>
      <c r="WOU1788" s="62">
        <v>53131609</v>
      </c>
      <c r="WOV1788" s="62">
        <v>53131609</v>
      </c>
      <c r="WOW1788" s="62">
        <v>53131609</v>
      </c>
      <c r="WOX1788" s="62">
        <v>53131609</v>
      </c>
      <c r="WOY1788" s="62">
        <v>53131609</v>
      </c>
      <c r="WOZ1788" s="62">
        <v>53131609</v>
      </c>
      <c r="WPA1788" s="62">
        <v>53131609</v>
      </c>
      <c r="WPB1788" s="62">
        <v>53131609</v>
      </c>
      <c r="WPC1788" s="62">
        <v>53131609</v>
      </c>
      <c r="WPD1788" s="62">
        <v>53131609</v>
      </c>
      <c r="WPE1788" s="62">
        <v>53131609</v>
      </c>
      <c r="WPF1788" s="62">
        <v>53131609</v>
      </c>
      <c r="WPG1788" s="62">
        <v>53131609</v>
      </c>
      <c r="WPH1788" s="62">
        <v>53131609</v>
      </c>
      <c r="WPI1788" s="62">
        <v>53131609</v>
      </c>
      <c r="WPJ1788" s="62">
        <v>53131609</v>
      </c>
      <c r="WPK1788" s="62">
        <v>53131609</v>
      </c>
      <c r="WPL1788" s="62">
        <v>53131609</v>
      </c>
      <c r="WPM1788" s="62">
        <v>53131609</v>
      </c>
      <c r="WPN1788" s="62">
        <v>53131609</v>
      </c>
      <c r="WPO1788" s="62">
        <v>53131609</v>
      </c>
      <c r="WPP1788" s="62">
        <v>53131609</v>
      </c>
      <c r="WPQ1788" s="62">
        <v>53131609</v>
      </c>
      <c r="WPR1788" s="62">
        <v>53131609</v>
      </c>
      <c r="WPS1788" s="62">
        <v>53131609</v>
      </c>
      <c r="WPT1788" s="62">
        <v>53131609</v>
      </c>
      <c r="WPU1788" s="62">
        <v>53131609</v>
      </c>
      <c r="WPV1788" s="62">
        <v>53131609</v>
      </c>
      <c r="WPW1788" s="62">
        <v>53131609</v>
      </c>
      <c r="WPX1788" s="62">
        <v>53131609</v>
      </c>
      <c r="WPY1788" s="62">
        <v>53131609</v>
      </c>
      <c r="WPZ1788" s="62">
        <v>53131609</v>
      </c>
      <c r="WQA1788" s="62">
        <v>53131609</v>
      </c>
      <c r="WQB1788" s="62">
        <v>53131609</v>
      </c>
      <c r="WQC1788" s="62">
        <v>53131609</v>
      </c>
      <c r="WQD1788" s="62">
        <v>53131609</v>
      </c>
      <c r="WQE1788" s="62">
        <v>53131609</v>
      </c>
      <c r="WQF1788" s="62">
        <v>53131609</v>
      </c>
      <c r="WQG1788" s="62">
        <v>53131609</v>
      </c>
      <c r="WQH1788" s="62">
        <v>53131609</v>
      </c>
      <c r="WQI1788" s="62">
        <v>53131609</v>
      </c>
      <c r="WQJ1788" s="62">
        <v>53131609</v>
      </c>
      <c r="WQK1788" s="62">
        <v>53131609</v>
      </c>
      <c r="WQL1788" s="62">
        <v>53131609</v>
      </c>
      <c r="WQM1788" s="62">
        <v>53131609</v>
      </c>
      <c r="WQN1788" s="62">
        <v>53131609</v>
      </c>
      <c r="WQO1788" s="62">
        <v>53131609</v>
      </c>
      <c r="WQP1788" s="62">
        <v>53131609</v>
      </c>
      <c r="WQQ1788" s="62">
        <v>53131609</v>
      </c>
      <c r="WQR1788" s="62">
        <v>53131609</v>
      </c>
      <c r="WQS1788" s="62">
        <v>53131609</v>
      </c>
      <c r="WQT1788" s="62">
        <v>53131609</v>
      </c>
      <c r="WQU1788" s="62">
        <v>53131609</v>
      </c>
      <c r="WQV1788" s="62">
        <v>53131609</v>
      </c>
      <c r="WQW1788" s="62">
        <v>53131609</v>
      </c>
      <c r="WQX1788" s="62">
        <v>53131609</v>
      </c>
      <c r="WQY1788" s="62">
        <v>53131609</v>
      </c>
      <c r="WQZ1788" s="62">
        <v>53131609</v>
      </c>
      <c r="WRA1788" s="62">
        <v>53131609</v>
      </c>
      <c r="WRB1788" s="62">
        <v>53131609</v>
      </c>
      <c r="WRC1788" s="62">
        <v>53131609</v>
      </c>
      <c r="WRD1788" s="62">
        <v>53131609</v>
      </c>
      <c r="WRE1788" s="62">
        <v>53131609</v>
      </c>
      <c r="WRF1788" s="62">
        <v>53131609</v>
      </c>
      <c r="WRG1788" s="62">
        <v>53131609</v>
      </c>
      <c r="WRH1788" s="62">
        <v>53131609</v>
      </c>
      <c r="WRI1788" s="62">
        <v>53131609</v>
      </c>
      <c r="WRJ1788" s="62">
        <v>53131609</v>
      </c>
      <c r="WRK1788" s="62">
        <v>53131609</v>
      </c>
      <c r="WRL1788" s="62">
        <v>53131609</v>
      </c>
      <c r="WRM1788" s="62">
        <v>53131609</v>
      </c>
      <c r="WRN1788" s="62">
        <v>53131609</v>
      </c>
      <c r="WRO1788" s="62">
        <v>53131609</v>
      </c>
      <c r="WRP1788" s="62">
        <v>53131609</v>
      </c>
      <c r="WRQ1788" s="62">
        <v>53131609</v>
      </c>
      <c r="WRR1788" s="62">
        <v>53131609</v>
      </c>
      <c r="WRS1788" s="62">
        <v>53131609</v>
      </c>
      <c r="WRT1788" s="62">
        <v>53131609</v>
      </c>
      <c r="WRU1788" s="62">
        <v>53131609</v>
      </c>
      <c r="WRV1788" s="62">
        <v>53131609</v>
      </c>
      <c r="WRW1788" s="62">
        <v>53131609</v>
      </c>
      <c r="WRX1788" s="62">
        <v>53131609</v>
      </c>
      <c r="WRY1788" s="62">
        <v>53131609</v>
      </c>
      <c r="WRZ1788" s="62">
        <v>53131609</v>
      </c>
      <c r="WSA1788" s="62">
        <v>53131609</v>
      </c>
      <c r="WSB1788" s="62">
        <v>53131609</v>
      </c>
      <c r="WSC1788" s="62">
        <v>53131609</v>
      </c>
      <c r="WSD1788" s="62">
        <v>53131609</v>
      </c>
      <c r="WSE1788" s="62">
        <v>53131609</v>
      </c>
      <c r="WSF1788" s="62">
        <v>53131609</v>
      </c>
      <c r="WSG1788" s="62">
        <v>53131609</v>
      </c>
      <c r="WSH1788" s="62">
        <v>53131609</v>
      </c>
      <c r="WSI1788" s="62">
        <v>53131609</v>
      </c>
      <c r="WSJ1788" s="62">
        <v>53131609</v>
      </c>
      <c r="WSK1788" s="62">
        <v>53131609</v>
      </c>
      <c r="WSL1788" s="62">
        <v>53131609</v>
      </c>
      <c r="WSM1788" s="62">
        <v>53131609</v>
      </c>
      <c r="WSN1788" s="62">
        <v>53131609</v>
      </c>
      <c r="WSO1788" s="62">
        <v>53131609</v>
      </c>
      <c r="WSP1788" s="62">
        <v>53131609</v>
      </c>
      <c r="WSQ1788" s="62">
        <v>53131609</v>
      </c>
      <c r="WSR1788" s="62">
        <v>53131609</v>
      </c>
      <c r="WSS1788" s="62">
        <v>53131609</v>
      </c>
      <c r="WST1788" s="62">
        <v>53131609</v>
      </c>
      <c r="WSU1788" s="62">
        <v>53131609</v>
      </c>
      <c r="WSV1788" s="62">
        <v>53131609</v>
      </c>
      <c r="WSW1788" s="62">
        <v>53131609</v>
      </c>
      <c r="WSX1788" s="62">
        <v>53131609</v>
      </c>
      <c r="WSY1788" s="62">
        <v>53131609</v>
      </c>
      <c r="WSZ1788" s="62">
        <v>53131609</v>
      </c>
      <c r="WTA1788" s="62">
        <v>53131609</v>
      </c>
      <c r="WTB1788" s="62">
        <v>53131609</v>
      </c>
      <c r="WTC1788" s="62">
        <v>53131609</v>
      </c>
      <c r="WTD1788" s="62">
        <v>53131609</v>
      </c>
      <c r="WTE1788" s="62">
        <v>53131609</v>
      </c>
      <c r="WTF1788" s="62">
        <v>53131609</v>
      </c>
      <c r="WTG1788" s="62">
        <v>53131609</v>
      </c>
      <c r="WTH1788" s="62">
        <v>53131609</v>
      </c>
      <c r="WTI1788" s="62">
        <v>53131609</v>
      </c>
      <c r="WTJ1788" s="62">
        <v>53131609</v>
      </c>
      <c r="WTK1788" s="62">
        <v>53131609</v>
      </c>
      <c r="WTL1788" s="62">
        <v>53131609</v>
      </c>
      <c r="WTM1788" s="62">
        <v>53131609</v>
      </c>
      <c r="WTN1788" s="62">
        <v>53131609</v>
      </c>
      <c r="WTO1788" s="62">
        <v>53131609</v>
      </c>
      <c r="WTP1788" s="62">
        <v>53131609</v>
      </c>
      <c r="WTQ1788" s="62">
        <v>53131609</v>
      </c>
      <c r="WTR1788" s="62">
        <v>53131609</v>
      </c>
      <c r="WTS1788" s="62">
        <v>53131609</v>
      </c>
      <c r="WTT1788" s="62">
        <v>53131609</v>
      </c>
      <c r="WTU1788" s="62">
        <v>53131609</v>
      </c>
      <c r="WTV1788" s="62">
        <v>53131609</v>
      </c>
      <c r="WTW1788" s="62">
        <v>53131609</v>
      </c>
      <c r="WTX1788" s="62">
        <v>53131609</v>
      </c>
      <c r="WTY1788" s="62">
        <v>53131609</v>
      </c>
      <c r="WTZ1788" s="62">
        <v>53131609</v>
      </c>
      <c r="WUA1788" s="62">
        <v>53131609</v>
      </c>
      <c r="WUB1788" s="62">
        <v>53131609</v>
      </c>
      <c r="WUC1788" s="62">
        <v>53131609</v>
      </c>
      <c r="WUD1788" s="62">
        <v>53131609</v>
      </c>
      <c r="WUE1788" s="62">
        <v>53131609</v>
      </c>
      <c r="WUF1788" s="62">
        <v>53131609</v>
      </c>
      <c r="WUG1788" s="62">
        <v>53131609</v>
      </c>
      <c r="WUH1788" s="62">
        <v>53131609</v>
      </c>
      <c r="WUI1788" s="62">
        <v>53131609</v>
      </c>
      <c r="WUJ1788" s="62">
        <v>53131609</v>
      </c>
      <c r="WUK1788" s="62">
        <v>53131609</v>
      </c>
      <c r="WUL1788" s="62">
        <v>53131609</v>
      </c>
      <c r="WUM1788" s="62">
        <v>53131609</v>
      </c>
      <c r="WUN1788" s="62">
        <v>53131609</v>
      </c>
      <c r="WUO1788" s="62">
        <v>53131609</v>
      </c>
      <c r="WUP1788" s="62">
        <v>53131609</v>
      </c>
      <c r="WUQ1788" s="62">
        <v>53131609</v>
      </c>
      <c r="WUR1788" s="62">
        <v>53131609</v>
      </c>
      <c r="WUS1788" s="62">
        <v>53131609</v>
      </c>
      <c r="WUT1788" s="62">
        <v>53131609</v>
      </c>
      <c r="WUU1788" s="62">
        <v>53131609</v>
      </c>
      <c r="WUV1788" s="62">
        <v>53131609</v>
      </c>
      <c r="WUW1788" s="62">
        <v>53131609</v>
      </c>
      <c r="WUX1788" s="62">
        <v>53131609</v>
      </c>
      <c r="WUY1788" s="62">
        <v>53131609</v>
      </c>
      <c r="WUZ1788" s="62">
        <v>53131609</v>
      </c>
      <c r="WVA1788" s="62">
        <v>53131609</v>
      </c>
      <c r="WVB1788" s="62">
        <v>53131609</v>
      </c>
      <c r="WVC1788" s="62">
        <v>53131609</v>
      </c>
      <c r="WVD1788" s="62">
        <v>53131609</v>
      </c>
      <c r="WVE1788" s="62">
        <v>53131609</v>
      </c>
      <c r="WVF1788" s="62">
        <v>53131609</v>
      </c>
      <c r="WVG1788" s="62">
        <v>53131609</v>
      </c>
      <c r="WVH1788" s="62">
        <v>53131609</v>
      </c>
      <c r="WVI1788" s="62">
        <v>53131609</v>
      </c>
      <c r="WVJ1788" s="62">
        <v>53131609</v>
      </c>
      <c r="WVK1788" s="62">
        <v>53131609</v>
      </c>
      <c r="WVL1788" s="62">
        <v>53131609</v>
      </c>
      <c r="WVM1788" s="62">
        <v>53131609</v>
      </c>
      <c r="WVN1788" s="62">
        <v>53131609</v>
      </c>
      <c r="WVO1788" s="62">
        <v>53131609</v>
      </c>
      <c r="WVP1788" s="62">
        <v>53131609</v>
      </c>
      <c r="WVQ1788" s="62">
        <v>53131609</v>
      </c>
      <c r="WVR1788" s="62">
        <v>53131609</v>
      </c>
      <c r="WVS1788" s="62">
        <v>53131609</v>
      </c>
      <c r="WVT1788" s="62">
        <v>53131609</v>
      </c>
      <c r="WVU1788" s="62">
        <v>53131609</v>
      </c>
      <c r="WVV1788" s="62">
        <v>53131609</v>
      </c>
      <c r="WVW1788" s="62">
        <v>53131609</v>
      </c>
      <c r="WVX1788" s="62">
        <v>53131609</v>
      </c>
      <c r="WVY1788" s="62">
        <v>53131609</v>
      </c>
      <c r="WVZ1788" s="62">
        <v>53131609</v>
      </c>
      <c r="WWA1788" s="62">
        <v>53131609</v>
      </c>
      <c r="WWB1788" s="62">
        <v>53131609</v>
      </c>
      <c r="WWC1788" s="62">
        <v>53131609</v>
      </c>
      <c r="WWD1788" s="62">
        <v>53131609</v>
      </c>
      <c r="WWE1788" s="62">
        <v>53131609</v>
      </c>
      <c r="WWF1788" s="62">
        <v>53131609</v>
      </c>
      <c r="WWG1788" s="62">
        <v>53131609</v>
      </c>
      <c r="WWH1788" s="62">
        <v>53131609</v>
      </c>
      <c r="WWI1788" s="62">
        <v>53131609</v>
      </c>
      <c r="WWJ1788" s="62">
        <v>53131609</v>
      </c>
      <c r="WWK1788" s="62">
        <v>53131609</v>
      </c>
      <c r="WWL1788" s="62">
        <v>53131609</v>
      </c>
      <c r="WWM1788" s="62">
        <v>53131609</v>
      </c>
      <c r="WWN1788" s="62">
        <v>53131609</v>
      </c>
      <c r="WWO1788" s="62">
        <v>53131609</v>
      </c>
      <c r="WWP1788" s="62">
        <v>53131609</v>
      </c>
      <c r="WWQ1788" s="62">
        <v>53131609</v>
      </c>
      <c r="WWR1788" s="62">
        <v>53131609</v>
      </c>
      <c r="WWS1788" s="62">
        <v>53131609</v>
      </c>
      <c r="WWT1788" s="62">
        <v>53131609</v>
      </c>
      <c r="WWU1788" s="62">
        <v>53131609</v>
      </c>
      <c r="WWV1788" s="62">
        <v>53131609</v>
      </c>
      <c r="WWW1788" s="62">
        <v>53131609</v>
      </c>
      <c r="WWX1788" s="62">
        <v>53131609</v>
      </c>
      <c r="WWY1788" s="62">
        <v>53131609</v>
      </c>
      <c r="WWZ1788" s="62">
        <v>53131609</v>
      </c>
      <c r="WXA1788" s="62">
        <v>53131609</v>
      </c>
      <c r="WXB1788" s="62">
        <v>53131609</v>
      </c>
      <c r="WXC1788" s="62">
        <v>53131609</v>
      </c>
      <c r="WXD1788" s="62">
        <v>53131609</v>
      </c>
      <c r="WXE1788" s="62">
        <v>53131609</v>
      </c>
      <c r="WXF1788" s="62">
        <v>53131609</v>
      </c>
      <c r="WXG1788" s="62">
        <v>53131609</v>
      </c>
      <c r="WXH1788" s="62">
        <v>53131609</v>
      </c>
      <c r="WXI1788" s="62">
        <v>53131609</v>
      </c>
      <c r="WXJ1788" s="62">
        <v>53131609</v>
      </c>
      <c r="WXK1788" s="62">
        <v>53131609</v>
      </c>
      <c r="WXL1788" s="62">
        <v>53131609</v>
      </c>
      <c r="WXM1788" s="62">
        <v>53131609</v>
      </c>
      <c r="WXN1788" s="62">
        <v>53131609</v>
      </c>
      <c r="WXO1788" s="62">
        <v>53131609</v>
      </c>
      <c r="WXP1788" s="62">
        <v>53131609</v>
      </c>
      <c r="WXQ1788" s="62">
        <v>53131609</v>
      </c>
      <c r="WXR1788" s="62">
        <v>53131609</v>
      </c>
      <c r="WXS1788" s="62">
        <v>53131609</v>
      </c>
      <c r="WXT1788" s="62">
        <v>53131609</v>
      </c>
      <c r="WXU1788" s="62">
        <v>53131609</v>
      </c>
      <c r="WXV1788" s="62">
        <v>53131609</v>
      </c>
      <c r="WXW1788" s="62">
        <v>53131609</v>
      </c>
      <c r="WXX1788" s="62">
        <v>53131609</v>
      </c>
      <c r="WXY1788" s="62">
        <v>53131609</v>
      </c>
      <c r="WXZ1788" s="62">
        <v>53131609</v>
      </c>
      <c r="WYA1788" s="62">
        <v>53131609</v>
      </c>
      <c r="WYB1788" s="62">
        <v>53131609</v>
      </c>
      <c r="WYC1788" s="62">
        <v>53131609</v>
      </c>
      <c r="WYD1788" s="62">
        <v>53131609</v>
      </c>
      <c r="WYE1788" s="62">
        <v>53131609</v>
      </c>
      <c r="WYF1788" s="62">
        <v>53131609</v>
      </c>
      <c r="WYG1788" s="62">
        <v>53131609</v>
      </c>
      <c r="WYH1788" s="62">
        <v>53131609</v>
      </c>
      <c r="WYI1788" s="62">
        <v>53131609</v>
      </c>
      <c r="WYJ1788" s="62">
        <v>53131609</v>
      </c>
      <c r="WYK1788" s="62">
        <v>53131609</v>
      </c>
      <c r="WYL1788" s="62">
        <v>53131609</v>
      </c>
      <c r="WYM1788" s="62">
        <v>53131609</v>
      </c>
      <c r="WYN1788" s="62">
        <v>53131609</v>
      </c>
      <c r="WYO1788" s="62">
        <v>53131609</v>
      </c>
      <c r="WYP1788" s="62">
        <v>53131609</v>
      </c>
      <c r="WYQ1788" s="62">
        <v>53131609</v>
      </c>
      <c r="WYR1788" s="62">
        <v>53131609</v>
      </c>
      <c r="WYS1788" s="62">
        <v>53131609</v>
      </c>
      <c r="WYT1788" s="62">
        <v>53131609</v>
      </c>
      <c r="WYU1788" s="62">
        <v>53131609</v>
      </c>
      <c r="WYV1788" s="62">
        <v>53131609</v>
      </c>
      <c r="WYW1788" s="62">
        <v>53131609</v>
      </c>
      <c r="WYX1788" s="62">
        <v>53131609</v>
      </c>
      <c r="WYY1788" s="62">
        <v>53131609</v>
      </c>
      <c r="WYZ1788" s="62">
        <v>53131609</v>
      </c>
      <c r="WZA1788" s="62">
        <v>53131609</v>
      </c>
      <c r="WZB1788" s="62">
        <v>53131609</v>
      </c>
      <c r="WZC1788" s="62">
        <v>53131609</v>
      </c>
      <c r="WZD1788" s="62">
        <v>53131609</v>
      </c>
      <c r="WZE1788" s="62">
        <v>53131609</v>
      </c>
      <c r="WZF1788" s="62">
        <v>53131609</v>
      </c>
      <c r="WZG1788" s="62">
        <v>53131609</v>
      </c>
      <c r="WZH1788" s="62">
        <v>53131609</v>
      </c>
      <c r="WZI1788" s="62">
        <v>53131609</v>
      </c>
      <c r="WZJ1788" s="62">
        <v>53131609</v>
      </c>
      <c r="WZK1788" s="62">
        <v>53131609</v>
      </c>
      <c r="WZL1788" s="62">
        <v>53131609</v>
      </c>
      <c r="WZM1788" s="62">
        <v>53131609</v>
      </c>
      <c r="WZN1788" s="62">
        <v>53131609</v>
      </c>
      <c r="WZO1788" s="62">
        <v>53131609</v>
      </c>
      <c r="WZP1788" s="62">
        <v>53131609</v>
      </c>
      <c r="WZQ1788" s="62">
        <v>53131609</v>
      </c>
      <c r="WZR1788" s="62">
        <v>53131609</v>
      </c>
      <c r="WZS1788" s="62">
        <v>53131609</v>
      </c>
      <c r="WZT1788" s="62">
        <v>53131609</v>
      </c>
      <c r="WZU1788" s="62">
        <v>53131609</v>
      </c>
      <c r="WZV1788" s="62">
        <v>53131609</v>
      </c>
      <c r="WZW1788" s="62">
        <v>53131609</v>
      </c>
      <c r="WZX1788" s="62">
        <v>53131609</v>
      </c>
      <c r="WZY1788" s="62">
        <v>53131609</v>
      </c>
      <c r="WZZ1788" s="62">
        <v>53131609</v>
      </c>
      <c r="XAA1788" s="62">
        <v>53131609</v>
      </c>
      <c r="XAB1788" s="62">
        <v>53131609</v>
      </c>
      <c r="XAC1788" s="62">
        <v>53131609</v>
      </c>
      <c r="XAD1788" s="62">
        <v>53131609</v>
      </c>
      <c r="XAE1788" s="62">
        <v>53131609</v>
      </c>
      <c r="XAF1788" s="62">
        <v>53131609</v>
      </c>
      <c r="XAG1788" s="62">
        <v>53131609</v>
      </c>
      <c r="XAH1788" s="62">
        <v>53131609</v>
      </c>
      <c r="XAI1788" s="62">
        <v>53131609</v>
      </c>
      <c r="XAJ1788" s="62">
        <v>53131609</v>
      </c>
      <c r="XAK1788" s="62">
        <v>53131609</v>
      </c>
      <c r="XAL1788" s="62">
        <v>53131609</v>
      </c>
      <c r="XAM1788" s="62">
        <v>53131609</v>
      </c>
      <c r="XAN1788" s="62">
        <v>53131609</v>
      </c>
      <c r="XAO1788" s="62">
        <v>53131609</v>
      </c>
      <c r="XAP1788" s="62">
        <v>53131609</v>
      </c>
      <c r="XAQ1788" s="62">
        <v>53131609</v>
      </c>
      <c r="XAR1788" s="62">
        <v>53131609</v>
      </c>
      <c r="XAS1788" s="62">
        <v>53131609</v>
      </c>
      <c r="XAT1788" s="62">
        <v>53131609</v>
      </c>
      <c r="XAU1788" s="62">
        <v>53131609</v>
      </c>
      <c r="XAV1788" s="62">
        <v>53131609</v>
      </c>
      <c r="XAW1788" s="62">
        <v>53131609</v>
      </c>
      <c r="XAX1788" s="62">
        <v>53131609</v>
      </c>
      <c r="XAY1788" s="62">
        <v>53131609</v>
      </c>
      <c r="XAZ1788" s="62">
        <v>53131609</v>
      </c>
      <c r="XBA1788" s="62">
        <v>53131609</v>
      </c>
      <c r="XBB1788" s="62">
        <v>53131609</v>
      </c>
      <c r="XBC1788" s="62">
        <v>53131609</v>
      </c>
      <c r="XBD1788" s="62">
        <v>53131609</v>
      </c>
      <c r="XBE1788" s="62">
        <v>53131609</v>
      </c>
      <c r="XBF1788" s="62">
        <v>53131609</v>
      </c>
      <c r="XBG1788" s="62">
        <v>53131609</v>
      </c>
      <c r="XBH1788" s="62">
        <v>53131609</v>
      </c>
      <c r="XBI1788" s="62">
        <v>53131609</v>
      </c>
      <c r="XBJ1788" s="62">
        <v>53131609</v>
      </c>
      <c r="XBK1788" s="62">
        <v>53131609</v>
      </c>
      <c r="XBL1788" s="62">
        <v>53131609</v>
      </c>
      <c r="XBM1788" s="62">
        <v>53131609</v>
      </c>
      <c r="XBN1788" s="62">
        <v>53131609</v>
      </c>
      <c r="XBO1788" s="62">
        <v>53131609</v>
      </c>
      <c r="XBP1788" s="62">
        <v>53131609</v>
      </c>
      <c r="XBQ1788" s="62">
        <v>53131609</v>
      </c>
      <c r="XBR1788" s="62">
        <v>53131609</v>
      </c>
      <c r="XBS1788" s="62">
        <v>53131609</v>
      </c>
      <c r="XBT1788" s="62">
        <v>53131609</v>
      </c>
      <c r="XBU1788" s="62">
        <v>53131609</v>
      </c>
      <c r="XBV1788" s="62">
        <v>53131609</v>
      </c>
      <c r="XBW1788" s="62">
        <v>53131609</v>
      </c>
      <c r="XBX1788" s="62">
        <v>53131609</v>
      </c>
      <c r="XBY1788" s="62">
        <v>53131609</v>
      </c>
      <c r="XBZ1788" s="62">
        <v>53131609</v>
      </c>
      <c r="XCA1788" s="62">
        <v>53131609</v>
      </c>
      <c r="XCB1788" s="62">
        <v>53131609</v>
      </c>
      <c r="XCC1788" s="62">
        <v>53131609</v>
      </c>
      <c r="XCD1788" s="62">
        <v>53131609</v>
      </c>
      <c r="XCE1788" s="62">
        <v>53131609</v>
      </c>
      <c r="XCF1788" s="62">
        <v>53131609</v>
      </c>
      <c r="XCG1788" s="62">
        <v>53131609</v>
      </c>
      <c r="XCH1788" s="62">
        <v>53131609</v>
      </c>
      <c r="XCI1788" s="62">
        <v>53131609</v>
      </c>
      <c r="XCJ1788" s="62">
        <v>53131609</v>
      </c>
      <c r="XCK1788" s="62">
        <v>53131609</v>
      </c>
      <c r="XCL1788" s="62">
        <v>53131609</v>
      </c>
      <c r="XCM1788" s="62">
        <v>53131609</v>
      </c>
      <c r="XCN1788" s="62">
        <v>53131609</v>
      </c>
      <c r="XCO1788" s="62">
        <v>53131609</v>
      </c>
      <c r="XCP1788" s="62">
        <v>53131609</v>
      </c>
      <c r="XCQ1788" s="62">
        <v>53131609</v>
      </c>
      <c r="XCR1788" s="62">
        <v>53131609</v>
      </c>
      <c r="XCS1788" s="62">
        <v>53131609</v>
      </c>
      <c r="XCT1788" s="62">
        <v>53131609</v>
      </c>
      <c r="XCU1788" s="62">
        <v>53131609</v>
      </c>
      <c r="XCV1788" s="62">
        <v>53131609</v>
      </c>
      <c r="XCW1788" s="62">
        <v>53131609</v>
      </c>
      <c r="XCX1788" s="62">
        <v>53131609</v>
      </c>
      <c r="XCY1788" s="62">
        <v>53131609</v>
      </c>
      <c r="XCZ1788" s="62">
        <v>53131609</v>
      </c>
      <c r="XDA1788" s="62">
        <v>53131609</v>
      </c>
      <c r="XDB1788" s="62">
        <v>53131609</v>
      </c>
      <c r="XDC1788" s="62">
        <v>53131609</v>
      </c>
      <c r="XDD1788" s="62">
        <v>53131609</v>
      </c>
      <c r="XDE1788" s="62">
        <v>53131609</v>
      </c>
      <c r="XDF1788" s="62">
        <v>53131609</v>
      </c>
      <c r="XDG1788" s="62">
        <v>53131609</v>
      </c>
      <c r="XDH1788" s="62">
        <v>53131609</v>
      </c>
      <c r="XDI1788" s="62">
        <v>53131609</v>
      </c>
      <c r="XDJ1788" s="62">
        <v>53131609</v>
      </c>
      <c r="XDK1788" s="62">
        <v>53131609</v>
      </c>
      <c r="XDL1788" s="62">
        <v>53131609</v>
      </c>
      <c r="XDM1788" s="62">
        <v>53131609</v>
      </c>
      <c r="XDN1788" s="62">
        <v>53131609</v>
      </c>
      <c r="XDO1788" s="62">
        <v>53131609</v>
      </c>
      <c r="XDP1788" s="62">
        <v>53131609</v>
      </c>
      <c r="XDQ1788" s="62">
        <v>53131609</v>
      </c>
      <c r="XDR1788" s="62">
        <v>53131609</v>
      </c>
      <c r="XDS1788" s="62">
        <v>53131609</v>
      </c>
      <c r="XDT1788" s="62">
        <v>53131609</v>
      </c>
      <c r="XDU1788" s="62">
        <v>53131609</v>
      </c>
      <c r="XDV1788" s="62">
        <v>53131609</v>
      </c>
      <c r="XDW1788" s="62">
        <v>53131609</v>
      </c>
      <c r="XDX1788" s="62">
        <v>53131609</v>
      </c>
      <c r="XDY1788" s="62">
        <v>53131609</v>
      </c>
      <c r="XDZ1788" s="62">
        <v>53131609</v>
      </c>
      <c r="XEA1788" s="62">
        <v>53131609</v>
      </c>
      <c r="XEB1788" s="62">
        <v>53131609</v>
      </c>
      <c r="XEC1788" s="62">
        <v>53131609</v>
      </c>
      <c r="XED1788" s="62">
        <v>53131609</v>
      </c>
      <c r="XEE1788" s="62">
        <v>53131609</v>
      </c>
      <c r="XEF1788" s="62">
        <v>53131609</v>
      </c>
      <c r="XEG1788" s="62">
        <v>53131609</v>
      </c>
      <c r="XEH1788" s="62">
        <v>53131609</v>
      </c>
      <c r="XEI1788" s="62">
        <v>53131609</v>
      </c>
      <c r="XEJ1788" s="62">
        <v>53131609</v>
      </c>
      <c r="XEK1788" s="62">
        <v>53131609</v>
      </c>
      <c r="XEL1788" s="62">
        <v>53131609</v>
      </c>
      <c r="XEM1788" s="62">
        <v>53131609</v>
      </c>
      <c r="XEN1788" s="62">
        <v>53131609</v>
      </c>
      <c r="XEO1788" s="62">
        <v>53131609</v>
      </c>
      <c r="XEP1788" s="62">
        <v>53131609</v>
      </c>
      <c r="XEQ1788" s="62">
        <v>53131609</v>
      </c>
      <c r="XER1788" s="62">
        <v>53131609</v>
      </c>
      <c r="XES1788" s="62">
        <v>53131609</v>
      </c>
      <c r="XET1788" s="62">
        <v>53131609</v>
      </c>
      <c r="XEU1788" s="62">
        <v>53131609</v>
      </c>
      <c r="XEV1788" s="62">
        <v>53131609</v>
      </c>
      <c r="XEW1788" s="62">
        <v>53131609</v>
      </c>
      <c r="XEX1788" s="62">
        <v>53131609</v>
      </c>
      <c r="XEY1788" s="62">
        <v>53131609</v>
      </c>
      <c r="XEZ1788" s="62">
        <v>53131609</v>
      </c>
      <c r="XFA1788" s="62">
        <v>53131609</v>
      </c>
      <c r="XFB1788" s="62">
        <v>53131609</v>
      </c>
      <c r="XFC1788" s="62">
        <v>53131609</v>
      </c>
      <c r="XFD1788" s="62">
        <v>53131609</v>
      </c>
    </row>
    <row r="1789" spans="1:16384" ht="13.5" customHeight="1" x14ac:dyDescent="0.2">
      <c r="A1789" s="97">
        <v>14111519</v>
      </c>
      <c r="B1789" s="101" t="s">
        <v>19107</v>
      </c>
      <c r="C1789" s="81" t="s">
        <v>1471</v>
      </c>
      <c r="D1789" s="81">
        <v>50</v>
      </c>
      <c r="E1789" s="91">
        <v>45</v>
      </c>
      <c r="F1789" s="92">
        <f t="shared" ca="1" si="46"/>
        <v>2250</v>
      </c>
      <c r="G1789" s="108"/>
      <c r="H1789" s="108"/>
      <c r="I1789" s="108"/>
      <c r="J1789" s="108"/>
      <c r="K1789" s="102"/>
      <c r="L1789" s="102"/>
      <c r="M1789" s="102"/>
      <c r="N1789" s="106"/>
      <c r="O1789" s="62"/>
      <c r="P1789" s="62"/>
      <c r="Q1789" s="62"/>
      <c r="R1789" s="62"/>
      <c r="S1789" s="62"/>
      <c r="T1789" s="62"/>
      <c r="U1789" s="62"/>
      <c r="V1789" s="62"/>
      <c r="W1789" s="62"/>
      <c r="X1789" s="62"/>
      <c r="Y1789" s="62"/>
      <c r="Z1789" s="62"/>
      <c r="AA1789" s="62"/>
      <c r="AB1789" s="62"/>
      <c r="AC1789" s="62"/>
      <c r="AD1789" s="62"/>
      <c r="AE1789" s="62"/>
      <c r="AF1789" s="62"/>
      <c r="AG1789" s="62"/>
      <c r="AH1789" s="62"/>
      <c r="AI1789" s="62"/>
      <c r="AJ1789" s="62"/>
      <c r="AK1789" s="62"/>
      <c r="AL1789" s="62"/>
      <c r="AM1789" s="62"/>
      <c r="AN1789" s="62">
        <v>53131609</v>
      </c>
      <c r="AO1789" s="62">
        <v>53131609</v>
      </c>
      <c r="AP1789" s="62">
        <v>53131609</v>
      </c>
      <c r="AQ1789" s="62">
        <v>53131609</v>
      </c>
      <c r="AR1789" s="62">
        <v>53131609</v>
      </c>
      <c r="AS1789" s="62">
        <v>53131609</v>
      </c>
      <c r="AT1789" s="62">
        <v>53131609</v>
      </c>
      <c r="AU1789" s="62">
        <v>53131609</v>
      </c>
      <c r="AV1789" s="62">
        <v>53131609</v>
      </c>
      <c r="AW1789" s="62">
        <v>53131609</v>
      </c>
      <c r="AX1789" s="62">
        <v>53131609</v>
      </c>
      <c r="AY1789" s="62">
        <v>53131609</v>
      </c>
      <c r="AZ1789" s="62">
        <v>53131609</v>
      </c>
      <c r="BA1789" s="62">
        <v>53131609</v>
      </c>
      <c r="BB1789" s="62">
        <v>53131609</v>
      </c>
      <c r="BC1789" s="62">
        <v>53131609</v>
      </c>
      <c r="BD1789" s="62">
        <v>53131609</v>
      </c>
      <c r="BE1789" s="62">
        <v>53131609</v>
      </c>
      <c r="BF1789" s="62">
        <v>53131609</v>
      </c>
      <c r="BG1789" s="62">
        <v>53131609</v>
      </c>
      <c r="BH1789" s="62">
        <v>53131609</v>
      </c>
      <c r="BI1789" s="62">
        <v>53131609</v>
      </c>
      <c r="BJ1789" s="62">
        <v>53131609</v>
      </c>
      <c r="BK1789" s="62">
        <v>53131609</v>
      </c>
      <c r="BL1789" s="62">
        <v>53131609</v>
      </c>
      <c r="BM1789" s="62">
        <v>53131609</v>
      </c>
      <c r="BN1789" s="62">
        <v>53131609</v>
      </c>
      <c r="BO1789" s="62">
        <v>53131609</v>
      </c>
      <c r="BP1789" s="62">
        <v>53131609</v>
      </c>
      <c r="BQ1789" s="62">
        <v>53131609</v>
      </c>
      <c r="BR1789" s="62">
        <v>53131609</v>
      </c>
      <c r="BS1789" s="62">
        <v>53131609</v>
      </c>
      <c r="BT1789" s="62">
        <v>53131609</v>
      </c>
      <c r="BU1789" s="62">
        <v>53131609</v>
      </c>
      <c r="BV1789" s="62">
        <v>53131609</v>
      </c>
      <c r="BW1789" s="62">
        <v>53131609</v>
      </c>
      <c r="BX1789" s="62">
        <v>53131609</v>
      </c>
      <c r="BY1789" s="62">
        <v>53131609</v>
      </c>
      <c r="BZ1789" s="62">
        <v>53131609</v>
      </c>
      <c r="CA1789" s="62">
        <v>53131609</v>
      </c>
      <c r="CB1789" s="62">
        <v>53131609</v>
      </c>
      <c r="CC1789" s="62">
        <v>53131609</v>
      </c>
      <c r="CD1789" s="62">
        <v>53131609</v>
      </c>
      <c r="CE1789" s="62">
        <v>53131609</v>
      </c>
      <c r="CF1789" s="62">
        <v>53131609</v>
      </c>
      <c r="CG1789" s="62">
        <v>53131609</v>
      </c>
      <c r="CH1789" s="62">
        <v>53131609</v>
      </c>
      <c r="CI1789" s="62">
        <v>53131609</v>
      </c>
      <c r="CJ1789" s="62">
        <v>53131609</v>
      </c>
      <c r="CK1789" s="62">
        <v>53131609</v>
      </c>
      <c r="CL1789" s="62">
        <v>53131609</v>
      </c>
      <c r="CM1789" s="62">
        <v>53131609</v>
      </c>
      <c r="CN1789" s="62">
        <v>53131609</v>
      </c>
      <c r="CO1789" s="62">
        <v>53131609</v>
      </c>
      <c r="CP1789" s="62">
        <v>53131609</v>
      </c>
      <c r="CQ1789" s="62">
        <v>53131609</v>
      </c>
      <c r="CR1789" s="62">
        <v>53131609</v>
      </c>
      <c r="CS1789" s="62">
        <v>53131609</v>
      </c>
      <c r="CT1789" s="62">
        <v>53131609</v>
      </c>
      <c r="CU1789" s="62">
        <v>53131609</v>
      </c>
      <c r="CV1789" s="62">
        <v>53131609</v>
      </c>
      <c r="CW1789" s="62">
        <v>53131609</v>
      </c>
      <c r="CX1789" s="62">
        <v>53131609</v>
      </c>
      <c r="CY1789" s="62">
        <v>53131609</v>
      </c>
      <c r="CZ1789" s="62">
        <v>53131609</v>
      </c>
      <c r="DA1789" s="62">
        <v>53131609</v>
      </c>
      <c r="DB1789" s="62">
        <v>53131609</v>
      </c>
      <c r="DC1789" s="62">
        <v>53131609</v>
      </c>
      <c r="DD1789" s="62">
        <v>53131609</v>
      </c>
      <c r="DE1789" s="62">
        <v>53131609</v>
      </c>
      <c r="DF1789" s="62">
        <v>53131609</v>
      </c>
      <c r="DG1789" s="62">
        <v>53131609</v>
      </c>
      <c r="DH1789" s="62">
        <v>53131609</v>
      </c>
      <c r="DI1789" s="62">
        <v>53131609</v>
      </c>
      <c r="DJ1789" s="62">
        <v>53131609</v>
      </c>
      <c r="DK1789" s="62">
        <v>53131609</v>
      </c>
      <c r="DL1789" s="62">
        <v>53131609</v>
      </c>
      <c r="DM1789" s="62">
        <v>53131609</v>
      </c>
      <c r="DN1789" s="62">
        <v>53131609</v>
      </c>
      <c r="DO1789" s="62">
        <v>53131609</v>
      </c>
      <c r="DP1789" s="62">
        <v>53131609</v>
      </c>
      <c r="DQ1789" s="62">
        <v>53131609</v>
      </c>
      <c r="DR1789" s="62">
        <v>53131609</v>
      </c>
      <c r="DS1789" s="62">
        <v>53131609</v>
      </c>
      <c r="DT1789" s="62">
        <v>53131609</v>
      </c>
      <c r="DU1789" s="62">
        <v>53131609</v>
      </c>
      <c r="DV1789" s="62">
        <v>53131609</v>
      </c>
      <c r="DW1789" s="62">
        <v>53131609</v>
      </c>
      <c r="DX1789" s="62">
        <v>53131609</v>
      </c>
      <c r="DY1789" s="62">
        <v>53131609</v>
      </c>
      <c r="DZ1789" s="62">
        <v>53131609</v>
      </c>
      <c r="EA1789" s="62">
        <v>53131609</v>
      </c>
      <c r="EB1789" s="62">
        <v>53131609</v>
      </c>
      <c r="EC1789" s="62">
        <v>53131609</v>
      </c>
      <c r="ED1789" s="62">
        <v>53131609</v>
      </c>
      <c r="EE1789" s="62">
        <v>53131609</v>
      </c>
      <c r="EF1789" s="62">
        <v>53131609</v>
      </c>
      <c r="EG1789" s="62">
        <v>53131609</v>
      </c>
      <c r="EH1789" s="62">
        <v>53131609</v>
      </c>
      <c r="EI1789" s="62">
        <v>53131609</v>
      </c>
      <c r="EJ1789" s="62">
        <v>53131609</v>
      </c>
      <c r="EK1789" s="62">
        <v>53131609</v>
      </c>
      <c r="EL1789" s="62">
        <v>53131609</v>
      </c>
      <c r="EM1789" s="62">
        <v>53131609</v>
      </c>
      <c r="EN1789" s="62">
        <v>53131609</v>
      </c>
      <c r="EO1789" s="62">
        <v>53131609</v>
      </c>
      <c r="EP1789" s="62">
        <v>53131609</v>
      </c>
      <c r="EQ1789" s="62">
        <v>53131609</v>
      </c>
      <c r="ER1789" s="62">
        <v>53131609</v>
      </c>
      <c r="ES1789" s="62">
        <v>53131609</v>
      </c>
      <c r="ET1789" s="62">
        <v>53131609</v>
      </c>
      <c r="EU1789" s="62">
        <v>53131609</v>
      </c>
      <c r="EV1789" s="62">
        <v>53131609</v>
      </c>
      <c r="EW1789" s="62">
        <v>53131609</v>
      </c>
      <c r="EX1789" s="62">
        <v>53131609</v>
      </c>
      <c r="EY1789" s="62">
        <v>53131609</v>
      </c>
      <c r="EZ1789" s="62">
        <v>53131609</v>
      </c>
      <c r="FA1789" s="62">
        <v>53131609</v>
      </c>
      <c r="FB1789" s="62">
        <v>53131609</v>
      </c>
      <c r="FC1789" s="62">
        <v>53131609</v>
      </c>
      <c r="FD1789" s="62">
        <v>53131609</v>
      </c>
      <c r="FE1789" s="62">
        <v>53131609</v>
      </c>
      <c r="FF1789" s="62">
        <v>53131609</v>
      </c>
      <c r="FG1789" s="62">
        <v>53131609</v>
      </c>
      <c r="FH1789" s="62">
        <v>53131609</v>
      </c>
      <c r="FI1789" s="62">
        <v>53131609</v>
      </c>
      <c r="FJ1789" s="62">
        <v>53131609</v>
      </c>
      <c r="FK1789" s="62">
        <v>53131609</v>
      </c>
      <c r="FL1789" s="62">
        <v>53131609</v>
      </c>
      <c r="FM1789" s="62">
        <v>53131609</v>
      </c>
      <c r="FN1789" s="62">
        <v>53131609</v>
      </c>
      <c r="FO1789" s="62">
        <v>53131609</v>
      </c>
      <c r="FP1789" s="62">
        <v>53131609</v>
      </c>
      <c r="FQ1789" s="62">
        <v>53131609</v>
      </c>
      <c r="FR1789" s="62">
        <v>53131609</v>
      </c>
      <c r="FS1789" s="62">
        <v>53131609</v>
      </c>
      <c r="FT1789" s="62">
        <v>53131609</v>
      </c>
      <c r="FU1789" s="62">
        <v>53131609</v>
      </c>
      <c r="FV1789" s="62">
        <v>53131609</v>
      </c>
      <c r="FW1789" s="62">
        <v>53131609</v>
      </c>
      <c r="FX1789" s="62">
        <v>53131609</v>
      </c>
      <c r="FY1789" s="62">
        <v>53131609</v>
      </c>
      <c r="FZ1789" s="62">
        <v>53131609</v>
      </c>
      <c r="GA1789" s="62">
        <v>53131609</v>
      </c>
      <c r="GB1789" s="62">
        <v>53131609</v>
      </c>
      <c r="GC1789" s="62">
        <v>53131609</v>
      </c>
      <c r="GD1789" s="62">
        <v>53131609</v>
      </c>
      <c r="GE1789" s="62">
        <v>53131609</v>
      </c>
      <c r="GF1789" s="62">
        <v>53131609</v>
      </c>
      <c r="GG1789" s="62">
        <v>53131609</v>
      </c>
      <c r="GH1789" s="62">
        <v>53131609</v>
      </c>
      <c r="GI1789" s="62">
        <v>53131609</v>
      </c>
      <c r="GJ1789" s="62">
        <v>53131609</v>
      </c>
      <c r="GK1789" s="62">
        <v>53131609</v>
      </c>
      <c r="GL1789" s="62">
        <v>53131609</v>
      </c>
      <c r="GM1789" s="62">
        <v>53131609</v>
      </c>
      <c r="GN1789" s="62">
        <v>53131609</v>
      </c>
      <c r="GO1789" s="62">
        <v>53131609</v>
      </c>
      <c r="GP1789" s="62">
        <v>53131609</v>
      </c>
      <c r="GQ1789" s="62">
        <v>53131609</v>
      </c>
      <c r="GR1789" s="62">
        <v>53131609</v>
      </c>
      <c r="GS1789" s="62">
        <v>53131609</v>
      </c>
      <c r="GT1789" s="62">
        <v>53131609</v>
      </c>
      <c r="GU1789" s="62">
        <v>53131609</v>
      </c>
      <c r="GV1789" s="62">
        <v>53131609</v>
      </c>
      <c r="GW1789" s="62">
        <v>53131609</v>
      </c>
      <c r="GX1789" s="62">
        <v>53131609</v>
      </c>
      <c r="GY1789" s="62">
        <v>53131609</v>
      </c>
      <c r="GZ1789" s="62">
        <v>53131609</v>
      </c>
      <c r="HA1789" s="62">
        <v>53131609</v>
      </c>
      <c r="HB1789" s="62">
        <v>53131609</v>
      </c>
      <c r="HC1789" s="62">
        <v>53131609</v>
      </c>
      <c r="HD1789" s="62">
        <v>53131609</v>
      </c>
      <c r="HE1789" s="62">
        <v>53131609</v>
      </c>
      <c r="HF1789" s="62">
        <v>53131609</v>
      </c>
      <c r="HG1789" s="62">
        <v>53131609</v>
      </c>
      <c r="HH1789" s="62">
        <v>53131609</v>
      </c>
      <c r="HI1789" s="62">
        <v>53131609</v>
      </c>
      <c r="HJ1789" s="62">
        <v>53131609</v>
      </c>
      <c r="HK1789" s="62">
        <v>53131609</v>
      </c>
      <c r="HL1789" s="62">
        <v>53131609</v>
      </c>
      <c r="HM1789" s="62">
        <v>53131609</v>
      </c>
      <c r="HN1789" s="62">
        <v>53131609</v>
      </c>
      <c r="HO1789" s="62">
        <v>53131609</v>
      </c>
      <c r="HP1789" s="62">
        <v>53131609</v>
      </c>
      <c r="HQ1789" s="62">
        <v>53131609</v>
      </c>
      <c r="HR1789" s="62">
        <v>53131609</v>
      </c>
      <c r="HS1789" s="62">
        <v>53131609</v>
      </c>
      <c r="HT1789" s="62">
        <v>53131609</v>
      </c>
      <c r="HU1789" s="62">
        <v>53131609</v>
      </c>
      <c r="HV1789" s="62">
        <v>53131609</v>
      </c>
      <c r="HW1789" s="62">
        <v>53131609</v>
      </c>
      <c r="HX1789" s="62">
        <v>53131609</v>
      </c>
      <c r="HY1789" s="62">
        <v>53131609</v>
      </c>
      <c r="HZ1789" s="62">
        <v>53131609</v>
      </c>
      <c r="IA1789" s="62">
        <v>53131609</v>
      </c>
      <c r="IB1789" s="62">
        <v>53131609</v>
      </c>
      <c r="IC1789" s="62">
        <v>53131609</v>
      </c>
      <c r="ID1789" s="62">
        <v>53131609</v>
      </c>
      <c r="IE1789" s="62">
        <v>53131609</v>
      </c>
      <c r="IF1789" s="62">
        <v>53131609</v>
      </c>
      <c r="IG1789" s="62">
        <v>53131609</v>
      </c>
      <c r="IH1789" s="62">
        <v>53131609</v>
      </c>
      <c r="II1789" s="62">
        <v>53131609</v>
      </c>
      <c r="IJ1789" s="62">
        <v>53131609</v>
      </c>
      <c r="IK1789" s="62">
        <v>53131609</v>
      </c>
      <c r="IL1789" s="62">
        <v>53131609</v>
      </c>
      <c r="IM1789" s="62">
        <v>53131609</v>
      </c>
      <c r="IN1789" s="62">
        <v>53131609</v>
      </c>
      <c r="IO1789" s="62">
        <v>53131609</v>
      </c>
      <c r="IP1789" s="62">
        <v>53131609</v>
      </c>
      <c r="IQ1789" s="62">
        <v>53131609</v>
      </c>
      <c r="IR1789" s="62">
        <v>53131609</v>
      </c>
      <c r="IS1789" s="62">
        <v>53131609</v>
      </c>
      <c r="IT1789" s="62">
        <v>53131609</v>
      </c>
      <c r="IU1789" s="62">
        <v>53131609</v>
      </c>
      <c r="IV1789" s="62">
        <v>53131609</v>
      </c>
      <c r="IW1789" s="62">
        <v>53131609</v>
      </c>
      <c r="IX1789" s="62">
        <v>53131609</v>
      </c>
      <c r="IY1789" s="62">
        <v>53131609</v>
      </c>
      <c r="IZ1789" s="62">
        <v>53131609</v>
      </c>
      <c r="JA1789" s="62">
        <v>53131609</v>
      </c>
      <c r="JB1789" s="62">
        <v>53131609</v>
      </c>
      <c r="JC1789" s="62">
        <v>53131609</v>
      </c>
      <c r="JD1789" s="62">
        <v>53131609</v>
      </c>
      <c r="JE1789" s="62">
        <v>53131609</v>
      </c>
      <c r="JF1789" s="62">
        <v>53131609</v>
      </c>
      <c r="JG1789" s="62">
        <v>53131609</v>
      </c>
      <c r="JH1789" s="62">
        <v>53131609</v>
      </c>
      <c r="JI1789" s="62">
        <v>53131609</v>
      </c>
      <c r="JJ1789" s="62">
        <v>53131609</v>
      </c>
      <c r="JK1789" s="62">
        <v>53131609</v>
      </c>
      <c r="JL1789" s="62">
        <v>53131609</v>
      </c>
      <c r="JM1789" s="62">
        <v>53131609</v>
      </c>
      <c r="JN1789" s="62">
        <v>53131609</v>
      </c>
      <c r="JO1789" s="62">
        <v>53131609</v>
      </c>
      <c r="JP1789" s="62">
        <v>53131609</v>
      </c>
      <c r="JQ1789" s="62">
        <v>53131609</v>
      </c>
      <c r="JR1789" s="62">
        <v>53131609</v>
      </c>
      <c r="JS1789" s="62">
        <v>53131609</v>
      </c>
      <c r="JT1789" s="62">
        <v>53131609</v>
      </c>
      <c r="JU1789" s="62">
        <v>53131609</v>
      </c>
      <c r="JV1789" s="62">
        <v>53131609</v>
      </c>
      <c r="JW1789" s="62">
        <v>53131609</v>
      </c>
      <c r="JX1789" s="62">
        <v>53131609</v>
      </c>
      <c r="JY1789" s="62">
        <v>53131609</v>
      </c>
      <c r="JZ1789" s="62">
        <v>53131609</v>
      </c>
      <c r="KA1789" s="62">
        <v>53131609</v>
      </c>
      <c r="KB1789" s="62">
        <v>53131609</v>
      </c>
      <c r="KC1789" s="62">
        <v>53131609</v>
      </c>
      <c r="KD1789" s="62">
        <v>53131609</v>
      </c>
      <c r="KE1789" s="62">
        <v>53131609</v>
      </c>
      <c r="KF1789" s="62">
        <v>53131609</v>
      </c>
      <c r="KG1789" s="62">
        <v>53131609</v>
      </c>
      <c r="KH1789" s="62">
        <v>53131609</v>
      </c>
      <c r="KI1789" s="62">
        <v>53131609</v>
      </c>
      <c r="KJ1789" s="62">
        <v>53131609</v>
      </c>
      <c r="KK1789" s="62">
        <v>53131609</v>
      </c>
      <c r="KL1789" s="62">
        <v>53131609</v>
      </c>
      <c r="KM1789" s="62">
        <v>53131609</v>
      </c>
      <c r="KN1789" s="62">
        <v>53131609</v>
      </c>
      <c r="KO1789" s="62">
        <v>53131609</v>
      </c>
      <c r="KP1789" s="62">
        <v>53131609</v>
      </c>
      <c r="KQ1789" s="62">
        <v>53131609</v>
      </c>
      <c r="KR1789" s="62">
        <v>53131609</v>
      </c>
      <c r="KS1789" s="62">
        <v>53131609</v>
      </c>
      <c r="KT1789" s="62">
        <v>53131609</v>
      </c>
      <c r="KU1789" s="62">
        <v>53131609</v>
      </c>
      <c r="KV1789" s="62">
        <v>53131609</v>
      </c>
      <c r="KW1789" s="62">
        <v>53131609</v>
      </c>
      <c r="KX1789" s="62">
        <v>53131609</v>
      </c>
      <c r="KY1789" s="62">
        <v>53131609</v>
      </c>
      <c r="KZ1789" s="62">
        <v>53131609</v>
      </c>
      <c r="LA1789" s="62">
        <v>53131609</v>
      </c>
      <c r="LB1789" s="62">
        <v>53131609</v>
      </c>
      <c r="LC1789" s="62">
        <v>53131609</v>
      </c>
      <c r="LD1789" s="62">
        <v>53131609</v>
      </c>
      <c r="LE1789" s="62">
        <v>53131609</v>
      </c>
      <c r="LF1789" s="62">
        <v>53131609</v>
      </c>
      <c r="LG1789" s="62">
        <v>53131609</v>
      </c>
      <c r="LH1789" s="62">
        <v>53131609</v>
      </c>
      <c r="LI1789" s="62">
        <v>53131609</v>
      </c>
      <c r="LJ1789" s="62">
        <v>53131609</v>
      </c>
      <c r="LK1789" s="62">
        <v>53131609</v>
      </c>
      <c r="LL1789" s="62">
        <v>53131609</v>
      </c>
      <c r="LM1789" s="62">
        <v>53131609</v>
      </c>
      <c r="LN1789" s="62">
        <v>53131609</v>
      </c>
      <c r="LO1789" s="62">
        <v>53131609</v>
      </c>
      <c r="LP1789" s="62">
        <v>53131609</v>
      </c>
      <c r="LQ1789" s="62">
        <v>53131609</v>
      </c>
      <c r="LR1789" s="62">
        <v>53131609</v>
      </c>
      <c r="LS1789" s="62">
        <v>53131609</v>
      </c>
      <c r="LT1789" s="62">
        <v>53131609</v>
      </c>
      <c r="LU1789" s="62">
        <v>53131609</v>
      </c>
      <c r="LV1789" s="62">
        <v>53131609</v>
      </c>
      <c r="LW1789" s="62">
        <v>53131609</v>
      </c>
      <c r="LX1789" s="62">
        <v>53131609</v>
      </c>
      <c r="LY1789" s="62">
        <v>53131609</v>
      </c>
      <c r="LZ1789" s="62">
        <v>53131609</v>
      </c>
      <c r="MA1789" s="62">
        <v>53131609</v>
      </c>
      <c r="MB1789" s="62">
        <v>53131609</v>
      </c>
      <c r="MC1789" s="62">
        <v>53131609</v>
      </c>
      <c r="MD1789" s="62">
        <v>53131609</v>
      </c>
      <c r="ME1789" s="62">
        <v>53131609</v>
      </c>
      <c r="MF1789" s="62">
        <v>53131609</v>
      </c>
      <c r="MG1789" s="62">
        <v>53131609</v>
      </c>
      <c r="MH1789" s="62">
        <v>53131609</v>
      </c>
      <c r="MI1789" s="62">
        <v>53131609</v>
      </c>
      <c r="MJ1789" s="62">
        <v>53131609</v>
      </c>
      <c r="MK1789" s="62">
        <v>53131609</v>
      </c>
      <c r="ML1789" s="62">
        <v>53131609</v>
      </c>
      <c r="MM1789" s="62">
        <v>53131609</v>
      </c>
      <c r="MN1789" s="62">
        <v>53131609</v>
      </c>
      <c r="MO1789" s="62">
        <v>53131609</v>
      </c>
      <c r="MP1789" s="62">
        <v>53131609</v>
      </c>
      <c r="MQ1789" s="62">
        <v>53131609</v>
      </c>
      <c r="MR1789" s="62">
        <v>53131609</v>
      </c>
      <c r="MS1789" s="62">
        <v>53131609</v>
      </c>
      <c r="MT1789" s="62">
        <v>53131609</v>
      </c>
      <c r="MU1789" s="62">
        <v>53131609</v>
      </c>
      <c r="MV1789" s="62">
        <v>53131609</v>
      </c>
      <c r="MW1789" s="62">
        <v>53131609</v>
      </c>
      <c r="MX1789" s="62">
        <v>53131609</v>
      </c>
      <c r="MY1789" s="62">
        <v>53131609</v>
      </c>
      <c r="MZ1789" s="62">
        <v>53131609</v>
      </c>
      <c r="NA1789" s="62">
        <v>53131609</v>
      </c>
      <c r="NB1789" s="62">
        <v>53131609</v>
      </c>
      <c r="NC1789" s="62">
        <v>53131609</v>
      </c>
      <c r="ND1789" s="62">
        <v>53131609</v>
      </c>
      <c r="NE1789" s="62">
        <v>53131609</v>
      </c>
      <c r="NF1789" s="62">
        <v>53131609</v>
      </c>
      <c r="NG1789" s="62">
        <v>53131609</v>
      </c>
      <c r="NH1789" s="62">
        <v>53131609</v>
      </c>
      <c r="NI1789" s="62">
        <v>53131609</v>
      </c>
      <c r="NJ1789" s="62">
        <v>53131609</v>
      </c>
      <c r="NK1789" s="62">
        <v>53131609</v>
      </c>
      <c r="NL1789" s="62">
        <v>53131609</v>
      </c>
      <c r="NM1789" s="62">
        <v>53131609</v>
      </c>
      <c r="NN1789" s="62">
        <v>53131609</v>
      </c>
      <c r="NO1789" s="62">
        <v>53131609</v>
      </c>
      <c r="NP1789" s="62">
        <v>53131609</v>
      </c>
      <c r="NQ1789" s="62">
        <v>53131609</v>
      </c>
      <c r="NR1789" s="62">
        <v>53131609</v>
      </c>
      <c r="NS1789" s="62">
        <v>53131609</v>
      </c>
      <c r="NT1789" s="62">
        <v>53131609</v>
      </c>
      <c r="NU1789" s="62">
        <v>53131609</v>
      </c>
      <c r="NV1789" s="62">
        <v>53131609</v>
      </c>
      <c r="NW1789" s="62">
        <v>53131609</v>
      </c>
      <c r="NX1789" s="62">
        <v>53131609</v>
      </c>
      <c r="NY1789" s="62">
        <v>53131609</v>
      </c>
      <c r="NZ1789" s="62">
        <v>53131609</v>
      </c>
      <c r="OA1789" s="62">
        <v>53131609</v>
      </c>
      <c r="OB1789" s="62">
        <v>53131609</v>
      </c>
      <c r="OC1789" s="62">
        <v>53131609</v>
      </c>
      <c r="OD1789" s="62">
        <v>53131609</v>
      </c>
      <c r="OE1789" s="62">
        <v>53131609</v>
      </c>
      <c r="OF1789" s="62">
        <v>53131609</v>
      </c>
      <c r="OG1789" s="62">
        <v>53131609</v>
      </c>
      <c r="OH1789" s="62">
        <v>53131609</v>
      </c>
      <c r="OI1789" s="62">
        <v>53131609</v>
      </c>
      <c r="OJ1789" s="62">
        <v>53131609</v>
      </c>
      <c r="OK1789" s="62">
        <v>53131609</v>
      </c>
      <c r="OL1789" s="62">
        <v>53131609</v>
      </c>
      <c r="OM1789" s="62">
        <v>53131609</v>
      </c>
      <c r="ON1789" s="62">
        <v>53131609</v>
      </c>
      <c r="OO1789" s="62">
        <v>53131609</v>
      </c>
      <c r="OP1789" s="62">
        <v>53131609</v>
      </c>
      <c r="OQ1789" s="62">
        <v>53131609</v>
      </c>
      <c r="OR1789" s="62">
        <v>53131609</v>
      </c>
      <c r="OS1789" s="62">
        <v>53131609</v>
      </c>
      <c r="OT1789" s="62">
        <v>53131609</v>
      </c>
      <c r="OU1789" s="62">
        <v>53131609</v>
      </c>
      <c r="OV1789" s="62">
        <v>53131609</v>
      </c>
      <c r="OW1789" s="62">
        <v>53131609</v>
      </c>
      <c r="OX1789" s="62">
        <v>53131609</v>
      </c>
      <c r="OY1789" s="62">
        <v>53131609</v>
      </c>
      <c r="OZ1789" s="62">
        <v>53131609</v>
      </c>
      <c r="PA1789" s="62">
        <v>53131609</v>
      </c>
      <c r="PB1789" s="62">
        <v>53131609</v>
      </c>
      <c r="PC1789" s="62">
        <v>53131609</v>
      </c>
      <c r="PD1789" s="62">
        <v>53131609</v>
      </c>
      <c r="PE1789" s="62">
        <v>53131609</v>
      </c>
      <c r="PF1789" s="62">
        <v>53131609</v>
      </c>
      <c r="PG1789" s="62">
        <v>53131609</v>
      </c>
      <c r="PH1789" s="62">
        <v>53131609</v>
      </c>
      <c r="PI1789" s="62">
        <v>53131609</v>
      </c>
      <c r="PJ1789" s="62">
        <v>53131609</v>
      </c>
      <c r="PK1789" s="62">
        <v>53131609</v>
      </c>
      <c r="PL1789" s="62">
        <v>53131609</v>
      </c>
      <c r="PM1789" s="62">
        <v>53131609</v>
      </c>
      <c r="PN1789" s="62">
        <v>53131609</v>
      </c>
      <c r="PO1789" s="62">
        <v>53131609</v>
      </c>
      <c r="PP1789" s="62">
        <v>53131609</v>
      </c>
      <c r="PQ1789" s="62">
        <v>53131609</v>
      </c>
      <c r="PR1789" s="62">
        <v>53131609</v>
      </c>
      <c r="PS1789" s="62">
        <v>53131609</v>
      </c>
      <c r="PT1789" s="62">
        <v>53131609</v>
      </c>
      <c r="PU1789" s="62">
        <v>53131609</v>
      </c>
      <c r="PV1789" s="62">
        <v>53131609</v>
      </c>
      <c r="PW1789" s="62">
        <v>53131609</v>
      </c>
      <c r="PX1789" s="62">
        <v>53131609</v>
      </c>
      <c r="PY1789" s="62">
        <v>53131609</v>
      </c>
      <c r="PZ1789" s="62">
        <v>53131609</v>
      </c>
      <c r="QA1789" s="62">
        <v>53131609</v>
      </c>
      <c r="QB1789" s="62">
        <v>53131609</v>
      </c>
      <c r="QC1789" s="62">
        <v>53131609</v>
      </c>
      <c r="QD1789" s="62">
        <v>53131609</v>
      </c>
      <c r="QE1789" s="62">
        <v>53131609</v>
      </c>
      <c r="QF1789" s="62">
        <v>53131609</v>
      </c>
      <c r="QG1789" s="62">
        <v>53131609</v>
      </c>
      <c r="QH1789" s="62">
        <v>53131609</v>
      </c>
      <c r="QI1789" s="62">
        <v>53131609</v>
      </c>
      <c r="QJ1789" s="62">
        <v>53131609</v>
      </c>
      <c r="QK1789" s="62">
        <v>53131609</v>
      </c>
      <c r="QL1789" s="62">
        <v>53131609</v>
      </c>
      <c r="QM1789" s="62">
        <v>53131609</v>
      </c>
      <c r="QN1789" s="62">
        <v>53131609</v>
      </c>
      <c r="QO1789" s="62">
        <v>53131609</v>
      </c>
      <c r="QP1789" s="62">
        <v>53131609</v>
      </c>
      <c r="QQ1789" s="62">
        <v>53131609</v>
      </c>
      <c r="QR1789" s="62">
        <v>53131609</v>
      </c>
      <c r="QS1789" s="62">
        <v>53131609</v>
      </c>
      <c r="QT1789" s="62">
        <v>53131609</v>
      </c>
      <c r="QU1789" s="62">
        <v>53131609</v>
      </c>
      <c r="QV1789" s="62">
        <v>53131609</v>
      </c>
      <c r="QW1789" s="62">
        <v>53131609</v>
      </c>
      <c r="QX1789" s="62">
        <v>53131609</v>
      </c>
      <c r="QY1789" s="62">
        <v>53131609</v>
      </c>
      <c r="QZ1789" s="62">
        <v>53131609</v>
      </c>
      <c r="RA1789" s="62">
        <v>53131609</v>
      </c>
      <c r="RB1789" s="62">
        <v>53131609</v>
      </c>
      <c r="RC1789" s="62">
        <v>53131609</v>
      </c>
      <c r="RD1789" s="62">
        <v>53131609</v>
      </c>
      <c r="RE1789" s="62">
        <v>53131609</v>
      </c>
      <c r="RF1789" s="62">
        <v>53131609</v>
      </c>
      <c r="RG1789" s="62">
        <v>53131609</v>
      </c>
      <c r="RH1789" s="62">
        <v>53131609</v>
      </c>
      <c r="RI1789" s="62">
        <v>53131609</v>
      </c>
      <c r="RJ1789" s="62">
        <v>53131609</v>
      </c>
      <c r="RK1789" s="62">
        <v>53131609</v>
      </c>
      <c r="RL1789" s="62">
        <v>53131609</v>
      </c>
      <c r="RM1789" s="62">
        <v>53131609</v>
      </c>
      <c r="RN1789" s="62">
        <v>53131609</v>
      </c>
      <c r="RO1789" s="62">
        <v>53131609</v>
      </c>
      <c r="RP1789" s="62">
        <v>53131609</v>
      </c>
      <c r="RQ1789" s="62">
        <v>53131609</v>
      </c>
      <c r="RR1789" s="62">
        <v>53131609</v>
      </c>
      <c r="RS1789" s="62">
        <v>53131609</v>
      </c>
      <c r="RT1789" s="62">
        <v>53131609</v>
      </c>
      <c r="RU1789" s="62">
        <v>53131609</v>
      </c>
      <c r="RV1789" s="62">
        <v>53131609</v>
      </c>
      <c r="RW1789" s="62">
        <v>53131609</v>
      </c>
      <c r="RX1789" s="62">
        <v>53131609</v>
      </c>
      <c r="RY1789" s="62">
        <v>53131609</v>
      </c>
      <c r="RZ1789" s="62">
        <v>53131609</v>
      </c>
      <c r="SA1789" s="62">
        <v>53131609</v>
      </c>
      <c r="SB1789" s="62">
        <v>53131609</v>
      </c>
      <c r="SC1789" s="62">
        <v>53131609</v>
      </c>
      <c r="SD1789" s="62">
        <v>53131609</v>
      </c>
      <c r="SE1789" s="62">
        <v>53131609</v>
      </c>
      <c r="SF1789" s="62">
        <v>53131609</v>
      </c>
      <c r="SG1789" s="62">
        <v>53131609</v>
      </c>
      <c r="SH1789" s="62">
        <v>53131609</v>
      </c>
      <c r="SI1789" s="62">
        <v>53131609</v>
      </c>
      <c r="SJ1789" s="62">
        <v>53131609</v>
      </c>
      <c r="SK1789" s="62">
        <v>53131609</v>
      </c>
      <c r="SL1789" s="62">
        <v>53131609</v>
      </c>
      <c r="SM1789" s="62">
        <v>53131609</v>
      </c>
      <c r="SN1789" s="62">
        <v>53131609</v>
      </c>
      <c r="SO1789" s="62">
        <v>53131609</v>
      </c>
      <c r="SP1789" s="62">
        <v>53131609</v>
      </c>
      <c r="SQ1789" s="62">
        <v>53131609</v>
      </c>
      <c r="SR1789" s="62">
        <v>53131609</v>
      </c>
      <c r="SS1789" s="62">
        <v>53131609</v>
      </c>
      <c r="ST1789" s="62">
        <v>53131609</v>
      </c>
      <c r="SU1789" s="62">
        <v>53131609</v>
      </c>
      <c r="SV1789" s="62">
        <v>53131609</v>
      </c>
      <c r="SW1789" s="62">
        <v>53131609</v>
      </c>
      <c r="SX1789" s="62">
        <v>53131609</v>
      </c>
      <c r="SY1789" s="62">
        <v>53131609</v>
      </c>
      <c r="SZ1789" s="62">
        <v>53131609</v>
      </c>
      <c r="TA1789" s="62">
        <v>53131609</v>
      </c>
      <c r="TB1789" s="62">
        <v>53131609</v>
      </c>
      <c r="TC1789" s="62">
        <v>53131609</v>
      </c>
      <c r="TD1789" s="62">
        <v>53131609</v>
      </c>
      <c r="TE1789" s="62">
        <v>53131609</v>
      </c>
      <c r="TF1789" s="62">
        <v>53131609</v>
      </c>
      <c r="TG1789" s="62">
        <v>53131609</v>
      </c>
      <c r="TH1789" s="62">
        <v>53131609</v>
      </c>
      <c r="TI1789" s="62">
        <v>53131609</v>
      </c>
      <c r="TJ1789" s="62">
        <v>53131609</v>
      </c>
      <c r="TK1789" s="62">
        <v>53131609</v>
      </c>
      <c r="TL1789" s="62">
        <v>53131609</v>
      </c>
      <c r="TM1789" s="62">
        <v>53131609</v>
      </c>
      <c r="TN1789" s="62">
        <v>53131609</v>
      </c>
      <c r="TO1789" s="62">
        <v>53131609</v>
      </c>
      <c r="TP1789" s="62">
        <v>53131609</v>
      </c>
      <c r="TQ1789" s="62">
        <v>53131609</v>
      </c>
      <c r="TR1789" s="62">
        <v>53131609</v>
      </c>
      <c r="TS1789" s="62">
        <v>53131609</v>
      </c>
      <c r="TT1789" s="62">
        <v>53131609</v>
      </c>
      <c r="TU1789" s="62">
        <v>53131609</v>
      </c>
      <c r="TV1789" s="62">
        <v>53131609</v>
      </c>
      <c r="TW1789" s="62">
        <v>53131609</v>
      </c>
      <c r="TX1789" s="62">
        <v>53131609</v>
      </c>
      <c r="TY1789" s="62">
        <v>53131609</v>
      </c>
      <c r="TZ1789" s="62">
        <v>53131609</v>
      </c>
      <c r="UA1789" s="62">
        <v>53131609</v>
      </c>
      <c r="UB1789" s="62">
        <v>53131609</v>
      </c>
      <c r="UC1789" s="62">
        <v>53131609</v>
      </c>
      <c r="UD1789" s="62">
        <v>53131609</v>
      </c>
      <c r="UE1789" s="62">
        <v>53131609</v>
      </c>
      <c r="UF1789" s="62">
        <v>53131609</v>
      </c>
      <c r="UG1789" s="62">
        <v>53131609</v>
      </c>
      <c r="UH1789" s="62">
        <v>53131609</v>
      </c>
      <c r="UI1789" s="62">
        <v>53131609</v>
      </c>
      <c r="UJ1789" s="62">
        <v>53131609</v>
      </c>
      <c r="UK1789" s="62">
        <v>53131609</v>
      </c>
      <c r="UL1789" s="62">
        <v>53131609</v>
      </c>
      <c r="UM1789" s="62">
        <v>53131609</v>
      </c>
      <c r="UN1789" s="62">
        <v>53131609</v>
      </c>
      <c r="UO1789" s="62">
        <v>53131609</v>
      </c>
      <c r="UP1789" s="62">
        <v>53131609</v>
      </c>
      <c r="UQ1789" s="62">
        <v>53131609</v>
      </c>
      <c r="UR1789" s="62">
        <v>53131609</v>
      </c>
      <c r="US1789" s="62">
        <v>53131609</v>
      </c>
      <c r="UT1789" s="62">
        <v>53131609</v>
      </c>
      <c r="UU1789" s="62">
        <v>53131609</v>
      </c>
      <c r="UV1789" s="62">
        <v>53131609</v>
      </c>
      <c r="UW1789" s="62">
        <v>53131609</v>
      </c>
      <c r="UX1789" s="62">
        <v>53131609</v>
      </c>
      <c r="UY1789" s="62">
        <v>53131609</v>
      </c>
      <c r="UZ1789" s="62">
        <v>53131609</v>
      </c>
      <c r="VA1789" s="62">
        <v>53131609</v>
      </c>
      <c r="VB1789" s="62">
        <v>53131609</v>
      </c>
      <c r="VC1789" s="62">
        <v>53131609</v>
      </c>
      <c r="VD1789" s="62">
        <v>53131609</v>
      </c>
      <c r="VE1789" s="62">
        <v>53131609</v>
      </c>
      <c r="VF1789" s="62">
        <v>53131609</v>
      </c>
      <c r="VG1789" s="62">
        <v>53131609</v>
      </c>
      <c r="VH1789" s="62">
        <v>53131609</v>
      </c>
      <c r="VI1789" s="62">
        <v>53131609</v>
      </c>
      <c r="VJ1789" s="62">
        <v>53131609</v>
      </c>
      <c r="VK1789" s="62">
        <v>53131609</v>
      </c>
      <c r="VL1789" s="62">
        <v>53131609</v>
      </c>
      <c r="VM1789" s="62">
        <v>53131609</v>
      </c>
      <c r="VN1789" s="62">
        <v>53131609</v>
      </c>
      <c r="VO1789" s="62">
        <v>53131609</v>
      </c>
      <c r="VP1789" s="62">
        <v>53131609</v>
      </c>
      <c r="VQ1789" s="62">
        <v>53131609</v>
      </c>
      <c r="VR1789" s="62">
        <v>53131609</v>
      </c>
      <c r="VS1789" s="62">
        <v>53131609</v>
      </c>
      <c r="VT1789" s="62">
        <v>53131609</v>
      </c>
      <c r="VU1789" s="62">
        <v>53131609</v>
      </c>
      <c r="VV1789" s="62">
        <v>53131609</v>
      </c>
      <c r="VW1789" s="62">
        <v>53131609</v>
      </c>
      <c r="VX1789" s="62">
        <v>53131609</v>
      </c>
      <c r="VY1789" s="62">
        <v>53131609</v>
      </c>
      <c r="VZ1789" s="62">
        <v>53131609</v>
      </c>
      <c r="WA1789" s="62">
        <v>53131609</v>
      </c>
      <c r="WB1789" s="62">
        <v>53131609</v>
      </c>
      <c r="WC1789" s="62">
        <v>53131609</v>
      </c>
      <c r="WD1789" s="62">
        <v>53131609</v>
      </c>
      <c r="WE1789" s="62">
        <v>53131609</v>
      </c>
      <c r="WF1789" s="62">
        <v>53131609</v>
      </c>
      <c r="WG1789" s="62">
        <v>53131609</v>
      </c>
      <c r="WH1789" s="62">
        <v>53131609</v>
      </c>
      <c r="WI1789" s="62">
        <v>53131609</v>
      </c>
      <c r="WJ1789" s="62">
        <v>53131609</v>
      </c>
      <c r="WK1789" s="62">
        <v>53131609</v>
      </c>
      <c r="WL1789" s="62">
        <v>53131609</v>
      </c>
      <c r="WM1789" s="62">
        <v>53131609</v>
      </c>
      <c r="WN1789" s="62">
        <v>53131609</v>
      </c>
      <c r="WO1789" s="62">
        <v>53131609</v>
      </c>
      <c r="WP1789" s="62">
        <v>53131609</v>
      </c>
      <c r="WQ1789" s="62">
        <v>53131609</v>
      </c>
      <c r="WR1789" s="62">
        <v>53131609</v>
      </c>
      <c r="WS1789" s="62">
        <v>53131609</v>
      </c>
      <c r="WT1789" s="62">
        <v>53131609</v>
      </c>
      <c r="WU1789" s="62">
        <v>53131609</v>
      </c>
      <c r="WV1789" s="62">
        <v>53131609</v>
      </c>
      <c r="WW1789" s="62">
        <v>53131609</v>
      </c>
      <c r="WX1789" s="62">
        <v>53131609</v>
      </c>
      <c r="WY1789" s="62">
        <v>53131609</v>
      </c>
      <c r="WZ1789" s="62">
        <v>53131609</v>
      </c>
      <c r="XA1789" s="62">
        <v>53131609</v>
      </c>
      <c r="XB1789" s="62">
        <v>53131609</v>
      </c>
      <c r="XC1789" s="62">
        <v>53131609</v>
      </c>
      <c r="XD1789" s="62">
        <v>53131609</v>
      </c>
      <c r="XE1789" s="62">
        <v>53131609</v>
      </c>
      <c r="XF1789" s="62">
        <v>53131609</v>
      </c>
      <c r="XG1789" s="62">
        <v>53131609</v>
      </c>
      <c r="XH1789" s="62">
        <v>53131609</v>
      </c>
      <c r="XI1789" s="62">
        <v>53131609</v>
      </c>
      <c r="XJ1789" s="62">
        <v>53131609</v>
      </c>
      <c r="XK1789" s="62">
        <v>53131609</v>
      </c>
      <c r="XL1789" s="62">
        <v>53131609</v>
      </c>
      <c r="XM1789" s="62">
        <v>53131609</v>
      </c>
      <c r="XN1789" s="62">
        <v>53131609</v>
      </c>
      <c r="XO1789" s="62">
        <v>53131609</v>
      </c>
      <c r="XP1789" s="62">
        <v>53131609</v>
      </c>
      <c r="XQ1789" s="62">
        <v>53131609</v>
      </c>
      <c r="XR1789" s="62">
        <v>53131609</v>
      </c>
      <c r="XS1789" s="62">
        <v>53131609</v>
      </c>
      <c r="XT1789" s="62">
        <v>53131609</v>
      </c>
      <c r="XU1789" s="62">
        <v>53131609</v>
      </c>
      <c r="XV1789" s="62">
        <v>53131609</v>
      </c>
      <c r="XW1789" s="62">
        <v>53131609</v>
      </c>
      <c r="XX1789" s="62">
        <v>53131609</v>
      </c>
      <c r="XY1789" s="62">
        <v>53131609</v>
      </c>
      <c r="XZ1789" s="62">
        <v>53131609</v>
      </c>
      <c r="YA1789" s="62">
        <v>53131609</v>
      </c>
      <c r="YB1789" s="62">
        <v>53131609</v>
      </c>
      <c r="YC1789" s="62">
        <v>53131609</v>
      </c>
      <c r="YD1789" s="62">
        <v>53131609</v>
      </c>
      <c r="YE1789" s="62">
        <v>53131609</v>
      </c>
      <c r="YF1789" s="62">
        <v>53131609</v>
      </c>
      <c r="YG1789" s="62">
        <v>53131609</v>
      </c>
      <c r="YH1789" s="62">
        <v>53131609</v>
      </c>
      <c r="YI1789" s="62">
        <v>53131609</v>
      </c>
      <c r="YJ1789" s="62">
        <v>53131609</v>
      </c>
      <c r="YK1789" s="62">
        <v>53131609</v>
      </c>
      <c r="YL1789" s="62">
        <v>53131609</v>
      </c>
      <c r="YM1789" s="62">
        <v>53131609</v>
      </c>
      <c r="YN1789" s="62">
        <v>53131609</v>
      </c>
      <c r="YO1789" s="62">
        <v>53131609</v>
      </c>
      <c r="YP1789" s="62">
        <v>53131609</v>
      </c>
      <c r="YQ1789" s="62">
        <v>53131609</v>
      </c>
      <c r="YR1789" s="62">
        <v>53131609</v>
      </c>
      <c r="YS1789" s="62">
        <v>53131609</v>
      </c>
      <c r="YT1789" s="62">
        <v>53131609</v>
      </c>
      <c r="YU1789" s="62">
        <v>53131609</v>
      </c>
      <c r="YV1789" s="62">
        <v>53131609</v>
      </c>
      <c r="YW1789" s="62">
        <v>53131609</v>
      </c>
      <c r="YX1789" s="62">
        <v>53131609</v>
      </c>
      <c r="YY1789" s="62">
        <v>53131609</v>
      </c>
      <c r="YZ1789" s="62">
        <v>53131609</v>
      </c>
      <c r="ZA1789" s="62">
        <v>53131609</v>
      </c>
      <c r="ZB1789" s="62">
        <v>53131609</v>
      </c>
      <c r="ZC1789" s="62">
        <v>53131609</v>
      </c>
      <c r="ZD1789" s="62">
        <v>53131609</v>
      </c>
      <c r="ZE1789" s="62">
        <v>53131609</v>
      </c>
      <c r="ZF1789" s="62">
        <v>53131609</v>
      </c>
      <c r="ZG1789" s="62">
        <v>53131609</v>
      </c>
      <c r="ZH1789" s="62">
        <v>53131609</v>
      </c>
      <c r="ZI1789" s="62">
        <v>53131609</v>
      </c>
      <c r="ZJ1789" s="62">
        <v>53131609</v>
      </c>
      <c r="ZK1789" s="62">
        <v>53131609</v>
      </c>
      <c r="ZL1789" s="62">
        <v>53131609</v>
      </c>
      <c r="ZM1789" s="62">
        <v>53131609</v>
      </c>
      <c r="ZN1789" s="62">
        <v>53131609</v>
      </c>
      <c r="ZO1789" s="62">
        <v>53131609</v>
      </c>
      <c r="ZP1789" s="62">
        <v>53131609</v>
      </c>
      <c r="ZQ1789" s="62">
        <v>53131609</v>
      </c>
      <c r="ZR1789" s="62">
        <v>53131609</v>
      </c>
      <c r="ZS1789" s="62">
        <v>53131609</v>
      </c>
      <c r="ZT1789" s="62">
        <v>53131609</v>
      </c>
      <c r="ZU1789" s="62">
        <v>53131609</v>
      </c>
      <c r="ZV1789" s="62">
        <v>53131609</v>
      </c>
      <c r="ZW1789" s="62">
        <v>53131609</v>
      </c>
      <c r="ZX1789" s="62">
        <v>53131609</v>
      </c>
      <c r="ZY1789" s="62">
        <v>53131609</v>
      </c>
      <c r="ZZ1789" s="62">
        <v>53131609</v>
      </c>
      <c r="AAA1789" s="62">
        <v>53131609</v>
      </c>
      <c r="AAB1789" s="62">
        <v>53131609</v>
      </c>
      <c r="AAC1789" s="62">
        <v>53131609</v>
      </c>
      <c r="AAD1789" s="62">
        <v>53131609</v>
      </c>
      <c r="AAE1789" s="62">
        <v>53131609</v>
      </c>
      <c r="AAF1789" s="62">
        <v>53131609</v>
      </c>
      <c r="AAG1789" s="62">
        <v>53131609</v>
      </c>
      <c r="AAH1789" s="62">
        <v>53131609</v>
      </c>
      <c r="AAI1789" s="62">
        <v>53131609</v>
      </c>
      <c r="AAJ1789" s="62">
        <v>53131609</v>
      </c>
      <c r="AAK1789" s="62">
        <v>53131609</v>
      </c>
      <c r="AAL1789" s="62">
        <v>53131609</v>
      </c>
      <c r="AAM1789" s="62">
        <v>53131609</v>
      </c>
      <c r="AAN1789" s="62">
        <v>53131609</v>
      </c>
      <c r="AAO1789" s="62">
        <v>53131609</v>
      </c>
      <c r="AAP1789" s="62">
        <v>53131609</v>
      </c>
      <c r="AAQ1789" s="62">
        <v>53131609</v>
      </c>
      <c r="AAR1789" s="62">
        <v>53131609</v>
      </c>
      <c r="AAS1789" s="62">
        <v>53131609</v>
      </c>
      <c r="AAT1789" s="62">
        <v>53131609</v>
      </c>
      <c r="AAU1789" s="62">
        <v>53131609</v>
      </c>
      <c r="AAV1789" s="62">
        <v>53131609</v>
      </c>
      <c r="AAW1789" s="62">
        <v>53131609</v>
      </c>
      <c r="AAX1789" s="62">
        <v>53131609</v>
      </c>
      <c r="AAY1789" s="62">
        <v>53131609</v>
      </c>
      <c r="AAZ1789" s="62">
        <v>53131609</v>
      </c>
      <c r="ABA1789" s="62">
        <v>53131609</v>
      </c>
      <c r="ABB1789" s="62">
        <v>53131609</v>
      </c>
      <c r="ABC1789" s="62">
        <v>53131609</v>
      </c>
      <c r="ABD1789" s="62">
        <v>53131609</v>
      </c>
      <c r="ABE1789" s="62">
        <v>53131609</v>
      </c>
      <c r="ABF1789" s="62">
        <v>53131609</v>
      </c>
      <c r="ABG1789" s="62">
        <v>53131609</v>
      </c>
      <c r="ABH1789" s="62">
        <v>53131609</v>
      </c>
      <c r="ABI1789" s="62">
        <v>53131609</v>
      </c>
      <c r="ABJ1789" s="62">
        <v>53131609</v>
      </c>
      <c r="ABK1789" s="62">
        <v>53131609</v>
      </c>
      <c r="ABL1789" s="62">
        <v>53131609</v>
      </c>
      <c r="ABM1789" s="62">
        <v>53131609</v>
      </c>
      <c r="ABN1789" s="62">
        <v>53131609</v>
      </c>
      <c r="ABO1789" s="62">
        <v>53131609</v>
      </c>
      <c r="ABP1789" s="62">
        <v>53131609</v>
      </c>
      <c r="ABQ1789" s="62">
        <v>53131609</v>
      </c>
      <c r="ABR1789" s="62">
        <v>53131609</v>
      </c>
      <c r="ABS1789" s="62">
        <v>53131609</v>
      </c>
      <c r="ABT1789" s="62">
        <v>53131609</v>
      </c>
      <c r="ABU1789" s="62">
        <v>53131609</v>
      </c>
      <c r="ABV1789" s="62">
        <v>53131609</v>
      </c>
      <c r="ABW1789" s="62">
        <v>53131609</v>
      </c>
      <c r="ABX1789" s="62">
        <v>53131609</v>
      </c>
      <c r="ABY1789" s="62">
        <v>53131609</v>
      </c>
      <c r="ABZ1789" s="62">
        <v>53131609</v>
      </c>
      <c r="ACA1789" s="62">
        <v>53131609</v>
      </c>
      <c r="ACB1789" s="62">
        <v>53131609</v>
      </c>
      <c r="ACC1789" s="62">
        <v>53131609</v>
      </c>
      <c r="ACD1789" s="62">
        <v>53131609</v>
      </c>
      <c r="ACE1789" s="62">
        <v>53131609</v>
      </c>
      <c r="ACF1789" s="62">
        <v>53131609</v>
      </c>
      <c r="ACG1789" s="62">
        <v>53131609</v>
      </c>
      <c r="ACH1789" s="62">
        <v>53131609</v>
      </c>
      <c r="ACI1789" s="62">
        <v>53131609</v>
      </c>
      <c r="ACJ1789" s="62">
        <v>53131609</v>
      </c>
      <c r="ACK1789" s="62">
        <v>53131609</v>
      </c>
      <c r="ACL1789" s="62">
        <v>53131609</v>
      </c>
      <c r="ACM1789" s="62">
        <v>53131609</v>
      </c>
      <c r="ACN1789" s="62">
        <v>53131609</v>
      </c>
      <c r="ACO1789" s="62">
        <v>53131609</v>
      </c>
      <c r="ACP1789" s="62">
        <v>53131609</v>
      </c>
      <c r="ACQ1789" s="62">
        <v>53131609</v>
      </c>
      <c r="ACR1789" s="62">
        <v>53131609</v>
      </c>
      <c r="ACS1789" s="62">
        <v>53131609</v>
      </c>
      <c r="ACT1789" s="62">
        <v>53131609</v>
      </c>
      <c r="ACU1789" s="62">
        <v>53131609</v>
      </c>
      <c r="ACV1789" s="62">
        <v>53131609</v>
      </c>
      <c r="ACW1789" s="62">
        <v>53131609</v>
      </c>
      <c r="ACX1789" s="62">
        <v>53131609</v>
      </c>
      <c r="ACY1789" s="62">
        <v>53131609</v>
      </c>
      <c r="ACZ1789" s="62">
        <v>53131609</v>
      </c>
      <c r="ADA1789" s="62">
        <v>53131609</v>
      </c>
      <c r="ADB1789" s="62">
        <v>53131609</v>
      </c>
      <c r="ADC1789" s="62">
        <v>53131609</v>
      </c>
      <c r="ADD1789" s="62">
        <v>53131609</v>
      </c>
      <c r="ADE1789" s="62">
        <v>53131609</v>
      </c>
      <c r="ADF1789" s="62">
        <v>53131609</v>
      </c>
      <c r="ADG1789" s="62">
        <v>53131609</v>
      </c>
      <c r="ADH1789" s="62">
        <v>53131609</v>
      </c>
      <c r="ADI1789" s="62">
        <v>53131609</v>
      </c>
      <c r="ADJ1789" s="62">
        <v>53131609</v>
      </c>
      <c r="ADK1789" s="62">
        <v>53131609</v>
      </c>
      <c r="ADL1789" s="62">
        <v>53131609</v>
      </c>
      <c r="ADM1789" s="62">
        <v>53131609</v>
      </c>
      <c r="ADN1789" s="62">
        <v>53131609</v>
      </c>
      <c r="ADO1789" s="62">
        <v>53131609</v>
      </c>
      <c r="ADP1789" s="62">
        <v>53131609</v>
      </c>
      <c r="ADQ1789" s="62">
        <v>53131609</v>
      </c>
      <c r="ADR1789" s="62">
        <v>53131609</v>
      </c>
      <c r="ADS1789" s="62">
        <v>53131609</v>
      </c>
      <c r="ADT1789" s="62">
        <v>53131609</v>
      </c>
      <c r="ADU1789" s="62">
        <v>53131609</v>
      </c>
      <c r="ADV1789" s="62">
        <v>53131609</v>
      </c>
      <c r="ADW1789" s="62">
        <v>53131609</v>
      </c>
      <c r="ADX1789" s="62">
        <v>53131609</v>
      </c>
      <c r="ADY1789" s="62">
        <v>53131609</v>
      </c>
      <c r="ADZ1789" s="62">
        <v>53131609</v>
      </c>
      <c r="AEA1789" s="62">
        <v>53131609</v>
      </c>
      <c r="AEB1789" s="62">
        <v>53131609</v>
      </c>
      <c r="AEC1789" s="62">
        <v>53131609</v>
      </c>
      <c r="AED1789" s="62">
        <v>53131609</v>
      </c>
      <c r="AEE1789" s="62">
        <v>53131609</v>
      </c>
      <c r="AEF1789" s="62">
        <v>53131609</v>
      </c>
      <c r="AEG1789" s="62">
        <v>53131609</v>
      </c>
      <c r="AEH1789" s="62">
        <v>53131609</v>
      </c>
      <c r="AEI1789" s="62">
        <v>53131609</v>
      </c>
      <c r="AEJ1789" s="62">
        <v>53131609</v>
      </c>
      <c r="AEK1789" s="62">
        <v>53131609</v>
      </c>
      <c r="AEL1789" s="62">
        <v>53131609</v>
      </c>
      <c r="AEM1789" s="62">
        <v>53131609</v>
      </c>
      <c r="AEN1789" s="62">
        <v>53131609</v>
      </c>
      <c r="AEO1789" s="62">
        <v>53131609</v>
      </c>
      <c r="AEP1789" s="62">
        <v>53131609</v>
      </c>
      <c r="AEQ1789" s="62">
        <v>53131609</v>
      </c>
      <c r="AER1789" s="62">
        <v>53131609</v>
      </c>
      <c r="AES1789" s="62">
        <v>53131609</v>
      </c>
      <c r="AET1789" s="62">
        <v>53131609</v>
      </c>
      <c r="AEU1789" s="62">
        <v>53131609</v>
      </c>
      <c r="AEV1789" s="62">
        <v>53131609</v>
      </c>
      <c r="AEW1789" s="62">
        <v>53131609</v>
      </c>
      <c r="AEX1789" s="62">
        <v>53131609</v>
      </c>
      <c r="AEY1789" s="62">
        <v>53131609</v>
      </c>
      <c r="AEZ1789" s="62">
        <v>53131609</v>
      </c>
      <c r="AFA1789" s="62">
        <v>53131609</v>
      </c>
      <c r="AFB1789" s="62">
        <v>53131609</v>
      </c>
      <c r="AFC1789" s="62">
        <v>53131609</v>
      </c>
      <c r="AFD1789" s="62">
        <v>53131609</v>
      </c>
      <c r="AFE1789" s="62">
        <v>53131609</v>
      </c>
      <c r="AFF1789" s="62">
        <v>53131609</v>
      </c>
      <c r="AFG1789" s="62">
        <v>53131609</v>
      </c>
      <c r="AFH1789" s="62">
        <v>53131609</v>
      </c>
      <c r="AFI1789" s="62">
        <v>53131609</v>
      </c>
      <c r="AFJ1789" s="62">
        <v>53131609</v>
      </c>
      <c r="AFK1789" s="62">
        <v>53131609</v>
      </c>
      <c r="AFL1789" s="62">
        <v>53131609</v>
      </c>
      <c r="AFM1789" s="62">
        <v>53131609</v>
      </c>
      <c r="AFN1789" s="62">
        <v>53131609</v>
      </c>
      <c r="AFO1789" s="62">
        <v>53131609</v>
      </c>
      <c r="AFP1789" s="62">
        <v>53131609</v>
      </c>
      <c r="AFQ1789" s="62">
        <v>53131609</v>
      </c>
      <c r="AFR1789" s="62">
        <v>53131609</v>
      </c>
      <c r="AFS1789" s="62">
        <v>53131609</v>
      </c>
      <c r="AFT1789" s="62">
        <v>53131609</v>
      </c>
      <c r="AFU1789" s="62">
        <v>53131609</v>
      </c>
      <c r="AFV1789" s="62">
        <v>53131609</v>
      </c>
      <c r="AFW1789" s="62">
        <v>53131609</v>
      </c>
      <c r="AFX1789" s="62">
        <v>53131609</v>
      </c>
      <c r="AFY1789" s="62">
        <v>53131609</v>
      </c>
      <c r="AFZ1789" s="62">
        <v>53131609</v>
      </c>
      <c r="AGA1789" s="62">
        <v>53131609</v>
      </c>
      <c r="AGB1789" s="62">
        <v>53131609</v>
      </c>
      <c r="AGC1789" s="62">
        <v>53131609</v>
      </c>
      <c r="AGD1789" s="62">
        <v>53131609</v>
      </c>
      <c r="AGE1789" s="62">
        <v>53131609</v>
      </c>
      <c r="AGF1789" s="62">
        <v>53131609</v>
      </c>
      <c r="AGG1789" s="62">
        <v>53131609</v>
      </c>
      <c r="AGH1789" s="62">
        <v>53131609</v>
      </c>
      <c r="AGI1789" s="62">
        <v>53131609</v>
      </c>
      <c r="AGJ1789" s="62">
        <v>53131609</v>
      </c>
      <c r="AGK1789" s="62">
        <v>53131609</v>
      </c>
      <c r="AGL1789" s="62">
        <v>53131609</v>
      </c>
      <c r="AGM1789" s="62">
        <v>53131609</v>
      </c>
      <c r="AGN1789" s="62">
        <v>53131609</v>
      </c>
      <c r="AGO1789" s="62">
        <v>53131609</v>
      </c>
      <c r="AGP1789" s="62">
        <v>53131609</v>
      </c>
      <c r="AGQ1789" s="62">
        <v>53131609</v>
      </c>
      <c r="AGR1789" s="62">
        <v>53131609</v>
      </c>
      <c r="AGS1789" s="62">
        <v>53131609</v>
      </c>
      <c r="AGT1789" s="62">
        <v>53131609</v>
      </c>
      <c r="AGU1789" s="62">
        <v>53131609</v>
      </c>
      <c r="AGV1789" s="62">
        <v>53131609</v>
      </c>
      <c r="AGW1789" s="62">
        <v>53131609</v>
      </c>
      <c r="AGX1789" s="62">
        <v>53131609</v>
      </c>
      <c r="AGY1789" s="62">
        <v>53131609</v>
      </c>
      <c r="AGZ1789" s="62">
        <v>53131609</v>
      </c>
      <c r="AHA1789" s="62">
        <v>53131609</v>
      </c>
      <c r="AHB1789" s="62">
        <v>53131609</v>
      </c>
      <c r="AHC1789" s="62">
        <v>53131609</v>
      </c>
      <c r="AHD1789" s="62">
        <v>53131609</v>
      </c>
      <c r="AHE1789" s="62">
        <v>53131609</v>
      </c>
      <c r="AHF1789" s="62">
        <v>53131609</v>
      </c>
      <c r="AHG1789" s="62">
        <v>53131609</v>
      </c>
      <c r="AHH1789" s="62">
        <v>53131609</v>
      </c>
      <c r="AHI1789" s="62">
        <v>53131609</v>
      </c>
      <c r="AHJ1789" s="62">
        <v>53131609</v>
      </c>
      <c r="AHK1789" s="62">
        <v>53131609</v>
      </c>
      <c r="AHL1789" s="62">
        <v>53131609</v>
      </c>
      <c r="AHM1789" s="62">
        <v>53131609</v>
      </c>
      <c r="AHN1789" s="62">
        <v>53131609</v>
      </c>
      <c r="AHO1789" s="62">
        <v>53131609</v>
      </c>
      <c r="AHP1789" s="62">
        <v>53131609</v>
      </c>
      <c r="AHQ1789" s="62">
        <v>53131609</v>
      </c>
      <c r="AHR1789" s="62">
        <v>53131609</v>
      </c>
      <c r="AHS1789" s="62">
        <v>53131609</v>
      </c>
      <c r="AHT1789" s="62">
        <v>53131609</v>
      </c>
      <c r="AHU1789" s="62">
        <v>53131609</v>
      </c>
      <c r="AHV1789" s="62">
        <v>53131609</v>
      </c>
      <c r="AHW1789" s="62">
        <v>53131609</v>
      </c>
      <c r="AHX1789" s="62">
        <v>53131609</v>
      </c>
      <c r="AHY1789" s="62">
        <v>53131609</v>
      </c>
      <c r="AHZ1789" s="62">
        <v>53131609</v>
      </c>
      <c r="AIA1789" s="62">
        <v>53131609</v>
      </c>
      <c r="AIB1789" s="62">
        <v>53131609</v>
      </c>
      <c r="AIC1789" s="62">
        <v>53131609</v>
      </c>
      <c r="AID1789" s="62">
        <v>53131609</v>
      </c>
      <c r="AIE1789" s="62">
        <v>53131609</v>
      </c>
      <c r="AIF1789" s="62">
        <v>53131609</v>
      </c>
      <c r="AIG1789" s="62">
        <v>53131609</v>
      </c>
      <c r="AIH1789" s="62">
        <v>53131609</v>
      </c>
      <c r="AII1789" s="62">
        <v>53131609</v>
      </c>
      <c r="AIJ1789" s="62">
        <v>53131609</v>
      </c>
      <c r="AIK1789" s="62">
        <v>53131609</v>
      </c>
      <c r="AIL1789" s="62">
        <v>53131609</v>
      </c>
      <c r="AIM1789" s="62">
        <v>53131609</v>
      </c>
      <c r="AIN1789" s="62">
        <v>53131609</v>
      </c>
      <c r="AIO1789" s="62">
        <v>53131609</v>
      </c>
      <c r="AIP1789" s="62">
        <v>53131609</v>
      </c>
      <c r="AIQ1789" s="62">
        <v>53131609</v>
      </c>
      <c r="AIR1789" s="62">
        <v>53131609</v>
      </c>
      <c r="AIS1789" s="62">
        <v>53131609</v>
      </c>
      <c r="AIT1789" s="62">
        <v>53131609</v>
      </c>
      <c r="AIU1789" s="62">
        <v>53131609</v>
      </c>
      <c r="AIV1789" s="62">
        <v>53131609</v>
      </c>
      <c r="AIW1789" s="62">
        <v>53131609</v>
      </c>
      <c r="AIX1789" s="62">
        <v>53131609</v>
      </c>
      <c r="AIY1789" s="62">
        <v>53131609</v>
      </c>
      <c r="AIZ1789" s="62">
        <v>53131609</v>
      </c>
      <c r="AJA1789" s="62">
        <v>53131609</v>
      </c>
      <c r="AJB1789" s="62">
        <v>53131609</v>
      </c>
      <c r="AJC1789" s="62">
        <v>53131609</v>
      </c>
      <c r="AJD1789" s="62">
        <v>53131609</v>
      </c>
      <c r="AJE1789" s="62">
        <v>53131609</v>
      </c>
      <c r="AJF1789" s="62">
        <v>53131609</v>
      </c>
      <c r="AJG1789" s="62">
        <v>53131609</v>
      </c>
      <c r="AJH1789" s="62">
        <v>53131609</v>
      </c>
      <c r="AJI1789" s="62">
        <v>53131609</v>
      </c>
      <c r="AJJ1789" s="62">
        <v>53131609</v>
      </c>
      <c r="AJK1789" s="62">
        <v>53131609</v>
      </c>
      <c r="AJL1789" s="62">
        <v>53131609</v>
      </c>
      <c r="AJM1789" s="62">
        <v>53131609</v>
      </c>
      <c r="AJN1789" s="62">
        <v>53131609</v>
      </c>
      <c r="AJO1789" s="62">
        <v>53131609</v>
      </c>
      <c r="AJP1789" s="62">
        <v>53131609</v>
      </c>
      <c r="AJQ1789" s="62">
        <v>53131609</v>
      </c>
      <c r="AJR1789" s="62">
        <v>53131609</v>
      </c>
      <c r="AJS1789" s="62">
        <v>53131609</v>
      </c>
      <c r="AJT1789" s="62">
        <v>53131609</v>
      </c>
      <c r="AJU1789" s="62">
        <v>53131609</v>
      </c>
      <c r="AJV1789" s="62">
        <v>53131609</v>
      </c>
      <c r="AJW1789" s="62">
        <v>53131609</v>
      </c>
      <c r="AJX1789" s="62">
        <v>53131609</v>
      </c>
      <c r="AJY1789" s="62">
        <v>53131609</v>
      </c>
      <c r="AJZ1789" s="62">
        <v>53131609</v>
      </c>
      <c r="AKA1789" s="62">
        <v>53131609</v>
      </c>
      <c r="AKB1789" s="62">
        <v>53131609</v>
      </c>
      <c r="AKC1789" s="62">
        <v>53131609</v>
      </c>
      <c r="AKD1789" s="62">
        <v>53131609</v>
      </c>
      <c r="AKE1789" s="62">
        <v>53131609</v>
      </c>
      <c r="AKF1789" s="62">
        <v>53131609</v>
      </c>
      <c r="AKG1789" s="62">
        <v>53131609</v>
      </c>
      <c r="AKH1789" s="62">
        <v>53131609</v>
      </c>
      <c r="AKI1789" s="62">
        <v>53131609</v>
      </c>
      <c r="AKJ1789" s="62">
        <v>53131609</v>
      </c>
      <c r="AKK1789" s="62">
        <v>53131609</v>
      </c>
      <c r="AKL1789" s="62">
        <v>53131609</v>
      </c>
      <c r="AKM1789" s="62">
        <v>53131609</v>
      </c>
      <c r="AKN1789" s="62">
        <v>53131609</v>
      </c>
      <c r="AKO1789" s="62">
        <v>53131609</v>
      </c>
      <c r="AKP1789" s="62">
        <v>53131609</v>
      </c>
      <c r="AKQ1789" s="62">
        <v>53131609</v>
      </c>
      <c r="AKR1789" s="62">
        <v>53131609</v>
      </c>
      <c r="AKS1789" s="62">
        <v>53131609</v>
      </c>
      <c r="AKT1789" s="62">
        <v>53131609</v>
      </c>
      <c r="AKU1789" s="62">
        <v>53131609</v>
      </c>
      <c r="AKV1789" s="62">
        <v>53131609</v>
      </c>
      <c r="AKW1789" s="62">
        <v>53131609</v>
      </c>
      <c r="AKX1789" s="62">
        <v>53131609</v>
      </c>
      <c r="AKY1789" s="62">
        <v>53131609</v>
      </c>
      <c r="AKZ1789" s="62">
        <v>53131609</v>
      </c>
      <c r="ALA1789" s="62">
        <v>53131609</v>
      </c>
      <c r="ALB1789" s="62">
        <v>53131609</v>
      </c>
      <c r="ALC1789" s="62">
        <v>53131609</v>
      </c>
      <c r="ALD1789" s="62">
        <v>53131609</v>
      </c>
      <c r="ALE1789" s="62">
        <v>53131609</v>
      </c>
      <c r="ALF1789" s="62">
        <v>53131609</v>
      </c>
      <c r="ALG1789" s="62">
        <v>53131609</v>
      </c>
      <c r="ALH1789" s="62">
        <v>53131609</v>
      </c>
      <c r="ALI1789" s="62">
        <v>53131609</v>
      </c>
      <c r="ALJ1789" s="62">
        <v>53131609</v>
      </c>
      <c r="ALK1789" s="62">
        <v>53131609</v>
      </c>
      <c r="ALL1789" s="62">
        <v>53131609</v>
      </c>
      <c r="ALM1789" s="62">
        <v>53131609</v>
      </c>
      <c r="ALN1789" s="62">
        <v>53131609</v>
      </c>
      <c r="ALO1789" s="62">
        <v>53131609</v>
      </c>
      <c r="ALP1789" s="62">
        <v>53131609</v>
      </c>
      <c r="ALQ1789" s="62">
        <v>53131609</v>
      </c>
      <c r="ALR1789" s="62">
        <v>53131609</v>
      </c>
      <c r="ALS1789" s="62">
        <v>53131609</v>
      </c>
      <c r="ALT1789" s="62">
        <v>53131609</v>
      </c>
      <c r="ALU1789" s="62">
        <v>53131609</v>
      </c>
      <c r="ALV1789" s="62">
        <v>53131609</v>
      </c>
      <c r="ALW1789" s="62">
        <v>53131609</v>
      </c>
      <c r="ALX1789" s="62">
        <v>53131609</v>
      </c>
      <c r="ALY1789" s="62">
        <v>53131609</v>
      </c>
      <c r="ALZ1789" s="62">
        <v>53131609</v>
      </c>
      <c r="AMA1789" s="62">
        <v>53131609</v>
      </c>
      <c r="AMB1789" s="62">
        <v>53131609</v>
      </c>
      <c r="AMC1789" s="62">
        <v>53131609</v>
      </c>
      <c r="AMD1789" s="62">
        <v>53131609</v>
      </c>
      <c r="AME1789" s="62">
        <v>53131609</v>
      </c>
      <c r="AMF1789" s="62">
        <v>53131609</v>
      </c>
      <c r="AMG1789" s="62">
        <v>53131609</v>
      </c>
      <c r="AMH1789" s="62">
        <v>53131609</v>
      </c>
      <c r="AMI1789" s="62">
        <v>53131609</v>
      </c>
      <c r="AMJ1789" s="62">
        <v>53131609</v>
      </c>
      <c r="AMK1789" s="62">
        <v>53131609</v>
      </c>
      <c r="AML1789" s="62">
        <v>53131609</v>
      </c>
      <c r="AMM1789" s="62">
        <v>53131609</v>
      </c>
      <c r="AMN1789" s="62">
        <v>53131609</v>
      </c>
      <c r="AMO1789" s="62">
        <v>53131609</v>
      </c>
      <c r="AMP1789" s="62">
        <v>53131609</v>
      </c>
      <c r="AMQ1789" s="62">
        <v>53131609</v>
      </c>
      <c r="AMR1789" s="62">
        <v>53131609</v>
      </c>
      <c r="AMS1789" s="62">
        <v>53131609</v>
      </c>
      <c r="AMT1789" s="62">
        <v>53131609</v>
      </c>
      <c r="AMU1789" s="62">
        <v>53131609</v>
      </c>
      <c r="AMV1789" s="62">
        <v>53131609</v>
      </c>
      <c r="AMW1789" s="62">
        <v>53131609</v>
      </c>
      <c r="AMX1789" s="62">
        <v>53131609</v>
      </c>
      <c r="AMY1789" s="62">
        <v>53131609</v>
      </c>
      <c r="AMZ1789" s="62">
        <v>53131609</v>
      </c>
      <c r="ANA1789" s="62">
        <v>53131609</v>
      </c>
      <c r="ANB1789" s="62">
        <v>53131609</v>
      </c>
      <c r="ANC1789" s="62">
        <v>53131609</v>
      </c>
      <c r="AND1789" s="62">
        <v>53131609</v>
      </c>
      <c r="ANE1789" s="62">
        <v>53131609</v>
      </c>
      <c r="ANF1789" s="62">
        <v>53131609</v>
      </c>
      <c r="ANG1789" s="62">
        <v>53131609</v>
      </c>
      <c r="ANH1789" s="62">
        <v>53131609</v>
      </c>
      <c r="ANI1789" s="62">
        <v>53131609</v>
      </c>
      <c r="ANJ1789" s="62">
        <v>53131609</v>
      </c>
      <c r="ANK1789" s="62">
        <v>53131609</v>
      </c>
      <c r="ANL1789" s="62">
        <v>53131609</v>
      </c>
      <c r="ANM1789" s="62">
        <v>53131609</v>
      </c>
      <c r="ANN1789" s="62">
        <v>53131609</v>
      </c>
      <c r="ANO1789" s="62">
        <v>53131609</v>
      </c>
      <c r="ANP1789" s="62">
        <v>53131609</v>
      </c>
      <c r="ANQ1789" s="62">
        <v>53131609</v>
      </c>
      <c r="ANR1789" s="62">
        <v>53131609</v>
      </c>
      <c r="ANS1789" s="62">
        <v>53131609</v>
      </c>
      <c r="ANT1789" s="62">
        <v>53131609</v>
      </c>
      <c r="ANU1789" s="62">
        <v>53131609</v>
      </c>
      <c r="ANV1789" s="62">
        <v>53131609</v>
      </c>
      <c r="ANW1789" s="62">
        <v>53131609</v>
      </c>
      <c r="ANX1789" s="62">
        <v>53131609</v>
      </c>
      <c r="ANY1789" s="62">
        <v>53131609</v>
      </c>
      <c r="ANZ1789" s="62">
        <v>53131609</v>
      </c>
      <c r="AOA1789" s="62">
        <v>53131609</v>
      </c>
      <c r="AOB1789" s="62">
        <v>53131609</v>
      </c>
      <c r="AOC1789" s="62">
        <v>53131609</v>
      </c>
      <c r="AOD1789" s="62">
        <v>53131609</v>
      </c>
      <c r="AOE1789" s="62">
        <v>53131609</v>
      </c>
      <c r="AOF1789" s="62">
        <v>53131609</v>
      </c>
      <c r="AOG1789" s="62">
        <v>53131609</v>
      </c>
      <c r="AOH1789" s="62">
        <v>53131609</v>
      </c>
      <c r="AOI1789" s="62">
        <v>53131609</v>
      </c>
      <c r="AOJ1789" s="62">
        <v>53131609</v>
      </c>
      <c r="AOK1789" s="62">
        <v>53131609</v>
      </c>
      <c r="AOL1789" s="62">
        <v>53131609</v>
      </c>
      <c r="AOM1789" s="62">
        <v>53131609</v>
      </c>
      <c r="AON1789" s="62">
        <v>53131609</v>
      </c>
      <c r="AOO1789" s="62">
        <v>53131609</v>
      </c>
      <c r="AOP1789" s="62">
        <v>53131609</v>
      </c>
      <c r="AOQ1789" s="62">
        <v>53131609</v>
      </c>
      <c r="AOR1789" s="62">
        <v>53131609</v>
      </c>
      <c r="AOS1789" s="62">
        <v>53131609</v>
      </c>
      <c r="AOT1789" s="62">
        <v>53131609</v>
      </c>
      <c r="AOU1789" s="62">
        <v>53131609</v>
      </c>
      <c r="AOV1789" s="62">
        <v>53131609</v>
      </c>
      <c r="AOW1789" s="62">
        <v>53131609</v>
      </c>
      <c r="AOX1789" s="62">
        <v>53131609</v>
      </c>
      <c r="AOY1789" s="62">
        <v>53131609</v>
      </c>
      <c r="AOZ1789" s="62">
        <v>53131609</v>
      </c>
      <c r="APA1789" s="62">
        <v>53131609</v>
      </c>
      <c r="APB1789" s="62">
        <v>53131609</v>
      </c>
      <c r="APC1789" s="62">
        <v>53131609</v>
      </c>
      <c r="APD1789" s="62">
        <v>53131609</v>
      </c>
      <c r="APE1789" s="62">
        <v>53131609</v>
      </c>
      <c r="APF1789" s="62">
        <v>53131609</v>
      </c>
      <c r="APG1789" s="62">
        <v>53131609</v>
      </c>
      <c r="APH1789" s="62">
        <v>53131609</v>
      </c>
      <c r="API1789" s="62">
        <v>53131609</v>
      </c>
      <c r="APJ1789" s="62">
        <v>53131609</v>
      </c>
      <c r="APK1789" s="62">
        <v>53131609</v>
      </c>
      <c r="APL1789" s="62">
        <v>53131609</v>
      </c>
      <c r="APM1789" s="62">
        <v>53131609</v>
      </c>
      <c r="APN1789" s="62">
        <v>53131609</v>
      </c>
      <c r="APO1789" s="62">
        <v>53131609</v>
      </c>
      <c r="APP1789" s="62">
        <v>53131609</v>
      </c>
      <c r="APQ1789" s="62">
        <v>53131609</v>
      </c>
      <c r="APR1789" s="62">
        <v>53131609</v>
      </c>
      <c r="APS1789" s="62">
        <v>53131609</v>
      </c>
      <c r="APT1789" s="62">
        <v>53131609</v>
      </c>
      <c r="APU1789" s="62">
        <v>53131609</v>
      </c>
      <c r="APV1789" s="62">
        <v>53131609</v>
      </c>
      <c r="APW1789" s="62">
        <v>53131609</v>
      </c>
      <c r="APX1789" s="62">
        <v>53131609</v>
      </c>
      <c r="APY1789" s="62">
        <v>53131609</v>
      </c>
      <c r="APZ1789" s="62">
        <v>53131609</v>
      </c>
      <c r="AQA1789" s="62">
        <v>53131609</v>
      </c>
      <c r="AQB1789" s="62">
        <v>53131609</v>
      </c>
      <c r="AQC1789" s="62">
        <v>53131609</v>
      </c>
      <c r="AQD1789" s="62">
        <v>53131609</v>
      </c>
      <c r="AQE1789" s="62">
        <v>53131609</v>
      </c>
      <c r="AQF1789" s="62">
        <v>53131609</v>
      </c>
      <c r="AQG1789" s="62">
        <v>53131609</v>
      </c>
      <c r="AQH1789" s="62">
        <v>53131609</v>
      </c>
      <c r="AQI1789" s="62">
        <v>53131609</v>
      </c>
      <c r="AQJ1789" s="62">
        <v>53131609</v>
      </c>
      <c r="AQK1789" s="62">
        <v>53131609</v>
      </c>
      <c r="AQL1789" s="62">
        <v>53131609</v>
      </c>
      <c r="AQM1789" s="62">
        <v>53131609</v>
      </c>
      <c r="AQN1789" s="62">
        <v>53131609</v>
      </c>
      <c r="AQO1789" s="62">
        <v>53131609</v>
      </c>
      <c r="AQP1789" s="62">
        <v>53131609</v>
      </c>
      <c r="AQQ1789" s="62">
        <v>53131609</v>
      </c>
      <c r="AQR1789" s="62">
        <v>53131609</v>
      </c>
      <c r="AQS1789" s="62">
        <v>53131609</v>
      </c>
      <c r="AQT1789" s="62">
        <v>53131609</v>
      </c>
      <c r="AQU1789" s="62">
        <v>53131609</v>
      </c>
      <c r="AQV1789" s="62">
        <v>53131609</v>
      </c>
      <c r="AQW1789" s="62">
        <v>53131609</v>
      </c>
      <c r="AQX1789" s="62">
        <v>53131609</v>
      </c>
      <c r="AQY1789" s="62">
        <v>53131609</v>
      </c>
      <c r="AQZ1789" s="62">
        <v>53131609</v>
      </c>
      <c r="ARA1789" s="62">
        <v>53131609</v>
      </c>
      <c r="ARB1789" s="62">
        <v>53131609</v>
      </c>
      <c r="ARC1789" s="62">
        <v>53131609</v>
      </c>
      <c r="ARD1789" s="62">
        <v>53131609</v>
      </c>
      <c r="ARE1789" s="62">
        <v>53131609</v>
      </c>
      <c r="ARF1789" s="62">
        <v>53131609</v>
      </c>
      <c r="ARG1789" s="62">
        <v>53131609</v>
      </c>
      <c r="ARH1789" s="62">
        <v>53131609</v>
      </c>
      <c r="ARI1789" s="62">
        <v>53131609</v>
      </c>
      <c r="ARJ1789" s="62">
        <v>53131609</v>
      </c>
      <c r="ARK1789" s="62">
        <v>53131609</v>
      </c>
      <c r="ARL1789" s="62">
        <v>53131609</v>
      </c>
      <c r="ARM1789" s="62">
        <v>53131609</v>
      </c>
      <c r="ARN1789" s="62">
        <v>53131609</v>
      </c>
      <c r="ARO1789" s="62">
        <v>53131609</v>
      </c>
      <c r="ARP1789" s="62">
        <v>53131609</v>
      </c>
      <c r="ARQ1789" s="62">
        <v>53131609</v>
      </c>
      <c r="ARR1789" s="62">
        <v>53131609</v>
      </c>
      <c r="ARS1789" s="62">
        <v>53131609</v>
      </c>
      <c r="ART1789" s="62">
        <v>53131609</v>
      </c>
      <c r="ARU1789" s="62">
        <v>53131609</v>
      </c>
      <c r="ARV1789" s="62">
        <v>53131609</v>
      </c>
      <c r="ARW1789" s="62">
        <v>53131609</v>
      </c>
      <c r="ARX1789" s="62">
        <v>53131609</v>
      </c>
      <c r="ARY1789" s="62">
        <v>53131609</v>
      </c>
      <c r="ARZ1789" s="62">
        <v>53131609</v>
      </c>
      <c r="ASA1789" s="62">
        <v>53131609</v>
      </c>
      <c r="ASB1789" s="62">
        <v>53131609</v>
      </c>
      <c r="ASC1789" s="62">
        <v>53131609</v>
      </c>
      <c r="ASD1789" s="62">
        <v>53131609</v>
      </c>
      <c r="ASE1789" s="62">
        <v>53131609</v>
      </c>
      <c r="ASF1789" s="62">
        <v>53131609</v>
      </c>
      <c r="ASG1789" s="62">
        <v>53131609</v>
      </c>
      <c r="ASH1789" s="62">
        <v>53131609</v>
      </c>
      <c r="ASI1789" s="62">
        <v>53131609</v>
      </c>
      <c r="ASJ1789" s="62">
        <v>53131609</v>
      </c>
      <c r="ASK1789" s="62">
        <v>53131609</v>
      </c>
      <c r="ASL1789" s="62">
        <v>53131609</v>
      </c>
      <c r="ASM1789" s="62">
        <v>53131609</v>
      </c>
      <c r="ASN1789" s="62">
        <v>53131609</v>
      </c>
      <c r="ASO1789" s="62">
        <v>53131609</v>
      </c>
      <c r="ASP1789" s="62">
        <v>53131609</v>
      </c>
      <c r="ASQ1789" s="62">
        <v>53131609</v>
      </c>
      <c r="ASR1789" s="62">
        <v>53131609</v>
      </c>
      <c r="ASS1789" s="62">
        <v>53131609</v>
      </c>
      <c r="AST1789" s="62">
        <v>53131609</v>
      </c>
      <c r="ASU1789" s="62">
        <v>53131609</v>
      </c>
      <c r="ASV1789" s="62">
        <v>53131609</v>
      </c>
      <c r="ASW1789" s="62">
        <v>53131609</v>
      </c>
      <c r="ASX1789" s="62">
        <v>53131609</v>
      </c>
      <c r="ASY1789" s="62">
        <v>53131609</v>
      </c>
      <c r="ASZ1789" s="62">
        <v>53131609</v>
      </c>
      <c r="ATA1789" s="62">
        <v>53131609</v>
      </c>
      <c r="ATB1789" s="62">
        <v>53131609</v>
      </c>
      <c r="ATC1789" s="62">
        <v>53131609</v>
      </c>
      <c r="ATD1789" s="62">
        <v>53131609</v>
      </c>
      <c r="ATE1789" s="62">
        <v>53131609</v>
      </c>
      <c r="ATF1789" s="62">
        <v>53131609</v>
      </c>
      <c r="ATG1789" s="62">
        <v>53131609</v>
      </c>
      <c r="ATH1789" s="62">
        <v>53131609</v>
      </c>
      <c r="ATI1789" s="62">
        <v>53131609</v>
      </c>
      <c r="ATJ1789" s="62">
        <v>53131609</v>
      </c>
      <c r="ATK1789" s="62">
        <v>53131609</v>
      </c>
      <c r="ATL1789" s="62">
        <v>53131609</v>
      </c>
      <c r="ATM1789" s="62">
        <v>53131609</v>
      </c>
      <c r="ATN1789" s="62">
        <v>53131609</v>
      </c>
      <c r="ATO1789" s="62">
        <v>53131609</v>
      </c>
      <c r="ATP1789" s="62">
        <v>53131609</v>
      </c>
      <c r="ATQ1789" s="62">
        <v>53131609</v>
      </c>
      <c r="ATR1789" s="62">
        <v>53131609</v>
      </c>
      <c r="ATS1789" s="62">
        <v>53131609</v>
      </c>
      <c r="ATT1789" s="62">
        <v>53131609</v>
      </c>
      <c r="ATU1789" s="62">
        <v>53131609</v>
      </c>
      <c r="ATV1789" s="62">
        <v>53131609</v>
      </c>
      <c r="ATW1789" s="62">
        <v>53131609</v>
      </c>
      <c r="ATX1789" s="62">
        <v>53131609</v>
      </c>
      <c r="ATY1789" s="62">
        <v>53131609</v>
      </c>
      <c r="ATZ1789" s="62">
        <v>53131609</v>
      </c>
      <c r="AUA1789" s="62">
        <v>53131609</v>
      </c>
      <c r="AUB1789" s="62">
        <v>53131609</v>
      </c>
      <c r="AUC1789" s="62">
        <v>53131609</v>
      </c>
      <c r="AUD1789" s="62">
        <v>53131609</v>
      </c>
      <c r="AUE1789" s="62">
        <v>53131609</v>
      </c>
      <c r="AUF1789" s="62">
        <v>53131609</v>
      </c>
      <c r="AUG1789" s="62">
        <v>53131609</v>
      </c>
      <c r="AUH1789" s="62">
        <v>53131609</v>
      </c>
      <c r="AUI1789" s="62">
        <v>53131609</v>
      </c>
      <c r="AUJ1789" s="62">
        <v>53131609</v>
      </c>
      <c r="AUK1789" s="62">
        <v>53131609</v>
      </c>
      <c r="AUL1789" s="62">
        <v>53131609</v>
      </c>
      <c r="AUM1789" s="62">
        <v>53131609</v>
      </c>
      <c r="AUN1789" s="62">
        <v>53131609</v>
      </c>
      <c r="AUO1789" s="62">
        <v>53131609</v>
      </c>
      <c r="AUP1789" s="62">
        <v>53131609</v>
      </c>
      <c r="AUQ1789" s="62">
        <v>53131609</v>
      </c>
      <c r="AUR1789" s="62">
        <v>53131609</v>
      </c>
      <c r="AUS1789" s="62">
        <v>53131609</v>
      </c>
      <c r="AUT1789" s="62">
        <v>53131609</v>
      </c>
      <c r="AUU1789" s="62">
        <v>53131609</v>
      </c>
      <c r="AUV1789" s="62">
        <v>53131609</v>
      </c>
      <c r="AUW1789" s="62">
        <v>53131609</v>
      </c>
      <c r="AUX1789" s="62">
        <v>53131609</v>
      </c>
      <c r="AUY1789" s="62">
        <v>53131609</v>
      </c>
      <c r="AUZ1789" s="62">
        <v>53131609</v>
      </c>
      <c r="AVA1789" s="62">
        <v>53131609</v>
      </c>
      <c r="AVB1789" s="62">
        <v>53131609</v>
      </c>
      <c r="AVC1789" s="62">
        <v>53131609</v>
      </c>
      <c r="AVD1789" s="62">
        <v>53131609</v>
      </c>
      <c r="AVE1789" s="62">
        <v>53131609</v>
      </c>
      <c r="AVF1789" s="62">
        <v>53131609</v>
      </c>
      <c r="AVG1789" s="62">
        <v>53131609</v>
      </c>
      <c r="AVH1789" s="62">
        <v>53131609</v>
      </c>
      <c r="AVI1789" s="62">
        <v>53131609</v>
      </c>
      <c r="AVJ1789" s="62">
        <v>53131609</v>
      </c>
      <c r="AVK1789" s="62">
        <v>53131609</v>
      </c>
      <c r="AVL1789" s="62">
        <v>53131609</v>
      </c>
      <c r="AVM1789" s="62">
        <v>53131609</v>
      </c>
      <c r="AVN1789" s="62">
        <v>53131609</v>
      </c>
      <c r="AVO1789" s="62">
        <v>53131609</v>
      </c>
      <c r="AVP1789" s="62">
        <v>53131609</v>
      </c>
      <c r="AVQ1789" s="62">
        <v>53131609</v>
      </c>
      <c r="AVR1789" s="62">
        <v>53131609</v>
      </c>
      <c r="AVS1789" s="62">
        <v>53131609</v>
      </c>
      <c r="AVT1789" s="62">
        <v>53131609</v>
      </c>
      <c r="AVU1789" s="62">
        <v>53131609</v>
      </c>
      <c r="AVV1789" s="62">
        <v>53131609</v>
      </c>
      <c r="AVW1789" s="62">
        <v>53131609</v>
      </c>
      <c r="AVX1789" s="62">
        <v>53131609</v>
      </c>
      <c r="AVY1789" s="62">
        <v>53131609</v>
      </c>
      <c r="AVZ1789" s="62">
        <v>53131609</v>
      </c>
      <c r="AWA1789" s="62">
        <v>53131609</v>
      </c>
      <c r="AWB1789" s="62">
        <v>53131609</v>
      </c>
      <c r="AWC1789" s="62">
        <v>53131609</v>
      </c>
      <c r="AWD1789" s="62">
        <v>53131609</v>
      </c>
      <c r="AWE1789" s="62">
        <v>53131609</v>
      </c>
      <c r="AWF1789" s="62">
        <v>53131609</v>
      </c>
      <c r="AWG1789" s="62">
        <v>53131609</v>
      </c>
      <c r="AWH1789" s="62">
        <v>53131609</v>
      </c>
      <c r="AWI1789" s="62">
        <v>53131609</v>
      </c>
      <c r="AWJ1789" s="62">
        <v>53131609</v>
      </c>
      <c r="AWK1789" s="62">
        <v>53131609</v>
      </c>
      <c r="AWL1789" s="62">
        <v>53131609</v>
      </c>
      <c r="AWM1789" s="62">
        <v>53131609</v>
      </c>
      <c r="AWN1789" s="62">
        <v>53131609</v>
      </c>
      <c r="AWO1789" s="62">
        <v>53131609</v>
      </c>
      <c r="AWP1789" s="62">
        <v>53131609</v>
      </c>
      <c r="AWQ1789" s="62">
        <v>53131609</v>
      </c>
      <c r="AWR1789" s="62">
        <v>53131609</v>
      </c>
      <c r="AWS1789" s="62">
        <v>53131609</v>
      </c>
      <c r="AWT1789" s="62">
        <v>53131609</v>
      </c>
      <c r="AWU1789" s="62">
        <v>53131609</v>
      </c>
      <c r="AWV1789" s="62">
        <v>53131609</v>
      </c>
      <c r="AWW1789" s="62">
        <v>53131609</v>
      </c>
      <c r="AWX1789" s="62">
        <v>53131609</v>
      </c>
      <c r="AWY1789" s="62">
        <v>53131609</v>
      </c>
      <c r="AWZ1789" s="62">
        <v>53131609</v>
      </c>
      <c r="AXA1789" s="62">
        <v>53131609</v>
      </c>
      <c r="AXB1789" s="62">
        <v>53131609</v>
      </c>
      <c r="AXC1789" s="62">
        <v>53131609</v>
      </c>
      <c r="AXD1789" s="62">
        <v>53131609</v>
      </c>
      <c r="AXE1789" s="62">
        <v>53131609</v>
      </c>
      <c r="AXF1789" s="62">
        <v>53131609</v>
      </c>
      <c r="AXG1789" s="62">
        <v>53131609</v>
      </c>
      <c r="AXH1789" s="62">
        <v>53131609</v>
      </c>
      <c r="AXI1789" s="62">
        <v>53131609</v>
      </c>
      <c r="AXJ1789" s="62">
        <v>53131609</v>
      </c>
      <c r="AXK1789" s="62">
        <v>53131609</v>
      </c>
      <c r="AXL1789" s="62">
        <v>53131609</v>
      </c>
      <c r="AXM1789" s="62">
        <v>53131609</v>
      </c>
      <c r="AXN1789" s="62">
        <v>53131609</v>
      </c>
      <c r="AXO1789" s="62">
        <v>53131609</v>
      </c>
      <c r="AXP1789" s="62">
        <v>53131609</v>
      </c>
      <c r="AXQ1789" s="62">
        <v>53131609</v>
      </c>
      <c r="AXR1789" s="62">
        <v>53131609</v>
      </c>
      <c r="AXS1789" s="62">
        <v>53131609</v>
      </c>
      <c r="AXT1789" s="62">
        <v>53131609</v>
      </c>
      <c r="AXU1789" s="62">
        <v>53131609</v>
      </c>
      <c r="AXV1789" s="62">
        <v>53131609</v>
      </c>
      <c r="AXW1789" s="62">
        <v>53131609</v>
      </c>
      <c r="AXX1789" s="62">
        <v>53131609</v>
      </c>
      <c r="AXY1789" s="62">
        <v>53131609</v>
      </c>
      <c r="AXZ1789" s="62">
        <v>53131609</v>
      </c>
      <c r="AYA1789" s="62">
        <v>53131609</v>
      </c>
      <c r="AYB1789" s="62">
        <v>53131609</v>
      </c>
      <c r="AYC1789" s="62">
        <v>53131609</v>
      </c>
      <c r="AYD1789" s="62">
        <v>53131609</v>
      </c>
      <c r="AYE1789" s="62">
        <v>53131609</v>
      </c>
      <c r="AYF1789" s="62">
        <v>53131609</v>
      </c>
      <c r="AYG1789" s="62">
        <v>53131609</v>
      </c>
      <c r="AYH1789" s="62">
        <v>53131609</v>
      </c>
      <c r="AYI1789" s="62">
        <v>53131609</v>
      </c>
      <c r="AYJ1789" s="62">
        <v>53131609</v>
      </c>
      <c r="AYK1789" s="62">
        <v>53131609</v>
      </c>
      <c r="AYL1789" s="62">
        <v>53131609</v>
      </c>
      <c r="AYM1789" s="62">
        <v>53131609</v>
      </c>
      <c r="AYN1789" s="62">
        <v>53131609</v>
      </c>
      <c r="AYO1789" s="62">
        <v>53131609</v>
      </c>
      <c r="AYP1789" s="62">
        <v>53131609</v>
      </c>
      <c r="AYQ1789" s="62">
        <v>53131609</v>
      </c>
      <c r="AYR1789" s="62">
        <v>53131609</v>
      </c>
      <c r="AYS1789" s="62">
        <v>53131609</v>
      </c>
      <c r="AYT1789" s="62">
        <v>53131609</v>
      </c>
      <c r="AYU1789" s="62">
        <v>53131609</v>
      </c>
      <c r="AYV1789" s="62">
        <v>53131609</v>
      </c>
      <c r="AYW1789" s="62">
        <v>53131609</v>
      </c>
      <c r="AYX1789" s="62">
        <v>53131609</v>
      </c>
      <c r="AYY1789" s="62">
        <v>53131609</v>
      </c>
      <c r="AYZ1789" s="62">
        <v>53131609</v>
      </c>
      <c r="AZA1789" s="62">
        <v>53131609</v>
      </c>
      <c r="AZB1789" s="62">
        <v>53131609</v>
      </c>
      <c r="AZC1789" s="62">
        <v>53131609</v>
      </c>
      <c r="AZD1789" s="62">
        <v>53131609</v>
      </c>
      <c r="AZE1789" s="62">
        <v>53131609</v>
      </c>
      <c r="AZF1789" s="62">
        <v>53131609</v>
      </c>
      <c r="AZG1789" s="62">
        <v>53131609</v>
      </c>
      <c r="AZH1789" s="62">
        <v>53131609</v>
      </c>
      <c r="AZI1789" s="62">
        <v>53131609</v>
      </c>
      <c r="AZJ1789" s="62">
        <v>53131609</v>
      </c>
      <c r="AZK1789" s="62">
        <v>53131609</v>
      </c>
      <c r="AZL1789" s="62">
        <v>53131609</v>
      </c>
      <c r="AZM1789" s="62">
        <v>53131609</v>
      </c>
      <c r="AZN1789" s="62">
        <v>53131609</v>
      </c>
      <c r="AZO1789" s="62">
        <v>53131609</v>
      </c>
      <c r="AZP1789" s="62">
        <v>53131609</v>
      </c>
      <c r="AZQ1789" s="62">
        <v>53131609</v>
      </c>
      <c r="AZR1789" s="62">
        <v>53131609</v>
      </c>
      <c r="AZS1789" s="62">
        <v>53131609</v>
      </c>
      <c r="AZT1789" s="62">
        <v>53131609</v>
      </c>
      <c r="AZU1789" s="62">
        <v>53131609</v>
      </c>
      <c r="AZV1789" s="62">
        <v>53131609</v>
      </c>
      <c r="AZW1789" s="62">
        <v>53131609</v>
      </c>
      <c r="AZX1789" s="62">
        <v>53131609</v>
      </c>
      <c r="AZY1789" s="62">
        <v>53131609</v>
      </c>
      <c r="AZZ1789" s="62">
        <v>53131609</v>
      </c>
      <c r="BAA1789" s="62">
        <v>53131609</v>
      </c>
      <c r="BAB1789" s="62">
        <v>53131609</v>
      </c>
      <c r="BAC1789" s="62">
        <v>53131609</v>
      </c>
      <c r="BAD1789" s="62">
        <v>53131609</v>
      </c>
      <c r="BAE1789" s="62">
        <v>53131609</v>
      </c>
      <c r="BAF1789" s="62">
        <v>53131609</v>
      </c>
      <c r="BAG1789" s="62">
        <v>53131609</v>
      </c>
      <c r="BAH1789" s="62">
        <v>53131609</v>
      </c>
      <c r="BAI1789" s="62">
        <v>53131609</v>
      </c>
      <c r="BAJ1789" s="62">
        <v>53131609</v>
      </c>
      <c r="BAK1789" s="62">
        <v>53131609</v>
      </c>
      <c r="BAL1789" s="62">
        <v>53131609</v>
      </c>
      <c r="BAM1789" s="62">
        <v>53131609</v>
      </c>
      <c r="BAN1789" s="62">
        <v>53131609</v>
      </c>
      <c r="BAO1789" s="62">
        <v>53131609</v>
      </c>
      <c r="BAP1789" s="62">
        <v>53131609</v>
      </c>
      <c r="BAQ1789" s="62">
        <v>53131609</v>
      </c>
      <c r="BAR1789" s="62">
        <v>53131609</v>
      </c>
      <c r="BAS1789" s="62">
        <v>53131609</v>
      </c>
      <c r="BAT1789" s="62">
        <v>53131609</v>
      </c>
      <c r="BAU1789" s="62">
        <v>53131609</v>
      </c>
      <c r="BAV1789" s="62">
        <v>53131609</v>
      </c>
      <c r="BAW1789" s="62">
        <v>53131609</v>
      </c>
      <c r="BAX1789" s="62">
        <v>53131609</v>
      </c>
      <c r="BAY1789" s="62">
        <v>53131609</v>
      </c>
      <c r="BAZ1789" s="62">
        <v>53131609</v>
      </c>
      <c r="BBA1789" s="62">
        <v>53131609</v>
      </c>
      <c r="BBB1789" s="62">
        <v>53131609</v>
      </c>
      <c r="BBC1789" s="62">
        <v>53131609</v>
      </c>
      <c r="BBD1789" s="62">
        <v>53131609</v>
      </c>
      <c r="BBE1789" s="62">
        <v>53131609</v>
      </c>
      <c r="BBF1789" s="62">
        <v>53131609</v>
      </c>
      <c r="BBG1789" s="62">
        <v>53131609</v>
      </c>
      <c r="BBH1789" s="62">
        <v>53131609</v>
      </c>
      <c r="BBI1789" s="62">
        <v>53131609</v>
      </c>
      <c r="BBJ1789" s="62">
        <v>53131609</v>
      </c>
      <c r="BBK1789" s="62">
        <v>53131609</v>
      </c>
      <c r="BBL1789" s="62">
        <v>53131609</v>
      </c>
      <c r="BBM1789" s="62">
        <v>53131609</v>
      </c>
      <c r="BBN1789" s="62">
        <v>53131609</v>
      </c>
      <c r="BBO1789" s="62">
        <v>53131609</v>
      </c>
      <c r="BBP1789" s="62">
        <v>53131609</v>
      </c>
      <c r="BBQ1789" s="62">
        <v>53131609</v>
      </c>
      <c r="BBR1789" s="62">
        <v>53131609</v>
      </c>
      <c r="BBS1789" s="62">
        <v>53131609</v>
      </c>
      <c r="BBT1789" s="62">
        <v>53131609</v>
      </c>
      <c r="BBU1789" s="62">
        <v>53131609</v>
      </c>
      <c r="BBV1789" s="62">
        <v>53131609</v>
      </c>
      <c r="BBW1789" s="62">
        <v>53131609</v>
      </c>
      <c r="BBX1789" s="62">
        <v>53131609</v>
      </c>
      <c r="BBY1789" s="62">
        <v>53131609</v>
      </c>
      <c r="BBZ1789" s="62">
        <v>53131609</v>
      </c>
      <c r="BCA1789" s="62">
        <v>53131609</v>
      </c>
      <c r="BCB1789" s="62">
        <v>53131609</v>
      </c>
      <c r="BCC1789" s="62">
        <v>53131609</v>
      </c>
      <c r="BCD1789" s="62">
        <v>53131609</v>
      </c>
      <c r="BCE1789" s="62">
        <v>53131609</v>
      </c>
      <c r="BCF1789" s="62">
        <v>53131609</v>
      </c>
      <c r="BCG1789" s="62">
        <v>53131609</v>
      </c>
      <c r="BCH1789" s="62">
        <v>53131609</v>
      </c>
      <c r="BCI1789" s="62">
        <v>53131609</v>
      </c>
      <c r="BCJ1789" s="62">
        <v>53131609</v>
      </c>
      <c r="BCK1789" s="62">
        <v>53131609</v>
      </c>
      <c r="BCL1789" s="62">
        <v>53131609</v>
      </c>
      <c r="BCM1789" s="62">
        <v>53131609</v>
      </c>
      <c r="BCN1789" s="62">
        <v>53131609</v>
      </c>
      <c r="BCO1789" s="62">
        <v>53131609</v>
      </c>
      <c r="BCP1789" s="62">
        <v>53131609</v>
      </c>
      <c r="BCQ1789" s="62">
        <v>53131609</v>
      </c>
      <c r="BCR1789" s="62">
        <v>53131609</v>
      </c>
      <c r="BCS1789" s="62">
        <v>53131609</v>
      </c>
      <c r="BCT1789" s="62">
        <v>53131609</v>
      </c>
      <c r="BCU1789" s="62">
        <v>53131609</v>
      </c>
      <c r="BCV1789" s="62">
        <v>53131609</v>
      </c>
      <c r="BCW1789" s="62">
        <v>53131609</v>
      </c>
      <c r="BCX1789" s="62">
        <v>53131609</v>
      </c>
      <c r="BCY1789" s="62">
        <v>53131609</v>
      </c>
      <c r="BCZ1789" s="62">
        <v>53131609</v>
      </c>
      <c r="BDA1789" s="62">
        <v>53131609</v>
      </c>
      <c r="BDB1789" s="62">
        <v>53131609</v>
      </c>
      <c r="BDC1789" s="62">
        <v>53131609</v>
      </c>
      <c r="BDD1789" s="62">
        <v>53131609</v>
      </c>
      <c r="BDE1789" s="62">
        <v>53131609</v>
      </c>
      <c r="BDF1789" s="62">
        <v>53131609</v>
      </c>
      <c r="BDG1789" s="62">
        <v>53131609</v>
      </c>
      <c r="BDH1789" s="62">
        <v>53131609</v>
      </c>
      <c r="BDI1789" s="62">
        <v>53131609</v>
      </c>
      <c r="BDJ1789" s="62">
        <v>53131609</v>
      </c>
      <c r="BDK1789" s="62">
        <v>53131609</v>
      </c>
      <c r="BDL1789" s="62">
        <v>53131609</v>
      </c>
      <c r="BDM1789" s="62">
        <v>53131609</v>
      </c>
      <c r="BDN1789" s="62">
        <v>53131609</v>
      </c>
      <c r="BDO1789" s="62">
        <v>53131609</v>
      </c>
      <c r="BDP1789" s="62">
        <v>53131609</v>
      </c>
      <c r="BDQ1789" s="62">
        <v>53131609</v>
      </c>
      <c r="BDR1789" s="62">
        <v>53131609</v>
      </c>
      <c r="BDS1789" s="62">
        <v>53131609</v>
      </c>
      <c r="BDT1789" s="62">
        <v>53131609</v>
      </c>
      <c r="BDU1789" s="62">
        <v>53131609</v>
      </c>
      <c r="BDV1789" s="62">
        <v>53131609</v>
      </c>
      <c r="BDW1789" s="62">
        <v>53131609</v>
      </c>
      <c r="BDX1789" s="62">
        <v>53131609</v>
      </c>
      <c r="BDY1789" s="62">
        <v>53131609</v>
      </c>
      <c r="BDZ1789" s="62">
        <v>53131609</v>
      </c>
      <c r="BEA1789" s="62">
        <v>53131609</v>
      </c>
      <c r="BEB1789" s="62">
        <v>53131609</v>
      </c>
      <c r="BEC1789" s="62">
        <v>53131609</v>
      </c>
      <c r="BED1789" s="62">
        <v>53131609</v>
      </c>
      <c r="BEE1789" s="62">
        <v>53131609</v>
      </c>
      <c r="BEF1789" s="62">
        <v>53131609</v>
      </c>
      <c r="BEG1789" s="62">
        <v>53131609</v>
      </c>
      <c r="BEH1789" s="62">
        <v>53131609</v>
      </c>
      <c r="BEI1789" s="62">
        <v>53131609</v>
      </c>
      <c r="BEJ1789" s="62">
        <v>53131609</v>
      </c>
      <c r="BEK1789" s="62">
        <v>53131609</v>
      </c>
      <c r="BEL1789" s="62">
        <v>53131609</v>
      </c>
      <c r="BEM1789" s="62">
        <v>53131609</v>
      </c>
      <c r="BEN1789" s="62">
        <v>53131609</v>
      </c>
      <c r="BEO1789" s="62">
        <v>53131609</v>
      </c>
      <c r="BEP1789" s="62">
        <v>53131609</v>
      </c>
      <c r="BEQ1789" s="62">
        <v>53131609</v>
      </c>
      <c r="BER1789" s="62">
        <v>53131609</v>
      </c>
      <c r="BES1789" s="62">
        <v>53131609</v>
      </c>
      <c r="BET1789" s="62">
        <v>53131609</v>
      </c>
      <c r="BEU1789" s="62">
        <v>53131609</v>
      </c>
      <c r="BEV1789" s="62">
        <v>53131609</v>
      </c>
      <c r="BEW1789" s="62">
        <v>53131609</v>
      </c>
      <c r="BEX1789" s="62">
        <v>53131609</v>
      </c>
      <c r="BEY1789" s="62">
        <v>53131609</v>
      </c>
      <c r="BEZ1789" s="62">
        <v>53131609</v>
      </c>
      <c r="BFA1789" s="62">
        <v>53131609</v>
      </c>
      <c r="BFB1789" s="62">
        <v>53131609</v>
      </c>
      <c r="BFC1789" s="62">
        <v>53131609</v>
      </c>
      <c r="BFD1789" s="62">
        <v>53131609</v>
      </c>
      <c r="BFE1789" s="62">
        <v>53131609</v>
      </c>
      <c r="BFF1789" s="62">
        <v>53131609</v>
      </c>
      <c r="BFG1789" s="62">
        <v>53131609</v>
      </c>
      <c r="BFH1789" s="62">
        <v>53131609</v>
      </c>
      <c r="BFI1789" s="62">
        <v>53131609</v>
      </c>
      <c r="BFJ1789" s="62">
        <v>53131609</v>
      </c>
      <c r="BFK1789" s="62">
        <v>53131609</v>
      </c>
      <c r="BFL1789" s="62">
        <v>53131609</v>
      </c>
      <c r="BFM1789" s="62">
        <v>53131609</v>
      </c>
      <c r="BFN1789" s="62">
        <v>53131609</v>
      </c>
      <c r="BFO1789" s="62">
        <v>53131609</v>
      </c>
      <c r="BFP1789" s="62">
        <v>53131609</v>
      </c>
      <c r="BFQ1789" s="62">
        <v>53131609</v>
      </c>
      <c r="BFR1789" s="62">
        <v>53131609</v>
      </c>
      <c r="BFS1789" s="62">
        <v>53131609</v>
      </c>
      <c r="BFT1789" s="62">
        <v>53131609</v>
      </c>
      <c r="BFU1789" s="62">
        <v>53131609</v>
      </c>
      <c r="BFV1789" s="62">
        <v>53131609</v>
      </c>
      <c r="BFW1789" s="62">
        <v>53131609</v>
      </c>
      <c r="BFX1789" s="62">
        <v>53131609</v>
      </c>
      <c r="BFY1789" s="62">
        <v>53131609</v>
      </c>
      <c r="BFZ1789" s="62">
        <v>53131609</v>
      </c>
      <c r="BGA1789" s="62">
        <v>53131609</v>
      </c>
      <c r="BGB1789" s="62">
        <v>53131609</v>
      </c>
      <c r="BGC1789" s="62">
        <v>53131609</v>
      </c>
      <c r="BGD1789" s="62">
        <v>53131609</v>
      </c>
      <c r="BGE1789" s="62">
        <v>53131609</v>
      </c>
      <c r="BGF1789" s="62">
        <v>53131609</v>
      </c>
      <c r="BGG1789" s="62">
        <v>53131609</v>
      </c>
      <c r="BGH1789" s="62">
        <v>53131609</v>
      </c>
      <c r="BGI1789" s="62">
        <v>53131609</v>
      </c>
      <c r="BGJ1789" s="62">
        <v>53131609</v>
      </c>
      <c r="BGK1789" s="62">
        <v>53131609</v>
      </c>
      <c r="BGL1789" s="62">
        <v>53131609</v>
      </c>
      <c r="BGM1789" s="62">
        <v>53131609</v>
      </c>
      <c r="BGN1789" s="62">
        <v>53131609</v>
      </c>
      <c r="BGO1789" s="62">
        <v>53131609</v>
      </c>
      <c r="BGP1789" s="62">
        <v>53131609</v>
      </c>
      <c r="BGQ1789" s="62">
        <v>53131609</v>
      </c>
      <c r="BGR1789" s="62">
        <v>53131609</v>
      </c>
      <c r="BGS1789" s="62">
        <v>53131609</v>
      </c>
      <c r="BGT1789" s="62">
        <v>53131609</v>
      </c>
      <c r="BGU1789" s="62">
        <v>53131609</v>
      </c>
      <c r="BGV1789" s="62">
        <v>53131609</v>
      </c>
      <c r="BGW1789" s="62">
        <v>53131609</v>
      </c>
      <c r="BGX1789" s="62">
        <v>53131609</v>
      </c>
      <c r="BGY1789" s="62">
        <v>53131609</v>
      </c>
      <c r="BGZ1789" s="62">
        <v>53131609</v>
      </c>
      <c r="BHA1789" s="62">
        <v>53131609</v>
      </c>
      <c r="BHB1789" s="62">
        <v>53131609</v>
      </c>
      <c r="BHC1789" s="62">
        <v>53131609</v>
      </c>
      <c r="BHD1789" s="62">
        <v>53131609</v>
      </c>
      <c r="BHE1789" s="62">
        <v>53131609</v>
      </c>
      <c r="BHF1789" s="62">
        <v>53131609</v>
      </c>
      <c r="BHG1789" s="62">
        <v>53131609</v>
      </c>
      <c r="BHH1789" s="62">
        <v>53131609</v>
      </c>
      <c r="BHI1789" s="62">
        <v>53131609</v>
      </c>
      <c r="BHJ1789" s="62">
        <v>53131609</v>
      </c>
      <c r="BHK1789" s="62">
        <v>53131609</v>
      </c>
      <c r="BHL1789" s="62">
        <v>53131609</v>
      </c>
      <c r="BHM1789" s="62">
        <v>53131609</v>
      </c>
      <c r="BHN1789" s="62">
        <v>53131609</v>
      </c>
      <c r="BHO1789" s="62">
        <v>53131609</v>
      </c>
      <c r="BHP1789" s="62">
        <v>53131609</v>
      </c>
      <c r="BHQ1789" s="62">
        <v>53131609</v>
      </c>
      <c r="BHR1789" s="62">
        <v>53131609</v>
      </c>
      <c r="BHS1789" s="62">
        <v>53131609</v>
      </c>
      <c r="BHT1789" s="62">
        <v>53131609</v>
      </c>
      <c r="BHU1789" s="62">
        <v>53131609</v>
      </c>
      <c r="BHV1789" s="62">
        <v>53131609</v>
      </c>
      <c r="BHW1789" s="62">
        <v>53131609</v>
      </c>
      <c r="BHX1789" s="62">
        <v>53131609</v>
      </c>
      <c r="BHY1789" s="62">
        <v>53131609</v>
      </c>
      <c r="BHZ1789" s="62">
        <v>53131609</v>
      </c>
      <c r="BIA1789" s="62">
        <v>53131609</v>
      </c>
      <c r="BIB1789" s="62">
        <v>53131609</v>
      </c>
      <c r="BIC1789" s="62">
        <v>53131609</v>
      </c>
      <c r="BID1789" s="62">
        <v>53131609</v>
      </c>
      <c r="BIE1789" s="62">
        <v>53131609</v>
      </c>
      <c r="BIF1789" s="62">
        <v>53131609</v>
      </c>
      <c r="BIG1789" s="62">
        <v>53131609</v>
      </c>
      <c r="BIH1789" s="62">
        <v>53131609</v>
      </c>
      <c r="BII1789" s="62">
        <v>53131609</v>
      </c>
      <c r="BIJ1789" s="62">
        <v>53131609</v>
      </c>
      <c r="BIK1789" s="62">
        <v>53131609</v>
      </c>
      <c r="BIL1789" s="62">
        <v>53131609</v>
      </c>
      <c r="BIM1789" s="62">
        <v>53131609</v>
      </c>
      <c r="BIN1789" s="62">
        <v>53131609</v>
      </c>
      <c r="BIO1789" s="62">
        <v>53131609</v>
      </c>
      <c r="BIP1789" s="62">
        <v>53131609</v>
      </c>
      <c r="BIQ1789" s="62">
        <v>53131609</v>
      </c>
      <c r="BIR1789" s="62">
        <v>53131609</v>
      </c>
      <c r="BIS1789" s="62">
        <v>53131609</v>
      </c>
      <c r="BIT1789" s="62">
        <v>53131609</v>
      </c>
      <c r="BIU1789" s="62">
        <v>53131609</v>
      </c>
      <c r="BIV1789" s="62">
        <v>53131609</v>
      </c>
      <c r="BIW1789" s="62">
        <v>53131609</v>
      </c>
      <c r="BIX1789" s="62">
        <v>53131609</v>
      </c>
      <c r="BIY1789" s="62">
        <v>53131609</v>
      </c>
      <c r="BIZ1789" s="62">
        <v>53131609</v>
      </c>
      <c r="BJA1789" s="62">
        <v>53131609</v>
      </c>
      <c r="BJB1789" s="62">
        <v>53131609</v>
      </c>
      <c r="BJC1789" s="62">
        <v>53131609</v>
      </c>
      <c r="BJD1789" s="62">
        <v>53131609</v>
      </c>
      <c r="BJE1789" s="62">
        <v>53131609</v>
      </c>
      <c r="BJF1789" s="62">
        <v>53131609</v>
      </c>
      <c r="BJG1789" s="62">
        <v>53131609</v>
      </c>
      <c r="BJH1789" s="62">
        <v>53131609</v>
      </c>
      <c r="BJI1789" s="62">
        <v>53131609</v>
      </c>
      <c r="BJJ1789" s="62">
        <v>53131609</v>
      </c>
      <c r="BJK1789" s="62">
        <v>53131609</v>
      </c>
      <c r="BJL1789" s="62">
        <v>53131609</v>
      </c>
      <c r="BJM1789" s="62">
        <v>53131609</v>
      </c>
      <c r="BJN1789" s="62">
        <v>53131609</v>
      </c>
      <c r="BJO1789" s="62">
        <v>53131609</v>
      </c>
      <c r="BJP1789" s="62">
        <v>53131609</v>
      </c>
      <c r="BJQ1789" s="62">
        <v>53131609</v>
      </c>
      <c r="BJR1789" s="62">
        <v>53131609</v>
      </c>
      <c r="BJS1789" s="62">
        <v>53131609</v>
      </c>
      <c r="BJT1789" s="62">
        <v>53131609</v>
      </c>
      <c r="BJU1789" s="62">
        <v>53131609</v>
      </c>
      <c r="BJV1789" s="62">
        <v>53131609</v>
      </c>
      <c r="BJW1789" s="62">
        <v>53131609</v>
      </c>
      <c r="BJX1789" s="62">
        <v>53131609</v>
      </c>
      <c r="BJY1789" s="62">
        <v>53131609</v>
      </c>
      <c r="BJZ1789" s="62">
        <v>53131609</v>
      </c>
      <c r="BKA1789" s="62">
        <v>53131609</v>
      </c>
      <c r="BKB1789" s="62">
        <v>53131609</v>
      </c>
      <c r="BKC1789" s="62">
        <v>53131609</v>
      </c>
      <c r="BKD1789" s="62">
        <v>53131609</v>
      </c>
      <c r="BKE1789" s="62">
        <v>53131609</v>
      </c>
      <c r="BKF1789" s="62">
        <v>53131609</v>
      </c>
      <c r="BKG1789" s="62">
        <v>53131609</v>
      </c>
      <c r="BKH1789" s="62">
        <v>53131609</v>
      </c>
      <c r="BKI1789" s="62">
        <v>53131609</v>
      </c>
      <c r="BKJ1789" s="62">
        <v>53131609</v>
      </c>
      <c r="BKK1789" s="62">
        <v>53131609</v>
      </c>
      <c r="BKL1789" s="62">
        <v>53131609</v>
      </c>
      <c r="BKM1789" s="62">
        <v>53131609</v>
      </c>
      <c r="BKN1789" s="62">
        <v>53131609</v>
      </c>
      <c r="BKO1789" s="62">
        <v>53131609</v>
      </c>
      <c r="BKP1789" s="62">
        <v>53131609</v>
      </c>
      <c r="BKQ1789" s="62">
        <v>53131609</v>
      </c>
      <c r="BKR1789" s="62">
        <v>53131609</v>
      </c>
      <c r="BKS1789" s="62">
        <v>53131609</v>
      </c>
      <c r="BKT1789" s="62">
        <v>53131609</v>
      </c>
      <c r="BKU1789" s="62">
        <v>53131609</v>
      </c>
      <c r="BKV1789" s="62">
        <v>53131609</v>
      </c>
      <c r="BKW1789" s="62">
        <v>53131609</v>
      </c>
      <c r="BKX1789" s="62">
        <v>53131609</v>
      </c>
      <c r="BKY1789" s="62">
        <v>53131609</v>
      </c>
      <c r="BKZ1789" s="62">
        <v>53131609</v>
      </c>
      <c r="BLA1789" s="62">
        <v>53131609</v>
      </c>
      <c r="BLB1789" s="62">
        <v>53131609</v>
      </c>
      <c r="BLC1789" s="62">
        <v>53131609</v>
      </c>
      <c r="BLD1789" s="62">
        <v>53131609</v>
      </c>
      <c r="BLE1789" s="62">
        <v>53131609</v>
      </c>
      <c r="BLF1789" s="62">
        <v>53131609</v>
      </c>
      <c r="BLG1789" s="62">
        <v>53131609</v>
      </c>
      <c r="BLH1789" s="62">
        <v>53131609</v>
      </c>
      <c r="BLI1789" s="62">
        <v>53131609</v>
      </c>
      <c r="BLJ1789" s="62">
        <v>53131609</v>
      </c>
      <c r="BLK1789" s="62">
        <v>53131609</v>
      </c>
      <c r="BLL1789" s="62">
        <v>53131609</v>
      </c>
      <c r="BLM1789" s="62">
        <v>53131609</v>
      </c>
      <c r="BLN1789" s="62">
        <v>53131609</v>
      </c>
      <c r="BLO1789" s="62">
        <v>53131609</v>
      </c>
      <c r="BLP1789" s="62">
        <v>53131609</v>
      </c>
      <c r="BLQ1789" s="62">
        <v>53131609</v>
      </c>
      <c r="BLR1789" s="62">
        <v>53131609</v>
      </c>
      <c r="BLS1789" s="62">
        <v>53131609</v>
      </c>
      <c r="BLT1789" s="62">
        <v>53131609</v>
      </c>
      <c r="BLU1789" s="62">
        <v>53131609</v>
      </c>
      <c r="BLV1789" s="62">
        <v>53131609</v>
      </c>
      <c r="BLW1789" s="62">
        <v>53131609</v>
      </c>
      <c r="BLX1789" s="62">
        <v>53131609</v>
      </c>
      <c r="BLY1789" s="62">
        <v>53131609</v>
      </c>
      <c r="BLZ1789" s="62">
        <v>53131609</v>
      </c>
      <c r="BMA1789" s="62">
        <v>53131609</v>
      </c>
      <c r="BMB1789" s="62">
        <v>53131609</v>
      </c>
      <c r="BMC1789" s="62">
        <v>53131609</v>
      </c>
      <c r="BMD1789" s="62">
        <v>53131609</v>
      </c>
      <c r="BME1789" s="62">
        <v>53131609</v>
      </c>
      <c r="BMF1789" s="62">
        <v>53131609</v>
      </c>
      <c r="BMG1789" s="62">
        <v>53131609</v>
      </c>
      <c r="BMH1789" s="62">
        <v>53131609</v>
      </c>
      <c r="BMI1789" s="62">
        <v>53131609</v>
      </c>
      <c r="BMJ1789" s="62">
        <v>53131609</v>
      </c>
      <c r="BMK1789" s="62">
        <v>53131609</v>
      </c>
      <c r="BML1789" s="62">
        <v>53131609</v>
      </c>
      <c r="BMM1789" s="62">
        <v>53131609</v>
      </c>
      <c r="BMN1789" s="62">
        <v>53131609</v>
      </c>
      <c r="BMO1789" s="62">
        <v>53131609</v>
      </c>
      <c r="BMP1789" s="62">
        <v>53131609</v>
      </c>
      <c r="BMQ1789" s="62">
        <v>53131609</v>
      </c>
      <c r="BMR1789" s="62">
        <v>53131609</v>
      </c>
      <c r="BMS1789" s="62">
        <v>53131609</v>
      </c>
      <c r="BMT1789" s="62">
        <v>53131609</v>
      </c>
      <c r="BMU1789" s="62">
        <v>53131609</v>
      </c>
      <c r="BMV1789" s="62">
        <v>53131609</v>
      </c>
      <c r="BMW1789" s="62">
        <v>53131609</v>
      </c>
      <c r="BMX1789" s="62">
        <v>53131609</v>
      </c>
      <c r="BMY1789" s="62">
        <v>53131609</v>
      </c>
      <c r="BMZ1789" s="62">
        <v>53131609</v>
      </c>
      <c r="BNA1789" s="62">
        <v>53131609</v>
      </c>
      <c r="BNB1789" s="62">
        <v>53131609</v>
      </c>
      <c r="BNC1789" s="62">
        <v>53131609</v>
      </c>
      <c r="BND1789" s="62">
        <v>53131609</v>
      </c>
      <c r="BNE1789" s="62">
        <v>53131609</v>
      </c>
      <c r="BNF1789" s="62">
        <v>53131609</v>
      </c>
      <c r="BNG1789" s="62">
        <v>53131609</v>
      </c>
      <c r="BNH1789" s="62">
        <v>53131609</v>
      </c>
      <c r="BNI1789" s="62">
        <v>53131609</v>
      </c>
      <c r="BNJ1789" s="62">
        <v>53131609</v>
      </c>
      <c r="BNK1789" s="62">
        <v>53131609</v>
      </c>
      <c r="BNL1789" s="62">
        <v>53131609</v>
      </c>
      <c r="BNM1789" s="62">
        <v>53131609</v>
      </c>
      <c r="BNN1789" s="62">
        <v>53131609</v>
      </c>
      <c r="BNO1789" s="62">
        <v>53131609</v>
      </c>
      <c r="BNP1789" s="62">
        <v>53131609</v>
      </c>
      <c r="BNQ1789" s="62">
        <v>53131609</v>
      </c>
      <c r="BNR1789" s="62">
        <v>53131609</v>
      </c>
      <c r="BNS1789" s="62">
        <v>53131609</v>
      </c>
      <c r="BNT1789" s="62">
        <v>53131609</v>
      </c>
      <c r="BNU1789" s="62">
        <v>53131609</v>
      </c>
      <c r="BNV1789" s="62">
        <v>53131609</v>
      </c>
      <c r="BNW1789" s="62">
        <v>53131609</v>
      </c>
      <c r="BNX1789" s="62">
        <v>53131609</v>
      </c>
      <c r="BNY1789" s="62">
        <v>53131609</v>
      </c>
      <c r="BNZ1789" s="62">
        <v>53131609</v>
      </c>
      <c r="BOA1789" s="62">
        <v>53131609</v>
      </c>
      <c r="BOB1789" s="62">
        <v>53131609</v>
      </c>
      <c r="BOC1789" s="62">
        <v>53131609</v>
      </c>
      <c r="BOD1789" s="62">
        <v>53131609</v>
      </c>
      <c r="BOE1789" s="62">
        <v>53131609</v>
      </c>
      <c r="BOF1789" s="62">
        <v>53131609</v>
      </c>
      <c r="BOG1789" s="62">
        <v>53131609</v>
      </c>
      <c r="BOH1789" s="62">
        <v>53131609</v>
      </c>
      <c r="BOI1789" s="62">
        <v>53131609</v>
      </c>
      <c r="BOJ1789" s="62">
        <v>53131609</v>
      </c>
      <c r="BOK1789" s="62">
        <v>53131609</v>
      </c>
      <c r="BOL1789" s="62">
        <v>53131609</v>
      </c>
      <c r="BOM1789" s="62">
        <v>53131609</v>
      </c>
      <c r="BON1789" s="62">
        <v>53131609</v>
      </c>
      <c r="BOO1789" s="62">
        <v>53131609</v>
      </c>
      <c r="BOP1789" s="62">
        <v>53131609</v>
      </c>
      <c r="BOQ1789" s="62">
        <v>53131609</v>
      </c>
      <c r="BOR1789" s="62">
        <v>53131609</v>
      </c>
      <c r="BOS1789" s="62">
        <v>53131609</v>
      </c>
      <c r="BOT1789" s="62">
        <v>53131609</v>
      </c>
      <c r="BOU1789" s="62">
        <v>53131609</v>
      </c>
      <c r="BOV1789" s="62">
        <v>53131609</v>
      </c>
      <c r="BOW1789" s="62">
        <v>53131609</v>
      </c>
      <c r="BOX1789" s="62">
        <v>53131609</v>
      </c>
      <c r="BOY1789" s="62">
        <v>53131609</v>
      </c>
      <c r="BOZ1789" s="62">
        <v>53131609</v>
      </c>
      <c r="BPA1789" s="62">
        <v>53131609</v>
      </c>
      <c r="BPB1789" s="62">
        <v>53131609</v>
      </c>
      <c r="BPC1789" s="62">
        <v>53131609</v>
      </c>
      <c r="BPD1789" s="62">
        <v>53131609</v>
      </c>
      <c r="BPE1789" s="62">
        <v>53131609</v>
      </c>
      <c r="BPF1789" s="62">
        <v>53131609</v>
      </c>
      <c r="BPG1789" s="62">
        <v>53131609</v>
      </c>
      <c r="BPH1789" s="62">
        <v>53131609</v>
      </c>
      <c r="BPI1789" s="62">
        <v>53131609</v>
      </c>
      <c r="BPJ1789" s="62">
        <v>53131609</v>
      </c>
      <c r="BPK1789" s="62">
        <v>53131609</v>
      </c>
      <c r="BPL1789" s="62">
        <v>53131609</v>
      </c>
      <c r="BPM1789" s="62">
        <v>53131609</v>
      </c>
      <c r="BPN1789" s="62">
        <v>53131609</v>
      </c>
      <c r="BPO1789" s="62">
        <v>53131609</v>
      </c>
      <c r="BPP1789" s="62">
        <v>53131609</v>
      </c>
      <c r="BPQ1789" s="62">
        <v>53131609</v>
      </c>
      <c r="BPR1789" s="62">
        <v>53131609</v>
      </c>
      <c r="BPS1789" s="62">
        <v>53131609</v>
      </c>
      <c r="BPT1789" s="62">
        <v>53131609</v>
      </c>
      <c r="BPU1789" s="62">
        <v>53131609</v>
      </c>
      <c r="BPV1789" s="62">
        <v>53131609</v>
      </c>
      <c r="BPW1789" s="62">
        <v>53131609</v>
      </c>
      <c r="BPX1789" s="62">
        <v>53131609</v>
      </c>
      <c r="BPY1789" s="62">
        <v>53131609</v>
      </c>
      <c r="BPZ1789" s="62">
        <v>53131609</v>
      </c>
      <c r="BQA1789" s="62">
        <v>53131609</v>
      </c>
      <c r="BQB1789" s="62">
        <v>53131609</v>
      </c>
      <c r="BQC1789" s="62">
        <v>53131609</v>
      </c>
      <c r="BQD1789" s="62">
        <v>53131609</v>
      </c>
      <c r="BQE1789" s="62">
        <v>53131609</v>
      </c>
      <c r="BQF1789" s="62">
        <v>53131609</v>
      </c>
      <c r="BQG1789" s="62">
        <v>53131609</v>
      </c>
      <c r="BQH1789" s="62">
        <v>53131609</v>
      </c>
      <c r="BQI1789" s="62">
        <v>53131609</v>
      </c>
      <c r="BQJ1789" s="62">
        <v>53131609</v>
      </c>
      <c r="BQK1789" s="62">
        <v>53131609</v>
      </c>
      <c r="BQL1789" s="62">
        <v>53131609</v>
      </c>
      <c r="BQM1789" s="62">
        <v>53131609</v>
      </c>
      <c r="BQN1789" s="62">
        <v>53131609</v>
      </c>
      <c r="BQO1789" s="62">
        <v>53131609</v>
      </c>
      <c r="BQP1789" s="62">
        <v>53131609</v>
      </c>
      <c r="BQQ1789" s="62">
        <v>53131609</v>
      </c>
      <c r="BQR1789" s="62">
        <v>53131609</v>
      </c>
      <c r="BQS1789" s="62">
        <v>53131609</v>
      </c>
      <c r="BQT1789" s="62">
        <v>53131609</v>
      </c>
      <c r="BQU1789" s="62">
        <v>53131609</v>
      </c>
      <c r="BQV1789" s="62">
        <v>53131609</v>
      </c>
      <c r="BQW1789" s="62">
        <v>53131609</v>
      </c>
      <c r="BQX1789" s="62">
        <v>53131609</v>
      </c>
      <c r="BQY1789" s="62">
        <v>53131609</v>
      </c>
      <c r="BQZ1789" s="62">
        <v>53131609</v>
      </c>
      <c r="BRA1789" s="62">
        <v>53131609</v>
      </c>
      <c r="BRB1789" s="62">
        <v>53131609</v>
      </c>
      <c r="BRC1789" s="62">
        <v>53131609</v>
      </c>
      <c r="BRD1789" s="62">
        <v>53131609</v>
      </c>
      <c r="BRE1789" s="62">
        <v>53131609</v>
      </c>
      <c r="BRF1789" s="62">
        <v>53131609</v>
      </c>
      <c r="BRG1789" s="62">
        <v>53131609</v>
      </c>
      <c r="BRH1789" s="62">
        <v>53131609</v>
      </c>
      <c r="BRI1789" s="62">
        <v>53131609</v>
      </c>
      <c r="BRJ1789" s="62">
        <v>53131609</v>
      </c>
      <c r="BRK1789" s="62">
        <v>53131609</v>
      </c>
      <c r="BRL1789" s="62">
        <v>53131609</v>
      </c>
      <c r="BRM1789" s="62">
        <v>53131609</v>
      </c>
      <c r="BRN1789" s="62">
        <v>53131609</v>
      </c>
      <c r="BRO1789" s="62">
        <v>53131609</v>
      </c>
      <c r="BRP1789" s="62">
        <v>53131609</v>
      </c>
      <c r="BRQ1789" s="62">
        <v>53131609</v>
      </c>
      <c r="BRR1789" s="62">
        <v>53131609</v>
      </c>
      <c r="BRS1789" s="62">
        <v>53131609</v>
      </c>
      <c r="BRT1789" s="62">
        <v>53131609</v>
      </c>
      <c r="BRU1789" s="62">
        <v>53131609</v>
      </c>
      <c r="BRV1789" s="62">
        <v>53131609</v>
      </c>
      <c r="BRW1789" s="62">
        <v>53131609</v>
      </c>
      <c r="BRX1789" s="62">
        <v>53131609</v>
      </c>
      <c r="BRY1789" s="62">
        <v>53131609</v>
      </c>
      <c r="BRZ1789" s="62">
        <v>53131609</v>
      </c>
      <c r="BSA1789" s="62">
        <v>53131609</v>
      </c>
      <c r="BSB1789" s="62">
        <v>53131609</v>
      </c>
      <c r="BSC1789" s="62">
        <v>53131609</v>
      </c>
      <c r="BSD1789" s="62">
        <v>53131609</v>
      </c>
      <c r="BSE1789" s="62">
        <v>53131609</v>
      </c>
      <c r="BSF1789" s="62">
        <v>53131609</v>
      </c>
      <c r="BSG1789" s="62">
        <v>53131609</v>
      </c>
      <c r="BSH1789" s="62">
        <v>53131609</v>
      </c>
      <c r="BSI1789" s="62">
        <v>53131609</v>
      </c>
      <c r="BSJ1789" s="62">
        <v>53131609</v>
      </c>
      <c r="BSK1789" s="62">
        <v>53131609</v>
      </c>
      <c r="BSL1789" s="62">
        <v>53131609</v>
      </c>
      <c r="BSM1789" s="62">
        <v>53131609</v>
      </c>
      <c r="BSN1789" s="62">
        <v>53131609</v>
      </c>
      <c r="BSO1789" s="62">
        <v>53131609</v>
      </c>
      <c r="BSP1789" s="62">
        <v>53131609</v>
      </c>
      <c r="BSQ1789" s="62">
        <v>53131609</v>
      </c>
      <c r="BSR1789" s="62">
        <v>53131609</v>
      </c>
      <c r="BSS1789" s="62">
        <v>53131609</v>
      </c>
      <c r="BST1789" s="62">
        <v>53131609</v>
      </c>
      <c r="BSU1789" s="62">
        <v>53131609</v>
      </c>
      <c r="BSV1789" s="62">
        <v>53131609</v>
      </c>
      <c r="BSW1789" s="62">
        <v>53131609</v>
      </c>
      <c r="BSX1789" s="62">
        <v>53131609</v>
      </c>
      <c r="BSY1789" s="62">
        <v>53131609</v>
      </c>
      <c r="BSZ1789" s="62">
        <v>53131609</v>
      </c>
      <c r="BTA1789" s="62">
        <v>53131609</v>
      </c>
      <c r="BTB1789" s="62">
        <v>53131609</v>
      </c>
      <c r="BTC1789" s="62">
        <v>53131609</v>
      </c>
      <c r="BTD1789" s="62">
        <v>53131609</v>
      </c>
      <c r="BTE1789" s="62">
        <v>53131609</v>
      </c>
      <c r="BTF1789" s="62">
        <v>53131609</v>
      </c>
      <c r="BTG1789" s="62">
        <v>53131609</v>
      </c>
      <c r="BTH1789" s="62">
        <v>53131609</v>
      </c>
      <c r="BTI1789" s="62">
        <v>53131609</v>
      </c>
      <c r="BTJ1789" s="62">
        <v>53131609</v>
      </c>
      <c r="BTK1789" s="62">
        <v>53131609</v>
      </c>
      <c r="BTL1789" s="62">
        <v>53131609</v>
      </c>
      <c r="BTM1789" s="62">
        <v>53131609</v>
      </c>
      <c r="BTN1789" s="62">
        <v>53131609</v>
      </c>
      <c r="BTO1789" s="62">
        <v>53131609</v>
      </c>
      <c r="BTP1789" s="62">
        <v>53131609</v>
      </c>
      <c r="BTQ1789" s="62">
        <v>53131609</v>
      </c>
      <c r="BTR1789" s="62">
        <v>53131609</v>
      </c>
      <c r="BTS1789" s="62">
        <v>53131609</v>
      </c>
      <c r="BTT1789" s="62">
        <v>53131609</v>
      </c>
      <c r="BTU1789" s="62">
        <v>53131609</v>
      </c>
      <c r="BTV1789" s="62">
        <v>53131609</v>
      </c>
      <c r="BTW1789" s="62">
        <v>53131609</v>
      </c>
      <c r="BTX1789" s="62">
        <v>53131609</v>
      </c>
      <c r="BTY1789" s="62">
        <v>53131609</v>
      </c>
      <c r="BTZ1789" s="62">
        <v>53131609</v>
      </c>
      <c r="BUA1789" s="62">
        <v>53131609</v>
      </c>
      <c r="BUB1789" s="62">
        <v>53131609</v>
      </c>
      <c r="BUC1789" s="62">
        <v>53131609</v>
      </c>
      <c r="BUD1789" s="62">
        <v>53131609</v>
      </c>
      <c r="BUE1789" s="62">
        <v>53131609</v>
      </c>
      <c r="BUF1789" s="62">
        <v>53131609</v>
      </c>
      <c r="BUG1789" s="62">
        <v>53131609</v>
      </c>
      <c r="BUH1789" s="62">
        <v>53131609</v>
      </c>
      <c r="BUI1789" s="62">
        <v>53131609</v>
      </c>
      <c r="BUJ1789" s="62">
        <v>53131609</v>
      </c>
      <c r="BUK1789" s="62">
        <v>53131609</v>
      </c>
      <c r="BUL1789" s="62">
        <v>53131609</v>
      </c>
      <c r="BUM1789" s="62">
        <v>53131609</v>
      </c>
      <c r="BUN1789" s="62">
        <v>53131609</v>
      </c>
      <c r="BUO1789" s="62">
        <v>53131609</v>
      </c>
      <c r="BUP1789" s="62">
        <v>53131609</v>
      </c>
      <c r="BUQ1789" s="62">
        <v>53131609</v>
      </c>
      <c r="BUR1789" s="62">
        <v>53131609</v>
      </c>
      <c r="BUS1789" s="62">
        <v>53131609</v>
      </c>
      <c r="BUT1789" s="62">
        <v>53131609</v>
      </c>
      <c r="BUU1789" s="62">
        <v>53131609</v>
      </c>
      <c r="BUV1789" s="62">
        <v>53131609</v>
      </c>
      <c r="BUW1789" s="62">
        <v>53131609</v>
      </c>
      <c r="BUX1789" s="62">
        <v>53131609</v>
      </c>
      <c r="BUY1789" s="62">
        <v>53131609</v>
      </c>
      <c r="BUZ1789" s="62">
        <v>53131609</v>
      </c>
      <c r="BVA1789" s="62">
        <v>53131609</v>
      </c>
      <c r="BVB1789" s="62">
        <v>53131609</v>
      </c>
      <c r="BVC1789" s="62">
        <v>53131609</v>
      </c>
      <c r="BVD1789" s="62">
        <v>53131609</v>
      </c>
      <c r="BVE1789" s="62">
        <v>53131609</v>
      </c>
      <c r="BVF1789" s="62">
        <v>53131609</v>
      </c>
      <c r="BVG1789" s="62">
        <v>53131609</v>
      </c>
      <c r="BVH1789" s="62">
        <v>53131609</v>
      </c>
      <c r="BVI1789" s="62">
        <v>53131609</v>
      </c>
      <c r="BVJ1789" s="62">
        <v>53131609</v>
      </c>
      <c r="BVK1789" s="62">
        <v>53131609</v>
      </c>
      <c r="BVL1789" s="62">
        <v>53131609</v>
      </c>
      <c r="BVM1789" s="62">
        <v>53131609</v>
      </c>
      <c r="BVN1789" s="62">
        <v>53131609</v>
      </c>
      <c r="BVO1789" s="62">
        <v>53131609</v>
      </c>
      <c r="BVP1789" s="62">
        <v>53131609</v>
      </c>
      <c r="BVQ1789" s="62">
        <v>53131609</v>
      </c>
      <c r="BVR1789" s="62">
        <v>53131609</v>
      </c>
      <c r="BVS1789" s="62">
        <v>53131609</v>
      </c>
      <c r="BVT1789" s="62">
        <v>53131609</v>
      </c>
      <c r="BVU1789" s="62">
        <v>53131609</v>
      </c>
      <c r="BVV1789" s="62">
        <v>53131609</v>
      </c>
      <c r="BVW1789" s="62">
        <v>53131609</v>
      </c>
      <c r="BVX1789" s="62">
        <v>53131609</v>
      </c>
      <c r="BVY1789" s="62">
        <v>53131609</v>
      </c>
      <c r="BVZ1789" s="62">
        <v>53131609</v>
      </c>
      <c r="BWA1789" s="62">
        <v>53131609</v>
      </c>
      <c r="BWB1789" s="62">
        <v>53131609</v>
      </c>
      <c r="BWC1789" s="62">
        <v>53131609</v>
      </c>
      <c r="BWD1789" s="62">
        <v>53131609</v>
      </c>
      <c r="BWE1789" s="62">
        <v>53131609</v>
      </c>
      <c r="BWF1789" s="62">
        <v>53131609</v>
      </c>
      <c r="BWG1789" s="62">
        <v>53131609</v>
      </c>
      <c r="BWH1789" s="62">
        <v>53131609</v>
      </c>
      <c r="BWI1789" s="62">
        <v>53131609</v>
      </c>
      <c r="BWJ1789" s="62">
        <v>53131609</v>
      </c>
      <c r="BWK1789" s="62">
        <v>53131609</v>
      </c>
      <c r="BWL1789" s="62">
        <v>53131609</v>
      </c>
      <c r="BWM1789" s="62">
        <v>53131609</v>
      </c>
      <c r="BWN1789" s="62">
        <v>53131609</v>
      </c>
      <c r="BWO1789" s="62">
        <v>53131609</v>
      </c>
      <c r="BWP1789" s="62">
        <v>53131609</v>
      </c>
      <c r="BWQ1789" s="62">
        <v>53131609</v>
      </c>
      <c r="BWR1789" s="62">
        <v>53131609</v>
      </c>
      <c r="BWS1789" s="62">
        <v>53131609</v>
      </c>
      <c r="BWT1789" s="62">
        <v>53131609</v>
      </c>
      <c r="BWU1789" s="62">
        <v>53131609</v>
      </c>
      <c r="BWV1789" s="62">
        <v>53131609</v>
      </c>
      <c r="BWW1789" s="62">
        <v>53131609</v>
      </c>
      <c r="BWX1789" s="62">
        <v>53131609</v>
      </c>
      <c r="BWY1789" s="62">
        <v>53131609</v>
      </c>
      <c r="BWZ1789" s="62">
        <v>53131609</v>
      </c>
      <c r="BXA1789" s="62">
        <v>53131609</v>
      </c>
      <c r="BXB1789" s="62">
        <v>53131609</v>
      </c>
      <c r="BXC1789" s="62">
        <v>53131609</v>
      </c>
      <c r="BXD1789" s="62">
        <v>53131609</v>
      </c>
      <c r="BXE1789" s="62">
        <v>53131609</v>
      </c>
      <c r="BXF1789" s="62">
        <v>53131609</v>
      </c>
      <c r="BXG1789" s="62">
        <v>53131609</v>
      </c>
      <c r="BXH1789" s="62">
        <v>53131609</v>
      </c>
      <c r="BXI1789" s="62">
        <v>53131609</v>
      </c>
      <c r="BXJ1789" s="62">
        <v>53131609</v>
      </c>
      <c r="BXK1789" s="62">
        <v>53131609</v>
      </c>
      <c r="BXL1789" s="62">
        <v>53131609</v>
      </c>
      <c r="BXM1789" s="62">
        <v>53131609</v>
      </c>
      <c r="BXN1789" s="62">
        <v>53131609</v>
      </c>
      <c r="BXO1789" s="62">
        <v>53131609</v>
      </c>
      <c r="BXP1789" s="62">
        <v>53131609</v>
      </c>
      <c r="BXQ1789" s="62">
        <v>53131609</v>
      </c>
      <c r="BXR1789" s="62">
        <v>53131609</v>
      </c>
      <c r="BXS1789" s="62">
        <v>53131609</v>
      </c>
      <c r="BXT1789" s="62">
        <v>53131609</v>
      </c>
      <c r="BXU1789" s="62">
        <v>53131609</v>
      </c>
      <c r="BXV1789" s="62">
        <v>53131609</v>
      </c>
      <c r="BXW1789" s="62">
        <v>53131609</v>
      </c>
      <c r="BXX1789" s="62">
        <v>53131609</v>
      </c>
      <c r="BXY1789" s="62">
        <v>53131609</v>
      </c>
      <c r="BXZ1789" s="62">
        <v>53131609</v>
      </c>
      <c r="BYA1789" s="62">
        <v>53131609</v>
      </c>
      <c r="BYB1789" s="62">
        <v>53131609</v>
      </c>
      <c r="BYC1789" s="62">
        <v>53131609</v>
      </c>
      <c r="BYD1789" s="62">
        <v>53131609</v>
      </c>
      <c r="BYE1789" s="62">
        <v>53131609</v>
      </c>
      <c r="BYF1789" s="62">
        <v>53131609</v>
      </c>
      <c r="BYG1789" s="62">
        <v>53131609</v>
      </c>
      <c r="BYH1789" s="62">
        <v>53131609</v>
      </c>
      <c r="BYI1789" s="62">
        <v>53131609</v>
      </c>
      <c r="BYJ1789" s="62">
        <v>53131609</v>
      </c>
      <c r="BYK1789" s="62">
        <v>53131609</v>
      </c>
      <c r="BYL1789" s="62">
        <v>53131609</v>
      </c>
      <c r="BYM1789" s="62">
        <v>53131609</v>
      </c>
      <c r="BYN1789" s="62">
        <v>53131609</v>
      </c>
      <c r="BYO1789" s="62">
        <v>53131609</v>
      </c>
      <c r="BYP1789" s="62">
        <v>53131609</v>
      </c>
      <c r="BYQ1789" s="62">
        <v>53131609</v>
      </c>
      <c r="BYR1789" s="62">
        <v>53131609</v>
      </c>
      <c r="BYS1789" s="62">
        <v>53131609</v>
      </c>
      <c r="BYT1789" s="62">
        <v>53131609</v>
      </c>
      <c r="BYU1789" s="62">
        <v>53131609</v>
      </c>
      <c r="BYV1789" s="62">
        <v>53131609</v>
      </c>
      <c r="BYW1789" s="62">
        <v>53131609</v>
      </c>
      <c r="BYX1789" s="62">
        <v>53131609</v>
      </c>
      <c r="BYY1789" s="62">
        <v>53131609</v>
      </c>
      <c r="BYZ1789" s="62">
        <v>53131609</v>
      </c>
      <c r="BZA1789" s="62">
        <v>53131609</v>
      </c>
      <c r="BZB1789" s="62">
        <v>53131609</v>
      </c>
      <c r="BZC1789" s="62">
        <v>53131609</v>
      </c>
      <c r="BZD1789" s="62">
        <v>53131609</v>
      </c>
      <c r="BZE1789" s="62">
        <v>53131609</v>
      </c>
      <c r="BZF1789" s="62">
        <v>53131609</v>
      </c>
      <c r="BZG1789" s="62">
        <v>53131609</v>
      </c>
      <c r="BZH1789" s="62">
        <v>53131609</v>
      </c>
      <c r="BZI1789" s="62">
        <v>53131609</v>
      </c>
      <c r="BZJ1789" s="62">
        <v>53131609</v>
      </c>
      <c r="BZK1789" s="62">
        <v>53131609</v>
      </c>
      <c r="BZL1789" s="62">
        <v>53131609</v>
      </c>
      <c r="BZM1789" s="62">
        <v>53131609</v>
      </c>
      <c r="BZN1789" s="62">
        <v>53131609</v>
      </c>
      <c r="BZO1789" s="62">
        <v>53131609</v>
      </c>
      <c r="BZP1789" s="62">
        <v>53131609</v>
      </c>
      <c r="BZQ1789" s="62">
        <v>53131609</v>
      </c>
      <c r="BZR1789" s="62">
        <v>53131609</v>
      </c>
      <c r="BZS1789" s="62">
        <v>53131609</v>
      </c>
      <c r="BZT1789" s="62">
        <v>53131609</v>
      </c>
      <c r="BZU1789" s="62">
        <v>53131609</v>
      </c>
      <c r="BZV1789" s="62">
        <v>53131609</v>
      </c>
      <c r="BZW1789" s="62">
        <v>53131609</v>
      </c>
      <c r="BZX1789" s="62">
        <v>53131609</v>
      </c>
      <c r="BZY1789" s="62">
        <v>53131609</v>
      </c>
      <c r="BZZ1789" s="62">
        <v>53131609</v>
      </c>
      <c r="CAA1789" s="62">
        <v>53131609</v>
      </c>
      <c r="CAB1789" s="62">
        <v>53131609</v>
      </c>
      <c r="CAC1789" s="62">
        <v>53131609</v>
      </c>
      <c r="CAD1789" s="62">
        <v>53131609</v>
      </c>
      <c r="CAE1789" s="62">
        <v>53131609</v>
      </c>
      <c r="CAF1789" s="62">
        <v>53131609</v>
      </c>
      <c r="CAG1789" s="62">
        <v>53131609</v>
      </c>
      <c r="CAH1789" s="62">
        <v>53131609</v>
      </c>
      <c r="CAI1789" s="62">
        <v>53131609</v>
      </c>
      <c r="CAJ1789" s="62">
        <v>53131609</v>
      </c>
      <c r="CAK1789" s="62">
        <v>53131609</v>
      </c>
      <c r="CAL1789" s="62">
        <v>53131609</v>
      </c>
      <c r="CAM1789" s="62">
        <v>53131609</v>
      </c>
      <c r="CAN1789" s="62">
        <v>53131609</v>
      </c>
      <c r="CAO1789" s="62">
        <v>53131609</v>
      </c>
      <c r="CAP1789" s="62">
        <v>53131609</v>
      </c>
      <c r="CAQ1789" s="62">
        <v>53131609</v>
      </c>
      <c r="CAR1789" s="62">
        <v>53131609</v>
      </c>
      <c r="CAS1789" s="62">
        <v>53131609</v>
      </c>
      <c r="CAT1789" s="62">
        <v>53131609</v>
      </c>
      <c r="CAU1789" s="62">
        <v>53131609</v>
      </c>
      <c r="CAV1789" s="62">
        <v>53131609</v>
      </c>
      <c r="CAW1789" s="62">
        <v>53131609</v>
      </c>
      <c r="CAX1789" s="62">
        <v>53131609</v>
      </c>
      <c r="CAY1789" s="62">
        <v>53131609</v>
      </c>
      <c r="CAZ1789" s="62">
        <v>53131609</v>
      </c>
      <c r="CBA1789" s="62">
        <v>53131609</v>
      </c>
      <c r="CBB1789" s="62">
        <v>53131609</v>
      </c>
      <c r="CBC1789" s="62">
        <v>53131609</v>
      </c>
      <c r="CBD1789" s="62">
        <v>53131609</v>
      </c>
      <c r="CBE1789" s="62">
        <v>53131609</v>
      </c>
      <c r="CBF1789" s="62">
        <v>53131609</v>
      </c>
      <c r="CBG1789" s="62">
        <v>53131609</v>
      </c>
      <c r="CBH1789" s="62">
        <v>53131609</v>
      </c>
      <c r="CBI1789" s="62">
        <v>53131609</v>
      </c>
      <c r="CBJ1789" s="62">
        <v>53131609</v>
      </c>
      <c r="CBK1789" s="62">
        <v>53131609</v>
      </c>
      <c r="CBL1789" s="62">
        <v>53131609</v>
      </c>
      <c r="CBM1789" s="62">
        <v>53131609</v>
      </c>
      <c r="CBN1789" s="62">
        <v>53131609</v>
      </c>
      <c r="CBO1789" s="62">
        <v>53131609</v>
      </c>
      <c r="CBP1789" s="62">
        <v>53131609</v>
      </c>
      <c r="CBQ1789" s="62">
        <v>53131609</v>
      </c>
      <c r="CBR1789" s="62">
        <v>53131609</v>
      </c>
      <c r="CBS1789" s="62">
        <v>53131609</v>
      </c>
      <c r="CBT1789" s="62">
        <v>53131609</v>
      </c>
      <c r="CBU1789" s="62">
        <v>53131609</v>
      </c>
      <c r="CBV1789" s="62">
        <v>53131609</v>
      </c>
      <c r="CBW1789" s="62">
        <v>53131609</v>
      </c>
      <c r="CBX1789" s="62">
        <v>53131609</v>
      </c>
      <c r="CBY1789" s="62">
        <v>53131609</v>
      </c>
      <c r="CBZ1789" s="62">
        <v>53131609</v>
      </c>
      <c r="CCA1789" s="62">
        <v>53131609</v>
      </c>
      <c r="CCB1789" s="62">
        <v>53131609</v>
      </c>
      <c r="CCC1789" s="62">
        <v>53131609</v>
      </c>
      <c r="CCD1789" s="62">
        <v>53131609</v>
      </c>
      <c r="CCE1789" s="62">
        <v>53131609</v>
      </c>
      <c r="CCF1789" s="62">
        <v>53131609</v>
      </c>
      <c r="CCG1789" s="62">
        <v>53131609</v>
      </c>
      <c r="CCH1789" s="62">
        <v>53131609</v>
      </c>
      <c r="CCI1789" s="62">
        <v>53131609</v>
      </c>
      <c r="CCJ1789" s="62">
        <v>53131609</v>
      </c>
      <c r="CCK1789" s="62">
        <v>53131609</v>
      </c>
      <c r="CCL1789" s="62">
        <v>53131609</v>
      </c>
      <c r="CCM1789" s="62">
        <v>53131609</v>
      </c>
      <c r="CCN1789" s="62">
        <v>53131609</v>
      </c>
      <c r="CCO1789" s="62">
        <v>53131609</v>
      </c>
      <c r="CCP1789" s="62">
        <v>53131609</v>
      </c>
      <c r="CCQ1789" s="62">
        <v>53131609</v>
      </c>
      <c r="CCR1789" s="62">
        <v>53131609</v>
      </c>
      <c r="CCS1789" s="62">
        <v>53131609</v>
      </c>
      <c r="CCT1789" s="62">
        <v>53131609</v>
      </c>
      <c r="CCU1789" s="62">
        <v>53131609</v>
      </c>
      <c r="CCV1789" s="62">
        <v>53131609</v>
      </c>
      <c r="CCW1789" s="62">
        <v>53131609</v>
      </c>
      <c r="CCX1789" s="62">
        <v>53131609</v>
      </c>
      <c r="CCY1789" s="62">
        <v>53131609</v>
      </c>
      <c r="CCZ1789" s="62">
        <v>53131609</v>
      </c>
      <c r="CDA1789" s="62">
        <v>53131609</v>
      </c>
      <c r="CDB1789" s="62">
        <v>53131609</v>
      </c>
      <c r="CDC1789" s="62">
        <v>53131609</v>
      </c>
      <c r="CDD1789" s="62">
        <v>53131609</v>
      </c>
      <c r="CDE1789" s="62">
        <v>53131609</v>
      </c>
      <c r="CDF1789" s="62">
        <v>53131609</v>
      </c>
      <c r="CDG1789" s="62">
        <v>53131609</v>
      </c>
      <c r="CDH1789" s="62">
        <v>53131609</v>
      </c>
      <c r="CDI1789" s="62">
        <v>53131609</v>
      </c>
      <c r="CDJ1789" s="62">
        <v>53131609</v>
      </c>
      <c r="CDK1789" s="62">
        <v>53131609</v>
      </c>
      <c r="CDL1789" s="62">
        <v>53131609</v>
      </c>
      <c r="CDM1789" s="62">
        <v>53131609</v>
      </c>
      <c r="CDN1789" s="62">
        <v>53131609</v>
      </c>
      <c r="CDO1789" s="62">
        <v>53131609</v>
      </c>
      <c r="CDP1789" s="62">
        <v>53131609</v>
      </c>
      <c r="CDQ1789" s="62">
        <v>53131609</v>
      </c>
      <c r="CDR1789" s="62">
        <v>53131609</v>
      </c>
      <c r="CDS1789" s="62">
        <v>53131609</v>
      </c>
      <c r="CDT1789" s="62">
        <v>53131609</v>
      </c>
      <c r="CDU1789" s="62">
        <v>53131609</v>
      </c>
      <c r="CDV1789" s="62">
        <v>53131609</v>
      </c>
      <c r="CDW1789" s="62">
        <v>53131609</v>
      </c>
      <c r="CDX1789" s="62">
        <v>53131609</v>
      </c>
      <c r="CDY1789" s="62">
        <v>53131609</v>
      </c>
      <c r="CDZ1789" s="62">
        <v>53131609</v>
      </c>
      <c r="CEA1789" s="62">
        <v>53131609</v>
      </c>
      <c r="CEB1789" s="62">
        <v>53131609</v>
      </c>
      <c r="CEC1789" s="62">
        <v>53131609</v>
      </c>
      <c r="CED1789" s="62">
        <v>53131609</v>
      </c>
      <c r="CEE1789" s="62">
        <v>53131609</v>
      </c>
      <c r="CEF1789" s="62">
        <v>53131609</v>
      </c>
      <c r="CEG1789" s="62">
        <v>53131609</v>
      </c>
      <c r="CEH1789" s="62">
        <v>53131609</v>
      </c>
      <c r="CEI1789" s="62">
        <v>53131609</v>
      </c>
      <c r="CEJ1789" s="62">
        <v>53131609</v>
      </c>
      <c r="CEK1789" s="62">
        <v>53131609</v>
      </c>
      <c r="CEL1789" s="62">
        <v>53131609</v>
      </c>
      <c r="CEM1789" s="62">
        <v>53131609</v>
      </c>
      <c r="CEN1789" s="62">
        <v>53131609</v>
      </c>
      <c r="CEO1789" s="62">
        <v>53131609</v>
      </c>
      <c r="CEP1789" s="62">
        <v>53131609</v>
      </c>
      <c r="CEQ1789" s="62">
        <v>53131609</v>
      </c>
      <c r="CER1789" s="62">
        <v>53131609</v>
      </c>
      <c r="CES1789" s="62">
        <v>53131609</v>
      </c>
      <c r="CET1789" s="62">
        <v>53131609</v>
      </c>
      <c r="CEU1789" s="62">
        <v>53131609</v>
      </c>
      <c r="CEV1789" s="62">
        <v>53131609</v>
      </c>
      <c r="CEW1789" s="62">
        <v>53131609</v>
      </c>
      <c r="CEX1789" s="62">
        <v>53131609</v>
      </c>
      <c r="CEY1789" s="62">
        <v>53131609</v>
      </c>
      <c r="CEZ1789" s="62">
        <v>53131609</v>
      </c>
      <c r="CFA1789" s="62">
        <v>53131609</v>
      </c>
      <c r="CFB1789" s="62">
        <v>53131609</v>
      </c>
      <c r="CFC1789" s="62">
        <v>53131609</v>
      </c>
      <c r="CFD1789" s="62">
        <v>53131609</v>
      </c>
      <c r="CFE1789" s="62">
        <v>53131609</v>
      </c>
      <c r="CFF1789" s="62">
        <v>53131609</v>
      </c>
      <c r="CFG1789" s="62">
        <v>53131609</v>
      </c>
      <c r="CFH1789" s="62">
        <v>53131609</v>
      </c>
      <c r="CFI1789" s="62">
        <v>53131609</v>
      </c>
      <c r="CFJ1789" s="62">
        <v>53131609</v>
      </c>
      <c r="CFK1789" s="62">
        <v>53131609</v>
      </c>
      <c r="CFL1789" s="62">
        <v>53131609</v>
      </c>
      <c r="CFM1789" s="62">
        <v>53131609</v>
      </c>
      <c r="CFN1789" s="62">
        <v>53131609</v>
      </c>
      <c r="CFO1789" s="62">
        <v>53131609</v>
      </c>
      <c r="CFP1789" s="62">
        <v>53131609</v>
      </c>
      <c r="CFQ1789" s="62">
        <v>53131609</v>
      </c>
      <c r="CFR1789" s="62">
        <v>53131609</v>
      </c>
      <c r="CFS1789" s="62">
        <v>53131609</v>
      </c>
      <c r="CFT1789" s="62">
        <v>53131609</v>
      </c>
      <c r="CFU1789" s="62">
        <v>53131609</v>
      </c>
      <c r="CFV1789" s="62">
        <v>53131609</v>
      </c>
      <c r="CFW1789" s="62">
        <v>53131609</v>
      </c>
      <c r="CFX1789" s="62">
        <v>53131609</v>
      </c>
      <c r="CFY1789" s="62">
        <v>53131609</v>
      </c>
      <c r="CFZ1789" s="62">
        <v>53131609</v>
      </c>
      <c r="CGA1789" s="62">
        <v>53131609</v>
      </c>
      <c r="CGB1789" s="62">
        <v>53131609</v>
      </c>
      <c r="CGC1789" s="62">
        <v>53131609</v>
      </c>
      <c r="CGD1789" s="62">
        <v>53131609</v>
      </c>
      <c r="CGE1789" s="62">
        <v>53131609</v>
      </c>
      <c r="CGF1789" s="62">
        <v>53131609</v>
      </c>
      <c r="CGG1789" s="62">
        <v>53131609</v>
      </c>
      <c r="CGH1789" s="62">
        <v>53131609</v>
      </c>
      <c r="CGI1789" s="62">
        <v>53131609</v>
      </c>
      <c r="CGJ1789" s="62">
        <v>53131609</v>
      </c>
      <c r="CGK1789" s="62">
        <v>53131609</v>
      </c>
      <c r="CGL1789" s="62">
        <v>53131609</v>
      </c>
      <c r="CGM1789" s="62">
        <v>53131609</v>
      </c>
      <c r="CGN1789" s="62">
        <v>53131609</v>
      </c>
      <c r="CGO1789" s="62">
        <v>53131609</v>
      </c>
      <c r="CGP1789" s="62">
        <v>53131609</v>
      </c>
      <c r="CGQ1789" s="62">
        <v>53131609</v>
      </c>
      <c r="CGR1789" s="62">
        <v>53131609</v>
      </c>
      <c r="CGS1789" s="62">
        <v>53131609</v>
      </c>
      <c r="CGT1789" s="62">
        <v>53131609</v>
      </c>
      <c r="CGU1789" s="62">
        <v>53131609</v>
      </c>
      <c r="CGV1789" s="62">
        <v>53131609</v>
      </c>
      <c r="CGW1789" s="62">
        <v>53131609</v>
      </c>
      <c r="CGX1789" s="62">
        <v>53131609</v>
      </c>
      <c r="CGY1789" s="62">
        <v>53131609</v>
      </c>
      <c r="CGZ1789" s="62">
        <v>53131609</v>
      </c>
      <c r="CHA1789" s="62">
        <v>53131609</v>
      </c>
      <c r="CHB1789" s="62">
        <v>53131609</v>
      </c>
      <c r="CHC1789" s="62">
        <v>53131609</v>
      </c>
      <c r="CHD1789" s="62">
        <v>53131609</v>
      </c>
      <c r="CHE1789" s="62">
        <v>53131609</v>
      </c>
      <c r="CHF1789" s="62">
        <v>53131609</v>
      </c>
      <c r="CHG1789" s="62">
        <v>53131609</v>
      </c>
      <c r="CHH1789" s="62">
        <v>53131609</v>
      </c>
      <c r="CHI1789" s="62">
        <v>53131609</v>
      </c>
      <c r="CHJ1789" s="62">
        <v>53131609</v>
      </c>
      <c r="CHK1789" s="62">
        <v>53131609</v>
      </c>
      <c r="CHL1789" s="62">
        <v>53131609</v>
      </c>
      <c r="CHM1789" s="62">
        <v>53131609</v>
      </c>
      <c r="CHN1789" s="62">
        <v>53131609</v>
      </c>
      <c r="CHO1789" s="62">
        <v>53131609</v>
      </c>
      <c r="CHP1789" s="62">
        <v>53131609</v>
      </c>
      <c r="CHQ1789" s="62">
        <v>53131609</v>
      </c>
      <c r="CHR1789" s="62">
        <v>53131609</v>
      </c>
      <c r="CHS1789" s="62">
        <v>53131609</v>
      </c>
      <c r="CHT1789" s="62">
        <v>53131609</v>
      </c>
      <c r="CHU1789" s="62">
        <v>53131609</v>
      </c>
      <c r="CHV1789" s="62">
        <v>53131609</v>
      </c>
      <c r="CHW1789" s="62">
        <v>53131609</v>
      </c>
      <c r="CHX1789" s="62">
        <v>53131609</v>
      </c>
      <c r="CHY1789" s="62">
        <v>53131609</v>
      </c>
      <c r="CHZ1789" s="62">
        <v>53131609</v>
      </c>
      <c r="CIA1789" s="62">
        <v>53131609</v>
      </c>
      <c r="CIB1789" s="62">
        <v>53131609</v>
      </c>
      <c r="CIC1789" s="62">
        <v>53131609</v>
      </c>
      <c r="CID1789" s="62">
        <v>53131609</v>
      </c>
      <c r="CIE1789" s="62">
        <v>53131609</v>
      </c>
      <c r="CIF1789" s="62">
        <v>53131609</v>
      </c>
      <c r="CIG1789" s="62">
        <v>53131609</v>
      </c>
      <c r="CIH1789" s="62">
        <v>53131609</v>
      </c>
      <c r="CII1789" s="62">
        <v>53131609</v>
      </c>
      <c r="CIJ1789" s="62">
        <v>53131609</v>
      </c>
      <c r="CIK1789" s="62">
        <v>53131609</v>
      </c>
      <c r="CIL1789" s="62">
        <v>53131609</v>
      </c>
      <c r="CIM1789" s="62">
        <v>53131609</v>
      </c>
      <c r="CIN1789" s="62">
        <v>53131609</v>
      </c>
      <c r="CIO1789" s="62">
        <v>53131609</v>
      </c>
      <c r="CIP1789" s="62">
        <v>53131609</v>
      </c>
      <c r="CIQ1789" s="62">
        <v>53131609</v>
      </c>
      <c r="CIR1789" s="62">
        <v>53131609</v>
      </c>
      <c r="CIS1789" s="62">
        <v>53131609</v>
      </c>
      <c r="CIT1789" s="62">
        <v>53131609</v>
      </c>
      <c r="CIU1789" s="62">
        <v>53131609</v>
      </c>
      <c r="CIV1789" s="62">
        <v>53131609</v>
      </c>
      <c r="CIW1789" s="62">
        <v>53131609</v>
      </c>
      <c r="CIX1789" s="62">
        <v>53131609</v>
      </c>
      <c r="CIY1789" s="62">
        <v>53131609</v>
      </c>
      <c r="CIZ1789" s="62">
        <v>53131609</v>
      </c>
      <c r="CJA1789" s="62">
        <v>53131609</v>
      </c>
      <c r="CJB1789" s="62">
        <v>53131609</v>
      </c>
      <c r="CJC1789" s="62">
        <v>53131609</v>
      </c>
      <c r="CJD1789" s="62">
        <v>53131609</v>
      </c>
      <c r="CJE1789" s="62">
        <v>53131609</v>
      </c>
      <c r="CJF1789" s="62">
        <v>53131609</v>
      </c>
      <c r="CJG1789" s="62">
        <v>53131609</v>
      </c>
      <c r="CJH1789" s="62">
        <v>53131609</v>
      </c>
      <c r="CJI1789" s="62">
        <v>53131609</v>
      </c>
      <c r="CJJ1789" s="62">
        <v>53131609</v>
      </c>
      <c r="CJK1789" s="62">
        <v>53131609</v>
      </c>
      <c r="CJL1789" s="62">
        <v>53131609</v>
      </c>
      <c r="CJM1789" s="62">
        <v>53131609</v>
      </c>
      <c r="CJN1789" s="62">
        <v>53131609</v>
      </c>
      <c r="CJO1789" s="62">
        <v>53131609</v>
      </c>
      <c r="CJP1789" s="62">
        <v>53131609</v>
      </c>
      <c r="CJQ1789" s="62">
        <v>53131609</v>
      </c>
      <c r="CJR1789" s="62">
        <v>53131609</v>
      </c>
      <c r="CJS1789" s="62">
        <v>53131609</v>
      </c>
      <c r="CJT1789" s="62">
        <v>53131609</v>
      </c>
      <c r="CJU1789" s="62">
        <v>53131609</v>
      </c>
      <c r="CJV1789" s="62">
        <v>53131609</v>
      </c>
      <c r="CJW1789" s="62">
        <v>53131609</v>
      </c>
      <c r="CJX1789" s="62">
        <v>53131609</v>
      </c>
      <c r="CJY1789" s="62">
        <v>53131609</v>
      </c>
      <c r="CJZ1789" s="62">
        <v>53131609</v>
      </c>
      <c r="CKA1789" s="62">
        <v>53131609</v>
      </c>
      <c r="CKB1789" s="62">
        <v>53131609</v>
      </c>
      <c r="CKC1789" s="62">
        <v>53131609</v>
      </c>
      <c r="CKD1789" s="62">
        <v>53131609</v>
      </c>
      <c r="CKE1789" s="62">
        <v>53131609</v>
      </c>
      <c r="CKF1789" s="62">
        <v>53131609</v>
      </c>
      <c r="CKG1789" s="62">
        <v>53131609</v>
      </c>
      <c r="CKH1789" s="62">
        <v>53131609</v>
      </c>
      <c r="CKI1789" s="62">
        <v>53131609</v>
      </c>
      <c r="CKJ1789" s="62">
        <v>53131609</v>
      </c>
      <c r="CKK1789" s="62">
        <v>53131609</v>
      </c>
      <c r="CKL1789" s="62">
        <v>53131609</v>
      </c>
      <c r="CKM1789" s="62">
        <v>53131609</v>
      </c>
      <c r="CKN1789" s="62">
        <v>53131609</v>
      </c>
      <c r="CKO1789" s="62">
        <v>53131609</v>
      </c>
      <c r="CKP1789" s="62">
        <v>53131609</v>
      </c>
      <c r="CKQ1789" s="62">
        <v>53131609</v>
      </c>
      <c r="CKR1789" s="62">
        <v>53131609</v>
      </c>
      <c r="CKS1789" s="62">
        <v>53131609</v>
      </c>
      <c r="CKT1789" s="62">
        <v>53131609</v>
      </c>
      <c r="CKU1789" s="62">
        <v>53131609</v>
      </c>
      <c r="CKV1789" s="62">
        <v>53131609</v>
      </c>
      <c r="CKW1789" s="62">
        <v>53131609</v>
      </c>
      <c r="CKX1789" s="62">
        <v>53131609</v>
      </c>
      <c r="CKY1789" s="62">
        <v>53131609</v>
      </c>
      <c r="CKZ1789" s="62">
        <v>53131609</v>
      </c>
      <c r="CLA1789" s="62">
        <v>53131609</v>
      </c>
      <c r="CLB1789" s="62">
        <v>53131609</v>
      </c>
      <c r="CLC1789" s="62">
        <v>53131609</v>
      </c>
      <c r="CLD1789" s="62">
        <v>53131609</v>
      </c>
      <c r="CLE1789" s="62">
        <v>53131609</v>
      </c>
      <c r="CLF1789" s="62">
        <v>53131609</v>
      </c>
      <c r="CLG1789" s="62">
        <v>53131609</v>
      </c>
      <c r="CLH1789" s="62">
        <v>53131609</v>
      </c>
      <c r="CLI1789" s="62">
        <v>53131609</v>
      </c>
      <c r="CLJ1789" s="62">
        <v>53131609</v>
      </c>
      <c r="CLK1789" s="62">
        <v>53131609</v>
      </c>
      <c r="CLL1789" s="62">
        <v>53131609</v>
      </c>
      <c r="CLM1789" s="62">
        <v>53131609</v>
      </c>
      <c r="CLN1789" s="62">
        <v>53131609</v>
      </c>
      <c r="CLO1789" s="62">
        <v>53131609</v>
      </c>
      <c r="CLP1789" s="62">
        <v>53131609</v>
      </c>
      <c r="CLQ1789" s="62">
        <v>53131609</v>
      </c>
      <c r="CLR1789" s="62">
        <v>53131609</v>
      </c>
      <c r="CLS1789" s="62">
        <v>53131609</v>
      </c>
      <c r="CLT1789" s="62">
        <v>53131609</v>
      </c>
      <c r="CLU1789" s="62">
        <v>53131609</v>
      </c>
      <c r="CLV1789" s="62">
        <v>53131609</v>
      </c>
      <c r="CLW1789" s="62">
        <v>53131609</v>
      </c>
      <c r="CLX1789" s="62">
        <v>53131609</v>
      </c>
      <c r="CLY1789" s="62">
        <v>53131609</v>
      </c>
      <c r="CLZ1789" s="62">
        <v>53131609</v>
      </c>
      <c r="CMA1789" s="62">
        <v>53131609</v>
      </c>
      <c r="CMB1789" s="62">
        <v>53131609</v>
      </c>
      <c r="CMC1789" s="62">
        <v>53131609</v>
      </c>
      <c r="CMD1789" s="62">
        <v>53131609</v>
      </c>
      <c r="CME1789" s="62">
        <v>53131609</v>
      </c>
      <c r="CMF1789" s="62">
        <v>53131609</v>
      </c>
      <c r="CMG1789" s="62">
        <v>53131609</v>
      </c>
      <c r="CMH1789" s="62">
        <v>53131609</v>
      </c>
      <c r="CMI1789" s="62">
        <v>53131609</v>
      </c>
      <c r="CMJ1789" s="62">
        <v>53131609</v>
      </c>
      <c r="CMK1789" s="62">
        <v>53131609</v>
      </c>
      <c r="CML1789" s="62">
        <v>53131609</v>
      </c>
      <c r="CMM1789" s="62">
        <v>53131609</v>
      </c>
      <c r="CMN1789" s="62">
        <v>53131609</v>
      </c>
      <c r="CMO1789" s="62">
        <v>53131609</v>
      </c>
      <c r="CMP1789" s="62">
        <v>53131609</v>
      </c>
      <c r="CMQ1789" s="62">
        <v>53131609</v>
      </c>
      <c r="CMR1789" s="62">
        <v>53131609</v>
      </c>
      <c r="CMS1789" s="62">
        <v>53131609</v>
      </c>
      <c r="CMT1789" s="62">
        <v>53131609</v>
      </c>
      <c r="CMU1789" s="62">
        <v>53131609</v>
      </c>
      <c r="CMV1789" s="62">
        <v>53131609</v>
      </c>
      <c r="CMW1789" s="62">
        <v>53131609</v>
      </c>
      <c r="CMX1789" s="62">
        <v>53131609</v>
      </c>
      <c r="CMY1789" s="62">
        <v>53131609</v>
      </c>
      <c r="CMZ1789" s="62">
        <v>53131609</v>
      </c>
      <c r="CNA1789" s="62">
        <v>53131609</v>
      </c>
      <c r="CNB1789" s="62">
        <v>53131609</v>
      </c>
      <c r="CNC1789" s="62">
        <v>53131609</v>
      </c>
      <c r="CND1789" s="62">
        <v>53131609</v>
      </c>
      <c r="CNE1789" s="62">
        <v>53131609</v>
      </c>
      <c r="CNF1789" s="62">
        <v>53131609</v>
      </c>
      <c r="CNG1789" s="62">
        <v>53131609</v>
      </c>
      <c r="CNH1789" s="62">
        <v>53131609</v>
      </c>
      <c r="CNI1789" s="62">
        <v>53131609</v>
      </c>
      <c r="CNJ1789" s="62">
        <v>53131609</v>
      </c>
      <c r="CNK1789" s="62">
        <v>53131609</v>
      </c>
      <c r="CNL1789" s="62">
        <v>53131609</v>
      </c>
      <c r="CNM1789" s="62">
        <v>53131609</v>
      </c>
      <c r="CNN1789" s="62">
        <v>53131609</v>
      </c>
      <c r="CNO1789" s="62">
        <v>53131609</v>
      </c>
      <c r="CNP1789" s="62">
        <v>53131609</v>
      </c>
      <c r="CNQ1789" s="62">
        <v>53131609</v>
      </c>
      <c r="CNR1789" s="62">
        <v>53131609</v>
      </c>
      <c r="CNS1789" s="62">
        <v>53131609</v>
      </c>
      <c r="CNT1789" s="62">
        <v>53131609</v>
      </c>
      <c r="CNU1789" s="62">
        <v>53131609</v>
      </c>
      <c r="CNV1789" s="62">
        <v>53131609</v>
      </c>
      <c r="CNW1789" s="62">
        <v>53131609</v>
      </c>
      <c r="CNX1789" s="62">
        <v>53131609</v>
      </c>
      <c r="CNY1789" s="62">
        <v>53131609</v>
      </c>
      <c r="CNZ1789" s="62">
        <v>53131609</v>
      </c>
      <c r="COA1789" s="62">
        <v>53131609</v>
      </c>
      <c r="COB1789" s="62">
        <v>53131609</v>
      </c>
      <c r="COC1789" s="62">
        <v>53131609</v>
      </c>
      <c r="COD1789" s="62">
        <v>53131609</v>
      </c>
      <c r="COE1789" s="62">
        <v>53131609</v>
      </c>
      <c r="COF1789" s="62">
        <v>53131609</v>
      </c>
      <c r="COG1789" s="62">
        <v>53131609</v>
      </c>
      <c r="COH1789" s="62">
        <v>53131609</v>
      </c>
      <c r="COI1789" s="62">
        <v>53131609</v>
      </c>
      <c r="COJ1789" s="62">
        <v>53131609</v>
      </c>
      <c r="COK1789" s="62">
        <v>53131609</v>
      </c>
      <c r="COL1789" s="62">
        <v>53131609</v>
      </c>
      <c r="COM1789" s="62">
        <v>53131609</v>
      </c>
      <c r="CON1789" s="62">
        <v>53131609</v>
      </c>
      <c r="COO1789" s="62">
        <v>53131609</v>
      </c>
      <c r="COP1789" s="62">
        <v>53131609</v>
      </c>
      <c r="COQ1789" s="62">
        <v>53131609</v>
      </c>
      <c r="COR1789" s="62">
        <v>53131609</v>
      </c>
      <c r="COS1789" s="62">
        <v>53131609</v>
      </c>
      <c r="COT1789" s="62">
        <v>53131609</v>
      </c>
      <c r="COU1789" s="62">
        <v>53131609</v>
      </c>
      <c r="COV1789" s="62">
        <v>53131609</v>
      </c>
      <c r="COW1789" s="62">
        <v>53131609</v>
      </c>
      <c r="COX1789" s="62">
        <v>53131609</v>
      </c>
      <c r="COY1789" s="62">
        <v>53131609</v>
      </c>
      <c r="COZ1789" s="62">
        <v>53131609</v>
      </c>
      <c r="CPA1789" s="62">
        <v>53131609</v>
      </c>
      <c r="CPB1789" s="62">
        <v>53131609</v>
      </c>
      <c r="CPC1789" s="62">
        <v>53131609</v>
      </c>
      <c r="CPD1789" s="62">
        <v>53131609</v>
      </c>
      <c r="CPE1789" s="62">
        <v>53131609</v>
      </c>
      <c r="CPF1789" s="62">
        <v>53131609</v>
      </c>
      <c r="CPG1789" s="62">
        <v>53131609</v>
      </c>
      <c r="CPH1789" s="62">
        <v>53131609</v>
      </c>
      <c r="CPI1789" s="62">
        <v>53131609</v>
      </c>
      <c r="CPJ1789" s="62">
        <v>53131609</v>
      </c>
      <c r="CPK1789" s="62">
        <v>53131609</v>
      </c>
      <c r="CPL1789" s="62">
        <v>53131609</v>
      </c>
      <c r="CPM1789" s="62">
        <v>53131609</v>
      </c>
      <c r="CPN1789" s="62">
        <v>53131609</v>
      </c>
      <c r="CPO1789" s="62">
        <v>53131609</v>
      </c>
      <c r="CPP1789" s="62">
        <v>53131609</v>
      </c>
      <c r="CPQ1789" s="62">
        <v>53131609</v>
      </c>
      <c r="CPR1789" s="62">
        <v>53131609</v>
      </c>
      <c r="CPS1789" s="62">
        <v>53131609</v>
      </c>
      <c r="CPT1789" s="62">
        <v>53131609</v>
      </c>
      <c r="CPU1789" s="62">
        <v>53131609</v>
      </c>
      <c r="CPV1789" s="62">
        <v>53131609</v>
      </c>
      <c r="CPW1789" s="62">
        <v>53131609</v>
      </c>
      <c r="CPX1789" s="62">
        <v>53131609</v>
      </c>
      <c r="CPY1789" s="62">
        <v>53131609</v>
      </c>
      <c r="CPZ1789" s="62">
        <v>53131609</v>
      </c>
      <c r="CQA1789" s="62">
        <v>53131609</v>
      </c>
      <c r="CQB1789" s="62">
        <v>53131609</v>
      </c>
      <c r="CQC1789" s="62">
        <v>53131609</v>
      </c>
      <c r="CQD1789" s="62">
        <v>53131609</v>
      </c>
      <c r="CQE1789" s="62">
        <v>53131609</v>
      </c>
      <c r="CQF1789" s="62">
        <v>53131609</v>
      </c>
      <c r="CQG1789" s="62">
        <v>53131609</v>
      </c>
      <c r="CQH1789" s="62">
        <v>53131609</v>
      </c>
      <c r="CQI1789" s="62">
        <v>53131609</v>
      </c>
      <c r="CQJ1789" s="62">
        <v>53131609</v>
      </c>
      <c r="CQK1789" s="62">
        <v>53131609</v>
      </c>
      <c r="CQL1789" s="62">
        <v>53131609</v>
      </c>
      <c r="CQM1789" s="62">
        <v>53131609</v>
      </c>
      <c r="CQN1789" s="62">
        <v>53131609</v>
      </c>
      <c r="CQO1789" s="62">
        <v>53131609</v>
      </c>
      <c r="CQP1789" s="62">
        <v>53131609</v>
      </c>
      <c r="CQQ1789" s="62">
        <v>53131609</v>
      </c>
      <c r="CQR1789" s="62">
        <v>53131609</v>
      </c>
      <c r="CQS1789" s="62">
        <v>53131609</v>
      </c>
      <c r="CQT1789" s="62">
        <v>53131609</v>
      </c>
      <c r="CQU1789" s="62">
        <v>53131609</v>
      </c>
      <c r="CQV1789" s="62">
        <v>53131609</v>
      </c>
      <c r="CQW1789" s="62">
        <v>53131609</v>
      </c>
      <c r="CQX1789" s="62">
        <v>53131609</v>
      </c>
      <c r="CQY1789" s="62">
        <v>53131609</v>
      </c>
      <c r="CQZ1789" s="62">
        <v>53131609</v>
      </c>
      <c r="CRA1789" s="62">
        <v>53131609</v>
      </c>
      <c r="CRB1789" s="62">
        <v>53131609</v>
      </c>
      <c r="CRC1789" s="62">
        <v>53131609</v>
      </c>
      <c r="CRD1789" s="62">
        <v>53131609</v>
      </c>
      <c r="CRE1789" s="62">
        <v>53131609</v>
      </c>
      <c r="CRF1789" s="62">
        <v>53131609</v>
      </c>
      <c r="CRG1789" s="62">
        <v>53131609</v>
      </c>
      <c r="CRH1789" s="62">
        <v>53131609</v>
      </c>
      <c r="CRI1789" s="62">
        <v>53131609</v>
      </c>
      <c r="CRJ1789" s="62">
        <v>53131609</v>
      </c>
      <c r="CRK1789" s="62">
        <v>53131609</v>
      </c>
      <c r="CRL1789" s="62">
        <v>53131609</v>
      </c>
      <c r="CRM1789" s="62">
        <v>53131609</v>
      </c>
      <c r="CRN1789" s="62">
        <v>53131609</v>
      </c>
      <c r="CRO1789" s="62">
        <v>53131609</v>
      </c>
      <c r="CRP1789" s="62">
        <v>53131609</v>
      </c>
      <c r="CRQ1789" s="62">
        <v>53131609</v>
      </c>
      <c r="CRR1789" s="62">
        <v>53131609</v>
      </c>
      <c r="CRS1789" s="62">
        <v>53131609</v>
      </c>
      <c r="CRT1789" s="62">
        <v>53131609</v>
      </c>
      <c r="CRU1789" s="62">
        <v>53131609</v>
      </c>
      <c r="CRV1789" s="62">
        <v>53131609</v>
      </c>
      <c r="CRW1789" s="62">
        <v>53131609</v>
      </c>
      <c r="CRX1789" s="62">
        <v>53131609</v>
      </c>
      <c r="CRY1789" s="62">
        <v>53131609</v>
      </c>
      <c r="CRZ1789" s="62">
        <v>53131609</v>
      </c>
      <c r="CSA1789" s="62">
        <v>53131609</v>
      </c>
      <c r="CSB1789" s="62">
        <v>53131609</v>
      </c>
      <c r="CSC1789" s="62">
        <v>53131609</v>
      </c>
      <c r="CSD1789" s="62">
        <v>53131609</v>
      </c>
      <c r="CSE1789" s="62">
        <v>53131609</v>
      </c>
      <c r="CSF1789" s="62">
        <v>53131609</v>
      </c>
      <c r="CSG1789" s="62">
        <v>53131609</v>
      </c>
      <c r="CSH1789" s="62">
        <v>53131609</v>
      </c>
      <c r="CSI1789" s="62">
        <v>53131609</v>
      </c>
      <c r="CSJ1789" s="62">
        <v>53131609</v>
      </c>
      <c r="CSK1789" s="62">
        <v>53131609</v>
      </c>
      <c r="CSL1789" s="62">
        <v>53131609</v>
      </c>
      <c r="CSM1789" s="62">
        <v>53131609</v>
      </c>
      <c r="CSN1789" s="62">
        <v>53131609</v>
      </c>
      <c r="CSO1789" s="62">
        <v>53131609</v>
      </c>
      <c r="CSP1789" s="62">
        <v>53131609</v>
      </c>
      <c r="CSQ1789" s="62">
        <v>53131609</v>
      </c>
      <c r="CSR1789" s="62">
        <v>53131609</v>
      </c>
      <c r="CSS1789" s="62">
        <v>53131609</v>
      </c>
      <c r="CST1789" s="62">
        <v>53131609</v>
      </c>
      <c r="CSU1789" s="62">
        <v>53131609</v>
      </c>
      <c r="CSV1789" s="62">
        <v>53131609</v>
      </c>
      <c r="CSW1789" s="62">
        <v>53131609</v>
      </c>
      <c r="CSX1789" s="62">
        <v>53131609</v>
      </c>
      <c r="CSY1789" s="62">
        <v>53131609</v>
      </c>
      <c r="CSZ1789" s="62">
        <v>53131609</v>
      </c>
      <c r="CTA1789" s="62">
        <v>53131609</v>
      </c>
      <c r="CTB1789" s="62">
        <v>53131609</v>
      </c>
      <c r="CTC1789" s="62">
        <v>53131609</v>
      </c>
      <c r="CTD1789" s="62">
        <v>53131609</v>
      </c>
      <c r="CTE1789" s="62">
        <v>53131609</v>
      </c>
      <c r="CTF1789" s="62">
        <v>53131609</v>
      </c>
      <c r="CTG1789" s="62">
        <v>53131609</v>
      </c>
      <c r="CTH1789" s="62">
        <v>53131609</v>
      </c>
      <c r="CTI1789" s="62">
        <v>53131609</v>
      </c>
      <c r="CTJ1789" s="62">
        <v>53131609</v>
      </c>
      <c r="CTK1789" s="62">
        <v>53131609</v>
      </c>
      <c r="CTL1789" s="62">
        <v>53131609</v>
      </c>
      <c r="CTM1789" s="62">
        <v>53131609</v>
      </c>
      <c r="CTN1789" s="62">
        <v>53131609</v>
      </c>
      <c r="CTO1789" s="62">
        <v>53131609</v>
      </c>
      <c r="CTP1789" s="62">
        <v>53131609</v>
      </c>
      <c r="CTQ1789" s="62">
        <v>53131609</v>
      </c>
      <c r="CTR1789" s="62">
        <v>53131609</v>
      </c>
      <c r="CTS1789" s="62">
        <v>53131609</v>
      </c>
      <c r="CTT1789" s="62">
        <v>53131609</v>
      </c>
      <c r="CTU1789" s="62">
        <v>53131609</v>
      </c>
      <c r="CTV1789" s="62">
        <v>53131609</v>
      </c>
      <c r="CTW1789" s="62">
        <v>53131609</v>
      </c>
      <c r="CTX1789" s="62">
        <v>53131609</v>
      </c>
      <c r="CTY1789" s="62">
        <v>53131609</v>
      </c>
      <c r="CTZ1789" s="62">
        <v>53131609</v>
      </c>
      <c r="CUA1789" s="62">
        <v>53131609</v>
      </c>
      <c r="CUB1789" s="62">
        <v>53131609</v>
      </c>
      <c r="CUC1789" s="62">
        <v>53131609</v>
      </c>
      <c r="CUD1789" s="62">
        <v>53131609</v>
      </c>
      <c r="CUE1789" s="62">
        <v>53131609</v>
      </c>
      <c r="CUF1789" s="62">
        <v>53131609</v>
      </c>
      <c r="CUG1789" s="62">
        <v>53131609</v>
      </c>
      <c r="CUH1789" s="62">
        <v>53131609</v>
      </c>
      <c r="CUI1789" s="62">
        <v>53131609</v>
      </c>
      <c r="CUJ1789" s="62">
        <v>53131609</v>
      </c>
      <c r="CUK1789" s="62">
        <v>53131609</v>
      </c>
      <c r="CUL1789" s="62">
        <v>53131609</v>
      </c>
      <c r="CUM1789" s="62">
        <v>53131609</v>
      </c>
      <c r="CUN1789" s="62">
        <v>53131609</v>
      </c>
      <c r="CUO1789" s="62">
        <v>53131609</v>
      </c>
      <c r="CUP1789" s="62">
        <v>53131609</v>
      </c>
      <c r="CUQ1789" s="62">
        <v>53131609</v>
      </c>
      <c r="CUR1789" s="62">
        <v>53131609</v>
      </c>
      <c r="CUS1789" s="62">
        <v>53131609</v>
      </c>
      <c r="CUT1789" s="62">
        <v>53131609</v>
      </c>
      <c r="CUU1789" s="62">
        <v>53131609</v>
      </c>
      <c r="CUV1789" s="62">
        <v>53131609</v>
      </c>
      <c r="CUW1789" s="62">
        <v>53131609</v>
      </c>
      <c r="CUX1789" s="62">
        <v>53131609</v>
      </c>
      <c r="CUY1789" s="62">
        <v>53131609</v>
      </c>
      <c r="CUZ1789" s="62">
        <v>53131609</v>
      </c>
      <c r="CVA1789" s="62">
        <v>53131609</v>
      </c>
      <c r="CVB1789" s="62">
        <v>53131609</v>
      </c>
      <c r="CVC1789" s="62">
        <v>53131609</v>
      </c>
      <c r="CVD1789" s="62">
        <v>53131609</v>
      </c>
      <c r="CVE1789" s="62">
        <v>53131609</v>
      </c>
      <c r="CVF1789" s="62">
        <v>53131609</v>
      </c>
      <c r="CVG1789" s="62">
        <v>53131609</v>
      </c>
      <c r="CVH1789" s="62">
        <v>53131609</v>
      </c>
      <c r="CVI1789" s="62">
        <v>53131609</v>
      </c>
      <c r="CVJ1789" s="62">
        <v>53131609</v>
      </c>
      <c r="CVK1789" s="62">
        <v>53131609</v>
      </c>
      <c r="CVL1789" s="62">
        <v>53131609</v>
      </c>
      <c r="CVM1789" s="62">
        <v>53131609</v>
      </c>
      <c r="CVN1789" s="62">
        <v>53131609</v>
      </c>
      <c r="CVO1789" s="62">
        <v>53131609</v>
      </c>
      <c r="CVP1789" s="62">
        <v>53131609</v>
      </c>
      <c r="CVQ1789" s="62">
        <v>53131609</v>
      </c>
      <c r="CVR1789" s="62">
        <v>53131609</v>
      </c>
      <c r="CVS1789" s="62">
        <v>53131609</v>
      </c>
      <c r="CVT1789" s="62">
        <v>53131609</v>
      </c>
      <c r="CVU1789" s="62">
        <v>53131609</v>
      </c>
      <c r="CVV1789" s="62">
        <v>53131609</v>
      </c>
      <c r="CVW1789" s="62">
        <v>53131609</v>
      </c>
      <c r="CVX1789" s="62">
        <v>53131609</v>
      </c>
      <c r="CVY1789" s="62">
        <v>53131609</v>
      </c>
      <c r="CVZ1789" s="62">
        <v>53131609</v>
      </c>
      <c r="CWA1789" s="62">
        <v>53131609</v>
      </c>
      <c r="CWB1789" s="62">
        <v>53131609</v>
      </c>
      <c r="CWC1789" s="62">
        <v>53131609</v>
      </c>
      <c r="CWD1789" s="62">
        <v>53131609</v>
      </c>
      <c r="CWE1789" s="62">
        <v>53131609</v>
      </c>
      <c r="CWF1789" s="62">
        <v>53131609</v>
      </c>
      <c r="CWG1789" s="62">
        <v>53131609</v>
      </c>
      <c r="CWH1789" s="62">
        <v>53131609</v>
      </c>
      <c r="CWI1789" s="62">
        <v>53131609</v>
      </c>
      <c r="CWJ1789" s="62">
        <v>53131609</v>
      </c>
      <c r="CWK1789" s="62">
        <v>53131609</v>
      </c>
      <c r="CWL1789" s="62">
        <v>53131609</v>
      </c>
      <c r="CWM1789" s="62">
        <v>53131609</v>
      </c>
      <c r="CWN1789" s="62">
        <v>53131609</v>
      </c>
      <c r="CWO1789" s="62">
        <v>53131609</v>
      </c>
      <c r="CWP1789" s="62">
        <v>53131609</v>
      </c>
      <c r="CWQ1789" s="62">
        <v>53131609</v>
      </c>
      <c r="CWR1789" s="62">
        <v>53131609</v>
      </c>
      <c r="CWS1789" s="62">
        <v>53131609</v>
      </c>
      <c r="CWT1789" s="62">
        <v>53131609</v>
      </c>
      <c r="CWU1789" s="62">
        <v>53131609</v>
      </c>
      <c r="CWV1789" s="62">
        <v>53131609</v>
      </c>
      <c r="CWW1789" s="62">
        <v>53131609</v>
      </c>
      <c r="CWX1789" s="62">
        <v>53131609</v>
      </c>
      <c r="CWY1789" s="62">
        <v>53131609</v>
      </c>
      <c r="CWZ1789" s="62">
        <v>53131609</v>
      </c>
      <c r="CXA1789" s="62">
        <v>53131609</v>
      </c>
      <c r="CXB1789" s="62">
        <v>53131609</v>
      </c>
      <c r="CXC1789" s="62">
        <v>53131609</v>
      </c>
      <c r="CXD1789" s="62">
        <v>53131609</v>
      </c>
      <c r="CXE1789" s="62">
        <v>53131609</v>
      </c>
      <c r="CXF1789" s="62">
        <v>53131609</v>
      </c>
      <c r="CXG1789" s="62">
        <v>53131609</v>
      </c>
      <c r="CXH1789" s="62">
        <v>53131609</v>
      </c>
      <c r="CXI1789" s="62">
        <v>53131609</v>
      </c>
      <c r="CXJ1789" s="62">
        <v>53131609</v>
      </c>
      <c r="CXK1789" s="62">
        <v>53131609</v>
      </c>
      <c r="CXL1789" s="62">
        <v>53131609</v>
      </c>
      <c r="CXM1789" s="62">
        <v>53131609</v>
      </c>
      <c r="CXN1789" s="62">
        <v>53131609</v>
      </c>
      <c r="CXO1789" s="62">
        <v>53131609</v>
      </c>
      <c r="CXP1789" s="62">
        <v>53131609</v>
      </c>
      <c r="CXQ1789" s="62">
        <v>53131609</v>
      </c>
      <c r="CXR1789" s="62">
        <v>53131609</v>
      </c>
      <c r="CXS1789" s="62">
        <v>53131609</v>
      </c>
      <c r="CXT1789" s="62">
        <v>53131609</v>
      </c>
      <c r="CXU1789" s="62">
        <v>53131609</v>
      </c>
      <c r="CXV1789" s="62">
        <v>53131609</v>
      </c>
      <c r="CXW1789" s="62">
        <v>53131609</v>
      </c>
      <c r="CXX1789" s="62">
        <v>53131609</v>
      </c>
      <c r="CXY1789" s="62">
        <v>53131609</v>
      </c>
      <c r="CXZ1789" s="62">
        <v>53131609</v>
      </c>
      <c r="CYA1789" s="62">
        <v>53131609</v>
      </c>
      <c r="CYB1789" s="62">
        <v>53131609</v>
      </c>
      <c r="CYC1789" s="62">
        <v>53131609</v>
      </c>
      <c r="CYD1789" s="62">
        <v>53131609</v>
      </c>
      <c r="CYE1789" s="62">
        <v>53131609</v>
      </c>
      <c r="CYF1789" s="62">
        <v>53131609</v>
      </c>
      <c r="CYG1789" s="62">
        <v>53131609</v>
      </c>
      <c r="CYH1789" s="62">
        <v>53131609</v>
      </c>
      <c r="CYI1789" s="62">
        <v>53131609</v>
      </c>
      <c r="CYJ1789" s="62">
        <v>53131609</v>
      </c>
      <c r="CYK1789" s="62">
        <v>53131609</v>
      </c>
      <c r="CYL1789" s="62">
        <v>53131609</v>
      </c>
      <c r="CYM1789" s="62">
        <v>53131609</v>
      </c>
      <c r="CYN1789" s="62">
        <v>53131609</v>
      </c>
      <c r="CYO1789" s="62">
        <v>53131609</v>
      </c>
      <c r="CYP1789" s="62">
        <v>53131609</v>
      </c>
      <c r="CYQ1789" s="62">
        <v>53131609</v>
      </c>
      <c r="CYR1789" s="62">
        <v>53131609</v>
      </c>
      <c r="CYS1789" s="62">
        <v>53131609</v>
      </c>
      <c r="CYT1789" s="62">
        <v>53131609</v>
      </c>
      <c r="CYU1789" s="62">
        <v>53131609</v>
      </c>
      <c r="CYV1789" s="62">
        <v>53131609</v>
      </c>
      <c r="CYW1789" s="62">
        <v>53131609</v>
      </c>
      <c r="CYX1789" s="62">
        <v>53131609</v>
      </c>
      <c r="CYY1789" s="62">
        <v>53131609</v>
      </c>
      <c r="CYZ1789" s="62">
        <v>53131609</v>
      </c>
      <c r="CZA1789" s="62">
        <v>53131609</v>
      </c>
      <c r="CZB1789" s="62">
        <v>53131609</v>
      </c>
      <c r="CZC1789" s="62">
        <v>53131609</v>
      </c>
      <c r="CZD1789" s="62">
        <v>53131609</v>
      </c>
      <c r="CZE1789" s="62">
        <v>53131609</v>
      </c>
      <c r="CZF1789" s="62">
        <v>53131609</v>
      </c>
      <c r="CZG1789" s="62">
        <v>53131609</v>
      </c>
      <c r="CZH1789" s="62">
        <v>53131609</v>
      </c>
      <c r="CZI1789" s="62">
        <v>53131609</v>
      </c>
      <c r="CZJ1789" s="62">
        <v>53131609</v>
      </c>
      <c r="CZK1789" s="62">
        <v>53131609</v>
      </c>
      <c r="CZL1789" s="62">
        <v>53131609</v>
      </c>
      <c r="CZM1789" s="62">
        <v>53131609</v>
      </c>
      <c r="CZN1789" s="62">
        <v>53131609</v>
      </c>
      <c r="CZO1789" s="62">
        <v>53131609</v>
      </c>
      <c r="CZP1789" s="62">
        <v>53131609</v>
      </c>
      <c r="CZQ1789" s="62">
        <v>53131609</v>
      </c>
      <c r="CZR1789" s="62">
        <v>53131609</v>
      </c>
      <c r="CZS1789" s="62">
        <v>53131609</v>
      </c>
      <c r="CZT1789" s="62">
        <v>53131609</v>
      </c>
      <c r="CZU1789" s="62">
        <v>53131609</v>
      </c>
      <c r="CZV1789" s="62">
        <v>53131609</v>
      </c>
      <c r="CZW1789" s="62">
        <v>53131609</v>
      </c>
      <c r="CZX1789" s="62">
        <v>53131609</v>
      </c>
      <c r="CZY1789" s="62">
        <v>53131609</v>
      </c>
      <c r="CZZ1789" s="62">
        <v>53131609</v>
      </c>
      <c r="DAA1789" s="62">
        <v>53131609</v>
      </c>
      <c r="DAB1789" s="62">
        <v>53131609</v>
      </c>
      <c r="DAC1789" s="62">
        <v>53131609</v>
      </c>
      <c r="DAD1789" s="62">
        <v>53131609</v>
      </c>
      <c r="DAE1789" s="62">
        <v>53131609</v>
      </c>
      <c r="DAF1789" s="62">
        <v>53131609</v>
      </c>
      <c r="DAG1789" s="62">
        <v>53131609</v>
      </c>
      <c r="DAH1789" s="62">
        <v>53131609</v>
      </c>
      <c r="DAI1789" s="62">
        <v>53131609</v>
      </c>
      <c r="DAJ1789" s="62">
        <v>53131609</v>
      </c>
      <c r="DAK1789" s="62">
        <v>53131609</v>
      </c>
      <c r="DAL1789" s="62">
        <v>53131609</v>
      </c>
      <c r="DAM1789" s="62">
        <v>53131609</v>
      </c>
      <c r="DAN1789" s="62">
        <v>53131609</v>
      </c>
      <c r="DAO1789" s="62">
        <v>53131609</v>
      </c>
      <c r="DAP1789" s="62">
        <v>53131609</v>
      </c>
      <c r="DAQ1789" s="62">
        <v>53131609</v>
      </c>
      <c r="DAR1789" s="62">
        <v>53131609</v>
      </c>
      <c r="DAS1789" s="62">
        <v>53131609</v>
      </c>
      <c r="DAT1789" s="62">
        <v>53131609</v>
      </c>
      <c r="DAU1789" s="62">
        <v>53131609</v>
      </c>
      <c r="DAV1789" s="62">
        <v>53131609</v>
      </c>
      <c r="DAW1789" s="62">
        <v>53131609</v>
      </c>
      <c r="DAX1789" s="62">
        <v>53131609</v>
      </c>
      <c r="DAY1789" s="62">
        <v>53131609</v>
      </c>
      <c r="DAZ1789" s="62">
        <v>53131609</v>
      </c>
      <c r="DBA1789" s="62">
        <v>53131609</v>
      </c>
      <c r="DBB1789" s="62">
        <v>53131609</v>
      </c>
      <c r="DBC1789" s="62">
        <v>53131609</v>
      </c>
      <c r="DBD1789" s="62">
        <v>53131609</v>
      </c>
      <c r="DBE1789" s="62">
        <v>53131609</v>
      </c>
      <c r="DBF1789" s="62">
        <v>53131609</v>
      </c>
      <c r="DBG1789" s="62">
        <v>53131609</v>
      </c>
      <c r="DBH1789" s="62">
        <v>53131609</v>
      </c>
      <c r="DBI1789" s="62">
        <v>53131609</v>
      </c>
      <c r="DBJ1789" s="62">
        <v>53131609</v>
      </c>
      <c r="DBK1789" s="62">
        <v>53131609</v>
      </c>
      <c r="DBL1789" s="62">
        <v>53131609</v>
      </c>
      <c r="DBM1789" s="62">
        <v>53131609</v>
      </c>
      <c r="DBN1789" s="62">
        <v>53131609</v>
      </c>
      <c r="DBO1789" s="62">
        <v>53131609</v>
      </c>
      <c r="DBP1789" s="62">
        <v>53131609</v>
      </c>
      <c r="DBQ1789" s="62">
        <v>53131609</v>
      </c>
      <c r="DBR1789" s="62">
        <v>53131609</v>
      </c>
      <c r="DBS1789" s="62">
        <v>53131609</v>
      </c>
      <c r="DBT1789" s="62">
        <v>53131609</v>
      </c>
      <c r="DBU1789" s="62">
        <v>53131609</v>
      </c>
      <c r="DBV1789" s="62">
        <v>53131609</v>
      </c>
      <c r="DBW1789" s="62">
        <v>53131609</v>
      </c>
      <c r="DBX1789" s="62">
        <v>53131609</v>
      </c>
      <c r="DBY1789" s="62">
        <v>53131609</v>
      </c>
      <c r="DBZ1789" s="62">
        <v>53131609</v>
      </c>
      <c r="DCA1789" s="62">
        <v>53131609</v>
      </c>
      <c r="DCB1789" s="62">
        <v>53131609</v>
      </c>
      <c r="DCC1789" s="62">
        <v>53131609</v>
      </c>
      <c r="DCD1789" s="62">
        <v>53131609</v>
      </c>
      <c r="DCE1789" s="62">
        <v>53131609</v>
      </c>
      <c r="DCF1789" s="62">
        <v>53131609</v>
      </c>
      <c r="DCG1789" s="62">
        <v>53131609</v>
      </c>
      <c r="DCH1789" s="62">
        <v>53131609</v>
      </c>
      <c r="DCI1789" s="62">
        <v>53131609</v>
      </c>
      <c r="DCJ1789" s="62">
        <v>53131609</v>
      </c>
      <c r="DCK1789" s="62">
        <v>53131609</v>
      </c>
      <c r="DCL1789" s="62">
        <v>53131609</v>
      </c>
      <c r="DCM1789" s="62">
        <v>53131609</v>
      </c>
      <c r="DCN1789" s="62">
        <v>53131609</v>
      </c>
      <c r="DCO1789" s="62">
        <v>53131609</v>
      </c>
      <c r="DCP1789" s="62">
        <v>53131609</v>
      </c>
      <c r="DCQ1789" s="62">
        <v>53131609</v>
      </c>
      <c r="DCR1789" s="62">
        <v>53131609</v>
      </c>
      <c r="DCS1789" s="62">
        <v>53131609</v>
      </c>
      <c r="DCT1789" s="62">
        <v>53131609</v>
      </c>
      <c r="DCU1789" s="62">
        <v>53131609</v>
      </c>
      <c r="DCV1789" s="62">
        <v>53131609</v>
      </c>
      <c r="DCW1789" s="62">
        <v>53131609</v>
      </c>
      <c r="DCX1789" s="62">
        <v>53131609</v>
      </c>
      <c r="DCY1789" s="62">
        <v>53131609</v>
      </c>
      <c r="DCZ1789" s="62">
        <v>53131609</v>
      </c>
      <c r="DDA1789" s="62">
        <v>53131609</v>
      </c>
      <c r="DDB1789" s="62">
        <v>53131609</v>
      </c>
      <c r="DDC1789" s="62">
        <v>53131609</v>
      </c>
      <c r="DDD1789" s="62">
        <v>53131609</v>
      </c>
      <c r="DDE1789" s="62">
        <v>53131609</v>
      </c>
      <c r="DDF1789" s="62">
        <v>53131609</v>
      </c>
      <c r="DDG1789" s="62">
        <v>53131609</v>
      </c>
      <c r="DDH1789" s="62">
        <v>53131609</v>
      </c>
      <c r="DDI1789" s="62">
        <v>53131609</v>
      </c>
      <c r="DDJ1789" s="62">
        <v>53131609</v>
      </c>
      <c r="DDK1789" s="62">
        <v>53131609</v>
      </c>
      <c r="DDL1789" s="62">
        <v>53131609</v>
      </c>
      <c r="DDM1789" s="62">
        <v>53131609</v>
      </c>
      <c r="DDN1789" s="62">
        <v>53131609</v>
      </c>
      <c r="DDO1789" s="62">
        <v>53131609</v>
      </c>
      <c r="DDP1789" s="62">
        <v>53131609</v>
      </c>
      <c r="DDQ1789" s="62">
        <v>53131609</v>
      </c>
      <c r="DDR1789" s="62">
        <v>53131609</v>
      </c>
      <c r="DDS1789" s="62">
        <v>53131609</v>
      </c>
      <c r="DDT1789" s="62">
        <v>53131609</v>
      </c>
      <c r="DDU1789" s="62">
        <v>53131609</v>
      </c>
      <c r="DDV1789" s="62">
        <v>53131609</v>
      </c>
      <c r="DDW1789" s="62">
        <v>53131609</v>
      </c>
      <c r="DDX1789" s="62">
        <v>53131609</v>
      </c>
      <c r="DDY1789" s="62">
        <v>53131609</v>
      </c>
      <c r="DDZ1789" s="62">
        <v>53131609</v>
      </c>
      <c r="DEA1789" s="62">
        <v>53131609</v>
      </c>
      <c r="DEB1789" s="62">
        <v>53131609</v>
      </c>
      <c r="DEC1789" s="62">
        <v>53131609</v>
      </c>
      <c r="DED1789" s="62">
        <v>53131609</v>
      </c>
      <c r="DEE1789" s="62">
        <v>53131609</v>
      </c>
      <c r="DEF1789" s="62">
        <v>53131609</v>
      </c>
      <c r="DEG1789" s="62">
        <v>53131609</v>
      </c>
      <c r="DEH1789" s="62">
        <v>53131609</v>
      </c>
      <c r="DEI1789" s="62">
        <v>53131609</v>
      </c>
      <c r="DEJ1789" s="62">
        <v>53131609</v>
      </c>
      <c r="DEK1789" s="62">
        <v>53131609</v>
      </c>
      <c r="DEL1789" s="62">
        <v>53131609</v>
      </c>
      <c r="DEM1789" s="62">
        <v>53131609</v>
      </c>
      <c r="DEN1789" s="62">
        <v>53131609</v>
      </c>
      <c r="DEO1789" s="62">
        <v>53131609</v>
      </c>
      <c r="DEP1789" s="62">
        <v>53131609</v>
      </c>
      <c r="DEQ1789" s="62">
        <v>53131609</v>
      </c>
      <c r="DER1789" s="62">
        <v>53131609</v>
      </c>
      <c r="DES1789" s="62">
        <v>53131609</v>
      </c>
      <c r="DET1789" s="62">
        <v>53131609</v>
      </c>
      <c r="DEU1789" s="62">
        <v>53131609</v>
      </c>
      <c r="DEV1789" s="62">
        <v>53131609</v>
      </c>
      <c r="DEW1789" s="62">
        <v>53131609</v>
      </c>
      <c r="DEX1789" s="62">
        <v>53131609</v>
      </c>
      <c r="DEY1789" s="62">
        <v>53131609</v>
      </c>
      <c r="DEZ1789" s="62">
        <v>53131609</v>
      </c>
      <c r="DFA1789" s="62">
        <v>53131609</v>
      </c>
      <c r="DFB1789" s="62">
        <v>53131609</v>
      </c>
      <c r="DFC1789" s="62">
        <v>53131609</v>
      </c>
      <c r="DFD1789" s="62">
        <v>53131609</v>
      </c>
      <c r="DFE1789" s="62">
        <v>53131609</v>
      </c>
      <c r="DFF1789" s="62">
        <v>53131609</v>
      </c>
      <c r="DFG1789" s="62">
        <v>53131609</v>
      </c>
      <c r="DFH1789" s="62">
        <v>53131609</v>
      </c>
      <c r="DFI1789" s="62">
        <v>53131609</v>
      </c>
      <c r="DFJ1789" s="62">
        <v>53131609</v>
      </c>
      <c r="DFK1789" s="62">
        <v>53131609</v>
      </c>
      <c r="DFL1789" s="62">
        <v>53131609</v>
      </c>
      <c r="DFM1789" s="62">
        <v>53131609</v>
      </c>
      <c r="DFN1789" s="62">
        <v>53131609</v>
      </c>
      <c r="DFO1789" s="62">
        <v>53131609</v>
      </c>
      <c r="DFP1789" s="62">
        <v>53131609</v>
      </c>
      <c r="DFQ1789" s="62">
        <v>53131609</v>
      </c>
      <c r="DFR1789" s="62">
        <v>53131609</v>
      </c>
      <c r="DFS1789" s="62">
        <v>53131609</v>
      </c>
      <c r="DFT1789" s="62">
        <v>53131609</v>
      </c>
      <c r="DFU1789" s="62">
        <v>53131609</v>
      </c>
      <c r="DFV1789" s="62">
        <v>53131609</v>
      </c>
      <c r="DFW1789" s="62">
        <v>53131609</v>
      </c>
      <c r="DFX1789" s="62">
        <v>53131609</v>
      </c>
      <c r="DFY1789" s="62">
        <v>53131609</v>
      </c>
      <c r="DFZ1789" s="62">
        <v>53131609</v>
      </c>
      <c r="DGA1789" s="62">
        <v>53131609</v>
      </c>
      <c r="DGB1789" s="62">
        <v>53131609</v>
      </c>
      <c r="DGC1789" s="62">
        <v>53131609</v>
      </c>
      <c r="DGD1789" s="62">
        <v>53131609</v>
      </c>
      <c r="DGE1789" s="62">
        <v>53131609</v>
      </c>
      <c r="DGF1789" s="62">
        <v>53131609</v>
      </c>
      <c r="DGG1789" s="62">
        <v>53131609</v>
      </c>
      <c r="DGH1789" s="62">
        <v>53131609</v>
      </c>
      <c r="DGI1789" s="62">
        <v>53131609</v>
      </c>
      <c r="DGJ1789" s="62">
        <v>53131609</v>
      </c>
      <c r="DGK1789" s="62">
        <v>53131609</v>
      </c>
      <c r="DGL1789" s="62">
        <v>53131609</v>
      </c>
      <c r="DGM1789" s="62">
        <v>53131609</v>
      </c>
      <c r="DGN1789" s="62">
        <v>53131609</v>
      </c>
      <c r="DGO1789" s="62">
        <v>53131609</v>
      </c>
      <c r="DGP1789" s="62">
        <v>53131609</v>
      </c>
      <c r="DGQ1789" s="62">
        <v>53131609</v>
      </c>
      <c r="DGR1789" s="62">
        <v>53131609</v>
      </c>
      <c r="DGS1789" s="62">
        <v>53131609</v>
      </c>
      <c r="DGT1789" s="62">
        <v>53131609</v>
      </c>
      <c r="DGU1789" s="62">
        <v>53131609</v>
      </c>
      <c r="DGV1789" s="62">
        <v>53131609</v>
      </c>
      <c r="DGW1789" s="62">
        <v>53131609</v>
      </c>
      <c r="DGX1789" s="62">
        <v>53131609</v>
      </c>
      <c r="DGY1789" s="62">
        <v>53131609</v>
      </c>
      <c r="DGZ1789" s="62">
        <v>53131609</v>
      </c>
      <c r="DHA1789" s="62">
        <v>53131609</v>
      </c>
      <c r="DHB1789" s="62">
        <v>53131609</v>
      </c>
      <c r="DHC1789" s="62">
        <v>53131609</v>
      </c>
      <c r="DHD1789" s="62">
        <v>53131609</v>
      </c>
      <c r="DHE1789" s="62">
        <v>53131609</v>
      </c>
      <c r="DHF1789" s="62">
        <v>53131609</v>
      </c>
      <c r="DHG1789" s="62">
        <v>53131609</v>
      </c>
      <c r="DHH1789" s="62">
        <v>53131609</v>
      </c>
      <c r="DHI1789" s="62">
        <v>53131609</v>
      </c>
      <c r="DHJ1789" s="62">
        <v>53131609</v>
      </c>
      <c r="DHK1789" s="62">
        <v>53131609</v>
      </c>
      <c r="DHL1789" s="62">
        <v>53131609</v>
      </c>
      <c r="DHM1789" s="62">
        <v>53131609</v>
      </c>
      <c r="DHN1789" s="62">
        <v>53131609</v>
      </c>
      <c r="DHO1789" s="62">
        <v>53131609</v>
      </c>
      <c r="DHP1789" s="62">
        <v>53131609</v>
      </c>
      <c r="DHQ1789" s="62">
        <v>53131609</v>
      </c>
      <c r="DHR1789" s="62">
        <v>53131609</v>
      </c>
      <c r="DHS1789" s="62">
        <v>53131609</v>
      </c>
      <c r="DHT1789" s="62">
        <v>53131609</v>
      </c>
      <c r="DHU1789" s="62">
        <v>53131609</v>
      </c>
      <c r="DHV1789" s="62">
        <v>53131609</v>
      </c>
      <c r="DHW1789" s="62">
        <v>53131609</v>
      </c>
      <c r="DHX1789" s="62">
        <v>53131609</v>
      </c>
      <c r="DHY1789" s="62">
        <v>53131609</v>
      </c>
      <c r="DHZ1789" s="62">
        <v>53131609</v>
      </c>
      <c r="DIA1789" s="62">
        <v>53131609</v>
      </c>
      <c r="DIB1789" s="62">
        <v>53131609</v>
      </c>
      <c r="DIC1789" s="62">
        <v>53131609</v>
      </c>
      <c r="DID1789" s="62">
        <v>53131609</v>
      </c>
      <c r="DIE1789" s="62">
        <v>53131609</v>
      </c>
      <c r="DIF1789" s="62">
        <v>53131609</v>
      </c>
      <c r="DIG1789" s="62">
        <v>53131609</v>
      </c>
      <c r="DIH1789" s="62">
        <v>53131609</v>
      </c>
      <c r="DII1789" s="62">
        <v>53131609</v>
      </c>
      <c r="DIJ1789" s="62">
        <v>53131609</v>
      </c>
      <c r="DIK1789" s="62">
        <v>53131609</v>
      </c>
      <c r="DIL1789" s="62">
        <v>53131609</v>
      </c>
      <c r="DIM1789" s="62">
        <v>53131609</v>
      </c>
      <c r="DIN1789" s="62">
        <v>53131609</v>
      </c>
      <c r="DIO1789" s="62">
        <v>53131609</v>
      </c>
      <c r="DIP1789" s="62">
        <v>53131609</v>
      </c>
      <c r="DIQ1789" s="62">
        <v>53131609</v>
      </c>
      <c r="DIR1789" s="62">
        <v>53131609</v>
      </c>
      <c r="DIS1789" s="62">
        <v>53131609</v>
      </c>
      <c r="DIT1789" s="62">
        <v>53131609</v>
      </c>
      <c r="DIU1789" s="62">
        <v>53131609</v>
      </c>
      <c r="DIV1789" s="62">
        <v>53131609</v>
      </c>
      <c r="DIW1789" s="62">
        <v>53131609</v>
      </c>
      <c r="DIX1789" s="62">
        <v>53131609</v>
      </c>
      <c r="DIY1789" s="62">
        <v>53131609</v>
      </c>
      <c r="DIZ1789" s="62">
        <v>53131609</v>
      </c>
      <c r="DJA1789" s="62">
        <v>53131609</v>
      </c>
      <c r="DJB1789" s="62">
        <v>53131609</v>
      </c>
      <c r="DJC1789" s="62">
        <v>53131609</v>
      </c>
      <c r="DJD1789" s="62">
        <v>53131609</v>
      </c>
      <c r="DJE1789" s="62">
        <v>53131609</v>
      </c>
      <c r="DJF1789" s="62">
        <v>53131609</v>
      </c>
      <c r="DJG1789" s="62">
        <v>53131609</v>
      </c>
      <c r="DJH1789" s="62">
        <v>53131609</v>
      </c>
      <c r="DJI1789" s="62">
        <v>53131609</v>
      </c>
      <c r="DJJ1789" s="62">
        <v>53131609</v>
      </c>
      <c r="DJK1789" s="62">
        <v>53131609</v>
      </c>
      <c r="DJL1789" s="62">
        <v>53131609</v>
      </c>
      <c r="DJM1789" s="62">
        <v>53131609</v>
      </c>
      <c r="DJN1789" s="62">
        <v>53131609</v>
      </c>
      <c r="DJO1789" s="62">
        <v>53131609</v>
      </c>
      <c r="DJP1789" s="62">
        <v>53131609</v>
      </c>
      <c r="DJQ1789" s="62">
        <v>53131609</v>
      </c>
      <c r="DJR1789" s="62">
        <v>53131609</v>
      </c>
      <c r="DJS1789" s="62">
        <v>53131609</v>
      </c>
      <c r="DJT1789" s="62">
        <v>53131609</v>
      </c>
      <c r="DJU1789" s="62">
        <v>53131609</v>
      </c>
      <c r="DJV1789" s="62">
        <v>53131609</v>
      </c>
      <c r="DJW1789" s="62">
        <v>53131609</v>
      </c>
      <c r="DJX1789" s="62">
        <v>53131609</v>
      </c>
      <c r="DJY1789" s="62">
        <v>53131609</v>
      </c>
      <c r="DJZ1789" s="62">
        <v>53131609</v>
      </c>
      <c r="DKA1789" s="62">
        <v>53131609</v>
      </c>
      <c r="DKB1789" s="62">
        <v>53131609</v>
      </c>
      <c r="DKC1789" s="62">
        <v>53131609</v>
      </c>
      <c r="DKD1789" s="62">
        <v>53131609</v>
      </c>
      <c r="DKE1789" s="62">
        <v>53131609</v>
      </c>
      <c r="DKF1789" s="62">
        <v>53131609</v>
      </c>
      <c r="DKG1789" s="62">
        <v>53131609</v>
      </c>
      <c r="DKH1789" s="62">
        <v>53131609</v>
      </c>
      <c r="DKI1789" s="62">
        <v>53131609</v>
      </c>
      <c r="DKJ1789" s="62">
        <v>53131609</v>
      </c>
      <c r="DKK1789" s="62">
        <v>53131609</v>
      </c>
      <c r="DKL1789" s="62">
        <v>53131609</v>
      </c>
      <c r="DKM1789" s="62">
        <v>53131609</v>
      </c>
      <c r="DKN1789" s="62">
        <v>53131609</v>
      </c>
      <c r="DKO1789" s="62">
        <v>53131609</v>
      </c>
      <c r="DKP1789" s="62">
        <v>53131609</v>
      </c>
      <c r="DKQ1789" s="62">
        <v>53131609</v>
      </c>
      <c r="DKR1789" s="62">
        <v>53131609</v>
      </c>
      <c r="DKS1789" s="62">
        <v>53131609</v>
      </c>
      <c r="DKT1789" s="62">
        <v>53131609</v>
      </c>
      <c r="DKU1789" s="62">
        <v>53131609</v>
      </c>
      <c r="DKV1789" s="62">
        <v>53131609</v>
      </c>
      <c r="DKW1789" s="62">
        <v>53131609</v>
      </c>
      <c r="DKX1789" s="62">
        <v>53131609</v>
      </c>
      <c r="DKY1789" s="62">
        <v>53131609</v>
      </c>
      <c r="DKZ1789" s="62">
        <v>53131609</v>
      </c>
      <c r="DLA1789" s="62">
        <v>53131609</v>
      </c>
      <c r="DLB1789" s="62">
        <v>53131609</v>
      </c>
      <c r="DLC1789" s="62">
        <v>53131609</v>
      </c>
      <c r="DLD1789" s="62">
        <v>53131609</v>
      </c>
      <c r="DLE1789" s="62">
        <v>53131609</v>
      </c>
      <c r="DLF1789" s="62">
        <v>53131609</v>
      </c>
      <c r="DLG1789" s="62">
        <v>53131609</v>
      </c>
      <c r="DLH1789" s="62">
        <v>53131609</v>
      </c>
      <c r="DLI1789" s="62">
        <v>53131609</v>
      </c>
      <c r="DLJ1789" s="62">
        <v>53131609</v>
      </c>
      <c r="DLK1789" s="62">
        <v>53131609</v>
      </c>
      <c r="DLL1789" s="62">
        <v>53131609</v>
      </c>
      <c r="DLM1789" s="62">
        <v>53131609</v>
      </c>
      <c r="DLN1789" s="62">
        <v>53131609</v>
      </c>
      <c r="DLO1789" s="62">
        <v>53131609</v>
      </c>
      <c r="DLP1789" s="62">
        <v>53131609</v>
      </c>
      <c r="DLQ1789" s="62">
        <v>53131609</v>
      </c>
      <c r="DLR1789" s="62">
        <v>53131609</v>
      </c>
      <c r="DLS1789" s="62">
        <v>53131609</v>
      </c>
      <c r="DLT1789" s="62">
        <v>53131609</v>
      </c>
      <c r="DLU1789" s="62">
        <v>53131609</v>
      </c>
      <c r="DLV1789" s="62">
        <v>53131609</v>
      </c>
      <c r="DLW1789" s="62">
        <v>53131609</v>
      </c>
      <c r="DLX1789" s="62">
        <v>53131609</v>
      </c>
      <c r="DLY1789" s="62">
        <v>53131609</v>
      </c>
      <c r="DLZ1789" s="62">
        <v>53131609</v>
      </c>
      <c r="DMA1789" s="62">
        <v>53131609</v>
      </c>
      <c r="DMB1789" s="62">
        <v>53131609</v>
      </c>
      <c r="DMC1789" s="62">
        <v>53131609</v>
      </c>
      <c r="DMD1789" s="62">
        <v>53131609</v>
      </c>
      <c r="DME1789" s="62">
        <v>53131609</v>
      </c>
      <c r="DMF1789" s="62">
        <v>53131609</v>
      </c>
      <c r="DMG1789" s="62">
        <v>53131609</v>
      </c>
      <c r="DMH1789" s="62">
        <v>53131609</v>
      </c>
      <c r="DMI1789" s="62">
        <v>53131609</v>
      </c>
      <c r="DMJ1789" s="62">
        <v>53131609</v>
      </c>
      <c r="DMK1789" s="62">
        <v>53131609</v>
      </c>
      <c r="DML1789" s="62">
        <v>53131609</v>
      </c>
      <c r="DMM1789" s="62">
        <v>53131609</v>
      </c>
      <c r="DMN1789" s="62">
        <v>53131609</v>
      </c>
      <c r="DMO1789" s="62">
        <v>53131609</v>
      </c>
      <c r="DMP1789" s="62">
        <v>53131609</v>
      </c>
      <c r="DMQ1789" s="62">
        <v>53131609</v>
      </c>
      <c r="DMR1789" s="62">
        <v>53131609</v>
      </c>
      <c r="DMS1789" s="62">
        <v>53131609</v>
      </c>
      <c r="DMT1789" s="62">
        <v>53131609</v>
      </c>
      <c r="DMU1789" s="62">
        <v>53131609</v>
      </c>
      <c r="DMV1789" s="62">
        <v>53131609</v>
      </c>
      <c r="DMW1789" s="62">
        <v>53131609</v>
      </c>
      <c r="DMX1789" s="62">
        <v>53131609</v>
      </c>
      <c r="DMY1789" s="62">
        <v>53131609</v>
      </c>
      <c r="DMZ1789" s="62">
        <v>53131609</v>
      </c>
      <c r="DNA1789" s="62">
        <v>53131609</v>
      </c>
      <c r="DNB1789" s="62">
        <v>53131609</v>
      </c>
      <c r="DNC1789" s="62">
        <v>53131609</v>
      </c>
      <c r="DND1789" s="62">
        <v>53131609</v>
      </c>
      <c r="DNE1789" s="62">
        <v>53131609</v>
      </c>
      <c r="DNF1789" s="62">
        <v>53131609</v>
      </c>
      <c r="DNG1789" s="62">
        <v>53131609</v>
      </c>
      <c r="DNH1789" s="62">
        <v>53131609</v>
      </c>
      <c r="DNI1789" s="62">
        <v>53131609</v>
      </c>
      <c r="DNJ1789" s="62">
        <v>53131609</v>
      </c>
      <c r="DNK1789" s="62">
        <v>53131609</v>
      </c>
      <c r="DNL1789" s="62">
        <v>53131609</v>
      </c>
      <c r="DNM1789" s="62">
        <v>53131609</v>
      </c>
      <c r="DNN1789" s="62">
        <v>53131609</v>
      </c>
      <c r="DNO1789" s="62">
        <v>53131609</v>
      </c>
      <c r="DNP1789" s="62">
        <v>53131609</v>
      </c>
      <c r="DNQ1789" s="62">
        <v>53131609</v>
      </c>
      <c r="DNR1789" s="62">
        <v>53131609</v>
      </c>
      <c r="DNS1789" s="62">
        <v>53131609</v>
      </c>
      <c r="DNT1789" s="62">
        <v>53131609</v>
      </c>
      <c r="DNU1789" s="62">
        <v>53131609</v>
      </c>
      <c r="DNV1789" s="62">
        <v>53131609</v>
      </c>
      <c r="DNW1789" s="62">
        <v>53131609</v>
      </c>
      <c r="DNX1789" s="62">
        <v>53131609</v>
      </c>
      <c r="DNY1789" s="62">
        <v>53131609</v>
      </c>
      <c r="DNZ1789" s="62">
        <v>53131609</v>
      </c>
      <c r="DOA1789" s="62">
        <v>53131609</v>
      </c>
      <c r="DOB1789" s="62">
        <v>53131609</v>
      </c>
      <c r="DOC1789" s="62">
        <v>53131609</v>
      </c>
      <c r="DOD1789" s="62">
        <v>53131609</v>
      </c>
      <c r="DOE1789" s="62">
        <v>53131609</v>
      </c>
      <c r="DOF1789" s="62">
        <v>53131609</v>
      </c>
      <c r="DOG1789" s="62">
        <v>53131609</v>
      </c>
      <c r="DOH1789" s="62">
        <v>53131609</v>
      </c>
      <c r="DOI1789" s="62">
        <v>53131609</v>
      </c>
      <c r="DOJ1789" s="62">
        <v>53131609</v>
      </c>
      <c r="DOK1789" s="62">
        <v>53131609</v>
      </c>
      <c r="DOL1789" s="62">
        <v>53131609</v>
      </c>
      <c r="DOM1789" s="62">
        <v>53131609</v>
      </c>
      <c r="DON1789" s="62">
        <v>53131609</v>
      </c>
      <c r="DOO1789" s="62">
        <v>53131609</v>
      </c>
      <c r="DOP1789" s="62">
        <v>53131609</v>
      </c>
      <c r="DOQ1789" s="62">
        <v>53131609</v>
      </c>
      <c r="DOR1789" s="62">
        <v>53131609</v>
      </c>
      <c r="DOS1789" s="62">
        <v>53131609</v>
      </c>
      <c r="DOT1789" s="62">
        <v>53131609</v>
      </c>
      <c r="DOU1789" s="62">
        <v>53131609</v>
      </c>
      <c r="DOV1789" s="62">
        <v>53131609</v>
      </c>
      <c r="DOW1789" s="62">
        <v>53131609</v>
      </c>
      <c r="DOX1789" s="62">
        <v>53131609</v>
      </c>
      <c r="DOY1789" s="62">
        <v>53131609</v>
      </c>
      <c r="DOZ1789" s="62">
        <v>53131609</v>
      </c>
      <c r="DPA1789" s="62">
        <v>53131609</v>
      </c>
      <c r="DPB1789" s="62">
        <v>53131609</v>
      </c>
      <c r="DPC1789" s="62">
        <v>53131609</v>
      </c>
      <c r="DPD1789" s="62">
        <v>53131609</v>
      </c>
      <c r="DPE1789" s="62">
        <v>53131609</v>
      </c>
      <c r="DPF1789" s="62">
        <v>53131609</v>
      </c>
      <c r="DPG1789" s="62">
        <v>53131609</v>
      </c>
      <c r="DPH1789" s="62">
        <v>53131609</v>
      </c>
      <c r="DPI1789" s="62">
        <v>53131609</v>
      </c>
      <c r="DPJ1789" s="62">
        <v>53131609</v>
      </c>
      <c r="DPK1789" s="62">
        <v>53131609</v>
      </c>
      <c r="DPL1789" s="62">
        <v>53131609</v>
      </c>
      <c r="DPM1789" s="62">
        <v>53131609</v>
      </c>
      <c r="DPN1789" s="62">
        <v>53131609</v>
      </c>
      <c r="DPO1789" s="62">
        <v>53131609</v>
      </c>
      <c r="DPP1789" s="62">
        <v>53131609</v>
      </c>
      <c r="DPQ1789" s="62">
        <v>53131609</v>
      </c>
      <c r="DPR1789" s="62">
        <v>53131609</v>
      </c>
      <c r="DPS1789" s="62">
        <v>53131609</v>
      </c>
      <c r="DPT1789" s="62">
        <v>53131609</v>
      </c>
      <c r="DPU1789" s="62">
        <v>53131609</v>
      </c>
      <c r="DPV1789" s="62">
        <v>53131609</v>
      </c>
      <c r="DPW1789" s="62">
        <v>53131609</v>
      </c>
      <c r="DPX1789" s="62">
        <v>53131609</v>
      </c>
      <c r="DPY1789" s="62">
        <v>53131609</v>
      </c>
      <c r="DPZ1789" s="62">
        <v>53131609</v>
      </c>
      <c r="DQA1789" s="62">
        <v>53131609</v>
      </c>
      <c r="DQB1789" s="62">
        <v>53131609</v>
      </c>
      <c r="DQC1789" s="62">
        <v>53131609</v>
      </c>
      <c r="DQD1789" s="62">
        <v>53131609</v>
      </c>
      <c r="DQE1789" s="62">
        <v>53131609</v>
      </c>
      <c r="DQF1789" s="62">
        <v>53131609</v>
      </c>
      <c r="DQG1789" s="62">
        <v>53131609</v>
      </c>
      <c r="DQH1789" s="62">
        <v>53131609</v>
      </c>
      <c r="DQI1789" s="62">
        <v>53131609</v>
      </c>
      <c r="DQJ1789" s="62">
        <v>53131609</v>
      </c>
      <c r="DQK1789" s="62">
        <v>53131609</v>
      </c>
      <c r="DQL1789" s="62">
        <v>53131609</v>
      </c>
      <c r="DQM1789" s="62">
        <v>53131609</v>
      </c>
      <c r="DQN1789" s="62">
        <v>53131609</v>
      </c>
      <c r="DQO1789" s="62">
        <v>53131609</v>
      </c>
      <c r="DQP1789" s="62">
        <v>53131609</v>
      </c>
      <c r="DQQ1789" s="62">
        <v>53131609</v>
      </c>
      <c r="DQR1789" s="62">
        <v>53131609</v>
      </c>
      <c r="DQS1789" s="62">
        <v>53131609</v>
      </c>
      <c r="DQT1789" s="62">
        <v>53131609</v>
      </c>
      <c r="DQU1789" s="62">
        <v>53131609</v>
      </c>
      <c r="DQV1789" s="62">
        <v>53131609</v>
      </c>
      <c r="DQW1789" s="62">
        <v>53131609</v>
      </c>
      <c r="DQX1789" s="62">
        <v>53131609</v>
      </c>
      <c r="DQY1789" s="62">
        <v>53131609</v>
      </c>
      <c r="DQZ1789" s="62">
        <v>53131609</v>
      </c>
      <c r="DRA1789" s="62">
        <v>53131609</v>
      </c>
      <c r="DRB1789" s="62">
        <v>53131609</v>
      </c>
      <c r="DRC1789" s="62">
        <v>53131609</v>
      </c>
      <c r="DRD1789" s="62">
        <v>53131609</v>
      </c>
      <c r="DRE1789" s="62">
        <v>53131609</v>
      </c>
      <c r="DRF1789" s="62">
        <v>53131609</v>
      </c>
      <c r="DRG1789" s="62">
        <v>53131609</v>
      </c>
      <c r="DRH1789" s="62">
        <v>53131609</v>
      </c>
      <c r="DRI1789" s="62">
        <v>53131609</v>
      </c>
      <c r="DRJ1789" s="62">
        <v>53131609</v>
      </c>
      <c r="DRK1789" s="62">
        <v>53131609</v>
      </c>
      <c r="DRL1789" s="62">
        <v>53131609</v>
      </c>
      <c r="DRM1789" s="62">
        <v>53131609</v>
      </c>
      <c r="DRN1789" s="62">
        <v>53131609</v>
      </c>
      <c r="DRO1789" s="62">
        <v>53131609</v>
      </c>
      <c r="DRP1789" s="62">
        <v>53131609</v>
      </c>
      <c r="DRQ1789" s="62">
        <v>53131609</v>
      </c>
      <c r="DRR1789" s="62">
        <v>53131609</v>
      </c>
      <c r="DRS1789" s="62">
        <v>53131609</v>
      </c>
      <c r="DRT1789" s="62">
        <v>53131609</v>
      </c>
      <c r="DRU1789" s="62">
        <v>53131609</v>
      </c>
      <c r="DRV1789" s="62">
        <v>53131609</v>
      </c>
      <c r="DRW1789" s="62">
        <v>53131609</v>
      </c>
      <c r="DRX1789" s="62">
        <v>53131609</v>
      </c>
      <c r="DRY1789" s="62">
        <v>53131609</v>
      </c>
      <c r="DRZ1789" s="62">
        <v>53131609</v>
      </c>
      <c r="DSA1789" s="62">
        <v>53131609</v>
      </c>
      <c r="DSB1789" s="62">
        <v>53131609</v>
      </c>
      <c r="DSC1789" s="62">
        <v>53131609</v>
      </c>
      <c r="DSD1789" s="62">
        <v>53131609</v>
      </c>
      <c r="DSE1789" s="62">
        <v>53131609</v>
      </c>
      <c r="DSF1789" s="62">
        <v>53131609</v>
      </c>
      <c r="DSG1789" s="62">
        <v>53131609</v>
      </c>
      <c r="DSH1789" s="62">
        <v>53131609</v>
      </c>
      <c r="DSI1789" s="62">
        <v>53131609</v>
      </c>
      <c r="DSJ1789" s="62">
        <v>53131609</v>
      </c>
      <c r="DSK1789" s="62">
        <v>53131609</v>
      </c>
      <c r="DSL1789" s="62">
        <v>53131609</v>
      </c>
      <c r="DSM1789" s="62">
        <v>53131609</v>
      </c>
      <c r="DSN1789" s="62">
        <v>53131609</v>
      </c>
      <c r="DSO1789" s="62">
        <v>53131609</v>
      </c>
      <c r="DSP1789" s="62">
        <v>53131609</v>
      </c>
      <c r="DSQ1789" s="62">
        <v>53131609</v>
      </c>
      <c r="DSR1789" s="62">
        <v>53131609</v>
      </c>
      <c r="DSS1789" s="62">
        <v>53131609</v>
      </c>
      <c r="DST1789" s="62">
        <v>53131609</v>
      </c>
      <c r="DSU1789" s="62">
        <v>53131609</v>
      </c>
      <c r="DSV1789" s="62">
        <v>53131609</v>
      </c>
      <c r="DSW1789" s="62">
        <v>53131609</v>
      </c>
      <c r="DSX1789" s="62">
        <v>53131609</v>
      </c>
      <c r="DSY1789" s="62">
        <v>53131609</v>
      </c>
      <c r="DSZ1789" s="62">
        <v>53131609</v>
      </c>
      <c r="DTA1789" s="62">
        <v>53131609</v>
      </c>
      <c r="DTB1789" s="62">
        <v>53131609</v>
      </c>
      <c r="DTC1789" s="62">
        <v>53131609</v>
      </c>
      <c r="DTD1789" s="62">
        <v>53131609</v>
      </c>
      <c r="DTE1789" s="62">
        <v>53131609</v>
      </c>
      <c r="DTF1789" s="62">
        <v>53131609</v>
      </c>
      <c r="DTG1789" s="62">
        <v>53131609</v>
      </c>
      <c r="DTH1789" s="62">
        <v>53131609</v>
      </c>
      <c r="DTI1789" s="62">
        <v>53131609</v>
      </c>
      <c r="DTJ1789" s="62">
        <v>53131609</v>
      </c>
      <c r="DTK1789" s="62">
        <v>53131609</v>
      </c>
      <c r="DTL1789" s="62">
        <v>53131609</v>
      </c>
      <c r="DTM1789" s="62">
        <v>53131609</v>
      </c>
      <c r="DTN1789" s="62">
        <v>53131609</v>
      </c>
      <c r="DTO1789" s="62">
        <v>53131609</v>
      </c>
      <c r="DTP1789" s="62">
        <v>53131609</v>
      </c>
      <c r="DTQ1789" s="62">
        <v>53131609</v>
      </c>
      <c r="DTR1789" s="62">
        <v>53131609</v>
      </c>
      <c r="DTS1789" s="62">
        <v>53131609</v>
      </c>
      <c r="DTT1789" s="62">
        <v>53131609</v>
      </c>
      <c r="DTU1789" s="62">
        <v>53131609</v>
      </c>
      <c r="DTV1789" s="62">
        <v>53131609</v>
      </c>
      <c r="DTW1789" s="62">
        <v>53131609</v>
      </c>
      <c r="DTX1789" s="62">
        <v>53131609</v>
      </c>
      <c r="DTY1789" s="62">
        <v>53131609</v>
      </c>
      <c r="DTZ1789" s="62">
        <v>53131609</v>
      </c>
      <c r="DUA1789" s="62">
        <v>53131609</v>
      </c>
      <c r="DUB1789" s="62">
        <v>53131609</v>
      </c>
      <c r="DUC1789" s="62">
        <v>53131609</v>
      </c>
      <c r="DUD1789" s="62">
        <v>53131609</v>
      </c>
      <c r="DUE1789" s="62">
        <v>53131609</v>
      </c>
      <c r="DUF1789" s="62">
        <v>53131609</v>
      </c>
      <c r="DUG1789" s="62">
        <v>53131609</v>
      </c>
      <c r="DUH1789" s="62">
        <v>53131609</v>
      </c>
      <c r="DUI1789" s="62">
        <v>53131609</v>
      </c>
      <c r="DUJ1789" s="62">
        <v>53131609</v>
      </c>
      <c r="DUK1789" s="62">
        <v>53131609</v>
      </c>
      <c r="DUL1789" s="62">
        <v>53131609</v>
      </c>
      <c r="DUM1789" s="62">
        <v>53131609</v>
      </c>
      <c r="DUN1789" s="62">
        <v>53131609</v>
      </c>
      <c r="DUO1789" s="62">
        <v>53131609</v>
      </c>
      <c r="DUP1789" s="62">
        <v>53131609</v>
      </c>
      <c r="DUQ1789" s="62">
        <v>53131609</v>
      </c>
      <c r="DUR1789" s="62">
        <v>53131609</v>
      </c>
      <c r="DUS1789" s="62">
        <v>53131609</v>
      </c>
      <c r="DUT1789" s="62">
        <v>53131609</v>
      </c>
      <c r="DUU1789" s="62">
        <v>53131609</v>
      </c>
      <c r="DUV1789" s="62">
        <v>53131609</v>
      </c>
      <c r="DUW1789" s="62">
        <v>53131609</v>
      </c>
      <c r="DUX1789" s="62">
        <v>53131609</v>
      </c>
      <c r="DUY1789" s="62">
        <v>53131609</v>
      </c>
      <c r="DUZ1789" s="62">
        <v>53131609</v>
      </c>
      <c r="DVA1789" s="62">
        <v>53131609</v>
      </c>
      <c r="DVB1789" s="62">
        <v>53131609</v>
      </c>
      <c r="DVC1789" s="62">
        <v>53131609</v>
      </c>
      <c r="DVD1789" s="62">
        <v>53131609</v>
      </c>
      <c r="DVE1789" s="62">
        <v>53131609</v>
      </c>
      <c r="DVF1789" s="62">
        <v>53131609</v>
      </c>
      <c r="DVG1789" s="62">
        <v>53131609</v>
      </c>
      <c r="DVH1789" s="62">
        <v>53131609</v>
      </c>
      <c r="DVI1789" s="62">
        <v>53131609</v>
      </c>
      <c r="DVJ1789" s="62">
        <v>53131609</v>
      </c>
      <c r="DVK1789" s="62">
        <v>53131609</v>
      </c>
      <c r="DVL1789" s="62">
        <v>53131609</v>
      </c>
      <c r="DVM1789" s="62">
        <v>53131609</v>
      </c>
      <c r="DVN1789" s="62">
        <v>53131609</v>
      </c>
      <c r="DVO1789" s="62">
        <v>53131609</v>
      </c>
      <c r="DVP1789" s="62">
        <v>53131609</v>
      </c>
      <c r="DVQ1789" s="62">
        <v>53131609</v>
      </c>
      <c r="DVR1789" s="62">
        <v>53131609</v>
      </c>
      <c r="DVS1789" s="62">
        <v>53131609</v>
      </c>
      <c r="DVT1789" s="62">
        <v>53131609</v>
      </c>
      <c r="DVU1789" s="62">
        <v>53131609</v>
      </c>
      <c r="DVV1789" s="62">
        <v>53131609</v>
      </c>
      <c r="DVW1789" s="62">
        <v>53131609</v>
      </c>
      <c r="DVX1789" s="62">
        <v>53131609</v>
      </c>
      <c r="DVY1789" s="62">
        <v>53131609</v>
      </c>
      <c r="DVZ1789" s="62">
        <v>53131609</v>
      </c>
      <c r="DWA1789" s="62">
        <v>53131609</v>
      </c>
      <c r="DWB1789" s="62">
        <v>53131609</v>
      </c>
      <c r="DWC1789" s="62">
        <v>53131609</v>
      </c>
      <c r="DWD1789" s="62">
        <v>53131609</v>
      </c>
      <c r="DWE1789" s="62">
        <v>53131609</v>
      </c>
      <c r="DWF1789" s="62">
        <v>53131609</v>
      </c>
      <c r="DWG1789" s="62">
        <v>53131609</v>
      </c>
      <c r="DWH1789" s="62">
        <v>53131609</v>
      </c>
      <c r="DWI1789" s="62">
        <v>53131609</v>
      </c>
      <c r="DWJ1789" s="62">
        <v>53131609</v>
      </c>
      <c r="DWK1789" s="62">
        <v>53131609</v>
      </c>
      <c r="DWL1789" s="62">
        <v>53131609</v>
      </c>
      <c r="DWM1789" s="62">
        <v>53131609</v>
      </c>
      <c r="DWN1789" s="62">
        <v>53131609</v>
      </c>
      <c r="DWO1789" s="62">
        <v>53131609</v>
      </c>
      <c r="DWP1789" s="62">
        <v>53131609</v>
      </c>
      <c r="DWQ1789" s="62">
        <v>53131609</v>
      </c>
      <c r="DWR1789" s="62">
        <v>53131609</v>
      </c>
      <c r="DWS1789" s="62">
        <v>53131609</v>
      </c>
      <c r="DWT1789" s="62">
        <v>53131609</v>
      </c>
      <c r="DWU1789" s="62">
        <v>53131609</v>
      </c>
      <c r="DWV1789" s="62">
        <v>53131609</v>
      </c>
      <c r="DWW1789" s="62">
        <v>53131609</v>
      </c>
      <c r="DWX1789" s="62">
        <v>53131609</v>
      </c>
      <c r="DWY1789" s="62">
        <v>53131609</v>
      </c>
      <c r="DWZ1789" s="62">
        <v>53131609</v>
      </c>
      <c r="DXA1789" s="62">
        <v>53131609</v>
      </c>
      <c r="DXB1789" s="62">
        <v>53131609</v>
      </c>
      <c r="DXC1789" s="62">
        <v>53131609</v>
      </c>
      <c r="DXD1789" s="62">
        <v>53131609</v>
      </c>
      <c r="DXE1789" s="62">
        <v>53131609</v>
      </c>
      <c r="DXF1789" s="62">
        <v>53131609</v>
      </c>
      <c r="DXG1789" s="62">
        <v>53131609</v>
      </c>
      <c r="DXH1789" s="62">
        <v>53131609</v>
      </c>
      <c r="DXI1789" s="62">
        <v>53131609</v>
      </c>
      <c r="DXJ1789" s="62">
        <v>53131609</v>
      </c>
      <c r="DXK1789" s="62">
        <v>53131609</v>
      </c>
      <c r="DXL1789" s="62">
        <v>53131609</v>
      </c>
      <c r="DXM1789" s="62">
        <v>53131609</v>
      </c>
      <c r="DXN1789" s="62">
        <v>53131609</v>
      </c>
      <c r="DXO1789" s="62">
        <v>53131609</v>
      </c>
      <c r="DXP1789" s="62">
        <v>53131609</v>
      </c>
      <c r="DXQ1789" s="62">
        <v>53131609</v>
      </c>
      <c r="DXR1789" s="62">
        <v>53131609</v>
      </c>
      <c r="DXS1789" s="62">
        <v>53131609</v>
      </c>
      <c r="DXT1789" s="62">
        <v>53131609</v>
      </c>
      <c r="DXU1789" s="62">
        <v>53131609</v>
      </c>
      <c r="DXV1789" s="62">
        <v>53131609</v>
      </c>
      <c r="DXW1789" s="62">
        <v>53131609</v>
      </c>
      <c r="DXX1789" s="62">
        <v>53131609</v>
      </c>
      <c r="DXY1789" s="62">
        <v>53131609</v>
      </c>
      <c r="DXZ1789" s="62">
        <v>53131609</v>
      </c>
      <c r="DYA1789" s="62">
        <v>53131609</v>
      </c>
      <c r="DYB1789" s="62">
        <v>53131609</v>
      </c>
      <c r="DYC1789" s="62">
        <v>53131609</v>
      </c>
      <c r="DYD1789" s="62">
        <v>53131609</v>
      </c>
      <c r="DYE1789" s="62">
        <v>53131609</v>
      </c>
      <c r="DYF1789" s="62">
        <v>53131609</v>
      </c>
      <c r="DYG1789" s="62">
        <v>53131609</v>
      </c>
      <c r="DYH1789" s="62">
        <v>53131609</v>
      </c>
      <c r="DYI1789" s="62">
        <v>53131609</v>
      </c>
      <c r="DYJ1789" s="62">
        <v>53131609</v>
      </c>
      <c r="DYK1789" s="62">
        <v>53131609</v>
      </c>
      <c r="DYL1789" s="62">
        <v>53131609</v>
      </c>
      <c r="DYM1789" s="62">
        <v>53131609</v>
      </c>
      <c r="DYN1789" s="62">
        <v>53131609</v>
      </c>
      <c r="DYO1789" s="62">
        <v>53131609</v>
      </c>
      <c r="DYP1789" s="62">
        <v>53131609</v>
      </c>
      <c r="DYQ1789" s="62">
        <v>53131609</v>
      </c>
      <c r="DYR1789" s="62">
        <v>53131609</v>
      </c>
      <c r="DYS1789" s="62">
        <v>53131609</v>
      </c>
      <c r="DYT1789" s="62">
        <v>53131609</v>
      </c>
      <c r="DYU1789" s="62">
        <v>53131609</v>
      </c>
      <c r="DYV1789" s="62">
        <v>53131609</v>
      </c>
      <c r="DYW1789" s="62">
        <v>53131609</v>
      </c>
      <c r="DYX1789" s="62">
        <v>53131609</v>
      </c>
      <c r="DYY1789" s="62">
        <v>53131609</v>
      </c>
      <c r="DYZ1789" s="62">
        <v>53131609</v>
      </c>
      <c r="DZA1789" s="62">
        <v>53131609</v>
      </c>
      <c r="DZB1789" s="62">
        <v>53131609</v>
      </c>
      <c r="DZC1789" s="62">
        <v>53131609</v>
      </c>
      <c r="DZD1789" s="62">
        <v>53131609</v>
      </c>
      <c r="DZE1789" s="62">
        <v>53131609</v>
      </c>
      <c r="DZF1789" s="62">
        <v>53131609</v>
      </c>
      <c r="DZG1789" s="62">
        <v>53131609</v>
      </c>
      <c r="DZH1789" s="62">
        <v>53131609</v>
      </c>
      <c r="DZI1789" s="62">
        <v>53131609</v>
      </c>
      <c r="DZJ1789" s="62">
        <v>53131609</v>
      </c>
      <c r="DZK1789" s="62">
        <v>53131609</v>
      </c>
      <c r="DZL1789" s="62">
        <v>53131609</v>
      </c>
      <c r="DZM1789" s="62">
        <v>53131609</v>
      </c>
      <c r="DZN1789" s="62">
        <v>53131609</v>
      </c>
      <c r="DZO1789" s="62">
        <v>53131609</v>
      </c>
      <c r="DZP1789" s="62">
        <v>53131609</v>
      </c>
      <c r="DZQ1789" s="62">
        <v>53131609</v>
      </c>
      <c r="DZR1789" s="62">
        <v>53131609</v>
      </c>
      <c r="DZS1789" s="62">
        <v>53131609</v>
      </c>
      <c r="DZT1789" s="62">
        <v>53131609</v>
      </c>
      <c r="DZU1789" s="62">
        <v>53131609</v>
      </c>
      <c r="DZV1789" s="62">
        <v>53131609</v>
      </c>
      <c r="DZW1789" s="62">
        <v>53131609</v>
      </c>
      <c r="DZX1789" s="62">
        <v>53131609</v>
      </c>
      <c r="DZY1789" s="62">
        <v>53131609</v>
      </c>
      <c r="DZZ1789" s="62">
        <v>53131609</v>
      </c>
      <c r="EAA1789" s="62">
        <v>53131609</v>
      </c>
      <c r="EAB1789" s="62">
        <v>53131609</v>
      </c>
      <c r="EAC1789" s="62">
        <v>53131609</v>
      </c>
      <c r="EAD1789" s="62">
        <v>53131609</v>
      </c>
      <c r="EAE1789" s="62">
        <v>53131609</v>
      </c>
      <c r="EAF1789" s="62">
        <v>53131609</v>
      </c>
      <c r="EAG1789" s="62">
        <v>53131609</v>
      </c>
      <c r="EAH1789" s="62">
        <v>53131609</v>
      </c>
      <c r="EAI1789" s="62">
        <v>53131609</v>
      </c>
      <c r="EAJ1789" s="62">
        <v>53131609</v>
      </c>
      <c r="EAK1789" s="62">
        <v>53131609</v>
      </c>
      <c r="EAL1789" s="62">
        <v>53131609</v>
      </c>
      <c r="EAM1789" s="62">
        <v>53131609</v>
      </c>
      <c r="EAN1789" s="62">
        <v>53131609</v>
      </c>
      <c r="EAO1789" s="62">
        <v>53131609</v>
      </c>
      <c r="EAP1789" s="62">
        <v>53131609</v>
      </c>
      <c r="EAQ1789" s="62">
        <v>53131609</v>
      </c>
      <c r="EAR1789" s="62">
        <v>53131609</v>
      </c>
      <c r="EAS1789" s="62">
        <v>53131609</v>
      </c>
      <c r="EAT1789" s="62">
        <v>53131609</v>
      </c>
      <c r="EAU1789" s="62">
        <v>53131609</v>
      </c>
      <c r="EAV1789" s="62">
        <v>53131609</v>
      </c>
      <c r="EAW1789" s="62">
        <v>53131609</v>
      </c>
      <c r="EAX1789" s="62">
        <v>53131609</v>
      </c>
      <c r="EAY1789" s="62">
        <v>53131609</v>
      </c>
      <c r="EAZ1789" s="62">
        <v>53131609</v>
      </c>
      <c r="EBA1789" s="62">
        <v>53131609</v>
      </c>
      <c r="EBB1789" s="62">
        <v>53131609</v>
      </c>
      <c r="EBC1789" s="62">
        <v>53131609</v>
      </c>
      <c r="EBD1789" s="62">
        <v>53131609</v>
      </c>
      <c r="EBE1789" s="62">
        <v>53131609</v>
      </c>
      <c r="EBF1789" s="62">
        <v>53131609</v>
      </c>
      <c r="EBG1789" s="62">
        <v>53131609</v>
      </c>
      <c r="EBH1789" s="62">
        <v>53131609</v>
      </c>
      <c r="EBI1789" s="62">
        <v>53131609</v>
      </c>
      <c r="EBJ1789" s="62">
        <v>53131609</v>
      </c>
      <c r="EBK1789" s="62">
        <v>53131609</v>
      </c>
      <c r="EBL1789" s="62">
        <v>53131609</v>
      </c>
      <c r="EBM1789" s="62">
        <v>53131609</v>
      </c>
      <c r="EBN1789" s="62">
        <v>53131609</v>
      </c>
      <c r="EBO1789" s="62">
        <v>53131609</v>
      </c>
      <c r="EBP1789" s="62">
        <v>53131609</v>
      </c>
      <c r="EBQ1789" s="62">
        <v>53131609</v>
      </c>
      <c r="EBR1789" s="62">
        <v>53131609</v>
      </c>
      <c r="EBS1789" s="62">
        <v>53131609</v>
      </c>
      <c r="EBT1789" s="62">
        <v>53131609</v>
      </c>
      <c r="EBU1789" s="62">
        <v>53131609</v>
      </c>
      <c r="EBV1789" s="62">
        <v>53131609</v>
      </c>
      <c r="EBW1789" s="62">
        <v>53131609</v>
      </c>
      <c r="EBX1789" s="62">
        <v>53131609</v>
      </c>
      <c r="EBY1789" s="62">
        <v>53131609</v>
      </c>
      <c r="EBZ1789" s="62">
        <v>53131609</v>
      </c>
      <c r="ECA1789" s="62">
        <v>53131609</v>
      </c>
      <c r="ECB1789" s="62">
        <v>53131609</v>
      </c>
      <c r="ECC1789" s="62">
        <v>53131609</v>
      </c>
      <c r="ECD1789" s="62">
        <v>53131609</v>
      </c>
      <c r="ECE1789" s="62">
        <v>53131609</v>
      </c>
      <c r="ECF1789" s="62">
        <v>53131609</v>
      </c>
      <c r="ECG1789" s="62">
        <v>53131609</v>
      </c>
      <c r="ECH1789" s="62">
        <v>53131609</v>
      </c>
      <c r="ECI1789" s="62">
        <v>53131609</v>
      </c>
      <c r="ECJ1789" s="62">
        <v>53131609</v>
      </c>
      <c r="ECK1789" s="62">
        <v>53131609</v>
      </c>
      <c r="ECL1789" s="62">
        <v>53131609</v>
      </c>
      <c r="ECM1789" s="62">
        <v>53131609</v>
      </c>
      <c r="ECN1789" s="62">
        <v>53131609</v>
      </c>
      <c r="ECO1789" s="62">
        <v>53131609</v>
      </c>
      <c r="ECP1789" s="62">
        <v>53131609</v>
      </c>
      <c r="ECQ1789" s="62">
        <v>53131609</v>
      </c>
      <c r="ECR1789" s="62">
        <v>53131609</v>
      </c>
      <c r="ECS1789" s="62">
        <v>53131609</v>
      </c>
      <c r="ECT1789" s="62">
        <v>53131609</v>
      </c>
      <c r="ECU1789" s="62">
        <v>53131609</v>
      </c>
      <c r="ECV1789" s="62">
        <v>53131609</v>
      </c>
      <c r="ECW1789" s="62">
        <v>53131609</v>
      </c>
      <c r="ECX1789" s="62">
        <v>53131609</v>
      </c>
      <c r="ECY1789" s="62">
        <v>53131609</v>
      </c>
      <c r="ECZ1789" s="62">
        <v>53131609</v>
      </c>
      <c r="EDA1789" s="62">
        <v>53131609</v>
      </c>
      <c r="EDB1789" s="62">
        <v>53131609</v>
      </c>
      <c r="EDC1789" s="62">
        <v>53131609</v>
      </c>
      <c r="EDD1789" s="62">
        <v>53131609</v>
      </c>
      <c r="EDE1789" s="62">
        <v>53131609</v>
      </c>
      <c r="EDF1789" s="62">
        <v>53131609</v>
      </c>
      <c r="EDG1789" s="62">
        <v>53131609</v>
      </c>
      <c r="EDH1789" s="62">
        <v>53131609</v>
      </c>
      <c r="EDI1789" s="62">
        <v>53131609</v>
      </c>
      <c r="EDJ1789" s="62">
        <v>53131609</v>
      </c>
      <c r="EDK1789" s="62">
        <v>53131609</v>
      </c>
      <c r="EDL1789" s="62">
        <v>53131609</v>
      </c>
      <c r="EDM1789" s="62">
        <v>53131609</v>
      </c>
      <c r="EDN1789" s="62">
        <v>53131609</v>
      </c>
      <c r="EDO1789" s="62">
        <v>53131609</v>
      </c>
      <c r="EDP1789" s="62">
        <v>53131609</v>
      </c>
      <c r="EDQ1789" s="62">
        <v>53131609</v>
      </c>
      <c r="EDR1789" s="62">
        <v>53131609</v>
      </c>
      <c r="EDS1789" s="62">
        <v>53131609</v>
      </c>
      <c r="EDT1789" s="62">
        <v>53131609</v>
      </c>
      <c r="EDU1789" s="62">
        <v>53131609</v>
      </c>
      <c r="EDV1789" s="62">
        <v>53131609</v>
      </c>
      <c r="EDW1789" s="62">
        <v>53131609</v>
      </c>
      <c r="EDX1789" s="62">
        <v>53131609</v>
      </c>
      <c r="EDY1789" s="62">
        <v>53131609</v>
      </c>
      <c r="EDZ1789" s="62">
        <v>53131609</v>
      </c>
      <c r="EEA1789" s="62">
        <v>53131609</v>
      </c>
      <c r="EEB1789" s="62">
        <v>53131609</v>
      </c>
      <c r="EEC1789" s="62">
        <v>53131609</v>
      </c>
      <c r="EED1789" s="62">
        <v>53131609</v>
      </c>
      <c r="EEE1789" s="62">
        <v>53131609</v>
      </c>
      <c r="EEF1789" s="62">
        <v>53131609</v>
      </c>
      <c r="EEG1789" s="62">
        <v>53131609</v>
      </c>
      <c r="EEH1789" s="62">
        <v>53131609</v>
      </c>
      <c r="EEI1789" s="62">
        <v>53131609</v>
      </c>
      <c r="EEJ1789" s="62">
        <v>53131609</v>
      </c>
      <c r="EEK1789" s="62">
        <v>53131609</v>
      </c>
      <c r="EEL1789" s="62">
        <v>53131609</v>
      </c>
      <c r="EEM1789" s="62">
        <v>53131609</v>
      </c>
      <c r="EEN1789" s="62">
        <v>53131609</v>
      </c>
      <c r="EEO1789" s="62">
        <v>53131609</v>
      </c>
      <c r="EEP1789" s="62">
        <v>53131609</v>
      </c>
      <c r="EEQ1789" s="62">
        <v>53131609</v>
      </c>
      <c r="EER1789" s="62">
        <v>53131609</v>
      </c>
      <c r="EES1789" s="62">
        <v>53131609</v>
      </c>
      <c r="EET1789" s="62">
        <v>53131609</v>
      </c>
      <c r="EEU1789" s="62">
        <v>53131609</v>
      </c>
      <c r="EEV1789" s="62">
        <v>53131609</v>
      </c>
      <c r="EEW1789" s="62">
        <v>53131609</v>
      </c>
      <c r="EEX1789" s="62">
        <v>53131609</v>
      </c>
      <c r="EEY1789" s="62">
        <v>53131609</v>
      </c>
      <c r="EEZ1789" s="62">
        <v>53131609</v>
      </c>
      <c r="EFA1789" s="62">
        <v>53131609</v>
      </c>
      <c r="EFB1789" s="62">
        <v>53131609</v>
      </c>
      <c r="EFC1789" s="62">
        <v>53131609</v>
      </c>
      <c r="EFD1789" s="62">
        <v>53131609</v>
      </c>
      <c r="EFE1789" s="62">
        <v>53131609</v>
      </c>
      <c r="EFF1789" s="62">
        <v>53131609</v>
      </c>
      <c r="EFG1789" s="62">
        <v>53131609</v>
      </c>
      <c r="EFH1789" s="62">
        <v>53131609</v>
      </c>
      <c r="EFI1789" s="62">
        <v>53131609</v>
      </c>
      <c r="EFJ1789" s="62">
        <v>53131609</v>
      </c>
      <c r="EFK1789" s="62">
        <v>53131609</v>
      </c>
      <c r="EFL1789" s="62">
        <v>53131609</v>
      </c>
      <c r="EFM1789" s="62">
        <v>53131609</v>
      </c>
      <c r="EFN1789" s="62">
        <v>53131609</v>
      </c>
      <c r="EFO1789" s="62">
        <v>53131609</v>
      </c>
      <c r="EFP1789" s="62">
        <v>53131609</v>
      </c>
      <c r="EFQ1789" s="62">
        <v>53131609</v>
      </c>
      <c r="EFR1789" s="62">
        <v>53131609</v>
      </c>
      <c r="EFS1789" s="62">
        <v>53131609</v>
      </c>
      <c r="EFT1789" s="62">
        <v>53131609</v>
      </c>
      <c r="EFU1789" s="62">
        <v>53131609</v>
      </c>
      <c r="EFV1789" s="62">
        <v>53131609</v>
      </c>
      <c r="EFW1789" s="62">
        <v>53131609</v>
      </c>
      <c r="EFX1789" s="62">
        <v>53131609</v>
      </c>
      <c r="EFY1789" s="62">
        <v>53131609</v>
      </c>
      <c r="EFZ1789" s="62">
        <v>53131609</v>
      </c>
      <c r="EGA1789" s="62">
        <v>53131609</v>
      </c>
      <c r="EGB1789" s="62">
        <v>53131609</v>
      </c>
      <c r="EGC1789" s="62">
        <v>53131609</v>
      </c>
      <c r="EGD1789" s="62">
        <v>53131609</v>
      </c>
      <c r="EGE1789" s="62">
        <v>53131609</v>
      </c>
      <c r="EGF1789" s="62">
        <v>53131609</v>
      </c>
      <c r="EGG1789" s="62">
        <v>53131609</v>
      </c>
      <c r="EGH1789" s="62">
        <v>53131609</v>
      </c>
      <c r="EGI1789" s="62">
        <v>53131609</v>
      </c>
      <c r="EGJ1789" s="62">
        <v>53131609</v>
      </c>
      <c r="EGK1789" s="62">
        <v>53131609</v>
      </c>
      <c r="EGL1789" s="62">
        <v>53131609</v>
      </c>
      <c r="EGM1789" s="62">
        <v>53131609</v>
      </c>
      <c r="EGN1789" s="62">
        <v>53131609</v>
      </c>
      <c r="EGO1789" s="62">
        <v>53131609</v>
      </c>
      <c r="EGP1789" s="62">
        <v>53131609</v>
      </c>
      <c r="EGQ1789" s="62">
        <v>53131609</v>
      </c>
      <c r="EGR1789" s="62">
        <v>53131609</v>
      </c>
      <c r="EGS1789" s="62">
        <v>53131609</v>
      </c>
      <c r="EGT1789" s="62">
        <v>53131609</v>
      </c>
      <c r="EGU1789" s="62">
        <v>53131609</v>
      </c>
      <c r="EGV1789" s="62">
        <v>53131609</v>
      </c>
      <c r="EGW1789" s="62">
        <v>53131609</v>
      </c>
      <c r="EGX1789" s="62">
        <v>53131609</v>
      </c>
      <c r="EGY1789" s="62">
        <v>53131609</v>
      </c>
      <c r="EGZ1789" s="62">
        <v>53131609</v>
      </c>
      <c r="EHA1789" s="62">
        <v>53131609</v>
      </c>
      <c r="EHB1789" s="62">
        <v>53131609</v>
      </c>
      <c r="EHC1789" s="62">
        <v>53131609</v>
      </c>
      <c r="EHD1789" s="62">
        <v>53131609</v>
      </c>
      <c r="EHE1789" s="62">
        <v>53131609</v>
      </c>
      <c r="EHF1789" s="62">
        <v>53131609</v>
      </c>
      <c r="EHG1789" s="62">
        <v>53131609</v>
      </c>
      <c r="EHH1789" s="62">
        <v>53131609</v>
      </c>
      <c r="EHI1789" s="62">
        <v>53131609</v>
      </c>
      <c r="EHJ1789" s="62">
        <v>53131609</v>
      </c>
      <c r="EHK1789" s="62">
        <v>53131609</v>
      </c>
      <c r="EHL1789" s="62">
        <v>53131609</v>
      </c>
      <c r="EHM1789" s="62">
        <v>53131609</v>
      </c>
      <c r="EHN1789" s="62">
        <v>53131609</v>
      </c>
      <c r="EHO1789" s="62">
        <v>53131609</v>
      </c>
      <c r="EHP1789" s="62">
        <v>53131609</v>
      </c>
      <c r="EHQ1789" s="62">
        <v>53131609</v>
      </c>
      <c r="EHR1789" s="62">
        <v>53131609</v>
      </c>
      <c r="EHS1789" s="62">
        <v>53131609</v>
      </c>
      <c r="EHT1789" s="62">
        <v>53131609</v>
      </c>
      <c r="EHU1789" s="62">
        <v>53131609</v>
      </c>
      <c r="EHV1789" s="62">
        <v>53131609</v>
      </c>
      <c r="EHW1789" s="62">
        <v>53131609</v>
      </c>
      <c r="EHX1789" s="62">
        <v>53131609</v>
      </c>
      <c r="EHY1789" s="62">
        <v>53131609</v>
      </c>
      <c r="EHZ1789" s="62">
        <v>53131609</v>
      </c>
      <c r="EIA1789" s="62">
        <v>53131609</v>
      </c>
      <c r="EIB1789" s="62">
        <v>53131609</v>
      </c>
      <c r="EIC1789" s="62">
        <v>53131609</v>
      </c>
      <c r="EID1789" s="62">
        <v>53131609</v>
      </c>
      <c r="EIE1789" s="62">
        <v>53131609</v>
      </c>
      <c r="EIF1789" s="62">
        <v>53131609</v>
      </c>
      <c r="EIG1789" s="62">
        <v>53131609</v>
      </c>
      <c r="EIH1789" s="62">
        <v>53131609</v>
      </c>
      <c r="EII1789" s="62">
        <v>53131609</v>
      </c>
      <c r="EIJ1789" s="62">
        <v>53131609</v>
      </c>
      <c r="EIK1789" s="62">
        <v>53131609</v>
      </c>
      <c r="EIL1789" s="62">
        <v>53131609</v>
      </c>
      <c r="EIM1789" s="62">
        <v>53131609</v>
      </c>
      <c r="EIN1789" s="62">
        <v>53131609</v>
      </c>
      <c r="EIO1789" s="62">
        <v>53131609</v>
      </c>
      <c r="EIP1789" s="62">
        <v>53131609</v>
      </c>
      <c r="EIQ1789" s="62">
        <v>53131609</v>
      </c>
      <c r="EIR1789" s="62">
        <v>53131609</v>
      </c>
      <c r="EIS1789" s="62">
        <v>53131609</v>
      </c>
      <c r="EIT1789" s="62">
        <v>53131609</v>
      </c>
      <c r="EIU1789" s="62">
        <v>53131609</v>
      </c>
      <c r="EIV1789" s="62">
        <v>53131609</v>
      </c>
      <c r="EIW1789" s="62">
        <v>53131609</v>
      </c>
      <c r="EIX1789" s="62">
        <v>53131609</v>
      </c>
      <c r="EIY1789" s="62">
        <v>53131609</v>
      </c>
      <c r="EIZ1789" s="62">
        <v>53131609</v>
      </c>
      <c r="EJA1789" s="62">
        <v>53131609</v>
      </c>
      <c r="EJB1789" s="62">
        <v>53131609</v>
      </c>
      <c r="EJC1789" s="62">
        <v>53131609</v>
      </c>
      <c r="EJD1789" s="62">
        <v>53131609</v>
      </c>
      <c r="EJE1789" s="62">
        <v>53131609</v>
      </c>
      <c r="EJF1789" s="62">
        <v>53131609</v>
      </c>
      <c r="EJG1789" s="62">
        <v>53131609</v>
      </c>
      <c r="EJH1789" s="62">
        <v>53131609</v>
      </c>
      <c r="EJI1789" s="62">
        <v>53131609</v>
      </c>
      <c r="EJJ1789" s="62">
        <v>53131609</v>
      </c>
      <c r="EJK1789" s="62">
        <v>53131609</v>
      </c>
      <c r="EJL1789" s="62">
        <v>53131609</v>
      </c>
      <c r="EJM1789" s="62">
        <v>53131609</v>
      </c>
      <c r="EJN1789" s="62">
        <v>53131609</v>
      </c>
      <c r="EJO1789" s="62">
        <v>53131609</v>
      </c>
      <c r="EJP1789" s="62">
        <v>53131609</v>
      </c>
      <c r="EJQ1789" s="62">
        <v>53131609</v>
      </c>
      <c r="EJR1789" s="62">
        <v>53131609</v>
      </c>
      <c r="EJS1789" s="62">
        <v>53131609</v>
      </c>
      <c r="EJT1789" s="62">
        <v>53131609</v>
      </c>
      <c r="EJU1789" s="62">
        <v>53131609</v>
      </c>
      <c r="EJV1789" s="62">
        <v>53131609</v>
      </c>
      <c r="EJW1789" s="62">
        <v>53131609</v>
      </c>
      <c r="EJX1789" s="62">
        <v>53131609</v>
      </c>
      <c r="EJY1789" s="62">
        <v>53131609</v>
      </c>
      <c r="EJZ1789" s="62">
        <v>53131609</v>
      </c>
      <c r="EKA1789" s="62">
        <v>53131609</v>
      </c>
      <c r="EKB1789" s="62">
        <v>53131609</v>
      </c>
      <c r="EKC1789" s="62">
        <v>53131609</v>
      </c>
      <c r="EKD1789" s="62">
        <v>53131609</v>
      </c>
      <c r="EKE1789" s="62">
        <v>53131609</v>
      </c>
      <c r="EKF1789" s="62">
        <v>53131609</v>
      </c>
      <c r="EKG1789" s="62">
        <v>53131609</v>
      </c>
      <c r="EKH1789" s="62">
        <v>53131609</v>
      </c>
      <c r="EKI1789" s="62">
        <v>53131609</v>
      </c>
      <c r="EKJ1789" s="62">
        <v>53131609</v>
      </c>
      <c r="EKK1789" s="62">
        <v>53131609</v>
      </c>
      <c r="EKL1789" s="62">
        <v>53131609</v>
      </c>
      <c r="EKM1789" s="62">
        <v>53131609</v>
      </c>
      <c r="EKN1789" s="62">
        <v>53131609</v>
      </c>
      <c r="EKO1789" s="62">
        <v>53131609</v>
      </c>
      <c r="EKP1789" s="62">
        <v>53131609</v>
      </c>
      <c r="EKQ1789" s="62">
        <v>53131609</v>
      </c>
      <c r="EKR1789" s="62">
        <v>53131609</v>
      </c>
      <c r="EKS1789" s="62">
        <v>53131609</v>
      </c>
      <c r="EKT1789" s="62">
        <v>53131609</v>
      </c>
      <c r="EKU1789" s="62">
        <v>53131609</v>
      </c>
      <c r="EKV1789" s="62">
        <v>53131609</v>
      </c>
      <c r="EKW1789" s="62">
        <v>53131609</v>
      </c>
      <c r="EKX1789" s="62">
        <v>53131609</v>
      </c>
      <c r="EKY1789" s="62">
        <v>53131609</v>
      </c>
      <c r="EKZ1789" s="62">
        <v>53131609</v>
      </c>
      <c r="ELA1789" s="62">
        <v>53131609</v>
      </c>
      <c r="ELB1789" s="62">
        <v>53131609</v>
      </c>
      <c r="ELC1789" s="62">
        <v>53131609</v>
      </c>
      <c r="ELD1789" s="62">
        <v>53131609</v>
      </c>
      <c r="ELE1789" s="62">
        <v>53131609</v>
      </c>
      <c r="ELF1789" s="62">
        <v>53131609</v>
      </c>
      <c r="ELG1789" s="62">
        <v>53131609</v>
      </c>
      <c r="ELH1789" s="62">
        <v>53131609</v>
      </c>
      <c r="ELI1789" s="62">
        <v>53131609</v>
      </c>
      <c r="ELJ1789" s="62">
        <v>53131609</v>
      </c>
      <c r="ELK1789" s="62">
        <v>53131609</v>
      </c>
      <c r="ELL1789" s="62">
        <v>53131609</v>
      </c>
      <c r="ELM1789" s="62">
        <v>53131609</v>
      </c>
      <c r="ELN1789" s="62">
        <v>53131609</v>
      </c>
      <c r="ELO1789" s="62">
        <v>53131609</v>
      </c>
      <c r="ELP1789" s="62">
        <v>53131609</v>
      </c>
      <c r="ELQ1789" s="62">
        <v>53131609</v>
      </c>
      <c r="ELR1789" s="62">
        <v>53131609</v>
      </c>
      <c r="ELS1789" s="62">
        <v>53131609</v>
      </c>
      <c r="ELT1789" s="62">
        <v>53131609</v>
      </c>
      <c r="ELU1789" s="62">
        <v>53131609</v>
      </c>
      <c r="ELV1789" s="62">
        <v>53131609</v>
      </c>
      <c r="ELW1789" s="62">
        <v>53131609</v>
      </c>
      <c r="ELX1789" s="62">
        <v>53131609</v>
      </c>
      <c r="ELY1789" s="62">
        <v>53131609</v>
      </c>
      <c r="ELZ1789" s="62">
        <v>53131609</v>
      </c>
      <c r="EMA1789" s="62">
        <v>53131609</v>
      </c>
      <c r="EMB1789" s="62">
        <v>53131609</v>
      </c>
      <c r="EMC1789" s="62">
        <v>53131609</v>
      </c>
      <c r="EMD1789" s="62">
        <v>53131609</v>
      </c>
      <c r="EME1789" s="62">
        <v>53131609</v>
      </c>
      <c r="EMF1789" s="62">
        <v>53131609</v>
      </c>
      <c r="EMG1789" s="62">
        <v>53131609</v>
      </c>
      <c r="EMH1789" s="62">
        <v>53131609</v>
      </c>
      <c r="EMI1789" s="62">
        <v>53131609</v>
      </c>
      <c r="EMJ1789" s="62">
        <v>53131609</v>
      </c>
      <c r="EMK1789" s="62">
        <v>53131609</v>
      </c>
      <c r="EML1789" s="62">
        <v>53131609</v>
      </c>
      <c r="EMM1789" s="62">
        <v>53131609</v>
      </c>
      <c r="EMN1789" s="62">
        <v>53131609</v>
      </c>
      <c r="EMO1789" s="62">
        <v>53131609</v>
      </c>
      <c r="EMP1789" s="62">
        <v>53131609</v>
      </c>
      <c r="EMQ1789" s="62">
        <v>53131609</v>
      </c>
      <c r="EMR1789" s="62">
        <v>53131609</v>
      </c>
      <c r="EMS1789" s="62">
        <v>53131609</v>
      </c>
      <c r="EMT1789" s="62">
        <v>53131609</v>
      </c>
      <c r="EMU1789" s="62">
        <v>53131609</v>
      </c>
      <c r="EMV1789" s="62">
        <v>53131609</v>
      </c>
      <c r="EMW1789" s="62">
        <v>53131609</v>
      </c>
      <c r="EMX1789" s="62">
        <v>53131609</v>
      </c>
      <c r="EMY1789" s="62">
        <v>53131609</v>
      </c>
      <c r="EMZ1789" s="62">
        <v>53131609</v>
      </c>
      <c r="ENA1789" s="62">
        <v>53131609</v>
      </c>
      <c r="ENB1789" s="62">
        <v>53131609</v>
      </c>
      <c r="ENC1789" s="62">
        <v>53131609</v>
      </c>
      <c r="END1789" s="62">
        <v>53131609</v>
      </c>
      <c r="ENE1789" s="62">
        <v>53131609</v>
      </c>
      <c r="ENF1789" s="62">
        <v>53131609</v>
      </c>
      <c r="ENG1789" s="62">
        <v>53131609</v>
      </c>
      <c r="ENH1789" s="62">
        <v>53131609</v>
      </c>
      <c r="ENI1789" s="62">
        <v>53131609</v>
      </c>
      <c r="ENJ1789" s="62">
        <v>53131609</v>
      </c>
      <c r="ENK1789" s="62">
        <v>53131609</v>
      </c>
      <c r="ENL1789" s="62">
        <v>53131609</v>
      </c>
      <c r="ENM1789" s="62">
        <v>53131609</v>
      </c>
      <c r="ENN1789" s="62">
        <v>53131609</v>
      </c>
      <c r="ENO1789" s="62">
        <v>53131609</v>
      </c>
      <c r="ENP1789" s="62">
        <v>53131609</v>
      </c>
      <c r="ENQ1789" s="62">
        <v>53131609</v>
      </c>
      <c r="ENR1789" s="62">
        <v>53131609</v>
      </c>
      <c r="ENS1789" s="62">
        <v>53131609</v>
      </c>
      <c r="ENT1789" s="62">
        <v>53131609</v>
      </c>
      <c r="ENU1789" s="62">
        <v>53131609</v>
      </c>
      <c r="ENV1789" s="62">
        <v>53131609</v>
      </c>
      <c r="ENW1789" s="62">
        <v>53131609</v>
      </c>
      <c r="ENX1789" s="62">
        <v>53131609</v>
      </c>
      <c r="ENY1789" s="62">
        <v>53131609</v>
      </c>
      <c r="ENZ1789" s="62">
        <v>53131609</v>
      </c>
      <c r="EOA1789" s="62">
        <v>53131609</v>
      </c>
      <c r="EOB1789" s="62">
        <v>53131609</v>
      </c>
      <c r="EOC1789" s="62">
        <v>53131609</v>
      </c>
      <c r="EOD1789" s="62">
        <v>53131609</v>
      </c>
      <c r="EOE1789" s="62">
        <v>53131609</v>
      </c>
      <c r="EOF1789" s="62">
        <v>53131609</v>
      </c>
      <c r="EOG1789" s="62">
        <v>53131609</v>
      </c>
      <c r="EOH1789" s="62">
        <v>53131609</v>
      </c>
      <c r="EOI1789" s="62">
        <v>53131609</v>
      </c>
      <c r="EOJ1789" s="62">
        <v>53131609</v>
      </c>
      <c r="EOK1789" s="62">
        <v>53131609</v>
      </c>
      <c r="EOL1789" s="62">
        <v>53131609</v>
      </c>
      <c r="EOM1789" s="62">
        <v>53131609</v>
      </c>
      <c r="EON1789" s="62">
        <v>53131609</v>
      </c>
      <c r="EOO1789" s="62">
        <v>53131609</v>
      </c>
      <c r="EOP1789" s="62">
        <v>53131609</v>
      </c>
      <c r="EOQ1789" s="62">
        <v>53131609</v>
      </c>
      <c r="EOR1789" s="62">
        <v>53131609</v>
      </c>
      <c r="EOS1789" s="62">
        <v>53131609</v>
      </c>
      <c r="EOT1789" s="62">
        <v>53131609</v>
      </c>
      <c r="EOU1789" s="62">
        <v>53131609</v>
      </c>
      <c r="EOV1789" s="62">
        <v>53131609</v>
      </c>
      <c r="EOW1789" s="62">
        <v>53131609</v>
      </c>
      <c r="EOX1789" s="62">
        <v>53131609</v>
      </c>
      <c r="EOY1789" s="62">
        <v>53131609</v>
      </c>
      <c r="EOZ1789" s="62">
        <v>53131609</v>
      </c>
      <c r="EPA1789" s="62">
        <v>53131609</v>
      </c>
      <c r="EPB1789" s="62">
        <v>53131609</v>
      </c>
      <c r="EPC1789" s="62">
        <v>53131609</v>
      </c>
      <c r="EPD1789" s="62">
        <v>53131609</v>
      </c>
      <c r="EPE1789" s="62">
        <v>53131609</v>
      </c>
      <c r="EPF1789" s="62">
        <v>53131609</v>
      </c>
      <c r="EPG1789" s="62">
        <v>53131609</v>
      </c>
      <c r="EPH1789" s="62">
        <v>53131609</v>
      </c>
      <c r="EPI1789" s="62">
        <v>53131609</v>
      </c>
      <c r="EPJ1789" s="62">
        <v>53131609</v>
      </c>
      <c r="EPK1789" s="62">
        <v>53131609</v>
      </c>
      <c r="EPL1789" s="62">
        <v>53131609</v>
      </c>
      <c r="EPM1789" s="62">
        <v>53131609</v>
      </c>
      <c r="EPN1789" s="62">
        <v>53131609</v>
      </c>
      <c r="EPO1789" s="62">
        <v>53131609</v>
      </c>
      <c r="EPP1789" s="62">
        <v>53131609</v>
      </c>
      <c r="EPQ1789" s="62">
        <v>53131609</v>
      </c>
      <c r="EPR1789" s="62">
        <v>53131609</v>
      </c>
      <c r="EPS1789" s="62">
        <v>53131609</v>
      </c>
      <c r="EPT1789" s="62">
        <v>53131609</v>
      </c>
      <c r="EPU1789" s="62">
        <v>53131609</v>
      </c>
      <c r="EPV1789" s="62">
        <v>53131609</v>
      </c>
      <c r="EPW1789" s="62">
        <v>53131609</v>
      </c>
      <c r="EPX1789" s="62">
        <v>53131609</v>
      </c>
      <c r="EPY1789" s="62">
        <v>53131609</v>
      </c>
      <c r="EPZ1789" s="62">
        <v>53131609</v>
      </c>
      <c r="EQA1789" s="62">
        <v>53131609</v>
      </c>
      <c r="EQB1789" s="62">
        <v>53131609</v>
      </c>
      <c r="EQC1789" s="62">
        <v>53131609</v>
      </c>
      <c r="EQD1789" s="62">
        <v>53131609</v>
      </c>
      <c r="EQE1789" s="62">
        <v>53131609</v>
      </c>
      <c r="EQF1789" s="62">
        <v>53131609</v>
      </c>
      <c r="EQG1789" s="62">
        <v>53131609</v>
      </c>
      <c r="EQH1789" s="62">
        <v>53131609</v>
      </c>
      <c r="EQI1789" s="62">
        <v>53131609</v>
      </c>
      <c r="EQJ1789" s="62">
        <v>53131609</v>
      </c>
      <c r="EQK1789" s="62">
        <v>53131609</v>
      </c>
      <c r="EQL1789" s="62">
        <v>53131609</v>
      </c>
      <c r="EQM1789" s="62">
        <v>53131609</v>
      </c>
      <c r="EQN1789" s="62">
        <v>53131609</v>
      </c>
      <c r="EQO1789" s="62">
        <v>53131609</v>
      </c>
      <c r="EQP1789" s="62">
        <v>53131609</v>
      </c>
      <c r="EQQ1789" s="62">
        <v>53131609</v>
      </c>
      <c r="EQR1789" s="62">
        <v>53131609</v>
      </c>
      <c r="EQS1789" s="62">
        <v>53131609</v>
      </c>
      <c r="EQT1789" s="62">
        <v>53131609</v>
      </c>
      <c r="EQU1789" s="62">
        <v>53131609</v>
      </c>
      <c r="EQV1789" s="62">
        <v>53131609</v>
      </c>
      <c r="EQW1789" s="62">
        <v>53131609</v>
      </c>
      <c r="EQX1789" s="62">
        <v>53131609</v>
      </c>
      <c r="EQY1789" s="62">
        <v>53131609</v>
      </c>
      <c r="EQZ1789" s="62">
        <v>53131609</v>
      </c>
      <c r="ERA1789" s="62">
        <v>53131609</v>
      </c>
      <c r="ERB1789" s="62">
        <v>53131609</v>
      </c>
      <c r="ERC1789" s="62">
        <v>53131609</v>
      </c>
      <c r="ERD1789" s="62">
        <v>53131609</v>
      </c>
      <c r="ERE1789" s="62">
        <v>53131609</v>
      </c>
      <c r="ERF1789" s="62">
        <v>53131609</v>
      </c>
      <c r="ERG1789" s="62">
        <v>53131609</v>
      </c>
      <c r="ERH1789" s="62">
        <v>53131609</v>
      </c>
      <c r="ERI1789" s="62">
        <v>53131609</v>
      </c>
      <c r="ERJ1789" s="62">
        <v>53131609</v>
      </c>
      <c r="ERK1789" s="62">
        <v>53131609</v>
      </c>
      <c r="ERL1789" s="62">
        <v>53131609</v>
      </c>
      <c r="ERM1789" s="62">
        <v>53131609</v>
      </c>
      <c r="ERN1789" s="62">
        <v>53131609</v>
      </c>
      <c r="ERO1789" s="62">
        <v>53131609</v>
      </c>
      <c r="ERP1789" s="62">
        <v>53131609</v>
      </c>
      <c r="ERQ1789" s="62">
        <v>53131609</v>
      </c>
      <c r="ERR1789" s="62">
        <v>53131609</v>
      </c>
      <c r="ERS1789" s="62">
        <v>53131609</v>
      </c>
      <c r="ERT1789" s="62">
        <v>53131609</v>
      </c>
      <c r="ERU1789" s="62">
        <v>53131609</v>
      </c>
      <c r="ERV1789" s="62">
        <v>53131609</v>
      </c>
      <c r="ERW1789" s="62">
        <v>53131609</v>
      </c>
      <c r="ERX1789" s="62">
        <v>53131609</v>
      </c>
      <c r="ERY1789" s="62">
        <v>53131609</v>
      </c>
      <c r="ERZ1789" s="62">
        <v>53131609</v>
      </c>
      <c r="ESA1789" s="62">
        <v>53131609</v>
      </c>
      <c r="ESB1789" s="62">
        <v>53131609</v>
      </c>
      <c r="ESC1789" s="62">
        <v>53131609</v>
      </c>
      <c r="ESD1789" s="62">
        <v>53131609</v>
      </c>
      <c r="ESE1789" s="62">
        <v>53131609</v>
      </c>
      <c r="ESF1789" s="62">
        <v>53131609</v>
      </c>
      <c r="ESG1789" s="62">
        <v>53131609</v>
      </c>
      <c r="ESH1789" s="62">
        <v>53131609</v>
      </c>
      <c r="ESI1789" s="62">
        <v>53131609</v>
      </c>
      <c r="ESJ1789" s="62">
        <v>53131609</v>
      </c>
      <c r="ESK1789" s="62">
        <v>53131609</v>
      </c>
      <c r="ESL1789" s="62">
        <v>53131609</v>
      </c>
      <c r="ESM1789" s="62">
        <v>53131609</v>
      </c>
      <c r="ESN1789" s="62">
        <v>53131609</v>
      </c>
      <c r="ESO1789" s="62">
        <v>53131609</v>
      </c>
      <c r="ESP1789" s="62">
        <v>53131609</v>
      </c>
      <c r="ESQ1789" s="62">
        <v>53131609</v>
      </c>
      <c r="ESR1789" s="62">
        <v>53131609</v>
      </c>
      <c r="ESS1789" s="62">
        <v>53131609</v>
      </c>
      <c r="EST1789" s="62">
        <v>53131609</v>
      </c>
      <c r="ESU1789" s="62">
        <v>53131609</v>
      </c>
      <c r="ESV1789" s="62">
        <v>53131609</v>
      </c>
      <c r="ESW1789" s="62">
        <v>53131609</v>
      </c>
      <c r="ESX1789" s="62">
        <v>53131609</v>
      </c>
      <c r="ESY1789" s="62">
        <v>53131609</v>
      </c>
      <c r="ESZ1789" s="62">
        <v>53131609</v>
      </c>
      <c r="ETA1789" s="62">
        <v>53131609</v>
      </c>
      <c r="ETB1789" s="62">
        <v>53131609</v>
      </c>
      <c r="ETC1789" s="62">
        <v>53131609</v>
      </c>
      <c r="ETD1789" s="62">
        <v>53131609</v>
      </c>
      <c r="ETE1789" s="62">
        <v>53131609</v>
      </c>
      <c r="ETF1789" s="62">
        <v>53131609</v>
      </c>
      <c r="ETG1789" s="62">
        <v>53131609</v>
      </c>
      <c r="ETH1789" s="62">
        <v>53131609</v>
      </c>
      <c r="ETI1789" s="62">
        <v>53131609</v>
      </c>
      <c r="ETJ1789" s="62">
        <v>53131609</v>
      </c>
      <c r="ETK1789" s="62">
        <v>53131609</v>
      </c>
      <c r="ETL1789" s="62">
        <v>53131609</v>
      </c>
      <c r="ETM1789" s="62">
        <v>53131609</v>
      </c>
      <c r="ETN1789" s="62">
        <v>53131609</v>
      </c>
      <c r="ETO1789" s="62">
        <v>53131609</v>
      </c>
      <c r="ETP1789" s="62">
        <v>53131609</v>
      </c>
      <c r="ETQ1789" s="62">
        <v>53131609</v>
      </c>
      <c r="ETR1789" s="62">
        <v>53131609</v>
      </c>
      <c r="ETS1789" s="62">
        <v>53131609</v>
      </c>
      <c r="ETT1789" s="62">
        <v>53131609</v>
      </c>
      <c r="ETU1789" s="62">
        <v>53131609</v>
      </c>
      <c r="ETV1789" s="62">
        <v>53131609</v>
      </c>
      <c r="ETW1789" s="62">
        <v>53131609</v>
      </c>
      <c r="ETX1789" s="62">
        <v>53131609</v>
      </c>
      <c r="ETY1789" s="62">
        <v>53131609</v>
      </c>
      <c r="ETZ1789" s="62">
        <v>53131609</v>
      </c>
      <c r="EUA1789" s="62">
        <v>53131609</v>
      </c>
      <c r="EUB1789" s="62">
        <v>53131609</v>
      </c>
      <c r="EUC1789" s="62">
        <v>53131609</v>
      </c>
      <c r="EUD1789" s="62">
        <v>53131609</v>
      </c>
      <c r="EUE1789" s="62">
        <v>53131609</v>
      </c>
      <c r="EUF1789" s="62">
        <v>53131609</v>
      </c>
      <c r="EUG1789" s="62">
        <v>53131609</v>
      </c>
      <c r="EUH1789" s="62">
        <v>53131609</v>
      </c>
      <c r="EUI1789" s="62">
        <v>53131609</v>
      </c>
      <c r="EUJ1789" s="62">
        <v>53131609</v>
      </c>
      <c r="EUK1789" s="62">
        <v>53131609</v>
      </c>
      <c r="EUL1789" s="62">
        <v>53131609</v>
      </c>
      <c r="EUM1789" s="62">
        <v>53131609</v>
      </c>
      <c r="EUN1789" s="62">
        <v>53131609</v>
      </c>
      <c r="EUO1789" s="62">
        <v>53131609</v>
      </c>
      <c r="EUP1789" s="62">
        <v>53131609</v>
      </c>
      <c r="EUQ1789" s="62">
        <v>53131609</v>
      </c>
      <c r="EUR1789" s="62">
        <v>53131609</v>
      </c>
      <c r="EUS1789" s="62">
        <v>53131609</v>
      </c>
      <c r="EUT1789" s="62">
        <v>53131609</v>
      </c>
      <c r="EUU1789" s="62">
        <v>53131609</v>
      </c>
      <c r="EUV1789" s="62">
        <v>53131609</v>
      </c>
      <c r="EUW1789" s="62">
        <v>53131609</v>
      </c>
      <c r="EUX1789" s="62">
        <v>53131609</v>
      </c>
      <c r="EUY1789" s="62">
        <v>53131609</v>
      </c>
      <c r="EUZ1789" s="62">
        <v>53131609</v>
      </c>
      <c r="EVA1789" s="62">
        <v>53131609</v>
      </c>
      <c r="EVB1789" s="62">
        <v>53131609</v>
      </c>
      <c r="EVC1789" s="62">
        <v>53131609</v>
      </c>
      <c r="EVD1789" s="62">
        <v>53131609</v>
      </c>
      <c r="EVE1789" s="62">
        <v>53131609</v>
      </c>
      <c r="EVF1789" s="62">
        <v>53131609</v>
      </c>
      <c r="EVG1789" s="62">
        <v>53131609</v>
      </c>
      <c r="EVH1789" s="62">
        <v>53131609</v>
      </c>
      <c r="EVI1789" s="62">
        <v>53131609</v>
      </c>
      <c r="EVJ1789" s="62">
        <v>53131609</v>
      </c>
      <c r="EVK1789" s="62">
        <v>53131609</v>
      </c>
      <c r="EVL1789" s="62">
        <v>53131609</v>
      </c>
      <c r="EVM1789" s="62">
        <v>53131609</v>
      </c>
      <c r="EVN1789" s="62">
        <v>53131609</v>
      </c>
      <c r="EVO1789" s="62">
        <v>53131609</v>
      </c>
      <c r="EVP1789" s="62">
        <v>53131609</v>
      </c>
      <c r="EVQ1789" s="62">
        <v>53131609</v>
      </c>
      <c r="EVR1789" s="62">
        <v>53131609</v>
      </c>
      <c r="EVS1789" s="62">
        <v>53131609</v>
      </c>
      <c r="EVT1789" s="62">
        <v>53131609</v>
      </c>
      <c r="EVU1789" s="62">
        <v>53131609</v>
      </c>
      <c r="EVV1789" s="62">
        <v>53131609</v>
      </c>
      <c r="EVW1789" s="62">
        <v>53131609</v>
      </c>
      <c r="EVX1789" s="62">
        <v>53131609</v>
      </c>
      <c r="EVY1789" s="62">
        <v>53131609</v>
      </c>
      <c r="EVZ1789" s="62">
        <v>53131609</v>
      </c>
      <c r="EWA1789" s="62">
        <v>53131609</v>
      </c>
      <c r="EWB1789" s="62">
        <v>53131609</v>
      </c>
      <c r="EWC1789" s="62">
        <v>53131609</v>
      </c>
      <c r="EWD1789" s="62">
        <v>53131609</v>
      </c>
      <c r="EWE1789" s="62">
        <v>53131609</v>
      </c>
      <c r="EWF1789" s="62">
        <v>53131609</v>
      </c>
      <c r="EWG1789" s="62">
        <v>53131609</v>
      </c>
      <c r="EWH1789" s="62">
        <v>53131609</v>
      </c>
      <c r="EWI1789" s="62">
        <v>53131609</v>
      </c>
      <c r="EWJ1789" s="62">
        <v>53131609</v>
      </c>
      <c r="EWK1789" s="62">
        <v>53131609</v>
      </c>
      <c r="EWL1789" s="62">
        <v>53131609</v>
      </c>
      <c r="EWM1789" s="62">
        <v>53131609</v>
      </c>
      <c r="EWN1789" s="62">
        <v>53131609</v>
      </c>
      <c r="EWO1789" s="62">
        <v>53131609</v>
      </c>
      <c r="EWP1789" s="62">
        <v>53131609</v>
      </c>
      <c r="EWQ1789" s="62">
        <v>53131609</v>
      </c>
      <c r="EWR1789" s="62">
        <v>53131609</v>
      </c>
      <c r="EWS1789" s="62">
        <v>53131609</v>
      </c>
      <c r="EWT1789" s="62">
        <v>53131609</v>
      </c>
      <c r="EWU1789" s="62">
        <v>53131609</v>
      </c>
      <c r="EWV1789" s="62">
        <v>53131609</v>
      </c>
      <c r="EWW1789" s="62">
        <v>53131609</v>
      </c>
      <c r="EWX1789" s="62">
        <v>53131609</v>
      </c>
      <c r="EWY1789" s="62">
        <v>53131609</v>
      </c>
      <c r="EWZ1789" s="62">
        <v>53131609</v>
      </c>
      <c r="EXA1789" s="62">
        <v>53131609</v>
      </c>
      <c r="EXB1789" s="62">
        <v>53131609</v>
      </c>
      <c r="EXC1789" s="62">
        <v>53131609</v>
      </c>
      <c r="EXD1789" s="62">
        <v>53131609</v>
      </c>
      <c r="EXE1789" s="62">
        <v>53131609</v>
      </c>
      <c r="EXF1789" s="62">
        <v>53131609</v>
      </c>
      <c r="EXG1789" s="62">
        <v>53131609</v>
      </c>
      <c r="EXH1789" s="62">
        <v>53131609</v>
      </c>
      <c r="EXI1789" s="62">
        <v>53131609</v>
      </c>
      <c r="EXJ1789" s="62">
        <v>53131609</v>
      </c>
      <c r="EXK1789" s="62">
        <v>53131609</v>
      </c>
      <c r="EXL1789" s="62">
        <v>53131609</v>
      </c>
      <c r="EXM1789" s="62">
        <v>53131609</v>
      </c>
      <c r="EXN1789" s="62">
        <v>53131609</v>
      </c>
      <c r="EXO1789" s="62">
        <v>53131609</v>
      </c>
      <c r="EXP1789" s="62">
        <v>53131609</v>
      </c>
      <c r="EXQ1789" s="62">
        <v>53131609</v>
      </c>
      <c r="EXR1789" s="62">
        <v>53131609</v>
      </c>
      <c r="EXS1789" s="62">
        <v>53131609</v>
      </c>
      <c r="EXT1789" s="62">
        <v>53131609</v>
      </c>
      <c r="EXU1789" s="62">
        <v>53131609</v>
      </c>
      <c r="EXV1789" s="62">
        <v>53131609</v>
      </c>
      <c r="EXW1789" s="62">
        <v>53131609</v>
      </c>
      <c r="EXX1789" s="62">
        <v>53131609</v>
      </c>
      <c r="EXY1789" s="62">
        <v>53131609</v>
      </c>
      <c r="EXZ1789" s="62">
        <v>53131609</v>
      </c>
      <c r="EYA1789" s="62">
        <v>53131609</v>
      </c>
      <c r="EYB1789" s="62">
        <v>53131609</v>
      </c>
      <c r="EYC1789" s="62">
        <v>53131609</v>
      </c>
      <c r="EYD1789" s="62">
        <v>53131609</v>
      </c>
      <c r="EYE1789" s="62">
        <v>53131609</v>
      </c>
      <c r="EYF1789" s="62">
        <v>53131609</v>
      </c>
      <c r="EYG1789" s="62">
        <v>53131609</v>
      </c>
      <c r="EYH1789" s="62">
        <v>53131609</v>
      </c>
      <c r="EYI1789" s="62">
        <v>53131609</v>
      </c>
      <c r="EYJ1789" s="62">
        <v>53131609</v>
      </c>
      <c r="EYK1789" s="62">
        <v>53131609</v>
      </c>
      <c r="EYL1789" s="62">
        <v>53131609</v>
      </c>
      <c r="EYM1789" s="62">
        <v>53131609</v>
      </c>
      <c r="EYN1789" s="62">
        <v>53131609</v>
      </c>
      <c r="EYO1789" s="62">
        <v>53131609</v>
      </c>
      <c r="EYP1789" s="62">
        <v>53131609</v>
      </c>
      <c r="EYQ1789" s="62">
        <v>53131609</v>
      </c>
      <c r="EYR1789" s="62">
        <v>53131609</v>
      </c>
      <c r="EYS1789" s="62">
        <v>53131609</v>
      </c>
      <c r="EYT1789" s="62">
        <v>53131609</v>
      </c>
      <c r="EYU1789" s="62">
        <v>53131609</v>
      </c>
      <c r="EYV1789" s="62">
        <v>53131609</v>
      </c>
      <c r="EYW1789" s="62">
        <v>53131609</v>
      </c>
      <c r="EYX1789" s="62">
        <v>53131609</v>
      </c>
      <c r="EYY1789" s="62">
        <v>53131609</v>
      </c>
      <c r="EYZ1789" s="62">
        <v>53131609</v>
      </c>
      <c r="EZA1789" s="62">
        <v>53131609</v>
      </c>
      <c r="EZB1789" s="62">
        <v>53131609</v>
      </c>
      <c r="EZC1789" s="62">
        <v>53131609</v>
      </c>
      <c r="EZD1789" s="62">
        <v>53131609</v>
      </c>
      <c r="EZE1789" s="62">
        <v>53131609</v>
      </c>
      <c r="EZF1789" s="62">
        <v>53131609</v>
      </c>
      <c r="EZG1789" s="62">
        <v>53131609</v>
      </c>
      <c r="EZH1789" s="62">
        <v>53131609</v>
      </c>
      <c r="EZI1789" s="62">
        <v>53131609</v>
      </c>
      <c r="EZJ1789" s="62">
        <v>53131609</v>
      </c>
      <c r="EZK1789" s="62">
        <v>53131609</v>
      </c>
      <c r="EZL1789" s="62">
        <v>53131609</v>
      </c>
      <c r="EZM1789" s="62">
        <v>53131609</v>
      </c>
      <c r="EZN1789" s="62">
        <v>53131609</v>
      </c>
      <c r="EZO1789" s="62">
        <v>53131609</v>
      </c>
      <c r="EZP1789" s="62">
        <v>53131609</v>
      </c>
      <c r="EZQ1789" s="62">
        <v>53131609</v>
      </c>
      <c r="EZR1789" s="62">
        <v>53131609</v>
      </c>
      <c r="EZS1789" s="62">
        <v>53131609</v>
      </c>
      <c r="EZT1789" s="62">
        <v>53131609</v>
      </c>
      <c r="EZU1789" s="62">
        <v>53131609</v>
      </c>
      <c r="EZV1789" s="62">
        <v>53131609</v>
      </c>
      <c r="EZW1789" s="62">
        <v>53131609</v>
      </c>
      <c r="EZX1789" s="62">
        <v>53131609</v>
      </c>
      <c r="EZY1789" s="62">
        <v>53131609</v>
      </c>
      <c r="EZZ1789" s="62">
        <v>53131609</v>
      </c>
      <c r="FAA1789" s="62">
        <v>53131609</v>
      </c>
      <c r="FAB1789" s="62">
        <v>53131609</v>
      </c>
      <c r="FAC1789" s="62">
        <v>53131609</v>
      </c>
      <c r="FAD1789" s="62">
        <v>53131609</v>
      </c>
      <c r="FAE1789" s="62">
        <v>53131609</v>
      </c>
      <c r="FAF1789" s="62">
        <v>53131609</v>
      </c>
      <c r="FAG1789" s="62">
        <v>53131609</v>
      </c>
      <c r="FAH1789" s="62">
        <v>53131609</v>
      </c>
      <c r="FAI1789" s="62">
        <v>53131609</v>
      </c>
      <c r="FAJ1789" s="62">
        <v>53131609</v>
      </c>
      <c r="FAK1789" s="62">
        <v>53131609</v>
      </c>
      <c r="FAL1789" s="62">
        <v>53131609</v>
      </c>
      <c r="FAM1789" s="62">
        <v>53131609</v>
      </c>
      <c r="FAN1789" s="62">
        <v>53131609</v>
      </c>
      <c r="FAO1789" s="62">
        <v>53131609</v>
      </c>
      <c r="FAP1789" s="62">
        <v>53131609</v>
      </c>
      <c r="FAQ1789" s="62">
        <v>53131609</v>
      </c>
      <c r="FAR1789" s="62">
        <v>53131609</v>
      </c>
      <c r="FAS1789" s="62">
        <v>53131609</v>
      </c>
      <c r="FAT1789" s="62">
        <v>53131609</v>
      </c>
      <c r="FAU1789" s="62">
        <v>53131609</v>
      </c>
      <c r="FAV1789" s="62">
        <v>53131609</v>
      </c>
      <c r="FAW1789" s="62">
        <v>53131609</v>
      </c>
      <c r="FAX1789" s="62">
        <v>53131609</v>
      </c>
      <c r="FAY1789" s="62">
        <v>53131609</v>
      </c>
      <c r="FAZ1789" s="62">
        <v>53131609</v>
      </c>
      <c r="FBA1789" s="62">
        <v>53131609</v>
      </c>
      <c r="FBB1789" s="62">
        <v>53131609</v>
      </c>
      <c r="FBC1789" s="62">
        <v>53131609</v>
      </c>
      <c r="FBD1789" s="62">
        <v>53131609</v>
      </c>
      <c r="FBE1789" s="62">
        <v>53131609</v>
      </c>
      <c r="FBF1789" s="62">
        <v>53131609</v>
      </c>
      <c r="FBG1789" s="62">
        <v>53131609</v>
      </c>
      <c r="FBH1789" s="62">
        <v>53131609</v>
      </c>
      <c r="FBI1789" s="62">
        <v>53131609</v>
      </c>
      <c r="FBJ1789" s="62">
        <v>53131609</v>
      </c>
      <c r="FBK1789" s="62">
        <v>53131609</v>
      </c>
      <c r="FBL1789" s="62">
        <v>53131609</v>
      </c>
      <c r="FBM1789" s="62">
        <v>53131609</v>
      </c>
      <c r="FBN1789" s="62">
        <v>53131609</v>
      </c>
      <c r="FBO1789" s="62">
        <v>53131609</v>
      </c>
      <c r="FBP1789" s="62">
        <v>53131609</v>
      </c>
      <c r="FBQ1789" s="62">
        <v>53131609</v>
      </c>
      <c r="FBR1789" s="62">
        <v>53131609</v>
      </c>
      <c r="FBS1789" s="62">
        <v>53131609</v>
      </c>
      <c r="FBT1789" s="62">
        <v>53131609</v>
      </c>
      <c r="FBU1789" s="62">
        <v>53131609</v>
      </c>
      <c r="FBV1789" s="62">
        <v>53131609</v>
      </c>
      <c r="FBW1789" s="62">
        <v>53131609</v>
      </c>
      <c r="FBX1789" s="62">
        <v>53131609</v>
      </c>
      <c r="FBY1789" s="62">
        <v>53131609</v>
      </c>
      <c r="FBZ1789" s="62">
        <v>53131609</v>
      </c>
      <c r="FCA1789" s="62">
        <v>53131609</v>
      </c>
      <c r="FCB1789" s="62">
        <v>53131609</v>
      </c>
      <c r="FCC1789" s="62">
        <v>53131609</v>
      </c>
      <c r="FCD1789" s="62">
        <v>53131609</v>
      </c>
      <c r="FCE1789" s="62">
        <v>53131609</v>
      </c>
      <c r="FCF1789" s="62">
        <v>53131609</v>
      </c>
      <c r="FCG1789" s="62">
        <v>53131609</v>
      </c>
      <c r="FCH1789" s="62">
        <v>53131609</v>
      </c>
      <c r="FCI1789" s="62">
        <v>53131609</v>
      </c>
      <c r="FCJ1789" s="62">
        <v>53131609</v>
      </c>
      <c r="FCK1789" s="62">
        <v>53131609</v>
      </c>
      <c r="FCL1789" s="62">
        <v>53131609</v>
      </c>
      <c r="FCM1789" s="62">
        <v>53131609</v>
      </c>
      <c r="FCN1789" s="62">
        <v>53131609</v>
      </c>
      <c r="FCO1789" s="62">
        <v>53131609</v>
      </c>
      <c r="FCP1789" s="62">
        <v>53131609</v>
      </c>
      <c r="FCQ1789" s="62">
        <v>53131609</v>
      </c>
      <c r="FCR1789" s="62">
        <v>53131609</v>
      </c>
      <c r="FCS1789" s="62">
        <v>53131609</v>
      </c>
      <c r="FCT1789" s="62">
        <v>53131609</v>
      </c>
      <c r="FCU1789" s="62">
        <v>53131609</v>
      </c>
      <c r="FCV1789" s="62">
        <v>53131609</v>
      </c>
      <c r="FCW1789" s="62">
        <v>53131609</v>
      </c>
      <c r="FCX1789" s="62">
        <v>53131609</v>
      </c>
      <c r="FCY1789" s="62">
        <v>53131609</v>
      </c>
      <c r="FCZ1789" s="62">
        <v>53131609</v>
      </c>
      <c r="FDA1789" s="62">
        <v>53131609</v>
      </c>
      <c r="FDB1789" s="62">
        <v>53131609</v>
      </c>
      <c r="FDC1789" s="62">
        <v>53131609</v>
      </c>
      <c r="FDD1789" s="62">
        <v>53131609</v>
      </c>
      <c r="FDE1789" s="62">
        <v>53131609</v>
      </c>
      <c r="FDF1789" s="62">
        <v>53131609</v>
      </c>
      <c r="FDG1789" s="62">
        <v>53131609</v>
      </c>
      <c r="FDH1789" s="62">
        <v>53131609</v>
      </c>
      <c r="FDI1789" s="62">
        <v>53131609</v>
      </c>
      <c r="FDJ1789" s="62">
        <v>53131609</v>
      </c>
      <c r="FDK1789" s="62">
        <v>53131609</v>
      </c>
      <c r="FDL1789" s="62">
        <v>53131609</v>
      </c>
      <c r="FDM1789" s="62">
        <v>53131609</v>
      </c>
      <c r="FDN1789" s="62">
        <v>53131609</v>
      </c>
      <c r="FDO1789" s="62">
        <v>53131609</v>
      </c>
      <c r="FDP1789" s="62">
        <v>53131609</v>
      </c>
      <c r="FDQ1789" s="62">
        <v>53131609</v>
      </c>
      <c r="FDR1789" s="62">
        <v>53131609</v>
      </c>
      <c r="FDS1789" s="62">
        <v>53131609</v>
      </c>
      <c r="FDT1789" s="62">
        <v>53131609</v>
      </c>
      <c r="FDU1789" s="62">
        <v>53131609</v>
      </c>
      <c r="FDV1789" s="62">
        <v>53131609</v>
      </c>
      <c r="FDW1789" s="62">
        <v>53131609</v>
      </c>
      <c r="FDX1789" s="62">
        <v>53131609</v>
      </c>
      <c r="FDY1789" s="62">
        <v>53131609</v>
      </c>
      <c r="FDZ1789" s="62">
        <v>53131609</v>
      </c>
      <c r="FEA1789" s="62">
        <v>53131609</v>
      </c>
      <c r="FEB1789" s="62">
        <v>53131609</v>
      </c>
      <c r="FEC1789" s="62">
        <v>53131609</v>
      </c>
      <c r="FED1789" s="62">
        <v>53131609</v>
      </c>
      <c r="FEE1789" s="62">
        <v>53131609</v>
      </c>
      <c r="FEF1789" s="62">
        <v>53131609</v>
      </c>
      <c r="FEG1789" s="62">
        <v>53131609</v>
      </c>
      <c r="FEH1789" s="62">
        <v>53131609</v>
      </c>
      <c r="FEI1789" s="62">
        <v>53131609</v>
      </c>
      <c r="FEJ1789" s="62">
        <v>53131609</v>
      </c>
      <c r="FEK1789" s="62">
        <v>53131609</v>
      </c>
      <c r="FEL1789" s="62">
        <v>53131609</v>
      </c>
      <c r="FEM1789" s="62">
        <v>53131609</v>
      </c>
      <c r="FEN1789" s="62">
        <v>53131609</v>
      </c>
      <c r="FEO1789" s="62">
        <v>53131609</v>
      </c>
      <c r="FEP1789" s="62">
        <v>53131609</v>
      </c>
      <c r="FEQ1789" s="62">
        <v>53131609</v>
      </c>
      <c r="FER1789" s="62">
        <v>53131609</v>
      </c>
      <c r="FES1789" s="62">
        <v>53131609</v>
      </c>
      <c r="FET1789" s="62">
        <v>53131609</v>
      </c>
      <c r="FEU1789" s="62">
        <v>53131609</v>
      </c>
      <c r="FEV1789" s="62">
        <v>53131609</v>
      </c>
      <c r="FEW1789" s="62">
        <v>53131609</v>
      </c>
      <c r="FEX1789" s="62">
        <v>53131609</v>
      </c>
      <c r="FEY1789" s="62">
        <v>53131609</v>
      </c>
      <c r="FEZ1789" s="62">
        <v>53131609</v>
      </c>
      <c r="FFA1789" s="62">
        <v>53131609</v>
      </c>
      <c r="FFB1789" s="62">
        <v>53131609</v>
      </c>
      <c r="FFC1789" s="62">
        <v>53131609</v>
      </c>
      <c r="FFD1789" s="62">
        <v>53131609</v>
      </c>
      <c r="FFE1789" s="62">
        <v>53131609</v>
      </c>
      <c r="FFF1789" s="62">
        <v>53131609</v>
      </c>
      <c r="FFG1789" s="62">
        <v>53131609</v>
      </c>
      <c r="FFH1789" s="62">
        <v>53131609</v>
      </c>
      <c r="FFI1789" s="62">
        <v>53131609</v>
      </c>
      <c r="FFJ1789" s="62">
        <v>53131609</v>
      </c>
      <c r="FFK1789" s="62">
        <v>53131609</v>
      </c>
      <c r="FFL1789" s="62">
        <v>53131609</v>
      </c>
      <c r="FFM1789" s="62">
        <v>53131609</v>
      </c>
      <c r="FFN1789" s="62">
        <v>53131609</v>
      </c>
      <c r="FFO1789" s="62">
        <v>53131609</v>
      </c>
      <c r="FFP1789" s="62">
        <v>53131609</v>
      </c>
      <c r="FFQ1789" s="62">
        <v>53131609</v>
      </c>
      <c r="FFR1789" s="62">
        <v>53131609</v>
      </c>
      <c r="FFS1789" s="62">
        <v>53131609</v>
      </c>
      <c r="FFT1789" s="62">
        <v>53131609</v>
      </c>
      <c r="FFU1789" s="62">
        <v>53131609</v>
      </c>
      <c r="FFV1789" s="62">
        <v>53131609</v>
      </c>
      <c r="FFW1789" s="62">
        <v>53131609</v>
      </c>
      <c r="FFX1789" s="62">
        <v>53131609</v>
      </c>
      <c r="FFY1789" s="62">
        <v>53131609</v>
      </c>
      <c r="FFZ1789" s="62">
        <v>53131609</v>
      </c>
      <c r="FGA1789" s="62">
        <v>53131609</v>
      </c>
      <c r="FGB1789" s="62">
        <v>53131609</v>
      </c>
      <c r="FGC1789" s="62">
        <v>53131609</v>
      </c>
      <c r="FGD1789" s="62">
        <v>53131609</v>
      </c>
      <c r="FGE1789" s="62">
        <v>53131609</v>
      </c>
      <c r="FGF1789" s="62">
        <v>53131609</v>
      </c>
      <c r="FGG1789" s="62">
        <v>53131609</v>
      </c>
      <c r="FGH1789" s="62">
        <v>53131609</v>
      </c>
      <c r="FGI1789" s="62">
        <v>53131609</v>
      </c>
      <c r="FGJ1789" s="62">
        <v>53131609</v>
      </c>
      <c r="FGK1789" s="62">
        <v>53131609</v>
      </c>
      <c r="FGL1789" s="62">
        <v>53131609</v>
      </c>
      <c r="FGM1789" s="62">
        <v>53131609</v>
      </c>
      <c r="FGN1789" s="62">
        <v>53131609</v>
      </c>
      <c r="FGO1789" s="62">
        <v>53131609</v>
      </c>
      <c r="FGP1789" s="62">
        <v>53131609</v>
      </c>
      <c r="FGQ1789" s="62">
        <v>53131609</v>
      </c>
      <c r="FGR1789" s="62">
        <v>53131609</v>
      </c>
      <c r="FGS1789" s="62">
        <v>53131609</v>
      </c>
      <c r="FGT1789" s="62">
        <v>53131609</v>
      </c>
      <c r="FGU1789" s="62">
        <v>53131609</v>
      </c>
      <c r="FGV1789" s="62">
        <v>53131609</v>
      </c>
      <c r="FGW1789" s="62">
        <v>53131609</v>
      </c>
      <c r="FGX1789" s="62">
        <v>53131609</v>
      </c>
      <c r="FGY1789" s="62">
        <v>53131609</v>
      </c>
      <c r="FGZ1789" s="62">
        <v>53131609</v>
      </c>
      <c r="FHA1789" s="62">
        <v>53131609</v>
      </c>
      <c r="FHB1789" s="62">
        <v>53131609</v>
      </c>
      <c r="FHC1789" s="62">
        <v>53131609</v>
      </c>
      <c r="FHD1789" s="62">
        <v>53131609</v>
      </c>
      <c r="FHE1789" s="62">
        <v>53131609</v>
      </c>
      <c r="FHF1789" s="62">
        <v>53131609</v>
      </c>
      <c r="FHG1789" s="62">
        <v>53131609</v>
      </c>
      <c r="FHH1789" s="62">
        <v>53131609</v>
      </c>
      <c r="FHI1789" s="62">
        <v>53131609</v>
      </c>
      <c r="FHJ1789" s="62">
        <v>53131609</v>
      </c>
      <c r="FHK1789" s="62">
        <v>53131609</v>
      </c>
      <c r="FHL1789" s="62">
        <v>53131609</v>
      </c>
      <c r="FHM1789" s="62">
        <v>53131609</v>
      </c>
      <c r="FHN1789" s="62">
        <v>53131609</v>
      </c>
      <c r="FHO1789" s="62">
        <v>53131609</v>
      </c>
      <c r="FHP1789" s="62">
        <v>53131609</v>
      </c>
      <c r="FHQ1789" s="62">
        <v>53131609</v>
      </c>
      <c r="FHR1789" s="62">
        <v>53131609</v>
      </c>
      <c r="FHS1789" s="62">
        <v>53131609</v>
      </c>
      <c r="FHT1789" s="62">
        <v>53131609</v>
      </c>
      <c r="FHU1789" s="62">
        <v>53131609</v>
      </c>
      <c r="FHV1789" s="62">
        <v>53131609</v>
      </c>
      <c r="FHW1789" s="62">
        <v>53131609</v>
      </c>
      <c r="FHX1789" s="62">
        <v>53131609</v>
      </c>
      <c r="FHY1789" s="62">
        <v>53131609</v>
      </c>
      <c r="FHZ1789" s="62">
        <v>53131609</v>
      </c>
      <c r="FIA1789" s="62">
        <v>53131609</v>
      </c>
      <c r="FIB1789" s="62">
        <v>53131609</v>
      </c>
      <c r="FIC1789" s="62">
        <v>53131609</v>
      </c>
      <c r="FID1789" s="62">
        <v>53131609</v>
      </c>
      <c r="FIE1789" s="62">
        <v>53131609</v>
      </c>
      <c r="FIF1789" s="62">
        <v>53131609</v>
      </c>
      <c r="FIG1789" s="62">
        <v>53131609</v>
      </c>
      <c r="FIH1789" s="62">
        <v>53131609</v>
      </c>
      <c r="FII1789" s="62">
        <v>53131609</v>
      </c>
      <c r="FIJ1789" s="62">
        <v>53131609</v>
      </c>
      <c r="FIK1789" s="62">
        <v>53131609</v>
      </c>
      <c r="FIL1789" s="62">
        <v>53131609</v>
      </c>
      <c r="FIM1789" s="62">
        <v>53131609</v>
      </c>
      <c r="FIN1789" s="62">
        <v>53131609</v>
      </c>
      <c r="FIO1789" s="62">
        <v>53131609</v>
      </c>
      <c r="FIP1789" s="62">
        <v>53131609</v>
      </c>
      <c r="FIQ1789" s="62">
        <v>53131609</v>
      </c>
      <c r="FIR1789" s="62">
        <v>53131609</v>
      </c>
      <c r="FIS1789" s="62">
        <v>53131609</v>
      </c>
      <c r="FIT1789" s="62">
        <v>53131609</v>
      </c>
      <c r="FIU1789" s="62">
        <v>53131609</v>
      </c>
      <c r="FIV1789" s="62">
        <v>53131609</v>
      </c>
      <c r="FIW1789" s="62">
        <v>53131609</v>
      </c>
      <c r="FIX1789" s="62">
        <v>53131609</v>
      </c>
      <c r="FIY1789" s="62">
        <v>53131609</v>
      </c>
      <c r="FIZ1789" s="62">
        <v>53131609</v>
      </c>
      <c r="FJA1789" s="62">
        <v>53131609</v>
      </c>
      <c r="FJB1789" s="62">
        <v>53131609</v>
      </c>
      <c r="FJC1789" s="62">
        <v>53131609</v>
      </c>
      <c r="FJD1789" s="62">
        <v>53131609</v>
      </c>
      <c r="FJE1789" s="62">
        <v>53131609</v>
      </c>
      <c r="FJF1789" s="62">
        <v>53131609</v>
      </c>
      <c r="FJG1789" s="62">
        <v>53131609</v>
      </c>
      <c r="FJH1789" s="62">
        <v>53131609</v>
      </c>
      <c r="FJI1789" s="62">
        <v>53131609</v>
      </c>
      <c r="FJJ1789" s="62">
        <v>53131609</v>
      </c>
      <c r="FJK1789" s="62">
        <v>53131609</v>
      </c>
      <c r="FJL1789" s="62">
        <v>53131609</v>
      </c>
      <c r="FJM1789" s="62">
        <v>53131609</v>
      </c>
      <c r="FJN1789" s="62">
        <v>53131609</v>
      </c>
      <c r="FJO1789" s="62">
        <v>53131609</v>
      </c>
      <c r="FJP1789" s="62">
        <v>53131609</v>
      </c>
      <c r="FJQ1789" s="62">
        <v>53131609</v>
      </c>
      <c r="FJR1789" s="62">
        <v>53131609</v>
      </c>
      <c r="FJS1789" s="62">
        <v>53131609</v>
      </c>
      <c r="FJT1789" s="62">
        <v>53131609</v>
      </c>
      <c r="FJU1789" s="62">
        <v>53131609</v>
      </c>
      <c r="FJV1789" s="62">
        <v>53131609</v>
      </c>
      <c r="FJW1789" s="62">
        <v>53131609</v>
      </c>
      <c r="FJX1789" s="62">
        <v>53131609</v>
      </c>
      <c r="FJY1789" s="62">
        <v>53131609</v>
      </c>
      <c r="FJZ1789" s="62">
        <v>53131609</v>
      </c>
      <c r="FKA1789" s="62">
        <v>53131609</v>
      </c>
      <c r="FKB1789" s="62">
        <v>53131609</v>
      </c>
      <c r="FKC1789" s="62">
        <v>53131609</v>
      </c>
      <c r="FKD1789" s="62">
        <v>53131609</v>
      </c>
      <c r="FKE1789" s="62">
        <v>53131609</v>
      </c>
      <c r="FKF1789" s="62">
        <v>53131609</v>
      </c>
      <c r="FKG1789" s="62">
        <v>53131609</v>
      </c>
      <c r="FKH1789" s="62">
        <v>53131609</v>
      </c>
      <c r="FKI1789" s="62">
        <v>53131609</v>
      </c>
      <c r="FKJ1789" s="62">
        <v>53131609</v>
      </c>
      <c r="FKK1789" s="62">
        <v>53131609</v>
      </c>
      <c r="FKL1789" s="62">
        <v>53131609</v>
      </c>
      <c r="FKM1789" s="62">
        <v>53131609</v>
      </c>
      <c r="FKN1789" s="62">
        <v>53131609</v>
      </c>
      <c r="FKO1789" s="62">
        <v>53131609</v>
      </c>
      <c r="FKP1789" s="62">
        <v>53131609</v>
      </c>
      <c r="FKQ1789" s="62">
        <v>53131609</v>
      </c>
      <c r="FKR1789" s="62">
        <v>53131609</v>
      </c>
      <c r="FKS1789" s="62">
        <v>53131609</v>
      </c>
      <c r="FKT1789" s="62">
        <v>53131609</v>
      </c>
      <c r="FKU1789" s="62">
        <v>53131609</v>
      </c>
      <c r="FKV1789" s="62">
        <v>53131609</v>
      </c>
      <c r="FKW1789" s="62">
        <v>53131609</v>
      </c>
      <c r="FKX1789" s="62">
        <v>53131609</v>
      </c>
      <c r="FKY1789" s="62">
        <v>53131609</v>
      </c>
      <c r="FKZ1789" s="62">
        <v>53131609</v>
      </c>
      <c r="FLA1789" s="62">
        <v>53131609</v>
      </c>
      <c r="FLB1789" s="62">
        <v>53131609</v>
      </c>
      <c r="FLC1789" s="62">
        <v>53131609</v>
      </c>
      <c r="FLD1789" s="62">
        <v>53131609</v>
      </c>
      <c r="FLE1789" s="62">
        <v>53131609</v>
      </c>
      <c r="FLF1789" s="62">
        <v>53131609</v>
      </c>
      <c r="FLG1789" s="62">
        <v>53131609</v>
      </c>
      <c r="FLH1789" s="62">
        <v>53131609</v>
      </c>
      <c r="FLI1789" s="62">
        <v>53131609</v>
      </c>
      <c r="FLJ1789" s="62">
        <v>53131609</v>
      </c>
      <c r="FLK1789" s="62">
        <v>53131609</v>
      </c>
      <c r="FLL1789" s="62">
        <v>53131609</v>
      </c>
      <c r="FLM1789" s="62">
        <v>53131609</v>
      </c>
      <c r="FLN1789" s="62">
        <v>53131609</v>
      </c>
      <c r="FLO1789" s="62">
        <v>53131609</v>
      </c>
      <c r="FLP1789" s="62">
        <v>53131609</v>
      </c>
      <c r="FLQ1789" s="62">
        <v>53131609</v>
      </c>
      <c r="FLR1789" s="62">
        <v>53131609</v>
      </c>
      <c r="FLS1789" s="62">
        <v>53131609</v>
      </c>
      <c r="FLT1789" s="62">
        <v>53131609</v>
      </c>
      <c r="FLU1789" s="62">
        <v>53131609</v>
      </c>
      <c r="FLV1789" s="62">
        <v>53131609</v>
      </c>
      <c r="FLW1789" s="62">
        <v>53131609</v>
      </c>
      <c r="FLX1789" s="62">
        <v>53131609</v>
      </c>
      <c r="FLY1789" s="62">
        <v>53131609</v>
      </c>
      <c r="FLZ1789" s="62">
        <v>53131609</v>
      </c>
      <c r="FMA1789" s="62">
        <v>53131609</v>
      </c>
      <c r="FMB1789" s="62">
        <v>53131609</v>
      </c>
      <c r="FMC1789" s="62">
        <v>53131609</v>
      </c>
      <c r="FMD1789" s="62">
        <v>53131609</v>
      </c>
      <c r="FME1789" s="62">
        <v>53131609</v>
      </c>
      <c r="FMF1789" s="62">
        <v>53131609</v>
      </c>
      <c r="FMG1789" s="62">
        <v>53131609</v>
      </c>
      <c r="FMH1789" s="62">
        <v>53131609</v>
      </c>
      <c r="FMI1789" s="62">
        <v>53131609</v>
      </c>
      <c r="FMJ1789" s="62">
        <v>53131609</v>
      </c>
      <c r="FMK1789" s="62">
        <v>53131609</v>
      </c>
      <c r="FML1789" s="62">
        <v>53131609</v>
      </c>
      <c r="FMM1789" s="62">
        <v>53131609</v>
      </c>
      <c r="FMN1789" s="62">
        <v>53131609</v>
      </c>
      <c r="FMO1789" s="62">
        <v>53131609</v>
      </c>
      <c r="FMP1789" s="62">
        <v>53131609</v>
      </c>
      <c r="FMQ1789" s="62">
        <v>53131609</v>
      </c>
      <c r="FMR1789" s="62">
        <v>53131609</v>
      </c>
      <c r="FMS1789" s="62">
        <v>53131609</v>
      </c>
      <c r="FMT1789" s="62">
        <v>53131609</v>
      </c>
      <c r="FMU1789" s="62">
        <v>53131609</v>
      </c>
      <c r="FMV1789" s="62">
        <v>53131609</v>
      </c>
      <c r="FMW1789" s="62">
        <v>53131609</v>
      </c>
      <c r="FMX1789" s="62">
        <v>53131609</v>
      </c>
      <c r="FMY1789" s="62">
        <v>53131609</v>
      </c>
      <c r="FMZ1789" s="62">
        <v>53131609</v>
      </c>
      <c r="FNA1789" s="62">
        <v>53131609</v>
      </c>
      <c r="FNB1789" s="62">
        <v>53131609</v>
      </c>
      <c r="FNC1789" s="62">
        <v>53131609</v>
      </c>
      <c r="FND1789" s="62">
        <v>53131609</v>
      </c>
      <c r="FNE1789" s="62">
        <v>53131609</v>
      </c>
      <c r="FNF1789" s="62">
        <v>53131609</v>
      </c>
      <c r="FNG1789" s="62">
        <v>53131609</v>
      </c>
      <c r="FNH1789" s="62">
        <v>53131609</v>
      </c>
      <c r="FNI1789" s="62">
        <v>53131609</v>
      </c>
      <c r="FNJ1789" s="62">
        <v>53131609</v>
      </c>
      <c r="FNK1789" s="62">
        <v>53131609</v>
      </c>
      <c r="FNL1789" s="62">
        <v>53131609</v>
      </c>
      <c r="FNM1789" s="62">
        <v>53131609</v>
      </c>
      <c r="FNN1789" s="62">
        <v>53131609</v>
      </c>
      <c r="FNO1789" s="62">
        <v>53131609</v>
      </c>
      <c r="FNP1789" s="62">
        <v>53131609</v>
      </c>
      <c r="FNQ1789" s="62">
        <v>53131609</v>
      </c>
      <c r="FNR1789" s="62">
        <v>53131609</v>
      </c>
      <c r="FNS1789" s="62">
        <v>53131609</v>
      </c>
      <c r="FNT1789" s="62">
        <v>53131609</v>
      </c>
      <c r="FNU1789" s="62">
        <v>53131609</v>
      </c>
      <c r="FNV1789" s="62">
        <v>53131609</v>
      </c>
      <c r="FNW1789" s="62">
        <v>53131609</v>
      </c>
      <c r="FNX1789" s="62">
        <v>53131609</v>
      </c>
      <c r="FNY1789" s="62">
        <v>53131609</v>
      </c>
      <c r="FNZ1789" s="62">
        <v>53131609</v>
      </c>
      <c r="FOA1789" s="62">
        <v>53131609</v>
      </c>
      <c r="FOB1789" s="62">
        <v>53131609</v>
      </c>
      <c r="FOC1789" s="62">
        <v>53131609</v>
      </c>
      <c r="FOD1789" s="62">
        <v>53131609</v>
      </c>
      <c r="FOE1789" s="62">
        <v>53131609</v>
      </c>
      <c r="FOF1789" s="62">
        <v>53131609</v>
      </c>
      <c r="FOG1789" s="62">
        <v>53131609</v>
      </c>
      <c r="FOH1789" s="62">
        <v>53131609</v>
      </c>
      <c r="FOI1789" s="62">
        <v>53131609</v>
      </c>
      <c r="FOJ1789" s="62">
        <v>53131609</v>
      </c>
      <c r="FOK1789" s="62">
        <v>53131609</v>
      </c>
      <c r="FOL1789" s="62">
        <v>53131609</v>
      </c>
      <c r="FOM1789" s="62">
        <v>53131609</v>
      </c>
      <c r="FON1789" s="62">
        <v>53131609</v>
      </c>
      <c r="FOO1789" s="62">
        <v>53131609</v>
      </c>
      <c r="FOP1789" s="62">
        <v>53131609</v>
      </c>
      <c r="FOQ1789" s="62">
        <v>53131609</v>
      </c>
      <c r="FOR1789" s="62">
        <v>53131609</v>
      </c>
      <c r="FOS1789" s="62">
        <v>53131609</v>
      </c>
      <c r="FOT1789" s="62">
        <v>53131609</v>
      </c>
      <c r="FOU1789" s="62">
        <v>53131609</v>
      </c>
      <c r="FOV1789" s="62">
        <v>53131609</v>
      </c>
      <c r="FOW1789" s="62">
        <v>53131609</v>
      </c>
      <c r="FOX1789" s="62">
        <v>53131609</v>
      </c>
      <c r="FOY1789" s="62">
        <v>53131609</v>
      </c>
      <c r="FOZ1789" s="62">
        <v>53131609</v>
      </c>
      <c r="FPA1789" s="62">
        <v>53131609</v>
      </c>
      <c r="FPB1789" s="62">
        <v>53131609</v>
      </c>
      <c r="FPC1789" s="62">
        <v>53131609</v>
      </c>
      <c r="FPD1789" s="62">
        <v>53131609</v>
      </c>
      <c r="FPE1789" s="62">
        <v>53131609</v>
      </c>
      <c r="FPF1789" s="62">
        <v>53131609</v>
      </c>
      <c r="FPG1789" s="62">
        <v>53131609</v>
      </c>
      <c r="FPH1789" s="62">
        <v>53131609</v>
      </c>
      <c r="FPI1789" s="62">
        <v>53131609</v>
      </c>
      <c r="FPJ1789" s="62">
        <v>53131609</v>
      </c>
      <c r="FPK1789" s="62">
        <v>53131609</v>
      </c>
      <c r="FPL1789" s="62">
        <v>53131609</v>
      </c>
      <c r="FPM1789" s="62">
        <v>53131609</v>
      </c>
      <c r="FPN1789" s="62">
        <v>53131609</v>
      </c>
      <c r="FPO1789" s="62">
        <v>53131609</v>
      </c>
      <c r="FPP1789" s="62">
        <v>53131609</v>
      </c>
      <c r="FPQ1789" s="62">
        <v>53131609</v>
      </c>
      <c r="FPR1789" s="62">
        <v>53131609</v>
      </c>
      <c r="FPS1789" s="62">
        <v>53131609</v>
      </c>
      <c r="FPT1789" s="62">
        <v>53131609</v>
      </c>
      <c r="FPU1789" s="62">
        <v>53131609</v>
      </c>
      <c r="FPV1789" s="62">
        <v>53131609</v>
      </c>
      <c r="FPW1789" s="62">
        <v>53131609</v>
      </c>
      <c r="FPX1789" s="62">
        <v>53131609</v>
      </c>
      <c r="FPY1789" s="62">
        <v>53131609</v>
      </c>
      <c r="FPZ1789" s="62">
        <v>53131609</v>
      </c>
      <c r="FQA1789" s="62">
        <v>53131609</v>
      </c>
      <c r="FQB1789" s="62">
        <v>53131609</v>
      </c>
      <c r="FQC1789" s="62">
        <v>53131609</v>
      </c>
      <c r="FQD1789" s="62">
        <v>53131609</v>
      </c>
      <c r="FQE1789" s="62">
        <v>53131609</v>
      </c>
      <c r="FQF1789" s="62">
        <v>53131609</v>
      </c>
      <c r="FQG1789" s="62">
        <v>53131609</v>
      </c>
      <c r="FQH1789" s="62">
        <v>53131609</v>
      </c>
      <c r="FQI1789" s="62">
        <v>53131609</v>
      </c>
      <c r="FQJ1789" s="62">
        <v>53131609</v>
      </c>
      <c r="FQK1789" s="62">
        <v>53131609</v>
      </c>
      <c r="FQL1789" s="62">
        <v>53131609</v>
      </c>
      <c r="FQM1789" s="62">
        <v>53131609</v>
      </c>
      <c r="FQN1789" s="62">
        <v>53131609</v>
      </c>
      <c r="FQO1789" s="62">
        <v>53131609</v>
      </c>
      <c r="FQP1789" s="62">
        <v>53131609</v>
      </c>
      <c r="FQQ1789" s="62">
        <v>53131609</v>
      </c>
      <c r="FQR1789" s="62">
        <v>53131609</v>
      </c>
      <c r="FQS1789" s="62">
        <v>53131609</v>
      </c>
      <c r="FQT1789" s="62">
        <v>53131609</v>
      </c>
      <c r="FQU1789" s="62">
        <v>53131609</v>
      </c>
      <c r="FQV1789" s="62">
        <v>53131609</v>
      </c>
      <c r="FQW1789" s="62">
        <v>53131609</v>
      </c>
      <c r="FQX1789" s="62">
        <v>53131609</v>
      </c>
      <c r="FQY1789" s="62">
        <v>53131609</v>
      </c>
      <c r="FQZ1789" s="62">
        <v>53131609</v>
      </c>
      <c r="FRA1789" s="62">
        <v>53131609</v>
      </c>
      <c r="FRB1789" s="62">
        <v>53131609</v>
      </c>
      <c r="FRC1789" s="62">
        <v>53131609</v>
      </c>
      <c r="FRD1789" s="62">
        <v>53131609</v>
      </c>
      <c r="FRE1789" s="62">
        <v>53131609</v>
      </c>
      <c r="FRF1789" s="62">
        <v>53131609</v>
      </c>
      <c r="FRG1789" s="62">
        <v>53131609</v>
      </c>
      <c r="FRH1789" s="62">
        <v>53131609</v>
      </c>
      <c r="FRI1789" s="62">
        <v>53131609</v>
      </c>
      <c r="FRJ1789" s="62">
        <v>53131609</v>
      </c>
      <c r="FRK1789" s="62">
        <v>53131609</v>
      </c>
      <c r="FRL1789" s="62">
        <v>53131609</v>
      </c>
      <c r="FRM1789" s="62">
        <v>53131609</v>
      </c>
      <c r="FRN1789" s="62">
        <v>53131609</v>
      </c>
      <c r="FRO1789" s="62">
        <v>53131609</v>
      </c>
      <c r="FRP1789" s="62">
        <v>53131609</v>
      </c>
      <c r="FRQ1789" s="62">
        <v>53131609</v>
      </c>
      <c r="FRR1789" s="62">
        <v>53131609</v>
      </c>
      <c r="FRS1789" s="62">
        <v>53131609</v>
      </c>
      <c r="FRT1789" s="62">
        <v>53131609</v>
      </c>
      <c r="FRU1789" s="62">
        <v>53131609</v>
      </c>
      <c r="FRV1789" s="62">
        <v>53131609</v>
      </c>
      <c r="FRW1789" s="62">
        <v>53131609</v>
      </c>
      <c r="FRX1789" s="62">
        <v>53131609</v>
      </c>
      <c r="FRY1789" s="62">
        <v>53131609</v>
      </c>
      <c r="FRZ1789" s="62">
        <v>53131609</v>
      </c>
      <c r="FSA1789" s="62">
        <v>53131609</v>
      </c>
      <c r="FSB1789" s="62">
        <v>53131609</v>
      </c>
      <c r="FSC1789" s="62">
        <v>53131609</v>
      </c>
      <c r="FSD1789" s="62">
        <v>53131609</v>
      </c>
      <c r="FSE1789" s="62">
        <v>53131609</v>
      </c>
      <c r="FSF1789" s="62">
        <v>53131609</v>
      </c>
      <c r="FSG1789" s="62">
        <v>53131609</v>
      </c>
      <c r="FSH1789" s="62">
        <v>53131609</v>
      </c>
      <c r="FSI1789" s="62">
        <v>53131609</v>
      </c>
      <c r="FSJ1789" s="62">
        <v>53131609</v>
      </c>
      <c r="FSK1789" s="62">
        <v>53131609</v>
      </c>
      <c r="FSL1789" s="62">
        <v>53131609</v>
      </c>
      <c r="FSM1789" s="62">
        <v>53131609</v>
      </c>
      <c r="FSN1789" s="62">
        <v>53131609</v>
      </c>
      <c r="FSO1789" s="62">
        <v>53131609</v>
      </c>
      <c r="FSP1789" s="62">
        <v>53131609</v>
      </c>
      <c r="FSQ1789" s="62">
        <v>53131609</v>
      </c>
      <c r="FSR1789" s="62">
        <v>53131609</v>
      </c>
      <c r="FSS1789" s="62">
        <v>53131609</v>
      </c>
      <c r="FST1789" s="62">
        <v>53131609</v>
      </c>
      <c r="FSU1789" s="62">
        <v>53131609</v>
      </c>
      <c r="FSV1789" s="62">
        <v>53131609</v>
      </c>
      <c r="FSW1789" s="62">
        <v>53131609</v>
      </c>
      <c r="FSX1789" s="62">
        <v>53131609</v>
      </c>
      <c r="FSY1789" s="62">
        <v>53131609</v>
      </c>
      <c r="FSZ1789" s="62">
        <v>53131609</v>
      </c>
      <c r="FTA1789" s="62">
        <v>53131609</v>
      </c>
      <c r="FTB1789" s="62">
        <v>53131609</v>
      </c>
      <c r="FTC1789" s="62">
        <v>53131609</v>
      </c>
      <c r="FTD1789" s="62">
        <v>53131609</v>
      </c>
      <c r="FTE1789" s="62">
        <v>53131609</v>
      </c>
      <c r="FTF1789" s="62">
        <v>53131609</v>
      </c>
      <c r="FTG1789" s="62">
        <v>53131609</v>
      </c>
      <c r="FTH1789" s="62">
        <v>53131609</v>
      </c>
      <c r="FTI1789" s="62">
        <v>53131609</v>
      </c>
      <c r="FTJ1789" s="62">
        <v>53131609</v>
      </c>
      <c r="FTK1789" s="62">
        <v>53131609</v>
      </c>
      <c r="FTL1789" s="62">
        <v>53131609</v>
      </c>
      <c r="FTM1789" s="62">
        <v>53131609</v>
      </c>
      <c r="FTN1789" s="62">
        <v>53131609</v>
      </c>
      <c r="FTO1789" s="62">
        <v>53131609</v>
      </c>
      <c r="FTP1789" s="62">
        <v>53131609</v>
      </c>
      <c r="FTQ1789" s="62">
        <v>53131609</v>
      </c>
      <c r="FTR1789" s="62">
        <v>53131609</v>
      </c>
      <c r="FTS1789" s="62">
        <v>53131609</v>
      </c>
      <c r="FTT1789" s="62">
        <v>53131609</v>
      </c>
      <c r="FTU1789" s="62">
        <v>53131609</v>
      </c>
      <c r="FTV1789" s="62">
        <v>53131609</v>
      </c>
      <c r="FTW1789" s="62">
        <v>53131609</v>
      </c>
      <c r="FTX1789" s="62">
        <v>53131609</v>
      </c>
      <c r="FTY1789" s="62">
        <v>53131609</v>
      </c>
      <c r="FTZ1789" s="62">
        <v>53131609</v>
      </c>
      <c r="FUA1789" s="62">
        <v>53131609</v>
      </c>
      <c r="FUB1789" s="62">
        <v>53131609</v>
      </c>
      <c r="FUC1789" s="62">
        <v>53131609</v>
      </c>
      <c r="FUD1789" s="62">
        <v>53131609</v>
      </c>
      <c r="FUE1789" s="62">
        <v>53131609</v>
      </c>
      <c r="FUF1789" s="62">
        <v>53131609</v>
      </c>
      <c r="FUG1789" s="62">
        <v>53131609</v>
      </c>
      <c r="FUH1789" s="62">
        <v>53131609</v>
      </c>
      <c r="FUI1789" s="62">
        <v>53131609</v>
      </c>
      <c r="FUJ1789" s="62">
        <v>53131609</v>
      </c>
      <c r="FUK1789" s="62">
        <v>53131609</v>
      </c>
      <c r="FUL1789" s="62">
        <v>53131609</v>
      </c>
      <c r="FUM1789" s="62">
        <v>53131609</v>
      </c>
      <c r="FUN1789" s="62">
        <v>53131609</v>
      </c>
      <c r="FUO1789" s="62">
        <v>53131609</v>
      </c>
      <c r="FUP1789" s="62">
        <v>53131609</v>
      </c>
      <c r="FUQ1789" s="62">
        <v>53131609</v>
      </c>
      <c r="FUR1789" s="62">
        <v>53131609</v>
      </c>
      <c r="FUS1789" s="62">
        <v>53131609</v>
      </c>
      <c r="FUT1789" s="62">
        <v>53131609</v>
      </c>
      <c r="FUU1789" s="62">
        <v>53131609</v>
      </c>
      <c r="FUV1789" s="62">
        <v>53131609</v>
      </c>
      <c r="FUW1789" s="62">
        <v>53131609</v>
      </c>
      <c r="FUX1789" s="62">
        <v>53131609</v>
      </c>
      <c r="FUY1789" s="62">
        <v>53131609</v>
      </c>
      <c r="FUZ1789" s="62">
        <v>53131609</v>
      </c>
      <c r="FVA1789" s="62">
        <v>53131609</v>
      </c>
      <c r="FVB1789" s="62">
        <v>53131609</v>
      </c>
      <c r="FVC1789" s="62">
        <v>53131609</v>
      </c>
      <c r="FVD1789" s="62">
        <v>53131609</v>
      </c>
      <c r="FVE1789" s="62">
        <v>53131609</v>
      </c>
      <c r="FVF1789" s="62">
        <v>53131609</v>
      </c>
      <c r="FVG1789" s="62">
        <v>53131609</v>
      </c>
      <c r="FVH1789" s="62">
        <v>53131609</v>
      </c>
      <c r="FVI1789" s="62">
        <v>53131609</v>
      </c>
      <c r="FVJ1789" s="62">
        <v>53131609</v>
      </c>
      <c r="FVK1789" s="62">
        <v>53131609</v>
      </c>
      <c r="FVL1789" s="62">
        <v>53131609</v>
      </c>
      <c r="FVM1789" s="62">
        <v>53131609</v>
      </c>
      <c r="FVN1789" s="62">
        <v>53131609</v>
      </c>
      <c r="FVO1789" s="62">
        <v>53131609</v>
      </c>
      <c r="FVP1789" s="62">
        <v>53131609</v>
      </c>
      <c r="FVQ1789" s="62">
        <v>53131609</v>
      </c>
      <c r="FVR1789" s="62">
        <v>53131609</v>
      </c>
      <c r="FVS1789" s="62">
        <v>53131609</v>
      </c>
      <c r="FVT1789" s="62">
        <v>53131609</v>
      </c>
      <c r="FVU1789" s="62">
        <v>53131609</v>
      </c>
      <c r="FVV1789" s="62">
        <v>53131609</v>
      </c>
      <c r="FVW1789" s="62">
        <v>53131609</v>
      </c>
      <c r="FVX1789" s="62">
        <v>53131609</v>
      </c>
      <c r="FVY1789" s="62">
        <v>53131609</v>
      </c>
      <c r="FVZ1789" s="62">
        <v>53131609</v>
      </c>
      <c r="FWA1789" s="62">
        <v>53131609</v>
      </c>
      <c r="FWB1789" s="62">
        <v>53131609</v>
      </c>
      <c r="FWC1789" s="62">
        <v>53131609</v>
      </c>
      <c r="FWD1789" s="62">
        <v>53131609</v>
      </c>
      <c r="FWE1789" s="62">
        <v>53131609</v>
      </c>
      <c r="FWF1789" s="62">
        <v>53131609</v>
      </c>
      <c r="FWG1789" s="62">
        <v>53131609</v>
      </c>
      <c r="FWH1789" s="62">
        <v>53131609</v>
      </c>
      <c r="FWI1789" s="62">
        <v>53131609</v>
      </c>
      <c r="FWJ1789" s="62">
        <v>53131609</v>
      </c>
      <c r="FWK1789" s="62">
        <v>53131609</v>
      </c>
      <c r="FWL1789" s="62">
        <v>53131609</v>
      </c>
      <c r="FWM1789" s="62">
        <v>53131609</v>
      </c>
      <c r="FWN1789" s="62">
        <v>53131609</v>
      </c>
      <c r="FWO1789" s="62">
        <v>53131609</v>
      </c>
      <c r="FWP1789" s="62">
        <v>53131609</v>
      </c>
      <c r="FWQ1789" s="62">
        <v>53131609</v>
      </c>
      <c r="FWR1789" s="62">
        <v>53131609</v>
      </c>
      <c r="FWS1789" s="62">
        <v>53131609</v>
      </c>
      <c r="FWT1789" s="62">
        <v>53131609</v>
      </c>
      <c r="FWU1789" s="62">
        <v>53131609</v>
      </c>
      <c r="FWV1789" s="62">
        <v>53131609</v>
      </c>
      <c r="FWW1789" s="62">
        <v>53131609</v>
      </c>
      <c r="FWX1789" s="62">
        <v>53131609</v>
      </c>
      <c r="FWY1789" s="62">
        <v>53131609</v>
      </c>
      <c r="FWZ1789" s="62">
        <v>53131609</v>
      </c>
      <c r="FXA1789" s="62">
        <v>53131609</v>
      </c>
      <c r="FXB1789" s="62">
        <v>53131609</v>
      </c>
      <c r="FXC1789" s="62">
        <v>53131609</v>
      </c>
      <c r="FXD1789" s="62">
        <v>53131609</v>
      </c>
      <c r="FXE1789" s="62">
        <v>53131609</v>
      </c>
      <c r="FXF1789" s="62">
        <v>53131609</v>
      </c>
      <c r="FXG1789" s="62">
        <v>53131609</v>
      </c>
      <c r="FXH1789" s="62">
        <v>53131609</v>
      </c>
      <c r="FXI1789" s="62">
        <v>53131609</v>
      </c>
      <c r="FXJ1789" s="62">
        <v>53131609</v>
      </c>
      <c r="FXK1789" s="62">
        <v>53131609</v>
      </c>
      <c r="FXL1789" s="62">
        <v>53131609</v>
      </c>
      <c r="FXM1789" s="62">
        <v>53131609</v>
      </c>
      <c r="FXN1789" s="62">
        <v>53131609</v>
      </c>
      <c r="FXO1789" s="62">
        <v>53131609</v>
      </c>
      <c r="FXP1789" s="62">
        <v>53131609</v>
      </c>
      <c r="FXQ1789" s="62">
        <v>53131609</v>
      </c>
      <c r="FXR1789" s="62">
        <v>53131609</v>
      </c>
      <c r="FXS1789" s="62">
        <v>53131609</v>
      </c>
      <c r="FXT1789" s="62">
        <v>53131609</v>
      </c>
      <c r="FXU1789" s="62">
        <v>53131609</v>
      </c>
      <c r="FXV1789" s="62">
        <v>53131609</v>
      </c>
      <c r="FXW1789" s="62">
        <v>53131609</v>
      </c>
      <c r="FXX1789" s="62">
        <v>53131609</v>
      </c>
      <c r="FXY1789" s="62">
        <v>53131609</v>
      </c>
      <c r="FXZ1789" s="62">
        <v>53131609</v>
      </c>
      <c r="FYA1789" s="62">
        <v>53131609</v>
      </c>
      <c r="FYB1789" s="62">
        <v>53131609</v>
      </c>
      <c r="FYC1789" s="62">
        <v>53131609</v>
      </c>
      <c r="FYD1789" s="62">
        <v>53131609</v>
      </c>
      <c r="FYE1789" s="62">
        <v>53131609</v>
      </c>
      <c r="FYF1789" s="62">
        <v>53131609</v>
      </c>
      <c r="FYG1789" s="62">
        <v>53131609</v>
      </c>
      <c r="FYH1789" s="62">
        <v>53131609</v>
      </c>
      <c r="FYI1789" s="62">
        <v>53131609</v>
      </c>
      <c r="FYJ1789" s="62">
        <v>53131609</v>
      </c>
      <c r="FYK1789" s="62">
        <v>53131609</v>
      </c>
      <c r="FYL1789" s="62">
        <v>53131609</v>
      </c>
      <c r="FYM1789" s="62">
        <v>53131609</v>
      </c>
      <c r="FYN1789" s="62">
        <v>53131609</v>
      </c>
      <c r="FYO1789" s="62">
        <v>53131609</v>
      </c>
      <c r="FYP1789" s="62">
        <v>53131609</v>
      </c>
      <c r="FYQ1789" s="62">
        <v>53131609</v>
      </c>
      <c r="FYR1789" s="62">
        <v>53131609</v>
      </c>
      <c r="FYS1789" s="62">
        <v>53131609</v>
      </c>
      <c r="FYT1789" s="62">
        <v>53131609</v>
      </c>
      <c r="FYU1789" s="62">
        <v>53131609</v>
      </c>
      <c r="FYV1789" s="62">
        <v>53131609</v>
      </c>
      <c r="FYW1789" s="62">
        <v>53131609</v>
      </c>
      <c r="FYX1789" s="62">
        <v>53131609</v>
      </c>
      <c r="FYY1789" s="62">
        <v>53131609</v>
      </c>
      <c r="FYZ1789" s="62">
        <v>53131609</v>
      </c>
      <c r="FZA1789" s="62">
        <v>53131609</v>
      </c>
      <c r="FZB1789" s="62">
        <v>53131609</v>
      </c>
      <c r="FZC1789" s="62">
        <v>53131609</v>
      </c>
      <c r="FZD1789" s="62">
        <v>53131609</v>
      </c>
      <c r="FZE1789" s="62">
        <v>53131609</v>
      </c>
      <c r="FZF1789" s="62">
        <v>53131609</v>
      </c>
      <c r="FZG1789" s="62">
        <v>53131609</v>
      </c>
      <c r="FZH1789" s="62">
        <v>53131609</v>
      </c>
      <c r="FZI1789" s="62">
        <v>53131609</v>
      </c>
      <c r="FZJ1789" s="62">
        <v>53131609</v>
      </c>
      <c r="FZK1789" s="62">
        <v>53131609</v>
      </c>
      <c r="FZL1789" s="62">
        <v>53131609</v>
      </c>
      <c r="FZM1789" s="62">
        <v>53131609</v>
      </c>
      <c r="FZN1789" s="62">
        <v>53131609</v>
      </c>
      <c r="FZO1789" s="62">
        <v>53131609</v>
      </c>
      <c r="FZP1789" s="62">
        <v>53131609</v>
      </c>
      <c r="FZQ1789" s="62">
        <v>53131609</v>
      </c>
      <c r="FZR1789" s="62">
        <v>53131609</v>
      </c>
      <c r="FZS1789" s="62">
        <v>53131609</v>
      </c>
      <c r="FZT1789" s="62">
        <v>53131609</v>
      </c>
      <c r="FZU1789" s="62">
        <v>53131609</v>
      </c>
      <c r="FZV1789" s="62">
        <v>53131609</v>
      </c>
      <c r="FZW1789" s="62">
        <v>53131609</v>
      </c>
      <c r="FZX1789" s="62">
        <v>53131609</v>
      </c>
      <c r="FZY1789" s="62">
        <v>53131609</v>
      </c>
      <c r="FZZ1789" s="62">
        <v>53131609</v>
      </c>
      <c r="GAA1789" s="62">
        <v>53131609</v>
      </c>
      <c r="GAB1789" s="62">
        <v>53131609</v>
      </c>
      <c r="GAC1789" s="62">
        <v>53131609</v>
      </c>
      <c r="GAD1789" s="62">
        <v>53131609</v>
      </c>
      <c r="GAE1789" s="62">
        <v>53131609</v>
      </c>
      <c r="GAF1789" s="62">
        <v>53131609</v>
      </c>
      <c r="GAG1789" s="62">
        <v>53131609</v>
      </c>
      <c r="GAH1789" s="62">
        <v>53131609</v>
      </c>
      <c r="GAI1789" s="62">
        <v>53131609</v>
      </c>
      <c r="GAJ1789" s="62">
        <v>53131609</v>
      </c>
      <c r="GAK1789" s="62">
        <v>53131609</v>
      </c>
      <c r="GAL1789" s="62">
        <v>53131609</v>
      </c>
      <c r="GAM1789" s="62">
        <v>53131609</v>
      </c>
      <c r="GAN1789" s="62">
        <v>53131609</v>
      </c>
      <c r="GAO1789" s="62">
        <v>53131609</v>
      </c>
      <c r="GAP1789" s="62">
        <v>53131609</v>
      </c>
      <c r="GAQ1789" s="62">
        <v>53131609</v>
      </c>
      <c r="GAR1789" s="62">
        <v>53131609</v>
      </c>
      <c r="GAS1789" s="62">
        <v>53131609</v>
      </c>
      <c r="GAT1789" s="62">
        <v>53131609</v>
      </c>
      <c r="GAU1789" s="62">
        <v>53131609</v>
      </c>
      <c r="GAV1789" s="62">
        <v>53131609</v>
      </c>
      <c r="GAW1789" s="62">
        <v>53131609</v>
      </c>
      <c r="GAX1789" s="62">
        <v>53131609</v>
      </c>
      <c r="GAY1789" s="62">
        <v>53131609</v>
      </c>
      <c r="GAZ1789" s="62">
        <v>53131609</v>
      </c>
      <c r="GBA1789" s="62">
        <v>53131609</v>
      </c>
      <c r="GBB1789" s="62">
        <v>53131609</v>
      </c>
      <c r="GBC1789" s="62">
        <v>53131609</v>
      </c>
      <c r="GBD1789" s="62">
        <v>53131609</v>
      </c>
      <c r="GBE1789" s="62">
        <v>53131609</v>
      </c>
      <c r="GBF1789" s="62">
        <v>53131609</v>
      </c>
      <c r="GBG1789" s="62">
        <v>53131609</v>
      </c>
      <c r="GBH1789" s="62">
        <v>53131609</v>
      </c>
      <c r="GBI1789" s="62">
        <v>53131609</v>
      </c>
      <c r="GBJ1789" s="62">
        <v>53131609</v>
      </c>
      <c r="GBK1789" s="62">
        <v>53131609</v>
      </c>
      <c r="GBL1789" s="62">
        <v>53131609</v>
      </c>
      <c r="GBM1789" s="62">
        <v>53131609</v>
      </c>
      <c r="GBN1789" s="62">
        <v>53131609</v>
      </c>
      <c r="GBO1789" s="62">
        <v>53131609</v>
      </c>
      <c r="GBP1789" s="62">
        <v>53131609</v>
      </c>
      <c r="GBQ1789" s="62">
        <v>53131609</v>
      </c>
      <c r="GBR1789" s="62">
        <v>53131609</v>
      </c>
      <c r="GBS1789" s="62">
        <v>53131609</v>
      </c>
      <c r="GBT1789" s="62">
        <v>53131609</v>
      </c>
      <c r="GBU1789" s="62">
        <v>53131609</v>
      </c>
      <c r="GBV1789" s="62">
        <v>53131609</v>
      </c>
      <c r="GBW1789" s="62">
        <v>53131609</v>
      </c>
      <c r="GBX1789" s="62">
        <v>53131609</v>
      </c>
      <c r="GBY1789" s="62">
        <v>53131609</v>
      </c>
      <c r="GBZ1789" s="62">
        <v>53131609</v>
      </c>
      <c r="GCA1789" s="62">
        <v>53131609</v>
      </c>
      <c r="GCB1789" s="62">
        <v>53131609</v>
      </c>
      <c r="GCC1789" s="62">
        <v>53131609</v>
      </c>
      <c r="GCD1789" s="62">
        <v>53131609</v>
      </c>
      <c r="GCE1789" s="62">
        <v>53131609</v>
      </c>
      <c r="GCF1789" s="62">
        <v>53131609</v>
      </c>
      <c r="GCG1789" s="62">
        <v>53131609</v>
      </c>
      <c r="GCH1789" s="62">
        <v>53131609</v>
      </c>
      <c r="GCI1789" s="62">
        <v>53131609</v>
      </c>
      <c r="GCJ1789" s="62">
        <v>53131609</v>
      </c>
      <c r="GCK1789" s="62">
        <v>53131609</v>
      </c>
      <c r="GCL1789" s="62">
        <v>53131609</v>
      </c>
      <c r="GCM1789" s="62">
        <v>53131609</v>
      </c>
      <c r="GCN1789" s="62">
        <v>53131609</v>
      </c>
      <c r="GCO1789" s="62">
        <v>53131609</v>
      </c>
      <c r="GCP1789" s="62">
        <v>53131609</v>
      </c>
      <c r="GCQ1789" s="62">
        <v>53131609</v>
      </c>
      <c r="GCR1789" s="62">
        <v>53131609</v>
      </c>
      <c r="GCS1789" s="62">
        <v>53131609</v>
      </c>
      <c r="GCT1789" s="62">
        <v>53131609</v>
      </c>
      <c r="GCU1789" s="62">
        <v>53131609</v>
      </c>
      <c r="GCV1789" s="62">
        <v>53131609</v>
      </c>
      <c r="GCW1789" s="62">
        <v>53131609</v>
      </c>
      <c r="GCX1789" s="62">
        <v>53131609</v>
      </c>
      <c r="GCY1789" s="62">
        <v>53131609</v>
      </c>
      <c r="GCZ1789" s="62">
        <v>53131609</v>
      </c>
      <c r="GDA1789" s="62">
        <v>53131609</v>
      </c>
      <c r="GDB1789" s="62">
        <v>53131609</v>
      </c>
      <c r="GDC1789" s="62">
        <v>53131609</v>
      </c>
      <c r="GDD1789" s="62">
        <v>53131609</v>
      </c>
      <c r="GDE1789" s="62">
        <v>53131609</v>
      </c>
      <c r="GDF1789" s="62">
        <v>53131609</v>
      </c>
      <c r="GDG1789" s="62">
        <v>53131609</v>
      </c>
      <c r="GDH1789" s="62">
        <v>53131609</v>
      </c>
      <c r="GDI1789" s="62">
        <v>53131609</v>
      </c>
      <c r="GDJ1789" s="62">
        <v>53131609</v>
      </c>
      <c r="GDK1789" s="62">
        <v>53131609</v>
      </c>
      <c r="GDL1789" s="62">
        <v>53131609</v>
      </c>
      <c r="GDM1789" s="62">
        <v>53131609</v>
      </c>
      <c r="GDN1789" s="62">
        <v>53131609</v>
      </c>
      <c r="GDO1789" s="62">
        <v>53131609</v>
      </c>
      <c r="GDP1789" s="62">
        <v>53131609</v>
      </c>
      <c r="GDQ1789" s="62">
        <v>53131609</v>
      </c>
      <c r="GDR1789" s="62">
        <v>53131609</v>
      </c>
      <c r="GDS1789" s="62">
        <v>53131609</v>
      </c>
      <c r="GDT1789" s="62">
        <v>53131609</v>
      </c>
      <c r="GDU1789" s="62">
        <v>53131609</v>
      </c>
      <c r="GDV1789" s="62">
        <v>53131609</v>
      </c>
      <c r="GDW1789" s="62">
        <v>53131609</v>
      </c>
      <c r="GDX1789" s="62">
        <v>53131609</v>
      </c>
      <c r="GDY1789" s="62">
        <v>53131609</v>
      </c>
      <c r="GDZ1789" s="62">
        <v>53131609</v>
      </c>
      <c r="GEA1789" s="62">
        <v>53131609</v>
      </c>
      <c r="GEB1789" s="62">
        <v>53131609</v>
      </c>
      <c r="GEC1789" s="62">
        <v>53131609</v>
      </c>
      <c r="GED1789" s="62">
        <v>53131609</v>
      </c>
      <c r="GEE1789" s="62">
        <v>53131609</v>
      </c>
      <c r="GEF1789" s="62">
        <v>53131609</v>
      </c>
      <c r="GEG1789" s="62">
        <v>53131609</v>
      </c>
      <c r="GEH1789" s="62">
        <v>53131609</v>
      </c>
      <c r="GEI1789" s="62">
        <v>53131609</v>
      </c>
      <c r="GEJ1789" s="62">
        <v>53131609</v>
      </c>
      <c r="GEK1789" s="62">
        <v>53131609</v>
      </c>
      <c r="GEL1789" s="62">
        <v>53131609</v>
      </c>
      <c r="GEM1789" s="62">
        <v>53131609</v>
      </c>
      <c r="GEN1789" s="62">
        <v>53131609</v>
      </c>
      <c r="GEO1789" s="62">
        <v>53131609</v>
      </c>
      <c r="GEP1789" s="62">
        <v>53131609</v>
      </c>
      <c r="GEQ1789" s="62">
        <v>53131609</v>
      </c>
      <c r="GER1789" s="62">
        <v>53131609</v>
      </c>
      <c r="GES1789" s="62">
        <v>53131609</v>
      </c>
      <c r="GET1789" s="62">
        <v>53131609</v>
      </c>
      <c r="GEU1789" s="62">
        <v>53131609</v>
      </c>
      <c r="GEV1789" s="62">
        <v>53131609</v>
      </c>
      <c r="GEW1789" s="62">
        <v>53131609</v>
      </c>
      <c r="GEX1789" s="62">
        <v>53131609</v>
      </c>
      <c r="GEY1789" s="62">
        <v>53131609</v>
      </c>
      <c r="GEZ1789" s="62">
        <v>53131609</v>
      </c>
      <c r="GFA1789" s="62">
        <v>53131609</v>
      </c>
      <c r="GFB1789" s="62">
        <v>53131609</v>
      </c>
      <c r="GFC1789" s="62">
        <v>53131609</v>
      </c>
      <c r="GFD1789" s="62">
        <v>53131609</v>
      </c>
      <c r="GFE1789" s="62">
        <v>53131609</v>
      </c>
      <c r="GFF1789" s="62">
        <v>53131609</v>
      </c>
      <c r="GFG1789" s="62">
        <v>53131609</v>
      </c>
      <c r="GFH1789" s="62">
        <v>53131609</v>
      </c>
      <c r="GFI1789" s="62">
        <v>53131609</v>
      </c>
      <c r="GFJ1789" s="62">
        <v>53131609</v>
      </c>
      <c r="GFK1789" s="62">
        <v>53131609</v>
      </c>
      <c r="GFL1789" s="62">
        <v>53131609</v>
      </c>
      <c r="GFM1789" s="62">
        <v>53131609</v>
      </c>
      <c r="GFN1789" s="62">
        <v>53131609</v>
      </c>
      <c r="GFO1789" s="62">
        <v>53131609</v>
      </c>
      <c r="GFP1789" s="62">
        <v>53131609</v>
      </c>
      <c r="GFQ1789" s="62">
        <v>53131609</v>
      </c>
      <c r="GFR1789" s="62">
        <v>53131609</v>
      </c>
      <c r="GFS1789" s="62">
        <v>53131609</v>
      </c>
      <c r="GFT1789" s="62">
        <v>53131609</v>
      </c>
      <c r="GFU1789" s="62">
        <v>53131609</v>
      </c>
      <c r="GFV1789" s="62">
        <v>53131609</v>
      </c>
      <c r="GFW1789" s="62">
        <v>53131609</v>
      </c>
      <c r="GFX1789" s="62">
        <v>53131609</v>
      </c>
      <c r="GFY1789" s="62">
        <v>53131609</v>
      </c>
      <c r="GFZ1789" s="62">
        <v>53131609</v>
      </c>
      <c r="GGA1789" s="62">
        <v>53131609</v>
      </c>
      <c r="GGB1789" s="62">
        <v>53131609</v>
      </c>
      <c r="GGC1789" s="62">
        <v>53131609</v>
      </c>
      <c r="GGD1789" s="62">
        <v>53131609</v>
      </c>
      <c r="GGE1789" s="62">
        <v>53131609</v>
      </c>
      <c r="GGF1789" s="62">
        <v>53131609</v>
      </c>
      <c r="GGG1789" s="62">
        <v>53131609</v>
      </c>
      <c r="GGH1789" s="62">
        <v>53131609</v>
      </c>
      <c r="GGI1789" s="62">
        <v>53131609</v>
      </c>
      <c r="GGJ1789" s="62">
        <v>53131609</v>
      </c>
      <c r="GGK1789" s="62">
        <v>53131609</v>
      </c>
      <c r="GGL1789" s="62">
        <v>53131609</v>
      </c>
      <c r="GGM1789" s="62">
        <v>53131609</v>
      </c>
      <c r="GGN1789" s="62">
        <v>53131609</v>
      </c>
      <c r="GGO1789" s="62">
        <v>53131609</v>
      </c>
      <c r="GGP1789" s="62">
        <v>53131609</v>
      </c>
      <c r="GGQ1789" s="62">
        <v>53131609</v>
      </c>
      <c r="GGR1789" s="62">
        <v>53131609</v>
      </c>
      <c r="GGS1789" s="62">
        <v>53131609</v>
      </c>
      <c r="GGT1789" s="62">
        <v>53131609</v>
      </c>
      <c r="GGU1789" s="62">
        <v>53131609</v>
      </c>
      <c r="GGV1789" s="62">
        <v>53131609</v>
      </c>
      <c r="GGW1789" s="62">
        <v>53131609</v>
      </c>
      <c r="GGX1789" s="62">
        <v>53131609</v>
      </c>
      <c r="GGY1789" s="62">
        <v>53131609</v>
      </c>
      <c r="GGZ1789" s="62">
        <v>53131609</v>
      </c>
      <c r="GHA1789" s="62">
        <v>53131609</v>
      </c>
      <c r="GHB1789" s="62">
        <v>53131609</v>
      </c>
      <c r="GHC1789" s="62">
        <v>53131609</v>
      </c>
      <c r="GHD1789" s="62">
        <v>53131609</v>
      </c>
      <c r="GHE1789" s="62">
        <v>53131609</v>
      </c>
      <c r="GHF1789" s="62">
        <v>53131609</v>
      </c>
      <c r="GHG1789" s="62">
        <v>53131609</v>
      </c>
      <c r="GHH1789" s="62">
        <v>53131609</v>
      </c>
      <c r="GHI1789" s="62">
        <v>53131609</v>
      </c>
      <c r="GHJ1789" s="62">
        <v>53131609</v>
      </c>
      <c r="GHK1789" s="62">
        <v>53131609</v>
      </c>
      <c r="GHL1789" s="62">
        <v>53131609</v>
      </c>
      <c r="GHM1789" s="62">
        <v>53131609</v>
      </c>
      <c r="GHN1789" s="62">
        <v>53131609</v>
      </c>
      <c r="GHO1789" s="62">
        <v>53131609</v>
      </c>
      <c r="GHP1789" s="62">
        <v>53131609</v>
      </c>
      <c r="GHQ1789" s="62">
        <v>53131609</v>
      </c>
      <c r="GHR1789" s="62">
        <v>53131609</v>
      </c>
      <c r="GHS1789" s="62">
        <v>53131609</v>
      </c>
      <c r="GHT1789" s="62">
        <v>53131609</v>
      </c>
      <c r="GHU1789" s="62">
        <v>53131609</v>
      </c>
      <c r="GHV1789" s="62">
        <v>53131609</v>
      </c>
      <c r="GHW1789" s="62">
        <v>53131609</v>
      </c>
      <c r="GHX1789" s="62">
        <v>53131609</v>
      </c>
      <c r="GHY1789" s="62">
        <v>53131609</v>
      </c>
      <c r="GHZ1789" s="62">
        <v>53131609</v>
      </c>
      <c r="GIA1789" s="62">
        <v>53131609</v>
      </c>
      <c r="GIB1789" s="62">
        <v>53131609</v>
      </c>
      <c r="GIC1789" s="62">
        <v>53131609</v>
      </c>
      <c r="GID1789" s="62">
        <v>53131609</v>
      </c>
      <c r="GIE1789" s="62">
        <v>53131609</v>
      </c>
      <c r="GIF1789" s="62">
        <v>53131609</v>
      </c>
      <c r="GIG1789" s="62">
        <v>53131609</v>
      </c>
      <c r="GIH1789" s="62">
        <v>53131609</v>
      </c>
      <c r="GII1789" s="62">
        <v>53131609</v>
      </c>
      <c r="GIJ1789" s="62">
        <v>53131609</v>
      </c>
      <c r="GIK1789" s="62">
        <v>53131609</v>
      </c>
      <c r="GIL1789" s="62">
        <v>53131609</v>
      </c>
      <c r="GIM1789" s="62">
        <v>53131609</v>
      </c>
      <c r="GIN1789" s="62">
        <v>53131609</v>
      </c>
      <c r="GIO1789" s="62">
        <v>53131609</v>
      </c>
      <c r="GIP1789" s="62">
        <v>53131609</v>
      </c>
      <c r="GIQ1789" s="62">
        <v>53131609</v>
      </c>
      <c r="GIR1789" s="62">
        <v>53131609</v>
      </c>
      <c r="GIS1789" s="62">
        <v>53131609</v>
      </c>
      <c r="GIT1789" s="62">
        <v>53131609</v>
      </c>
      <c r="GIU1789" s="62">
        <v>53131609</v>
      </c>
      <c r="GIV1789" s="62">
        <v>53131609</v>
      </c>
      <c r="GIW1789" s="62">
        <v>53131609</v>
      </c>
      <c r="GIX1789" s="62">
        <v>53131609</v>
      </c>
      <c r="GIY1789" s="62">
        <v>53131609</v>
      </c>
      <c r="GIZ1789" s="62">
        <v>53131609</v>
      </c>
      <c r="GJA1789" s="62">
        <v>53131609</v>
      </c>
      <c r="GJB1789" s="62">
        <v>53131609</v>
      </c>
      <c r="GJC1789" s="62">
        <v>53131609</v>
      </c>
      <c r="GJD1789" s="62">
        <v>53131609</v>
      </c>
      <c r="GJE1789" s="62">
        <v>53131609</v>
      </c>
      <c r="GJF1789" s="62">
        <v>53131609</v>
      </c>
      <c r="GJG1789" s="62">
        <v>53131609</v>
      </c>
      <c r="GJH1789" s="62">
        <v>53131609</v>
      </c>
      <c r="GJI1789" s="62">
        <v>53131609</v>
      </c>
      <c r="GJJ1789" s="62">
        <v>53131609</v>
      </c>
      <c r="GJK1789" s="62">
        <v>53131609</v>
      </c>
      <c r="GJL1789" s="62">
        <v>53131609</v>
      </c>
      <c r="GJM1789" s="62">
        <v>53131609</v>
      </c>
      <c r="GJN1789" s="62">
        <v>53131609</v>
      </c>
      <c r="GJO1789" s="62">
        <v>53131609</v>
      </c>
      <c r="GJP1789" s="62">
        <v>53131609</v>
      </c>
      <c r="GJQ1789" s="62">
        <v>53131609</v>
      </c>
      <c r="GJR1789" s="62">
        <v>53131609</v>
      </c>
      <c r="GJS1789" s="62">
        <v>53131609</v>
      </c>
      <c r="GJT1789" s="62">
        <v>53131609</v>
      </c>
      <c r="GJU1789" s="62">
        <v>53131609</v>
      </c>
      <c r="GJV1789" s="62">
        <v>53131609</v>
      </c>
      <c r="GJW1789" s="62">
        <v>53131609</v>
      </c>
      <c r="GJX1789" s="62">
        <v>53131609</v>
      </c>
      <c r="GJY1789" s="62">
        <v>53131609</v>
      </c>
      <c r="GJZ1789" s="62">
        <v>53131609</v>
      </c>
      <c r="GKA1789" s="62">
        <v>53131609</v>
      </c>
      <c r="GKB1789" s="62">
        <v>53131609</v>
      </c>
      <c r="GKC1789" s="62">
        <v>53131609</v>
      </c>
      <c r="GKD1789" s="62">
        <v>53131609</v>
      </c>
      <c r="GKE1789" s="62">
        <v>53131609</v>
      </c>
      <c r="GKF1789" s="62">
        <v>53131609</v>
      </c>
      <c r="GKG1789" s="62">
        <v>53131609</v>
      </c>
      <c r="GKH1789" s="62">
        <v>53131609</v>
      </c>
      <c r="GKI1789" s="62">
        <v>53131609</v>
      </c>
      <c r="GKJ1789" s="62">
        <v>53131609</v>
      </c>
      <c r="GKK1789" s="62">
        <v>53131609</v>
      </c>
      <c r="GKL1789" s="62">
        <v>53131609</v>
      </c>
      <c r="GKM1789" s="62">
        <v>53131609</v>
      </c>
      <c r="GKN1789" s="62">
        <v>53131609</v>
      </c>
      <c r="GKO1789" s="62">
        <v>53131609</v>
      </c>
      <c r="GKP1789" s="62">
        <v>53131609</v>
      </c>
      <c r="GKQ1789" s="62">
        <v>53131609</v>
      </c>
      <c r="GKR1789" s="62">
        <v>53131609</v>
      </c>
      <c r="GKS1789" s="62">
        <v>53131609</v>
      </c>
      <c r="GKT1789" s="62">
        <v>53131609</v>
      </c>
      <c r="GKU1789" s="62">
        <v>53131609</v>
      </c>
      <c r="GKV1789" s="62">
        <v>53131609</v>
      </c>
      <c r="GKW1789" s="62">
        <v>53131609</v>
      </c>
      <c r="GKX1789" s="62">
        <v>53131609</v>
      </c>
      <c r="GKY1789" s="62">
        <v>53131609</v>
      </c>
      <c r="GKZ1789" s="62">
        <v>53131609</v>
      </c>
      <c r="GLA1789" s="62">
        <v>53131609</v>
      </c>
      <c r="GLB1789" s="62">
        <v>53131609</v>
      </c>
      <c r="GLC1789" s="62">
        <v>53131609</v>
      </c>
      <c r="GLD1789" s="62">
        <v>53131609</v>
      </c>
      <c r="GLE1789" s="62">
        <v>53131609</v>
      </c>
      <c r="GLF1789" s="62">
        <v>53131609</v>
      </c>
      <c r="GLG1789" s="62">
        <v>53131609</v>
      </c>
      <c r="GLH1789" s="62">
        <v>53131609</v>
      </c>
      <c r="GLI1789" s="62">
        <v>53131609</v>
      </c>
      <c r="GLJ1789" s="62">
        <v>53131609</v>
      </c>
      <c r="GLK1789" s="62">
        <v>53131609</v>
      </c>
      <c r="GLL1789" s="62">
        <v>53131609</v>
      </c>
      <c r="GLM1789" s="62">
        <v>53131609</v>
      </c>
      <c r="GLN1789" s="62">
        <v>53131609</v>
      </c>
      <c r="GLO1789" s="62">
        <v>53131609</v>
      </c>
      <c r="GLP1789" s="62">
        <v>53131609</v>
      </c>
      <c r="GLQ1789" s="62">
        <v>53131609</v>
      </c>
      <c r="GLR1789" s="62">
        <v>53131609</v>
      </c>
      <c r="GLS1789" s="62">
        <v>53131609</v>
      </c>
      <c r="GLT1789" s="62">
        <v>53131609</v>
      </c>
      <c r="GLU1789" s="62">
        <v>53131609</v>
      </c>
      <c r="GLV1789" s="62">
        <v>53131609</v>
      </c>
      <c r="GLW1789" s="62">
        <v>53131609</v>
      </c>
      <c r="GLX1789" s="62">
        <v>53131609</v>
      </c>
      <c r="GLY1789" s="62">
        <v>53131609</v>
      </c>
      <c r="GLZ1789" s="62">
        <v>53131609</v>
      </c>
      <c r="GMA1789" s="62">
        <v>53131609</v>
      </c>
      <c r="GMB1789" s="62">
        <v>53131609</v>
      </c>
      <c r="GMC1789" s="62">
        <v>53131609</v>
      </c>
      <c r="GMD1789" s="62">
        <v>53131609</v>
      </c>
      <c r="GME1789" s="62">
        <v>53131609</v>
      </c>
      <c r="GMF1789" s="62">
        <v>53131609</v>
      </c>
      <c r="GMG1789" s="62">
        <v>53131609</v>
      </c>
      <c r="GMH1789" s="62">
        <v>53131609</v>
      </c>
      <c r="GMI1789" s="62">
        <v>53131609</v>
      </c>
      <c r="GMJ1789" s="62">
        <v>53131609</v>
      </c>
      <c r="GMK1789" s="62">
        <v>53131609</v>
      </c>
      <c r="GML1789" s="62">
        <v>53131609</v>
      </c>
      <c r="GMM1789" s="62">
        <v>53131609</v>
      </c>
      <c r="GMN1789" s="62">
        <v>53131609</v>
      </c>
      <c r="GMO1789" s="62">
        <v>53131609</v>
      </c>
      <c r="GMP1789" s="62">
        <v>53131609</v>
      </c>
      <c r="GMQ1789" s="62">
        <v>53131609</v>
      </c>
      <c r="GMR1789" s="62">
        <v>53131609</v>
      </c>
      <c r="GMS1789" s="62">
        <v>53131609</v>
      </c>
      <c r="GMT1789" s="62">
        <v>53131609</v>
      </c>
      <c r="GMU1789" s="62">
        <v>53131609</v>
      </c>
      <c r="GMV1789" s="62">
        <v>53131609</v>
      </c>
      <c r="GMW1789" s="62">
        <v>53131609</v>
      </c>
      <c r="GMX1789" s="62">
        <v>53131609</v>
      </c>
      <c r="GMY1789" s="62">
        <v>53131609</v>
      </c>
      <c r="GMZ1789" s="62">
        <v>53131609</v>
      </c>
      <c r="GNA1789" s="62">
        <v>53131609</v>
      </c>
      <c r="GNB1789" s="62">
        <v>53131609</v>
      </c>
      <c r="GNC1789" s="62">
        <v>53131609</v>
      </c>
      <c r="GND1789" s="62">
        <v>53131609</v>
      </c>
      <c r="GNE1789" s="62">
        <v>53131609</v>
      </c>
      <c r="GNF1789" s="62">
        <v>53131609</v>
      </c>
      <c r="GNG1789" s="62">
        <v>53131609</v>
      </c>
      <c r="GNH1789" s="62">
        <v>53131609</v>
      </c>
      <c r="GNI1789" s="62">
        <v>53131609</v>
      </c>
      <c r="GNJ1789" s="62">
        <v>53131609</v>
      </c>
      <c r="GNK1789" s="62">
        <v>53131609</v>
      </c>
      <c r="GNL1789" s="62">
        <v>53131609</v>
      </c>
      <c r="GNM1789" s="62">
        <v>53131609</v>
      </c>
      <c r="GNN1789" s="62">
        <v>53131609</v>
      </c>
      <c r="GNO1789" s="62">
        <v>53131609</v>
      </c>
      <c r="GNP1789" s="62">
        <v>53131609</v>
      </c>
      <c r="GNQ1789" s="62">
        <v>53131609</v>
      </c>
      <c r="GNR1789" s="62">
        <v>53131609</v>
      </c>
      <c r="GNS1789" s="62">
        <v>53131609</v>
      </c>
      <c r="GNT1789" s="62">
        <v>53131609</v>
      </c>
      <c r="GNU1789" s="62">
        <v>53131609</v>
      </c>
      <c r="GNV1789" s="62">
        <v>53131609</v>
      </c>
      <c r="GNW1789" s="62">
        <v>53131609</v>
      </c>
      <c r="GNX1789" s="62">
        <v>53131609</v>
      </c>
      <c r="GNY1789" s="62">
        <v>53131609</v>
      </c>
      <c r="GNZ1789" s="62">
        <v>53131609</v>
      </c>
      <c r="GOA1789" s="62">
        <v>53131609</v>
      </c>
      <c r="GOB1789" s="62">
        <v>53131609</v>
      </c>
      <c r="GOC1789" s="62">
        <v>53131609</v>
      </c>
      <c r="GOD1789" s="62">
        <v>53131609</v>
      </c>
      <c r="GOE1789" s="62">
        <v>53131609</v>
      </c>
      <c r="GOF1789" s="62">
        <v>53131609</v>
      </c>
      <c r="GOG1789" s="62">
        <v>53131609</v>
      </c>
      <c r="GOH1789" s="62">
        <v>53131609</v>
      </c>
      <c r="GOI1789" s="62">
        <v>53131609</v>
      </c>
      <c r="GOJ1789" s="62">
        <v>53131609</v>
      </c>
      <c r="GOK1789" s="62">
        <v>53131609</v>
      </c>
      <c r="GOL1789" s="62">
        <v>53131609</v>
      </c>
      <c r="GOM1789" s="62">
        <v>53131609</v>
      </c>
      <c r="GON1789" s="62">
        <v>53131609</v>
      </c>
      <c r="GOO1789" s="62">
        <v>53131609</v>
      </c>
      <c r="GOP1789" s="62">
        <v>53131609</v>
      </c>
      <c r="GOQ1789" s="62">
        <v>53131609</v>
      </c>
      <c r="GOR1789" s="62">
        <v>53131609</v>
      </c>
      <c r="GOS1789" s="62">
        <v>53131609</v>
      </c>
      <c r="GOT1789" s="62">
        <v>53131609</v>
      </c>
      <c r="GOU1789" s="62">
        <v>53131609</v>
      </c>
      <c r="GOV1789" s="62">
        <v>53131609</v>
      </c>
      <c r="GOW1789" s="62">
        <v>53131609</v>
      </c>
      <c r="GOX1789" s="62">
        <v>53131609</v>
      </c>
      <c r="GOY1789" s="62">
        <v>53131609</v>
      </c>
      <c r="GOZ1789" s="62">
        <v>53131609</v>
      </c>
      <c r="GPA1789" s="62">
        <v>53131609</v>
      </c>
      <c r="GPB1789" s="62">
        <v>53131609</v>
      </c>
      <c r="GPC1789" s="62">
        <v>53131609</v>
      </c>
      <c r="GPD1789" s="62">
        <v>53131609</v>
      </c>
      <c r="GPE1789" s="62">
        <v>53131609</v>
      </c>
      <c r="GPF1789" s="62">
        <v>53131609</v>
      </c>
      <c r="GPG1789" s="62">
        <v>53131609</v>
      </c>
      <c r="GPH1789" s="62">
        <v>53131609</v>
      </c>
      <c r="GPI1789" s="62">
        <v>53131609</v>
      </c>
      <c r="GPJ1789" s="62">
        <v>53131609</v>
      </c>
      <c r="GPK1789" s="62">
        <v>53131609</v>
      </c>
      <c r="GPL1789" s="62">
        <v>53131609</v>
      </c>
      <c r="GPM1789" s="62">
        <v>53131609</v>
      </c>
      <c r="GPN1789" s="62">
        <v>53131609</v>
      </c>
      <c r="GPO1789" s="62">
        <v>53131609</v>
      </c>
      <c r="GPP1789" s="62">
        <v>53131609</v>
      </c>
      <c r="GPQ1789" s="62">
        <v>53131609</v>
      </c>
      <c r="GPR1789" s="62">
        <v>53131609</v>
      </c>
      <c r="GPS1789" s="62">
        <v>53131609</v>
      </c>
      <c r="GPT1789" s="62">
        <v>53131609</v>
      </c>
      <c r="GPU1789" s="62">
        <v>53131609</v>
      </c>
      <c r="GPV1789" s="62">
        <v>53131609</v>
      </c>
      <c r="GPW1789" s="62">
        <v>53131609</v>
      </c>
      <c r="GPX1789" s="62">
        <v>53131609</v>
      </c>
      <c r="GPY1789" s="62">
        <v>53131609</v>
      </c>
      <c r="GPZ1789" s="62">
        <v>53131609</v>
      </c>
      <c r="GQA1789" s="62">
        <v>53131609</v>
      </c>
      <c r="GQB1789" s="62">
        <v>53131609</v>
      </c>
      <c r="GQC1789" s="62">
        <v>53131609</v>
      </c>
      <c r="GQD1789" s="62">
        <v>53131609</v>
      </c>
      <c r="GQE1789" s="62">
        <v>53131609</v>
      </c>
      <c r="GQF1789" s="62">
        <v>53131609</v>
      </c>
      <c r="GQG1789" s="62">
        <v>53131609</v>
      </c>
      <c r="GQH1789" s="62">
        <v>53131609</v>
      </c>
      <c r="GQI1789" s="62">
        <v>53131609</v>
      </c>
      <c r="GQJ1789" s="62">
        <v>53131609</v>
      </c>
      <c r="GQK1789" s="62">
        <v>53131609</v>
      </c>
      <c r="GQL1789" s="62">
        <v>53131609</v>
      </c>
      <c r="GQM1789" s="62">
        <v>53131609</v>
      </c>
      <c r="GQN1789" s="62">
        <v>53131609</v>
      </c>
      <c r="GQO1789" s="62">
        <v>53131609</v>
      </c>
      <c r="GQP1789" s="62">
        <v>53131609</v>
      </c>
      <c r="GQQ1789" s="62">
        <v>53131609</v>
      </c>
      <c r="GQR1789" s="62">
        <v>53131609</v>
      </c>
      <c r="GQS1789" s="62">
        <v>53131609</v>
      </c>
      <c r="GQT1789" s="62">
        <v>53131609</v>
      </c>
      <c r="GQU1789" s="62">
        <v>53131609</v>
      </c>
      <c r="GQV1789" s="62">
        <v>53131609</v>
      </c>
      <c r="GQW1789" s="62">
        <v>53131609</v>
      </c>
      <c r="GQX1789" s="62">
        <v>53131609</v>
      </c>
      <c r="GQY1789" s="62">
        <v>53131609</v>
      </c>
      <c r="GQZ1789" s="62">
        <v>53131609</v>
      </c>
      <c r="GRA1789" s="62">
        <v>53131609</v>
      </c>
      <c r="GRB1789" s="62">
        <v>53131609</v>
      </c>
      <c r="GRC1789" s="62">
        <v>53131609</v>
      </c>
      <c r="GRD1789" s="62">
        <v>53131609</v>
      </c>
      <c r="GRE1789" s="62">
        <v>53131609</v>
      </c>
      <c r="GRF1789" s="62">
        <v>53131609</v>
      </c>
      <c r="GRG1789" s="62">
        <v>53131609</v>
      </c>
      <c r="GRH1789" s="62">
        <v>53131609</v>
      </c>
      <c r="GRI1789" s="62">
        <v>53131609</v>
      </c>
      <c r="GRJ1789" s="62">
        <v>53131609</v>
      </c>
      <c r="GRK1789" s="62">
        <v>53131609</v>
      </c>
      <c r="GRL1789" s="62">
        <v>53131609</v>
      </c>
      <c r="GRM1789" s="62">
        <v>53131609</v>
      </c>
      <c r="GRN1789" s="62">
        <v>53131609</v>
      </c>
      <c r="GRO1789" s="62">
        <v>53131609</v>
      </c>
      <c r="GRP1789" s="62">
        <v>53131609</v>
      </c>
      <c r="GRQ1789" s="62">
        <v>53131609</v>
      </c>
      <c r="GRR1789" s="62">
        <v>53131609</v>
      </c>
      <c r="GRS1789" s="62">
        <v>53131609</v>
      </c>
      <c r="GRT1789" s="62">
        <v>53131609</v>
      </c>
      <c r="GRU1789" s="62">
        <v>53131609</v>
      </c>
      <c r="GRV1789" s="62">
        <v>53131609</v>
      </c>
      <c r="GRW1789" s="62">
        <v>53131609</v>
      </c>
      <c r="GRX1789" s="62">
        <v>53131609</v>
      </c>
      <c r="GRY1789" s="62">
        <v>53131609</v>
      </c>
      <c r="GRZ1789" s="62">
        <v>53131609</v>
      </c>
      <c r="GSA1789" s="62">
        <v>53131609</v>
      </c>
      <c r="GSB1789" s="62">
        <v>53131609</v>
      </c>
      <c r="GSC1789" s="62">
        <v>53131609</v>
      </c>
      <c r="GSD1789" s="62">
        <v>53131609</v>
      </c>
      <c r="GSE1789" s="62">
        <v>53131609</v>
      </c>
      <c r="GSF1789" s="62">
        <v>53131609</v>
      </c>
      <c r="GSG1789" s="62">
        <v>53131609</v>
      </c>
      <c r="GSH1789" s="62">
        <v>53131609</v>
      </c>
      <c r="GSI1789" s="62">
        <v>53131609</v>
      </c>
      <c r="GSJ1789" s="62">
        <v>53131609</v>
      </c>
      <c r="GSK1789" s="62">
        <v>53131609</v>
      </c>
      <c r="GSL1789" s="62">
        <v>53131609</v>
      </c>
      <c r="GSM1789" s="62">
        <v>53131609</v>
      </c>
      <c r="GSN1789" s="62">
        <v>53131609</v>
      </c>
      <c r="GSO1789" s="62">
        <v>53131609</v>
      </c>
      <c r="GSP1789" s="62">
        <v>53131609</v>
      </c>
      <c r="GSQ1789" s="62">
        <v>53131609</v>
      </c>
      <c r="GSR1789" s="62">
        <v>53131609</v>
      </c>
      <c r="GSS1789" s="62">
        <v>53131609</v>
      </c>
      <c r="GST1789" s="62">
        <v>53131609</v>
      </c>
      <c r="GSU1789" s="62">
        <v>53131609</v>
      </c>
      <c r="GSV1789" s="62">
        <v>53131609</v>
      </c>
      <c r="GSW1789" s="62">
        <v>53131609</v>
      </c>
      <c r="GSX1789" s="62">
        <v>53131609</v>
      </c>
      <c r="GSY1789" s="62">
        <v>53131609</v>
      </c>
      <c r="GSZ1789" s="62">
        <v>53131609</v>
      </c>
      <c r="GTA1789" s="62">
        <v>53131609</v>
      </c>
      <c r="GTB1789" s="62">
        <v>53131609</v>
      </c>
      <c r="GTC1789" s="62">
        <v>53131609</v>
      </c>
      <c r="GTD1789" s="62">
        <v>53131609</v>
      </c>
      <c r="GTE1789" s="62">
        <v>53131609</v>
      </c>
      <c r="GTF1789" s="62">
        <v>53131609</v>
      </c>
      <c r="GTG1789" s="62">
        <v>53131609</v>
      </c>
      <c r="GTH1789" s="62">
        <v>53131609</v>
      </c>
      <c r="GTI1789" s="62">
        <v>53131609</v>
      </c>
      <c r="GTJ1789" s="62">
        <v>53131609</v>
      </c>
      <c r="GTK1789" s="62">
        <v>53131609</v>
      </c>
      <c r="GTL1789" s="62">
        <v>53131609</v>
      </c>
      <c r="GTM1789" s="62">
        <v>53131609</v>
      </c>
      <c r="GTN1789" s="62">
        <v>53131609</v>
      </c>
      <c r="GTO1789" s="62">
        <v>53131609</v>
      </c>
      <c r="GTP1789" s="62">
        <v>53131609</v>
      </c>
      <c r="GTQ1789" s="62">
        <v>53131609</v>
      </c>
      <c r="GTR1789" s="62">
        <v>53131609</v>
      </c>
      <c r="GTS1789" s="62">
        <v>53131609</v>
      </c>
      <c r="GTT1789" s="62">
        <v>53131609</v>
      </c>
      <c r="GTU1789" s="62">
        <v>53131609</v>
      </c>
      <c r="GTV1789" s="62">
        <v>53131609</v>
      </c>
      <c r="GTW1789" s="62">
        <v>53131609</v>
      </c>
      <c r="GTX1789" s="62">
        <v>53131609</v>
      </c>
      <c r="GTY1789" s="62">
        <v>53131609</v>
      </c>
      <c r="GTZ1789" s="62">
        <v>53131609</v>
      </c>
      <c r="GUA1789" s="62">
        <v>53131609</v>
      </c>
      <c r="GUB1789" s="62">
        <v>53131609</v>
      </c>
      <c r="GUC1789" s="62">
        <v>53131609</v>
      </c>
      <c r="GUD1789" s="62">
        <v>53131609</v>
      </c>
      <c r="GUE1789" s="62">
        <v>53131609</v>
      </c>
      <c r="GUF1789" s="62">
        <v>53131609</v>
      </c>
      <c r="GUG1789" s="62">
        <v>53131609</v>
      </c>
      <c r="GUH1789" s="62">
        <v>53131609</v>
      </c>
      <c r="GUI1789" s="62">
        <v>53131609</v>
      </c>
      <c r="GUJ1789" s="62">
        <v>53131609</v>
      </c>
      <c r="GUK1789" s="62">
        <v>53131609</v>
      </c>
      <c r="GUL1789" s="62">
        <v>53131609</v>
      </c>
      <c r="GUM1789" s="62">
        <v>53131609</v>
      </c>
      <c r="GUN1789" s="62">
        <v>53131609</v>
      </c>
      <c r="GUO1789" s="62">
        <v>53131609</v>
      </c>
      <c r="GUP1789" s="62">
        <v>53131609</v>
      </c>
      <c r="GUQ1789" s="62">
        <v>53131609</v>
      </c>
      <c r="GUR1789" s="62">
        <v>53131609</v>
      </c>
      <c r="GUS1789" s="62">
        <v>53131609</v>
      </c>
      <c r="GUT1789" s="62">
        <v>53131609</v>
      </c>
      <c r="GUU1789" s="62">
        <v>53131609</v>
      </c>
      <c r="GUV1789" s="62">
        <v>53131609</v>
      </c>
      <c r="GUW1789" s="62">
        <v>53131609</v>
      </c>
      <c r="GUX1789" s="62">
        <v>53131609</v>
      </c>
      <c r="GUY1789" s="62">
        <v>53131609</v>
      </c>
      <c r="GUZ1789" s="62">
        <v>53131609</v>
      </c>
      <c r="GVA1789" s="62">
        <v>53131609</v>
      </c>
      <c r="GVB1789" s="62">
        <v>53131609</v>
      </c>
      <c r="GVC1789" s="62">
        <v>53131609</v>
      </c>
      <c r="GVD1789" s="62">
        <v>53131609</v>
      </c>
      <c r="GVE1789" s="62">
        <v>53131609</v>
      </c>
      <c r="GVF1789" s="62">
        <v>53131609</v>
      </c>
      <c r="GVG1789" s="62">
        <v>53131609</v>
      </c>
      <c r="GVH1789" s="62">
        <v>53131609</v>
      </c>
      <c r="GVI1789" s="62">
        <v>53131609</v>
      </c>
      <c r="GVJ1789" s="62">
        <v>53131609</v>
      </c>
      <c r="GVK1789" s="62">
        <v>53131609</v>
      </c>
      <c r="GVL1789" s="62">
        <v>53131609</v>
      </c>
      <c r="GVM1789" s="62">
        <v>53131609</v>
      </c>
      <c r="GVN1789" s="62">
        <v>53131609</v>
      </c>
      <c r="GVO1789" s="62">
        <v>53131609</v>
      </c>
      <c r="GVP1789" s="62">
        <v>53131609</v>
      </c>
      <c r="GVQ1789" s="62">
        <v>53131609</v>
      </c>
      <c r="GVR1789" s="62">
        <v>53131609</v>
      </c>
      <c r="GVS1789" s="62">
        <v>53131609</v>
      </c>
      <c r="GVT1789" s="62">
        <v>53131609</v>
      </c>
      <c r="GVU1789" s="62">
        <v>53131609</v>
      </c>
      <c r="GVV1789" s="62">
        <v>53131609</v>
      </c>
      <c r="GVW1789" s="62">
        <v>53131609</v>
      </c>
      <c r="GVX1789" s="62">
        <v>53131609</v>
      </c>
      <c r="GVY1789" s="62">
        <v>53131609</v>
      </c>
      <c r="GVZ1789" s="62">
        <v>53131609</v>
      </c>
      <c r="GWA1789" s="62">
        <v>53131609</v>
      </c>
      <c r="GWB1789" s="62">
        <v>53131609</v>
      </c>
      <c r="GWC1789" s="62">
        <v>53131609</v>
      </c>
      <c r="GWD1789" s="62">
        <v>53131609</v>
      </c>
      <c r="GWE1789" s="62">
        <v>53131609</v>
      </c>
      <c r="GWF1789" s="62">
        <v>53131609</v>
      </c>
      <c r="GWG1789" s="62">
        <v>53131609</v>
      </c>
      <c r="GWH1789" s="62">
        <v>53131609</v>
      </c>
      <c r="GWI1789" s="62">
        <v>53131609</v>
      </c>
      <c r="GWJ1789" s="62">
        <v>53131609</v>
      </c>
      <c r="GWK1789" s="62">
        <v>53131609</v>
      </c>
      <c r="GWL1789" s="62">
        <v>53131609</v>
      </c>
      <c r="GWM1789" s="62">
        <v>53131609</v>
      </c>
      <c r="GWN1789" s="62">
        <v>53131609</v>
      </c>
      <c r="GWO1789" s="62">
        <v>53131609</v>
      </c>
      <c r="GWP1789" s="62">
        <v>53131609</v>
      </c>
      <c r="GWQ1789" s="62">
        <v>53131609</v>
      </c>
      <c r="GWR1789" s="62">
        <v>53131609</v>
      </c>
      <c r="GWS1789" s="62">
        <v>53131609</v>
      </c>
      <c r="GWT1789" s="62">
        <v>53131609</v>
      </c>
      <c r="GWU1789" s="62">
        <v>53131609</v>
      </c>
      <c r="GWV1789" s="62">
        <v>53131609</v>
      </c>
      <c r="GWW1789" s="62">
        <v>53131609</v>
      </c>
      <c r="GWX1789" s="62">
        <v>53131609</v>
      </c>
      <c r="GWY1789" s="62">
        <v>53131609</v>
      </c>
      <c r="GWZ1789" s="62">
        <v>53131609</v>
      </c>
      <c r="GXA1789" s="62">
        <v>53131609</v>
      </c>
      <c r="GXB1789" s="62">
        <v>53131609</v>
      </c>
      <c r="GXC1789" s="62">
        <v>53131609</v>
      </c>
      <c r="GXD1789" s="62">
        <v>53131609</v>
      </c>
      <c r="GXE1789" s="62">
        <v>53131609</v>
      </c>
      <c r="GXF1789" s="62">
        <v>53131609</v>
      </c>
      <c r="GXG1789" s="62">
        <v>53131609</v>
      </c>
      <c r="GXH1789" s="62">
        <v>53131609</v>
      </c>
      <c r="GXI1789" s="62">
        <v>53131609</v>
      </c>
      <c r="GXJ1789" s="62">
        <v>53131609</v>
      </c>
      <c r="GXK1789" s="62">
        <v>53131609</v>
      </c>
      <c r="GXL1789" s="62">
        <v>53131609</v>
      </c>
      <c r="GXM1789" s="62">
        <v>53131609</v>
      </c>
      <c r="GXN1789" s="62">
        <v>53131609</v>
      </c>
      <c r="GXO1789" s="62">
        <v>53131609</v>
      </c>
      <c r="GXP1789" s="62">
        <v>53131609</v>
      </c>
      <c r="GXQ1789" s="62">
        <v>53131609</v>
      </c>
      <c r="GXR1789" s="62">
        <v>53131609</v>
      </c>
      <c r="GXS1789" s="62">
        <v>53131609</v>
      </c>
      <c r="GXT1789" s="62">
        <v>53131609</v>
      </c>
      <c r="GXU1789" s="62">
        <v>53131609</v>
      </c>
      <c r="GXV1789" s="62">
        <v>53131609</v>
      </c>
      <c r="GXW1789" s="62">
        <v>53131609</v>
      </c>
      <c r="GXX1789" s="62">
        <v>53131609</v>
      </c>
      <c r="GXY1789" s="62">
        <v>53131609</v>
      </c>
      <c r="GXZ1789" s="62">
        <v>53131609</v>
      </c>
      <c r="GYA1789" s="62">
        <v>53131609</v>
      </c>
      <c r="GYB1789" s="62">
        <v>53131609</v>
      </c>
      <c r="GYC1789" s="62">
        <v>53131609</v>
      </c>
      <c r="GYD1789" s="62">
        <v>53131609</v>
      </c>
      <c r="GYE1789" s="62">
        <v>53131609</v>
      </c>
      <c r="GYF1789" s="62">
        <v>53131609</v>
      </c>
      <c r="GYG1789" s="62">
        <v>53131609</v>
      </c>
      <c r="GYH1789" s="62">
        <v>53131609</v>
      </c>
      <c r="GYI1789" s="62">
        <v>53131609</v>
      </c>
      <c r="GYJ1789" s="62">
        <v>53131609</v>
      </c>
      <c r="GYK1789" s="62">
        <v>53131609</v>
      </c>
      <c r="GYL1789" s="62">
        <v>53131609</v>
      </c>
      <c r="GYM1789" s="62">
        <v>53131609</v>
      </c>
      <c r="GYN1789" s="62">
        <v>53131609</v>
      </c>
      <c r="GYO1789" s="62">
        <v>53131609</v>
      </c>
      <c r="GYP1789" s="62">
        <v>53131609</v>
      </c>
      <c r="GYQ1789" s="62">
        <v>53131609</v>
      </c>
      <c r="GYR1789" s="62">
        <v>53131609</v>
      </c>
      <c r="GYS1789" s="62">
        <v>53131609</v>
      </c>
      <c r="GYT1789" s="62">
        <v>53131609</v>
      </c>
      <c r="GYU1789" s="62">
        <v>53131609</v>
      </c>
      <c r="GYV1789" s="62">
        <v>53131609</v>
      </c>
      <c r="GYW1789" s="62">
        <v>53131609</v>
      </c>
      <c r="GYX1789" s="62">
        <v>53131609</v>
      </c>
      <c r="GYY1789" s="62">
        <v>53131609</v>
      </c>
      <c r="GYZ1789" s="62">
        <v>53131609</v>
      </c>
      <c r="GZA1789" s="62">
        <v>53131609</v>
      </c>
      <c r="GZB1789" s="62">
        <v>53131609</v>
      </c>
      <c r="GZC1789" s="62">
        <v>53131609</v>
      </c>
      <c r="GZD1789" s="62">
        <v>53131609</v>
      </c>
      <c r="GZE1789" s="62">
        <v>53131609</v>
      </c>
      <c r="GZF1789" s="62">
        <v>53131609</v>
      </c>
      <c r="GZG1789" s="62">
        <v>53131609</v>
      </c>
      <c r="GZH1789" s="62">
        <v>53131609</v>
      </c>
      <c r="GZI1789" s="62">
        <v>53131609</v>
      </c>
      <c r="GZJ1789" s="62">
        <v>53131609</v>
      </c>
      <c r="GZK1789" s="62">
        <v>53131609</v>
      </c>
      <c r="GZL1789" s="62">
        <v>53131609</v>
      </c>
      <c r="GZM1789" s="62">
        <v>53131609</v>
      </c>
      <c r="GZN1789" s="62">
        <v>53131609</v>
      </c>
      <c r="GZO1789" s="62">
        <v>53131609</v>
      </c>
      <c r="GZP1789" s="62">
        <v>53131609</v>
      </c>
      <c r="GZQ1789" s="62">
        <v>53131609</v>
      </c>
      <c r="GZR1789" s="62">
        <v>53131609</v>
      </c>
      <c r="GZS1789" s="62">
        <v>53131609</v>
      </c>
      <c r="GZT1789" s="62">
        <v>53131609</v>
      </c>
      <c r="GZU1789" s="62">
        <v>53131609</v>
      </c>
      <c r="GZV1789" s="62">
        <v>53131609</v>
      </c>
      <c r="GZW1789" s="62">
        <v>53131609</v>
      </c>
      <c r="GZX1789" s="62">
        <v>53131609</v>
      </c>
      <c r="GZY1789" s="62">
        <v>53131609</v>
      </c>
      <c r="GZZ1789" s="62">
        <v>53131609</v>
      </c>
      <c r="HAA1789" s="62">
        <v>53131609</v>
      </c>
      <c r="HAB1789" s="62">
        <v>53131609</v>
      </c>
      <c r="HAC1789" s="62">
        <v>53131609</v>
      </c>
      <c r="HAD1789" s="62">
        <v>53131609</v>
      </c>
      <c r="HAE1789" s="62">
        <v>53131609</v>
      </c>
      <c r="HAF1789" s="62">
        <v>53131609</v>
      </c>
      <c r="HAG1789" s="62">
        <v>53131609</v>
      </c>
      <c r="HAH1789" s="62">
        <v>53131609</v>
      </c>
      <c r="HAI1789" s="62">
        <v>53131609</v>
      </c>
      <c r="HAJ1789" s="62">
        <v>53131609</v>
      </c>
      <c r="HAK1789" s="62">
        <v>53131609</v>
      </c>
      <c r="HAL1789" s="62">
        <v>53131609</v>
      </c>
      <c r="HAM1789" s="62">
        <v>53131609</v>
      </c>
      <c r="HAN1789" s="62">
        <v>53131609</v>
      </c>
      <c r="HAO1789" s="62">
        <v>53131609</v>
      </c>
      <c r="HAP1789" s="62">
        <v>53131609</v>
      </c>
      <c r="HAQ1789" s="62">
        <v>53131609</v>
      </c>
      <c r="HAR1789" s="62">
        <v>53131609</v>
      </c>
      <c r="HAS1789" s="62">
        <v>53131609</v>
      </c>
      <c r="HAT1789" s="62">
        <v>53131609</v>
      </c>
      <c r="HAU1789" s="62">
        <v>53131609</v>
      </c>
      <c r="HAV1789" s="62">
        <v>53131609</v>
      </c>
      <c r="HAW1789" s="62">
        <v>53131609</v>
      </c>
      <c r="HAX1789" s="62">
        <v>53131609</v>
      </c>
      <c r="HAY1789" s="62">
        <v>53131609</v>
      </c>
      <c r="HAZ1789" s="62">
        <v>53131609</v>
      </c>
      <c r="HBA1789" s="62">
        <v>53131609</v>
      </c>
      <c r="HBB1789" s="62">
        <v>53131609</v>
      </c>
      <c r="HBC1789" s="62">
        <v>53131609</v>
      </c>
      <c r="HBD1789" s="62">
        <v>53131609</v>
      </c>
      <c r="HBE1789" s="62">
        <v>53131609</v>
      </c>
      <c r="HBF1789" s="62">
        <v>53131609</v>
      </c>
      <c r="HBG1789" s="62">
        <v>53131609</v>
      </c>
      <c r="HBH1789" s="62">
        <v>53131609</v>
      </c>
      <c r="HBI1789" s="62">
        <v>53131609</v>
      </c>
      <c r="HBJ1789" s="62">
        <v>53131609</v>
      </c>
      <c r="HBK1789" s="62">
        <v>53131609</v>
      </c>
      <c r="HBL1789" s="62">
        <v>53131609</v>
      </c>
      <c r="HBM1789" s="62">
        <v>53131609</v>
      </c>
      <c r="HBN1789" s="62">
        <v>53131609</v>
      </c>
      <c r="HBO1789" s="62">
        <v>53131609</v>
      </c>
      <c r="HBP1789" s="62">
        <v>53131609</v>
      </c>
      <c r="HBQ1789" s="62">
        <v>53131609</v>
      </c>
      <c r="HBR1789" s="62">
        <v>53131609</v>
      </c>
      <c r="HBS1789" s="62">
        <v>53131609</v>
      </c>
      <c r="HBT1789" s="62">
        <v>53131609</v>
      </c>
      <c r="HBU1789" s="62">
        <v>53131609</v>
      </c>
      <c r="HBV1789" s="62">
        <v>53131609</v>
      </c>
      <c r="HBW1789" s="62">
        <v>53131609</v>
      </c>
      <c r="HBX1789" s="62">
        <v>53131609</v>
      </c>
      <c r="HBY1789" s="62">
        <v>53131609</v>
      </c>
      <c r="HBZ1789" s="62">
        <v>53131609</v>
      </c>
      <c r="HCA1789" s="62">
        <v>53131609</v>
      </c>
      <c r="HCB1789" s="62">
        <v>53131609</v>
      </c>
      <c r="HCC1789" s="62">
        <v>53131609</v>
      </c>
      <c r="HCD1789" s="62">
        <v>53131609</v>
      </c>
      <c r="HCE1789" s="62">
        <v>53131609</v>
      </c>
      <c r="HCF1789" s="62">
        <v>53131609</v>
      </c>
      <c r="HCG1789" s="62">
        <v>53131609</v>
      </c>
      <c r="HCH1789" s="62">
        <v>53131609</v>
      </c>
      <c r="HCI1789" s="62">
        <v>53131609</v>
      </c>
      <c r="HCJ1789" s="62">
        <v>53131609</v>
      </c>
      <c r="HCK1789" s="62">
        <v>53131609</v>
      </c>
      <c r="HCL1789" s="62">
        <v>53131609</v>
      </c>
      <c r="HCM1789" s="62">
        <v>53131609</v>
      </c>
      <c r="HCN1789" s="62">
        <v>53131609</v>
      </c>
      <c r="HCO1789" s="62">
        <v>53131609</v>
      </c>
      <c r="HCP1789" s="62">
        <v>53131609</v>
      </c>
      <c r="HCQ1789" s="62">
        <v>53131609</v>
      </c>
      <c r="HCR1789" s="62">
        <v>53131609</v>
      </c>
      <c r="HCS1789" s="62">
        <v>53131609</v>
      </c>
      <c r="HCT1789" s="62">
        <v>53131609</v>
      </c>
      <c r="HCU1789" s="62">
        <v>53131609</v>
      </c>
      <c r="HCV1789" s="62">
        <v>53131609</v>
      </c>
      <c r="HCW1789" s="62">
        <v>53131609</v>
      </c>
      <c r="HCX1789" s="62">
        <v>53131609</v>
      </c>
      <c r="HCY1789" s="62">
        <v>53131609</v>
      </c>
      <c r="HCZ1789" s="62">
        <v>53131609</v>
      </c>
      <c r="HDA1789" s="62">
        <v>53131609</v>
      </c>
      <c r="HDB1789" s="62">
        <v>53131609</v>
      </c>
      <c r="HDC1789" s="62">
        <v>53131609</v>
      </c>
      <c r="HDD1789" s="62">
        <v>53131609</v>
      </c>
      <c r="HDE1789" s="62">
        <v>53131609</v>
      </c>
      <c r="HDF1789" s="62">
        <v>53131609</v>
      </c>
      <c r="HDG1789" s="62">
        <v>53131609</v>
      </c>
      <c r="HDH1789" s="62">
        <v>53131609</v>
      </c>
      <c r="HDI1789" s="62">
        <v>53131609</v>
      </c>
      <c r="HDJ1789" s="62">
        <v>53131609</v>
      </c>
      <c r="HDK1789" s="62">
        <v>53131609</v>
      </c>
      <c r="HDL1789" s="62">
        <v>53131609</v>
      </c>
      <c r="HDM1789" s="62">
        <v>53131609</v>
      </c>
      <c r="HDN1789" s="62">
        <v>53131609</v>
      </c>
      <c r="HDO1789" s="62">
        <v>53131609</v>
      </c>
      <c r="HDP1789" s="62">
        <v>53131609</v>
      </c>
      <c r="HDQ1789" s="62">
        <v>53131609</v>
      </c>
      <c r="HDR1789" s="62">
        <v>53131609</v>
      </c>
      <c r="HDS1789" s="62">
        <v>53131609</v>
      </c>
      <c r="HDT1789" s="62">
        <v>53131609</v>
      </c>
      <c r="HDU1789" s="62">
        <v>53131609</v>
      </c>
      <c r="HDV1789" s="62">
        <v>53131609</v>
      </c>
      <c r="HDW1789" s="62">
        <v>53131609</v>
      </c>
      <c r="HDX1789" s="62">
        <v>53131609</v>
      </c>
      <c r="HDY1789" s="62">
        <v>53131609</v>
      </c>
      <c r="HDZ1789" s="62">
        <v>53131609</v>
      </c>
      <c r="HEA1789" s="62">
        <v>53131609</v>
      </c>
      <c r="HEB1789" s="62">
        <v>53131609</v>
      </c>
      <c r="HEC1789" s="62">
        <v>53131609</v>
      </c>
      <c r="HED1789" s="62">
        <v>53131609</v>
      </c>
      <c r="HEE1789" s="62">
        <v>53131609</v>
      </c>
      <c r="HEF1789" s="62">
        <v>53131609</v>
      </c>
      <c r="HEG1789" s="62">
        <v>53131609</v>
      </c>
      <c r="HEH1789" s="62">
        <v>53131609</v>
      </c>
      <c r="HEI1789" s="62">
        <v>53131609</v>
      </c>
      <c r="HEJ1789" s="62">
        <v>53131609</v>
      </c>
      <c r="HEK1789" s="62">
        <v>53131609</v>
      </c>
      <c r="HEL1789" s="62">
        <v>53131609</v>
      </c>
      <c r="HEM1789" s="62">
        <v>53131609</v>
      </c>
      <c r="HEN1789" s="62">
        <v>53131609</v>
      </c>
      <c r="HEO1789" s="62">
        <v>53131609</v>
      </c>
      <c r="HEP1789" s="62">
        <v>53131609</v>
      </c>
      <c r="HEQ1789" s="62">
        <v>53131609</v>
      </c>
      <c r="HER1789" s="62">
        <v>53131609</v>
      </c>
      <c r="HES1789" s="62">
        <v>53131609</v>
      </c>
      <c r="HET1789" s="62">
        <v>53131609</v>
      </c>
      <c r="HEU1789" s="62">
        <v>53131609</v>
      </c>
      <c r="HEV1789" s="62">
        <v>53131609</v>
      </c>
      <c r="HEW1789" s="62">
        <v>53131609</v>
      </c>
      <c r="HEX1789" s="62">
        <v>53131609</v>
      </c>
      <c r="HEY1789" s="62">
        <v>53131609</v>
      </c>
      <c r="HEZ1789" s="62">
        <v>53131609</v>
      </c>
      <c r="HFA1789" s="62">
        <v>53131609</v>
      </c>
      <c r="HFB1789" s="62">
        <v>53131609</v>
      </c>
      <c r="HFC1789" s="62">
        <v>53131609</v>
      </c>
      <c r="HFD1789" s="62">
        <v>53131609</v>
      </c>
      <c r="HFE1789" s="62">
        <v>53131609</v>
      </c>
      <c r="HFF1789" s="62">
        <v>53131609</v>
      </c>
      <c r="HFG1789" s="62">
        <v>53131609</v>
      </c>
      <c r="HFH1789" s="62">
        <v>53131609</v>
      </c>
      <c r="HFI1789" s="62">
        <v>53131609</v>
      </c>
      <c r="HFJ1789" s="62">
        <v>53131609</v>
      </c>
      <c r="HFK1789" s="62">
        <v>53131609</v>
      </c>
      <c r="HFL1789" s="62">
        <v>53131609</v>
      </c>
      <c r="HFM1789" s="62">
        <v>53131609</v>
      </c>
      <c r="HFN1789" s="62">
        <v>53131609</v>
      </c>
      <c r="HFO1789" s="62">
        <v>53131609</v>
      </c>
      <c r="HFP1789" s="62">
        <v>53131609</v>
      </c>
      <c r="HFQ1789" s="62">
        <v>53131609</v>
      </c>
      <c r="HFR1789" s="62">
        <v>53131609</v>
      </c>
      <c r="HFS1789" s="62">
        <v>53131609</v>
      </c>
      <c r="HFT1789" s="62">
        <v>53131609</v>
      </c>
      <c r="HFU1789" s="62">
        <v>53131609</v>
      </c>
      <c r="HFV1789" s="62">
        <v>53131609</v>
      </c>
      <c r="HFW1789" s="62">
        <v>53131609</v>
      </c>
      <c r="HFX1789" s="62">
        <v>53131609</v>
      </c>
      <c r="HFY1789" s="62">
        <v>53131609</v>
      </c>
      <c r="HFZ1789" s="62">
        <v>53131609</v>
      </c>
      <c r="HGA1789" s="62">
        <v>53131609</v>
      </c>
      <c r="HGB1789" s="62">
        <v>53131609</v>
      </c>
      <c r="HGC1789" s="62">
        <v>53131609</v>
      </c>
      <c r="HGD1789" s="62">
        <v>53131609</v>
      </c>
      <c r="HGE1789" s="62">
        <v>53131609</v>
      </c>
      <c r="HGF1789" s="62">
        <v>53131609</v>
      </c>
      <c r="HGG1789" s="62">
        <v>53131609</v>
      </c>
      <c r="HGH1789" s="62">
        <v>53131609</v>
      </c>
      <c r="HGI1789" s="62">
        <v>53131609</v>
      </c>
      <c r="HGJ1789" s="62">
        <v>53131609</v>
      </c>
      <c r="HGK1789" s="62">
        <v>53131609</v>
      </c>
      <c r="HGL1789" s="62">
        <v>53131609</v>
      </c>
      <c r="HGM1789" s="62">
        <v>53131609</v>
      </c>
      <c r="HGN1789" s="62">
        <v>53131609</v>
      </c>
      <c r="HGO1789" s="62">
        <v>53131609</v>
      </c>
      <c r="HGP1789" s="62">
        <v>53131609</v>
      </c>
      <c r="HGQ1789" s="62">
        <v>53131609</v>
      </c>
      <c r="HGR1789" s="62">
        <v>53131609</v>
      </c>
      <c r="HGS1789" s="62">
        <v>53131609</v>
      </c>
      <c r="HGT1789" s="62">
        <v>53131609</v>
      </c>
      <c r="HGU1789" s="62">
        <v>53131609</v>
      </c>
      <c r="HGV1789" s="62">
        <v>53131609</v>
      </c>
      <c r="HGW1789" s="62">
        <v>53131609</v>
      </c>
      <c r="HGX1789" s="62">
        <v>53131609</v>
      </c>
      <c r="HGY1789" s="62">
        <v>53131609</v>
      </c>
      <c r="HGZ1789" s="62">
        <v>53131609</v>
      </c>
      <c r="HHA1789" s="62">
        <v>53131609</v>
      </c>
      <c r="HHB1789" s="62">
        <v>53131609</v>
      </c>
      <c r="HHC1789" s="62">
        <v>53131609</v>
      </c>
      <c r="HHD1789" s="62">
        <v>53131609</v>
      </c>
      <c r="HHE1789" s="62">
        <v>53131609</v>
      </c>
      <c r="HHF1789" s="62">
        <v>53131609</v>
      </c>
      <c r="HHG1789" s="62">
        <v>53131609</v>
      </c>
      <c r="HHH1789" s="62">
        <v>53131609</v>
      </c>
      <c r="HHI1789" s="62">
        <v>53131609</v>
      </c>
      <c r="HHJ1789" s="62">
        <v>53131609</v>
      </c>
      <c r="HHK1789" s="62">
        <v>53131609</v>
      </c>
      <c r="HHL1789" s="62">
        <v>53131609</v>
      </c>
      <c r="HHM1789" s="62">
        <v>53131609</v>
      </c>
      <c r="HHN1789" s="62">
        <v>53131609</v>
      </c>
      <c r="HHO1789" s="62">
        <v>53131609</v>
      </c>
      <c r="HHP1789" s="62">
        <v>53131609</v>
      </c>
      <c r="HHQ1789" s="62">
        <v>53131609</v>
      </c>
      <c r="HHR1789" s="62">
        <v>53131609</v>
      </c>
      <c r="HHS1789" s="62">
        <v>53131609</v>
      </c>
      <c r="HHT1789" s="62">
        <v>53131609</v>
      </c>
      <c r="HHU1789" s="62">
        <v>53131609</v>
      </c>
      <c r="HHV1789" s="62">
        <v>53131609</v>
      </c>
      <c r="HHW1789" s="62">
        <v>53131609</v>
      </c>
      <c r="HHX1789" s="62">
        <v>53131609</v>
      </c>
      <c r="HHY1789" s="62">
        <v>53131609</v>
      </c>
      <c r="HHZ1789" s="62">
        <v>53131609</v>
      </c>
      <c r="HIA1789" s="62">
        <v>53131609</v>
      </c>
      <c r="HIB1789" s="62">
        <v>53131609</v>
      </c>
      <c r="HIC1789" s="62">
        <v>53131609</v>
      </c>
      <c r="HID1789" s="62">
        <v>53131609</v>
      </c>
      <c r="HIE1789" s="62">
        <v>53131609</v>
      </c>
      <c r="HIF1789" s="62">
        <v>53131609</v>
      </c>
      <c r="HIG1789" s="62">
        <v>53131609</v>
      </c>
      <c r="HIH1789" s="62">
        <v>53131609</v>
      </c>
      <c r="HII1789" s="62">
        <v>53131609</v>
      </c>
      <c r="HIJ1789" s="62">
        <v>53131609</v>
      </c>
      <c r="HIK1789" s="62">
        <v>53131609</v>
      </c>
      <c r="HIL1789" s="62">
        <v>53131609</v>
      </c>
      <c r="HIM1789" s="62">
        <v>53131609</v>
      </c>
      <c r="HIN1789" s="62">
        <v>53131609</v>
      </c>
      <c r="HIO1789" s="62">
        <v>53131609</v>
      </c>
      <c r="HIP1789" s="62">
        <v>53131609</v>
      </c>
      <c r="HIQ1789" s="62">
        <v>53131609</v>
      </c>
      <c r="HIR1789" s="62">
        <v>53131609</v>
      </c>
      <c r="HIS1789" s="62">
        <v>53131609</v>
      </c>
      <c r="HIT1789" s="62">
        <v>53131609</v>
      </c>
      <c r="HIU1789" s="62">
        <v>53131609</v>
      </c>
      <c r="HIV1789" s="62">
        <v>53131609</v>
      </c>
      <c r="HIW1789" s="62">
        <v>53131609</v>
      </c>
      <c r="HIX1789" s="62">
        <v>53131609</v>
      </c>
      <c r="HIY1789" s="62">
        <v>53131609</v>
      </c>
      <c r="HIZ1789" s="62">
        <v>53131609</v>
      </c>
      <c r="HJA1789" s="62">
        <v>53131609</v>
      </c>
      <c r="HJB1789" s="62">
        <v>53131609</v>
      </c>
      <c r="HJC1789" s="62">
        <v>53131609</v>
      </c>
      <c r="HJD1789" s="62">
        <v>53131609</v>
      </c>
      <c r="HJE1789" s="62">
        <v>53131609</v>
      </c>
      <c r="HJF1789" s="62">
        <v>53131609</v>
      </c>
      <c r="HJG1789" s="62">
        <v>53131609</v>
      </c>
      <c r="HJH1789" s="62">
        <v>53131609</v>
      </c>
      <c r="HJI1789" s="62">
        <v>53131609</v>
      </c>
      <c r="HJJ1789" s="62">
        <v>53131609</v>
      </c>
      <c r="HJK1789" s="62">
        <v>53131609</v>
      </c>
      <c r="HJL1789" s="62">
        <v>53131609</v>
      </c>
      <c r="HJM1789" s="62">
        <v>53131609</v>
      </c>
      <c r="HJN1789" s="62">
        <v>53131609</v>
      </c>
      <c r="HJO1789" s="62">
        <v>53131609</v>
      </c>
      <c r="HJP1789" s="62">
        <v>53131609</v>
      </c>
      <c r="HJQ1789" s="62">
        <v>53131609</v>
      </c>
      <c r="HJR1789" s="62">
        <v>53131609</v>
      </c>
      <c r="HJS1789" s="62">
        <v>53131609</v>
      </c>
      <c r="HJT1789" s="62">
        <v>53131609</v>
      </c>
      <c r="HJU1789" s="62">
        <v>53131609</v>
      </c>
      <c r="HJV1789" s="62">
        <v>53131609</v>
      </c>
      <c r="HJW1789" s="62">
        <v>53131609</v>
      </c>
      <c r="HJX1789" s="62">
        <v>53131609</v>
      </c>
      <c r="HJY1789" s="62">
        <v>53131609</v>
      </c>
      <c r="HJZ1789" s="62">
        <v>53131609</v>
      </c>
      <c r="HKA1789" s="62">
        <v>53131609</v>
      </c>
      <c r="HKB1789" s="62">
        <v>53131609</v>
      </c>
      <c r="HKC1789" s="62">
        <v>53131609</v>
      </c>
      <c r="HKD1789" s="62">
        <v>53131609</v>
      </c>
      <c r="HKE1789" s="62">
        <v>53131609</v>
      </c>
      <c r="HKF1789" s="62">
        <v>53131609</v>
      </c>
      <c r="HKG1789" s="62">
        <v>53131609</v>
      </c>
      <c r="HKH1789" s="62">
        <v>53131609</v>
      </c>
      <c r="HKI1789" s="62">
        <v>53131609</v>
      </c>
      <c r="HKJ1789" s="62">
        <v>53131609</v>
      </c>
      <c r="HKK1789" s="62">
        <v>53131609</v>
      </c>
      <c r="HKL1789" s="62">
        <v>53131609</v>
      </c>
      <c r="HKM1789" s="62">
        <v>53131609</v>
      </c>
      <c r="HKN1789" s="62">
        <v>53131609</v>
      </c>
      <c r="HKO1789" s="62">
        <v>53131609</v>
      </c>
      <c r="HKP1789" s="62">
        <v>53131609</v>
      </c>
      <c r="HKQ1789" s="62">
        <v>53131609</v>
      </c>
      <c r="HKR1789" s="62">
        <v>53131609</v>
      </c>
      <c r="HKS1789" s="62">
        <v>53131609</v>
      </c>
      <c r="HKT1789" s="62">
        <v>53131609</v>
      </c>
      <c r="HKU1789" s="62">
        <v>53131609</v>
      </c>
      <c r="HKV1789" s="62">
        <v>53131609</v>
      </c>
      <c r="HKW1789" s="62">
        <v>53131609</v>
      </c>
      <c r="HKX1789" s="62">
        <v>53131609</v>
      </c>
      <c r="HKY1789" s="62">
        <v>53131609</v>
      </c>
      <c r="HKZ1789" s="62">
        <v>53131609</v>
      </c>
      <c r="HLA1789" s="62">
        <v>53131609</v>
      </c>
      <c r="HLB1789" s="62">
        <v>53131609</v>
      </c>
      <c r="HLC1789" s="62">
        <v>53131609</v>
      </c>
      <c r="HLD1789" s="62">
        <v>53131609</v>
      </c>
      <c r="HLE1789" s="62">
        <v>53131609</v>
      </c>
      <c r="HLF1789" s="62">
        <v>53131609</v>
      </c>
      <c r="HLG1789" s="62">
        <v>53131609</v>
      </c>
      <c r="HLH1789" s="62">
        <v>53131609</v>
      </c>
      <c r="HLI1789" s="62">
        <v>53131609</v>
      </c>
      <c r="HLJ1789" s="62">
        <v>53131609</v>
      </c>
      <c r="HLK1789" s="62">
        <v>53131609</v>
      </c>
      <c r="HLL1789" s="62">
        <v>53131609</v>
      </c>
      <c r="HLM1789" s="62">
        <v>53131609</v>
      </c>
      <c r="HLN1789" s="62">
        <v>53131609</v>
      </c>
      <c r="HLO1789" s="62">
        <v>53131609</v>
      </c>
      <c r="HLP1789" s="62">
        <v>53131609</v>
      </c>
      <c r="HLQ1789" s="62">
        <v>53131609</v>
      </c>
      <c r="HLR1789" s="62">
        <v>53131609</v>
      </c>
      <c r="HLS1789" s="62">
        <v>53131609</v>
      </c>
      <c r="HLT1789" s="62">
        <v>53131609</v>
      </c>
      <c r="HLU1789" s="62">
        <v>53131609</v>
      </c>
      <c r="HLV1789" s="62">
        <v>53131609</v>
      </c>
      <c r="HLW1789" s="62">
        <v>53131609</v>
      </c>
      <c r="HLX1789" s="62">
        <v>53131609</v>
      </c>
      <c r="HLY1789" s="62">
        <v>53131609</v>
      </c>
      <c r="HLZ1789" s="62">
        <v>53131609</v>
      </c>
      <c r="HMA1789" s="62">
        <v>53131609</v>
      </c>
      <c r="HMB1789" s="62">
        <v>53131609</v>
      </c>
      <c r="HMC1789" s="62">
        <v>53131609</v>
      </c>
      <c r="HMD1789" s="62">
        <v>53131609</v>
      </c>
      <c r="HME1789" s="62">
        <v>53131609</v>
      </c>
      <c r="HMF1789" s="62">
        <v>53131609</v>
      </c>
      <c r="HMG1789" s="62">
        <v>53131609</v>
      </c>
      <c r="HMH1789" s="62">
        <v>53131609</v>
      </c>
      <c r="HMI1789" s="62">
        <v>53131609</v>
      </c>
      <c r="HMJ1789" s="62">
        <v>53131609</v>
      </c>
      <c r="HMK1789" s="62">
        <v>53131609</v>
      </c>
      <c r="HML1789" s="62">
        <v>53131609</v>
      </c>
      <c r="HMM1789" s="62">
        <v>53131609</v>
      </c>
      <c r="HMN1789" s="62">
        <v>53131609</v>
      </c>
      <c r="HMO1789" s="62">
        <v>53131609</v>
      </c>
      <c r="HMP1789" s="62">
        <v>53131609</v>
      </c>
      <c r="HMQ1789" s="62">
        <v>53131609</v>
      </c>
      <c r="HMR1789" s="62">
        <v>53131609</v>
      </c>
      <c r="HMS1789" s="62">
        <v>53131609</v>
      </c>
      <c r="HMT1789" s="62">
        <v>53131609</v>
      </c>
      <c r="HMU1789" s="62">
        <v>53131609</v>
      </c>
      <c r="HMV1789" s="62">
        <v>53131609</v>
      </c>
      <c r="HMW1789" s="62">
        <v>53131609</v>
      </c>
      <c r="HMX1789" s="62">
        <v>53131609</v>
      </c>
      <c r="HMY1789" s="62">
        <v>53131609</v>
      </c>
      <c r="HMZ1789" s="62">
        <v>53131609</v>
      </c>
      <c r="HNA1789" s="62">
        <v>53131609</v>
      </c>
      <c r="HNB1789" s="62">
        <v>53131609</v>
      </c>
      <c r="HNC1789" s="62">
        <v>53131609</v>
      </c>
      <c r="HND1789" s="62">
        <v>53131609</v>
      </c>
      <c r="HNE1789" s="62">
        <v>53131609</v>
      </c>
      <c r="HNF1789" s="62">
        <v>53131609</v>
      </c>
      <c r="HNG1789" s="62">
        <v>53131609</v>
      </c>
      <c r="HNH1789" s="62">
        <v>53131609</v>
      </c>
      <c r="HNI1789" s="62">
        <v>53131609</v>
      </c>
      <c r="HNJ1789" s="62">
        <v>53131609</v>
      </c>
      <c r="HNK1789" s="62">
        <v>53131609</v>
      </c>
      <c r="HNL1789" s="62">
        <v>53131609</v>
      </c>
      <c r="HNM1789" s="62">
        <v>53131609</v>
      </c>
      <c r="HNN1789" s="62">
        <v>53131609</v>
      </c>
      <c r="HNO1789" s="62">
        <v>53131609</v>
      </c>
      <c r="HNP1789" s="62">
        <v>53131609</v>
      </c>
      <c r="HNQ1789" s="62">
        <v>53131609</v>
      </c>
      <c r="HNR1789" s="62">
        <v>53131609</v>
      </c>
      <c r="HNS1789" s="62">
        <v>53131609</v>
      </c>
      <c r="HNT1789" s="62">
        <v>53131609</v>
      </c>
      <c r="HNU1789" s="62">
        <v>53131609</v>
      </c>
      <c r="HNV1789" s="62">
        <v>53131609</v>
      </c>
      <c r="HNW1789" s="62">
        <v>53131609</v>
      </c>
      <c r="HNX1789" s="62">
        <v>53131609</v>
      </c>
      <c r="HNY1789" s="62">
        <v>53131609</v>
      </c>
      <c r="HNZ1789" s="62">
        <v>53131609</v>
      </c>
      <c r="HOA1789" s="62">
        <v>53131609</v>
      </c>
      <c r="HOB1789" s="62">
        <v>53131609</v>
      </c>
      <c r="HOC1789" s="62">
        <v>53131609</v>
      </c>
      <c r="HOD1789" s="62">
        <v>53131609</v>
      </c>
      <c r="HOE1789" s="62">
        <v>53131609</v>
      </c>
      <c r="HOF1789" s="62">
        <v>53131609</v>
      </c>
      <c r="HOG1789" s="62">
        <v>53131609</v>
      </c>
      <c r="HOH1789" s="62">
        <v>53131609</v>
      </c>
      <c r="HOI1789" s="62">
        <v>53131609</v>
      </c>
      <c r="HOJ1789" s="62">
        <v>53131609</v>
      </c>
      <c r="HOK1789" s="62">
        <v>53131609</v>
      </c>
      <c r="HOL1789" s="62">
        <v>53131609</v>
      </c>
      <c r="HOM1789" s="62">
        <v>53131609</v>
      </c>
      <c r="HON1789" s="62">
        <v>53131609</v>
      </c>
      <c r="HOO1789" s="62">
        <v>53131609</v>
      </c>
      <c r="HOP1789" s="62">
        <v>53131609</v>
      </c>
      <c r="HOQ1789" s="62">
        <v>53131609</v>
      </c>
      <c r="HOR1789" s="62">
        <v>53131609</v>
      </c>
      <c r="HOS1789" s="62">
        <v>53131609</v>
      </c>
      <c r="HOT1789" s="62">
        <v>53131609</v>
      </c>
      <c r="HOU1789" s="62">
        <v>53131609</v>
      </c>
      <c r="HOV1789" s="62">
        <v>53131609</v>
      </c>
      <c r="HOW1789" s="62">
        <v>53131609</v>
      </c>
      <c r="HOX1789" s="62">
        <v>53131609</v>
      </c>
      <c r="HOY1789" s="62">
        <v>53131609</v>
      </c>
      <c r="HOZ1789" s="62">
        <v>53131609</v>
      </c>
      <c r="HPA1789" s="62">
        <v>53131609</v>
      </c>
      <c r="HPB1789" s="62">
        <v>53131609</v>
      </c>
      <c r="HPC1789" s="62">
        <v>53131609</v>
      </c>
      <c r="HPD1789" s="62">
        <v>53131609</v>
      </c>
      <c r="HPE1789" s="62">
        <v>53131609</v>
      </c>
      <c r="HPF1789" s="62">
        <v>53131609</v>
      </c>
      <c r="HPG1789" s="62">
        <v>53131609</v>
      </c>
      <c r="HPH1789" s="62">
        <v>53131609</v>
      </c>
      <c r="HPI1789" s="62">
        <v>53131609</v>
      </c>
      <c r="HPJ1789" s="62">
        <v>53131609</v>
      </c>
      <c r="HPK1789" s="62">
        <v>53131609</v>
      </c>
      <c r="HPL1789" s="62">
        <v>53131609</v>
      </c>
      <c r="HPM1789" s="62">
        <v>53131609</v>
      </c>
      <c r="HPN1789" s="62">
        <v>53131609</v>
      </c>
      <c r="HPO1789" s="62">
        <v>53131609</v>
      </c>
      <c r="HPP1789" s="62">
        <v>53131609</v>
      </c>
      <c r="HPQ1789" s="62">
        <v>53131609</v>
      </c>
      <c r="HPR1789" s="62">
        <v>53131609</v>
      </c>
      <c r="HPS1789" s="62">
        <v>53131609</v>
      </c>
      <c r="HPT1789" s="62">
        <v>53131609</v>
      </c>
      <c r="HPU1789" s="62">
        <v>53131609</v>
      </c>
      <c r="HPV1789" s="62">
        <v>53131609</v>
      </c>
      <c r="HPW1789" s="62">
        <v>53131609</v>
      </c>
      <c r="HPX1789" s="62">
        <v>53131609</v>
      </c>
      <c r="HPY1789" s="62">
        <v>53131609</v>
      </c>
      <c r="HPZ1789" s="62">
        <v>53131609</v>
      </c>
      <c r="HQA1789" s="62">
        <v>53131609</v>
      </c>
      <c r="HQB1789" s="62">
        <v>53131609</v>
      </c>
      <c r="HQC1789" s="62">
        <v>53131609</v>
      </c>
      <c r="HQD1789" s="62">
        <v>53131609</v>
      </c>
      <c r="HQE1789" s="62">
        <v>53131609</v>
      </c>
      <c r="HQF1789" s="62">
        <v>53131609</v>
      </c>
      <c r="HQG1789" s="62">
        <v>53131609</v>
      </c>
      <c r="HQH1789" s="62">
        <v>53131609</v>
      </c>
      <c r="HQI1789" s="62">
        <v>53131609</v>
      </c>
      <c r="HQJ1789" s="62">
        <v>53131609</v>
      </c>
      <c r="HQK1789" s="62">
        <v>53131609</v>
      </c>
      <c r="HQL1789" s="62">
        <v>53131609</v>
      </c>
      <c r="HQM1789" s="62">
        <v>53131609</v>
      </c>
      <c r="HQN1789" s="62">
        <v>53131609</v>
      </c>
      <c r="HQO1789" s="62">
        <v>53131609</v>
      </c>
      <c r="HQP1789" s="62">
        <v>53131609</v>
      </c>
      <c r="HQQ1789" s="62">
        <v>53131609</v>
      </c>
      <c r="HQR1789" s="62">
        <v>53131609</v>
      </c>
      <c r="HQS1789" s="62">
        <v>53131609</v>
      </c>
      <c r="HQT1789" s="62">
        <v>53131609</v>
      </c>
      <c r="HQU1789" s="62">
        <v>53131609</v>
      </c>
      <c r="HQV1789" s="62">
        <v>53131609</v>
      </c>
      <c r="HQW1789" s="62">
        <v>53131609</v>
      </c>
      <c r="HQX1789" s="62">
        <v>53131609</v>
      </c>
      <c r="HQY1789" s="62">
        <v>53131609</v>
      </c>
      <c r="HQZ1789" s="62">
        <v>53131609</v>
      </c>
      <c r="HRA1789" s="62">
        <v>53131609</v>
      </c>
      <c r="HRB1789" s="62">
        <v>53131609</v>
      </c>
      <c r="HRC1789" s="62">
        <v>53131609</v>
      </c>
      <c r="HRD1789" s="62">
        <v>53131609</v>
      </c>
      <c r="HRE1789" s="62">
        <v>53131609</v>
      </c>
      <c r="HRF1789" s="62">
        <v>53131609</v>
      </c>
      <c r="HRG1789" s="62">
        <v>53131609</v>
      </c>
      <c r="HRH1789" s="62">
        <v>53131609</v>
      </c>
      <c r="HRI1789" s="62">
        <v>53131609</v>
      </c>
      <c r="HRJ1789" s="62">
        <v>53131609</v>
      </c>
      <c r="HRK1789" s="62">
        <v>53131609</v>
      </c>
      <c r="HRL1789" s="62">
        <v>53131609</v>
      </c>
      <c r="HRM1789" s="62">
        <v>53131609</v>
      </c>
      <c r="HRN1789" s="62">
        <v>53131609</v>
      </c>
      <c r="HRO1789" s="62">
        <v>53131609</v>
      </c>
      <c r="HRP1789" s="62">
        <v>53131609</v>
      </c>
      <c r="HRQ1789" s="62">
        <v>53131609</v>
      </c>
      <c r="HRR1789" s="62">
        <v>53131609</v>
      </c>
      <c r="HRS1789" s="62">
        <v>53131609</v>
      </c>
      <c r="HRT1789" s="62">
        <v>53131609</v>
      </c>
      <c r="HRU1789" s="62">
        <v>53131609</v>
      </c>
      <c r="HRV1789" s="62">
        <v>53131609</v>
      </c>
      <c r="HRW1789" s="62">
        <v>53131609</v>
      </c>
      <c r="HRX1789" s="62">
        <v>53131609</v>
      </c>
      <c r="HRY1789" s="62">
        <v>53131609</v>
      </c>
      <c r="HRZ1789" s="62">
        <v>53131609</v>
      </c>
      <c r="HSA1789" s="62">
        <v>53131609</v>
      </c>
      <c r="HSB1789" s="62">
        <v>53131609</v>
      </c>
      <c r="HSC1789" s="62">
        <v>53131609</v>
      </c>
      <c r="HSD1789" s="62">
        <v>53131609</v>
      </c>
      <c r="HSE1789" s="62">
        <v>53131609</v>
      </c>
      <c r="HSF1789" s="62">
        <v>53131609</v>
      </c>
      <c r="HSG1789" s="62">
        <v>53131609</v>
      </c>
      <c r="HSH1789" s="62">
        <v>53131609</v>
      </c>
      <c r="HSI1789" s="62">
        <v>53131609</v>
      </c>
      <c r="HSJ1789" s="62">
        <v>53131609</v>
      </c>
      <c r="HSK1789" s="62">
        <v>53131609</v>
      </c>
      <c r="HSL1789" s="62">
        <v>53131609</v>
      </c>
      <c r="HSM1789" s="62">
        <v>53131609</v>
      </c>
      <c r="HSN1789" s="62">
        <v>53131609</v>
      </c>
      <c r="HSO1789" s="62">
        <v>53131609</v>
      </c>
      <c r="HSP1789" s="62">
        <v>53131609</v>
      </c>
      <c r="HSQ1789" s="62">
        <v>53131609</v>
      </c>
      <c r="HSR1789" s="62">
        <v>53131609</v>
      </c>
      <c r="HSS1789" s="62">
        <v>53131609</v>
      </c>
      <c r="HST1789" s="62">
        <v>53131609</v>
      </c>
      <c r="HSU1789" s="62">
        <v>53131609</v>
      </c>
      <c r="HSV1789" s="62">
        <v>53131609</v>
      </c>
      <c r="HSW1789" s="62">
        <v>53131609</v>
      </c>
      <c r="HSX1789" s="62">
        <v>53131609</v>
      </c>
      <c r="HSY1789" s="62">
        <v>53131609</v>
      </c>
      <c r="HSZ1789" s="62">
        <v>53131609</v>
      </c>
      <c r="HTA1789" s="62">
        <v>53131609</v>
      </c>
      <c r="HTB1789" s="62">
        <v>53131609</v>
      </c>
      <c r="HTC1789" s="62">
        <v>53131609</v>
      </c>
      <c r="HTD1789" s="62">
        <v>53131609</v>
      </c>
      <c r="HTE1789" s="62">
        <v>53131609</v>
      </c>
      <c r="HTF1789" s="62">
        <v>53131609</v>
      </c>
      <c r="HTG1789" s="62">
        <v>53131609</v>
      </c>
      <c r="HTH1789" s="62">
        <v>53131609</v>
      </c>
      <c r="HTI1789" s="62">
        <v>53131609</v>
      </c>
      <c r="HTJ1789" s="62">
        <v>53131609</v>
      </c>
      <c r="HTK1789" s="62">
        <v>53131609</v>
      </c>
      <c r="HTL1789" s="62">
        <v>53131609</v>
      </c>
      <c r="HTM1789" s="62">
        <v>53131609</v>
      </c>
      <c r="HTN1789" s="62">
        <v>53131609</v>
      </c>
      <c r="HTO1789" s="62">
        <v>53131609</v>
      </c>
      <c r="HTP1789" s="62">
        <v>53131609</v>
      </c>
      <c r="HTQ1789" s="62">
        <v>53131609</v>
      </c>
      <c r="HTR1789" s="62">
        <v>53131609</v>
      </c>
      <c r="HTS1789" s="62">
        <v>53131609</v>
      </c>
      <c r="HTT1789" s="62">
        <v>53131609</v>
      </c>
      <c r="HTU1789" s="62">
        <v>53131609</v>
      </c>
      <c r="HTV1789" s="62">
        <v>53131609</v>
      </c>
      <c r="HTW1789" s="62">
        <v>53131609</v>
      </c>
      <c r="HTX1789" s="62">
        <v>53131609</v>
      </c>
      <c r="HTY1789" s="62">
        <v>53131609</v>
      </c>
      <c r="HTZ1789" s="62">
        <v>53131609</v>
      </c>
      <c r="HUA1789" s="62">
        <v>53131609</v>
      </c>
      <c r="HUB1789" s="62">
        <v>53131609</v>
      </c>
      <c r="HUC1789" s="62">
        <v>53131609</v>
      </c>
      <c r="HUD1789" s="62">
        <v>53131609</v>
      </c>
      <c r="HUE1789" s="62">
        <v>53131609</v>
      </c>
      <c r="HUF1789" s="62">
        <v>53131609</v>
      </c>
      <c r="HUG1789" s="62">
        <v>53131609</v>
      </c>
      <c r="HUH1789" s="62">
        <v>53131609</v>
      </c>
      <c r="HUI1789" s="62">
        <v>53131609</v>
      </c>
      <c r="HUJ1789" s="62">
        <v>53131609</v>
      </c>
      <c r="HUK1789" s="62">
        <v>53131609</v>
      </c>
      <c r="HUL1789" s="62">
        <v>53131609</v>
      </c>
      <c r="HUM1789" s="62">
        <v>53131609</v>
      </c>
      <c r="HUN1789" s="62">
        <v>53131609</v>
      </c>
      <c r="HUO1789" s="62">
        <v>53131609</v>
      </c>
      <c r="HUP1789" s="62">
        <v>53131609</v>
      </c>
      <c r="HUQ1789" s="62">
        <v>53131609</v>
      </c>
      <c r="HUR1789" s="62">
        <v>53131609</v>
      </c>
      <c r="HUS1789" s="62">
        <v>53131609</v>
      </c>
      <c r="HUT1789" s="62">
        <v>53131609</v>
      </c>
      <c r="HUU1789" s="62">
        <v>53131609</v>
      </c>
      <c r="HUV1789" s="62">
        <v>53131609</v>
      </c>
      <c r="HUW1789" s="62">
        <v>53131609</v>
      </c>
      <c r="HUX1789" s="62">
        <v>53131609</v>
      </c>
      <c r="HUY1789" s="62">
        <v>53131609</v>
      </c>
      <c r="HUZ1789" s="62">
        <v>53131609</v>
      </c>
      <c r="HVA1789" s="62">
        <v>53131609</v>
      </c>
      <c r="HVB1789" s="62">
        <v>53131609</v>
      </c>
      <c r="HVC1789" s="62">
        <v>53131609</v>
      </c>
      <c r="HVD1789" s="62">
        <v>53131609</v>
      </c>
      <c r="HVE1789" s="62">
        <v>53131609</v>
      </c>
      <c r="HVF1789" s="62">
        <v>53131609</v>
      </c>
      <c r="HVG1789" s="62">
        <v>53131609</v>
      </c>
      <c r="HVH1789" s="62">
        <v>53131609</v>
      </c>
      <c r="HVI1789" s="62">
        <v>53131609</v>
      </c>
      <c r="HVJ1789" s="62">
        <v>53131609</v>
      </c>
      <c r="HVK1789" s="62">
        <v>53131609</v>
      </c>
      <c r="HVL1789" s="62">
        <v>53131609</v>
      </c>
      <c r="HVM1789" s="62">
        <v>53131609</v>
      </c>
      <c r="HVN1789" s="62">
        <v>53131609</v>
      </c>
      <c r="HVO1789" s="62">
        <v>53131609</v>
      </c>
      <c r="HVP1789" s="62">
        <v>53131609</v>
      </c>
      <c r="HVQ1789" s="62">
        <v>53131609</v>
      </c>
      <c r="HVR1789" s="62">
        <v>53131609</v>
      </c>
      <c r="HVS1789" s="62">
        <v>53131609</v>
      </c>
      <c r="HVT1789" s="62">
        <v>53131609</v>
      </c>
      <c r="HVU1789" s="62">
        <v>53131609</v>
      </c>
      <c r="HVV1789" s="62">
        <v>53131609</v>
      </c>
      <c r="HVW1789" s="62">
        <v>53131609</v>
      </c>
      <c r="HVX1789" s="62">
        <v>53131609</v>
      </c>
      <c r="HVY1789" s="62">
        <v>53131609</v>
      </c>
      <c r="HVZ1789" s="62">
        <v>53131609</v>
      </c>
      <c r="HWA1789" s="62">
        <v>53131609</v>
      </c>
      <c r="HWB1789" s="62">
        <v>53131609</v>
      </c>
      <c r="HWC1789" s="62">
        <v>53131609</v>
      </c>
      <c r="HWD1789" s="62">
        <v>53131609</v>
      </c>
      <c r="HWE1789" s="62">
        <v>53131609</v>
      </c>
      <c r="HWF1789" s="62">
        <v>53131609</v>
      </c>
      <c r="HWG1789" s="62">
        <v>53131609</v>
      </c>
      <c r="HWH1789" s="62">
        <v>53131609</v>
      </c>
      <c r="HWI1789" s="62">
        <v>53131609</v>
      </c>
      <c r="HWJ1789" s="62">
        <v>53131609</v>
      </c>
      <c r="HWK1789" s="62">
        <v>53131609</v>
      </c>
      <c r="HWL1789" s="62">
        <v>53131609</v>
      </c>
      <c r="HWM1789" s="62">
        <v>53131609</v>
      </c>
      <c r="HWN1789" s="62">
        <v>53131609</v>
      </c>
      <c r="HWO1789" s="62">
        <v>53131609</v>
      </c>
      <c r="HWP1789" s="62">
        <v>53131609</v>
      </c>
      <c r="HWQ1789" s="62">
        <v>53131609</v>
      </c>
      <c r="HWR1789" s="62">
        <v>53131609</v>
      </c>
      <c r="HWS1789" s="62">
        <v>53131609</v>
      </c>
      <c r="HWT1789" s="62">
        <v>53131609</v>
      </c>
      <c r="HWU1789" s="62">
        <v>53131609</v>
      </c>
      <c r="HWV1789" s="62">
        <v>53131609</v>
      </c>
      <c r="HWW1789" s="62">
        <v>53131609</v>
      </c>
      <c r="HWX1789" s="62">
        <v>53131609</v>
      </c>
      <c r="HWY1789" s="62">
        <v>53131609</v>
      </c>
      <c r="HWZ1789" s="62">
        <v>53131609</v>
      </c>
      <c r="HXA1789" s="62">
        <v>53131609</v>
      </c>
      <c r="HXB1789" s="62">
        <v>53131609</v>
      </c>
      <c r="HXC1789" s="62">
        <v>53131609</v>
      </c>
      <c r="HXD1789" s="62">
        <v>53131609</v>
      </c>
      <c r="HXE1789" s="62">
        <v>53131609</v>
      </c>
      <c r="HXF1789" s="62">
        <v>53131609</v>
      </c>
      <c r="HXG1789" s="62">
        <v>53131609</v>
      </c>
      <c r="HXH1789" s="62">
        <v>53131609</v>
      </c>
      <c r="HXI1789" s="62">
        <v>53131609</v>
      </c>
      <c r="HXJ1789" s="62">
        <v>53131609</v>
      </c>
      <c r="HXK1789" s="62">
        <v>53131609</v>
      </c>
      <c r="HXL1789" s="62">
        <v>53131609</v>
      </c>
      <c r="HXM1789" s="62">
        <v>53131609</v>
      </c>
      <c r="HXN1789" s="62">
        <v>53131609</v>
      </c>
      <c r="HXO1789" s="62">
        <v>53131609</v>
      </c>
      <c r="HXP1789" s="62">
        <v>53131609</v>
      </c>
      <c r="HXQ1789" s="62">
        <v>53131609</v>
      </c>
      <c r="HXR1789" s="62">
        <v>53131609</v>
      </c>
      <c r="HXS1789" s="62">
        <v>53131609</v>
      </c>
      <c r="HXT1789" s="62">
        <v>53131609</v>
      </c>
      <c r="HXU1789" s="62">
        <v>53131609</v>
      </c>
      <c r="HXV1789" s="62">
        <v>53131609</v>
      </c>
      <c r="HXW1789" s="62">
        <v>53131609</v>
      </c>
      <c r="HXX1789" s="62">
        <v>53131609</v>
      </c>
      <c r="HXY1789" s="62">
        <v>53131609</v>
      </c>
      <c r="HXZ1789" s="62">
        <v>53131609</v>
      </c>
      <c r="HYA1789" s="62">
        <v>53131609</v>
      </c>
      <c r="HYB1789" s="62">
        <v>53131609</v>
      </c>
      <c r="HYC1789" s="62">
        <v>53131609</v>
      </c>
      <c r="HYD1789" s="62">
        <v>53131609</v>
      </c>
      <c r="HYE1789" s="62">
        <v>53131609</v>
      </c>
      <c r="HYF1789" s="62">
        <v>53131609</v>
      </c>
      <c r="HYG1789" s="62">
        <v>53131609</v>
      </c>
      <c r="HYH1789" s="62">
        <v>53131609</v>
      </c>
      <c r="HYI1789" s="62">
        <v>53131609</v>
      </c>
      <c r="HYJ1789" s="62">
        <v>53131609</v>
      </c>
      <c r="HYK1789" s="62">
        <v>53131609</v>
      </c>
      <c r="HYL1789" s="62">
        <v>53131609</v>
      </c>
      <c r="HYM1789" s="62">
        <v>53131609</v>
      </c>
      <c r="HYN1789" s="62">
        <v>53131609</v>
      </c>
      <c r="HYO1789" s="62">
        <v>53131609</v>
      </c>
      <c r="HYP1789" s="62">
        <v>53131609</v>
      </c>
      <c r="HYQ1789" s="62">
        <v>53131609</v>
      </c>
      <c r="HYR1789" s="62">
        <v>53131609</v>
      </c>
      <c r="HYS1789" s="62">
        <v>53131609</v>
      </c>
      <c r="HYT1789" s="62">
        <v>53131609</v>
      </c>
      <c r="HYU1789" s="62">
        <v>53131609</v>
      </c>
      <c r="HYV1789" s="62">
        <v>53131609</v>
      </c>
      <c r="HYW1789" s="62">
        <v>53131609</v>
      </c>
      <c r="HYX1789" s="62">
        <v>53131609</v>
      </c>
      <c r="HYY1789" s="62">
        <v>53131609</v>
      </c>
      <c r="HYZ1789" s="62">
        <v>53131609</v>
      </c>
      <c r="HZA1789" s="62">
        <v>53131609</v>
      </c>
      <c r="HZB1789" s="62">
        <v>53131609</v>
      </c>
      <c r="HZC1789" s="62">
        <v>53131609</v>
      </c>
      <c r="HZD1789" s="62">
        <v>53131609</v>
      </c>
      <c r="HZE1789" s="62">
        <v>53131609</v>
      </c>
      <c r="HZF1789" s="62">
        <v>53131609</v>
      </c>
      <c r="HZG1789" s="62">
        <v>53131609</v>
      </c>
      <c r="HZH1789" s="62">
        <v>53131609</v>
      </c>
      <c r="HZI1789" s="62">
        <v>53131609</v>
      </c>
      <c r="HZJ1789" s="62">
        <v>53131609</v>
      </c>
      <c r="HZK1789" s="62">
        <v>53131609</v>
      </c>
      <c r="HZL1789" s="62">
        <v>53131609</v>
      </c>
      <c r="HZM1789" s="62">
        <v>53131609</v>
      </c>
      <c r="HZN1789" s="62">
        <v>53131609</v>
      </c>
      <c r="HZO1789" s="62">
        <v>53131609</v>
      </c>
      <c r="HZP1789" s="62">
        <v>53131609</v>
      </c>
      <c r="HZQ1789" s="62">
        <v>53131609</v>
      </c>
      <c r="HZR1789" s="62">
        <v>53131609</v>
      </c>
      <c r="HZS1789" s="62">
        <v>53131609</v>
      </c>
      <c r="HZT1789" s="62">
        <v>53131609</v>
      </c>
      <c r="HZU1789" s="62">
        <v>53131609</v>
      </c>
      <c r="HZV1789" s="62">
        <v>53131609</v>
      </c>
      <c r="HZW1789" s="62">
        <v>53131609</v>
      </c>
      <c r="HZX1789" s="62">
        <v>53131609</v>
      </c>
      <c r="HZY1789" s="62">
        <v>53131609</v>
      </c>
      <c r="HZZ1789" s="62">
        <v>53131609</v>
      </c>
      <c r="IAA1789" s="62">
        <v>53131609</v>
      </c>
      <c r="IAB1789" s="62">
        <v>53131609</v>
      </c>
      <c r="IAC1789" s="62">
        <v>53131609</v>
      </c>
      <c r="IAD1789" s="62">
        <v>53131609</v>
      </c>
      <c r="IAE1789" s="62">
        <v>53131609</v>
      </c>
      <c r="IAF1789" s="62">
        <v>53131609</v>
      </c>
      <c r="IAG1789" s="62">
        <v>53131609</v>
      </c>
      <c r="IAH1789" s="62">
        <v>53131609</v>
      </c>
      <c r="IAI1789" s="62">
        <v>53131609</v>
      </c>
      <c r="IAJ1789" s="62">
        <v>53131609</v>
      </c>
      <c r="IAK1789" s="62">
        <v>53131609</v>
      </c>
      <c r="IAL1789" s="62">
        <v>53131609</v>
      </c>
      <c r="IAM1789" s="62">
        <v>53131609</v>
      </c>
      <c r="IAN1789" s="62">
        <v>53131609</v>
      </c>
      <c r="IAO1789" s="62">
        <v>53131609</v>
      </c>
      <c r="IAP1789" s="62">
        <v>53131609</v>
      </c>
      <c r="IAQ1789" s="62">
        <v>53131609</v>
      </c>
      <c r="IAR1789" s="62">
        <v>53131609</v>
      </c>
      <c r="IAS1789" s="62">
        <v>53131609</v>
      </c>
      <c r="IAT1789" s="62">
        <v>53131609</v>
      </c>
      <c r="IAU1789" s="62">
        <v>53131609</v>
      </c>
      <c r="IAV1789" s="62">
        <v>53131609</v>
      </c>
      <c r="IAW1789" s="62">
        <v>53131609</v>
      </c>
      <c r="IAX1789" s="62">
        <v>53131609</v>
      </c>
      <c r="IAY1789" s="62">
        <v>53131609</v>
      </c>
      <c r="IAZ1789" s="62">
        <v>53131609</v>
      </c>
      <c r="IBA1789" s="62">
        <v>53131609</v>
      </c>
      <c r="IBB1789" s="62">
        <v>53131609</v>
      </c>
      <c r="IBC1789" s="62">
        <v>53131609</v>
      </c>
      <c r="IBD1789" s="62">
        <v>53131609</v>
      </c>
      <c r="IBE1789" s="62">
        <v>53131609</v>
      </c>
      <c r="IBF1789" s="62">
        <v>53131609</v>
      </c>
      <c r="IBG1789" s="62">
        <v>53131609</v>
      </c>
      <c r="IBH1789" s="62">
        <v>53131609</v>
      </c>
      <c r="IBI1789" s="62">
        <v>53131609</v>
      </c>
      <c r="IBJ1789" s="62">
        <v>53131609</v>
      </c>
      <c r="IBK1789" s="62">
        <v>53131609</v>
      </c>
      <c r="IBL1789" s="62">
        <v>53131609</v>
      </c>
      <c r="IBM1789" s="62">
        <v>53131609</v>
      </c>
      <c r="IBN1789" s="62">
        <v>53131609</v>
      </c>
      <c r="IBO1789" s="62">
        <v>53131609</v>
      </c>
      <c r="IBP1789" s="62">
        <v>53131609</v>
      </c>
      <c r="IBQ1789" s="62">
        <v>53131609</v>
      </c>
      <c r="IBR1789" s="62">
        <v>53131609</v>
      </c>
      <c r="IBS1789" s="62">
        <v>53131609</v>
      </c>
      <c r="IBT1789" s="62">
        <v>53131609</v>
      </c>
      <c r="IBU1789" s="62">
        <v>53131609</v>
      </c>
      <c r="IBV1789" s="62">
        <v>53131609</v>
      </c>
      <c r="IBW1789" s="62">
        <v>53131609</v>
      </c>
      <c r="IBX1789" s="62">
        <v>53131609</v>
      </c>
      <c r="IBY1789" s="62">
        <v>53131609</v>
      </c>
      <c r="IBZ1789" s="62">
        <v>53131609</v>
      </c>
      <c r="ICA1789" s="62">
        <v>53131609</v>
      </c>
      <c r="ICB1789" s="62">
        <v>53131609</v>
      </c>
      <c r="ICC1789" s="62">
        <v>53131609</v>
      </c>
      <c r="ICD1789" s="62">
        <v>53131609</v>
      </c>
      <c r="ICE1789" s="62">
        <v>53131609</v>
      </c>
      <c r="ICF1789" s="62">
        <v>53131609</v>
      </c>
      <c r="ICG1789" s="62">
        <v>53131609</v>
      </c>
      <c r="ICH1789" s="62">
        <v>53131609</v>
      </c>
      <c r="ICI1789" s="62">
        <v>53131609</v>
      </c>
      <c r="ICJ1789" s="62">
        <v>53131609</v>
      </c>
      <c r="ICK1789" s="62">
        <v>53131609</v>
      </c>
      <c r="ICL1789" s="62">
        <v>53131609</v>
      </c>
      <c r="ICM1789" s="62">
        <v>53131609</v>
      </c>
      <c r="ICN1789" s="62">
        <v>53131609</v>
      </c>
      <c r="ICO1789" s="62">
        <v>53131609</v>
      </c>
      <c r="ICP1789" s="62">
        <v>53131609</v>
      </c>
      <c r="ICQ1789" s="62">
        <v>53131609</v>
      </c>
      <c r="ICR1789" s="62">
        <v>53131609</v>
      </c>
      <c r="ICS1789" s="62">
        <v>53131609</v>
      </c>
      <c r="ICT1789" s="62">
        <v>53131609</v>
      </c>
      <c r="ICU1789" s="62">
        <v>53131609</v>
      </c>
      <c r="ICV1789" s="62">
        <v>53131609</v>
      </c>
      <c r="ICW1789" s="62">
        <v>53131609</v>
      </c>
      <c r="ICX1789" s="62">
        <v>53131609</v>
      </c>
      <c r="ICY1789" s="62">
        <v>53131609</v>
      </c>
      <c r="ICZ1789" s="62">
        <v>53131609</v>
      </c>
      <c r="IDA1789" s="62">
        <v>53131609</v>
      </c>
      <c r="IDB1789" s="62">
        <v>53131609</v>
      </c>
      <c r="IDC1789" s="62">
        <v>53131609</v>
      </c>
      <c r="IDD1789" s="62">
        <v>53131609</v>
      </c>
      <c r="IDE1789" s="62">
        <v>53131609</v>
      </c>
      <c r="IDF1789" s="62">
        <v>53131609</v>
      </c>
      <c r="IDG1789" s="62">
        <v>53131609</v>
      </c>
      <c r="IDH1789" s="62">
        <v>53131609</v>
      </c>
      <c r="IDI1789" s="62">
        <v>53131609</v>
      </c>
      <c r="IDJ1789" s="62">
        <v>53131609</v>
      </c>
      <c r="IDK1789" s="62">
        <v>53131609</v>
      </c>
      <c r="IDL1789" s="62">
        <v>53131609</v>
      </c>
      <c r="IDM1789" s="62">
        <v>53131609</v>
      </c>
      <c r="IDN1789" s="62">
        <v>53131609</v>
      </c>
      <c r="IDO1789" s="62">
        <v>53131609</v>
      </c>
      <c r="IDP1789" s="62">
        <v>53131609</v>
      </c>
      <c r="IDQ1789" s="62">
        <v>53131609</v>
      </c>
      <c r="IDR1789" s="62">
        <v>53131609</v>
      </c>
      <c r="IDS1789" s="62">
        <v>53131609</v>
      </c>
      <c r="IDT1789" s="62">
        <v>53131609</v>
      </c>
      <c r="IDU1789" s="62">
        <v>53131609</v>
      </c>
      <c r="IDV1789" s="62">
        <v>53131609</v>
      </c>
      <c r="IDW1789" s="62">
        <v>53131609</v>
      </c>
      <c r="IDX1789" s="62">
        <v>53131609</v>
      </c>
      <c r="IDY1789" s="62">
        <v>53131609</v>
      </c>
      <c r="IDZ1789" s="62">
        <v>53131609</v>
      </c>
      <c r="IEA1789" s="62">
        <v>53131609</v>
      </c>
      <c r="IEB1789" s="62">
        <v>53131609</v>
      </c>
      <c r="IEC1789" s="62">
        <v>53131609</v>
      </c>
      <c r="IED1789" s="62">
        <v>53131609</v>
      </c>
      <c r="IEE1789" s="62">
        <v>53131609</v>
      </c>
      <c r="IEF1789" s="62">
        <v>53131609</v>
      </c>
      <c r="IEG1789" s="62">
        <v>53131609</v>
      </c>
      <c r="IEH1789" s="62">
        <v>53131609</v>
      </c>
      <c r="IEI1789" s="62">
        <v>53131609</v>
      </c>
      <c r="IEJ1789" s="62">
        <v>53131609</v>
      </c>
      <c r="IEK1789" s="62">
        <v>53131609</v>
      </c>
      <c r="IEL1789" s="62">
        <v>53131609</v>
      </c>
      <c r="IEM1789" s="62">
        <v>53131609</v>
      </c>
      <c r="IEN1789" s="62">
        <v>53131609</v>
      </c>
      <c r="IEO1789" s="62">
        <v>53131609</v>
      </c>
      <c r="IEP1789" s="62">
        <v>53131609</v>
      </c>
      <c r="IEQ1789" s="62">
        <v>53131609</v>
      </c>
      <c r="IER1789" s="62">
        <v>53131609</v>
      </c>
      <c r="IES1789" s="62">
        <v>53131609</v>
      </c>
      <c r="IET1789" s="62">
        <v>53131609</v>
      </c>
      <c r="IEU1789" s="62">
        <v>53131609</v>
      </c>
      <c r="IEV1789" s="62">
        <v>53131609</v>
      </c>
      <c r="IEW1789" s="62">
        <v>53131609</v>
      </c>
      <c r="IEX1789" s="62">
        <v>53131609</v>
      </c>
      <c r="IEY1789" s="62">
        <v>53131609</v>
      </c>
      <c r="IEZ1789" s="62">
        <v>53131609</v>
      </c>
      <c r="IFA1789" s="62">
        <v>53131609</v>
      </c>
      <c r="IFB1789" s="62">
        <v>53131609</v>
      </c>
      <c r="IFC1789" s="62">
        <v>53131609</v>
      </c>
      <c r="IFD1789" s="62">
        <v>53131609</v>
      </c>
      <c r="IFE1789" s="62">
        <v>53131609</v>
      </c>
      <c r="IFF1789" s="62">
        <v>53131609</v>
      </c>
      <c r="IFG1789" s="62">
        <v>53131609</v>
      </c>
      <c r="IFH1789" s="62">
        <v>53131609</v>
      </c>
      <c r="IFI1789" s="62">
        <v>53131609</v>
      </c>
      <c r="IFJ1789" s="62">
        <v>53131609</v>
      </c>
      <c r="IFK1789" s="62">
        <v>53131609</v>
      </c>
      <c r="IFL1789" s="62">
        <v>53131609</v>
      </c>
      <c r="IFM1789" s="62">
        <v>53131609</v>
      </c>
      <c r="IFN1789" s="62">
        <v>53131609</v>
      </c>
      <c r="IFO1789" s="62">
        <v>53131609</v>
      </c>
      <c r="IFP1789" s="62">
        <v>53131609</v>
      </c>
      <c r="IFQ1789" s="62">
        <v>53131609</v>
      </c>
      <c r="IFR1789" s="62">
        <v>53131609</v>
      </c>
      <c r="IFS1789" s="62">
        <v>53131609</v>
      </c>
      <c r="IFT1789" s="62">
        <v>53131609</v>
      </c>
      <c r="IFU1789" s="62">
        <v>53131609</v>
      </c>
      <c r="IFV1789" s="62">
        <v>53131609</v>
      </c>
      <c r="IFW1789" s="62">
        <v>53131609</v>
      </c>
      <c r="IFX1789" s="62">
        <v>53131609</v>
      </c>
      <c r="IFY1789" s="62">
        <v>53131609</v>
      </c>
      <c r="IFZ1789" s="62">
        <v>53131609</v>
      </c>
      <c r="IGA1789" s="62">
        <v>53131609</v>
      </c>
      <c r="IGB1789" s="62">
        <v>53131609</v>
      </c>
      <c r="IGC1789" s="62">
        <v>53131609</v>
      </c>
      <c r="IGD1789" s="62">
        <v>53131609</v>
      </c>
      <c r="IGE1789" s="62">
        <v>53131609</v>
      </c>
      <c r="IGF1789" s="62">
        <v>53131609</v>
      </c>
      <c r="IGG1789" s="62">
        <v>53131609</v>
      </c>
      <c r="IGH1789" s="62">
        <v>53131609</v>
      </c>
      <c r="IGI1789" s="62">
        <v>53131609</v>
      </c>
      <c r="IGJ1789" s="62">
        <v>53131609</v>
      </c>
      <c r="IGK1789" s="62">
        <v>53131609</v>
      </c>
      <c r="IGL1789" s="62">
        <v>53131609</v>
      </c>
      <c r="IGM1789" s="62">
        <v>53131609</v>
      </c>
      <c r="IGN1789" s="62">
        <v>53131609</v>
      </c>
      <c r="IGO1789" s="62">
        <v>53131609</v>
      </c>
      <c r="IGP1789" s="62">
        <v>53131609</v>
      </c>
      <c r="IGQ1789" s="62">
        <v>53131609</v>
      </c>
      <c r="IGR1789" s="62">
        <v>53131609</v>
      </c>
      <c r="IGS1789" s="62">
        <v>53131609</v>
      </c>
      <c r="IGT1789" s="62">
        <v>53131609</v>
      </c>
      <c r="IGU1789" s="62">
        <v>53131609</v>
      </c>
      <c r="IGV1789" s="62">
        <v>53131609</v>
      </c>
      <c r="IGW1789" s="62">
        <v>53131609</v>
      </c>
      <c r="IGX1789" s="62">
        <v>53131609</v>
      </c>
      <c r="IGY1789" s="62">
        <v>53131609</v>
      </c>
      <c r="IGZ1789" s="62">
        <v>53131609</v>
      </c>
      <c r="IHA1789" s="62">
        <v>53131609</v>
      </c>
      <c r="IHB1789" s="62">
        <v>53131609</v>
      </c>
      <c r="IHC1789" s="62">
        <v>53131609</v>
      </c>
      <c r="IHD1789" s="62">
        <v>53131609</v>
      </c>
      <c r="IHE1789" s="62">
        <v>53131609</v>
      </c>
      <c r="IHF1789" s="62">
        <v>53131609</v>
      </c>
      <c r="IHG1789" s="62">
        <v>53131609</v>
      </c>
      <c r="IHH1789" s="62">
        <v>53131609</v>
      </c>
      <c r="IHI1789" s="62">
        <v>53131609</v>
      </c>
      <c r="IHJ1789" s="62">
        <v>53131609</v>
      </c>
      <c r="IHK1789" s="62">
        <v>53131609</v>
      </c>
      <c r="IHL1789" s="62">
        <v>53131609</v>
      </c>
      <c r="IHM1789" s="62">
        <v>53131609</v>
      </c>
      <c r="IHN1789" s="62">
        <v>53131609</v>
      </c>
      <c r="IHO1789" s="62">
        <v>53131609</v>
      </c>
      <c r="IHP1789" s="62">
        <v>53131609</v>
      </c>
      <c r="IHQ1789" s="62">
        <v>53131609</v>
      </c>
      <c r="IHR1789" s="62">
        <v>53131609</v>
      </c>
      <c r="IHS1789" s="62">
        <v>53131609</v>
      </c>
      <c r="IHT1789" s="62">
        <v>53131609</v>
      </c>
      <c r="IHU1789" s="62">
        <v>53131609</v>
      </c>
      <c r="IHV1789" s="62">
        <v>53131609</v>
      </c>
      <c r="IHW1789" s="62">
        <v>53131609</v>
      </c>
      <c r="IHX1789" s="62">
        <v>53131609</v>
      </c>
      <c r="IHY1789" s="62">
        <v>53131609</v>
      </c>
      <c r="IHZ1789" s="62">
        <v>53131609</v>
      </c>
      <c r="IIA1789" s="62">
        <v>53131609</v>
      </c>
      <c r="IIB1789" s="62">
        <v>53131609</v>
      </c>
      <c r="IIC1789" s="62">
        <v>53131609</v>
      </c>
      <c r="IID1789" s="62">
        <v>53131609</v>
      </c>
      <c r="IIE1789" s="62">
        <v>53131609</v>
      </c>
      <c r="IIF1789" s="62">
        <v>53131609</v>
      </c>
      <c r="IIG1789" s="62">
        <v>53131609</v>
      </c>
      <c r="IIH1789" s="62">
        <v>53131609</v>
      </c>
      <c r="III1789" s="62">
        <v>53131609</v>
      </c>
      <c r="IIJ1789" s="62">
        <v>53131609</v>
      </c>
      <c r="IIK1789" s="62">
        <v>53131609</v>
      </c>
      <c r="IIL1789" s="62">
        <v>53131609</v>
      </c>
      <c r="IIM1789" s="62">
        <v>53131609</v>
      </c>
      <c r="IIN1789" s="62">
        <v>53131609</v>
      </c>
      <c r="IIO1789" s="62">
        <v>53131609</v>
      </c>
      <c r="IIP1789" s="62">
        <v>53131609</v>
      </c>
      <c r="IIQ1789" s="62">
        <v>53131609</v>
      </c>
      <c r="IIR1789" s="62">
        <v>53131609</v>
      </c>
      <c r="IIS1789" s="62">
        <v>53131609</v>
      </c>
      <c r="IIT1789" s="62">
        <v>53131609</v>
      </c>
      <c r="IIU1789" s="62">
        <v>53131609</v>
      </c>
      <c r="IIV1789" s="62">
        <v>53131609</v>
      </c>
      <c r="IIW1789" s="62">
        <v>53131609</v>
      </c>
      <c r="IIX1789" s="62">
        <v>53131609</v>
      </c>
      <c r="IIY1789" s="62">
        <v>53131609</v>
      </c>
      <c r="IIZ1789" s="62">
        <v>53131609</v>
      </c>
      <c r="IJA1789" s="62">
        <v>53131609</v>
      </c>
      <c r="IJB1789" s="62">
        <v>53131609</v>
      </c>
      <c r="IJC1789" s="62">
        <v>53131609</v>
      </c>
      <c r="IJD1789" s="62">
        <v>53131609</v>
      </c>
      <c r="IJE1789" s="62">
        <v>53131609</v>
      </c>
      <c r="IJF1789" s="62">
        <v>53131609</v>
      </c>
      <c r="IJG1789" s="62">
        <v>53131609</v>
      </c>
      <c r="IJH1789" s="62">
        <v>53131609</v>
      </c>
      <c r="IJI1789" s="62">
        <v>53131609</v>
      </c>
      <c r="IJJ1789" s="62">
        <v>53131609</v>
      </c>
      <c r="IJK1789" s="62">
        <v>53131609</v>
      </c>
      <c r="IJL1789" s="62">
        <v>53131609</v>
      </c>
      <c r="IJM1789" s="62">
        <v>53131609</v>
      </c>
      <c r="IJN1789" s="62">
        <v>53131609</v>
      </c>
      <c r="IJO1789" s="62">
        <v>53131609</v>
      </c>
      <c r="IJP1789" s="62">
        <v>53131609</v>
      </c>
      <c r="IJQ1789" s="62">
        <v>53131609</v>
      </c>
      <c r="IJR1789" s="62">
        <v>53131609</v>
      </c>
      <c r="IJS1789" s="62">
        <v>53131609</v>
      </c>
      <c r="IJT1789" s="62">
        <v>53131609</v>
      </c>
      <c r="IJU1789" s="62">
        <v>53131609</v>
      </c>
      <c r="IJV1789" s="62">
        <v>53131609</v>
      </c>
      <c r="IJW1789" s="62">
        <v>53131609</v>
      </c>
      <c r="IJX1789" s="62">
        <v>53131609</v>
      </c>
      <c r="IJY1789" s="62">
        <v>53131609</v>
      </c>
      <c r="IJZ1789" s="62">
        <v>53131609</v>
      </c>
      <c r="IKA1789" s="62">
        <v>53131609</v>
      </c>
      <c r="IKB1789" s="62">
        <v>53131609</v>
      </c>
      <c r="IKC1789" s="62">
        <v>53131609</v>
      </c>
      <c r="IKD1789" s="62">
        <v>53131609</v>
      </c>
      <c r="IKE1789" s="62">
        <v>53131609</v>
      </c>
      <c r="IKF1789" s="62">
        <v>53131609</v>
      </c>
      <c r="IKG1789" s="62">
        <v>53131609</v>
      </c>
      <c r="IKH1789" s="62">
        <v>53131609</v>
      </c>
      <c r="IKI1789" s="62">
        <v>53131609</v>
      </c>
      <c r="IKJ1789" s="62">
        <v>53131609</v>
      </c>
      <c r="IKK1789" s="62">
        <v>53131609</v>
      </c>
      <c r="IKL1789" s="62">
        <v>53131609</v>
      </c>
      <c r="IKM1789" s="62">
        <v>53131609</v>
      </c>
      <c r="IKN1789" s="62">
        <v>53131609</v>
      </c>
      <c r="IKO1789" s="62">
        <v>53131609</v>
      </c>
      <c r="IKP1789" s="62">
        <v>53131609</v>
      </c>
      <c r="IKQ1789" s="62">
        <v>53131609</v>
      </c>
      <c r="IKR1789" s="62">
        <v>53131609</v>
      </c>
      <c r="IKS1789" s="62">
        <v>53131609</v>
      </c>
      <c r="IKT1789" s="62">
        <v>53131609</v>
      </c>
      <c r="IKU1789" s="62">
        <v>53131609</v>
      </c>
      <c r="IKV1789" s="62">
        <v>53131609</v>
      </c>
      <c r="IKW1789" s="62">
        <v>53131609</v>
      </c>
      <c r="IKX1789" s="62">
        <v>53131609</v>
      </c>
      <c r="IKY1789" s="62">
        <v>53131609</v>
      </c>
      <c r="IKZ1789" s="62">
        <v>53131609</v>
      </c>
      <c r="ILA1789" s="62">
        <v>53131609</v>
      </c>
      <c r="ILB1789" s="62">
        <v>53131609</v>
      </c>
      <c r="ILC1789" s="62">
        <v>53131609</v>
      </c>
      <c r="ILD1789" s="62">
        <v>53131609</v>
      </c>
      <c r="ILE1789" s="62">
        <v>53131609</v>
      </c>
      <c r="ILF1789" s="62">
        <v>53131609</v>
      </c>
      <c r="ILG1789" s="62">
        <v>53131609</v>
      </c>
      <c r="ILH1789" s="62">
        <v>53131609</v>
      </c>
      <c r="ILI1789" s="62">
        <v>53131609</v>
      </c>
      <c r="ILJ1789" s="62">
        <v>53131609</v>
      </c>
      <c r="ILK1789" s="62">
        <v>53131609</v>
      </c>
      <c r="ILL1789" s="62">
        <v>53131609</v>
      </c>
      <c r="ILM1789" s="62">
        <v>53131609</v>
      </c>
      <c r="ILN1789" s="62">
        <v>53131609</v>
      </c>
      <c r="ILO1789" s="62">
        <v>53131609</v>
      </c>
      <c r="ILP1789" s="62">
        <v>53131609</v>
      </c>
      <c r="ILQ1789" s="62">
        <v>53131609</v>
      </c>
      <c r="ILR1789" s="62">
        <v>53131609</v>
      </c>
      <c r="ILS1789" s="62">
        <v>53131609</v>
      </c>
      <c r="ILT1789" s="62">
        <v>53131609</v>
      </c>
      <c r="ILU1789" s="62">
        <v>53131609</v>
      </c>
      <c r="ILV1789" s="62">
        <v>53131609</v>
      </c>
      <c r="ILW1789" s="62">
        <v>53131609</v>
      </c>
      <c r="ILX1789" s="62">
        <v>53131609</v>
      </c>
      <c r="ILY1789" s="62">
        <v>53131609</v>
      </c>
      <c r="ILZ1789" s="62">
        <v>53131609</v>
      </c>
      <c r="IMA1789" s="62">
        <v>53131609</v>
      </c>
      <c r="IMB1789" s="62">
        <v>53131609</v>
      </c>
      <c r="IMC1789" s="62">
        <v>53131609</v>
      </c>
      <c r="IMD1789" s="62">
        <v>53131609</v>
      </c>
      <c r="IME1789" s="62">
        <v>53131609</v>
      </c>
      <c r="IMF1789" s="62">
        <v>53131609</v>
      </c>
      <c r="IMG1789" s="62">
        <v>53131609</v>
      </c>
      <c r="IMH1789" s="62">
        <v>53131609</v>
      </c>
      <c r="IMI1789" s="62">
        <v>53131609</v>
      </c>
      <c r="IMJ1789" s="62">
        <v>53131609</v>
      </c>
      <c r="IMK1789" s="62">
        <v>53131609</v>
      </c>
      <c r="IML1789" s="62">
        <v>53131609</v>
      </c>
      <c r="IMM1789" s="62">
        <v>53131609</v>
      </c>
      <c r="IMN1789" s="62">
        <v>53131609</v>
      </c>
      <c r="IMO1789" s="62">
        <v>53131609</v>
      </c>
      <c r="IMP1789" s="62">
        <v>53131609</v>
      </c>
      <c r="IMQ1789" s="62">
        <v>53131609</v>
      </c>
      <c r="IMR1789" s="62">
        <v>53131609</v>
      </c>
      <c r="IMS1789" s="62">
        <v>53131609</v>
      </c>
      <c r="IMT1789" s="62">
        <v>53131609</v>
      </c>
      <c r="IMU1789" s="62">
        <v>53131609</v>
      </c>
      <c r="IMV1789" s="62">
        <v>53131609</v>
      </c>
      <c r="IMW1789" s="62">
        <v>53131609</v>
      </c>
      <c r="IMX1789" s="62">
        <v>53131609</v>
      </c>
      <c r="IMY1789" s="62">
        <v>53131609</v>
      </c>
      <c r="IMZ1789" s="62">
        <v>53131609</v>
      </c>
      <c r="INA1789" s="62">
        <v>53131609</v>
      </c>
      <c r="INB1789" s="62">
        <v>53131609</v>
      </c>
      <c r="INC1789" s="62">
        <v>53131609</v>
      </c>
      <c r="IND1789" s="62">
        <v>53131609</v>
      </c>
      <c r="INE1789" s="62">
        <v>53131609</v>
      </c>
      <c r="INF1789" s="62">
        <v>53131609</v>
      </c>
      <c r="ING1789" s="62">
        <v>53131609</v>
      </c>
      <c r="INH1789" s="62">
        <v>53131609</v>
      </c>
      <c r="INI1789" s="62">
        <v>53131609</v>
      </c>
      <c r="INJ1789" s="62">
        <v>53131609</v>
      </c>
      <c r="INK1789" s="62">
        <v>53131609</v>
      </c>
      <c r="INL1789" s="62">
        <v>53131609</v>
      </c>
      <c r="INM1789" s="62">
        <v>53131609</v>
      </c>
      <c r="INN1789" s="62">
        <v>53131609</v>
      </c>
      <c r="INO1789" s="62">
        <v>53131609</v>
      </c>
      <c r="INP1789" s="62">
        <v>53131609</v>
      </c>
      <c r="INQ1789" s="62">
        <v>53131609</v>
      </c>
      <c r="INR1789" s="62">
        <v>53131609</v>
      </c>
      <c r="INS1789" s="62">
        <v>53131609</v>
      </c>
      <c r="INT1789" s="62">
        <v>53131609</v>
      </c>
      <c r="INU1789" s="62">
        <v>53131609</v>
      </c>
      <c r="INV1789" s="62">
        <v>53131609</v>
      </c>
      <c r="INW1789" s="62">
        <v>53131609</v>
      </c>
      <c r="INX1789" s="62">
        <v>53131609</v>
      </c>
      <c r="INY1789" s="62">
        <v>53131609</v>
      </c>
      <c r="INZ1789" s="62">
        <v>53131609</v>
      </c>
      <c r="IOA1789" s="62">
        <v>53131609</v>
      </c>
      <c r="IOB1789" s="62">
        <v>53131609</v>
      </c>
      <c r="IOC1789" s="62">
        <v>53131609</v>
      </c>
      <c r="IOD1789" s="62">
        <v>53131609</v>
      </c>
      <c r="IOE1789" s="62">
        <v>53131609</v>
      </c>
      <c r="IOF1789" s="62">
        <v>53131609</v>
      </c>
      <c r="IOG1789" s="62">
        <v>53131609</v>
      </c>
      <c r="IOH1789" s="62">
        <v>53131609</v>
      </c>
      <c r="IOI1789" s="62">
        <v>53131609</v>
      </c>
      <c r="IOJ1789" s="62">
        <v>53131609</v>
      </c>
      <c r="IOK1789" s="62">
        <v>53131609</v>
      </c>
      <c r="IOL1789" s="62">
        <v>53131609</v>
      </c>
      <c r="IOM1789" s="62">
        <v>53131609</v>
      </c>
      <c r="ION1789" s="62">
        <v>53131609</v>
      </c>
      <c r="IOO1789" s="62">
        <v>53131609</v>
      </c>
      <c r="IOP1789" s="62">
        <v>53131609</v>
      </c>
      <c r="IOQ1789" s="62">
        <v>53131609</v>
      </c>
      <c r="IOR1789" s="62">
        <v>53131609</v>
      </c>
      <c r="IOS1789" s="62">
        <v>53131609</v>
      </c>
      <c r="IOT1789" s="62">
        <v>53131609</v>
      </c>
      <c r="IOU1789" s="62">
        <v>53131609</v>
      </c>
      <c r="IOV1789" s="62">
        <v>53131609</v>
      </c>
      <c r="IOW1789" s="62">
        <v>53131609</v>
      </c>
      <c r="IOX1789" s="62">
        <v>53131609</v>
      </c>
      <c r="IOY1789" s="62">
        <v>53131609</v>
      </c>
      <c r="IOZ1789" s="62">
        <v>53131609</v>
      </c>
      <c r="IPA1789" s="62">
        <v>53131609</v>
      </c>
      <c r="IPB1789" s="62">
        <v>53131609</v>
      </c>
      <c r="IPC1789" s="62">
        <v>53131609</v>
      </c>
      <c r="IPD1789" s="62">
        <v>53131609</v>
      </c>
      <c r="IPE1789" s="62">
        <v>53131609</v>
      </c>
      <c r="IPF1789" s="62">
        <v>53131609</v>
      </c>
      <c r="IPG1789" s="62">
        <v>53131609</v>
      </c>
      <c r="IPH1789" s="62">
        <v>53131609</v>
      </c>
      <c r="IPI1789" s="62">
        <v>53131609</v>
      </c>
      <c r="IPJ1789" s="62">
        <v>53131609</v>
      </c>
      <c r="IPK1789" s="62">
        <v>53131609</v>
      </c>
      <c r="IPL1789" s="62">
        <v>53131609</v>
      </c>
      <c r="IPM1789" s="62">
        <v>53131609</v>
      </c>
      <c r="IPN1789" s="62">
        <v>53131609</v>
      </c>
      <c r="IPO1789" s="62">
        <v>53131609</v>
      </c>
      <c r="IPP1789" s="62">
        <v>53131609</v>
      </c>
      <c r="IPQ1789" s="62">
        <v>53131609</v>
      </c>
      <c r="IPR1789" s="62">
        <v>53131609</v>
      </c>
      <c r="IPS1789" s="62">
        <v>53131609</v>
      </c>
      <c r="IPT1789" s="62">
        <v>53131609</v>
      </c>
      <c r="IPU1789" s="62">
        <v>53131609</v>
      </c>
      <c r="IPV1789" s="62">
        <v>53131609</v>
      </c>
      <c r="IPW1789" s="62">
        <v>53131609</v>
      </c>
      <c r="IPX1789" s="62">
        <v>53131609</v>
      </c>
      <c r="IPY1789" s="62">
        <v>53131609</v>
      </c>
      <c r="IPZ1789" s="62">
        <v>53131609</v>
      </c>
      <c r="IQA1789" s="62">
        <v>53131609</v>
      </c>
      <c r="IQB1789" s="62">
        <v>53131609</v>
      </c>
      <c r="IQC1789" s="62">
        <v>53131609</v>
      </c>
      <c r="IQD1789" s="62">
        <v>53131609</v>
      </c>
      <c r="IQE1789" s="62">
        <v>53131609</v>
      </c>
      <c r="IQF1789" s="62">
        <v>53131609</v>
      </c>
      <c r="IQG1789" s="62">
        <v>53131609</v>
      </c>
      <c r="IQH1789" s="62">
        <v>53131609</v>
      </c>
      <c r="IQI1789" s="62">
        <v>53131609</v>
      </c>
      <c r="IQJ1789" s="62">
        <v>53131609</v>
      </c>
      <c r="IQK1789" s="62">
        <v>53131609</v>
      </c>
      <c r="IQL1789" s="62">
        <v>53131609</v>
      </c>
      <c r="IQM1789" s="62">
        <v>53131609</v>
      </c>
      <c r="IQN1789" s="62">
        <v>53131609</v>
      </c>
      <c r="IQO1789" s="62">
        <v>53131609</v>
      </c>
      <c r="IQP1789" s="62">
        <v>53131609</v>
      </c>
      <c r="IQQ1789" s="62">
        <v>53131609</v>
      </c>
      <c r="IQR1789" s="62">
        <v>53131609</v>
      </c>
      <c r="IQS1789" s="62">
        <v>53131609</v>
      </c>
      <c r="IQT1789" s="62">
        <v>53131609</v>
      </c>
      <c r="IQU1789" s="62">
        <v>53131609</v>
      </c>
      <c r="IQV1789" s="62">
        <v>53131609</v>
      </c>
      <c r="IQW1789" s="62">
        <v>53131609</v>
      </c>
      <c r="IQX1789" s="62">
        <v>53131609</v>
      </c>
      <c r="IQY1789" s="62">
        <v>53131609</v>
      </c>
      <c r="IQZ1789" s="62">
        <v>53131609</v>
      </c>
      <c r="IRA1789" s="62">
        <v>53131609</v>
      </c>
      <c r="IRB1789" s="62">
        <v>53131609</v>
      </c>
      <c r="IRC1789" s="62">
        <v>53131609</v>
      </c>
      <c r="IRD1789" s="62">
        <v>53131609</v>
      </c>
      <c r="IRE1789" s="62">
        <v>53131609</v>
      </c>
      <c r="IRF1789" s="62">
        <v>53131609</v>
      </c>
      <c r="IRG1789" s="62">
        <v>53131609</v>
      </c>
      <c r="IRH1789" s="62">
        <v>53131609</v>
      </c>
      <c r="IRI1789" s="62">
        <v>53131609</v>
      </c>
      <c r="IRJ1789" s="62">
        <v>53131609</v>
      </c>
      <c r="IRK1789" s="62">
        <v>53131609</v>
      </c>
      <c r="IRL1789" s="62">
        <v>53131609</v>
      </c>
      <c r="IRM1789" s="62">
        <v>53131609</v>
      </c>
      <c r="IRN1789" s="62">
        <v>53131609</v>
      </c>
      <c r="IRO1789" s="62">
        <v>53131609</v>
      </c>
      <c r="IRP1789" s="62">
        <v>53131609</v>
      </c>
      <c r="IRQ1789" s="62">
        <v>53131609</v>
      </c>
      <c r="IRR1789" s="62">
        <v>53131609</v>
      </c>
      <c r="IRS1789" s="62">
        <v>53131609</v>
      </c>
      <c r="IRT1789" s="62">
        <v>53131609</v>
      </c>
      <c r="IRU1789" s="62">
        <v>53131609</v>
      </c>
      <c r="IRV1789" s="62">
        <v>53131609</v>
      </c>
      <c r="IRW1789" s="62">
        <v>53131609</v>
      </c>
      <c r="IRX1789" s="62">
        <v>53131609</v>
      </c>
      <c r="IRY1789" s="62">
        <v>53131609</v>
      </c>
      <c r="IRZ1789" s="62">
        <v>53131609</v>
      </c>
      <c r="ISA1789" s="62">
        <v>53131609</v>
      </c>
      <c r="ISB1789" s="62">
        <v>53131609</v>
      </c>
      <c r="ISC1789" s="62">
        <v>53131609</v>
      </c>
      <c r="ISD1789" s="62">
        <v>53131609</v>
      </c>
      <c r="ISE1789" s="62">
        <v>53131609</v>
      </c>
      <c r="ISF1789" s="62">
        <v>53131609</v>
      </c>
      <c r="ISG1789" s="62">
        <v>53131609</v>
      </c>
      <c r="ISH1789" s="62">
        <v>53131609</v>
      </c>
      <c r="ISI1789" s="62">
        <v>53131609</v>
      </c>
      <c r="ISJ1789" s="62">
        <v>53131609</v>
      </c>
      <c r="ISK1789" s="62">
        <v>53131609</v>
      </c>
      <c r="ISL1789" s="62">
        <v>53131609</v>
      </c>
      <c r="ISM1789" s="62">
        <v>53131609</v>
      </c>
      <c r="ISN1789" s="62">
        <v>53131609</v>
      </c>
      <c r="ISO1789" s="62">
        <v>53131609</v>
      </c>
      <c r="ISP1789" s="62">
        <v>53131609</v>
      </c>
      <c r="ISQ1789" s="62">
        <v>53131609</v>
      </c>
      <c r="ISR1789" s="62">
        <v>53131609</v>
      </c>
      <c r="ISS1789" s="62">
        <v>53131609</v>
      </c>
      <c r="IST1789" s="62">
        <v>53131609</v>
      </c>
      <c r="ISU1789" s="62">
        <v>53131609</v>
      </c>
      <c r="ISV1789" s="62">
        <v>53131609</v>
      </c>
      <c r="ISW1789" s="62">
        <v>53131609</v>
      </c>
      <c r="ISX1789" s="62">
        <v>53131609</v>
      </c>
      <c r="ISY1789" s="62">
        <v>53131609</v>
      </c>
      <c r="ISZ1789" s="62">
        <v>53131609</v>
      </c>
      <c r="ITA1789" s="62">
        <v>53131609</v>
      </c>
      <c r="ITB1789" s="62">
        <v>53131609</v>
      </c>
      <c r="ITC1789" s="62">
        <v>53131609</v>
      </c>
      <c r="ITD1789" s="62">
        <v>53131609</v>
      </c>
      <c r="ITE1789" s="62">
        <v>53131609</v>
      </c>
      <c r="ITF1789" s="62">
        <v>53131609</v>
      </c>
      <c r="ITG1789" s="62">
        <v>53131609</v>
      </c>
      <c r="ITH1789" s="62">
        <v>53131609</v>
      </c>
      <c r="ITI1789" s="62">
        <v>53131609</v>
      </c>
      <c r="ITJ1789" s="62">
        <v>53131609</v>
      </c>
      <c r="ITK1789" s="62">
        <v>53131609</v>
      </c>
      <c r="ITL1789" s="62">
        <v>53131609</v>
      </c>
      <c r="ITM1789" s="62">
        <v>53131609</v>
      </c>
      <c r="ITN1789" s="62">
        <v>53131609</v>
      </c>
      <c r="ITO1789" s="62">
        <v>53131609</v>
      </c>
      <c r="ITP1789" s="62">
        <v>53131609</v>
      </c>
      <c r="ITQ1789" s="62">
        <v>53131609</v>
      </c>
      <c r="ITR1789" s="62">
        <v>53131609</v>
      </c>
      <c r="ITS1789" s="62">
        <v>53131609</v>
      </c>
      <c r="ITT1789" s="62">
        <v>53131609</v>
      </c>
      <c r="ITU1789" s="62">
        <v>53131609</v>
      </c>
      <c r="ITV1789" s="62">
        <v>53131609</v>
      </c>
      <c r="ITW1789" s="62">
        <v>53131609</v>
      </c>
      <c r="ITX1789" s="62">
        <v>53131609</v>
      </c>
      <c r="ITY1789" s="62">
        <v>53131609</v>
      </c>
      <c r="ITZ1789" s="62">
        <v>53131609</v>
      </c>
      <c r="IUA1789" s="62">
        <v>53131609</v>
      </c>
      <c r="IUB1789" s="62">
        <v>53131609</v>
      </c>
      <c r="IUC1789" s="62">
        <v>53131609</v>
      </c>
      <c r="IUD1789" s="62">
        <v>53131609</v>
      </c>
      <c r="IUE1789" s="62">
        <v>53131609</v>
      </c>
      <c r="IUF1789" s="62">
        <v>53131609</v>
      </c>
      <c r="IUG1789" s="62">
        <v>53131609</v>
      </c>
      <c r="IUH1789" s="62">
        <v>53131609</v>
      </c>
      <c r="IUI1789" s="62">
        <v>53131609</v>
      </c>
      <c r="IUJ1789" s="62">
        <v>53131609</v>
      </c>
      <c r="IUK1789" s="62">
        <v>53131609</v>
      </c>
      <c r="IUL1789" s="62">
        <v>53131609</v>
      </c>
      <c r="IUM1789" s="62">
        <v>53131609</v>
      </c>
      <c r="IUN1789" s="62">
        <v>53131609</v>
      </c>
      <c r="IUO1789" s="62">
        <v>53131609</v>
      </c>
      <c r="IUP1789" s="62">
        <v>53131609</v>
      </c>
      <c r="IUQ1789" s="62">
        <v>53131609</v>
      </c>
      <c r="IUR1789" s="62">
        <v>53131609</v>
      </c>
      <c r="IUS1789" s="62">
        <v>53131609</v>
      </c>
      <c r="IUT1789" s="62">
        <v>53131609</v>
      </c>
      <c r="IUU1789" s="62">
        <v>53131609</v>
      </c>
      <c r="IUV1789" s="62">
        <v>53131609</v>
      </c>
      <c r="IUW1789" s="62">
        <v>53131609</v>
      </c>
      <c r="IUX1789" s="62">
        <v>53131609</v>
      </c>
      <c r="IUY1789" s="62">
        <v>53131609</v>
      </c>
      <c r="IUZ1789" s="62">
        <v>53131609</v>
      </c>
      <c r="IVA1789" s="62">
        <v>53131609</v>
      </c>
      <c r="IVB1789" s="62">
        <v>53131609</v>
      </c>
      <c r="IVC1789" s="62">
        <v>53131609</v>
      </c>
      <c r="IVD1789" s="62">
        <v>53131609</v>
      </c>
      <c r="IVE1789" s="62">
        <v>53131609</v>
      </c>
      <c r="IVF1789" s="62">
        <v>53131609</v>
      </c>
      <c r="IVG1789" s="62">
        <v>53131609</v>
      </c>
      <c r="IVH1789" s="62">
        <v>53131609</v>
      </c>
      <c r="IVI1789" s="62">
        <v>53131609</v>
      </c>
      <c r="IVJ1789" s="62">
        <v>53131609</v>
      </c>
      <c r="IVK1789" s="62">
        <v>53131609</v>
      </c>
      <c r="IVL1789" s="62">
        <v>53131609</v>
      </c>
      <c r="IVM1789" s="62">
        <v>53131609</v>
      </c>
      <c r="IVN1789" s="62">
        <v>53131609</v>
      </c>
      <c r="IVO1789" s="62">
        <v>53131609</v>
      </c>
      <c r="IVP1789" s="62">
        <v>53131609</v>
      </c>
      <c r="IVQ1789" s="62">
        <v>53131609</v>
      </c>
      <c r="IVR1789" s="62">
        <v>53131609</v>
      </c>
      <c r="IVS1789" s="62">
        <v>53131609</v>
      </c>
      <c r="IVT1789" s="62">
        <v>53131609</v>
      </c>
      <c r="IVU1789" s="62">
        <v>53131609</v>
      </c>
      <c r="IVV1789" s="62">
        <v>53131609</v>
      </c>
      <c r="IVW1789" s="62">
        <v>53131609</v>
      </c>
      <c r="IVX1789" s="62">
        <v>53131609</v>
      </c>
      <c r="IVY1789" s="62">
        <v>53131609</v>
      </c>
      <c r="IVZ1789" s="62">
        <v>53131609</v>
      </c>
      <c r="IWA1789" s="62">
        <v>53131609</v>
      </c>
      <c r="IWB1789" s="62">
        <v>53131609</v>
      </c>
      <c r="IWC1789" s="62">
        <v>53131609</v>
      </c>
      <c r="IWD1789" s="62">
        <v>53131609</v>
      </c>
      <c r="IWE1789" s="62">
        <v>53131609</v>
      </c>
      <c r="IWF1789" s="62">
        <v>53131609</v>
      </c>
      <c r="IWG1789" s="62">
        <v>53131609</v>
      </c>
      <c r="IWH1789" s="62">
        <v>53131609</v>
      </c>
      <c r="IWI1789" s="62">
        <v>53131609</v>
      </c>
      <c r="IWJ1789" s="62">
        <v>53131609</v>
      </c>
      <c r="IWK1789" s="62">
        <v>53131609</v>
      </c>
      <c r="IWL1789" s="62">
        <v>53131609</v>
      </c>
      <c r="IWM1789" s="62">
        <v>53131609</v>
      </c>
      <c r="IWN1789" s="62">
        <v>53131609</v>
      </c>
      <c r="IWO1789" s="62">
        <v>53131609</v>
      </c>
      <c r="IWP1789" s="62">
        <v>53131609</v>
      </c>
      <c r="IWQ1789" s="62">
        <v>53131609</v>
      </c>
      <c r="IWR1789" s="62">
        <v>53131609</v>
      </c>
      <c r="IWS1789" s="62">
        <v>53131609</v>
      </c>
      <c r="IWT1789" s="62">
        <v>53131609</v>
      </c>
      <c r="IWU1789" s="62">
        <v>53131609</v>
      </c>
      <c r="IWV1789" s="62">
        <v>53131609</v>
      </c>
      <c r="IWW1789" s="62">
        <v>53131609</v>
      </c>
      <c r="IWX1789" s="62">
        <v>53131609</v>
      </c>
      <c r="IWY1789" s="62">
        <v>53131609</v>
      </c>
      <c r="IWZ1789" s="62">
        <v>53131609</v>
      </c>
      <c r="IXA1789" s="62">
        <v>53131609</v>
      </c>
      <c r="IXB1789" s="62">
        <v>53131609</v>
      </c>
      <c r="IXC1789" s="62">
        <v>53131609</v>
      </c>
      <c r="IXD1789" s="62">
        <v>53131609</v>
      </c>
      <c r="IXE1789" s="62">
        <v>53131609</v>
      </c>
      <c r="IXF1789" s="62">
        <v>53131609</v>
      </c>
      <c r="IXG1789" s="62">
        <v>53131609</v>
      </c>
      <c r="IXH1789" s="62">
        <v>53131609</v>
      </c>
      <c r="IXI1789" s="62">
        <v>53131609</v>
      </c>
      <c r="IXJ1789" s="62">
        <v>53131609</v>
      </c>
      <c r="IXK1789" s="62">
        <v>53131609</v>
      </c>
      <c r="IXL1789" s="62">
        <v>53131609</v>
      </c>
      <c r="IXM1789" s="62">
        <v>53131609</v>
      </c>
      <c r="IXN1789" s="62">
        <v>53131609</v>
      </c>
      <c r="IXO1789" s="62">
        <v>53131609</v>
      </c>
      <c r="IXP1789" s="62">
        <v>53131609</v>
      </c>
      <c r="IXQ1789" s="62">
        <v>53131609</v>
      </c>
      <c r="IXR1789" s="62">
        <v>53131609</v>
      </c>
      <c r="IXS1789" s="62">
        <v>53131609</v>
      </c>
      <c r="IXT1789" s="62">
        <v>53131609</v>
      </c>
      <c r="IXU1789" s="62">
        <v>53131609</v>
      </c>
      <c r="IXV1789" s="62">
        <v>53131609</v>
      </c>
      <c r="IXW1789" s="62">
        <v>53131609</v>
      </c>
      <c r="IXX1789" s="62">
        <v>53131609</v>
      </c>
      <c r="IXY1789" s="62">
        <v>53131609</v>
      </c>
      <c r="IXZ1789" s="62">
        <v>53131609</v>
      </c>
      <c r="IYA1789" s="62">
        <v>53131609</v>
      </c>
      <c r="IYB1789" s="62">
        <v>53131609</v>
      </c>
      <c r="IYC1789" s="62">
        <v>53131609</v>
      </c>
      <c r="IYD1789" s="62">
        <v>53131609</v>
      </c>
      <c r="IYE1789" s="62">
        <v>53131609</v>
      </c>
      <c r="IYF1789" s="62">
        <v>53131609</v>
      </c>
      <c r="IYG1789" s="62">
        <v>53131609</v>
      </c>
      <c r="IYH1789" s="62">
        <v>53131609</v>
      </c>
      <c r="IYI1789" s="62">
        <v>53131609</v>
      </c>
      <c r="IYJ1789" s="62">
        <v>53131609</v>
      </c>
      <c r="IYK1789" s="62">
        <v>53131609</v>
      </c>
      <c r="IYL1789" s="62">
        <v>53131609</v>
      </c>
      <c r="IYM1789" s="62">
        <v>53131609</v>
      </c>
      <c r="IYN1789" s="62">
        <v>53131609</v>
      </c>
      <c r="IYO1789" s="62">
        <v>53131609</v>
      </c>
      <c r="IYP1789" s="62">
        <v>53131609</v>
      </c>
      <c r="IYQ1789" s="62">
        <v>53131609</v>
      </c>
      <c r="IYR1789" s="62">
        <v>53131609</v>
      </c>
      <c r="IYS1789" s="62">
        <v>53131609</v>
      </c>
      <c r="IYT1789" s="62">
        <v>53131609</v>
      </c>
      <c r="IYU1789" s="62">
        <v>53131609</v>
      </c>
      <c r="IYV1789" s="62">
        <v>53131609</v>
      </c>
      <c r="IYW1789" s="62">
        <v>53131609</v>
      </c>
      <c r="IYX1789" s="62">
        <v>53131609</v>
      </c>
      <c r="IYY1789" s="62">
        <v>53131609</v>
      </c>
      <c r="IYZ1789" s="62">
        <v>53131609</v>
      </c>
      <c r="IZA1789" s="62">
        <v>53131609</v>
      </c>
      <c r="IZB1789" s="62">
        <v>53131609</v>
      </c>
      <c r="IZC1789" s="62">
        <v>53131609</v>
      </c>
      <c r="IZD1789" s="62">
        <v>53131609</v>
      </c>
      <c r="IZE1789" s="62">
        <v>53131609</v>
      </c>
      <c r="IZF1789" s="62">
        <v>53131609</v>
      </c>
      <c r="IZG1789" s="62">
        <v>53131609</v>
      </c>
      <c r="IZH1789" s="62">
        <v>53131609</v>
      </c>
      <c r="IZI1789" s="62">
        <v>53131609</v>
      </c>
      <c r="IZJ1789" s="62">
        <v>53131609</v>
      </c>
      <c r="IZK1789" s="62">
        <v>53131609</v>
      </c>
      <c r="IZL1789" s="62">
        <v>53131609</v>
      </c>
      <c r="IZM1789" s="62">
        <v>53131609</v>
      </c>
      <c r="IZN1789" s="62">
        <v>53131609</v>
      </c>
      <c r="IZO1789" s="62">
        <v>53131609</v>
      </c>
      <c r="IZP1789" s="62">
        <v>53131609</v>
      </c>
      <c r="IZQ1789" s="62">
        <v>53131609</v>
      </c>
      <c r="IZR1789" s="62">
        <v>53131609</v>
      </c>
      <c r="IZS1789" s="62">
        <v>53131609</v>
      </c>
      <c r="IZT1789" s="62">
        <v>53131609</v>
      </c>
      <c r="IZU1789" s="62">
        <v>53131609</v>
      </c>
      <c r="IZV1789" s="62">
        <v>53131609</v>
      </c>
      <c r="IZW1789" s="62">
        <v>53131609</v>
      </c>
      <c r="IZX1789" s="62">
        <v>53131609</v>
      </c>
      <c r="IZY1789" s="62">
        <v>53131609</v>
      </c>
      <c r="IZZ1789" s="62">
        <v>53131609</v>
      </c>
      <c r="JAA1789" s="62">
        <v>53131609</v>
      </c>
      <c r="JAB1789" s="62">
        <v>53131609</v>
      </c>
      <c r="JAC1789" s="62">
        <v>53131609</v>
      </c>
      <c r="JAD1789" s="62">
        <v>53131609</v>
      </c>
      <c r="JAE1789" s="62">
        <v>53131609</v>
      </c>
      <c r="JAF1789" s="62">
        <v>53131609</v>
      </c>
      <c r="JAG1789" s="62">
        <v>53131609</v>
      </c>
      <c r="JAH1789" s="62">
        <v>53131609</v>
      </c>
      <c r="JAI1789" s="62">
        <v>53131609</v>
      </c>
      <c r="JAJ1789" s="62">
        <v>53131609</v>
      </c>
      <c r="JAK1789" s="62">
        <v>53131609</v>
      </c>
      <c r="JAL1789" s="62">
        <v>53131609</v>
      </c>
      <c r="JAM1789" s="62">
        <v>53131609</v>
      </c>
      <c r="JAN1789" s="62">
        <v>53131609</v>
      </c>
      <c r="JAO1789" s="62">
        <v>53131609</v>
      </c>
      <c r="JAP1789" s="62">
        <v>53131609</v>
      </c>
      <c r="JAQ1789" s="62">
        <v>53131609</v>
      </c>
      <c r="JAR1789" s="62">
        <v>53131609</v>
      </c>
      <c r="JAS1789" s="62">
        <v>53131609</v>
      </c>
      <c r="JAT1789" s="62">
        <v>53131609</v>
      </c>
      <c r="JAU1789" s="62">
        <v>53131609</v>
      </c>
      <c r="JAV1789" s="62">
        <v>53131609</v>
      </c>
      <c r="JAW1789" s="62">
        <v>53131609</v>
      </c>
      <c r="JAX1789" s="62">
        <v>53131609</v>
      </c>
      <c r="JAY1789" s="62">
        <v>53131609</v>
      </c>
      <c r="JAZ1789" s="62">
        <v>53131609</v>
      </c>
      <c r="JBA1789" s="62">
        <v>53131609</v>
      </c>
      <c r="JBB1789" s="62">
        <v>53131609</v>
      </c>
      <c r="JBC1789" s="62">
        <v>53131609</v>
      </c>
      <c r="JBD1789" s="62">
        <v>53131609</v>
      </c>
      <c r="JBE1789" s="62">
        <v>53131609</v>
      </c>
      <c r="JBF1789" s="62">
        <v>53131609</v>
      </c>
      <c r="JBG1789" s="62">
        <v>53131609</v>
      </c>
      <c r="JBH1789" s="62">
        <v>53131609</v>
      </c>
      <c r="JBI1789" s="62">
        <v>53131609</v>
      </c>
      <c r="JBJ1789" s="62">
        <v>53131609</v>
      </c>
      <c r="JBK1789" s="62">
        <v>53131609</v>
      </c>
      <c r="JBL1789" s="62">
        <v>53131609</v>
      </c>
      <c r="JBM1789" s="62">
        <v>53131609</v>
      </c>
      <c r="JBN1789" s="62">
        <v>53131609</v>
      </c>
      <c r="JBO1789" s="62">
        <v>53131609</v>
      </c>
      <c r="JBP1789" s="62">
        <v>53131609</v>
      </c>
      <c r="JBQ1789" s="62">
        <v>53131609</v>
      </c>
      <c r="JBR1789" s="62">
        <v>53131609</v>
      </c>
      <c r="JBS1789" s="62">
        <v>53131609</v>
      </c>
      <c r="JBT1789" s="62">
        <v>53131609</v>
      </c>
      <c r="JBU1789" s="62">
        <v>53131609</v>
      </c>
      <c r="JBV1789" s="62">
        <v>53131609</v>
      </c>
      <c r="JBW1789" s="62">
        <v>53131609</v>
      </c>
      <c r="JBX1789" s="62">
        <v>53131609</v>
      </c>
      <c r="JBY1789" s="62">
        <v>53131609</v>
      </c>
      <c r="JBZ1789" s="62">
        <v>53131609</v>
      </c>
      <c r="JCA1789" s="62">
        <v>53131609</v>
      </c>
      <c r="JCB1789" s="62">
        <v>53131609</v>
      </c>
      <c r="JCC1789" s="62">
        <v>53131609</v>
      </c>
      <c r="JCD1789" s="62">
        <v>53131609</v>
      </c>
      <c r="JCE1789" s="62">
        <v>53131609</v>
      </c>
      <c r="JCF1789" s="62">
        <v>53131609</v>
      </c>
      <c r="JCG1789" s="62">
        <v>53131609</v>
      </c>
      <c r="JCH1789" s="62">
        <v>53131609</v>
      </c>
      <c r="JCI1789" s="62">
        <v>53131609</v>
      </c>
      <c r="JCJ1789" s="62">
        <v>53131609</v>
      </c>
      <c r="JCK1789" s="62">
        <v>53131609</v>
      </c>
      <c r="JCL1789" s="62">
        <v>53131609</v>
      </c>
      <c r="JCM1789" s="62">
        <v>53131609</v>
      </c>
      <c r="JCN1789" s="62">
        <v>53131609</v>
      </c>
      <c r="JCO1789" s="62">
        <v>53131609</v>
      </c>
      <c r="JCP1789" s="62">
        <v>53131609</v>
      </c>
      <c r="JCQ1789" s="62">
        <v>53131609</v>
      </c>
      <c r="JCR1789" s="62">
        <v>53131609</v>
      </c>
      <c r="JCS1789" s="62">
        <v>53131609</v>
      </c>
      <c r="JCT1789" s="62">
        <v>53131609</v>
      </c>
      <c r="JCU1789" s="62">
        <v>53131609</v>
      </c>
      <c r="JCV1789" s="62">
        <v>53131609</v>
      </c>
      <c r="JCW1789" s="62">
        <v>53131609</v>
      </c>
      <c r="JCX1789" s="62">
        <v>53131609</v>
      </c>
      <c r="JCY1789" s="62">
        <v>53131609</v>
      </c>
      <c r="JCZ1789" s="62">
        <v>53131609</v>
      </c>
      <c r="JDA1789" s="62">
        <v>53131609</v>
      </c>
      <c r="JDB1789" s="62">
        <v>53131609</v>
      </c>
      <c r="JDC1789" s="62">
        <v>53131609</v>
      </c>
      <c r="JDD1789" s="62">
        <v>53131609</v>
      </c>
      <c r="JDE1789" s="62">
        <v>53131609</v>
      </c>
      <c r="JDF1789" s="62">
        <v>53131609</v>
      </c>
      <c r="JDG1789" s="62">
        <v>53131609</v>
      </c>
      <c r="JDH1789" s="62">
        <v>53131609</v>
      </c>
      <c r="JDI1789" s="62">
        <v>53131609</v>
      </c>
      <c r="JDJ1789" s="62">
        <v>53131609</v>
      </c>
      <c r="JDK1789" s="62">
        <v>53131609</v>
      </c>
      <c r="JDL1789" s="62">
        <v>53131609</v>
      </c>
      <c r="JDM1789" s="62">
        <v>53131609</v>
      </c>
      <c r="JDN1789" s="62">
        <v>53131609</v>
      </c>
      <c r="JDO1789" s="62">
        <v>53131609</v>
      </c>
      <c r="JDP1789" s="62">
        <v>53131609</v>
      </c>
      <c r="JDQ1789" s="62">
        <v>53131609</v>
      </c>
      <c r="JDR1789" s="62">
        <v>53131609</v>
      </c>
      <c r="JDS1789" s="62">
        <v>53131609</v>
      </c>
      <c r="JDT1789" s="62">
        <v>53131609</v>
      </c>
      <c r="JDU1789" s="62">
        <v>53131609</v>
      </c>
      <c r="JDV1789" s="62">
        <v>53131609</v>
      </c>
      <c r="JDW1789" s="62">
        <v>53131609</v>
      </c>
      <c r="JDX1789" s="62">
        <v>53131609</v>
      </c>
      <c r="JDY1789" s="62">
        <v>53131609</v>
      </c>
      <c r="JDZ1789" s="62">
        <v>53131609</v>
      </c>
      <c r="JEA1789" s="62">
        <v>53131609</v>
      </c>
      <c r="JEB1789" s="62">
        <v>53131609</v>
      </c>
      <c r="JEC1789" s="62">
        <v>53131609</v>
      </c>
      <c r="JED1789" s="62">
        <v>53131609</v>
      </c>
      <c r="JEE1789" s="62">
        <v>53131609</v>
      </c>
      <c r="JEF1789" s="62">
        <v>53131609</v>
      </c>
      <c r="JEG1789" s="62">
        <v>53131609</v>
      </c>
      <c r="JEH1789" s="62">
        <v>53131609</v>
      </c>
      <c r="JEI1789" s="62">
        <v>53131609</v>
      </c>
      <c r="JEJ1789" s="62">
        <v>53131609</v>
      </c>
      <c r="JEK1789" s="62">
        <v>53131609</v>
      </c>
      <c r="JEL1789" s="62">
        <v>53131609</v>
      </c>
      <c r="JEM1789" s="62">
        <v>53131609</v>
      </c>
      <c r="JEN1789" s="62">
        <v>53131609</v>
      </c>
      <c r="JEO1789" s="62">
        <v>53131609</v>
      </c>
      <c r="JEP1789" s="62">
        <v>53131609</v>
      </c>
      <c r="JEQ1789" s="62">
        <v>53131609</v>
      </c>
      <c r="JER1789" s="62">
        <v>53131609</v>
      </c>
      <c r="JES1789" s="62">
        <v>53131609</v>
      </c>
      <c r="JET1789" s="62">
        <v>53131609</v>
      </c>
      <c r="JEU1789" s="62">
        <v>53131609</v>
      </c>
      <c r="JEV1789" s="62">
        <v>53131609</v>
      </c>
      <c r="JEW1789" s="62">
        <v>53131609</v>
      </c>
      <c r="JEX1789" s="62">
        <v>53131609</v>
      </c>
      <c r="JEY1789" s="62">
        <v>53131609</v>
      </c>
      <c r="JEZ1789" s="62">
        <v>53131609</v>
      </c>
      <c r="JFA1789" s="62">
        <v>53131609</v>
      </c>
      <c r="JFB1789" s="62">
        <v>53131609</v>
      </c>
      <c r="JFC1789" s="62">
        <v>53131609</v>
      </c>
      <c r="JFD1789" s="62">
        <v>53131609</v>
      </c>
      <c r="JFE1789" s="62">
        <v>53131609</v>
      </c>
      <c r="JFF1789" s="62">
        <v>53131609</v>
      </c>
      <c r="JFG1789" s="62">
        <v>53131609</v>
      </c>
      <c r="JFH1789" s="62">
        <v>53131609</v>
      </c>
      <c r="JFI1789" s="62">
        <v>53131609</v>
      </c>
      <c r="JFJ1789" s="62">
        <v>53131609</v>
      </c>
      <c r="JFK1789" s="62">
        <v>53131609</v>
      </c>
      <c r="JFL1789" s="62">
        <v>53131609</v>
      </c>
      <c r="JFM1789" s="62">
        <v>53131609</v>
      </c>
      <c r="JFN1789" s="62">
        <v>53131609</v>
      </c>
      <c r="JFO1789" s="62">
        <v>53131609</v>
      </c>
      <c r="JFP1789" s="62">
        <v>53131609</v>
      </c>
      <c r="JFQ1789" s="62">
        <v>53131609</v>
      </c>
      <c r="JFR1789" s="62">
        <v>53131609</v>
      </c>
      <c r="JFS1789" s="62">
        <v>53131609</v>
      </c>
      <c r="JFT1789" s="62">
        <v>53131609</v>
      </c>
      <c r="JFU1789" s="62">
        <v>53131609</v>
      </c>
      <c r="JFV1789" s="62">
        <v>53131609</v>
      </c>
      <c r="JFW1789" s="62">
        <v>53131609</v>
      </c>
      <c r="JFX1789" s="62">
        <v>53131609</v>
      </c>
      <c r="JFY1789" s="62">
        <v>53131609</v>
      </c>
      <c r="JFZ1789" s="62">
        <v>53131609</v>
      </c>
      <c r="JGA1789" s="62">
        <v>53131609</v>
      </c>
      <c r="JGB1789" s="62">
        <v>53131609</v>
      </c>
      <c r="JGC1789" s="62">
        <v>53131609</v>
      </c>
      <c r="JGD1789" s="62">
        <v>53131609</v>
      </c>
      <c r="JGE1789" s="62">
        <v>53131609</v>
      </c>
      <c r="JGF1789" s="62">
        <v>53131609</v>
      </c>
      <c r="JGG1789" s="62">
        <v>53131609</v>
      </c>
      <c r="JGH1789" s="62">
        <v>53131609</v>
      </c>
      <c r="JGI1789" s="62">
        <v>53131609</v>
      </c>
      <c r="JGJ1789" s="62">
        <v>53131609</v>
      </c>
      <c r="JGK1789" s="62">
        <v>53131609</v>
      </c>
      <c r="JGL1789" s="62">
        <v>53131609</v>
      </c>
      <c r="JGM1789" s="62">
        <v>53131609</v>
      </c>
      <c r="JGN1789" s="62">
        <v>53131609</v>
      </c>
      <c r="JGO1789" s="62">
        <v>53131609</v>
      </c>
      <c r="JGP1789" s="62">
        <v>53131609</v>
      </c>
      <c r="JGQ1789" s="62">
        <v>53131609</v>
      </c>
      <c r="JGR1789" s="62">
        <v>53131609</v>
      </c>
      <c r="JGS1789" s="62">
        <v>53131609</v>
      </c>
      <c r="JGT1789" s="62">
        <v>53131609</v>
      </c>
      <c r="JGU1789" s="62">
        <v>53131609</v>
      </c>
      <c r="JGV1789" s="62">
        <v>53131609</v>
      </c>
      <c r="JGW1789" s="62">
        <v>53131609</v>
      </c>
      <c r="JGX1789" s="62">
        <v>53131609</v>
      </c>
      <c r="JGY1789" s="62">
        <v>53131609</v>
      </c>
      <c r="JGZ1789" s="62">
        <v>53131609</v>
      </c>
      <c r="JHA1789" s="62">
        <v>53131609</v>
      </c>
      <c r="JHB1789" s="62">
        <v>53131609</v>
      </c>
      <c r="JHC1789" s="62">
        <v>53131609</v>
      </c>
      <c r="JHD1789" s="62">
        <v>53131609</v>
      </c>
      <c r="JHE1789" s="62">
        <v>53131609</v>
      </c>
      <c r="JHF1789" s="62">
        <v>53131609</v>
      </c>
      <c r="JHG1789" s="62">
        <v>53131609</v>
      </c>
      <c r="JHH1789" s="62">
        <v>53131609</v>
      </c>
      <c r="JHI1789" s="62">
        <v>53131609</v>
      </c>
      <c r="JHJ1789" s="62">
        <v>53131609</v>
      </c>
      <c r="JHK1789" s="62">
        <v>53131609</v>
      </c>
      <c r="JHL1789" s="62">
        <v>53131609</v>
      </c>
      <c r="JHM1789" s="62">
        <v>53131609</v>
      </c>
      <c r="JHN1789" s="62">
        <v>53131609</v>
      </c>
      <c r="JHO1789" s="62">
        <v>53131609</v>
      </c>
      <c r="JHP1789" s="62">
        <v>53131609</v>
      </c>
      <c r="JHQ1789" s="62">
        <v>53131609</v>
      </c>
      <c r="JHR1789" s="62">
        <v>53131609</v>
      </c>
      <c r="JHS1789" s="62">
        <v>53131609</v>
      </c>
      <c r="JHT1789" s="62">
        <v>53131609</v>
      </c>
      <c r="JHU1789" s="62">
        <v>53131609</v>
      </c>
      <c r="JHV1789" s="62">
        <v>53131609</v>
      </c>
      <c r="JHW1789" s="62">
        <v>53131609</v>
      </c>
      <c r="JHX1789" s="62">
        <v>53131609</v>
      </c>
      <c r="JHY1789" s="62">
        <v>53131609</v>
      </c>
      <c r="JHZ1789" s="62">
        <v>53131609</v>
      </c>
      <c r="JIA1789" s="62">
        <v>53131609</v>
      </c>
      <c r="JIB1789" s="62">
        <v>53131609</v>
      </c>
      <c r="JIC1789" s="62">
        <v>53131609</v>
      </c>
      <c r="JID1789" s="62">
        <v>53131609</v>
      </c>
      <c r="JIE1789" s="62">
        <v>53131609</v>
      </c>
      <c r="JIF1789" s="62">
        <v>53131609</v>
      </c>
      <c r="JIG1789" s="62">
        <v>53131609</v>
      </c>
      <c r="JIH1789" s="62">
        <v>53131609</v>
      </c>
      <c r="JII1789" s="62">
        <v>53131609</v>
      </c>
      <c r="JIJ1789" s="62">
        <v>53131609</v>
      </c>
      <c r="JIK1789" s="62">
        <v>53131609</v>
      </c>
      <c r="JIL1789" s="62">
        <v>53131609</v>
      </c>
      <c r="JIM1789" s="62">
        <v>53131609</v>
      </c>
      <c r="JIN1789" s="62">
        <v>53131609</v>
      </c>
      <c r="JIO1789" s="62">
        <v>53131609</v>
      </c>
      <c r="JIP1789" s="62">
        <v>53131609</v>
      </c>
      <c r="JIQ1789" s="62">
        <v>53131609</v>
      </c>
      <c r="JIR1789" s="62">
        <v>53131609</v>
      </c>
      <c r="JIS1789" s="62">
        <v>53131609</v>
      </c>
      <c r="JIT1789" s="62">
        <v>53131609</v>
      </c>
      <c r="JIU1789" s="62">
        <v>53131609</v>
      </c>
      <c r="JIV1789" s="62">
        <v>53131609</v>
      </c>
      <c r="JIW1789" s="62">
        <v>53131609</v>
      </c>
      <c r="JIX1789" s="62">
        <v>53131609</v>
      </c>
      <c r="JIY1789" s="62">
        <v>53131609</v>
      </c>
      <c r="JIZ1789" s="62">
        <v>53131609</v>
      </c>
      <c r="JJA1789" s="62">
        <v>53131609</v>
      </c>
      <c r="JJB1789" s="62">
        <v>53131609</v>
      </c>
      <c r="JJC1789" s="62">
        <v>53131609</v>
      </c>
      <c r="JJD1789" s="62">
        <v>53131609</v>
      </c>
      <c r="JJE1789" s="62">
        <v>53131609</v>
      </c>
      <c r="JJF1789" s="62">
        <v>53131609</v>
      </c>
      <c r="JJG1789" s="62">
        <v>53131609</v>
      </c>
      <c r="JJH1789" s="62">
        <v>53131609</v>
      </c>
      <c r="JJI1789" s="62">
        <v>53131609</v>
      </c>
      <c r="JJJ1789" s="62">
        <v>53131609</v>
      </c>
      <c r="JJK1789" s="62">
        <v>53131609</v>
      </c>
      <c r="JJL1789" s="62">
        <v>53131609</v>
      </c>
      <c r="JJM1789" s="62">
        <v>53131609</v>
      </c>
      <c r="JJN1789" s="62">
        <v>53131609</v>
      </c>
      <c r="JJO1789" s="62">
        <v>53131609</v>
      </c>
      <c r="JJP1789" s="62">
        <v>53131609</v>
      </c>
      <c r="JJQ1789" s="62">
        <v>53131609</v>
      </c>
      <c r="JJR1789" s="62">
        <v>53131609</v>
      </c>
      <c r="JJS1789" s="62">
        <v>53131609</v>
      </c>
      <c r="JJT1789" s="62">
        <v>53131609</v>
      </c>
      <c r="JJU1789" s="62">
        <v>53131609</v>
      </c>
      <c r="JJV1789" s="62">
        <v>53131609</v>
      </c>
      <c r="JJW1789" s="62">
        <v>53131609</v>
      </c>
      <c r="JJX1789" s="62">
        <v>53131609</v>
      </c>
      <c r="JJY1789" s="62">
        <v>53131609</v>
      </c>
      <c r="JJZ1789" s="62">
        <v>53131609</v>
      </c>
      <c r="JKA1789" s="62">
        <v>53131609</v>
      </c>
      <c r="JKB1789" s="62">
        <v>53131609</v>
      </c>
      <c r="JKC1789" s="62">
        <v>53131609</v>
      </c>
      <c r="JKD1789" s="62">
        <v>53131609</v>
      </c>
      <c r="JKE1789" s="62">
        <v>53131609</v>
      </c>
      <c r="JKF1789" s="62">
        <v>53131609</v>
      </c>
      <c r="JKG1789" s="62">
        <v>53131609</v>
      </c>
      <c r="JKH1789" s="62">
        <v>53131609</v>
      </c>
      <c r="JKI1789" s="62">
        <v>53131609</v>
      </c>
      <c r="JKJ1789" s="62">
        <v>53131609</v>
      </c>
      <c r="JKK1789" s="62">
        <v>53131609</v>
      </c>
      <c r="JKL1789" s="62">
        <v>53131609</v>
      </c>
      <c r="JKM1789" s="62">
        <v>53131609</v>
      </c>
      <c r="JKN1789" s="62">
        <v>53131609</v>
      </c>
      <c r="JKO1789" s="62">
        <v>53131609</v>
      </c>
      <c r="JKP1789" s="62">
        <v>53131609</v>
      </c>
      <c r="JKQ1789" s="62">
        <v>53131609</v>
      </c>
      <c r="JKR1789" s="62">
        <v>53131609</v>
      </c>
      <c r="JKS1789" s="62">
        <v>53131609</v>
      </c>
      <c r="JKT1789" s="62">
        <v>53131609</v>
      </c>
      <c r="JKU1789" s="62">
        <v>53131609</v>
      </c>
      <c r="JKV1789" s="62">
        <v>53131609</v>
      </c>
      <c r="JKW1789" s="62">
        <v>53131609</v>
      </c>
      <c r="JKX1789" s="62">
        <v>53131609</v>
      </c>
      <c r="JKY1789" s="62">
        <v>53131609</v>
      </c>
      <c r="JKZ1789" s="62">
        <v>53131609</v>
      </c>
      <c r="JLA1789" s="62">
        <v>53131609</v>
      </c>
      <c r="JLB1789" s="62">
        <v>53131609</v>
      </c>
      <c r="JLC1789" s="62">
        <v>53131609</v>
      </c>
      <c r="JLD1789" s="62">
        <v>53131609</v>
      </c>
      <c r="JLE1789" s="62">
        <v>53131609</v>
      </c>
      <c r="JLF1789" s="62">
        <v>53131609</v>
      </c>
      <c r="JLG1789" s="62">
        <v>53131609</v>
      </c>
      <c r="JLH1789" s="62">
        <v>53131609</v>
      </c>
      <c r="JLI1789" s="62">
        <v>53131609</v>
      </c>
      <c r="JLJ1789" s="62">
        <v>53131609</v>
      </c>
      <c r="JLK1789" s="62">
        <v>53131609</v>
      </c>
      <c r="JLL1789" s="62">
        <v>53131609</v>
      </c>
      <c r="JLM1789" s="62">
        <v>53131609</v>
      </c>
      <c r="JLN1789" s="62">
        <v>53131609</v>
      </c>
      <c r="JLO1789" s="62">
        <v>53131609</v>
      </c>
      <c r="JLP1789" s="62">
        <v>53131609</v>
      </c>
      <c r="JLQ1789" s="62">
        <v>53131609</v>
      </c>
      <c r="JLR1789" s="62">
        <v>53131609</v>
      </c>
      <c r="JLS1789" s="62">
        <v>53131609</v>
      </c>
      <c r="JLT1789" s="62">
        <v>53131609</v>
      </c>
      <c r="JLU1789" s="62">
        <v>53131609</v>
      </c>
      <c r="JLV1789" s="62">
        <v>53131609</v>
      </c>
      <c r="JLW1789" s="62">
        <v>53131609</v>
      </c>
      <c r="JLX1789" s="62">
        <v>53131609</v>
      </c>
      <c r="JLY1789" s="62">
        <v>53131609</v>
      </c>
      <c r="JLZ1789" s="62">
        <v>53131609</v>
      </c>
      <c r="JMA1789" s="62">
        <v>53131609</v>
      </c>
      <c r="JMB1789" s="62">
        <v>53131609</v>
      </c>
      <c r="JMC1789" s="62">
        <v>53131609</v>
      </c>
      <c r="JMD1789" s="62">
        <v>53131609</v>
      </c>
      <c r="JME1789" s="62">
        <v>53131609</v>
      </c>
      <c r="JMF1789" s="62">
        <v>53131609</v>
      </c>
      <c r="JMG1789" s="62">
        <v>53131609</v>
      </c>
      <c r="JMH1789" s="62">
        <v>53131609</v>
      </c>
      <c r="JMI1789" s="62">
        <v>53131609</v>
      </c>
      <c r="JMJ1789" s="62">
        <v>53131609</v>
      </c>
      <c r="JMK1789" s="62">
        <v>53131609</v>
      </c>
      <c r="JML1789" s="62">
        <v>53131609</v>
      </c>
      <c r="JMM1789" s="62">
        <v>53131609</v>
      </c>
      <c r="JMN1789" s="62">
        <v>53131609</v>
      </c>
      <c r="JMO1789" s="62">
        <v>53131609</v>
      </c>
      <c r="JMP1789" s="62">
        <v>53131609</v>
      </c>
      <c r="JMQ1789" s="62">
        <v>53131609</v>
      </c>
      <c r="JMR1789" s="62">
        <v>53131609</v>
      </c>
      <c r="JMS1789" s="62">
        <v>53131609</v>
      </c>
      <c r="JMT1789" s="62">
        <v>53131609</v>
      </c>
      <c r="JMU1789" s="62">
        <v>53131609</v>
      </c>
      <c r="JMV1789" s="62">
        <v>53131609</v>
      </c>
      <c r="JMW1789" s="62">
        <v>53131609</v>
      </c>
      <c r="JMX1789" s="62">
        <v>53131609</v>
      </c>
      <c r="JMY1789" s="62">
        <v>53131609</v>
      </c>
      <c r="JMZ1789" s="62">
        <v>53131609</v>
      </c>
      <c r="JNA1789" s="62">
        <v>53131609</v>
      </c>
      <c r="JNB1789" s="62">
        <v>53131609</v>
      </c>
      <c r="JNC1789" s="62">
        <v>53131609</v>
      </c>
      <c r="JND1789" s="62">
        <v>53131609</v>
      </c>
      <c r="JNE1789" s="62">
        <v>53131609</v>
      </c>
      <c r="JNF1789" s="62">
        <v>53131609</v>
      </c>
      <c r="JNG1789" s="62">
        <v>53131609</v>
      </c>
      <c r="JNH1789" s="62">
        <v>53131609</v>
      </c>
      <c r="JNI1789" s="62">
        <v>53131609</v>
      </c>
      <c r="JNJ1789" s="62">
        <v>53131609</v>
      </c>
      <c r="JNK1789" s="62">
        <v>53131609</v>
      </c>
      <c r="JNL1789" s="62">
        <v>53131609</v>
      </c>
      <c r="JNM1789" s="62">
        <v>53131609</v>
      </c>
      <c r="JNN1789" s="62">
        <v>53131609</v>
      </c>
      <c r="JNO1789" s="62">
        <v>53131609</v>
      </c>
      <c r="JNP1789" s="62">
        <v>53131609</v>
      </c>
      <c r="JNQ1789" s="62">
        <v>53131609</v>
      </c>
      <c r="JNR1789" s="62">
        <v>53131609</v>
      </c>
      <c r="JNS1789" s="62">
        <v>53131609</v>
      </c>
      <c r="JNT1789" s="62">
        <v>53131609</v>
      </c>
      <c r="JNU1789" s="62">
        <v>53131609</v>
      </c>
      <c r="JNV1789" s="62">
        <v>53131609</v>
      </c>
      <c r="JNW1789" s="62">
        <v>53131609</v>
      </c>
      <c r="JNX1789" s="62">
        <v>53131609</v>
      </c>
      <c r="JNY1789" s="62">
        <v>53131609</v>
      </c>
      <c r="JNZ1789" s="62">
        <v>53131609</v>
      </c>
      <c r="JOA1789" s="62">
        <v>53131609</v>
      </c>
      <c r="JOB1789" s="62">
        <v>53131609</v>
      </c>
      <c r="JOC1789" s="62">
        <v>53131609</v>
      </c>
      <c r="JOD1789" s="62">
        <v>53131609</v>
      </c>
      <c r="JOE1789" s="62">
        <v>53131609</v>
      </c>
      <c r="JOF1789" s="62">
        <v>53131609</v>
      </c>
      <c r="JOG1789" s="62">
        <v>53131609</v>
      </c>
      <c r="JOH1789" s="62">
        <v>53131609</v>
      </c>
      <c r="JOI1789" s="62">
        <v>53131609</v>
      </c>
      <c r="JOJ1789" s="62">
        <v>53131609</v>
      </c>
      <c r="JOK1789" s="62">
        <v>53131609</v>
      </c>
      <c r="JOL1789" s="62">
        <v>53131609</v>
      </c>
      <c r="JOM1789" s="62">
        <v>53131609</v>
      </c>
      <c r="JON1789" s="62">
        <v>53131609</v>
      </c>
      <c r="JOO1789" s="62">
        <v>53131609</v>
      </c>
      <c r="JOP1789" s="62">
        <v>53131609</v>
      </c>
      <c r="JOQ1789" s="62">
        <v>53131609</v>
      </c>
      <c r="JOR1789" s="62">
        <v>53131609</v>
      </c>
      <c r="JOS1789" s="62">
        <v>53131609</v>
      </c>
      <c r="JOT1789" s="62">
        <v>53131609</v>
      </c>
      <c r="JOU1789" s="62">
        <v>53131609</v>
      </c>
      <c r="JOV1789" s="62">
        <v>53131609</v>
      </c>
      <c r="JOW1789" s="62">
        <v>53131609</v>
      </c>
      <c r="JOX1789" s="62">
        <v>53131609</v>
      </c>
      <c r="JOY1789" s="62">
        <v>53131609</v>
      </c>
      <c r="JOZ1789" s="62">
        <v>53131609</v>
      </c>
      <c r="JPA1789" s="62">
        <v>53131609</v>
      </c>
      <c r="JPB1789" s="62">
        <v>53131609</v>
      </c>
      <c r="JPC1789" s="62">
        <v>53131609</v>
      </c>
      <c r="JPD1789" s="62">
        <v>53131609</v>
      </c>
      <c r="JPE1789" s="62">
        <v>53131609</v>
      </c>
      <c r="JPF1789" s="62">
        <v>53131609</v>
      </c>
      <c r="JPG1789" s="62">
        <v>53131609</v>
      </c>
      <c r="JPH1789" s="62">
        <v>53131609</v>
      </c>
      <c r="JPI1789" s="62">
        <v>53131609</v>
      </c>
      <c r="JPJ1789" s="62">
        <v>53131609</v>
      </c>
      <c r="JPK1789" s="62">
        <v>53131609</v>
      </c>
      <c r="JPL1789" s="62">
        <v>53131609</v>
      </c>
      <c r="JPM1789" s="62">
        <v>53131609</v>
      </c>
      <c r="JPN1789" s="62">
        <v>53131609</v>
      </c>
      <c r="JPO1789" s="62">
        <v>53131609</v>
      </c>
      <c r="JPP1789" s="62">
        <v>53131609</v>
      </c>
      <c r="JPQ1789" s="62">
        <v>53131609</v>
      </c>
      <c r="JPR1789" s="62">
        <v>53131609</v>
      </c>
      <c r="JPS1789" s="62">
        <v>53131609</v>
      </c>
      <c r="JPT1789" s="62">
        <v>53131609</v>
      </c>
      <c r="JPU1789" s="62">
        <v>53131609</v>
      </c>
      <c r="JPV1789" s="62">
        <v>53131609</v>
      </c>
      <c r="JPW1789" s="62">
        <v>53131609</v>
      </c>
      <c r="JPX1789" s="62">
        <v>53131609</v>
      </c>
      <c r="JPY1789" s="62">
        <v>53131609</v>
      </c>
      <c r="JPZ1789" s="62">
        <v>53131609</v>
      </c>
      <c r="JQA1789" s="62">
        <v>53131609</v>
      </c>
      <c r="JQB1789" s="62">
        <v>53131609</v>
      </c>
      <c r="JQC1789" s="62">
        <v>53131609</v>
      </c>
      <c r="JQD1789" s="62">
        <v>53131609</v>
      </c>
      <c r="JQE1789" s="62">
        <v>53131609</v>
      </c>
      <c r="JQF1789" s="62">
        <v>53131609</v>
      </c>
      <c r="JQG1789" s="62">
        <v>53131609</v>
      </c>
      <c r="JQH1789" s="62">
        <v>53131609</v>
      </c>
      <c r="JQI1789" s="62">
        <v>53131609</v>
      </c>
      <c r="JQJ1789" s="62">
        <v>53131609</v>
      </c>
      <c r="JQK1789" s="62">
        <v>53131609</v>
      </c>
      <c r="JQL1789" s="62">
        <v>53131609</v>
      </c>
      <c r="JQM1789" s="62">
        <v>53131609</v>
      </c>
      <c r="JQN1789" s="62">
        <v>53131609</v>
      </c>
      <c r="JQO1789" s="62">
        <v>53131609</v>
      </c>
      <c r="JQP1789" s="62">
        <v>53131609</v>
      </c>
      <c r="JQQ1789" s="62">
        <v>53131609</v>
      </c>
      <c r="JQR1789" s="62">
        <v>53131609</v>
      </c>
      <c r="JQS1789" s="62">
        <v>53131609</v>
      </c>
      <c r="JQT1789" s="62">
        <v>53131609</v>
      </c>
      <c r="JQU1789" s="62">
        <v>53131609</v>
      </c>
      <c r="JQV1789" s="62">
        <v>53131609</v>
      </c>
      <c r="JQW1789" s="62">
        <v>53131609</v>
      </c>
      <c r="JQX1789" s="62">
        <v>53131609</v>
      </c>
      <c r="JQY1789" s="62">
        <v>53131609</v>
      </c>
      <c r="JQZ1789" s="62">
        <v>53131609</v>
      </c>
      <c r="JRA1789" s="62">
        <v>53131609</v>
      </c>
      <c r="JRB1789" s="62">
        <v>53131609</v>
      </c>
      <c r="JRC1789" s="62">
        <v>53131609</v>
      </c>
      <c r="JRD1789" s="62">
        <v>53131609</v>
      </c>
      <c r="JRE1789" s="62">
        <v>53131609</v>
      </c>
      <c r="JRF1789" s="62">
        <v>53131609</v>
      </c>
      <c r="JRG1789" s="62">
        <v>53131609</v>
      </c>
      <c r="JRH1789" s="62">
        <v>53131609</v>
      </c>
      <c r="JRI1789" s="62">
        <v>53131609</v>
      </c>
      <c r="JRJ1789" s="62">
        <v>53131609</v>
      </c>
      <c r="JRK1789" s="62">
        <v>53131609</v>
      </c>
      <c r="JRL1789" s="62">
        <v>53131609</v>
      </c>
      <c r="JRM1789" s="62">
        <v>53131609</v>
      </c>
      <c r="JRN1789" s="62">
        <v>53131609</v>
      </c>
      <c r="JRO1789" s="62">
        <v>53131609</v>
      </c>
      <c r="JRP1789" s="62">
        <v>53131609</v>
      </c>
      <c r="JRQ1789" s="62">
        <v>53131609</v>
      </c>
      <c r="JRR1789" s="62">
        <v>53131609</v>
      </c>
      <c r="JRS1789" s="62">
        <v>53131609</v>
      </c>
      <c r="JRT1789" s="62">
        <v>53131609</v>
      </c>
      <c r="JRU1789" s="62">
        <v>53131609</v>
      </c>
      <c r="JRV1789" s="62">
        <v>53131609</v>
      </c>
      <c r="JRW1789" s="62">
        <v>53131609</v>
      </c>
      <c r="JRX1789" s="62">
        <v>53131609</v>
      </c>
      <c r="JRY1789" s="62">
        <v>53131609</v>
      </c>
      <c r="JRZ1789" s="62">
        <v>53131609</v>
      </c>
      <c r="JSA1789" s="62">
        <v>53131609</v>
      </c>
      <c r="JSB1789" s="62">
        <v>53131609</v>
      </c>
      <c r="JSC1789" s="62">
        <v>53131609</v>
      </c>
      <c r="JSD1789" s="62">
        <v>53131609</v>
      </c>
      <c r="JSE1789" s="62">
        <v>53131609</v>
      </c>
      <c r="JSF1789" s="62">
        <v>53131609</v>
      </c>
      <c r="JSG1789" s="62">
        <v>53131609</v>
      </c>
      <c r="JSH1789" s="62">
        <v>53131609</v>
      </c>
      <c r="JSI1789" s="62">
        <v>53131609</v>
      </c>
      <c r="JSJ1789" s="62">
        <v>53131609</v>
      </c>
      <c r="JSK1789" s="62">
        <v>53131609</v>
      </c>
      <c r="JSL1789" s="62">
        <v>53131609</v>
      </c>
      <c r="JSM1789" s="62">
        <v>53131609</v>
      </c>
      <c r="JSN1789" s="62">
        <v>53131609</v>
      </c>
      <c r="JSO1789" s="62">
        <v>53131609</v>
      </c>
      <c r="JSP1789" s="62">
        <v>53131609</v>
      </c>
      <c r="JSQ1789" s="62">
        <v>53131609</v>
      </c>
      <c r="JSR1789" s="62">
        <v>53131609</v>
      </c>
      <c r="JSS1789" s="62">
        <v>53131609</v>
      </c>
      <c r="JST1789" s="62">
        <v>53131609</v>
      </c>
      <c r="JSU1789" s="62">
        <v>53131609</v>
      </c>
      <c r="JSV1789" s="62">
        <v>53131609</v>
      </c>
      <c r="JSW1789" s="62">
        <v>53131609</v>
      </c>
      <c r="JSX1789" s="62">
        <v>53131609</v>
      </c>
      <c r="JSY1789" s="62">
        <v>53131609</v>
      </c>
      <c r="JSZ1789" s="62">
        <v>53131609</v>
      </c>
      <c r="JTA1789" s="62">
        <v>53131609</v>
      </c>
      <c r="JTB1789" s="62">
        <v>53131609</v>
      </c>
      <c r="JTC1789" s="62">
        <v>53131609</v>
      </c>
      <c r="JTD1789" s="62">
        <v>53131609</v>
      </c>
      <c r="JTE1789" s="62">
        <v>53131609</v>
      </c>
      <c r="JTF1789" s="62">
        <v>53131609</v>
      </c>
      <c r="JTG1789" s="62">
        <v>53131609</v>
      </c>
      <c r="JTH1789" s="62">
        <v>53131609</v>
      </c>
      <c r="JTI1789" s="62">
        <v>53131609</v>
      </c>
      <c r="JTJ1789" s="62">
        <v>53131609</v>
      </c>
      <c r="JTK1789" s="62">
        <v>53131609</v>
      </c>
      <c r="JTL1789" s="62">
        <v>53131609</v>
      </c>
      <c r="JTM1789" s="62">
        <v>53131609</v>
      </c>
      <c r="JTN1789" s="62">
        <v>53131609</v>
      </c>
      <c r="JTO1789" s="62">
        <v>53131609</v>
      </c>
      <c r="JTP1789" s="62">
        <v>53131609</v>
      </c>
      <c r="JTQ1789" s="62">
        <v>53131609</v>
      </c>
      <c r="JTR1789" s="62">
        <v>53131609</v>
      </c>
      <c r="JTS1789" s="62">
        <v>53131609</v>
      </c>
      <c r="JTT1789" s="62">
        <v>53131609</v>
      </c>
      <c r="JTU1789" s="62">
        <v>53131609</v>
      </c>
      <c r="JTV1789" s="62">
        <v>53131609</v>
      </c>
      <c r="JTW1789" s="62">
        <v>53131609</v>
      </c>
      <c r="JTX1789" s="62">
        <v>53131609</v>
      </c>
      <c r="JTY1789" s="62">
        <v>53131609</v>
      </c>
      <c r="JTZ1789" s="62">
        <v>53131609</v>
      </c>
      <c r="JUA1789" s="62">
        <v>53131609</v>
      </c>
      <c r="JUB1789" s="62">
        <v>53131609</v>
      </c>
      <c r="JUC1789" s="62">
        <v>53131609</v>
      </c>
      <c r="JUD1789" s="62">
        <v>53131609</v>
      </c>
      <c r="JUE1789" s="62">
        <v>53131609</v>
      </c>
      <c r="JUF1789" s="62">
        <v>53131609</v>
      </c>
      <c r="JUG1789" s="62">
        <v>53131609</v>
      </c>
      <c r="JUH1789" s="62">
        <v>53131609</v>
      </c>
      <c r="JUI1789" s="62">
        <v>53131609</v>
      </c>
      <c r="JUJ1789" s="62">
        <v>53131609</v>
      </c>
      <c r="JUK1789" s="62">
        <v>53131609</v>
      </c>
      <c r="JUL1789" s="62">
        <v>53131609</v>
      </c>
      <c r="JUM1789" s="62">
        <v>53131609</v>
      </c>
      <c r="JUN1789" s="62">
        <v>53131609</v>
      </c>
      <c r="JUO1789" s="62">
        <v>53131609</v>
      </c>
      <c r="JUP1789" s="62">
        <v>53131609</v>
      </c>
      <c r="JUQ1789" s="62">
        <v>53131609</v>
      </c>
      <c r="JUR1789" s="62">
        <v>53131609</v>
      </c>
      <c r="JUS1789" s="62">
        <v>53131609</v>
      </c>
      <c r="JUT1789" s="62">
        <v>53131609</v>
      </c>
      <c r="JUU1789" s="62">
        <v>53131609</v>
      </c>
      <c r="JUV1789" s="62">
        <v>53131609</v>
      </c>
      <c r="JUW1789" s="62">
        <v>53131609</v>
      </c>
      <c r="JUX1789" s="62">
        <v>53131609</v>
      </c>
      <c r="JUY1789" s="62">
        <v>53131609</v>
      </c>
      <c r="JUZ1789" s="62">
        <v>53131609</v>
      </c>
      <c r="JVA1789" s="62">
        <v>53131609</v>
      </c>
      <c r="JVB1789" s="62">
        <v>53131609</v>
      </c>
      <c r="JVC1789" s="62">
        <v>53131609</v>
      </c>
      <c r="JVD1789" s="62">
        <v>53131609</v>
      </c>
      <c r="JVE1789" s="62">
        <v>53131609</v>
      </c>
      <c r="JVF1789" s="62">
        <v>53131609</v>
      </c>
      <c r="JVG1789" s="62">
        <v>53131609</v>
      </c>
      <c r="JVH1789" s="62">
        <v>53131609</v>
      </c>
      <c r="JVI1789" s="62">
        <v>53131609</v>
      </c>
      <c r="JVJ1789" s="62">
        <v>53131609</v>
      </c>
      <c r="JVK1789" s="62">
        <v>53131609</v>
      </c>
      <c r="JVL1789" s="62">
        <v>53131609</v>
      </c>
      <c r="JVM1789" s="62">
        <v>53131609</v>
      </c>
      <c r="JVN1789" s="62">
        <v>53131609</v>
      </c>
      <c r="JVO1789" s="62">
        <v>53131609</v>
      </c>
      <c r="JVP1789" s="62">
        <v>53131609</v>
      </c>
      <c r="JVQ1789" s="62">
        <v>53131609</v>
      </c>
      <c r="JVR1789" s="62">
        <v>53131609</v>
      </c>
      <c r="JVS1789" s="62">
        <v>53131609</v>
      </c>
      <c r="JVT1789" s="62">
        <v>53131609</v>
      </c>
      <c r="JVU1789" s="62">
        <v>53131609</v>
      </c>
      <c r="JVV1789" s="62">
        <v>53131609</v>
      </c>
      <c r="JVW1789" s="62">
        <v>53131609</v>
      </c>
      <c r="JVX1789" s="62">
        <v>53131609</v>
      </c>
      <c r="JVY1789" s="62">
        <v>53131609</v>
      </c>
      <c r="JVZ1789" s="62">
        <v>53131609</v>
      </c>
      <c r="JWA1789" s="62">
        <v>53131609</v>
      </c>
      <c r="JWB1789" s="62">
        <v>53131609</v>
      </c>
      <c r="JWC1789" s="62">
        <v>53131609</v>
      </c>
      <c r="JWD1789" s="62">
        <v>53131609</v>
      </c>
      <c r="JWE1789" s="62">
        <v>53131609</v>
      </c>
      <c r="JWF1789" s="62">
        <v>53131609</v>
      </c>
      <c r="JWG1789" s="62">
        <v>53131609</v>
      </c>
      <c r="JWH1789" s="62">
        <v>53131609</v>
      </c>
      <c r="JWI1789" s="62">
        <v>53131609</v>
      </c>
      <c r="JWJ1789" s="62">
        <v>53131609</v>
      </c>
      <c r="JWK1789" s="62">
        <v>53131609</v>
      </c>
      <c r="JWL1789" s="62">
        <v>53131609</v>
      </c>
      <c r="JWM1789" s="62">
        <v>53131609</v>
      </c>
      <c r="JWN1789" s="62">
        <v>53131609</v>
      </c>
      <c r="JWO1789" s="62">
        <v>53131609</v>
      </c>
      <c r="JWP1789" s="62">
        <v>53131609</v>
      </c>
      <c r="JWQ1789" s="62">
        <v>53131609</v>
      </c>
      <c r="JWR1789" s="62">
        <v>53131609</v>
      </c>
      <c r="JWS1789" s="62">
        <v>53131609</v>
      </c>
      <c r="JWT1789" s="62">
        <v>53131609</v>
      </c>
      <c r="JWU1789" s="62">
        <v>53131609</v>
      </c>
      <c r="JWV1789" s="62">
        <v>53131609</v>
      </c>
      <c r="JWW1789" s="62">
        <v>53131609</v>
      </c>
      <c r="JWX1789" s="62">
        <v>53131609</v>
      </c>
      <c r="JWY1789" s="62">
        <v>53131609</v>
      </c>
      <c r="JWZ1789" s="62">
        <v>53131609</v>
      </c>
      <c r="JXA1789" s="62">
        <v>53131609</v>
      </c>
      <c r="JXB1789" s="62">
        <v>53131609</v>
      </c>
      <c r="JXC1789" s="62">
        <v>53131609</v>
      </c>
      <c r="JXD1789" s="62">
        <v>53131609</v>
      </c>
      <c r="JXE1789" s="62">
        <v>53131609</v>
      </c>
      <c r="JXF1789" s="62">
        <v>53131609</v>
      </c>
      <c r="JXG1789" s="62">
        <v>53131609</v>
      </c>
      <c r="JXH1789" s="62">
        <v>53131609</v>
      </c>
      <c r="JXI1789" s="62">
        <v>53131609</v>
      </c>
      <c r="JXJ1789" s="62">
        <v>53131609</v>
      </c>
      <c r="JXK1789" s="62">
        <v>53131609</v>
      </c>
      <c r="JXL1789" s="62">
        <v>53131609</v>
      </c>
      <c r="JXM1789" s="62">
        <v>53131609</v>
      </c>
      <c r="JXN1789" s="62">
        <v>53131609</v>
      </c>
      <c r="JXO1789" s="62">
        <v>53131609</v>
      </c>
      <c r="JXP1789" s="62">
        <v>53131609</v>
      </c>
      <c r="JXQ1789" s="62">
        <v>53131609</v>
      </c>
      <c r="JXR1789" s="62">
        <v>53131609</v>
      </c>
      <c r="JXS1789" s="62">
        <v>53131609</v>
      </c>
      <c r="JXT1789" s="62">
        <v>53131609</v>
      </c>
      <c r="JXU1789" s="62">
        <v>53131609</v>
      </c>
      <c r="JXV1789" s="62">
        <v>53131609</v>
      </c>
      <c r="JXW1789" s="62">
        <v>53131609</v>
      </c>
      <c r="JXX1789" s="62">
        <v>53131609</v>
      </c>
      <c r="JXY1789" s="62">
        <v>53131609</v>
      </c>
      <c r="JXZ1789" s="62">
        <v>53131609</v>
      </c>
      <c r="JYA1789" s="62">
        <v>53131609</v>
      </c>
      <c r="JYB1789" s="62">
        <v>53131609</v>
      </c>
      <c r="JYC1789" s="62">
        <v>53131609</v>
      </c>
      <c r="JYD1789" s="62">
        <v>53131609</v>
      </c>
      <c r="JYE1789" s="62">
        <v>53131609</v>
      </c>
      <c r="JYF1789" s="62">
        <v>53131609</v>
      </c>
      <c r="JYG1789" s="62">
        <v>53131609</v>
      </c>
      <c r="JYH1789" s="62">
        <v>53131609</v>
      </c>
      <c r="JYI1789" s="62">
        <v>53131609</v>
      </c>
      <c r="JYJ1789" s="62">
        <v>53131609</v>
      </c>
      <c r="JYK1789" s="62">
        <v>53131609</v>
      </c>
      <c r="JYL1789" s="62">
        <v>53131609</v>
      </c>
      <c r="JYM1789" s="62">
        <v>53131609</v>
      </c>
      <c r="JYN1789" s="62">
        <v>53131609</v>
      </c>
      <c r="JYO1789" s="62">
        <v>53131609</v>
      </c>
      <c r="JYP1789" s="62">
        <v>53131609</v>
      </c>
      <c r="JYQ1789" s="62">
        <v>53131609</v>
      </c>
      <c r="JYR1789" s="62">
        <v>53131609</v>
      </c>
      <c r="JYS1789" s="62">
        <v>53131609</v>
      </c>
      <c r="JYT1789" s="62">
        <v>53131609</v>
      </c>
      <c r="JYU1789" s="62">
        <v>53131609</v>
      </c>
      <c r="JYV1789" s="62">
        <v>53131609</v>
      </c>
      <c r="JYW1789" s="62">
        <v>53131609</v>
      </c>
      <c r="JYX1789" s="62">
        <v>53131609</v>
      </c>
      <c r="JYY1789" s="62">
        <v>53131609</v>
      </c>
      <c r="JYZ1789" s="62">
        <v>53131609</v>
      </c>
      <c r="JZA1789" s="62">
        <v>53131609</v>
      </c>
      <c r="JZB1789" s="62">
        <v>53131609</v>
      </c>
      <c r="JZC1789" s="62">
        <v>53131609</v>
      </c>
      <c r="JZD1789" s="62">
        <v>53131609</v>
      </c>
      <c r="JZE1789" s="62">
        <v>53131609</v>
      </c>
      <c r="JZF1789" s="62">
        <v>53131609</v>
      </c>
      <c r="JZG1789" s="62">
        <v>53131609</v>
      </c>
      <c r="JZH1789" s="62">
        <v>53131609</v>
      </c>
      <c r="JZI1789" s="62">
        <v>53131609</v>
      </c>
      <c r="JZJ1789" s="62">
        <v>53131609</v>
      </c>
      <c r="JZK1789" s="62">
        <v>53131609</v>
      </c>
      <c r="JZL1789" s="62">
        <v>53131609</v>
      </c>
      <c r="JZM1789" s="62">
        <v>53131609</v>
      </c>
      <c r="JZN1789" s="62">
        <v>53131609</v>
      </c>
      <c r="JZO1789" s="62">
        <v>53131609</v>
      </c>
      <c r="JZP1789" s="62">
        <v>53131609</v>
      </c>
      <c r="JZQ1789" s="62">
        <v>53131609</v>
      </c>
      <c r="JZR1789" s="62">
        <v>53131609</v>
      </c>
      <c r="JZS1789" s="62">
        <v>53131609</v>
      </c>
      <c r="JZT1789" s="62">
        <v>53131609</v>
      </c>
      <c r="JZU1789" s="62">
        <v>53131609</v>
      </c>
      <c r="JZV1789" s="62">
        <v>53131609</v>
      </c>
      <c r="JZW1789" s="62">
        <v>53131609</v>
      </c>
      <c r="JZX1789" s="62">
        <v>53131609</v>
      </c>
      <c r="JZY1789" s="62">
        <v>53131609</v>
      </c>
      <c r="JZZ1789" s="62">
        <v>53131609</v>
      </c>
      <c r="KAA1789" s="62">
        <v>53131609</v>
      </c>
      <c r="KAB1789" s="62">
        <v>53131609</v>
      </c>
      <c r="KAC1789" s="62">
        <v>53131609</v>
      </c>
      <c r="KAD1789" s="62">
        <v>53131609</v>
      </c>
      <c r="KAE1789" s="62">
        <v>53131609</v>
      </c>
      <c r="KAF1789" s="62">
        <v>53131609</v>
      </c>
      <c r="KAG1789" s="62">
        <v>53131609</v>
      </c>
      <c r="KAH1789" s="62">
        <v>53131609</v>
      </c>
      <c r="KAI1789" s="62">
        <v>53131609</v>
      </c>
      <c r="KAJ1789" s="62">
        <v>53131609</v>
      </c>
      <c r="KAK1789" s="62">
        <v>53131609</v>
      </c>
      <c r="KAL1789" s="62">
        <v>53131609</v>
      </c>
      <c r="KAM1789" s="62">
        <v>53131609</v>
      </c>
      <c r="KAN1789" s="62">
        <v>53131609</v>
      </c>
      <c r="KAO1789" s="62">
        <v>53131609</v>
      </c>
      <c r="KAP1789" s="62">
        <v>53131609</v>
      </c>
      <c r="KAQ1789" s="62">
        <v>53131609</v>
      </c>
      <c r="KAR1789" s="62">
        <v>53131609</v>
      </c>
      <c r="KAS1789" s="62">
        <v>53131609</v>
      </c>
      <c r="KAT1789" s="62">
        <v>53131609</v>
      </c>
      <c r="KAU1789" s="62">
        <v>53131609</v>
      </c>
      <c r="KAV1789" s="62">
        <v>53131609</v>
      </c>
      <c r="KAW1789" s="62">
        <v>53131609</v>
      </c>
      <c r="KAX1789" s="62">
        <v>53131609</v>
      </c>
      <c r="KAY1789" s="62">
        <v>53131609</v>
      </c>
      <c r="KAZ1789" s="62">
        <v>53131609</v>
      </c>
      <c r="KBA1789" s="62">
        <v>53131609</v>
      </c>
      <c r="KBB1789" s="62">
        <v>53131609</v>
      </c>
      <c r="KBC1789" s="62">
        <v>53131609</v>
      </c>
      <c r="KBD1789" s="62">
        <v>53131609</v>
      </c>
      <c r="KBE1789" s="62">
        <v>53131609</v>
      </c>
      <c r="KBF1789" s="62">
        <v>53131609</v>
      </c>
      <c r="KBG1789" s="62">
        <v>53131609</v>
      </c>
      <c r="KBH1789" s="62">
        <v>53131609</v>
      </c>
      <c r="KBI1789" s="62">
        <v>53131609</v>
      </c>
      <c r="KBJ1789" s="62">
        <v>53131609</v>
      </c>
      <c r="KBK1789" s="62">
        <v>53131609</v>
      </c>
      <c r="KBL1789" s="62">
        <v>53131609</v>
      </c>
      <c r="KBM1789" s="62">
        <v>53131609</v>
      </c>
      <c r="KBN1789" s="62">
        <v>53131609</v>
      </c>
      <c r="KBO1789" s="62">
        <v>53131609</v>
      </c>
      <c r="KBP1789" s="62">
        <v>53131609</v>
      </c>
      <c r="KBQ1789" s="62">
        <v>53131609</v>
      </c>
      <c r="KBR1789" s="62">
        <v>53131609</v>
      </c>
      <c r="KBS1789" s="62">
        <v>53131609</v>
      </c>
      <c r="KBT1789" s="62">
        <v>53131609</v>
      </c>
      <c r="KBU1789" s="62">
        <v>53131609</v>
      </c>
      <c r="KBV1789" s="62">
        <v>53131609</v>
      </c>
      <c r="KBW1789" s="62">
        <v>53131609</v>
      </c>
      <c r="KBX1789" s="62">
        <v>53131609</v>
      </c>
      <c r="KBY1789" s="62">
        <v>53131609</v>
      </c>
      <c r="KBZ1789" s="62">
        <v>53131609</v>
      </c>
      <c r="KCA1789" s="62">
        <v>53131609</v>
      </c>
      <c r="KCB1789" s="62">
        <v>53131609</v>
      </c>
      <c r="KCC1789" s="62">
        <v>53131609</v>
      </c>
      <c r="KCD1789" s="62">
        <v>53131609</v>
      </c>
      <c r="KCE1789" s="62">
        <v>53131609</v>
      </c>
      <c r="KCF1789" s="62">
        <v>53131609</v>
      </c>
      <c r="KCG1789" s="62">
        <v>53131609</v>
      </c>
      <c r="KCH1789" s="62">
        <v>53131609</v>
      </c>
      <c r="KCI1789" s="62">
        <v>53131609</v>
      </c>
      <c r="KCJ1789" s="62">
        <v>53131609</v>
      </c>
      <c r="KCK1789" s="62">
        <v>53131609</v>
      </c>
      <c r="KCL1789" s="62">
        <v>53131609</v>
      </c>
      <c r="KCM1789" s="62">
        <v>53131609</v>
      </c>
      <c r="KCN1789" s="62">
        <v>53131609</v>
      </c>
      <c r="KCO1789" s="62">
        <v>53131609</v>
      </c>
      <c r="KCP1789" s="62">
        <v>53131609</v>
      </c>
      <c r="KCQ1789" s="62">
        <v>53131609</v>
      </c>
      <c r="KCR1789" s="62">
        <v>53131609</v>
      </c>
      <c r="KCS1789" s="62">
        <v>53131609</v>
      </c>
      <c r="KCT1789" s="62">
        <v>53131609</v>
      </c>
      <c r="KCU1789" s="62">
        <v>53131609</v>
      </c>
      <c r="KCV1789" s="62">
        <v>53131609</v>
      </c>
      <c r="KCW1789" s="62">
        <v>53131609</v>
      </c>
      <c r="KCX1789" s="62">
        <v>53131609</v>
      </c>
      <c r="KCY1789" s="62">
        <v>53131609</v>
      </c>
      <c r="KCZ1789" s="62">
        <v>53131609</v>
      </c>
      <c r="KDA1789" s="62">
        <v>53131609</v>
      </c>
      <c r="KDB1789" s="62">
        <v>53131609</v>
      </c>
      <c r="KDC1789" s="62">
        <v>53131609</v>
      </c>
      <c r="KDD1789" s="62">
        <v>53131609</v>
      </c>
      <c r="KDE1789" s="62">
        <v>53131609</v>
      </c>
      <c r="KDF1789" s="62">
        <v>53131609</v>
      </c>
      <c r="KDG1789" s="62">
        <v>53131609</v>
      </c>
      <c r="KDH1789" s="62">
        <v>53131609</v>
      </c>
      <c r="KDI1789" s="62">
        <v>53131609</v>
      </c>
      <c r="KDJ1789" s="62">
        <v>53131609</v>
      </c>
      <c r="KDK1789" s="62">
        <v>53131609</v>
      </c>
      <c r="KDL1789" s="62">
        <v>53131609</v>
      </c>
      <c r="KDM1789" s="62">
        <v>53131609</v>
      </c>
      <c r="KDN1789" s="62">
        <v>53131609</v>
      </c>
      <c r="KDO1789" s="62">
        <v>53131609</v>
      </c>
      <c r="KDP1789" s="62">
        <v>53131609</v>
      </c>
      <c r="KDQ1789" s="62">
        <v>53131609</v>
      </c>
      <c r="KDR1789" s="62">
        <v>53131609</v>
      </c>
      <c r="KDS1789" s="62">
        <v>53131609</v>
      </c>
      <c r="KDT1789" s="62">
        <v>53131609</v>
      </c>
      <c r="KDU1789" s="62">
        <v>53131609</v>
      </c>
      <c r="KDV1789" s="62">
        <v>53131609</v>
      </c>
      <c r="KDW1789" s="62">
        <v>53131609</v>
      </c>
      <c r="KDX1789" s="62">
        <v>53131609</v>
      </c>
      <c r="KDY1789" s="62">
        <v>53131609</v>
      </c>
      <c r="KDZ1789" s="62">
        <v>53131609</v>
      </c>
      <c r="KEA1789" s="62">
        <v>53131609</v>
      </c>
      <c r="KEB1789" s="62">
        <v>53131609</v>
      </c>
      <c r="KEC1789" s="62">
        <v>53131609</v>
      </c>
      <c r="KED1789" s="62">
        <v>53131609</v>
      </c>
      <c r="KEE1789" s="62">
        <v>53131609</v>
      </c>
      <c r="KEF1789" s="62">
        <v>53131609</v>
      </c>
      <c r="KEG1789" s="62">
        <v>53131609</v>
      </c>
      <c r="KEH1789" s="62">
        <v>53131609</v>
      </c>
      <c r="KEI1789" s="62">
        <v>53131609</v>
      </c>
      <c r="KEJ1789" s="62">
        <v>53131609</v>
      </c>
      <c r="KEK1789" s="62">
        <v>53131609</v>
      </c>
      <c r="KEL1789" s="62">
        <v>53131609</v>
      </c>
      <c r="KEM1789" s="62">
        <v>53131609</v>
      </c>
      <c r="KEN1789" s="62">
        <v>53131609</v>
      </c>
      <c r="KEO1789" s="62">
        <v>53131609</v>
      </c>
      <c r="KEP1789" s="62">
        <v>53131609</v>
      </c>
      <c r="KEQ1789" s="62">
        <v>53131609</v>
      </c>
      <c r="KER1789" s="62">
        <v>53131609</v>
      </c>
      <c r="KES1789" s="62">
        <v>53131609</v>
      </c>
      <c r="KET1789" s="62">
        <v>53131609</v>
      </c>
      <c r="KEU1789" s="62">
        <v>53131609</v>
      </c>
      <c r="KEV1789" s="62">
        <v>53131609</v>
      </c>
      <c r="KEW1789" s="62">
        <v>53131609</v>
      </c>
      <c r="KEX1789" s="62">
        <v>53131609</v>
      </c>
      <c r="KEY1789" s="62">
        <v>53131609</v>
      </c>
      <c r="KEZ1789" s="62">
        <v>53131609</v>
      </c>
      <c r="KFA1789" s="62">
        <v>53131609</v>
      </c>
      <c r="KFB1789" s="62">
        <v>53131609</v>
      </c>
      <c r="KFC1789" s="62">
        <v>53131609</v>
      </c>
      <c r="KFD1789" s="62">
        <v>53131609</v>
      </c>
      <c r="KFE1789" s="62">
        <v>53131609</v>
      </c>
      <c r="KFF1789" s="62">
        <v>53131609</v>
      </c>
      <c r="KFG1789" s="62">
        <v>53131609</v>
      </c>
      <c r="KFH1789" s="62">
        <v>53131609</v>
      </c>
      <c r="KFI1789" s="62">
        <v>53131609</v>
      </c>
      <c r="KFJ1789" s="62">
        <v>53131609</v>
      </c>
      <c r="KFK1789" s="62">
        <v>53131609</v>
      </c>
      <c r="KFL1789" s="62">
        <v>53131609</v>
      </c>
      <c r="KFM1789" s="62">
        <v>53131609</v>
      </c>
      <c r="KFN1789" s="62">
        <v>53131609</v>
      </c>
      <c r="KFO1789" s="62">
        <v>53131609</v>
      </c>
      <c r="KFP1789" s="62">
        <v>53131609</v>
      </c>
      <c r="KFQ1789" s="62">
        <v>53131609</v>
      </c>
      <c r="KFR1789" s="62">
        <v>53131609</v>
      </c>
      <c r="KFS1789" s="62">
        <v>53131609</v>
      </c>
      <c r="KFT1789" s="62">
        <v>53131609</v>
      </c>
      <c r="KFU1789" s="62">
        <v>53131609</v>
      </c>
      <c r="KFV1789" s="62">
        <v>53131609</v>
      </c>
      <c r="KFW1789" s="62">
        <v>53131609</v>
      </c>
      <c r="KFX1789" s="62">
        <v>53131609</v>
      </c>
      <c r="KFY1789" s="62">
        <v>53131609</v>
      </c>
      <c r="KFZ1789" s="62">
        <v>53131609</v>
      </c>
      <c r="KGA1789" s="62">
        <v>53131609</v>
      </c>
      <c r="KGB1789" s="62">
        <v>53131609</v>
      </c>
      <c r="KGC1789" s="62">
        <v>53131609</v>
      </c>
      <c r="KGD1789" s="62">
        <v>53131609</v>
      </c>
      <c r="KGE1789" s="62">
        <v>53131609</v>
      </c>
      <c r="KGF1789" s="62">
        <v>53131609</v>
      </c>
      <c r="KGG1789" s="62">
        <v>53131609</v>
      </c>
      <c r="KGH1789" s="62">
        <v>53131609</v>
      </c>
      <c r="KGI1789" s="62">
        <v>53131609</v>
      </c>
      <c r="KGJ1789" s="62">
        <v>53131609</v>
      </c>
      <c r="KGK1789" s="62">
        <v>53131609</v>
      </c>
      <c r="KGL1789" s="62">
        <v>53131609</v>
      </c>
      <c r="KGM1789" s="62">
        <v>53131609</v>
      </c>
      <c r="KGN1789" s="62">
        <v>53131609</v>
      </c>
      <c r="KGO1789" s="62">
        <v>53131609</v>
      </c>
      <c r="KGP1789" s="62">
        <v>53131609</v>
      </c>
      <c r="KGQ1789" s="62">
        <v>53131609</v>
      </c>
      <c r="KGR1789" s="62">
        <v>53131609</v>
      </c>
      <c r="KGS1789" s="62">
        <v>53131609</v>
      </c>
      <c r="KGT1789" s="62">
        <v>53131609</v>
      </c>
      <c r="KGU1789" s="62">
        <v>53131609</v>
      </c>
      <c r="KGV1789" s="62">
        <v>53131609</v>
      </c>
      <c r="KGW1789" s="62">
        <v>53131609</v>
      </c>
      <c r="KGX1789" s="62">
        <v>53131609</v>
      </c>
      <c r="KGY1789" s="62">
        <v>53131609</v>
      </c>
      <c r="KGZ1789" s="62">
        <v>53131609</v>
      </c>
      <c r="KHA1789" s="62">
        <v>53131609</v>
      </c>
      <c r="KHB1789" s="62">
        <v>53131609</v>
      </c>
      <c r="KHC1789" s="62">
        <v>53131609</v>
      </c>
      <c r="KHD1789" s="62">
        <v>53131609</v>
      </c>
      <c r="KHE1789" s="62">
        <v>53131609</v>
      </c>
      <c r="KHF1789" s="62">
        <v>53131609</v>
      </c>
      <c r="KHG1789" s="62">
        <v>53131609</v>
      </c>
      <c r="KHH1789" s="62">
        <v>53131609</v>
      </c>
      <c r="KHI1789" s="62">
        <v>53131609</v>
      </c>
      <c r="KHJ1789" s="62">
        <v>53131609</v>
      </c>
      <c r="KHK1789" s="62">
        <v>53131609</v>
      </c>
      <c r="KHL1789" s="62">
        <v>53131609</v>
      </c>
      <c r="KHM1789" s="62">
        <v>53131609</v>
      </c>
      <c r="KHN1789" s="62">
        <v>53131609</v>
      </c>
      <c r="KHO1789" s="62">
        <v>53131609</v>
      </c>
      <c r="KHP1789" s="62">
        <v>53131609</v>
      </c>
      <c r="KHQ1789" s="62">
        <v>53131609</v>
      </c>
      <c r="KHR1789" s="62">
        <v>53131609</v>
      </c>
      <c r="KHS1789" s="62">
        <v>53131609</v>
      </c>
      <c r="KHT1789" s="62">
        <v>53131609</v>
      </c>
      <c r="KHU1789" s="62">
        <v>53131609</v>
      </c>
      <c r="KHV1789" s="62">
        <v>53131609</v>
      </c>
      <c r="KHW1789" s="62">
        <v>53131609</v>
      </c>
      <c r="KHX1789" s="62">
        <v>53131609</v>
      </c>
      <c r="KHY1789" s="62">
        <v>53131609</v>
      </c>
      <c r="KHZ1789" s="62">
        <v>53131609</v>
      </c>
      <c r="KIA1789" s="62">
        <v>53131609</v>
      </c>
      <c r="KIB1789" s="62">
        <v>53131609</v>
      </c>
      <c r="KIC1789" s="62">
        <v>53131609</v>
      </c>
      <c r="KID1789" s="62">
        <v>53131609</v>
      </c>
      <c r="KIE1789" s="62">
        <v>53131609</v>
      </c>
      <c r="KIF1789" s="62">
        <v>53131609</v>
      </c>
      <c r="KIG1789" s="62">
        <v>53131609</v>
      </c>
      <c r="KIH1789" s="62">
        <v>53131609</v>
      </c>
      <c r="KII1789" s="62">
        <v>53131609</v>
      </c>
      <c r="KIJ1789" s="62">
        <v>53131609</v>
      </c>
      <c r="KIK1789" s="62">
        <v>53131609</v>
      </c>
      <c r="KIL1789" s="62">
        <v>53131609</v>
      </c>
      <c r="KIM1789" s="62">
        <v>53131609</v>
      </c>
      <c r="KIN1789" s="62">
        <v>53131609</v>
      </c>
      <c r="KIO1789" s="62">
        <v>53131609</v>
      </c>
      <c r="KIP1789" s="62">
        <v>53131609</v>
      </c>
      <c r="KIQ1789" s="62">
        <v>53131609</v>
      </c>
      <c r="KIR1789" s="62">
        <v>53131609</v>
      </c>
      <c r="KIS1789" s="62">
        <v>53131609</v>
      </c>
      <c r="KIT1789" s="62">
        <v>53131609</v>
      </c>
      <c r="KIU1789" s="62">
        <v>53131609</v>
      </c>
      <c r="KIV1789" s="62">
        <v>53131609</v>
      </c>
      <c r="KIW1789" s="62">
        <v>53131609</v>
      </c>
      <c r="KIX1789" s="62">
        <v>53131609</v>
      </c>
      <c r="KIY1789" s="62">
        <v>53131609</v>
      </c>
      <c r="KIZ1789" s="62">
        <v>53131609</v>
      </c>
      <c r="KJA1789" s="62">
        <v>53131609</v>
      </c>
      <c r="KJB1789" s="62">
        <v>53131609</v>
      </c>
      <c r="KJC1789" s="62">
        <v>53131609</v>
      </c>
      <c r="KJD1789" s="62">
        <v>53131609</v>
      </c>
      <c r="KJE1789" s="62">
        <v>53131609</v>
      </c>
      <c r="KJF1789" s="62">
        <v>53131609</v>
      </c>
      <c r="KJG1789" s="62">
        <v>53131609</v>
      </c>
      <c r="KJH1789" s="62">
        <v>53131609</v>
      </c>
      <c r="KJI1789" s="62">
        <v>53131609</v>
      </c>
      <c r="KJJ1789" s="62">
        <v>53131609</v>
      </c>
      <c r="KJK1789" s="62">
        <v>53131609</v>
      </c>
      <c r="KJL1789" s="62">
        <v>53131609</v>
      </c>
      <c r="KJM1789" s="62">
        <v>53131609</v>
      </c>
      <c r="KJN1789" s="62">
        <v>53131609</v>
      </c>
      <c r="KJO1789" s="62">
        <v>53131609</v>
      </c>
      <c r="KJP1789" s="62">
        <v>53131609</v>
      </c>
      <c r="KJQ1789" s="62">
        <v>53131609</v>
      </c>
      <c r="KJR1789" s="62">
        <v>53131609</v>
      </c>
      <c r="KJS1789" s="62">
        <v>53131609</v>
      </c>
      <c r="KJT1789" s="62">
        <v>53131609</v>
      </c>
      <c r="KJU1789" s="62">
        <v>53131609</v>
      </c>
      <c r="KJV1789" s="62">
        <v>53131609</v>
      </c>
      <c r="KJW1789" s="62">
        <v>53131609</v>
      </c>
      <c r="KJX1789" s="62">
        <v>53131609</v>
      </c>
      <c r="KJY1789" s="62">
        <v>53131609</v>
      </c>
      <c r="KJZ1789" s="62">
        <v>53131609</v>
      </c>
      <c r="KKA1789" s="62">
        <v>53131609</v>
      </c>
      <c r="KKB1789" s="62">
        <v>53131609</v>
      </c>
      <c r="KKC1789" s="62">
        <v>53131609</v>
      </c>
      <c r="KKD1789" s="62">
        <v>53131609</v>
      </c>
      <c r="KKE1789" s="62">
        <v>53131609</v>
      </c>
      <c r="KKF1789" s="62">
        <v>53131609</v>
      </c>
      <c r="KKG1789" s="62">
        <v>53131609</v>
      </c>
      <c r="KKH1789" s="62">
        <v>53131609</v>
      </c>
      <c r="KKI1789" s="62">
        <v>53131609</v>
      </c>
      <c r="KKJ1789" s="62">
        <v>53131609</v>
      </c>
      <c r="KKK1789" s="62">
        <v>53131609</v>
      </c>
      <c r="KKL1789" s="62">
        <v>53131609</v>
      </c>
      <c r="KKM1789" s="62">
        <v>53131609</v>
      </c>
      <c r="KKN1789" s="62">
        <v>53131609</v>
      </c>
      <c r="KKO1789" s="62">
        <v>53131609</v>
      </c>
      <c r="KKP1789" s="62">
        <v>53131609</v>
      </c>
      <c r="KKQ1789" s="62">
        <v>53131609</v>
      </c>
      <c r="KKR1789" s="62">
        <v>53131609</v>
      </c>
      <c r="KKS1789" s="62">
        <v>53131609</v>
      </c>
      <c r="KKT1789" s="62">
        <v>53131609</v>
      </c>
      <c r="KKU1789" s="62">
        <v>53131609</v>
      </c>
      <c r="KKV1789" s="62">
        <v>53131609</v>
      </c>
      <c r="KKW1789" s="62">
        <v>53131609</v>
      </c>
      <c r="KKX1789" s="62">
        <v>53131609</v>
      </c>
      <c r="KKY1789" s="62">
        <v>53131609</v>
      </c>
      <c r="KKZ1789" s="62">
        <v>53131609</v>
      </c>
      <c r="KLA1789" s="62">
        <v>53131609</v>
      </c>
      <c r="KLB1789" s="62">
        <v>53131609</v>
      </c>
      <c r="KLC1789" s="62">
        <v>53131609</v>
      </c>
      <c r="KLD1789" s="62">
        <v>53131609</v>
      </c>
      <c r="KLE1789" s="62">
        <v>53131609</v>
      </c>
      <c r="KLF1789" s="62">
        <v>53131609</v>
      </c>
      <c r="KLG1789" s="62">
        <v>53131609</v>
      </c>
      <c r="KLH1789" s="62">
        <v>53131609</v>
      </c>
      <c r="KLI1789" s="62">
        <v>53131609</v>
      </c>
      <c r="KLJ1789" s="62">
        <v>53131609</v>
      </c>
      <c r="KLK1789" s="62">
        <v>53131609</v>
      </c>
      <c r="KLL1789" s="62">
        <v>53131609</v>
      </c>
      <c r="KLM1789" s="62">
        <v>53131609</v>
      </c>
      <c r="KLN1789" s="62">
        <v>53131609</v>
      </c>
      <c r="KLO1789" s="62">
        <v>53131609</v>
      </c>
      <c r="KLP1789" s="62">
        <v>53131609</v>
      </c>
      <c r="KLQ1789" s="62">
        <v>53131609</v>
      </c>
      <c r="KLR1789" s="62">
        <v>53131609</v>
      </c>
      <c r="KLS1789" s="62">
        <v>53131609</v>
      </c>
      <c r="KLT1789" s="62">
        <v>53131609</v>
      </c>
      <c r="KLU1789" s="62">
        <v>53131609</v>
      </c>
      <c r="KLV1789" s="62">
        <v>53131609</v>
      </c>
      <c r="KLW1789" s="62">
        <v>53131609</v>
      </c>
      <c r="KLX1789" s="62">
        <v>53131609</v>
      </c>
      <c r="KLY1789" s="62">
        <v>53131609</v>
      </c>
      <c r="KLZ1789" s="62">
        <v>53131609</v>
      </c>
      <c r="KMA1789" s="62">
        <v>53131609</v>
      </c>
      <c r="KMB1789" s="62">
        <v>53131609</v>
      </c>
      <c r="KMC1789" s="62">
        <v>53131609</v>
      </c>
      <c r="KMD1789" s="62">
        <v>53131609</v>
      </c>
      <c r="KME1789" s="62">
        <v>53131609</v>
      </c>
      <c r="KMF1789" s="62">
        <v>53131609</v>
      </c>
      <c r="KMG1789" s="62">
        <v>53131609</v>
      </c>
      <c r="KMH1789" s="62">
        <v>53131609</v>
      </c>
      <c r="KMI1789" s="62">
        <v>53131609</v>
      </c>
      <c r="KMJ1789" s="62">
        <v>53131609</v>
      </c>
      <c r="KMK1789" s="62">
        <v>53131609</v>
      </c>
      <c r="KML1789" s="62">
        <v>53131609</v>
      </c>
      <c r="KMM1789" s="62">
        <v>53131609</v>
      </c>
      <c r="KMN1789" s="62">
        <v>53131609</v>
      </c>
      <c r="KMO1789" s="62">
        <v>53131609</v>
      </c>
      <c r="KMP1789" s="62">
        <v>53131609</v>
      </c>
      <c r="KMQ1789" s="62">
        <v>53131609</v>
      </c>
      <c r="KMR1789" s="62">
        <v>53131609</v>
      </c>
      <c r="KMS1789" s="62">
        <v>53131609</v>
      </c>
      <c r="KMT1789" s="62">
        <v>53131609</v>
      </c>
      <c r="KMU1789" s="62">
        <v>53131609</v>
      </c>
      <c r="KMV1789" s="62">
        <v>53131609</v>
      </c>
      <c r="KMW1789" s="62">
        <v>53131609</v>
      </c>
      <c r="KMX1789" s="62">
        <v>53131609</v>
      </c>
      <c r="KMY1789" s="62">
        <v>53131609</v>
      </c>
      <c r="KMZ1789" s="62">
        <v>53131609</v>
      </c>
      <c r="KNA1789" s="62">
        <v>53131609</v>
      </c>
      <c r="KNB1789" s="62">
        <v>53131609</v>
      </c>
      <c r="KNC1789" s="62">
        <v>53131609</v>
      </c>
      <c r="KND1789" s="62">
        <v>53131609</v>
      </c>
      <c r="KNE1789" s="62">
        <v>53131609</v>
      </c>
      <c r="KNF1789" s="62">
        <v>53131609</v>
      </c>
      <c r="KNG1789" s="62">
        <v>53131609</v>
      </c>
      <c r="KNH1789" s="62">
        <v>53131609</v>
      </c>
      <c r="KNI1789" s="62">
        <v>53131609</v>
      </c>
      <c r="KNJ1789" s="62">
        <v>53131609</v>
      </c>
      <c r="KNK1789" s="62">
        <v>53131609</v>
      </c>
      <c r="KNL1789" s="62">
        <v>53131609</v>
      </c>
      <c r="KNM1789" s="62">
        <v>53131609</v>
      </c>
      <c r="KNN1789" s="62">
        <v>53131609</v>
      </c>
      <c r="KNO1789" s="62">
        <v>53131609</v>
      </c>
      <c r="KNP1789" s="62">
        <v>53131609</v>
      </c>
      <c r="KNQ1789" s="62">
        <v>53131609</v>
      </c>
      <c r="KNR1789" s="62">
        <v>53131609</v>
      </c>
      <c r="KNS1789" s="62">
        <v>53131609</v>
      </c>
      <c r="KNT1789" s="62">
        <v>53131609</v>
      </c>
      <c r="KNU1789" s="62">
        <v>53131609</v>
      </c>
      <c r="KNV1789" s="62">
        <v>53131609</v>
      </c>
      <c r="KNW1789" s="62">
        <v>53131609</v>
      </c>
      <c r="KNX1789" s="62">
        <v>53131609</v>
      </c>
      <c r="KNY1789" s="62">
        <v>53131609</v>
      </c>
      <c r="KNZ1789" s="62">
        <v>53131609</v>
      </c>
      <c r="KOA1789" s="62">
        <v>53131609</v>
      </c>
      <c r="KOB1789" s="62">
        <v>53131609</v>
      </c>
      <c r="KOC1789" s="62">
        <v>53131609</v>
      </c>
      <c r="KOD1789" s="62">
        <v>53131609</v>
      </c>
      <c r="KOE1789" s="62">
        <v>53131609</v>
      </c>
      <c r="KOF1789" s="62">
        <v>53131609</v>
      </c>
      <c r="KOG1789" s="62">
        <v>53131609</v>
      </c>
      <c r="KOH1789" s="62">
        <v>53131609</v>
      </c>
      <c r="KOI1789" s="62">
        <v>53131609</v>
      </c>
      <c r="KOJ1789" s="62">
        <v>53131609</v>
      </c>
      <c r="KOK1789" s="62">
        <v>53131609</v>
      </c>
      <c r="KOL1789" s="62">
        <v>53131609</v>
      </c>
      <c r="KOM1789" s="62">
        <v>53131609</v>
      </c>
      <c r="KON1789" s="62">
        <v>53131609</v>
      </c>
      <c r="KOO1789" s="62">
        <v>53131609</v>
      </c>
      <c r="KOP1789" s="62">
        <v>53131609</v>
      </c>
      <c r="KOQ1789" s="62">
        <v>53131609</v>
      </c>
      <c r="KOR1789" s="62">
        <v>53131609</v>
      </c>
      <c r="KOS1789" s="62">
        <v>53131609</v>
      </c>
      <c r="KOT1789" s="62">
        <v>53131609</v>
      </c>
      <c r="KOU1789" s="62">
        <v>53131609</v>
      </c>
      <c r="KOV1789" s="62">
        <v>53131609</v>
      </c>
      <c r="KOW1789" s="62">
        <v>53131609</v>
      </c>
      <c r="KOX1789" s="62">
        <v>53131609</v>
      </c>
      <c r="KOY1789" s="62">
        <v>53131609</v>
      </c>
      <c r="KOZ1789" s="62">
        <v>53131609</v>
      </c>
      <c r="KPA1789" s="62">
        <v>53131609</v>
      </c>
      <c r="KPB1789" s="62">
        <v>53131609</v>
      </c>
      <c r="KPC1789" s="62">
        <v>53131609</v>
      </c>
      <c r="KPD1789" s="62">
        <v>53131609</v>
      </c>
      <c r="KPE1789" s="62">
        <v>53131609</v>
      </c>
      <c r="KPF1789" s="62">
        <v>53131609</v>
      </c>
      <c r="KPG1789" s="62">
        <v>53131609</v>
      </c>
      <c r="KPH1789" s="62">
        <v>53131609</v>
      </c>
      <c r="KPI1789" s="62">
        <v>53131609</v>
      </c>
      <c r="KPJ1789" s="62">
        <v>53131609</v>
      </c>
      <c r="KPK1789" s="62">
        <v>53131609</v>
      </c>
      <c r="KPL1789" s="62">
        <v>53131609</v>
      </c>
      <c r="KPM1789" s="62">
        <v>53131609</v>
      </c>
      <c r="KPN1789" s="62">
        <v>53131609</v>
      </c>
      <c r="KPO1789" s="62">
        <v>53131609</v>
      </c>
      <c r="KPP1789" s="62">
        <v>53131609</v>
      </c>
      <c r="KPQ1789" s="62">
        <v>53131609</v>
      </c>
      <c r="KPR1789" s="62">
        <v>53131609</v>
      </c>
      <c r="KPS1789" s="62">
        <v>53131609</v>
      </c>
      <c r="KPT1789" s="62">
        <v>53131609</v>
      </c>
      <c r="KPU1789" s="62">
        <v>53131609</v>
      </c>
      <c r="KPV1789" s="62">
        <v>53131609</v>
      </c>
      <c r="KPW1789" s="62">
        <v>53131609</v>
      </c>
      <c r="KPX1789" s="62">
        <v>53131609</v>
      </c>
      <c r="KPY1789" s="62">
        <v>53131609</v>
      </c>
      <c r="KPZ1789" s="62">
        <v>53131609</v>
      </c>
      <c r="KQA1789" s="62">
        <v>53131609</v>
      </c>
      <c r="KQB1789" s="62">
        <v>53131609</v>
      </c>
      <c r="KQC1789" s="62">
        <v>53131609</v>
      </c>
      <c r="KQD1789" s="62">
        <v>53131609</v>
      </c>
      <c r="KQE1789" s="62">
        <v>53131609</v>
      </c>
      <c r="KQF1789" s="62">
        <v>53131609</v>
      </c>
      <c r="KQG1789" s="62">
        <v>53131609</v>
      </c>
      <c r="KQH1789" s="62">
        <v>53131609</v>
      </c>
      <c r="KQI1789" s="62">
        <v>53131609</v>
      </c>
      <c r="KQJ1789" s="62">
        <v>53131609</v>
      </c>
      <c r="KQK1789" s="62">
        <v>53131609</v>
      </c>
      <c r="KQL1789" s="62">
        <v>53131609</v>
      </c>
      <c r="KQM1789" s="62">
        <v>53131609</v>
      </c>
      <c r="KQN1789" s="62">
        <v>53131609</v>
      </c>
      <c r="KQO1789" s="62">
        <v>53131609</v>
      </c>
      <c r="KQP1789" s="62">
        <v>53131609</v>
      </c>
      <c r="KQQ1789" s="62">
        <v>53131609</v>
      </c>
      <c r="KQR1789" s="62">
        <v>53131609</v>
      </c>
      <c r="KQS1789" s="62">
        <v>53131609</v>
      </c>
      <c r="KQT1789" s="62">
        <v>53131609</v>
      </c>
      <c r="KQU1789" s="62">
        <v>53131609</v>
      </c>
      <c r="KQV1789" s="62">
        <v>53131609</v>
      </c>
      <c r="KQW1789" s="62">
        <v>53131609</v>
      </c>
      <c r="KQX1789" s="62">
        <v>53131609</v>
      </c>
      <c r="KQY1789" s="62">
        <v>53131609</v>
      </c>
      <c r="KQZ1789" s="62">
        <v>53131609</v>
      </c>
      <c r="KRA1789" s="62">
        <v>53131609</v>
      </c>
      <c r="KRB1789" s="62">
        <v>53131609</v>
      </c>
      <c r="KRC1789" s="62">
        <v>53131609</v>
      </c>
      <c r="KRD1789" s="62">
        <v>53131609</v>
      </c>
      <c r="KRE1789" s="62">
        <v>53131609</v>
      </c>
      <c r="KRF1789" s="62">
        <v>53131609</v>
      </c>
      <c r="KRG1789" s="62">
        <v>53131609</v>
      </c>
      <c r="KRH1789" s="62">
        <v>53131609</v>
      </c>
      <c r="KRI1789" s="62">
        <v>53131609</v>
      </c>
      <c r="KRJ1789" s="62">
        <v>53131609</v>
      </c>
      <c r="KRK1789" s="62">
        <v>53131609</v>
      </c>
      <c r="KRL1789" s="62">
        <v>53131609</v>
      </c>
      <c r="KRM1789" s="62">
        <v>53131609</v>
      </c>
      <c r="KRN1789" s="62">
        <v>53131609</v>
      </c>
      <c r="KRO1789" s="62">
        <v>53131609</v>
      </c>
      <c r="KRP1789" s="62">
        <v>53131609</v>
      </c>
      <c r="KRQ1789" s="62">
        <v>53131609</v>
      </c>
      <c r="KRR1789" s="62">
        <v>53131609</v>
      </c>
      <c r="KRS1789" s="62">
        <v>53131609</v>
      </c>
      <c r="KRT1789" s="62">
        <v>53131609</v>
      </c>
      <c r="KRU1789" s="62">
        <v>53131609</v>
      </c>
      <c r="KRV1789" s="62">
        <v>53131609</v>
      </c>
      <c r="KRW1789" s="62">
        <v>53131609</v>
      </c>
      <c r="KRX1789" s="62">
        <v>53131609</v>
      </c>
      <c r="KRY1789" s="62">
        <v>53131609</v>
      </c>
      <c r="KRZ1789" s="62">
        <v>53131609</v>
      </c>
      <c r="KSA1789" s="62">
        <v>53131609</v>
      </c>
      <c r="KSB1789" s="62">
        <v>53131609</v>
      </c>
      <c r="KSC1789" s="62">
        <v>53131609</v>
      </c>
      <c r="KSD1789" s="62">
        <v>53131609</v>
      </c>
      <c r="KSE1789" s="62">
        <v>53131609</v>
      </c>
      <c r="KSF1789" s="62">
        <v>53131609</v>
      </c>
      <c r="KSG1789" s="62">
        <v>53131609</v>
      </c>
      <c r="KSH1789" s="62">
        <v>53131609</v>
      </c>
      <c r="KSI1789" s="62">
        <v>53131609</v>
      </c>
      <c r="KSJ1789" s="62">
        <v>53131609</v>
      </c>
      <c r="KSK1789" s="62">
        <v>53131609</v>
      </c>
      <c r="KSL1789" s="62">
        <v>53131609</v>
      </c>
      <c r="KSM1789" s="62">
        <v>53131609</v>
      </c>
      <c r="KSN1789" s="62">
        <v>53131609</v>
      </c>
      <c r="KSO1789" s="62">
        <v>53131609</v>
      </c>
      <c r="KSP1789" s="62">
        <v>53131609</v>
      </c>
      <c r="KSQ1789" s="62">
        <v>53131609</v>
      </c>
      <c r="KSR1789" s="62">
        <v>53131609</v>
      </c>
      <c r="KSS1789" s="62">
        <v>53131609</v>
      </c>
      <c r="KST1789" s="62">
        <v>53131609</v>
      </c>
      <c r="KSU1789" s="62">
        <v>53131609</v>
      </c>
      <c r="KSV1789" s="62">
        <v>53131609</v>
      </c>
      <c r="KSW1789" s="62">
        <v>53131609</v>
      </c>
      <c r="KSX1789" s="62">
        <v>53131609</v>
      </c>
      <c r="KSY1789" s="62">
        <v>53131609</v>
      </c>
      <c r="KSZ1789" s="62">
        <v>53131609</v>
      </c>
      <c r="KTA1789" s="62">
        <v>53131609</v>
      </c>
      <c r="KTB1789" s="62">
        <v>53131609</v>
      </c>
      <c r="KTC1789" s="62">
        <v>53131609</v>
      </c>
      <c r="KTD1789" s="62">
        <v>53131609</v>
      </c>
      <c r="KTE1789" s="62">
        <v>53131609</v>
      </c>
      <c r="KTF1789" s="62">
        <v>53131609</v>
      </c>
      <c r="KTG1789" s="62">
        <v>53131609</v>
      </c>
      <c r="KTH1789" s="62">
        <v>53131609</v>
      </c>
      <c r="KTI1789" s="62">
        <v>53131609</v>
      </c>
      <c r="KTJ1789" s="62">
        <v>53131609</v>
      </c>
      <c r="KTK1789" s="62">
        <v>53131609</v>
      </c>
      <c r="KTL1789" s="62">
        <v>53131609</v>
      </c>
      <c r="KTM1789" s="62">
        <v>53131609</v>
      </c>
      <c r="KTN1789" s="62">
        <v>53131609</v>
      </c>
      <c r="KTO1789" s="62">
        <v>53131609</v>
      </c>
      <c r="KTP1789" s="62">
        <v>53131609</v>
      </c>
      <c r="KTQ1789" s="62">
        <v>53131609</v>
      </c>
      <c r="KTR1789" s="62">
        <v>53131609</v>
      </c>
      <c r="KTS1789" s="62">
        <v>53131609</v>
      </c>
      <c r="KTT1789" s="62">
        <v>53131609</v>
      </c>
      <c r="KTU1789" s="62">
        <v>53131609</v>
      </c>
      <c r="KTV1789" s="62">
        <v>53131609</v>
      </c>
      <c r="KTW1789" s="62">
        <v>53131609</v>
      </c>
      <c r="KTX1789" s="62">
        <v>53131609</v>
      </c>
      <c r="KTY1789" s="62">
        <v>53131609</v>
      </c>
      <c r="KTZ1789" s="62">
        <v>53131609</v>
      </c>
      <c r="KUA1789" s="62">
        <v>53131609</v>
      </c>
      <c r="KUB1789" s="62">
        <v>53131609</v>
      </c>
      <c r="KUC1789" s="62">
        <v>53131609</v>
      </c>
      <c r="KUD1789" s="62">
        <v>53131609</v>
      </c>
      <c r="KUE1789" s="62">
        <v>53131609</v>
      </c>
      <c r="KUF1789" s="62">
        <v>53131609</v>
      </c>
      <c r="KUG1789" s="62">
        <v>53131609</v>
      </c>
      <c r="KUH1789" s="62">
        <v>53131609</v>
      </c>
      <c r="KUI1789" s="62">
        <v>53131609</v>
      </c>
      <c r="KUJ1789" s="62">
        <v>53131609</v>
      </c>
      <c r="KUK1789" s="62">
        <v>53131609</v>
      </c>
      <c r="KUL1789" s="62">
        <v>53131609</v>
      </c>
      <c r="KUM1789" s="62">
        <v>53131609</v>
      </c>
      <c r="KUN1789" s="62">
        <v>53131609</v>
      </c>
      <c r="KUO1789" s="62">
        <v>53131609</v>
      </c>
      <c r="KUP1789" s="62">
        <v>53131609</v>
      </c>
      <c r="KUQ1789" s="62">
        <v>53131609</v>
      </c>
      <c r="KUR1789" s="62">
        <v>53131609</v>
      </c>
      <c r="KUS1789" s="62">
        <v>53131609</v>
      </c>
      <c r="KUT1789" s="62">
        <v>53131609</v>
      </c>
      <c r="KUU1789" s="62">
        <v>53131609</v>
      </c>
      <c r="KUV1789" s="62">
        <v>53131609</v>
      </c>
      <c r="KUW1789" s="62">
        <v>53131609</v>
      </c>
      <c r="KUX1789" s="62">
        <v>53131609</v>
      </c>
      <c r="KUY1789" s="62">
        <v>53131609</v>
      </c>
      <c r="KUZ1789" s="62">
        <v>53131609</v>
      </c>
      <c r="KVA1789" s="62">
        <v>53131609</v>
      </c>
      <c r="KVB1789" s="62">
        <v>53131609</v>
      </c>
      <c r="KVC1789" s="62">
        <v>53131609</v>
      </c>
      <c r="KVD1789" s="62">
        <v>53131609</v>
      </c>
      <c r="KVE1789" s="62">
        <v>53131609</v>
      </c>
      <c r="KVF1789" s="62">
        <v>53131609</v>
      </c>
      <c r="KVG1789" s="62">
        <v>53131609</v>
      </c>
      <c r="KVH1789" s="62">
        <v>53131609</v>
      </c>
      <c r="KVI1789" s="62">
        <v>53131609</v>
      </c>
      <c r="KVJ1789" s="62">
        <v>53131609</v>
      </c>
      <c r="KVK1789" s="62">
        <v>53131609</v>
      </c>
      <c r="KVL1789" s="62">
        <v>53131609</v>
      </c>
      <c r="KVM1789" s="62">
        <v>53131609</v>
      </c>
      <c r="KVN1789" s="62">
        <v>53131609</v>
      </c>
      <c r="KVO1789" s="62">
        <v>53131609</v>
      </c>
      <c r="KVP1789" s="62">
        <v>53131609</v>
      </c>
      <c r="KVQ1789" s="62">
        <v>53131609</v>
      </c>
      <c r="KVR1789" s="62">
        <v>53131609</v>
      </c>
      <c r="KVS1789" s="62">
        <v>53131609</v>
      </c>
      <c r="KVT1789" s="62">
        <v>53131609</v>
      </c>
      <c r="KVU1789" s="62">
        <v>53131609</v>
      </c>
      <c r="KVV1789" s="62">
        <v>53131609</v>
      </c>
      <c r="KVW1789" s="62">
        <v>53131609</v>
      </c>
      <c r="KVX1789" s="62">
        <v>53131609</v>
      </c>
      <c r="KVY1789" s="62">
        <v>53131609</v>
      </c>
      <c r="KVZ1789" s="62">
        <v>53131609</v>
      </c>
      <c r="KWA1789" s="62">
        <v>53131609</v>
      </c>
      <c r="KWB1789" s="62">
        <v>53131609</v>
      </c>
      <c r="KWC1789" s="62">
        <v>53131609</v>
      </c>
      <c r="KWD1789" s="62">
        <v>53131609</v>
      </c>
      <c r="KWE1789" s="62">
        <v>53131609</v>
      </c>
      <c r="KWF1789" s="62">
        <v>53131609</v>
      </c>
      <c r="KWG1789" s="62">
        <v>53131609</v>
      </c>
      <c r="KWH1789" s="62">
        <v>53131609</v>
      </c>
      <c r="KWI1789" s="62">
        <v>53131609</v>
      </c>
      <c r="KWJ1789" s="62">
        <v>53131609</v>
      </c>
      <c r="KWK1789" s="62">
        <v>53131609</v>
      </c>
      <c r="KWL1789" s="62">
        <v>53131609</v>
      </c>
      <c r="KWM1789" s="62">
        <v>53131609</v>
      </c>
      <c r="KWN1789" s="62">
        <v>53131609</v>
      </c>
      <c r="KWO1789" s="62">
        <v>53131609</v>
      </c>
      <c r="KWP1789" s="62">
        <v>53131609</v>
      </c>
      <c r="KWQ1789" s="62">
        <v>53131609</v>
      </c>
      <c r="KWR1789" s="62">
        <v>53131609</v>
      </c>
      <c r="KWS1789" s="62">
        <v>53131609</v>
      </c>
      <c r="KWT1789" s="62">
        <v>53131609</v>
      </c>
      <c r="KWU1789" s="62">
        <v>53131609</v>
      </c>
      <c r="KWV1789" s="62">
        <v>53131609</v>
      </c>
      <c r="KWW1789" s="62">
        <v>53131609</v>
      </c>
      <c r="KWX1789" s="62">
        <v>53131609</v>
      </c>
      <c r="KWY1789" s="62">
        <v>53131609</v>
      </c>
      <c r="KWZ1789" s="62">
        <v>53131609</v>
      </c>
      <c r="KXA1789" s="62">
        <v>53131609</v>
      </c>
      <c r="KXB1789" s="62">
        <v>53131609</v>
      </c>
      <c r="KXC1789" s="62">
        <v>53131609</v>
      </c>
      <c r="KXD1789" s="62">
        <v>53131609</v>
      </c>
      <c r="KXE1789" s="62">
        <v>53131609</v>
      </c>
      <c r="KXF1789" s="62">
        <v>53131609</v>
      </c>
      <c r="KXG1789" s="62">
        <v>53131609</v>
      </c>
      <c r="KXH1789" s="62">
        <v>53131609</v>
      </c>
      <c r="KXI1789" s="62">
        <v>53131609</v>
      </c>
      <c r="KXJ1789" s="62">
        <v>53131609</v>
      </c>
      <c r="KXK1789" s="62">
        <v>53131609</v>
      </c>
      <c r="KXL1789" s="62">
        <v>53131609</v>
      </c>
      <c r="KXM1789" s="62">
        <v>53131609</v>
      </c>
      <c r="KXN1789" s="62">
        <v>53131609</v>
      </c>
      <c r="KXO1789" s="62">
        <v>53131609</v>
      </c>
      <c r="KXP1789" s="62">
        <v>53131609</v>
      </c>
      <c r="KXQ1789" s="62">
        <v>53131609</v>
      </c>
      <c r="KXR1789" s="62">
        <v>53131609</v>
      </c>
      <c r="KXS1789" s="62">
        <v>53131609</v>
      </c>
      <c r="KXT1789" s="62">
        <v>53131609</v>
      </c>
      <c r="KXU1789" s="62">
        <v>53131609</v>
      </c>
      <c r="KXV1789" s="62">
        <v>53131609</v>
      </c>
      <c r="KXW1789" s="62">
        <v>53131609</v>
      </c>
      <c r="KXX1789" s="62">
        <v>53131609</v>
      </c>
      <c r="KXY1789" s="62">
        <v>53131609</v>
      </c>
      <c r="KXZ1789" s="62">
        <v>53131609</v>
      </c>
      <c r="KYA1789" s="62">
        <v>53131609</v>
      </c>
      <c r="KYB1789" s="62">
        <v>53131609</v>
      </c>
      <c r="KYC1789" s="62">
        <v>53131609</v>
      </c>
      <c r="KYD1789" s="62">
        <v>53131609</v>
      </c>
      <c r="KYE1789" s="62">
        <v>53131609</v>
      </c>
      <c r="KYF1789" s="62">
        <v>53131609</v>
      </c>
      <c r="KYG1789" s="62">
        <v>53131609</v>
      </c>
      <c r="KYH1789" s="62">
        <v>53131609</v>
      </c>
      <c r="KYI1789" s="62">
        <v>53131609</v>
      </c>
      <c r="KYJ1789" s="62">
        <v>53131609</v>
      </c>
      <c r="KYK1789" s="62">
        <v>53131609</v>
      </c>
      <c r="KYL1789" s="62">
        <v>53131609</v>
      </c>
      <c r="KYM1789" s="62">
        <v>53131609</v>
      </c>
      <c r="KYN1789" s="62">
        <v>53131609</v>
      </c>
      <c r="KYO1789" s="62">
        <v>53131609</v>
      </c>
      <c r="KYP1789" s="62">
        <v>53131609</v>
      </c>
      <c r="KYQ1789" s="62">
        <v>53131609</v>
      </c>
      <c r="KYR1789" s="62">
        <v>53131609</v>
      </c>
      <c r="KYS1789" s="62">
        <v>53131609</v>
      </c>
      <c r="KYT1789" s="62">
        <v>53131609</v>
      </c>
      <c r="KYU1789" s="62">
        <v>53131609</v>
      </c>
      <c r="KYV1789" s="62">
        <v>53131609</v>
      </c>
      <c r="KYW1789" s="62">
        <v>53131609</v>
      </c>
      <c r="KYX1789" s="62">
        <v>53131609</v>
      </c>
      <c r="KYY1789" s="62">
        <v>53131609</v>
      </c>
      <c r="KYZ1789" s="62">
        <v>53131609</v>
      </c>
      <c r="KZA1789" s="62">
        <v>53131609</v>
      </c>
      <c r="KZB1789" s="62">
        <v>53131609</v>
      </c>
      <c r="KZC1789" s="62">
        <v>53131609</v>
      </c>
      <c r="KZD1789" s="62">
        <v>53131609</v>
      </c>
      <c r="KZE1789" s="62">
        <v>53131609</v>
      </c>
      <c r="KZF1789" s="62">
        <v>53131609</v>
      </c>
      <c r="KZG1789" s="62">
        <v>53131609</v>
      </c>
      <c r="KZH1789" s="62">
        <v>53131609</v>
      </c>
      <c r="KZI1789" s="62">
        <v>53131609</v>
      </c>
      <c r="KZJ1789" s="62">
        <v>53131609</v>
      </c>
      <c r="KZK1789" s="62">
        <v>53131609</v>
      </c>
      <c r="KZL1789" s="62">
        <v>53131609</v>
      </c>
      <c r="KZM1789" s="62">
        <v>53131609</v>
      </c>
      <c r="KZN1789" s="62">
        <v>53131609</v>
      </c>
      <c r="KZO1789" s="62">
        <v>53131609</v>
      </c>
      <c r="KZP1789" s="62">
        <v>53131609</v>
      </c>
      <c r="KZQ1789" s="62">
        <v>53131609</v>
      </c>
      <c r="KZR1789" s="62">
        <v>53131609</v>
      </c>
      <c r="KZS1789" s="62">
        <v>53131609</v>
      </c>
      <c r="KZT1789" s="62">
        <v>53131609</v>
      </c>
      <c r="KZU1789" s="62">
        <v>53131609</v>
      </c>
      <c r="KZV1789" s="62">
        <v>53131609</v>
      </c>
      <c r="KZW1789" s="62">
        <v>53131609</v>
      </c>
      <c r="KZX1789" s="62">
        <v>53131609</v>
      </c>
      <c r="KZY1789" s="62">
        <v>53131609</v>
      </c>
      <c r="KZZ1789" s="62">
        <v>53131609</v>
      </c>
      <c r="LAA1789" s="62">
        <v>53131609</v>
      </c>
      <c r="LAB1789" s="62">
        <v>53131609</v>
      </c>
      <c r="LAC1789" s="62">
        <v>53131609</v>
      </c>
      <c r="LAD1789" s="62">
        <v>53131609</v>
      </c>
      <c r="LAE1789" s="62">
        <v>53131609</v>
      </c>
      <c r="LAF1789" s="62">
        <v>53131609</v>
      </c>
      <c r="LAG1789" s="62">
        <v>53131609</v>
      </c>
      <c r="LAH1789" s="62">
        <v>53131609</v>
      </c>
      <c r="LAI1789" s="62">
        <v>53131609</v>
      </c>
      <c r="LAJ1789" s="62">
        <v>53131609</v>
      </c>
      <c r="LAK1789" s="62">
        <v>53131609</v>
      </c>
      <c r="LAL1789" s="62">
        <v>53131609</v>
      </c>
      <c r="LAM1789" s="62">
        <v>53131609</v>
      </c>
      <c r="LAN1789" s="62">
        <v>53131609</v>
      </c>
      <c r="LAO1789" s="62">
        <v>53131609</v>
      </c>
      <c r="LAP1789" s="62">
        <v>53131609</v>
      </c>
      <c r="LAQ1789" s="62">
        <v>53131609</v>
      </c>
      <c r="LAR1789" s="62">
        <v>53131609</v>
      </c>
      <c r="LAS1789" s="62">
        <v>53131609</v>
      </c>
      <c r="LAT1789" s="62">
        <v>53131609</v>
      </c>
      <c r="LAU1789" s="62">
        <v>53131609</v>
      </c>
      <c r="LAV1789" s="62">
        <v>53131609</v>
      </c>
      <c r="LAW1789" s="62">
        <v>53131609</v>
      </c>
      <c r="LAX1789" s="62">
        <v>53131609</v>
      </c>
      <c r="LAY1789" s="62">
        <v>53131609</v>
      </c>
      <c r="LAZ1789" s="62">
        <v>53131609</v>
      </c>
      <c r="LBA1789" s="62">
        <v>53131609</v>
      </c>
      <c r="LBB1789" s="62">
        <v>53131609</v>
      </c>
      <c r="LBC1789" s="62">
        <v>53131609</v>
      </c>
      <c r="LBD1789" s="62">
        <v>53131609</v>
      </c>
      <c r="LBE1789" s="62">
        <v>53131609</v>
      </c>
      <c r="LBF1789" s="62">
        <v>53131609</v>
      </c>
      <c r="LBG1789" s="62">
        <v>53131609</v>
      </c>
      <c r="LBH1789" s="62">
        <v>53131609</v>
      </c>
      <c r="LBI1789" s="62">
        <v>53131609</v>
      </c>
      <c r="LBJ1789" s="62">
        <v>53131609</v>
      </c>
      <c r="LBK1789" s="62">
        <v>53131609</v>
      </c>
      <c r="LBL1789" s="62">
        <v>53131609</v>
      </c>
      <c r="LBM1789" s="62">
        <v>53131609</v>
      </c>
      <c r="LBN1789" s="62">
        <v>53131609</v>
      </c>
      <c r="LBO1789" s="62">
        <v>53131609</v>
      </c>
      <c r="LBP1789" s="62">
        <v>53131609</v>
      </c>
      <c r="LBQ1789" s="62">
        <v>53131609</v>
      </c>
      <c r="LBR1789" s="62">
        <v>53131609</v>
      </c>
      <c r="LBS1789" s="62">
        <v>53131609</v>
      </c>
      <c r="LBT1789" s="62">
        <v>53131609</v>
      </c>
      <c r="LBU1789" s="62">
        <v>53131609</v>
      </c>
      <c r="LBV1789" s="62">
        <v>53131609</v>
      </c>
      <c r="LBW1789" s="62">
        <v>53131609</v>
      </c>
      <c r="LBX1789" s="62">
        <v>53131609</v>
      </c>
      <c r="LBY1789" s="62">
        <v>53131609</v>
      </c>
      <c r="LBZ1789" s="62">
        <v>53131609</v>
      </c>
      <c r="LCA1789" s="62">
        <v>53131609</v>
      </c>
      <c r="LCB1789" s="62">
        <v>53131609</v>
      </c>
      <c r="LCC1789" s="62">
        <v>53131609</v>
      </c>
      <c r="LCD1789" s="62">
        <v>53131609</v>
      </c>
      <c r="LCE1789" s="62">
        <v>53131609</v>
      </c>
      <c r="LCF1789" s="62">
        <v>53131609</v>
      </c>
      <c r="LCG1789" s="62">
        <v>53131609</v>
      </c>
      <c r="LCH1789" s="62">
        <v>53131609</v>
      </c>
      <c r="LCI1789" s="62">
        <v>53131609</v>
      </c>
      <c r="LCJ1789" s="62">
        <v>53131609</v>
      </c>
      <c r="LCK1789" s="62">
        <v>53131609</v>
      </c>
      <c r="LCL1789" s="62">
        <v>53131609</v>
      </c>
      <c r="LCM1789" s="62">
        <v>53131609</v>
      </c>
      <c r="LCN1789" s="62">
        <v>53131609</v>
      </c>
      <c r="LCO1789" s="62">
        <v>53131609</v>
      </c>
      <c r="LCP1789" s="62">
        <v>53131609</v>
      </c>
      <c r="LCQ1789" s="62">
        <v>53131609</v>
      </c>
      <c r="LCR1789" s="62">
        <v>53131609</v>
      </c>
      <c r="LCS1789" s="62">
        <v>53131609</v>
      </c>
      <c r="LCT1789" s="62">
        <v>53131609</v>
      </c>
      <c r="LCU1789" s="62">
        <v>53131609</v>
      </c>
      <c r="LCV1789" s="62">
        <v>53131609</v>
      </c>
      <c r="LCW1789" s="62">
        <v>53131609</v>
      </c>
      <c r="LCX1789" s="62">
        <v>53131609</v>
      </c>
      <c r="LCY1789" s="62">
        <v>53131609</v>
      </c>
      <c r="LCZ1789" s="62">
        <v>53131609</v>
      </c>
      <c r="LDA1789" s="62">
        <v>53131609</v>
      </c>
      <c r="LDB1789" s="62">
        <v>53131609</v>
      </c>
      <c r="LDC1789" s="62">
        <v>53131609</v>
      </c>
      <c r="LDD1789" s="62">
        <v>53131609</v>
      </c>
      <c r="LDE1789" s="62">
        <v>53131609</v>
      </c>
      <c r="LDF1789" s="62">
        <v>53131609</v>
      </c>
      <c r="LDG1789" s="62">
        <v>53131609</v>
      </c>
      <c r="LDH1789" s="62">
        <v>53131609</v>
      </c>
      <c r="LDI1789" s="62">
        <v>53131609</v>
      </c>
      <c r="LDJ1789" s="62">
        <v>53131609</v>
      </c>
      <c r="LDK1789" s="62">
        <v>53131609</v>
      </c>
      <c r="LDL1789" s="62">
        <v>53131609</v>
      </c>
      <c r="LDM1789" s="62">
        <v>53131609</v>
      </c>
      <c r="LDN1789" s="62">
        <v>53131609</v>
      </c>
      <c r="LDO1789" s="62">
        <v>53131609</v>
      </c>
      <c r="LDP1789" s="62">
        <v>53131609</v>
      </c>
      <c r="LDQ1789" s="62">
        <v>53131609</v>
      </c>
      <c r="LDR1789" s="62">
        <v>53131609</v>
      </c>
      <c r="LDS1789" s="62">
        <v>53131609</v>
      </c>
      <c r="LDT1789" s="62">
        <v>53131609</v>
      </c>
      <c r="LDU1789" s="62">
        <v>53131609</v>
      </c>
      <c r="LDV1789" s="62">
        <v>53131609</v>
      </c>
      <c r="LDW1789" s="62">
        <v>53131609</v>
      </c>
      <c r="LDX1789" s="62">
        <v>53131609</v>
      </c>
      <c r="LDY1789" s="62">
        <v>53131609</v>
      </c>
      <c r="LDZ1789" s="62">
        <v>53131609</v>
      </c>
      <c r="LEA1789" s="62">
        <v>53131609</v>
      </c>
      <c r="LEB1789" s="62">
        <v>53131609</v>
      </c>
      <c r="LEC1789" s="62">
        <v>53131609</v>
      </c>
      <c r="LED1789" s="62">
        <v>53131609</v>
      </c>
      <c r="LEE1789" s="62">
        <v>53131609</v>
      </c>
      <c r="LEF1789" s="62">
        <v>53131609</v>
      </c>
      <c r="LEG1789" s="62">
        <v>53131609</v>
      </c>
      <c r="LEH1789" s="62">
        <v>53131609</v>
      </c>
      <c r="LEI1789" s="62">
        <v>53131609</v>
      </c>
      <c r="LEJ1789" s="62">
        <v>53131609</v>
      </c>
      <c r="LEK1789" s="62">
        <v>53131609</v>
      </c>
      <c r="LEL1789" s="62">
        <v>53131609</v>
      </c>
      <c r="LEM1789" s="62">
        <v>53131609</v>
      </c>
      <c r="LEN1789" s="62">
        <v>53131609</v>
      </c>
      <c r="LEO1789" s="62">
        <v>53131609</v>
      </c>
      <c r="LEP1789" s="62">
        <v>53131609</v>
      </c>
      <c r="LEQ1789" s="62">
        <v>53131609</v>
      </c>
      <c r="LER1789" s="62">
        <v>53131609</v>
      </c>
      <c r="LES1789" s="62">
        <v>53131609</v>
      </c>
      <c r="LET1789" s="62">
        <v>53131609</v>
      </c>
      <c r="LEU1789" s="62">
        <v>53131609</v>
      </c>
      <c r="LEV1789" s="62">
        <v>53131609</v>
      </c>
      <c r="LEW1789" s="62">
        <v>53131609</v>
      </c>
      <c r="LEX1789" s="62">
        <v>53131609</v>
      </c>
      <c r="LEY1789" s="62">
        <v>53131609</v>
      </c>
      <c r="LEZ1789" s="62">
        <v>53131609</v>
      </c>
      <c r="LFA1789" s="62">
        <v>53131609</v>
      </c>
      <c r="LFB1789" s="62">
        <v>53131609</v>
      </c>
      <c r="LFC1789" s="62">
        <v>53131609</v>
      </c>
      <c r="LFD1789" s="62">
        <v>53131609</v>
      </c>
      <c r="LFE1789" s="62">
        <v>53131609</v>
      </c>
      <c r="LFF1789" s="62">
        <v>53131609</v>
      </c>
      <c r="LFG1789" s="62">
        <v>53131609</v>
      </c>
      <c r="LFH1789" s="62">
        <v>53131609</v>
      </c>
      <c r="LFI1789" s="62">
        <v>53131609</v>
      </c>
      <c r="LFJ1789" s="62">
        <v>53131609</v>
      </c>
      <c r="LFK1789" s="62">
        <v>53131609</v>
      </c>
      <c r="LFL1789" s="62">
        <v>53131609</v>
      </c>
      <c r="LFM1789" s="62">
        <v>53131609</v>
      </c>
      <c r="LFN1789" s="62">
        <v>53131609</v>
      </c>
      <c r="LFO1789" s="62">
        <v>53131609</v>
      </c>
      <c r="LFP1789" s="62">
        <v>53131609</v>
      </c>
      <c r="LFQ1789" s="62">
        <v>53131609</v>
      </c>
      <c r="LFR1789" s="62">
        <v>53131609</v>
      </c>
      <c r="LFS1789" s="62">
        <v>53131609</v>
      </c>
      <c r="LFT1789" s="62">
        <v>53131609</v>
      </c>
      <c r="LFU1789" s="62">
        <v>53131609</v>
      </c>
      <c r="LFV1789" s="62">
        <v>53131609</v>
      </c>
      <c r="LFW1789" s="62">
        <v>53131609</v>
      </c>
      <c r="LFX1789" s="62">
        <v>53131609</v>
      </c>
      <c r="LFY1789" s="62">
        <v>53131609</v>
      </c>
      <c r="LFZ1789" s="62">
        <v>53131609</v>
      </c>
      <c r="LGA1789" s="62">
        <v>53131609</v>
      </c>
      <c r="LGB1789" s="62">
        <v>53131609</v>
      </c>
      <c r="LGC1789" s="62">
        <v>53131609</v>
      </c>
      <c r="LGD1789" s="62">
        <v>53131609</v>
      </c>
      <c r="LGE1789" s="62">
        <v>53131609</v>
      </c>
      <c r="LGF1789" s="62">
        <v>53131609</v>
      </c>
      <c r="LGG1789" s="62">
        <v>53131609</v>
      </c>
      <c r="LGH1789" s="62">
        <v>53131609</v>
      </c>
      <c r="LGI1789" s="62">
        <v>53131609</v>
      </c>
      <c r="LGJ1789" s="62">
        <v>53131609</v>
      </c>
      <c r="LGK1789" s="62">
        <v>53131609</v>
      </c>
      <c r="LGL1789" s="62">
        <v>53131609</v>
      </c>
      <c r="LGM1789" s="62">
        <v>53131609</v>
      </c>
      <c r="LGN1789" s="62">
        <v>53131609</v>
      </c>
      <c r="LGO1789" s="62">
        <v>53131609</v>
      </c>
      <c r="LGP1789" s="62">
        <v>53131609</v>
      </c>
      <c r="LGQ1789" s="62">
        <v>53131609</v>
      </c>
      <c r="LGR1789" s="62">
        <v>53131609</v>
      </c>
      <c r="LGS1789" s="62">
        <v>53131609</v>
      </c>
      <c r="LGT1789" s="62">
        <v>53131609</v>
      </c>
      <c r="LGU1789" s="62">
        <v>53131609</v>
      </c>
      <c r="LGV1789" s="62">
        <v>53131609</v>
      </c>
      <c r="LGW1789" s="62">
        <v>53131609</v>
      </c>
      <c r="LGX1789" s="62">
        <v>53131609</v>
      </c>
      <c r="LGY1789" s="62">
        <v>53131609</v>
      </c>
      <c r="LGZ1789" s="62">
        <v>53131609</v>
      </c>
      <c r="LHA1789" s="62">
        <v>53131609</v>
      </c>
      <c r="LHB1789" s="62">
        <v>53131609</v>
      </c>
      <c r="LHC1789" s="62">
        <v>53131609</v>
      </c>
      <c r="LHD1789" s="62">
        <v>53131609</v>
      </c>
      <c r="LHE1789" s="62">
        <v>53131609</v>
      </c>
      <c r="LHF1789" s="62">
        <v>53131609</v>
      </c>
      <c r="LHG1789" s="62">
        <v>53131609</v>
      </c>
      <c r="LHH1789" s="62">
        <v>53131609</v>
      </c>
      <c r="LHI1789" s="62">
        <v>53131609</v>
      </c>
      <c r="LHJ1789" s="62">
        <v>53131609</v>
      </c>
      <c r="LHK1789" s="62">
        <v>53131609</v>
      </c>
      <c r="LHL1789" s="62">
        <v>53131609</v>
      </c>
      <c r="LHM1789" s="62">
        <v>53131609</v>
      </c>
      <c r="LHN1789" s="62">
        <v>53131609</v>
      </c>
      <c r="LHO1789" s="62">
        <v>53131609</v>
      </c>
      <c r="LHP1789" s="62">
        <v>53131609</v>
      </c>
      <c r="LHQ1789" s="62">
        <v>53131609</v>
      </c>
      <c r="LHR1789" s="62">
        <v>53131609</v>
      </c>
      <c r="LHS1789" s="62">
        <v>53131609</v>
      </c>
      <c r="LHT1789" s="62">
        <v>53131609</v>
      </c>
      <c r="LHU1789" s="62">
        <v>53131609</v>
      </c>
      <c r="LHV1789" s="62">
        <v>53131609</v>
      </c>
      <c r="LHW1789" s="62">
        <v>53131609</v>
      </c>
      <c r="LHX1789" s="62">
        <v>53131609</v>
      </c>
      <c r="LHY1789" s="62">
        <v>53131609</v>
      </c>
      <c r="LHZ1789" s="62">
        <v>53131609</v>
      </c>
      <c r="LIA1789" s="62">
        <v>53131609</v>
      </c>
      <c r="LIB1789" s="62">
        <v>53131609</v>
      </c>
      <c r="LIC1789" s="62">
        <v>53131609</v>
      </c>
      <c r="LID1789" s="62">
        <v>53131609</v>
      </c>
      <c r="LIE1789" s="62">
        <v>53131609</v>
      </c>
      <c r="LIF1789" s="62">
        <v>53131609</v>
      </c>
      <c r="LIG1789" s="62">
        <v>53131609</v>
      </c>
      <c r="LIH1789" s="62">
        <v>53131609</v>
      </c>
      <c r="LII1789" s="62">
        <v>53131609</v>
      </c>
      <c r="LIJ1789" s="62">
        <v>53131609</v>
      </c>
      <c r="LIK1789" s="62">
        <v>53131609</v>
      </c>
      <c r="LIL1789" s="62">
        <v>53131609</v>
      </c>
      <c r="LIM1789" s="62">
        <v>53131609</v>
      </c>
      <c r="LIN1789" s="62">
        <v>53131609</v>
      </c>
      <c r="LIO1789" s="62">
        <v>53131609</v>
      </c>
      <c r="LIP1789" s="62">
        <v>53131609</v>
      </c>
      <c r="LIQ1789" s="62">
        <v>53131609</v>
      </c>
      <c r="LIR1789" s="62">
        <v>53131609</v>
      </c>
      <c r="LIS1789" s="62">
        <v>53131609</v>
      </c>
      <c r="LIT1789" s="62">
        <v>53131609</v>
      </c>
      <c r="LIU1789" s="62">
        <v>53131609</v>
      </c>
      <c r="LIV1789" s="62">
        <v>53131609</v>
      </c>
      <c r="LIW1789" s="62">
        <v>53131609</v>
      </c>
      <c r="LIX1789" s="62">
        <v>53131609</v>
      </c>
      <c r="LIY1789" s="62">
        <v>53131609</v>
      </c>
      <c r="LIZ1789" s="62">
        <v>53131609</v>
      </c>
      <c r="LJA1789" s="62">
        <v>53131609</v>
      </c>
      <c r="LJB1789" s="62">
        <v>53131609</v>
      </c>
      <c r="LJC1789" s="62">
        <v>53131609</v>
      </c>
      <c r="LJD1789" s="62">
        <v>53131609</v>
      </c>
      <c r="LJE1789" s="62">
        <v>53131609</v>
      </c>
      <c r="LJF1789" s="62">
        <v>53131609</v>
      </c>
      <c r="LJG1789" s="62">
        <v>53131609</v>
      </c>
      <c r="LJH1789" s="62">
        <v>53131609</v>
      </c>
      <c r="LJI1789" s="62">
        <v>53131609</v>
      </c>
      <c r="LJJ1789" s="62">
        <v>53131609</v>
      </c>
      <c r="LJK1789" s="62">
        <v>53131609</v>
      </c>
      <c r="LJL1789" s="62">
        <v>53131609</v>
      </c>
      <c r="LJM1789" s="62">
        <v>53131609</v>
      </c>
      <c r="LJN1789" s="62">
        <v>53131609</v>
      </c>
      <c r="LJO1789" s="62">
        <v>53131609</v>
      </c>
      <c r="LJP1789" s="62">
        <v>53131609</v>
      </c>
      <c r="LJQ1789" s="62">
        <v>53131609</v>
      </c>
      <c r="LJR1789" s="62">
        <v>53131609</v>
      </c>
      <c r="LJS1789" s="62">
        <v>53131609</v>
      </c>
      <c r="LJT1789" s="62">
        <v>53131609</v>
      </c>
      <c r="LJU1789" s="62">
        <v>53131609</v>
      </c>
      <c r="LJV1789" s="62">
        <v>53131609</v>
      </c>
      <c r="LJW1789" s="62">
        <v>53131609</v>
      </c>
      <c r="LJX1789" s="62">
        <v>53131609</v>
      </c>
      <c r="LJY1789" s="62">
        <v>53131609</v>
      </c>
      <c r="LJZ1789" s="62">
        <v>53131609</v>
      </c>
      <c r="LKA1789" s="62">
        <v>53131609</v>
      </c>
      <c r="LKB1789" s="62">
        <v>53131609</v>
      </c>
      <c r="LKC1789" s="62">
        <v>53131609</v>
      </c>
      <c r="LKD1789" s="62">
        <v>53131609</v>
      </c>
      <c r="LKE1789" s="62">
        <v>53131609</v>
      </c>
      <c r="LKF1789" s="62">
        <v>53131609</v>
      </c>
      <c r="LKG1789" s="62">
        <v>53131609</v>
      </c>
      <c r="LKH1789" s="62">
        <v>53131609</v>
      </c>
      <c r="LKI1789" s="62">
        <v>53131609</v>
      </c>
      <c r="LKJ1789" s="62">
        <v>53131609</v>
      </c>
      <c r="LKK1789" s="62">
        <v>53131609</v>
      </c>
      <c r="LKL1789" s="62">
        <v>53131609</v>
      </c>
      <c r="LKM1789" s="62">
        <v>53131609</v>
      </c>
      <c r="LKN1789" s="62">
        <v>53131609</v>
      </c>
      <c r="LKO1789" s="62">
        <v>53131609</v>
      </c>
      <c r="LKP1789" s="62">
        <v>53131609</v>
      </c>
      <c r="LKQ1789" s="62">
        <v>53131609</v>
      </c>
      <c r="LKR1789" s="62">
        <v>53131609</v>
      </c>
      <c r="LKS1789" s="62">
        <v>53131609</v>
      </c>
      <c r="LKT1789" s="62">
        <v>53131609</v>
      </c>
      <c r="LKU1789" s="62">
        <v>53131609</v>
      </c>
      <c r="LKV1789" s="62">
        <v>53131609</v>
      </c>
      <c r="LKW1789" s="62">
        <v>53131609</v>
      </c>
      <c r="LKX1789" s="62">
        <v>53131609</v>
      </c>
      <c r="LKY1789" s="62">
        <v>53131609</v>
      </c>
      <c r="LKZ1789" s="62">
        <v>53131609</v>
      </c>
      <c r="LLA1789" s="62">
        <v>53131609</v>
      </c>
      <c r="LLB1789" s="62">
        <v>53131609</v>
      </c>
      <c r="LLC1789" s="62">
        <v>53131609</v>
      </c>
      <c r="LLD1789" s="62">
        <v>53131609</v>
      </c>
      <c r="LLE1789" s="62">
        <v>53131609</v>
      </c>
      <c r="LLF1789" s="62">
        <v>53131609</v>
      </c>
      <c r="LLG1789" s="62">
        <v>53131609</v>
      </c>
      <c r="LLH1789" s="62">
        <v>53131609</v>
      </c>
      <c r="LLI1789" s="62">
        <v>53131609</v>
      </c>
      <c r="LLJ1789" s="62">
        <v>53131609</v>
      </c>
      <c r="LLK1789" s="62">
        <v>53131609</v>
      </c>
      <c r="LLL1789" s="62">
        <v>53131609</v>
      </c>
      <c r="LLM1789" s="62">
        <v>53131609</v>
      </c>
      <c r="LLN1789" s="62">
        <v>53131609</v>
      </c>
      <c r="LLO1789" s="62">
        <v>53131609</v>
      </c>
      <c r="LLP1789" s="62">
        <v>53131609</v>
      </c>
      <c r="LLQ1789" s="62">
        <v>53131609</v>
      </c>
      <c r="LLR1789" s="62">
        <v>53131609</v>
      </c>
      <c r="LLS1789" s="62">
        <v>53131609</v>
      </c>
      <c r="LLT1789" s="62">
        <v>53131609</v>
      </c>
      <c r="LLU1789" s="62">
        <v>53131609</v>
      </c>
      <c r="LLV1789" s="62">
        <v>53131609</v>
      </c>
      <c r="LLW1789" s="62">
        <v>53131609</v>
      </c>
      <c r="LLX1789" s="62">
        <v>53131609</v>
      </c>
      <c r="LLY1789" s="62">
        <v>53131609</v>
      </c>
      <c r="LLZ1789" s="62">
        <v>53131609</v>
      </c>
      <c r="LMA1789" s="62">
        <v>53131609</v>
      </c>
      <c r="LMB1789" s="62">
        <v>53131609</v>
      </c>
      <c r="LMC1789" s="62">
        <v>53131609</v>
      </c>
      <c r="LMD1789" s="62">
        <v>53131609</v>
      </c>
      <c r="LME1789" s="62">
        <v>53131609</v>
      </c>
      <c r="LMF1789" s="62">
        <v>53131609</v>
      </c>
      <c r="LMG1789" s="62">
        <v>53131609</v>
      </c>
      <c r="LMH1789" s="62">
        <v>53131609</v>
      </c>
      <c r="LMI1789" s="62">
        <v>53131609</v>
      </c>
      <c r="LMJ1789" s="62">
        <v>53131609</v>
      </c>
      <c r="LMK1789" s="62">
        <v>53131609</v>
      </c>
      <c r="LML1789" s="62">
        <v>53131609</v>
      </c>
      <c r="LMM1789" s="62">
        <v>53131609</v>
      </c>
      <c r="LMN1789" s="62">
        <v>53131609</v>
      </c>
      <c r="LMO1789" s="62">
        <v>53131609</v>
      </c>
      <c r="LMP1789" s="62">
        <v>53131609</v>
      </c>
      <c r="LMQ1789" s="62">
        <v>53131609</v>
      </c>
      <c r="LMR1789" s="62">
        <v>53131609</v>
      </c>
      <c r="LMS1789" s="62">
        <v>53131609</v>
      </c>
      <c r="LMT1789" s="62">
        <v>53131609</v>
      </c>
      <c r="LMU1789" s="62">
        <v>53131609</v>
      </c>
      <c r="LMV1789" s="62">
        <v>53131609</v>
      </c>
      <c r="LMW1789" s="62">
        <v>53131609</v>
      </c>
      <c r="LMX1789" s="62">
        <v>53131609</v>
      </c>
      <c r="LMY1789" s="62">
        <v>53131609</v>
      </c>
      <c r="LMZ1789" s="62">
        <v>53131609</v>
      </c>
      <c r="LNA1789" s="62">
        <v>53131609</v>
      </c>
      <c r="LNB1789" s="62">
        <v>53131609</v>
      </c>
      <c r="LNC1789" s="62">
        <v>53131609</v>
      </c>
      <c r="LND1789" s="62">
        <v>53131609</v>
      </c>
      <c r="LNE1789" s="62">
        <v>53131609</v>
      </c>
      <c r="LNF1789" s="62">
        <v>53131609</v>
      </c>
      <c r="LNG1789" s="62">
        <v>53131609</v>
      </c>
      <c r="LNH1789" s="62">
        <v>53131609</v>
      </c>
      <c r="LNI1789" s="62">
        <v>53131609</v>
      </c>
      <c r="LNJ1789" s="62">
        <v>53131609</v>
      </c>
      <c r="LNK1789" s="62">
        <v>53131609</v>
      </c>
      <c r="LNL1789" s="62">
        <v>53131609</v>
      </c>
      <c r="LNM1789" s="62">
        <v>53131609</v>
      </c>
      <c r="LNN1789" s="62">
        <v>53131609</v>
      </c>
      <c r="LNO1789" s="62">
        <v>53131609</v>
      </c>
      <c r="LNP1789" s="62">
        <v>53131609</v>
      </c>
      <c r="LNQ1789" s="62">
        <v>53131609</v>
      </c>
      <c r="LNR1789" s="62">
        <v>53131609</v>
      </c>
      <c r="LNS1789" s="62">
        <v>53131609</v>
      </c>
      <c r="LNT1789" s="62">
        <v>53131609</v>
      </c>
      <c r="LNU1789" s="62">
        <v>53131609</v>
      </c>
      <c r="LNV1789" s="62">
        <v>53131609</v>
      </c>
      <c r="LNW1789" s="62">
        <v>53131609</v>
      </c>
      <c r="LNX1789" s="62">
        <v>53131609</v>
      </c>
      <c r="LNY1789" s="62">
        <v>53131609</v>
      </c>
      <c r="LNZ1789" s="62">
        <v>53131609</v>
      </c>
      <c r="LOA1789" s="62">
        <v>53131609</v>
      </c>
      <c r="LOB1789" s="62">
        <v>53131609</v>
      </c>
      <c r="LOC1789" s="62">
        <v>53131609</v>
      </c>
      <c r="LOD1789" s="62">
        <v>53131609</v>
      </c>
      <c r="LOE1789" s="62">
        <v>53131609</v>
      </c>
      <c r="LOF1789" s="62">
        <v>53131609</v>
      </c>
      <c r="LOG1789" s="62">
        <v>53131609</v>
      </c>
      <c r="LOH1789" s="62">
        <v>53131609</v>
      </c>
      <c r="LOI1789" s="62">
        <v>53131609</v>
      </c>
      <c r="LOJ1789" s="62">
        <v>53131609</v>
      </c>
      <c r="LOK1789" s="62">
        <v>53131609</v>
      </c>
      <c r="LOL1789" s="62">
        <v>53131609</v>
      </c>
      <c r="LOM1789" s="62">
        <v>53131609</v>
      </c>
      <c r="LON1789" s="62">
        <v>53131609</v>
      </c>
      <c r="LOO1789" s="62">
        <v>53131609</v>
      </c>
      <c r="LOP1789" s="62">
        <v>53131609</v>
      </c>
      <c r="LOQ1789" s="62">
        <v>53131609</v>
      </c>
      <c r="LOR1789" s="62">
        <v>53131609</v>
      </c>
      <c r="LOS1789" s="62">
        <v>53131609</v>
      </c>
      <c r="LOT1789" s="62">
        <v>53131609</v>
      </c>
      <c r="LOU1789" s="62">
        <v>53131609</v>
      </c>
      <c r="LOV1789" s="62">
        <v>53131609</v>
      </c>
      <c r="LOW1789" s="62">
        <v>53131609</v>
      </c>
      <c r="LOX1789" s="62">
        <v>53131609</v>
      </c>
      <c r="LOY1789" s="62">
        <v>53131609</v>
      </c>
      <c r="LOZ1789" s="62">
        <v>53131609</v>
      </c>
      <c r="LPA1789" s="62">
        <v>53131609</v>
      </c>
      <c r="LPB1789" s="62">
        <v>53131609</v>
      </c>
      <c r="LPC1789" s="62">
        <v>53131609</v>
      </c>
      <c r="LPD1789" s="62">
        <v>53131609</v>
      </c>
      <c r="LPE1789" s="62">
        <v>53131609</v>
      </c>
      <c r="LPF1789" s="62">
        <v>53131609</v>
      </c>
      <c r="LPG1789" s="62">
        <v>53131609</v>
      </c>
      <c r="LPH1789" s="62">
        <v>53131609</v>
      </c>
      <c r="LPI1789" s="62">
        <v>53131609</v>
      </c>
      <c r="LPJ1789" s="62">
        <v>53131609</v>
      </c>
      <c r="LPK1789" s="62">
        <v>53131609</v>
      </c>
      <c r="LPL1789" s="62">
        <v>53131609</v>
      </c>
      <c r="LPM1789" s="62">
        <v>53131609</v>
      </c>
      <c r="LPN1789" s="62">
        <v>53131609</v>
      </c>
      <c r="LPO1789" s="62">
        <v>53131609</v>
      </c>
      <c r="LPP1789" s="62">
        <v>53131609</v>
      </c>
      <c r="LPQ1789" s="62">
        <v>53131609</v>
      </c>
      <c r="LPR1789" s="62">
        <v>53131609</v>
      </c>
      <c r="LPS1789" s="62">
        <v>53131609</v>
      </c>
      <c r="LPT1789" s="62">
        <v>53131609</v>
      </c>
      <c r="LPU1789" s="62">
        <v>53131609</v>
      </c>
      <c r="LPV1789" s="62">
        <v>53131609</v>
      </c>
      <c r="LPW1789" s="62">
        <v>53131609</v>
      </c>
      <c r="LPX1789" s="62">
        <v>53131609</v>
      </c>
      <c r="LPY1789" s="62">
        <v>53131609</v>
      </c>
      <c r="LPZ1789" s="62">
        <v>53131609</v>
      </c>
      <c r="LQA1789" s="62">
        <v>53131609</v>
      </c>
      <c r="LQB1789" s="62">
        <v>53131609</v>
      </c>
      <c r="LQC1789" s="62">
        <v>53131609</v>
      </c>
      <c r="LQD1789" s="62">
        <v>53131609</v>
      </c>
      <c r="LQE1789" s="62">
        <v>53131609</v>
      </c>
      <c r="LQF1789" s="62">
        <v>53131609</v>
      </c>
      <c r="LQG1789" s="62">
        <v>53131609</v>
      </c>
      <c r="LQH1789" s="62">
        <v>53131609</v>
      </c>
      <c r="LQI1789" s="62">
        <v>53131609</v>
      </c>
      <c r="LQJ1789" s="62">
        <v>53131609</v>
      </c>
      <c r="LQK1789" s="62">
        <v>53131609</v>
      </c>
      <c r="LQL1789" s="62">
        <v>53131609</v>
      </c>
      <c r="LQM1789" s="62">
        <v>53131609</v>
      </c>
      <c r="LQN1789" s="62">
        <v>53131609</v>
      </c>
      <c r="LQO1789" s="62">
        <v>53131609</v>
      </c>
      <c r="LQP1789" s="62">
        <v>53131609</v>
      </c>
      <c r="LQQ1789" s="62">
        <v>53131609</v>
      </c>
      <c r="LQR1789" s="62">
        <v>53131609</v>
      </c>
      <c r="LQS1789" s="62">
        <v>53131609</v>
      </c>
      <c r="LQT1789" s="62">
        <v>53131609</v>
      </c>
      <c r="LQU1789" s="62">
        <v>53131609</v>
      </c>
      <c r="LQV1789" s="62">
        <v>53131609</v>
      </c>
      <c r="LQW1789" s="62">
        <v>53131609</v>
      </c>
      <c r="LQX1789" s="62">
        <v>53131609</v>
      </c>
      <c r="LQY1789" s="62">
        <v>53131609</v>
      </c>
      <c r="LQZ1789" s="62">
        <v>53131609</v>
      </c>
      <c r="LRA1789" s="62">
        <v>53131609</v>
      </c>
      <c r="LRB1789" s="62">
        <v>53131609</v>
      </c>
      <c r="LRC1789" s="62">
        <v>53131609</v>
      </c>
      <c r="LRD1789" s="62">
        <v>53131609</v>
      </c>
      <c r="LRE1789" s="62">
        <v>53131609</v>
      </c>
      <c r="LRF1789" s="62">
        <v>53131609</v>
      </c>
      <c r="LRG1789" s="62">
        <v>53131609</v>
      </c>
      <c r="LRH1789" s="62">
        <v>53131609</v>
      </c>
      <c r="LRI1789" s="62">
        <v>53131609</v>
      </c>
      <c r="LRJ1789" s="62">
        <v>53131609</v>
      </c>
      <c r="LRK1789" s="62">
        <v>53131609</v>
      </c>
      <c r="LRL1789" s="62">
        <v>53131609</v>
      </c>
      <c r="LRM1789" s="62">
        <v>53131609</v>
      </c>
      <c r="LRN1789" s="62">
        <v>53131609</v>
      </c>
      <c r="LRO1789" s="62">
        <v>53131609</v>
      </c>
      <c r="LRP1789" s="62">
        <v>53131609</v>
      </c>
      <c r="LRQ1789" s="62">
        <v>53131609</v>
      </c>
      <c r="LRR1789" s="62">
        <v>53131609</v>
      </c>
      <c r="LRS1789" s="62">
        <v>53131609</v>
      </c>
      <c r="LRT1789" s="62">
        <v>53131609</v>
      </c>
      <c r="LRU1789" s="62">
        <v>53131609</v>
      </c>
      <c r="LRV1789" s="62">
        <v>53131609</v>
      </c>
      <c r="LRW1789" s="62">
        <v>53131609</v>
      </c>
      <c r="LRX1789" s="62">
        <v>53131609</v>
      </c>
      <c r="LRY1789" s="62">
        <v>53131609</v>
      </c>
      <c r="LRZ1789" s="62">
        <v>53131609</v>
      </c>
      <c r="LSA1789" s="62">
        <v>53131609</v>
      </c>
      <c r="LSB1789" s="62">
        <v>53131609</v>
      </c>
      <c r="LSC1789" s="62">
        <v>53131609</v>
      </c>
      <c r="LSD1789" s="62">
        <v>53131609</v>
      </c>
      <c r="LSE1789" s="62">
        <v>53131609</v>
      </c>
      <c r="LSF1789" s="62">
        <v>53131609</v>
      </c>
      <c r="LSG1789" s="62">
        <v>53131609</v>
      </c>
      <c r="LSH1789" s="62">
        <v>53131609</v>
      </c>
      <c r="LSI1789" s="62">
        <v>53131609</v>
      </c>
      <c r="LSJ1789" s="62">
        <v>53131609</v>
      </c>
      <c r="LSK1789" s="62">
        <v>53131609</v>
      </c>
      <c r="LSL1789" s="62">
        <v>53131609</v>
      </c>
      <c r="LSM1789" s="62">
        <v>53131609</v>
      </c>
      <c r="LSN1789" s="62">
        <v>53131609</v>
      </c>
      <c r="LSO1789" s="62">
        <v>53131609</v>
      </c>
      <c r="LSP1789" s="62">
        <v>53131609</v>
      </c>
      <c r="LSQ1789" s="62">
        <v>53131609</v>
      </c>
      <c r="LSR1789" s="62">
        <v>53131609</v>
      </c>
      <c r="LSS1789" s="62">
        <v>53131609</v>
      </c>
      <c r="LST1789" s="62">
        <v>53131609</v>
      </c>
      <c r="LSU1789" s="62">
        <v>53131609</v>
      </c>
      <c r="LSV1789" s="62">
        <v>53131609</v>
      </c>
      <c r="LSW1789" s="62">
        <v>53131609</v>
      </c>
      <c r="LSX1789" s="62">
        <v>53131609</v>
      </c>
      <c r="LSY1789" s="62">
        <v>53131609</v>
      </c>
      <c r="LSZ1789" s="62">
        <v>53131609</v>
      </c>
      <c r="LTA1789" s="62">
        <v>53131609</v>
      </c>
      <c r="LTB1789" s="62">
        <v>53131609</v>
      </c>
      <c r="LTC1789" s="62">
        <v>53131609</v>
      </c>
      <c r="LTD1789" s="62">
        <v>53131609</v>
      </c>
      <c r="LTE1789" s="62">
        <v>53131609</v>
      </c>
      <c r="LTF1789" s="62">
        <v>53131609</v>
      </c>
      <c r="LTG1789" s="62">
        <v>53131609</v>
      </c>
      <c r="LTH1789" s="62">
        <v>53131609</v>
      </c>
      <c r="LTI1789" s="62">
        <v>53131609</v>
      </c>
      <c r="LTJ1789" s="62">
        <v>53131609</v>
      </c>
      <c r="LTK1789" s="62">
        <v>53131609</v>
      </c>
      <c r="LTL1789" s="62">
        <v>53131609</v>
      </c>
      <c r="LTM1789" s="62">
        <v>53131609</v>
      </c>
      <c r="LTN1789" s="62">
        <v>53131609</v>
      </c>
      <c r="LTO1789" s="62">
        <v>53131609</v>
      </c>
      <c r="LTP1789" s="62">
        <v>53131609</v>
      </c>
      <c r="LTQ1789" s="62">
        <v>53131609</v>
      </c>
      <c r="LTR1789" s="62">
        <v>53131609</v>
      </c>
      <c r="LTS1789" s="62">
        <v>53131609</v>
      </c>
      <c r="LTT1789" s="62">
        <v>53131609</v>
      </c>
      <c r="LTU1789" s="62">
        <v>53131609</v>
      </c>
      <c r="LTV1789" s="62">
        <v>53131609</v>
      </c>
      <c r="LTW1789" s="62">
        <v>53131609</v>
      </c>
      <c r="LTX1789" s="62">
        <v>53131609</v>
      </c>
      <c r="LTY1789" s="62">
        <v>53131609</v>
      </c>
      <c r="LTZ1789" s="62">
        <v>53131609</v>
      </c>
      <c r="LUA1789" s="62">
        <v>53131609</v>
      </c>
      <c r="LUB1789" s="62">
        <v>53131609</v>
      </c>
      <c r="LUC1789" s="62">
        <v>53131609</v>
      </c>
      <c r="LUD1789" s="62">
        <v>53131609</v>
      </c>
      <c r="LUE1789" s="62">
        <v>53131609</v>
      </c>
      <c r="LUF1789" s="62">
        <v>53131609</v>
      </c>
      <c r="LUG1789" s="62">
        <v>53131609</v>
      </c>
      <c r="LUH1789" s="62">
        <v>53131609</v>
      </c>
      <c r="LUI1789" s="62">
        <v>53131609</v>
      </c>
      <c r="LUJ1789" s="62">
        <v>53131609</v>
      </c>
      <c r="LUK1789" s="62">
        <v>53131609</v>
      </c>
      <c r="LUL1789" s="62">
        <v>53131609</v>
      </c>
      <c r="LUM1789" s="62">
        <v>53131609</v>
      </c>
      <c r="LUN1789" s="62">
        <v>53131609</v>
      </c>
      <c r="LUO1789" s="62">
        <v>53131609</v>
      </c>
      <c r="LUP1789" s="62">
        <v>53131609</v>
      </c>
      <c r="LUQ1789" s="62">
        <v>53131609</v>
      </c>
      <c r="LUR1789" s="62">
        <v>53131609</v>
      </c>
      <c r="LUS1789" s="62">
        <v>53131609</v>
      </c>
      <c r="LUT1789" s="62">
        <v>53131609</v>
      </c>
      <c r="LUU1789" s="62">
        <v>53131609</v>
      </c>
      <c r="LUV1789" s="62">
        <v>53131609</v>
      </c>
      <c r="LUW1789" s="62">
        <v>53131609</v>
      </c>
      <c r="LUX1789" s="62">
        <v>53131609</v>
      </c>
      <c r="LUY1789" s="62">
        <v>53131609</v>
      </c>
      <c r="LUZ1789" s="62">
        <v>53131609</v>
      </c>
      <c r="LVA1789" s="62">
        <v>53131609</v>
      </c>
      <c r="LVB1789" s="62">
        <v>53131609</v>
      </c>
      <c r="LVC1789" s="62">
        <v>53131609</v>
      </c>
      <c r="LVD1789" s="62">
        <v>53131609</v>
      </c>
      <c r="LVE1789" s="62">
        <v>53131609</v>
      </c>
      <c r="LVF1789" s="62">
        <v>53131609</v>
      </c>
      <c r="LVG1789" s="62">
        <v>53131609</v>
      </c>
      <c r="LVH1789" s="62">
        <v>53131609</v>
      </c>
      <c r="LVI1789" s="62">
        <v>53131609</v>
      </c>
      <c r="LVJ1789" s="62">
        <v>53131609</v>
      </c>
      <c r="LVK1789" s="62">
        <v>53131609</v>
      </c>
      <c r="LVL1789" s="62">
        <v>53131609</v>
      </c>
      <c r="LVM1789" s="62">
        <v>53131609</v>
      </c>
      <c r="LVN1789" s="62">
        <v>53131609</v>
      </c>
      <c r="LVO1789" s="62">
        <v>53131609</v>
      </c>
      <c r="LVP1789" s="62">
        <v>53131609</v>
      </c>
      <c r="LVQ1789" s="62">
        <v>53131609</v>
      </c>
      <c r="LVR1789" s="62">
        <v>53131609</v>
      </c>
      <c r="LVS1789" s="62">
        <v>53131609</v>
      </c>
      <c r="LVT1789" s="62">
        <v>53131609</v>
      </c>
      <c r="LVU1789" s="62">
        <v>53131609</v>
      </c>
      <c r="LVV1789" s="62">
        <v>53131609</v>
      </c>
      <c r="LVW1789" s="62">
        <v>53131609</v>
      </c>
      <c r="LVX1789" s="62">
        <v>53131609</v>
      </c>
      <c r="LVY1789" s="62">
        <v>53131609</v>
      </c>
      <c r="LVZ1789" s="62">
        <v>53131609</v>
      </c>
      <c r="LWA1789" s="62">
        <v>53131609</v>
      </c>
      <c r="LWB1789" s="62">
        <v>53131609</v>
      </c>
      <c r="LWC1789" s="62">
        <v>53131609</v>
      </c>
      <c r="LWD1789" s="62">
        <v>53131609</v>
      </c>
      <c r="LWE1789" s="62">
        <v>53131609</v>
      </c>
      <c r="LWF1789" s="62">
        <v>53131609</v>
      </c>
      <c r="LWG1789" s="62">
        <v>53131609</v>
      </c>
      <c r="LWH1789" s="62">
        <v>53131609</v>
      </c>
      <c r="LWI1789" s="62">
        <v>53131609</v>
      </c>
      <c r="LWJ1789" s="62">
        <v>53131609</v>
      </c>
      <c r="LWK1789" s="62">
        <v>53131609</v>
      </c>
      <c r="LWL1789" s="62">
        <v>53131609</v>
      </c>
      <c r="LWM1789" s="62">
        <v>53131609</v>
      </c>
      <c r="LWN1789" s="62">
        <v>53131609</v>
      </c>
      <c r="LWO1789" s="62">
        <v>53131609</v>
      </c>
      <c r="LWP1789" s="62">
        <v>53131609</v>
      </c>
      <c r="LWQ1789" s="62">
        <v>53131609</v>
      </c>
      <c r="LWR1789" s="62">
        <v>53131609</v>
      </c>
      <c r="LWS1789" s="62">
        <v>53131609</v>
      </c>
      <c r="LWT1789" s="62">
        <v>53131609</v>
      </c>
      <c r="LWU1789" s="62">
        <v>53131609</v>
      </c>
      <c r="LWV1789" s="62">
        <v>53131609</v>
      </c>
      <c r="LWW1789" s="62">
        <v>53131609</v>
      </c>
      <c r="LWX1789" s="62">
        <v>53131609</v>
      </c>
      <c r="LWY1789" s="62">
        <v>53131609</v>
      </c>
      <c r="LWZ1789" s="62">
        <v>53131609</v>
      </c>
      <c r="LXA1789" s="62">
        <v>53131609</v>
      </c>
      <c r="LXB1789" s="62">
        <v>53131609</v>
      </c>
      <c r="LXC1789" s="62">
        <v>53131609</v>
      </c>
      <c r="LXD1789" s="62">
        <v>53131609</v>
      </c>
      <c r="LXE1789" s="62">
        <v>53131609</v>
      </c>
      <c r="LXF1789" s="62">
        <v>53131609</v>
      </c>
      <c r="LXG1789" s="62">
        <v>53131609</v>
      </c>
      <c r="LXH1789" s="62">
        <v>53131609</v>
      </c>
      <c r="LXI1789" s="62">
        <v>53131609</v>
      </c>
      <c r="LXJ1789" s="62">
        <v>53131609</v>
      </c>
      <c r="LXK1789" s="62">
        <v>53131609</v>
      </c>
      <c r="LXL1789" s="62">
        <v>53131609</v>
      </c>
      <c r="LXM1789" s="62">
        <v>53131609</v>
      </c>
      <c r="LXN1789" s="62">
        <v>53131609</v>
      </c>
      <c r="LXO1789" s="62">
        <v>53131609</v>
      </c>
      <c r="LXP1789" s="62">
        <v>53131609</v>
      </c>
      <c r="LXQ1789" s="62">
        <v>53131609</v>
      </c>
      <c r="LXR1789" s="62">
        <v>53131609</v>
      </c>
      <c r="LXS1789" s="62">
        <v>53131609</v>
      </c>
      <c r="LXT1789" s="62">
        <v>53131609</v>
      </c>
      <c r="LXU1789" s="62">
        <v>53131609</v>
      </c>
      <c r="LXV1789" s="62">
        <v>53131609</v>
      </c>
      <c r="LXW1789" s="62">
        <v>53131609</v>
      </c>
      <c r="LXX1789" s="62">
        <v>53131609</v>
      </c>
      <c r="LXY1789" s="62">
        <v>53131609</v>
      </c>
      <c r="LXZ1789" s="62">
        <v>53131609</v>
      </c>
      <c r="LYA1789" s="62">
        <v>53131609</v>
      </c>
      <c r="LYB1789" s="62">
        <v>53131609</v>
      </c>
      <c r="LYC1789" s="62">
        <v>53131609</v>
      </c>
      <c r="LYD1789" s="62">
        <v>53131609</v>
      </c>
      <c r="LYE1789" s="62">
        <v>53131609</v>
      </c>
      <c r="LYF1789" s="62">
        <v>53131609</v>
      </c>
      <c r="LYG1789" s="62">
        <v>53131609</v>
      </c>
      <c r="LYH1789" s="62">
        <v>53131609</v>
      </c>
      <c r="LYI1789" s="62">
        <v>53131609</v>
      </c>
      <c r="LYJ1789" s="62">
        <v>53131609</v>
      </c>
      <c r="LYK1789" s="62">
        <v>53131609</v>
      </c>
      <c r="LYL1789" s="62">
        <v>53131609</v>
      </c>
      <c r="LYM1789" s="62">
        <v>53131609</v>
      </c>
      <c r="LYN1789" s="62">
        <v>53131609</v>
      </c>
      <c r="LYO1789" s="62">
        <v>53131609</v>
      </c>
      <c r="LYP1789" s="62">
        <v>53131609</v>
      </c>
      <c r="LYQ1789" s="62">
        <v>53131609</v>
      </c>
      <c r="LYR1789" s="62">
        <v>53131609</v>
      </c>
      <c r="LYS1789" s="62">
        <v>53131609</v>
      </c>
      <c r="LYT1789" s="62">
        <v>53131609</v>
      </c>
      <c r="LYU1789" s="62">
        <v>53131609</v>
      </c>
      <c r="LYV1789" s="62">
        <v>53131609</v>
      </c>
      <c r="LYW1789" s="62">
        <v>53131609</v>
      </c>
      <c r="LYX1789" s="62">
        <v>53131609</v>
      </c>
      <c r="LYY1789" s="62">
        <v>53131609</v>
      </c>
      <c r="LYZ1789" s="62">
        <v>53131609</v>
      </c>
      <c r="LZA1789" s="62">
        <v>53131609</v>
      </c>
      <c r="LZB1789" s="62">
        <v>53131609</v>
      </c>
      <c r="LZC1789" s="62">
        <v>53131609</v>
      </c>
      <c r="LZD1789" s="62">
        <v>53131609</v>
      </c>
      <c r="LZE1789" s="62">
        <v>53131609</v>
      </c>
      <c r="LZF1789" s="62">
        <v>53131609</v>
      </c>
      <c r="LZG1789" s="62">
        <v>53131609</v>
      </c>
      <c r="LZH1789" s="62">
        <v>53131609</v>
      </c>
      <c r="LZI1789" s="62">
        <v>53131609</v>
      </c>
      <c r="LZJ1789" s="62">
        <v>53131609</v>
      </c>
      <c r="LZK1789" s="62">
        <v>53131609</v>
      </c>
      <c r="LZL1789" s="62">
        <v>53131609</v>
      </c>
      <c r="LZM1789" s="62">
        <v>53131609</v>
      </c>
      <c r="LZN1789" s="62">
        <v>53131609</v>
      </c>
      <c r="LZO1789" s="62">
        <v>53131609</v>
      </c>
      <c r="LZP1789" s="62">
        <v>53131609</v>
      </c>
      <c r="LZQ1789" s="62">
        <v>53131609</v>
      </c>
      <c r="LZR1789" s="62">
        <v>53131609</v>
      </c>
      <c r="LZS1789" s="62">
        <v>53131609</v>
      </c>
      <c r="LZT1789" s="62">
        <v>53131609</v>
      </c>
      <c r="LZU1789" s="62">
        <v>53131609</v>
      </c>
      <c r="LZV1789" s="62">
        <v>53131609</v>
      </c>
      <c r="LZW1789" s="62">
        <v>53131609</v>
      </c>
      <c r="LZX1789" s="62">
        <v>53131609</v>
      </c>
      <c r="LZY1789" s="62">
        <v>53131609</v>
      </c>
      <c r="LZZ1789" s="62">
        <v>53131609</v>
      </c>
      <c r="MAA1789" s="62">
        <v>53131609</v>
      </c>
      <c r="MAB1789" s="62">
        <v>53131609</v>
      </c>
      <c r="MAC1789" s="62">
        <v>53131609</v>
      </c>
      <c r="MAD1789" s="62">
        <v>53131609</v>
      </c>
      <c r="MAE1789" s="62">
        <v>53131609</v>
      </c>
      <c r="MAF1789" s="62">
        <v>53131609</v>
      </c>
      <c r="MAG1789" s="62">
        <v>53131609</v>
      </c>
      <c r="MAH1789" s="62">
        <v>53131609</v>
      </c>
      <c r="MAI1789" s="62">
        <v>53131609</v>
      </c>
      <c r="MAJ1789" s="62">
        <v>53131609</v>
      </c>
      <c r="MAK1789" s="62">
        <v>53131609</v>
      </c>
      <c r="MAL1789" s="62">
        <v>53131609</v>
      </c>
      <c r="MAM1789" s="62">
        <v>53131609</v>
      </c>
      <c r="MAN1789" s="62">
        <v>53131609</v>
      </c>
      <c r="MAO1789" s="62">
        <v>53131609</v>
      </c>
      <c r="MAP1789" s="62">
        <v>53131609</v>
      </c>
      <c r="MAQ1789" s="62">
        <v>53131609</v>
      </c>
      <c r="MAR1789" s="62">
        <v>53131609</v>
      </c>
      <c r="MAS1789" s="62">
        <v>53131609</v>
      </c>
      <c r="MAT1789" s="62">
        <v>53131609</v>
      </c>
      <c r="MAU1789" s="62">
        <v>53131609</v>
      </c>
      <c r="MAV1789" s="62">
        <v>53131609</v>
      </c>
      <c r="MAW1789" s="62">
        <v>53131609</v>
      </c>
      <c r="MAX1789" s="62">
        <v>53131609</v>
      </c>
      <c r="MAY1789" s="62">
        <v>53131609</v>
      </c>
      <c r="MAZ1789" s="62">
        <v>53131609</v>
      </c>
      <c r="MBA1789" s="62">
        <v>53131609</v>
      </c>
      <c r="MBB1789" s="62">
        <v>53131609</v>
      </c>
      <c r="MBC1789" s="62">
        <v>53131609</v>
      </c>
      <c r="MBD1789" s="62">
        <v>53131609</v>
      </c>
      <c r="MBE1789" s="62">
        <v>53131609</v>
      </c>
      <c r="MBF1789" s="62">
        <v>53131609</v>
      </c>
      <c r="MBG1789" s="62">
        <v>53131609</v>
      </c>
      <c r="MBH1789" s="62">
        <v>53131609</v>
      </c>
      <c r="MBI1789" s="62">
        <v>53131609</v>
      </c>
      <c r="MBJ1789" s="62">
        <v>53131609</v>
      </c>
      <c r="MBK1789" s="62">
        <v>53131609</v>
      </c>
      <c r="MBL1789" s="62">
        <v>53131609</v>
      </c>
      <c r="MBM1789" s="62">
        <v>53131609</v>
      </c>
      <c r="MBN1789" s="62">
        <v>53131609</v>
      </c>
      <c r="MBO1789" s="62">
        <v>53131609</v>
      </c>
      <c r="MBP1789" s="62">
        <v>53131609</v>
      </c>
      <c r="MBQ1789" s="62">
        <v>53131609</v>
      </c>
      <c r="MBR1789" s="62">
        <v>53131609</v>
      </c>
      <c r="MBS1789" s="62">
        <v>53131609</v>
      </c>
      <c r="MBT1789" s="62">
        <v>53131609</v>
      </c>
      <c r="MBU1789" s="62">
        <v>53131609</v>
      </c>
      <c r="MBV1789" s="62">
        <v>53131609</v>
      </c>
      <c r="MBW1789" s="62">
        <v>53131609</v>
      </c>
      <c r="MBX1789" s="62">
        <v>53131609</v>
      </c>
      <c r="MBY1789" s="62">
        <v>53131609</v>
      </c>
      <c r="MBZ1789" s="62">
        <v>53131609</v>
      </c>
      <c r="MCA1789" s="62">
        <v>53131609</v>
      </c>
      <c r="MCB1789" s="62">
        <v>53131609</v>
      </c>
      <c r="MCC1789" s="62">
        <v>53131609</v>
      </c>
      <c r="MCD1789" s="62">
        <v>53131609</v>
      </c>
      <c r="MCE1789" s="62">
        <v>53131609</v>
      </c>
      <c r="MCF1789" s="62">
        <v>53131609</v>
      </c>
      <c r="MCG1789" s="62">
        <v>53131609</v>
      </c>
      <c r="MCH1789" s="62">
        <v>53131609</v>
      </c>
      <c r="MCI1789" s="62">
        <v>53131609</v>
      </c>
      <c r="MCJ1789" s="62">
        <v>53131609</v>
      </c>
      <c r="MCK1789" s="62">
        <v>53131609</v>
      </c>
      <c r="MCL1789" s="62">
        <v>53131609</v>
      </c>
      <c r="MCM1789" s="62">
        <v>53131609</v>
      </c>
      <c r="MCN1789" s="62">
        <v>53131609</v>
      </c>
      <c r="MCO1789" s="62">
        <v>53131609</v>
      </c>
      <c r="MCP1789" s="62">
        <v>53131609</v>
      </c>
      <c r="MCQ1789" s="62">
        <v>53131609</v>
      </c>
      <c r="MCR1789" s="62">
        <v>53131609</v>
      </c>
      <c r="MCS1789" s="62">
        <v>53131609</v>
      </c>
      <c r="MCT1789" s="62">
        <v>53131609</v>
      </c>
      <c r="MCU1789" s="62">
        <v>53131609</v>
      </c>
      <c r="MCV1789" s="62">
        <v>53131609</v>
      </c>
      <c r="MCW1789" s="62">
        <v>53131609</v>
      </c>
      <c r="MCX1789" s="62">
        <v>53131609</v>
      </c>
      <c r="MCY1789" s="62">
        <v>53131609</v>
      </c>
      <c r="MCZ1789" s="62">
        <v>53131609</v>
      </c>
      <c r="MDA1789" s="62">
        <v>53131609</v>
      </c>
      <c r="MDB1789" s="62">
        <v>53131609</v>
      </c>
      <c r="MDC1789" s="62">
        <v>53131609</v>
      </c>
      <c r="MDD1789" s="62">
        <v>53131609</v>
      </c>
      <c r="MDE1789" s="62">
        <v>53131609</v>
      </c>
      <c r="MDF1789" s="62">
        <v>53131609</v>
      </c>
      <c r="MDG1789" s="62">
        <v>53131609</v>
      </c>
      <c r="MDH1789" s="62">
        <v>53131609</v>
      </c>
      <c r="MDI1789" s="62">
        <v>53131609</v>
      </c>
      <c r="MDJ1789" s="62">
        <v>53131609</v>
      </c>
      <c r="MDK1789" s="62">
        <v>53131609</v>
      </c>
      <c r="MDL1789" s="62">
        <v>53131609</v>
      </c>
      <c r="MDM1789" s="62">
        <v>53131609</v>
      </c>
      <c r="MDN1789" s="62">
        <v>53131609</v>
      </c>
      <c r="MDO1789" s="62">
        <v>53131609</v>
      </c>
      <c r="MDP1789" s="62">
        <v>53131609</v>
      </c>
      <c r="MDQ1789" s="62">
        <v>53131609</v>
      </c>
      <c r="MDR1789" s="62">
        <v>53131609</v>
      </c>
      <c r="MDS1789" s="62">
        <v>53131609</v>
      </c>
      <c r="MDT1789" s="62">
        <v>53131609</v>
      </c>
      <c r="MDU1789" s="62">
        <v>53131609</v>
      </c>
      <c r="MDV1789" s="62">
        <v>53131609</v>
      </c>
      <c r="MDW1789" s="62">
        <v>53131609</v>
      </c>
      <c r="MDX1789" s="62">
        <v>53131609</v>
      </c>
      <c r="MDY1789" s="62">
        <v>53131609</v>
      </c>
      <c r="MDZ1789" s="62">
        <v>53131609</v>
      </c>
      <c r="MEA1789" s="62">
        <v>53131609</v>
      </c>
      <c r="MEB1789" s="62">
        <v>53131609</v>
      </c>
      <c r="MEC1789" s="62">
        <v>53131609</v>
      </c>
      <c r="MED1789" s="62">
        <v>53131609</v>
      </c>
      <c r="MEE1789" s="62">
        <v>53131609</v>
      </c>
      <c r="MEF1789" s="62">
        <v>53131609</v>
      </c>
      <c r="MEG1789" s="62">
        <v>53131609</v>
      </c>
      <c r="MEH1789" s="62">
        <v>53131609</v>
      </c>
      <c r="MEI1789" s="62">
        <v>53131609</v>
      </c>
      <c r="MEJ1789" s="62">
        <v>53131609</v>
      </c>
      <c r="MEK1789" s="62">
        <v>53131609</v>
      </c>
      <c r="MEL1789" s="62">
        <v>53131609</v>
      </c>
      <c r="MEM1789" s="62">
        <v>53131609</v>
      </c>
      <c r="MEN1789" s="62">
        <v>53131609</v>
      </c>
      <c r="MEO1789" s="62">
        <v>53131609</v>
      </c>
      <c r="MEP1789" s="62">
        <v>53131609</v>
      </c>
      <c r="MEQ1789" s="62">
        <v>53131609</v>
      </c>
      <c r="MER1789" s="62">
        <v>53131609</v>
      </c>
      <c r="MES1789" s="62">
        <v>53131609</v>
      </c>
      <c r="MET1789" s="62">
        <v>53131609</v>
      </c>
      <c r="MEU1789" s="62">
        <v>53131609</v>
      </c>
      <c r="MEV1789" s="62">
        <v>53131609</v>
      </c>
      <c r="MEW1789" s="62">
        <v>53131609</v>
      </c>
      <c r="MEX1789" s="62">
        <v>53131609</v>
      </c>
      <c r="MEY1789" s="62">
        <v>53131609</v>
      </c>
      <c r="MEZ1789" s="62">
        <v>53131609</v>
      </c>
      <c r="MFA1789" s="62">
        <v>53131609</v>
      </c>
      <c r="MFB1789" s="62">
        <v>53131609</v>
      </c>
      <c r="MFC1789" s="62">
        <v>53131609</v>
      </c>
      <c r="MFD1789" s="62">
        <v>53131609</v>
      </c>
      <c r="MFE1789" s="62">
        <v>53131609</v>
      </c>
      <c r="MFF1789" s="62">
        <v>53131609</v>
      </c>
      <c r="MFG1789" s="62">
        <v>53131609</v>
      </c>
      <c r="MFH1789" s="62">
        <v>53131609</v>
      </c>
      <c r="MFI1789" s="62">
        <v>53131609</v>
      </c>
      <c r="MFJ1789" s="62">
        <v>53131609</v>
      </c>
      <c r="MFK1789" s="62">
        <v>53131609</v>
      </c>
      <c r="MFL1789" s="62">
        <v>53131609</v>
      </c>
      <c r="MFM1789" s="62">
        <v>53131609</v>
      </c>
      <c r="MFN1789" s="62">
        <v>53131609</v>
      </c>
      <c r="MFO1789" s="62">
        <v>53131609</v>
      </c>
      <c r="MFP1789" s="62">
        <v>53131609</v>
      </c>
      <c r="MFQ1789" s="62">
        <v>53131609</v>
      </c>
      <c r="MFR1789" s="62">
        <v>53131609</v>
      </c>
      <c r="MFS1789" s="62">
        <v>53131609</v>
      </c>
      <c r="MFT1789" s="62">
        <v>53131609</v>
      </c>
      <c r="MFU1789" s="62">
        <v>53131609</v>
      </c>
      <c r="MFV1789" s="62">
        <v>53131609</v>
      </c>
      <c r="MFW1789" s="62">
        <v>53131609</v>
      </c>
      <c r="MFX1789" s="62">
        <v>53131609</v>
      </c>
      <c r="MFY1789" s="62">
        <v>53131609</v>
      </c>
      <c r="MFZ1789" s="62">
        <v>53131609</v>
      </c>
      <c r="MGA1789" s="62">
        <v>53131609</v>
      </c>
      <c r="MGB1789" s="62">
        <v>53131609</v>
      </c>
      <c r="MGC1789" s="62">
        <v>53131609</v>
      </c>
      <c r="MGD1789" s="62">
        <v>53131609</v>
      </c>
      <c r="MGE1789" s="62">
        <v>53131609</v>
      </c>
      <c r="MGF1789" s="62">
        <v>53131609</v>
      </c>
      <c r="MGG1789" s="62">
        <v>53131609</v>
      </c>
      <c r="MGH1789" s="62">
        <v>53131609</v>
      </c>
      <c r="MGI1789" s="62">
        <v>53131609</v>
      </c>
      <c r="MGJ1789" s="62">
        <v>53131609</v>
      </c>
      <c r="MGK1789" s="62">
        <v>53131609</v>
      </c>
      <c r="MGL1789" s="62">
        <v>53131609</v>
      </c>
      <c r="MGM1789" s="62">
        <v>53131609</v>
      </c>
      <c r="MGN1789" s="62">
        <v>53131609</v>
      </c>
      <c r="MGO1789" s="62">
        <v>53131609</v>
      </c>
      <c r="MGP1789" s="62">
        <v>53131609</v>
      </c>
      <c r="MGQ1789" s="62">
        <v>53131609</v>
      </c>
      <c r="MGR1789" s="62">
        <v>53131609</v>
      </c>
      <c r="MGS1789" s="62">
        <v>53131609</v>
      </c>
      <c r="MGT1789" s="62">
        <v>53131609</v>
      </c>
      <c r="MGU1789" s="62">
        <v>53131609</v>
      </c>
      <c r="MGV1789" s="62">
        <v>53131609</v>
      </c>
      <c r="MGW1789" s="62">
        <v>53131609</v>
      </c>
      <c r="MGX1789" s="62">
        <v>53131609</v>
      </c>
      <c r="MGY1789" s="62">
        <v>53131609</v>
      </c>
      <c r="MGZ1789" s="62">
        <v>53131609</v>
      </c>
      <c r="MHA1789" s="62">
        <v>53131609</v>
      </c>
      <c r="MHB1789" s="62">
        <v>53131609</v>
      </c>
      <c r="MHC1789" s="62">
        <v>53131609</v>
      </c>
      <c r="MHD1789" s="62">
        <v>53131609</v>
      </c>
      <c r="MHE1789" s="62">
        <v>53131609</v>
      </c>
      <c r="MHF1789" s="62">
        <v>53131609</v>
      </c>
      <c r="MHG1789" s="62">
        <v>53131609</v>
      </c>
      <c r="MHH1789" s="62">
        <v>53131609</v>
      </c>
      <c r="MHI1789" s="62">
        <v>53131609</v>
      </c>
      <c r="MHJ1789" s="62">
        <v>53131609</v>
      </c>
      <c r="MHK1789" s="62">
        <v>53131609</v>
      </c>
      <c r="MHL1789" s="62">
        <v>53131609</v>
      </c>
      <c r="MHM1789" s="62">
        <v>53131609</v>
      </c>
      <c r="MHN1789" s="62">
        <v>53131609</v>
      </c>
      <c r="MHO1789" s="62">
        <v>53131609</v>
      </c>
      <c r="MHP1789" s="62">
        <v>53131609</v>
      </c>
      <c r="MHQ1789" s="62">
        <v>53131609</v>
      </c>
      <c r="MHR1789" s="62">
        <v>53131609</v>
      </c>
      <c r="MHS1789" s="62">
        <v>53131609</v>
      </c>
      <c r="MHT1789" s="62">
        <v>53131609</v>
      </c>
      <c r="MHU1789" s="62">
        <v>53131609</v>
      </c>
      <c r="MHV1789" s="62">
        <v>53131609</v>
      </c>
      <c r="MHW1789" s="62">
        <v>53131609</v>
      </c>
      <c r="MHX1789" s="62">
        <v>53131609</v>
      </c>
      <c r="MHY1789" s="62">
        <v>53131609</v>
      </c>
      <c r="MHZ1789" s="62">
        <v>53131609</v>
      </c>
      <c r="MIA1789" s="62">
        <v>53131609</v>
      </c>
      <c r="MIB1789" s="62">
        <v>53131609</v>
      </c>
      <c r="MIC1789" s="62">
        <v>53131609</v>
      </c>
      <c r="MID1789" s="62">
        <v>53131609</v>
      </c>
      <c r="MIE1789" s="62">
        <v>53131609</v>
      </c>
      <c r="MIF1789" s="62">
        <v>53131609</v>
      </c>
      <c r="MIG1789" s="62">
        <v>53131609</v>
      </c>
      <c r="MIH1789" s="62">
        <v>53131609</v>
      </c>
      <c r="MII1789" s="62">
        <v>53131609</v>
      </c>
      <c r="MIJ1789" s="62">
        <v>53131609</v>
      </c>
      <c r="MIK1789" s="62">
        <v>53131609</v>
      </c>
      <c r="MIL1789" s="62">
        <v>53131609</v>
      </c>
      <c r="MIM1789" s="62">
        <v>53131609</v>
      </c>
      <c r="MIN1789" s="62">
        <v>53131609</v>
      </c>
      <c r="MIO1789" s="62">
        <v>53131609</v>
      </c>
      <c r="MIP1789" s="62">
        <v>53131609</v>
      </c>
      <c r="MIQ1789" s="62">
        <v>53131609</v>
      </c>
      <c r="MIR1789" s="62">
        <v>53131609</v>
      </c>
      <c r="MIS1789" s="62">
        <v>53131609</v>
      </c>
      <c r="MIT1789" s="62">
        <v>53131609</v>
      </c>
      <c r="MIU1789" s="62">
        <v>53131609</v>
      </c>
      <c r="MIV1789" s="62">
        <v>53131609</v>
      </c>
      <c r="MIW1789" s="62">
        <v>53131609</v>
      </c>
      <c r="MIX1789" s="62">
        <v>53131609</v>
      </c>
      <c r="MIY1789" s="62">
        <v>53131609</v>
      </c>
      <c r="MIZ1789" s="62">
        <v>53131609</v>
      </c>
      <c r="MJA1789" s="62">
        <v>53131609</v>
      </c>
      <c r="MJB1789" s="62">
        <v>53131609</v>
      </c>
      <c r="MJC1789" s="62">
        <v>53131609</v>
      </c>
      <c r="MJD1789" s="62">
        <v>53131609</v>
      </c>
      <c r="MJE1789" s="62">
        <v>53131609</v>
      </c>
      <c r="MJF1789" s="62">
        <v>53131609</v>
      </c>
      <c r="MJG1789" s="62">
        <v>53131609</v>
      </c>
      <c r="MJH1789" s="62">
        <v>53131609</v>
      </c>
      <c r="MJI1789" s="62">
        <v>53131609</v>
      </c>
      <c r="MJJ1789" s="62">
        <v>53131609</v>
      </c>
      <c r="MJK1789" s="62">
        <v>53131609</v>
      </c>
      <c r="MJL1789" s="62">
        <v>53131609</v>
      </c>
      <c r="MJM1789" s="62">
        <v>53131609</v>
      </c>
      <c r="MJN1789" s="62">
        <v>53131609</v>
      </c>
      <c r="MJO1789" s="62">
        <v>53131609</v>
      </c>
      <c r="MJP1789" s="62">
        <v>53131609</v>
      </c>
      <c r="MJQ1789" s="62">
        <v>53131609</v>
      </c>
      <c r="MJR1789" s="62">
        <v>53131609</v>
      </c>
      <c r="MJS1789" s="62">
        <v>53131609</v>
      </c>
      <c r="MJT1789" s="62">
        <v>53131609</v>
      </c>
      <c r="MJU1789" s="62">
        <v>53131609</v>
      </c>
      <c r="MJV1789" s="62">
        <v>53131609</v>
      </c>
      <c r="MJW1789" s="62">
        <v>53131609</v>
      </c>
      <c r="MJX1789" s="62">
        <v>53131609</v>
      </c>
      <c r="MJY1789" s="62">
        <v>53131609</v>
      </c>
      <c r="MJZ1789" s="62">
        <v>53131609</v>
      </c>
      <c r="MKA1789" s="62">
        <v>53131609</v>
      </c>
      <c r="MKB1789" s="62">
        <v>53131609</v>
      </c>
      <c r="MKC1789" s="62">
        <v>53131609</v>
      </c>
      <c r="MKD1789" s="62">
        <v>53131609</v>
      </c>
      <c r="MKE1789" s="62">
        <v>53131609</v>
      </c>
      <c r="MKF1789" s="62">
        <v>53131609</v>
      </c>
      <c r="MKG1789" s="62">
        <v>53131609</v>
      </c>
      <c r="MKH1789" s="62">
        <v>53131609</v>
      </c>
      <c r="MKI1789" s="62">
        <v>53131609</v>
      </c>
      <c r="MKJ1789" s="62">
        <v>53131609</v>
      </c>
      <c r="MKK1789" s="62">
        <v>53131609</v>
      </c>
      <c r="MKL1789" s="62">
        <v>53131609</v>
      </c>
      <c r="MKM1789" s="62">
        <v>53131609</v>
      </c>
      <c r="MKN1789" s="62">
        <v>53131609</v>
      </c>
      <c r="MKO1789" s="62">
        <v>53131609</v>
      </c>
      <c r="MKP1789" s="62">
        <v>53131609</v>
      </c>
      <c r="MKQ1789" s="62">
        <v>53131609</v>
      </c>
      <c r="MKR1789" s="62">
        <v>53131609</v>
      </c>
      <c r="MKS1789" s="62">
        <v>53131609</v>
      </c>
      <c r="MKT1789" s="62">
        <v>53131609</v>
      </c>
      <c r="MKU1789" s="62">
        <v>53131609</v>
      </c>
      <c r="MKV1789" s="62">
        <v>53131609</v>
      </c>
      <c r="MKW1789" s="62">
        <v>53131609</v>
      </c>
      <c r="MKX1789" s="62">
        <v>53131609</v>
      </c>
      <c r="MKY1789" s="62">
        <v>53131609</v>
      </c>
      <c r="MKZ1789" s="62">
        <v>53131609</v>
      </c>
      <c r="MLA1789" s="62">
        <v>53131609</v>
      </c>
      <c r="MLB1789" s="62">
        <v>53131609</v>
      </c>
      <c r="MLC1789" s="62">
        <v>53131609</v>
      </c>
      <c r="MLD1789" s="62">
        <v>53131609</v>
      </c>
      <c r="MLE1789" s="62">
        <v>53131609</v>
      </c>
      <c r="MLF1789" s="62">
        <v>53131609</v>
      </c>
      <c r="MLG1789" s="62">
        <v>53131609</v>
      </c>
      <c r="MLH1789" s="62">
        <v>53131609</v>
      </c>
      <c r="MLI1789" s="62">
        <v>53131609</v>
      </c>
      <c r="MLJ1789" s="62">
        <v>53131609</v>
      </c>
      <c r="MLK1789" s="62">
        <v>53131609</v>
      </c>
      <c r="MLL1789" s="62">
        <v>53131609</v>
      </c>
      <c r="MLM1789" s="62">
        <v>53131609</v>
      </c>
      <c r="MLN1789" s="62">
        <v>53131609</v>
      </c>
      <c r="MLO1789" s="62">
        <v>53131609</v>
      </c>
      <c r="MLP1789" s="62">
        <v>53131609</v>
      </c>
      <c r="MLQ1789" s="62">
        <v>53131609</v>
      </c>
      <c r="MLR1789" s="62">
        <v>53131609</v>
      </c>
      <c r="MLS1789" s="62">
        <v>53131609</v>
      </c>
      <c r="MLT1789" s="62">
        <v>53131609</v>
      </c>
      <c r="MLU1789" s="62">
        <v>53131609</v>
      </c>
      <c r="MLV1789" s="62">
        <v>53131609</v>
      </c>
      <c r="MLW1789" s="62">
        <v>53131609</v>
      </c>
      <c r="MLX1789" s="62">
        <v>53131609</v>
      </c>
      <c r="MLY1789" s="62">
        <v>53131609</v>
      </c>
      <c r="MLZ1789" s="62">
        <v>53131609</v>
      </c>
      <c r="MMA1789" s="62">
        <v>53131609</v>
      </c>
      <c r="MMB1789" s="62">
        <v>53131609</v>
      </c>
      <c r="MMC1789" s="62">
        <v>53131609</v>
      </c>
      <c r="MMD1789" s="62">
        <v>53131609</v>
      </c>
      <c r="MME1789" s="62">
        <v>53131609</v>
      </c>
      <c r="MMF1789" s="62">
        <v>53131609</v>
      </c>
      <c r="MMG1789" s="62">
        <v>53131609</v>
      </c>
      <c r="MMH1789" s="62">
        <v>53131609</v>
      </c>
      <c r="MMI1789" s="62">
        <v>53131609</v>
      </c>
      <c r="MMJ1789" s="62">
        <v>53131609</v>
      </c>
      <c r="MMK1789" s="62">
        <v>53131609</v>
      </c>
      <c r="MML1789" s="62">
        <v>53131609</v>
      </c>
      <c r="MMM1789" s="62">
        <v>53131609</v>
      </c>
      <c r="MMN1789" s="62">
        <v>53131609</v>
      </c>
      <c r="MMO1789" s="62">
        <v>53131609</v>
      </c>
      <c r="MMP1789" s="62">
        <v>53131609</v>
      </c>
      <c r="MMQ1789" s="62">
        <v>53131609</v>
      </c>
      <c r="MMR1789" s="62">
        <v>53131609</v>
      </c>
      <c r="MMS1789" s="62">
        <v>53131609</v>
      </c>
      <c r="MMT1789" s="62">
        <v>53131609</v>
      </c>
      <c r="MMU1789" s="62">
        <v>53131609</v>
      </c>
      <c r="MMV1789" s="62">
        <v>53131609</v>
      </c>
      <c r="MMW1789" s="62">
        <v>53131609</v>
      </c>
      <c r="MMX1789" s="62">
        <v>53131609</v>
      </c>
      <c r="MMY1789" s="62">
        <v>53131609</v>
      </c>
      <c r="MMZ1789" s="62">
        <v>53131609</v>
      </c>
      <c r="MNA1789" s="62">
        <v>53131609</v>
      </c>
      <c r="MNB1789" s="62">
        <v>53131609</v>
      </c>
      <c r="MNC1789" s="62">
        <v>53131609</v>
      </c>
      <c r="MND1789" s="62">
        <v>53131609</v>
      </c>
      <c r="MNE1789" s="62">
        <v>53131609</v>
      </c>
      <c r="MNF1789" s="62">
        <v>53131609</v>
      </c>
      <c r="MNG1789" s="62">
        <v>53131609</v>
      </c>
      <c r="MNH1789" s="62">
        <v>53131609</v>
      </c>
      <c r="MNI1789" s="62">
        <v>53131609</v>
      </c>
      <c r="MNJ1789" s="62">
        <v>53131609</v>
      </c>
      <c r="MNK1789" s="62">
        <v>53131609</v>
      </c>
      <c r="MNL1789" s="62">
        <v>53131609</v>
      </c>
      <c r="MNM1789" s="62">
        <v>53131609</v>
      </c>
      <c r="MNN1789" s="62">
        <v>53131609</v>
      </c>
      <c r="MNO1789" s="62">
        <v>53131609</v>
      </c>
      <c r="MNP1789" s="62">
        <v>53131609</v>
      </c>
      <c r="MNQ1789" s="62">
        <v>53131609</v>
      </c>
      <c r="MNR1789" s="62">
        <v>53131609</v>
      </c>
      <c r="MNS1789" s="62">
        <v>53131609</v>
      </c>
      <c r="MNT1789" s="62">
        <v>53131609</v>
      </c>
      <c r="MNU1789" s="62">
        <v>53131609</v>
      </c>
      <c r="MNV1789" s="62">
        <v>53131609</v>
      </c>
      <c r="MNW1789" s="62">
        <v>53131609</v>
      </c>
      <c r="MNX1789" s="62">
        <v>53131609</v>
      </c>
      <c r="MNY1789" s="62">
        <v>53131609</v>
      </c>
      <c r="MNZ1789" s="62">
        <v>53131609</v>
      </c>
      <c r="MOA1789" s="62">
        <v>53131609</v>
      </c>
      <c r="MOB1789" s="62">
        <v>53131609</v>
      </c>
      <c r="MOC1789" s="62">
        <v>53131609</v>
      </c>
      <c r="MOD1789" s="62">
        <v>53131609</v>
      </c>
      <c r="MOE1789" s="62">
        <v>53131609</v>
      </c>
      <c r="MOF1789" s="62">
        <v>53131609</v>
      </c>
      <c r="MOG1789" s="62">
        <v>53131609</v>
      </c>
      <c r="MOH1789" s="62">
        <v>53131609</v>
      </c>
      <c r="MOI1789" s="62">
        <v>53131609</v>
      </c>
      <c r="MOJ1789" s="62">
        <v>53131609</v>
      </c>
      <c r="MOK1789" s="62">
        <v>53131609</v>
      </c>
      <c r="MOL1789" s="62">
        <v>53131609</v>
      </c>
      <c r="MOM1789" s="62">
        <v>53131609</v>
      </c>
      <c r="MON1789" s="62">
        <v>53131609</v>
      </c>
      <c r="MOO1789" s="62">
        <v>53131609</v>
      </c>
      <c r="MOP1789" s="62">
        <v>53131609</v>
      </c>
      <c r="MOQ1789" s="62">
        <v>53131609</v>
      </c>
      <c r="MOR1789" s="62">
        <v>53131609</v>
      </c>
      <c r="MOS1789" s="62">
        <v>53131609</v>
      </c>
      <c r="MOT1789" s="62">
        <v>53131609</v>
      </c>
      <c r="MOU1789" s="62">
        <v>53131609</v>
      </c>
      <c r="MOV1789" s="62">
        <v>53131609</v>
      </c>
      <c r="MOW1789" s="62">
        <v>53131609</v>
      </c>
      <c r="MOX1789" s="62">
        <v>53131609</v>
      </c>
      <c r="MOY1789" s="62">
        <v>53131609</v>
      </c>
      <c r="MOZ1789" s="62">
        <v>53131609</v>
      </c>
      <c r="MPA1789" s="62">
        <v>53131609</v>
      </c>
      <c r="MPB1789" s="62">
        <v>53131609</v>
      </c>
      <c r="MPC1789" s="62">
        <v>53131609</v>
      </c>
      <c r="MPD1789" s="62">
        <v>53131609</v>
      </c>
      <c r="MPE1789" s="62">
        <v>53131609</v>
      </c>
      <c r="MPF1789" s="62">
        <v>53131609</v>
      </c>
      <c r="MPG1789" s="62">
        <v>53131609</v>
      </c>
      <c r="MPH1789" s="62">
        <v>53131609</v>
      </c>
      <c r="MPI1789" s="62">
        <v>53131609</v>
      </c>
      <c r="MPJ1789" s="62">
        <v>53131609</v>
      </c>
      <c r="MPK1789" s="62">
        <v>53131609</v>
      </c>
      <c r="MPL1789" s="62">
        <v>53131609</v>
      </c>
      <c r="MPM1789" s="62">
        <v>53131609</v>
      </c>
      <c r="MPN1789" s="62">
        <v>53131609</v>
      </c>
      <c r="MPO1789" s="62">
        <v>53131609</v>
      </c>
      <c r="MPP1789" s="62">
        <v>53131609</v>
      </c>
      <c r="MPQ1789" s="62">
        <v>53131609</v>
      </c>
      <c r="MPR1789" s="62">
        <v>53131609</v>
      </c>
      <c r="MPS1789" s="62">
        <v>53131609</v>
      </c>
      <c r="MPT1789" s="62">
        <v>53131609</v>
      </c>
      <c r="MPU1789" s="62">
        <v>53131609</v>
      </c>
      <c r="MPV1789" s="62">
        <v>53131609</v>
      </c>
      <c r="MPW1789" s="62">
        <v>53131609</v>
      </c>
      <c r="MPX1789" s="62">
        <v>53131609</v>
      </c>
      <c r="MPY1789" s="62">
        <v>53131609</v>
      </c>
      <c r="MPZ1789" s="62">
        <v>53131609</v>
      </c>
      <c r="MQA1789" s="62">
        <v>53131609</v>
      </c>
      <c r="MQB1789" s="62">
        <v>53131609</v>
      </c>
      <c r="MQC1789" s="62">
        <v>53131609</v>
      </c>
      <c r="MQD1789" s="62">
        <v>53131609</v>
      </c>
      <c r="MQE1789" s="62">
        <v>53131609</v>
      </c>
      <c r="MQF1789" s="62">
        <v>53131609</v>
      </c>
      <c r="MQG1789" s="62">
        <v>53131609</v>
      </c>
      <c r="MQH1789" s="62">
        <v>53131609</v>
      </c>
      <c r="MQI1789" s="62">
        <v>53131609</v>
      </c>
      <c r="MQJ1789" s="62">
        <v>53131609</v>
      </c>
      <c r="MQK1789" s="62">
        <v>53131609</v>
      </c>
      <c r="MQL1789" s="62">
        <v>53131609</v>
      </c>
      <c r="MQM1789" s="62">
        <v>53131609</v>
      </c>
      <c r="MQN1789" s="62">
        <v>53131609</v>
      </c>
      <c r="MQO1789" s="62">
        <v>53131609</v>
      </c>
      <c r="MQP1789" s="62">
        <v>53131609</v>
      </c>
      <c r="MQQ1789" s="62">
        <v>53131609</v>
      </c>
      <c r="MQR1789" s="62">
        <v>53131609</v>
      </c>
      <c r="MQS1789" s="62">
        <v>53131609</v>
      </c>
      <c r="MQT1789" s="62">
        <v>53131609</v>
      </c>
      <c r="MQU1789" s="62">
        <v>53131609</v>
      </c>
      <c r="MQV1789" s="62">
        <v>53131609</v>
      </c>
      <c r="MQW1789" s="62">
        <v>53131609</v>
      </c>
      <c r="MQX1789" s="62">
        <v>53131609</v>
      </c>
      <c r="MQY1789" s="62">
        <v>53131609</v>
      </c>
      <c r="MQZ1789" s="62">
        <v>53131609</v>
      </c>
      <c r="MRA1789" s="62">
        <v>53131609</v>
      </c>
      <c r="MRB1789" s="62">
        <v>53131609</v>
      </c>
      <c r="MRC1789" s="62">
        <v>53131609</v>
      </c>
      <c r="MRD1789" s="62">
        <v>53131609</v>
      </c>
      <c r="MRE1789" s="62">
        <v>53131609</v>
      </c>
      <c r="MRF1789" s="62">
        <v>53131609</v>
      </c>
      <c r="MRG1789" s="62">
        <v>53131609</v>
      </c>
      <c r="MRH1789" s="62">
        <v>53131609</v>
      </c>
      <c r="MRI1789" s="62">
        <v>53131609</v>
      </c>
      <c r="MRJ1789" s="62">
        <v>53131609</v>
      </c>
      <c r="MRK1789" s="62">
        <v>53131609</v>
      </c>
      <c r="MRL1789" s="62">
        <v>53131609</v>
      </c>
      <c r="MRM1789" s="62">
        <v>53131609</v>
      </c>
      <c r="MRN1789" s="62">
        <v>53131609</v>
      </c>
      <c r="MRO1789" s="62">
        <v>53131609</v>
      </c>
      <c r="MRP1789" s="62">
        <v>53131609</v>
      </c>
      <c r="MRQ1789" s="62">
        <v>53131609</v>
      </c>
      <c r="MRR1789" s="62">
        <v>53131609</v>
      </c>
      <c r="MRS1789" s="62">
        <v>53131609</v>
      </c>
      <c r="MRT1789" s="62">
        <v>53131609</v>
      </c>
      <c r="MRU1789" s="62">
        <v>53131609</v>
      </c>
      <c r="MRV1789" s="62">
        <v>53131609</v>
      </c>
      <c r="MRW1789" s="62">
        <v>53131609</v>
      </c>
      <c r="MRX1789" s="62">
        <v>53131609</v>
      </c>
      <c r="MRY1789" s="62">
        <v>53131609</v>
      </c>
      <c r="MRZ1789" s="62">
        <v>53131609</v>
      </c>
      <c r="MSA1789" s="62">
        <v>53131609</v>
      </c>
      <c r="MSB1789" s="62">
        <v>53131609</v>
      </c>
      <c r="MSC1789" s="62">
        <v>53131609</v>
      </c>
      <c r="MSD1789" s="62">
        <v>53131609</v>
      </c>
      <c r="MSE1789" s="62">
        <v>53131609</v>
      </c>
      <c r="MSF1789" s="62">
        <v>53131609</v>
      </c>
      <c r="MSG1789" s="62">
        <v>53131609</v>
      </c>
      <c r="MSH1789" s="62">
        <v>53131609</v>
      </c>
      <c r="MSI1789" s="62">
        <v>53131609</v>
      </c>
      <c r="MSJ1789" s="62">
        <v>53131609</v>
      </c>
      <c r="MSK1789" s="62">
        <v>53131609</v>
      </c>
      <c r="MSL1789" s="62">
        <v>53131609</v>
      </c>
      <c r="MSM1789" s="62">
        <v>53131609</v>
      </c>
      <c r="MSN1789" s="62">
        <v>53131609</v>
      </c>
      <c r="MSO1789" s="62">
        <v>53131609</v>
      </c>
      <c r="MSP1789" s="62">
        <v>53131609</v>
      </c>
      <c r="MSQ1789" s="62">
        <v>53131609</v>
      </c>
      <c r="MSR1789" s="62">
        <v>53131609</v>
      </c>
      <c r="MSS1789" s="62">
        <v>53131609</v>
      </c>
      <c r="MST1789" s="62">
        <v>53131609</v>
      </c>
      <c r="MSU1789" s="62">
        <v>53131609</v>
      </c>
      <c r="MSV1789" s="62">
        <v>53131609</v>
      </c>
      <c r="MSW1789" s="62">
        <v>53131609</v>
      </c>
      <c r="MSX1789" s="62">
        <v>53131609</v>
      </c>
      <c r="MSY1789" s="62">
        <v>53131609</v>
      </c>
      <c r="MSZ1789" s="62">
        <v>53131609</v>
      </c>
      <c r="MTA1789" s="62">
        <v>53131609</v>
      </c>
      <c r="MTB1789" s="62">
        <v>53131609</v>
      </c>
      <c r="MTC1789" s="62">
        <v>53131609</v>
      </c>
      <c r="MTD1789" s="62">
        <v>53131609</v>
      </c>
      <c r="MTE1789" s="62">
        <v>53131609</v>
      </c>
      <c r="MTF1789" s="62">
        <v>53131609</v>
      </c>
      <c r="MTG1789" s="62">
        <v>53131609</v>
      </c>
      <c r="MTH1789" s="62">
        <v>53131609</v>
      </c>
      <c r="MTI1789" s="62">
        <v>53131609</v>
      </c>
      <c r="MTJ1789" s="62">
        <v>53131609</v>
      </c>
      <c r="MTK1789" s="62">
        <v>53131609</v>
      </c>
      <c r="MTL1789" s="62">
        <v>53131609</v>
      </c>
      <c r="MTM1789" s="62">
        <v>53131609</v>
      </c>
      <c r="MTN1789" s="62">
        <v>53131609</v>
      </c>
      <c r="MTO1789" s="62">
        <v>53131609</v>
      </c>
      <c r="MTP1789" s="62">
        <v>53131609</v>
      </c>
      <c r="MTQ1789" s="62">
        <v>53131609</v>
      </c>
      <c r="MTR1789" s="62">
        <v>53131609</v>
      </c>
      <c r="MTS1789" s="62">
        <v>53131609</v>
      </c>
      <c r="MTT1789" s="62">
        <v>53131609</v>
      </c>
      <c r="MTU1789" s="62">
        <v>53131609</v>
      </c>
      <c r="MTV1789" s="62">
        <v>53131609</v>
      </c>
      <c r="MTW1789" s="62">
        <v>53131609</v>
      </c>
      <c r="MTX1789" s="62">
        <v>53131609</v>
      </c>
      <c r="MTY1789" s="62">
        <v>53131609</v>
      </c>
      <c r="MTZ1789" s="62">
        <v>53131609</v>
      </c>
      <c r="MUA1789" s="62">
        <v>53131609</v>
      </c>
      <c r="MUB1789" s="62">
        <v>53131609</v>
      </c>
      <c r="MUC1789" s="62">
        <v>53131609</v>
      </c>
      <c r="MUD1789" s="62">
        <v>53131609</v>
      </c>
      <c r="MUE1789" s="62">
        <v>53131609</v>
      </c>
      <c r="MUF1789" s="62">
        <v>53131609</v>
      </c>
      <c r="MUG1789" s="62">
        <v>53131609</v>
      </c>
      <c r="MUH1789" s="62">
        <v>53131609</v>
      </c>
      <c r="MUI1789" s="62">
        <v>53131609</v>
      </c>
      <c r="MUJ1789" s="62">
        <v>53131609</v>
      </c>
      <c r="MUK1789" s="62">
        <v>53131609</v>
      </c>
      <c r="MUL1789" s="62">
        <v>53131609</v>
      </c>
      <c r="MUM1789" s="62">
        <v>53131609</v>
      </c>
      <c r="MUN1789" s="62">
        <v>53131609</v>
      </c>
      <c r="MUO1789" s="62">
        <v>53131609</v>
      </c>
      <c r="MUP1789" s="62">
        <v>53131609</v>
      </c>
      <c r="MUQ1789" s="62">
        <v>53131609</v>
      </c>
      <c r="MUR1789" s="62">
        <v>53131609</v>
      </c>
      <c r="MUS1789" s="62">
        <v>53131609</v>
      </c>
      <c r="MUT1789" s="62">
        <v>53131609</v>
      </c>
      <c r="MUU1789" s="62">
        <v>53131609</v>
      </c>
      <c r="MUV1789" s="62">
        <v>53131609</v>
      </c>
      <c r="MUW1789" s="62">
        <v>53131609</v>
      </c>
      <c r="MUX1789" s="62">
        <v>53131609</v>
      </c>
      <c r="MUY1789" s="62">
        <v>53131609</v>
      </c>
      <c r="MUZ1789" s="62">
        <v>53131609</v>
      </c>
      <c r="MVA1789" s="62">
        <v>53131609</v>
      </c>
      <c r="MVB1789" s="62">
        <v>53131609</v>
      </c>
      <c r="MVC1789" s="62">
        <v>53131609</v>
      </c>
      <c r="MVD1789" s="62">
        <v>53131609</v>
      </c>
      <c r="MVE1789" s="62">
        <v>53131609</v>
      </c>
      <c r="MVF1789" s="62">
        <v>53131609</v>
      </c>
      <c r="MVG1789" s="62">
        <v>53131609</v>
      </c>
      <c r="MVH1789" s="62">
        <v>53131609</v>
      </c>
      <c r="MVI1789" s="62">
        <v>53131609</v>
      </c>
      <c r="MVJ1789" s="62">
        <v>53131609</v>
      </c>
      <c r="MVK1789" s="62">
        <v>53131609</v>
      </c>
      <c r="MVL1789" s="62">
        <v>53131609</v>
      </c>
      <c r="MVM1789" s="62">
        <v>53131609</v>
      </c>
      <c r="MVN1789" s="62">
        <v>53131609</v>
      </c>
      <c r="MVO1789" s="62">
        <v>53131609</v>
      </c>
      <c r="MVP1789" s="62">
        <v>53131609</v>
      </c>
      <c r="MVQ1789" s="62">
        <v>53131609</v>
      </c>
      <c r="MVR1789" s="62">
        <v>53131609</v>
      </c>
      <c r="MVS1789" s="62">
        <v>53131609</v>
      </c>
      <c r="MVT1789" s="62">
        <v>53131609</v>
      </c>
      <c r="MVU1789" s="62">
        <v>53131609</v>
      </c>
      <c r="MVV1789" s="62">
        <v>53131609</v>
      </c>
      <c r="MVW1789" s="62">
        <v>53131609</v>
      </c>
      <c r="MVX1789" s="62">
        <v>53131609</v>
      </c>
      <c r="MVY1789" s="62">
        <v>53131609</v>
      </c>
      <c r="MVZ1789" s="62">
        <v>53131609</v>
      </c>
      <c r="MWA1789" s="62">
        <v>53131609</v>
      </c>
      <c r="MWB1789" s="62">
        <v>53131609</v>
      </c>
      <c r="MWC1789" s="62">
        <v>53131609</v>
      </c>
      <c r="MWD1789" s="62">
        <v>53131609</v>
      </c>
      <c r="MWE1789" s="62">
        <v>53131609</v>
      </c>
      <c r="MWF1789" s="62">
        <v>53131609</v>
      </c>
      <c r="MWG1789" s="62">
        <v>53131609</v>
      </c>
      <c r="MWH1789" s="62">
        <v>53131609</v>
      </c>
      <c r="MWI1789" s="62">
        <v>53131609</v>
      </c>
      <c r="MWJ1789" s="62">
        <v>53131609</v>
      </c>
      <c r="MWK1789" s="62">
        <v>53131609</v>
      </c>
      <c r="MWL1789" s="62">
        <v>53131609</v>
      </c>
      <c r="MWM1789" s="62">
        <v>53131609</v>
      </c>
      <c r="MWN1789" s="62">
        <v>53131609</v>
      </c>
      <c r="MWO1789" s="62">
        <v>53131609</v>
      </c>
      <c r="MWP1789" s="62">
        <v>53131609</v>
      </c>
      <c r="MWQ1789" s="62">
        <v>53131609</v>
      </c>
      <c r="MWR1789" s="62">
        <v>53131609</v>
      </c>
      <c r="MWS1789" s="62">
        <v>53131609</v>
      </c>
      <c r="MWT1789" s="62">
        <v>53131609</v>
      </c>
      <c r="MWU1789" s="62">
        <v>53131609</v>
      </c>
      <c r="MWV1789" s="62">
        <v>53131609</v>
      </c>
      <c r="MWW1789" s="62">
        <v>53131609</v>
      </c>
      <c r="MWX1789" s="62">
        <v>53131609</v>
      </c>
      <c r="MWY1789" s="62">
        <v>53131609</v>
      </c>
      <c r="MWZ1789" s="62">
        <v>53131609</v>
      </c>
      <c r="MXA1789" s="62">
        <v>53131609</v>
      </c>
      <c r="MXB1789" s="62">
        <v>53131609</v>
      </c>
      <c r="MXC1789" s="62">
        <v>53131609</v>
      </c>
      <c r="MXD1789" s="62">
        <v>53131609</v>
      </c>
      <c r="MXE1789" s="62">
        <v>53131609</v>
      </c>
      <c r="MXF1789" s="62">
        <v>53131609</v>
      </c>
      <c r="MXG1789" s="62">
        <v>53131609</v>
      </c>
      <c r="MXH1789" s="62">
        <v>53131609</v>
      </c>
      <c r="MXI1789" s="62">
        <v>53131609</v>
      </c>
      <c r="MXJ1789" s="62">
        <v>53131609</v>
      </c>
      <c r="MXK1789" s="62">
        <v>53131609</v>
      </c>
      <c r="MXL1789" s="62">
        <v>53131609</v>
      </c>
      <c r="MXM1789" s="62">
        <v>53131609</v>
      </c>
      <c r="MXN1789" s="62">
        <v>53131609</v>
      </c>
      <c r="MXO1789" s="62">
        <v>53131609</v>
      </c>
      <c r="MXP1789" s="62">
        <v>53131609</v>
      </c>
      <c r="MXQ1789" s="62">
        <v>53131609</v>
      </c>
      <c r="MXR1789" s="62">
        <v>53131609</v>
      </c>
      <c r="MXS1789" s="62">
        <v>53131609</v>
      </c>
      <c r="MXT1789" s="62">
        <v>53131609</v>
      </c>
      <c r="MXU1789" s="62">
        <v>53131609</v>
      </c>
      <c r="MXV1789" s="62">
        <v>53131609</v>
      </c>
      <c r="MXW1789" s="62">
        <v>53131609</v>
      </c>
      <c r="MXX1789" s="62">
        <v>53131609</v>
      </c>
      <c r="MXY1789" s="62">
        <v>53131609</v>
      </c>
      <c r="MXZ1789" s="62">
        <v>53131609</v>
      </c>
      <c r="MYA1789" s="62">
        <v>53131609</v>
      </c>
      <c r="MYB1789" s="62">
        <v>53131609</v>
      </c>
      <c r="MYC1789" s="62">
        <v>53131609</v>
      </c>
      <c r="MYD1789" s="62">
        <v>53131609</v>
      </c>
      <c r="MYE1789" s="62">
        <v>53131609</v>
      </c>
      <c r="MYF1789" s="62">
        <v>53131609</v>
      </c>
      <c r="MYG1789" s="62">
        <v>53131609</v>
      </c>
      <c r="MYH1789" s="62">
        <v>53131609</v>
      </c>
      <c r="MYI1789" s="62">
        <v>53131609</v>
      </c>
      <c r="MYJ1789" s="62">
        <v>53131609</v>
      </c>
      <c r="MYK1789" s="62">
        <v>53131609</v>
      </c>
      <c r="MYL1789" s="62">
        <v>53131609</v>
      </c>
      <c r="MYM1789" s="62">
        <v>53131609</v>
      </c>
      <c r="MYN1789" s="62">
        <v>53131609</v>
      </c>
      <c r="MYO1789" s="62">
        <v>53131609</v>
      </c>
      <c r="MYP1789" s="62">
        <v>53131609</v>
      </c>
      <c r="MYQ1789" s="62">
        <v>53131609</v>
      </c>
      <c r="MYR1789" s="62">
        <v>53131609</v>
      </c>
      <c r="MYS1789" s="62">
        <v>53131609</v>
      </c>
      <c r="MYT1789" s="62">
        <v>53131609</v>
      </c>
      <c r="MYU1789" s="62">
        <v>53131609</v>
      </c>
      <c r="MYV1789" s="62">
        <v>53131609</v>
      </c>
      <c r="MYW1789" s="62">
        <v>53131609</v>
      </c>
      <c r="MYX1789" s="62">
        <v>53131609</v>
      </c>
      <c r="MYY1789" s="62">
        <v>53131609</v>
      </c>
      <c r="MYZ1789" s="62">
        <v>53131609</v>
      </c>
      <c r="MZA1789" s="62">
        <v>53131609</v>
      </c>
      <c r="MZB1789" s="62">
        <v>53131609</v>
      </c>
      <c r="MZC1789" s="62">
        <v>53131609</v>
      </c>
      <c r="MZD1789" s="62">
        <v>53131609</v>
      </c>
      <c r="MZE1789" s="62">
        <v>53131609</v>
      </c>
      <c r="MZF1789" s="62">
        <v>53131609</v>
      </c>
      <c r="MZG1789" s="62">
        <v>53131609</v>
      </c>
      <c r="MZH1789" s="62">
        <v>53131609</v>
      </c>
      <c r="MZI1789" s="62">
        <v>53131609</v>
      </c>
      <c r="MZJ1789" s="62">
        <v>53131609</v>
      </c>
      <c r="MZK1789" s="62">
        <v>53131609</v>
      </c>
      <c r="MZL1789" s="62">
        <v>53131609</v>
      </c>
      <c r="MZM1789" s="62">
        <v>53131609</v>
      </c>
      <c r="MZN1789" s="62">
        <v>53131609</v>
      </c>
      <c r="MZO1789" s="62">
        <v>53131609</v>
      </c>
      <c r="MZP1789" s="62">
        <v>53131609</v>
      </c>
      <c r="MZQ1789" s="62">
        <v>53131609</v>
      </c>
      <c r="MZR1789" s="62">
        <v>53131609</v>
      </c>
      <c r="MZS1789" s="62">
        <v>53131609</v>
      </c>
      <c r="MZT1789" s="62">
        <v>53131609</v>
      </c>
      <c r="MZU1789" s="62">
        <v>53131609</v>
      </c>
      <c r="MZV1789" s="62">
        <v>53131609</v>
      </c>
      <c r="MZW1789" s="62">
        <v>53131609</v>
      </c>
      <c r="MZX1789" s="62">
        <v>53131609</v>
      </c>
      <c r="MZY1789" s="62">
        <v>53131609</v>
      </c>
      <c r="MZZ1789" s="62">
        <v>53131609</v>
      </c>
      <c r="NAA1789" s="62">
        <v>53131609</v>
      </c>
      <c r="NAB1789" s="62">
        <v>53131609</v>
      </c>
      <c r="NAC1789" s="62">
        <v>53131609</v>
      </c>
      <c r="NAD1789" s="62">
        <v>53131609</v>
      </c>
      <c r="NAE1789" s="62">
        <v>53131609</v>
      </c>
      <c r="NAF1789" s="62">
        <v>53131609</v>
      </c>
      <c r="NAG1789" s="62">
        <v>53131609</v>
      </c>
      <c r="NAH1789" s="62">
        <v>53131609</v>
      </c>
      <c r="NAI1789" s="62">
        <v>53131609</v>
      </c>
      <c r="NAJ1789" s="62">
        <v>53131609</v>
      </c>
      <c r="NAK1789" s="62">
        <v>53131609</v>
      </c>
      <c r="NAL1789" s="62">
        <v>53131609</v>
      </c>
      <c r="NAM1789" s="62">
        <v>53131609</v>
      </c>
      <c r="NAN1789" s="62">
        <v>53131609</v>
      </c>
      <c r="NAO1789" s="62">
        <v>53131609</v>
      </c>
      <c r="NAP1789" s="62">
        <v>53131609</v>
      </c>
      <c r="NAQ1789" s="62">
        <v>53131609</v>
      </c>
      <c r="NAR1789" s="62">
        <v>53131609</v>
      </c>
      <c r="NAS1789" s="62">
        <v>53131609</v>
      </c>
      <c r="NAT1789" s="62">
        <v>53131609</v>
      </c>
      <c r="NAU1789" s="62">
        <v>53131609</v>
      </c>
      <c r="NAV1789" s="62">
        <v>53131609</v>
      </c>
      <c r="NAW1789" s="62">
        <v>53131609</v>
      </c>
      <c r="NAX1789" s="62">
        <v>53131609</v>
      </c>
      <c r="NAY1789" s="62">
        <v>53131609</v>
      </c>
      <c r="NAZ1789" s="62">
        <v>53131609</v>
      </c>
      <c r="NBA1789" s="62">
        <v>53131609</v>
      </c>
      <c r="NBB1789" s="62">
        <v>53131609</v>
      </c>
      <c r="NBC1789" s="62">
        <v>53131609</v>
      </c>
      <c r="NBD1789" s="62">
        <v>53131609</v>
      </c>
      <c r="NBE1789" s="62">
        <v>53131609</v>
      </c>
      <c r="NBF1789" s="62">
        <v>53131609</v>
      </c>
      <c r="NBG1789" s="62">
        <v>53131609</v>
      </c>
      <c r="NBH1789" s="62">
        <v>53131609</v>
      </c>
      <c r="NBI1789" s="62">
        <v>53131609</v>
      </c>
      <c r="NBJ1789" s="62">
        <v>53131609</v>
      </c>
      <c r="NBK1789" s="62">
        <v>53131609</v>
      </c>
      <c r="NBL1789" s="62">
        <v>53131609</v>
      </c>
      <c r="NBM1789" s="62">
        <v>53131609</v>
      </c>
      <c r="NBN1789" s="62">
        <v>53131609</v>
      </c>
      <c r="NBO1789" s="62">
        <v>53131609</v>
      </c>
      <c r="NBP1789" s="62">
        <v>53131609</v>
      </c>
      <c r="NBQ1789" s="62">
        <v>53131609</v>
      </c>
      <c r="NBR1789" s="62">
        <v>53131609</v>
      </c>
      <c r="NBS1789" s="62">
        <v>53131609</v>
      </c>
      <c r="NBT1789" s="62">
        <v>53131609</v>
      </c>
      <c r="NBU1789" s="62">
        <v>53131609</v>
      </c>
      <c r="NBV1789" s="62">
        <v>53131609</v>
      </c>
      <c r="NBW1789" s="62">
        <v>53131609</v>
      </c>
      <c r="NBX1789" s="62">
        <v>53131609</v>
      </c>
      <c r="NBY1789" s="62">
        <v>53131609</v>
      </c>
      <c r="NBZ1789" s="62">
        <v>53131609</v>
      </c>
      <c r="NCA1789" s="62">
        <v>53131609</v>
      </c>
      <c r="NCB1789" s="62">
        <v>53131609</v>
      </c>
      <c r="NCC1789" s="62">
        <v>53131609</v>
      </c>
      <c r="NCD1789" s="62">
        <v>53131609</v>
      </c>
      <c r="NCE1789" s="62">
        <v>53131609</v>
      </c>
      <c r="NCF1789" s="62">
        <v>53131609</v>
      </c>
      <c r="NCG1789" s="62">
        <v>53131609</v>
      </c>
      <c r="NCH1789" s="62">
        <v>53131609</v>
      </c>
      <c r="NCI1789" s="62">
        <v>53131609</v>
      </c>
      <c r="NCJ1789" s="62">
        <v>53131609</v>
      </c>
      <c r="NCK1789" s="62">
        <v>53131609</v>
      </c>
      <c r="NCL1789" s="62">
        <v>53131609</v>
      </c>
      <c r="NCM1789" s="62">
        <v>53131609</v>
      </c>
      <c r="NCN1789" s="62">
        <v>53131609</v>
      </c>
      <c r="NCO1789" s="62">
        <v>53131609</v>
      </c>
      <c r="NCP1789" s="62">
        <v>53131609</v>
      </c>
      <c r="NCQ1789" s="62">
        <v>53131609</v>
      </c>
      <c r="NCR1789" s="62">
        <v>53131609</v>
      </c>
      <c r="NCS1789" s="62">
        <v>53131609</v>
      </c>
      <c r="NCT1789" s="62">
        <v>53131609</v>
      </c>
      <c r="NCU1789" s="62">
        <v>53131609</v>
      </c>
      <c r="NCV1789" s="62">
        <v>53131609</v>
      </c>
      <c r="NCW1789" s="62">
        <v>53131609</v>
      </c>
      <c r="NCX1789" s="62">
        <v>53131609</v>
      </c>
      <c r="NCY1789" s="62">
        <v>53131609</v>
      </c>
      <c r="NCZ1789" s="62">
        <v>53131609</v>
      </c>
      <c r="NDA1789" s="62">
        <v>53131609</v>
      </c>
      <c r="NDB1789" s="62">
        <v>53131609</v>
      </c>
      <c r="NDC1789" s="62">
        <v>53131609</v>
      </c>
      <c r="NDD1789" s="62">
        <v>53131609</v>
      </c>
      <c r="NDE1789" s="62">
        <v>53131609</v>
      </c>
      <c r="NDF1789" s="62">
        <v>53131609</v>
      </c>
      <c r="NDG1789" s="62">
        <v>53131609</v>
      </c>
      <c r="NDH1789" s="62">
        <v>53131609</v>
      </c>
      <c r="NDI1789" s="62">
        <v>53131609</v>
      </c>
      <c r="NDJ1789" s="62">
        <v>53131609</v>
      </c>
      <c r="NDK1789" s="62">
        <v>53131609</v>
      </c>
      <c r="NDL1789" s="62">
        <v>53131609</v>
      </c>
      <c r="NDM1789" s="62">
        <v>53131609</v>
      </c>
      <c r="NDN1789" s="62">
        <v>53131609</v>
      </c>
      <c r="NDO1789" s="62">
        <v>53131609</v>
      </c>
      <c r="NDP1789" s="62">
        <v>53131609</v>
      </c>
      <c r="NDQ1789" s="62">
        <v>53131609</v>
      </c>
      <c r="NDR1789" s="62">
        <v>53131609</v>
      </c>
      <c r="NDS1789" s="62">
        <v>53131609</v>
      </c>
      <c r="NDT1789" s="62">
        <v>53131609</v>
      </c>
      <c r="NDU1789" s="62">
        <v>53131609</v>
      </c>
      <c r="NDV1789" s="62">
        <v>53131609</v>
      </c>
      <c r="NDW1789" s="62">
        <v>53131609</v>
      </c>
      <c r="NDX1789" s="62">
        <v>53131609</v>
      </c>
      <c r="NDY1789" s="62">
        <v>53131609</v>
      </c>
      <c r="NDZ1789" s="62">
        <v>53131609</v>
      </c>
      <c r="NEA1789" s="62">
        <v>53131609</v>
      </c>
      <c r="NEB1789" s="62">
        <v>53131609</v>
      </c>
      <c r="NEC1789" s="62">
        <v>53131609</v>
      </c>
      <c r="NED1789" s="62">
        <v>53131609</v>
      </c>
      <c r="NEE1789" s="62">
        <v>53131609</v>
      </c>
      <c r="NEF1789" s="62">
        <v>53131609</v>
      </c>
      <c r="NEG1789" s="62">
        <v>53131609</v>
      </c>
      <c r="NEH1789" s="62">
        <v>53131609</v>
      </c>
      <c r="NEI1789" s="62">
        <v>53131609</v>
      </c>
      <c r="NEJ1789" s="62">
        <v>53131609</v>
      </c>
      <c r="NEK1789" s="62">
        <v>53131609</v>
      </c>
      <c r="NEL1789" s="62">
        <v>53131609</v>
      </c>
      <c r="NEM1789" s="62">
        <v>53131609</v>
      </c>
      <c r="NEN1789" s="62">
        <v>53131609</v>
      </c>
      <c r="NEO1789" s="62">
        <v>53131609</v>
      </c>
      <c r="NEP1789" s="62">
        <v>53131609</v>
      </c>
      <c r="NEQ1789" s="62">
        <v>53131609</v>
      </c>
      <c r="NER1789" s="62">
        <v>53131609</v>
      </c>
      <c r="NES1789" s="62">
        <v>53131609</v>
      </c>
      <c r="NET1789" s="62">
        <v>53131609</v>
      </c>
      <c r="NEU1789" s="62">
        <v>53131609</v>
      </c>
      <c r="NEV1789" s="62">
        <v>53131609</v>
      </c>
      <c r="NEW1789" s="62">
        <v>53131609</v>
      </c>
      <c r="NEX1789" s="62">
        <v>53131609</v>
      </c>
      <c r="NEY1789" s="62">
        <v>53131609</v>
      </c>
      <c r="NEZ1789" s="62">
        <v>53131609</v>
      </c>
      <c r="NFA1789" s="62">
        <v>53131609</v>
      </c>
      <c r="NFB1789" s="62">
        <v>53131609</v>
      </c>
      <c r="NFC1789" s="62">
        <v>53131609</v>
      </c>
      <c r="NFD1789" s="62">
        <v>53131609</v>
      </c>
      <c r="NFE1789" s="62">
        <v>53131609</v>
      </c>
      <c r="NFF1789" s="62">
        <v>53131609</v>
      </c>
      <c r="NFG1789" s="62">
        <v>53131609</v>
      </c>
      <c r="NFH1789" s="62">
        <v>53131609</v>
      </c>
      <c r="NFI1789" s="62">
        <v>53131609</v>
      </c>
      <c r="NFJ1789" s="62">
        <v>53131609</v>
      </c>
      <c r="NFK1789" s="62">
        <v>53131609</v>
      </c>
      <c r="NFL1789" s="62">
        <v>53131609</v>
      </c>
      <c r="NFM1789" s="62">
        <v>53131609</v>
      </c>
      <c r="NFN1789" s="62">
        <v>53131609</v>
      </c>
      <c r="NFO1789" s="62">
        <v>53131609</v>
      </c>
      <c r="NFP1789" s="62">
        <v>53131609</v>
      </c>
      <c r="NFQ1789" s="62">
        <v>53131609</v>
      </c>
      <c r="NFR1789" s="62">
        <v>53131609</v>
      </c>
      <c r="NFS1789" s="62">
        <v>53131609</v>
      </c>
      <c r="NFT1789" s="62">
        <v>53131609</v>
      </c>
      <c r="NFU1789" s="62">
        <v>53131609</v>
      </c>
      <c r="NFV1789" s="62">
        <v>53131609</v>
      </c>
      <c r="NFW1789" s="62">
        <v>53131609</v>
      </c>
      <c r="NFX1789" s="62">
        <v>53131609</v>
      </c>
      <c r="NFY1789" s="62">
        <v>53131609</v>
      </c>
      <c r="NFZ1789" s="62">
        <v>53131609</v>
      </c>
      <c r="NGA1789" s="62">
        <v>53131609</v>
      </c>
      <c r="NGB1789" s="62">
        <v>53131609</v>
      </c>
      <c r="NGC1789" s="62">
        <v>53131609</v>
      </c>
      <c r="NGD1789" s="62">
        <v>53131609</v>
      </c>
      <c r="NGE1789" s="62">
        <v>53131609</v>
      </c>
      <c r="NGF1789" s="62">
        <v>53131609</v>
      </c>
      <c r="NGG1789" s="62">
        <v>53131609</v>
      </c>
      <c r="NGH1789" s="62">
        <v>53131609</v>
      </c>
      <c r="NGI1789" s="62">
        <v>53131609</v>
      </c>
      <c r="NGJ1789" s="62">
        <v>53131609</v>
      </c>
      <c r="NGK1789" s="62">
        <v>53131609</v>
      </c>
      <c r="NGL1789" s="62">
        <v>53131609</v>
      </c>
      <c r="NGM1789" s="62">
        <v>53131609</v>
      </c>
      <c r="NGN1789" s="62">
        <v>53131609</v>
      </c>
      <c r="NGO1789" s="62">
        <v>53131609</v>
      </c>
      <c r="NGP1789" s="62">
        <v>53131609</v>
      </c>
      <c r="NGQ1789" s="62">
        <v>53131609</v>
      </c>
      <c r="NGR1789" s="62">
        <v>53131609</v>
      </c>
      <c r="NGS1789" s="62">
        <v>53131609</v>
      </c>
      <c r="NGT1789" s="62">
        <v>53131609</v>
      </c>
      <c r="NGU1789" s="62">
        <v>53131609</v>
      </c>
      <c r="NGV1789" s="62">
        <v>53131609</v>
      </c>
      <c r="NGW1789" s="62">
        <v>53131609</v>
      </c>
      <c r="NGX1789" s="62">
        <v>53131609</v>
      </c>
      <c r="NGY1789" s="62">
        <v>53131609</v>
      </c>
      <c r="NGZ1789" s="62">
        <v>53131609</v>
      </c>
      <c r="NHA1789" s="62">
        <v>53131609</v>
      </c>
      <c r="NHB1789" s="62">
        <v>53131609</v>
      </c>
      <c r="NHC1789" s="62">
        <v>53131609</v>
      </c>
      <c r="NHD1789" s="62">
        <v>53131609</v>
      </c>
      <c r="NHE1789" s="62">
        <v>53131609</v>
      </c>
      <c r="NHF1789" s="62">
        <v>53131609</v>
      </c>
      <c r="NHG1789" s="62">
        <v>53131609</v>
      </c>
      <c r="NHH1789" s="62">
        <v>53131609</v>
      </c>
      <c r="NHI1789" s="62">
        <v>53131609</v>
      </c>
      <c r="NHJ1789" s="62">
        <v>53131609</v>
      </c>
      <c r="NHK1789" s="62">
        <v>53131609</v>
      </c>
      <c r="NHL1789" s="62">
        <v>53131609</v>
      </c>
      <c r="NHM1789" s="62">
        <v>53131609</v>
      </c>
      <c r="NHN1789" s="62">
        <v>53131609</v>
      </c>
      <c r="NHO1789" s="62">
        <v>53131609</v>
      </c>
      <c r="NHP1789" s="62">
        <v>53131609</v>
      </c>
      <c r="NHQ1789" s="62">
        <v>53131609</v>
      </c>
      <c r="NHR1789" s="62">
        <v>53131609</v>
      </c>
      <c r="NHS1789" s="62">
        <v>53131609</v>
      </c>
      <c r="NHT1789" s="62">
        <v>53131609</v>
      </c>
      <c r="NHU1789" s="62">
        <v>53131609</v>
      </c>
      <c r="NHV1789" s="62">
        <v>53131609</v>
      </c>
      <c r="NHW1789" s="62">
        <v>53131609</v>
      </c>
      <c r="NHX1789" s="62">
        <v>53131609</v>
      </c>
      <c r="NHY1789" s="62">
        <v>53131609</v>
      </c>
      <c r="NHZ1789" s="62">
        <v>53131609</v>
      </c>
      <c r="NIA1789" s="62">
        <v>53131609</v>
      </c>
      <c r="NIB1789" s="62">
        <v>53131609</v>
      </c>
      <c r="NIC1789" s="62">
        <v>53131609</v>
      </c>
      <c r="NID1789" s="62">
        <v>53131609</v>
      </c>
      <c r="NIE1789" s="62">
        <v>53131609</v>
      </c>
      <c r="NIF1789" s="62">
        <v>53131609</v>
      </c>
      <c r="NIG1789" s="62">
        <v>53131609</v>
      </c>
      <c r="NIH1789" s="62">
        <v>53131609</v>
      </c>
      <c r="NII1789" s="62">
        <v>53131609</v>
      </c>
      <c r="NIJ1789" s="62">
        <v>53131609</v>
      </c>
      <c r="NIK1789" s="62">
        <v>53131609</v>
      </c>
      <c r="NIL1789" s="62">
        <v>53131609</v>
      </c>
      <c r="NIM1789" s="62">
        <v>53131609</v>
      </c>
      <c r="NIN1789" s="62">
        <v>53131609</v>
      </c>
      <c r="NIO1789" s="62">
        <v>53131609</v>
      </c>
      <c r="NIP1789" s="62">
        <v>53131609</v>
      </c>
      <c r="NIQ1789" s="62">
        <v>53131609</v>
      </c>
      <c r="NIR1789" s="62">
        <v>53131609</v>
      </c>
      <c r="NIS1789" s="62">
        <v>53131609</v>
      </c>
      <c r="NIT1789" s="62">
        <v>53131609</v>
      </c>
      <c r="NIU1789" s="62">
        <v>53131609</v>
      </c>
      <c r="NIV1789" s="62">
        <v>53131609</v>
      </c>
      <c r="NIW1789" s="62">
        <v>53131609</v>
      </c>
      <c r="NIX1789" s="62">
        <v>53131609</v>
      </c>
      <c r="NIY1789" s="62">
        <v>53131609</v>
      </c>
      <c r="NIZ1789" s="62">
        <v>53131609</v>
      </c>
      <c r="NJA1789" s="62">
        <v>53131609</v>
      </c>
      <c r="NJB1789" s="62">
        <v>53131609</v>
      </c>
      <c r="NJC1789" s="62">
        <v>53131609</v>
      </c>
      <c r="NJD1789" s="62">
        <v>53131609</v>
      </c>
      <c r="NJE1789" s="62">
        <v>53131609</v>
      </c>
      <c r="NJF1789" s="62">
        <v>53131609</v>
      </c>
      <c r="NJG1789" s="62">
        <v>53131609</v>
      </c>
      <c r="NJH1789" s="62">
        <v>53131609</v>
      </c>
      <c r="NJI1789" s="62">
        <v>53131609</v>
      </c>
      <c r="NJJ1789" s="62">
        <v>53131609</v>
      </c>
      <c r="NJK1789" s="62">
        <v>53131609</v>
      </c>
      <c r="NJL1789" s="62">
        <v>53131609</v>
      </c>
      <c r="NJM1789" s="62">
        <v>53131609</v>
      </c>
      <c r="NJN1789" s="62">
        <v>53131609</v>
      </c>
      <c r="NJO1789" s="62">
        <v>53131609</v>
      </c>
      <c r="NJP1789" s="62">
        <v>53131609</v>
      </c>
      <c r="NJQ1789" s="62">
        <v>53131609</v>
      </c>
      <c r="NJR1789" s="62">
        <v>53131609</v>
      </c>
      <c r="NJS1789" s="62">
        <v>53131609</v>
      </c>
      <c r="NJT1789" s="62">
        <v>53131609</v>
      </c>
      <c r="NJU1789" s="62">
        <v>53131609</v>
      </c>
      <c r="NJV1789" s="62">
        <v>53131609</v>
      </c>
      <c r="NJW1789" s="62">
        <v>53131609</v>
      </c>
      <c r="NJX1789" s="62">
        <v>53131609</v>
      </c>
      <c r="NJY1789" s="62">
        <v>53131609</v>
      </c>
      <c r="NJZ1789" s="62">
        <v>53131609</v>
      </c>
      <c r="NKA1789" s="62">
        <v>53131609</v>
      </c>
      <c r="NKB1789" s="62">
        <v>53131609</v>
      </c>
      <c r="NKC1789" s="62">
        <v>53131609</v>
      </c>
      <c r="NKD1789" s="62">
        <v>53131609</v>
      </c>
      <c r="NKE1789" s="62">
        <v>53131609</v>
      </c>
      <c r="NKF1789" s="62">
        <v>53131609</v>
      </c>
      <c r="NKG1789" s="62">
        <v>53131609</v>
      </c>
      <c r="NKH1789" s="62">
        <v>53131609</v>
      </c>
      <c r="NKI1789" s="62">
        <v>53131609</v>
      </c>
      <c r="NKJ1789" s="62">
        <v>53131609</v>
      </c>
      <c r="NKK1789" s="62">
        <v>53131609</v>
      </c>
      <c r="NKL1789" s="62">
        <v>53131609</v>
      </c>
      <c r="NKM1789" s="62">
        <v>53131609</v>
      </c>
      <c r="NKN1789" s="62">
        <v>53131609</v>
      </c>
      <c r="NKO1789" s="62">
        <v>53131609</v>
      </c>
      <c r="NKP1789" s="62">
        <v>53131609</v>
      </c>
      <c r="NKQ1789" s="62">
        <v>53131609</v>
      </c>
      <c r="NKR1789" s="62">
        <v>53131609</v>
      </c>
      <c r="NKS1789" s="62">
        <v>53131609</v>
      </c>
      <c r="NKT1789" s="62">
        <v>53131609</v>
      </c>
      <c r="NKU1789" s="62">
        <v>53131609</v>
      </c>
      <c r="NKV1789" s="62">
        <v>53131609</v>
      </c>
      <c r="NKW1789" s="62">
        <v>53131609</v>
      </c>
      <c r="NKX1789" s="62">
        <v>53131609</v>
      </c>
      <c r="NKY1789" s="62">
        <v>53131609</v>
      </c>
      <c r="NKZ1789" s="62">
        <v>53131609</v>
      </c>
      <c r="NLA1789" s="62">
        <v>53131609</v>
      </c>
      <c r="NLB1789" s="62">
        <v>53131609</v>
      </c>
      <c r="NLC1789" s="62">
        <v>53131609</v>
      </c>
      <c r="NLD1789" s="62">
        <v>53131609</v>
      </c>
      <c r="NLE1789" s="62">
        <v>53131609</v>
      </c>
      <c r="NLF1789" s="62">
        <v>53131609</v>
      </c>
      <c r="NLG1789" s="62">
        <v>53131609</v>
      </c>
      <c r="NLH1789" s="62">
        <v>53131609</v>
      </c>
      <c r="NLI1789" s="62">
        <v>53131609</v>
      </c>
      <c r="NLJ1789" s="62">
        <v>53131609</v>
      </c>
      <c r="NLK1789" s="62">
        <v>53131609</v>
      </c>
      <c r="NLL1789" s="62">
        <v>53131609</v>
      </c>
      <c r="NLM1789" s="62">
        <v>53131609</v>
      </c>
      <c r="NLN1789" s="62">
        <v>53131609</v>
      </c>
      <c r="NLO1789" s="62">
        <v>53131609</v>
      </c>
      <c r="NLP1789" s="62">
        <v>53131609</v>
      </c>
      <c r="NLQ1789" s="62">
        <v>53131609</v>
      </c>
      <c r="NLR1789" s="62">
        <v>53131609</v>
      </c>
      <c r="NLS1789" s="62">
        <v>53131609</v>
      </c>
      <c r="NLT1789" s="62">
        <v>53131609</v>
      </c>
      <c r="NLU1789" s="62">
        <v>53131609</v>
      </c>
      <c r="NLV1789" s="62">
        <v>53131609</v>
      </c>
      <c r="NLW1789" s="62">
        <v>53131609</v>
      </c>
      <c r="NLX1789" s="62">
        <v>53131609</v>
      </c>
      <c r="NLY1789" s="62">
        <v>53131609</v>
      </c>
      <c r="NLZ1789" s="62">
        <v>53131609</v>
      </c>
      <c r="NMA1789" s="62">
        <v>53131609</v>
      </c>
      <c r="NMB1789" s="62">
        <v>53131609</v>
      </c>
      <c r="NMC1789" s="62">
        <v>53131609</v>
      </c>
      <c r="NMD1789" s="62">
        <v>53131609</v>
      </c>
      <c r="NME1789" s="62">
        <v>53131609</v>
      </c>
      <c r="NMF1789" s="62">
        <v>53131609</v>
      </c>
      <c r="NMG1789" s="62">
        <v>53131609</v>
      </c>
      <c r="NMH1789" s="62">
        <v>53131609</v>
      </c>
      <c r="NMI1789" s="62">
        <v>53131609</v>
      </c>
      <c r="NMJ1789" s="62">
        <v>53131609</v>
      </c>
      <c r="NMK1789" s="62">
        <v>53131609</v>
      </c>
      <c r="NML1789" s="62">
        <v>53131609</v>
      </c>
      <c r="NMM1789" s="62">
        <v>53131609</v>
      </c>
      <c r="NMN1789" s="62">
        <v>53131609</v>
      </c>
      <c r="NMO1789" s="62">
        <v>53131609</v>
      </c>
      <c r="NMP1789" s="62">
        <v>53131609</v>
      </c>
      <c r="NMQ1789" s="62">
        <v>53131609</v>
      </c>
      <c r="NMR1789" s="62">
        <v>53131609</v>
      </c>
      <c r="NMS1789" s="62">
        <v>53131609</v>
      </c>
      <c r="NMT1789" s="62">
        <v>53131609</v>
      </c>
      <c r="NMU1789" s="62">
        <v>53131609</v>
      </c>
      <c r="NMV1789" s="62">
        <v>53131609</v>
      </c>
      <c r="NMW1789" s="62">
        <v>53131609</v>
      </c>
      <c r="NMX1789" s="62">
        <v>53131609</v>
      </c>
      <c r="NMY1789" s="62">
        <v>53131609</v>
      </c>
      <c r="NMZ1789" s="62">
        <v>53131609</v>
      </c>
      <c r="NNA1789" s="62">
        <v>53131609</v>
      </c>
      <c r="NNB1789" s="62">
        <v>53131609</v>
      </c>
      <c r="NNC1789" s="62">
        <v>53131609</v>
      </c>
      <c r="NND1789" s="62">
        <v>53131609</v>
      </c>
      <c r="NNE1789" s="62">
        <v>53131609</v>
      </c>
      <c r="NNF1789" s="62">
        <v>53131609</v>
      </c>
      <c r="NNG1789" s="62">
        <v>53131609</v>
      </c>
      <c r="NNH1789" s="62">
        <v>53131609</v>
      </c>
      <c r="NNI1789" s="62">
        <v>53131609</v>
      </c>
      <c r="NNJ1789" s="62">
        <v>53131609</v>
      </c>
      <c r="NNK1789" s="62">
        <v>53131609</v>
      </c>
      <c r="NNL1789" s="62">
        <v>53131609</v>
      </c>
      <c r="NNM1789" s="62">
        <v>53131609</v>
      </c>
      <c r="NNN1789" s="62">
        <v>53131609</v>
      </c>
      <c r="NNO1789" s="62">
        <v>53131609</v>
      </c>
      <c r="NNP1789" s="62">
        <v>53131609</v>
      </c>
      <c r="NNQ1789" s="62">
        <v>53131609</v>
      </c>
      <c r="NNR1789" s="62">
        <v>53131609</v>
      </c>
      <c r="NNS1789" s="62">
        <v>53131609</v>
      </c>
      <c r="NNT1789" s="62">
        <v>53131609</v>
      </c>
      <c r="NNU1789" s="62">
        <v>53131609</v>
      </c>
      <c r="NNV1789" s="62">
        <v>53131609</v>
      </c>
      <c r="NNW1789" s="62">
        <v>53131609</v>
      </c>
      <c r="NNX1789" s="62">
        <v>53131609</v>
      </c>
      <c r="NNY1789" s="62">
        <v>53131609</v>
      </c>
      <c r="NNZ1789" s="62">
        <v>53131609</v>
      </c>
      <c r="NOA1789" s="62">
        <v>53131609</v>
      </c>
      <c r="NOB1789" s="62">
        <v>53131609</v>
      </c>
      <c r="NOC1789" s="62">
        <v>53131609</v>
      </c>
      <c r="NOD1789" s="62">
        <v>53131609</v>
      </c>
      <c r="NOE1789" s="62">
        <v>53131609</v>
      </c>
      <c r="NOF1789" s="62">
        <v>53131609</v>
      </c>
      <c r="NOG1789" s="62">
        <v>53131609</v>
      </c>
      <c r="NOH1789" s="62">
        <v>53131609</v>
      </c>
      <c r="NOI1789" s="62">
        <v>53131609</v>
      </c>
      <c r="NOJ1789" s="62">
        <v>53131609</v>
      </c>
      <c r="NOK1789" s="62">
        <v>53131609</v>
      </c>
      <c r="NOL1789" s="62">
        <v>53131609</v>
      </c>
      <c r="NOM1789" s="62">
        <v>53131609</v>
      </c>
      <c r="NON1789" s="62">
        <v>53131609</v>
      </c>
      <c r="NOO1789" s="62">
        <v>53131609</v>
      </c>
      <c r="NOP1789" s="62">
        <v>53131609</v>
      </c>
      <c r="NOQ1789" s="62">
        <v>53131609</v>
      </c>
      <c r="NOR1789" s="62">
        <v>53131609</v>
      </c>
      <c r="NOS1789" s="62">
        <v>53131609</v>
      </c>
      <c r="NOT1789" s="62">
        <v>53131609</v>
      </c>
      <c r="NOU1789" s="62">
        <v>53131609</v>
      </c>
      <c r="NOV1789" s="62">
        <v>53131609</v>
      </c>
      <c r="NOW1789" s="62">
        <v>53131609</v>
      </c>
      <c r="NOX1789" s="62">
        <v>53131609</v>
      </c>
      <c r="NOY1789" s="62">
        <v>53131609</v>
      </c>
      <c r="NOZ1789" s="62">
        <v>53131609</v>
      </c>
      <c r="NPA1789" s="62">
        <v>53131609</v>
      </c>
      <c r="NPB1789" s="62">
        <v>53131609</v>
      </c>
      <c r="NPC1789" s="62">
        <v>53131609</v>
      </c>
      <c r="NPD1789" s="62">
        <v>53131609</v>
      </c>
      <c r="NPE1789" s="62">
        <v>53131609</v>
      </c>
      <c r="NPF1789" s="62">
        <v>53131609</v>
      </c>
      <c r="NPG1789" s="62">
        <v>53131609</v>
      </c>
      <c r="NPH1789" s="62">
        <v>53131609</v>
      </c>
      <c r="NPI1789" s="62">
        <v>53131609</v>
      </c>
      <c r="NPJ1789" s="62">
        <v>53131609</v>
      </c>
      <c r="NPK1789" s="62">
        <v>53131609</v>
      </c>
      <c r="NPL1789" s="62">
        <v>53131609</v>
      </c>
      <c r="NPM1789" s="62">
        <v>53131609</v>
      </c>
      <c r="NPN1789" s="62">
        <v>53131609</v>
      </c>
      <c r="NPO1789" s="62">
        <v>53131609</v>
      </c>
      <c r="NPP1789" s="62">
        <v>53131609</v>
      </c>
      <c r="NPQ1789" s="62">
        <v>53131609</v>
      </c>
      <c r="NPR1789" s="62">
        <v>53131609</v>
      </c>
      <c r="NPS1789" s="62">
        <v>53131609</v>
      </c>
      <c r="NPT1789" s="62">
        <v>53131609</v>
      </c>
      <c r="NPU1789" s="62">
        <v>53131609</v>
      </c>
      <c r="NPV1789" s="62">
        <v>53131609</v>
      </c>
      <c r="NPW1789" s="62">
        <v>53131609</v>
      </c>
      <c r="NPX1789" s="62">
        <v>53131609</v>
      </c>
      <c r="NPY1789" s="62">
        <v>53131609</v>
      </c>
      <c r="NPZ1789" s="62">
        <v>53131609</v>
      </c>
      <c r="NQA1789" s="62">
        <v>53131609</v>
      </c>
      <c r="NQB1789" s="62">
        <v>53131609</v>
      </c>
      <c r="NQC1789" s="62">
        <v>53131609</v>
      </c>
      <c r="NQD1789" s="62">
        <v>53131609</v>
      </c>
      <c r="NQE1789" s="62">
        <v>53131609</v>
      </c>
      <c r="NQF1789" s="62">
        <v>53131609</v>
      </c>
      <c r="NQG1789" s="62">
        <v>53131609</v>
      </c>
      <c r="NQH1789" s="62">
        <v>53131609</v>
      </c>
      <c r="NQI1789" s="62">
        <v>53131609</v>
      </c>
      <c r="NQJ1789" s="62">
        <v>53131609</v>
      </c>
      <c r="NQK1789" s="62">
        <v>53131609</v>
      </c>
      <c r="NQL1789" s="62">
        <v>53131609</v>
      </c>
      <c r="NQM1789" s="62">
        <v>53131609</v>
      </c>
      <c r="NQN1789" s="62">
        <v>53131609</v>
      </c>
      <c r="NQO1789" s="62">
        <v>53131609</v>
      </c>
      <c r="NQP1789" s="62">
        <v>53131609</v>
      </c>
      <c r="NQQ1789" s="62">
        <v>53131609</v>
      </c>
      <c r="NQR1789" s="62">
        <v>53131609</v>
      </c>
      <c r="NQS1789" s="62">
        <v>53131609</v>
      </c>
      <c r="NQT1789" s="62">
        <v>53131609</v>
      </c>
      <c r="NQU1789" s="62">
        <v>53131609</v>
      </c>
      <c r="NQV1789" s="62">
        <v>53131609</v>
      </c>
      <c r="NQW1789" s="62">
        <v>53131609</v>
      </c>
      <c r="NQX1789" s="62">
        <v>53131609</v>
      </c>
      <c r="NQY1789" s="62">
        <v>53131609</v>
      </c>
      <c r="NQZ1789" s="62">
        <v>53131609</v>
      </c>
      <c r="NRA1789" s="62">
        <v>53131609</v>
      </c>
      <c r="NRB1789" s="62">
        <v>53131609</v>
      </c>
      <c r="NRC1789" s="62">
        <v>53131609</v>
      </c>
      <c r="NRD1789" s="62">
        <v>53131609</v>
      </c>
      <c r="NRE1789" s="62">
        <v>53131609</v>
      </c>
      <c r="NRF1789" s="62">
        <v>53131609</v>
      </c>
      <c r="NRG1789" s="62">
        <v>53131609</v>
      </c>
      <c r="NRH1789" s="62">
        <v>53131609</v>
      </c>
      <c r="NRI1789" s="62">
        <v>53131609</v>
      </c>
      <c r="NRJ1789" s="62">
        <v>53131609</v>
      </c>
      <c r="NRK1789" s="62">
        <v>53131609</v>
      </c>
      <c r="NRL1789" s="62">
        <v>53131609</v>
      </c>
      <c r="NRM1789" s="62">
        <v>53131609</v>
      </c>
      <c r="NRN1789" s="62">
        <v>53131609</v>
      </c>
      <c r="NRO1789" s="62">
        <v>53131609</v>
      </c>
      <c r="NRP1789" s="62">
        <v>53131609</v>
      </c>
      <c r="NRQ1789" s="62">
        <v>53131609</v>
      </c>
      <c r="NRR1789" s="62">
        <v>53131609</v>
      </c>
      <c r="NRS1789" s="62">
        <v>53131609</v>
      </c>
      <c r="NRT1789" s="62">
        <v>53131609</v>
      </c>
      <c r="NRU1789" s="62">
        <v>53131609</v>
      </c>
      <c r="NRV1789" s="62">
        <v>53131609</v>
      </c>
      <c r="NRW1789" s="62">
        <v>53131609</v>
      </c>
      <c r="NRX1789" s="62">
        <v>53131609</v>
      </c>
      <c r="NRY1789" s="62">
        <v>53131609</v>
      </c>
      <c r="NRZ1789" s="62">
        <v>53131609</v>
      </c>
      <c r="NSA1789" s="62">
        <v>53131609</v>
      </c>
      <c r="NSB1789" s="62">
        <v>53131609</v>
      </c>
      <c r="NSC1789" s="62">
        <v>53131609</v>
      </c>
      <c r="NSD1789" s="62">
        <v>53131609</v>
      </c>
      <c r="NSE1789" s="62">
        <v>53131609</v>
      </c>
      <c r="NSF1789" s="62">
        <v>53131609</v>
      </c>
      <c r="NSG1789" s="62">
        <v>53131609</v>
      </c>
      <c r="NSH1789" s="62">
        <v>53131609</v>
      </c>
      <c r="NSI1789" s="62">
        <v>53131609</v>
      </c>
      <c r="NSJ1789" s="62">
        <v>53131609</v>
      </c>
      <c r="NSK1789" s="62">
        <v>53131609</v>
      </c>
      <c r="NSL1789" s="62">
        <v>53131609</v>
      </c>
      <c r="NSM1789" s="62">
        <v>53131609</v>
      </c>
      <c r="NSN1789" s="62">
        <v>53131609</v>
      </c>
      <c r="NSO1789" s="62">
        <v>53131609</v>
      </c>
      <c r="NSP1789" s="62">
        <v>53131609</v>
      </c>
      <c r="NSQ1789" s="62">
        <v>53131609</v>
      </c>
      <c r="NSR1789" s="62">
        <v>53131609</v>
      </c>
      <c r="NSS1789" s="62">
        <v>53131609</v>
      </c>
      <c r="NST1789" s="62">
        <v>53131609</v>
      </c>
      <c r="NSU1789" s="62">
        <v>53131609</v>
      </c>
      <c r="NSV1789" s="62">
        <v>53131609</v>
      </c>
      <c r="NSW1789" s="62">
        <v>53131609</v>
      </c>
      <c r="NSX1789" s="62">
        <v>53131609</v>
      </c>
      <c r="NSY1789" s="62">
        <v>53131609</v>
      </c>
      <c r="NSZ1789" s="62">
        <v>53131609</v>
      </c>
      <c r="NTA1789" s="62">
        <v>53131609</v>
      </c>
      <c r="NTB1789" s="62">
        <v>53131609</v>
      </c>
      <c r="NTC1789" s="62">
        <v>53131609</v>
      </c>
      <c r="NTD1789" s="62">
        <v>53131609</v>
      </c>
      <c r="NTE1789" s="62">
        <v>53131609</v>
      </c>
      <c r="NTF1789" s="62">
        <v>53131609</v>
      </c>
      <c r="NTG1789" s="62">
        <v>53131609</v>
      </c>
      <c r="NTH1789" s="62">
        <v>53131609</v>
      </c>
      <c r="NTI1789" s="62">
        <v>53131609</v>
      </c>
      <c r="NTJ1789" s="62">
        <v>53131609</v>
      </c>
      <c r="NTK1789" s="62">
        <v>53131609</v>
      </c>
      <c r="NTL1789" s="62">
        <v>53131609</v>
      </c>
      <c r="NTM1789" s="62">
        <v>53131609</v>
      </c>
      <c r="NTN1789" s="62">
        <v>53131609</v>
      </c>
      <c r="NTO1789" s="62">
        <v>53131609</v>
      </c>
      <c r="NTP1789" s="62">
        <v>53131609</v>
      </c>
      <c r="NTQ1789" s="62">
        <v>53131609</v>
      </c>
      <c r="NTR1789" s="62">
        <v>53131609</v>
      </c>
      <c r="NTS1789" s="62">
        <v>53131609</v>
      </c>
      <c r="NTT1789" s="62">
        <v>53131609</v>
      </c>
      <c r="NTU1789" s="62">
        <v>53131609</v>
      </c>
      <c r="NTV1789" s="62">
        <v>53131609</v>
      </c>
      <c r="NTW1789" s="62">
        <v>53131609</v>
      </c>
      <c r="NTX1789" s="62">
        <v>53131609</v>
      </c>
      <c r="NTY1789" s="62">
        <v>53131609</v>
      </c>
      <c r="NTZ1789" s="62">
        <v>53131609</v>
      </c>
      <c r="NUA1789" s="62">
        <v>53131609</v>
      </c>
      <c r="NUB1789" s="62">
        <v>53131609</v>
      </c>
      <c r="NUC1789" s="62">
        <v>53131609</v>
      </c>
      <c r="NUD1789" s="62">
        <v>53131609</v>
      </c>
      <c r="NUE1789" s="62">
        <v>53131609</v>
      </c>
      <c r="NUF1789" s="62">
        <v>53131609</v>
      </c>
      <c r="NUG1789" s="62">
        <v>53131609</v>
      </c>
      <c r="NUH1789" s="62">
        <v>53131609</v>
      </c>
      <c r="NUI1789" s="62">
        <v>53131609</v>
      </c>
      <c r="NUJ1789" s="62">
        <v>53131609</v>
      </c>
      <c r="NUK1789" s="62">
        <v>53131609</v>
      </c>
      <c r="NUL1789" s="62">
        <v>53131609</v>
      </c>
      <c r="NUM1789" s="62">
        <v>53131609</v>
      </c>
      <c r="NUN1789" s="62">
        <v>53131609</v>
      </c>
      <c r="NUO1789" s="62">
        <v>53131609</v>
      </c>
      <c r="NUP1789" s="62">
        <v>53131609</v>
      </c>
      <c r="NUQ1789" s="62">
        <v>53131609</v>
      </c>
      <c r="NUR1789" s="62">
        <v>53131609</v>
      </c>
      <c r="NUS1789" s="62">
        <v>53131609</v>
      </c>
      <c r="NUT1789" s="62">
        <v>53131609</v>
      </c>
      <c r="NUU1789" s="62">
        <v>53131609</v>
      </c>
      <c r="NUV1789" s="62">
        <v>53131609</v>
      </c>
      <c r="NUW1789" s="62">
        <v>53131609</v>
      </c>
      <c r="NUX1789" s="62">
        <v>53131609</v>
      </c>
      <c r="NUY1789" s="62">
        <v>53131609</v>
      </c>
      <c r="NUZ1789" s="62">
        <v>53131609</v>
      </c>
      <c r="NVA1789" s="62">
        <v>53131609</v>
      </c>
      <c r="NVB1789" s="62">
        <v>53131609</v>
      </c>
      <c r="NVC1789" s="62">
        <v>53131609</v>
      </c>
      <c r="NVD1789" s="62">
        <v>53131609</v>
      </c>
      <c r="NVE1789" s="62">
        <v>53131609</v>
      </c>
      <c r="NVF1789" s="62">
        <v>53131609</v>
      </c>
      <c r="NVG1789" s="62">
        <v>53131609</v>
      </c>
      <c r="NVH1789" s="62">
        <v>53131609</v>
      </c>
      <c r="NVI1789" s="62">
        <v>53131609</v>
      </c>
      <c r="NVJ1789" s="62">
        <v>53131609</v>
      </c>
      <c r="NVK1789" s="62">
        <v>53131609</v>
      </c>
      <c r="NVL1789" s="62">
        <v>53131609</v>
      </c>
      <c r="NVM1789" s="62">
        <v>53131609</v>
      </c>
      <c r="NVN1789" s="62">
        <v>53131609</v>
      </c>
      <c r="NVO1789" s="62">
        <v>53131609</v>
      </c>
      <c r="NVP1789" s="62">
        <v>53131609</v>
      </c>
      <c r="NVQ1789" s="62">
        <v>53131609</v>
      </c>
      <c r="NVR1789" s="62">
        <v>53131609</v>
      </c>
      <c r="NVS1789" s="62">
        <v>53131609</v>
      </c>
      <c r="NVT1789" s="62">
        <v>53131609</v>
      </c>
      <c r="NVU1789" s="62">
        <v>53131609</v>
      </c>
      <c r="NVV1789" s="62">
        <v>53131609</v>
      </c>
      <c r="NVW1789" s="62">
        <v>53131609</v>
      </c>
      <c r="NVX1789" s="62">
        <v>53131609</v>
      </c>
      <c r="NVY1789" s="62">
        <v>53131609</v>
      </c>
      <c r="NVZ1789" s="62">
        <v>53131609</v>
      </c>
      <c r="NWA1789" s="62">
        <v>53131609</v>
      </c>
      <c r="NWB1789" s="62">
        <v>53131609</v>
      </c>
      <c r="NWC1789" s="62">
        <v>53131609</v>
      </c>
      <c r="NWD1789" s="62">
        <v>53131609</v>
      </c>
      <c r="NWE1789" s="62">
        <v>53131609</v>
      </c>
      <c r="NWF1789" s="62">
        <v>53131609</v>
      </c>
      <c r="NWG1789" s="62">
        <v>53131609</v>
      </c>
      <c r="NWH1789" s="62">
        <v>53131609</v>
      </c>
      <c r="NWI1789" s="62">
        <v>53131609</v>
      </c>
      <c r="NWJ1789" s="62">
        <v>53131609</v>
      </c>
      <c r="NWK1789" s="62">
        <v>53131609</v>
      </c>
      <c r="NWL1789" s="62">
        <v>53131609</v>
      </c>
      <c r="NWM1789" s="62">
        <v>53131609</v>
      </c>
      <c r="NWN1789" s="62">
        <v>53131609</v>
      </c>
      <c r="NWO1789" s="62">
        <v>53131609</v>
      </c>
      <c r="NWP1789" s="62">
        <v>53131609</v>
      </c>
      <c r="NWQ1789" s="62">
        <v>53131609</v>
      </c>
      <c r="NWR1789" s="62">
        <v>53131609</v>
      </c>
      <c r="NWS1789" s="62">
        <v>53131609</v>
      </c>
      <c r="NWT1789" s="62">
        <v>53131609</v>
      </c>
      <c r="NWU1789" s="62">
        <v>53131609</v>
      </c>
      <c r="NWV1789" s="62">
        <v>53131609</v>
      </c>
      <c r="NWW1789" s="62">
        <v>53131609</v>
      </c>
      <c r="NWX1789" s="62">
        <v>53131609</v>
      </c>
      <c r="NWY1789" s="62">
        <v>53131609</v>
      </c>
      <c r="NWZ1789" s="62">
        <v>53131609</v>
      </c>
      <c r="NXA1789" s="62">
        <v>53131609</v>
      </c>
      <c r="NXB1789" s="62">
        <v>53131609</v>
      </c>
      <c r="NXC1789" s="62">
        <v>53131609</v>
      </c>
      <c r="NXD1789" s="62">
        <v>53131609</v>
      </c>
      <c r="NXE1789" s="62">
        <v>53131609</v>
      </c>
      <c r="NXF1789" s="62">
        <v>53131609</v>
      </c>
      <c r="NXG1789" s="62">
        <v>53131609</v>
      </c>
      <c r="NXH1789" s="62">
        <v>53131609</v>
      </c>
      <c r="NXI1789" s="62">
        <v>53131609</v>
      </c>
      <c r="NXJ1789" s="62">
        <v>53131609</v>
      </c>
      <c r="NXK1789" s="62">
        <v>53131609</v>
      </c>
      <c r="NXL1789" s="62">
        <v>53131609</v>
      </c>
      <c r="NXM1789" s="62">
        <v>53131609</v>
      </c>
      <c r="NXN1789" s="62">
        <v>53131609</v>
      </c>
      <c r="NXO1789" s="62">
        <v>53131609</v>
      </c>
      <c r="NXP1789" s="62">
        <v>53131609</v>
      </c>
      <c r="NXQ1789" s="62">
        <v>53131609</v>
      </c>
      <c r="NXR1789" s="62">
        <v>53131609</v>
      </c>
      <c r="NXS1789" s="62">
        <v>53131609</v>
      </c>
      <c r="NXT1789" s="62">
        <v>53131609</v>
      </c>
      <c r="NXU1789" s="62">
        <v>53131609</v>
      </c>
      <c r="NXV1789" s="62">
        <v>53131609</v>
      </c>
      <c r="NXW1789" s="62">
        <v>53131609</v>
      </c>
      <c r="NXX1789" s="62">
        <v>53131609</v>
      </c>
      <c r="NXY1789" s="62">
        <v>53131609</v>
      </c>
      <c r="NXZ1789" s="62">
        <v>53131609</v>
      </c>
      <c r="NYA1789" s="62">
        <v>53131609</v>
      </c>
      <c r="NYB1789" s="62">
        <v>53131609</v>
      </c>
      <c r="NYC1789" s="62">
        <v>53131609</v>
      </c>
      <c r="NYD1789" s="62">
        <v>53131609</v>
      </c>
      <c r="NYE1789" s="62">
        <v>53131609</v>
      </c>
      <c r="NYF1789" s="62">
        <v>53131609</v>
      </c>
      <c r="NYG1789" s="62">
        <v>53131609</v>
      </c>
      <c r="NYH1789" s="62">
        <v>53131609</v>
      </c>
      <c r="NYI1789" s="62">
        <v>53131609</v>
      </c>
      <c r="NYJ1789" s="62">
        <v>53131609</v>
      </c>
      <c r="NYK1789" s="62">
        <v>53131609</v>
      </c>
      <c r="NYL1789" s="62">
        <v>53131609</v>
      </c>
      <c r="NYM1789" s="62">
        <v>53131609</v>
      </c>
      <c r="NYN1789" s="62">
        <v>53131609</v>
      </c>
      <c r="NYO1789" s="62">
        <v>53131609</v>
      </c>
      <c r="NYP1789" s="62">
        <v>53131609</v>
      </c>
      <c r="NYQ1789" s="62">
        <v>53131609</v>
      </c>
      <c r="NYR1789" s="62">
        <v>53131609</v>
      </c>
      <c r="NYS1789" s="62">
        <v>53131609</v>
      </c>
      <c r="NYT1789" s="62">
        <v>53131609</v>
      </c>
      <c r="NYU1789" s="62">
        <v>53131609</v>
      </c>
      <c r="NYV1789" s="62">
        <v>53131609</v>
      </c>
      <c r="NYW1789" s="62">
        <v>53131609</v>
      </c>
      <c r="NYX1789" s="62">
        <v>53131609</v>
      </c>
      <c r="NYY1789" s="62">
        <v>53131609</v>
      </c>
      <c r="NYZ1789" s="62">
        <v>53131609</v>
      </c>
      <c r="NZA1789" s="62">
        <v>53131609</v>
      </c>
      <c r="NZB1789" s="62">
        <v>53131609</v>
      </c>
      <c r="NZC1789" s="62">
        <v>53131609</v>
      </c>
      <c r="NZD1789" s="62">
        <v>53131609</v>
      </c>
      <c r="NZE1789" s="62">
        <v>53131609</v>
      </c>
      <c r="NZF1789" s="62">
        <v>53131609</v>
      </c>
      <c r="NZG1789" s="62">
        <v>53131609</v>
      </c>
      <c r="NZH1789" s="62">
        <v>53131609</v>
      </c>
      <c r="NZI1789" s="62">
        <v>53131609</v>
      </c>
      <c r="NZJ1789" s="62">
        <v>53131609</v>
      </c>
      <c r="NZK1789" s="62">
        <v>53131609</v>
      </c>
      <c r="NZL1789" s="62">
        <v>53131609</v>
      </c>
      <c r="NZM1789" s="62">
        <v>53131609</v>
      </c>
      <c r="NZN1789" s="62">
        <v>53131609</v>
      </c>
      <c r="NZO1789" s="62">
        <v>53131609</v>
      </c>
      <c r="NZP1789" s="62">
        <v>53131609</v>
      </c>
      <c r="NZQ1789" s="62">
        <v>53131609</v>
      </c>
      <c r="NZR1789" s="62">
        <v>53131609</v>
      </c>
      <c r="NZS1789" s="62">
        <v>53131609</v>
      </c>
      <c r="NZT1789" s="62">
        <v>53131609</v>
      </c>
      <c r="NZU1789" s="62">
        <v>53131609</v>
      </c>
      <c r="NZV1789" s="62">
        <v>53131609</v>
      </c>
      <c r="NZW1789" s="62">
        <v>53131609</v>
      </c>
      <c r="NZX1789" s="62">
        <v>53131609</v>
      </c>
      <c r="NZY1789" s="62">
        <v>53131609</v>
      </c>
      <c r="NZZ1789" s="62">
        <v>53131609</v>
      </c>
      <c r="OAA1789" s="62">
        <v>53131609</v>
      </c>
      <c r="OAB1789" s="62">
        <v>53131609</v>
      </c>
      <c r="OAC1789" s="62">
        <v>53131609</v>
      </c>
      <c r="OAD1789" s="62">
        <v>53131609</v>
      </c>
      <c r="OAE1789" s="62">
        <v>53131609</v>
      </c>
      <c r="OAF1789" s="62">
        <v>53131609</v>
      </c>
      <c r="OAG1789" s="62">
        <v>53131609</v>
      </c>
      <c r="OAH1789" s="62">
        <v>53131609</v>
      </c>
      <c r="OAI1789" s="62">
        <v>53131609</v>
      </c>
      <c r="OAJ1789" s="62">
        <v>53131609</v>
      </c>
      <c r="OAK1789" s="62">
        <v>53131609</v>
      </c>
      <c r="OAL1789" s="62">
        <v>53131609</v>
      </c>
      <c r="OAM1789" s="62">
        <v>53131609</v>
      </c>
      <c r="OAN1789" s="62">
        <v>53131609</v>
      </c>
      <c r="OAO1789" s="62">
        <v>53131609</v>
      </c>
      <c r="OAP1789" s="62">
        <v>53131609</v>
      </c>
      <c r="OAQ1789" s="62">
        <v>53131609</v>
      </c>
      <c r="OAR1789" s="62">
        <v>53131609</v>
      </c>
      <c r="OAS1789" s="62">
        <v>53131609</v>
      </c>
      <c r="OAT1789" s="62">
        <v>53131609</v>
      </c>
      <c r="OAU1789" s="62">
        <v>53131609</v>
      </c>
      <c r="OAV1789" s="62">
        <v>53131609</v>
      </c>
      <c r="OAW1789" s="62">
        <v>53131609</v>
      </c>
      <c r="OAX1789" s="62">
        <v>53131609</v>
      </c>
      <c r="OAY1789" s="62">
        <v>53131609</v>
      </c>
      <c r="OAZ1789" s="62">
        <v>53131609</v>
      </c>
      <c r="OBA1789" s="62">
        <v>53131609</v>
      </c>
      <c r="OBB1789" s="62">
        <v>53131609</v>
      </c>
      <c r="OBC1789" s="62">
        <v>53131609</v>
      </c>
      <c r="OBD1789" s="62">
        <v>53131609</v>
      </c>
      <c r="OBE1789" s="62">
        <v>53131609</v>
      </c>
      <c r="OBF1789" s="62">
        <v>53131609</v>
      </c>
      <c r="OBG1789" s="62">
        <v>53131609</v>
      </c>
      <c r="OBH1789" s="62">
        <v>53131609</v>
      </c>
      <c r="OBI1789" s="62">
        <v>53131609</v>
      </c>
      <c r="OBJ1789" s="62">
        <v>53131609</v>
      </c>
      <c r="OBK1789" s="62">
        <v>53131609</v>
      </c>
      <c r="OBL1789" s="62">
        <v>53131609</v>
      </c>
      <c r="OBM1789" s="62">
        <v>53131609</v>
      </c>
      <c r="OBN1789" s="62">
        <v>53131609</v>
      </c>
      <c r="OBO1789" s="62">
        <v>53131609</v>
      </c>
      <c r="OBP1789" s="62">
        <v>53131609</v>
      </c>
      <c r="OBQ1789" s="62">
        <v>53131609</v>
      </c>
      <c r="OBR1789" s="62">
        <v>53131609</v>
      </c>
      <c r="OBS1789" s="62">
        <v>53131609</v>
      </c>
      <c r="OBT1789" s="62">
        <v>53131609</v>
      </c>
      <c r="OBU1789" s="62">
        <v>53131609</v>
      </c>
      <c r="OBV1789" s="62">
        <v>53131609</v>
      </c>
      <c r="OBW1789" s="62">
        <v>53131609</v>
      </c>
      <c r="OBX1789" s="62">
        <v>53131609</v>
      </c>
      <c r="OBY1789" s="62">
        <v>53131609</v>
      </c>
      <c r="OBZ1789" s="62">
        <v>53131609</v>
      </c>
      <c r="OCA1789" s="62">
        <v>53131609</v>
      </c>
      <c r="OCB1789" s="62">
        <v>53131609</v>
      </c>
      <c r="OCC1789" s="62">
        <v>53131609</v>
      </c>
      <c r="OCD1789" s="62">
        <v>53131609</v>
      </c>
      <c r="OCE1789" s="62">
        <v>53131609</v>
      </c>
      <c r="OCF1789" s="62">
        <v>53131609</v>
      </c>
      <c r="OCG1789" s="62">
        <v>53131609</v>
      </c>
      <c r="OCH1789" s="62">
        <v>53131609</v>
      </c>
      <c r="OCI1789" s="62">
        <v>53131609</v>
      </c>
      <c r="OCJ1789" s="62">
        <v>53131609</v>
      </c>
      <c r="OCK1789" s="62">
        <v>53131609</v>
      </c>
      <c r="OCL1789" s="62">
        <v>53131609</v>
      </c>
      <c r="OCM1789" s="62">
        <v>53131609</v>
      </c>
      <c r="OCN1789" s="62">
        <v>53131609</v>
      </c>
      <c r="OCO1789" s="62">
        <v>53131609</v>
      </c>
      <c r="OCP1789" s="62">
        <v>53131609</v>
      </c>
      <c r="OCQ1789" s="62">
        <v>53131609</v>
      </c>
      <c r="OCR1789" s="62">
        <v>53131609</v>
      </c>
      <c r="OCS1789" s="62">
        <v>53131609</v>
      </c>
      <c r="OCT1789" s="62">
        <v>53131609</v>
      </c>
      <c r="OCU1789" s="62">
        <v>53131609</v>
      </c>
      <c r="OCV1789" s="62">
        <v>53131609</v>
      </c>
      <c r="OCW1789" s="62">
        <v>53131609</v>
      </c>
      <c r="OCX1789" s="62">
        <v>53131609</v>
      </c>
      <c r="OCY1789" s="62">
        <v>53131609</v>
      </c>
      <c r="OCZ1789" s="62">
        <v>53131609</v>
      </c>
      <c r="ODA1789" s="62">
        <v>53131609</v>
      </c>
      <c r="ODB1789" s="62">
        <v>53131609</v>
      </c>
      <c r="ODC1789" s="62">
        <v>53131609</v>
      </c>
      <c r="ODD1789" s="62">
        <v>53131609</v>
      </c>
      <c r="ODE1789" s="62">
        <v>53131609</v>
      </c>
      <c r="ODF1789" s="62">
        <v>53131609</v>
      </c>
      <c r="ODG1789" s="62">
        <v>53131609</v>
      </c>
      <c r="ODH1789" s="62">
        <v>53131609</v>
      </c>
      <c r="ODI1789" s="62">
        <v>53131609</v>
      </c>
      <c r="ODJ1789" s="62">
        <v>53131609</v>
      </c>
      <c r="ODK1789" s="62">
        <v>53131609</v>
      </c>
      <c r="ODL1789" s="62">
        <v>53131609</v>
      </c>
      <c r="ODM1789" s="62">
        <v>53131609</v>
      </c>
      <c r="ODN1789" s="62">
        <v>53131609</v>
      </c>
      <c r="ODO1789" s="62">
        <v>53131609</v>
      </c>
      <c r="ODP1789" s="62">
        <v>53131609</v>
      </c>
      <c r="ODQ1789" s="62">
        <v>53131609</v>
      </c>
      <c r="ODR1789" s="62">
        <v>53131609</v>
      </c>
      <c r="ODS1789" s="62">
        <v>53131609</v>
      </c>
      <c r="ODT1789" s="62">
        <v>53131609</v>
      </c>
      <c r="ODU1789" s="62">
        <v>53131609</v>
      </c>
      <c r="ODV1789" s="62">
        <v>53131609</v>
      </c>
      <c r="ODW1789" s="62">
        <v>53131609</v>
      </c>
      <c r="ODX1789" s="62">
        <v>53131609</v>
      </c>
      <c r="ODY1789" s="62">
        <v>53131609</v>
      </c>
      <c r="ODZ1789" s="62">
        <v>53131609</v>
      </c>
      <c r="OEA1789" s="62">
        <v>53131609</v>
      </c>
      <c r="OEB1789" s="62">
        <v>53131609</v>
      </c>
      <c r="OEC1789" s="62">
        <v>53131609</v>
      </c>
      <c r="OED1789" s="62">
        <v>53131609</v>
      </c>
      <c r="OEE1789" s="62">
        <v>53131609</v>
      </c>
      <c r="OEF1789" s="62">
        <v>53131609</v>
      </c>
      <c r="OEG1789" s="62">
        <v>53131609</v>
      </c>
      <c r="OEH1789" s="62">
        <v>53131609</v>
      </c>
      <c r="OEI1789" s="62">
        <v>53131609</v>
      </c>
      <c r="OEJ1789" s="62">
        <v>53131609</v>
      </c>
      <c r="OEK1789" s="62">
        <v>53131609</v>
      </c>
      <c r="OEL1789" s="62">
        <v>53131609</v>
      </c>
      <c r="OEM1789" s="62">
        <v>53131609</v>
      </c>
      <c r="OEN1789" s="62">
        <v>53131609</v>
      </c>
      <c r="OEO1789" s="62">
        <v>53131609</v>
      </c>
      <c r="OEP1789" s="62">
        <v>53131609</v>
      </c>
      <c r="OEQ1789" s="62">
        <v>53131609</v>
      </c>
      <c r="OER1789" s="62">
        <v>53131609</v>
      </c>
      <c r="OES1789" s="62">
        <v>53131609</v>
      </c>
      <c r="OET1789" s="62">
        <v>53131609</v>
      </c>
      <c r="OEU1789" s="62">
        <v>53131609</v>
      </c>
      <c r="OEV1789" s="62">
        <v>53131609</v>
      </c>
      <c r="OEW1789" s="62">
        <v>53131609</v>
      </c>
      <c r="OEX1789" s="62">
        <v>53131609</v>
      </c>
      <c r="OEY1789" s="62">
        <v>53131609</v>
      </c>
      <c r="OEZ1789" s="62">
        <v>53131609</v>
      </c>
      <c r="OFA1789" s="62">
        <v>53131609</v>
      </c>
      <c r="OFB1789" s="62">
        <v>53131609</v>
      </c>
      <c r="OFC1789" s="62">
        <v>53131609</v>
      </c>
      <c r="OFD1789" s="62">
        <v>53131609</v>
      </c>
      <c r="OFE1789" s="62">
        <v>53131609</v>
      </c>
      <c r="OFF1789" s="62">
        <v>53131609</v>
      </c>
      <c r="OFG1789" s="62">
        <v>53131609</v>
      </c>
      <c r="OFH1789" s="62">
        <v>53131609</v>
      </c>
      <c r="OFI1789" s="62">
        <v>53131609</v>
      </c>
      <c r="OFJ1789" s="62">
        <v>53131609</v>
      </c>
      <c r="OFK1789" s="62">
        <v>53131609</v>
      </c>
      <c r="OFL1789" s="62">
        <v>53131609</v>
      </c>
      <c r="OFM1789" s="62">
        <v>53131609</v>
      </c>
      <c r="OFN1789" s="62">
        <v>53131609</v>
      </c>
      <c r="OFO1789" s="62">
        <v>53131609</v>
      </c>
      <c r="OFP1789" s="62">
        <v>53131609</v>
      </c>
      <c r="OFQ1789" s="62">
        <v>53131609</v>
      </c>
      <c r="OFR1789" s="62">
        <v>53131609</v>
      </c>
      <c r="OFS1789" s="62">
        <v>53131609</v>
      </c>
      <c r="OFT1789" s="62">
        <v>53131609</v>
      </c>
      <c r="OFU1789" s="62">
        <v>53131609</v>
      </c>
      <c r="OFV1789" s="62">
        <v>53131609</v>
      </c>
      <c r="OFW1789" s="62">
        <v>53131609</v>
      </c>
      <c r="OFX1789" s="62">
        <v>53131609</v>
      </c>
      <c r="OFY1789" s="62">
        <v>53131609</v>
      </c>
      <c r="OFZ1789" s="62">
        <v>53131609</v>
      </c>
      <c r="OGA1789" s="62">
        <v>53131609</v>
      </c>
      <c r="OGB1789" s="62">
        <v>53131609</v>
      </c>
      <c r="OGC1789" s="62">
        <v>53131609</v>
      </c>
      <c r="OGD1789" s="62">
        <v>53131609</v>
      </c>
      <c r="OGE1789" s="62">
        <v>53131609</v>
      </c>
      <c r="OGF1789" s="62">
        <v>53131609</v>
      </c>
      <c r="OGG1789" s="62">
        <v>53131609</v>
      </c>
      <c r="OGH1789" s="62">
        <v>53131609</v>
      </c>
      <c r="OGI1789" s="62">
        <v>53131609</v>
      </c>
      <c r="OGJ1789" s="62">
        <v>53131609</v>
      </c>
      <c r="OGK1789" s="62">
        <v>53131609</v>
      </c>
      <c r="OGL1789" s="62">
        <v>53131609</v>
      </c>
      <c r="OGM1789" s="62">
        <v>53131609</v>
      </c>
      <c r="OGN1789" s="62">
        <v>53131609</v>
      </c>
      <c r="OGO1789" s="62">
        <v>53131609</v>
      </c>
      <c r="OGP1789" s="62">
        <v>53131609</v>
      </c>
      <c r="OGQ1789" s="62">
        <v>53131609</v>
      </c>
      <c r="OGR1789" s="62">
        <v>53131609</v>
      </c>
      <c r="OGS1789" s="62">
        <v>53131609</v>
      </c>
      <c r="OGT1789" s="62">
        <v>53131609</v>
      </c>
      <c r="OGU1789" s="62">
        <v>53131609</v>
      </c>
      <c r="OGV1789" s="62">
        <v>53131609</v>
      </c>
      <c r="OGW1789" s="62">
        <v>53131609</v>
      </c>
      <c r="OGX1789" s="62">
        <v>53131609</v>
      </c>
      <c r="OGY1789" s="62">
        <v>53131609</v>
      </c>
      <c r="OGZ1789" s="62">
        <v>53131609</v>
      </c>
      <c r="OHA1789" s="62">
        <v>53131609</v>
      </c>
      <c r="OHB1789" s="62">
        <v>53131609</v>
      </c>
      <c r="OHC1789" s="62">
        <v>53131609</v>
      </c>
      <c r="OHD1789" s="62">
        <v>53131609</v>
      </c>
      <c r="OHE1789" s="62">
        <v>53131609</v>
      </c>
      <c r="OHF1789" s="62">
        <v>53131609</v>
      </c>
      <c r="OHG1789" s="62">
        <v>53131609</v>
      </c>
      <c r="OHH1789" s="62">
        <v>53131609</v>
      </c>
      <c r="OHI1789" s="62">
        <v>53131609</v>
      </c>
      <c r="OHJ1789" s="62">
        <v>53131609</v>
      </c>
      <c r="OHK1789" s="62">
        <v>53131609</v>
      </c>
      <c r="OHL1789" s="62">
        <v>53131609</v>
      </c>
      <c r="OHM1789" s="62">
        <v>53131609</v>
      </c>
      <c r="OHN1789" s="62">
        <v>53131609</v>
      </c>
      <c r="OHO1789" s="62">
        <v>53131609</v>
      </c>
      <c r="OHP1789" s="62">
        <v>53131609</v>
      </c>
      <c r="OHQ1789" s="62">
        <v>53131609</v>
      </c>
      <c r="OHR1789" s="62">
        <v>53131609</v>
      </c>
      <c r="OHS1789" s="62">
        <v>53131609</v>
      </c>
      <c r="OHT1789" s="62">
        <v>53131609</v>
      </c>
      <c r="OHU1789" s="62">
        <v>53131609</v>
      </c>
      <c r="OHV1789" s="62">
        <v>53131609</v>
      </c>
      <c r="OHW1789" s="62">
        <v>53131609</v>
      </c>
      <c r="OHX1789" s="62">
        <v>53131609</v>
      </c>
      <c r="OHY1789" s="62">
        <v>53131609</v>
      </c>
      <c r="OHZ1789" s="62">
        <v>53131609</v>
      </c>
      <c r="OIA1789" s="62">
        <v>53131609</v>
      </c>
      <c r="OIB1789" s="62">
        <v>53131609</v>
      </c>
      <c r="OIC1789" s="62">
        <v>53131609</v>
      </c>
      <c r="OID1789" s="62">
        <v>53131609</v>
      </c>
      <c r="OIE1789" s="62">
        <v>53131609</v>
      </c>
      <c r="OIF1789" s="62">
        <v>53131609</v>
      </c>
      <c r="OIG1789" s="62">
        <v>53131609</v>
      </c>
      <c r="OIH1789" s="62">
        <v>53131609</v>
      </c>
      <c r="OII1789" s="62">
        <v>53131609</v>
      </c>
      <c r="OIJ1789" s="62">
        <v>53131609</v>
      </c>
      <c r="OIK1789" s="62">
        <v>53131609</v>
      </c>
      <c r="OIL1789" s="62">
        <v>53131609</v>
      </c>
      <c r="OIM1789" s="62">
        <v>53131609</v>
      </c>
      <c r="OIN1789" s="62">
        <v>53131609</v>
      </c>
      <c r="OIO1789" s="62">
        <v>53131609</v>
      </c>
      <c r="OIP1789" s="62">
        <v>53131609</v>
      </c>
      <c r="OIQ1789" s="62">
        <v>53131609</v>
      </c>
      <c r="OIR1789" s="62">
        <v>53131609</v>
      </c>
      <c r="OIS1789" s="62">
        <v>53131609</v>
      </c>
      <c r="OIT1789" s="62">
        <v>53131609</v>
      </c>
      <c r="OIU1789" s="62">
        <v>53131609</v>
      </c>
      <c r="OIV1789" s="62">
        <v>53131609</v>
      </c>
      <c r="OIW1789" s="62">
        <v>53131609</v>
      </c>
      <c r="OIX1789" s="62">
        <v>53131609</v>
      </c>
      <c r="OIY1789" s="62">
        <v>53131609</v>
      </c>
      <c r="OIZ1789" s="62">
        <v>53131609</v>
      </c>
      <c r="OJA1789" s="62">
        <v>53131609</v>
      </c>
      <c r="OJB1789" s="62">
        <v>53131609</v>
      </c>
      <c r="OJC1789" s="62">
        <v>53131609</v>
      </c>
      <c r="OJD1789" s="62">
        <v>53131609</v>
      </c>
      <c r="OJE1789" s="62">
        <v>53131609</v>
      </c>
      <c r="OJF1789" s="62">
        <v>53131609</v>
      </c>
      <c r="OJG1789" s="62">
        <v>53131609</v>
      </c>
      <c r="OJH1789" s="62">
        <v>53131609</v>
      </c>
      <c r="OJI1789" s="62">
        <v>53131609</v>
      </c>
      <c r="OJJ1789" s="62">
        <v>53131609</v>
      </c>
      <c r="OJK1789" s="62">
        <v>53131609</v>
      </c>
      <c r="OJL1789" s="62">
        <v>53131609</v>
      </c>
      <c r="OJM1789" s="62">
        <v>53131609</v>
      </c>
      <c r="OJN1789" s="62">
        <v>53131609</v>
      </c>
      <c r="OJO1789" s="62">
        <v>53131609</v>
      </c>
      <c r="OJP1789" s="62">
        <v>53131609</v>
      </c>
      <c r="OJQ1789" s="62">
        <v>53131609</v>
      </c>
      <c r="OJR1789" s="62">
        <v>53131609</v>
      </c>
      <c r="OJS1789" s="62">
        <v>53131609</v>
      </c>
      <c r="OJT1789" s="62">
        <v>53131609</v>
      </c>
      <c r="OJU1789" s="62">
        <v>53131609</v>
      </c>
      <c r="OJV1789" s="62">
        <v>53131609</v>
      </c>
      <c r="OJW1789" s="62">
        <v>53131609</v>
      </c>
      <c r="OJX1789" s="62">
        <v>53131609</v>
      </c>
      <c r="OJY1789" s="62">
        <v>53131609</v>
      </c>
      <c r="OJZ1789" s="62">
        <v>53131609</v>
      </c>
      <c r="OKA1789" s="62">
        <v>53131609</v>
      </c>
      <c r="OKB1789" s="62">
        <v>53131609</v>
      </c>
      <c r="OKC1789" s="62">
        <v>53131609</v>
      </c>
      <c r="OKD1789" s="62">
        <v>53131609</v>
      </c>
      <c r="OKE1789" s="62">
        <v>53131609</v>
      </c>
      <c r="OKF1789" s="62">
        <v>53131609</v>
      </c>
      <c r="OKG1789" s="62">
        <v>53131609</v>
      </c>
      <c r="OKH1789" s="62">
        <v>53131609</v>
      </c>
      <c r="OKI1789" s="62">
        <v>53131609</v>
      </c>
      <c r="OKJ1789" s="62">
        <v>53131609</v>
      </c>
      <c r="OKK1789" s="62">
        <v>53131609</v>
      </c>
      <c r="OKL1789" s="62">
        <v>53131609</v>
      </c>
      <c r="OKM1789" s="62">
        <v>53131609</v>
      </c>
      <c r="OKN1789" s="62">
        <v>53131609</v>
      </c>
      <c r="OKO1789" s="62">
        <v>53131609</v>
      </c>
      <c r="OKP1789" s="62">
        <v>53131609</v>
      </c>
      <c r="OKQ1789" s="62">
        <v>53131609</v>
      </c>
      <c r="OKR1789" s="62">
        <v>53131609</v>
      </c>
      <c r="OKS1789" s="62">
        <v>53131609</v>
      </c>
      <c r="OKT1789" s="62">
        <v>53131609</v>
      </c>
      <c r="OKU1789" s="62">
        <v>53131609</v>
      </c>
      <c r="OKV1789" s="62">
        <v>53131609</v>
      </c>
      <c r="OKW1789" s="62">
        <v>53131609</v>
      </c>
      <c r="OKX1789" s="62">
        <v>53131609</v>
      </c>
      <c r="OKY1789" s="62">
        <v>53131609</v>
      </c>
      <c r="OKZ1789" s="62">
        <v>53131609</v>
      </c>
      <c r="OLA1789" s="62">
        <v>53131609</v>
      </c>
      <c r="OLB1789" s="62">
        <v>53131609</v>
      </c>
      <c r="OLC1789" s="62">
        <v>53131609</v>
      </c>
      <c r="OLD1789" s="62">
        <v>53131609</v>
      </c>
      <c r="OLE1789" s="62">
        <v>53131609</v>
      </c>
      <c r="OLF1789" s="62">
        <v>53131609</v>
      </c>
      <c r="OLG1789" s="62">
        <v>53131609</v>
      </c>
      <c r="OLH1789" s="62">
        <v>53131609</v>
      </c>
      <c r="OLI1789" s="62">
        <v>53131609</v>
      </c>
      <c r="OLJ1789" s="62">
        <v>53131609</v>
      </c>
      <c r="OLK1789" s="62">
        <v>53131609</v>
      </c>
      <c r="OLL1789" s="62">
        <v>53131609</v>
      </c>
      <c r="OLM1789" s="62">
        <v>53131609</v>
      </c>
      <c r="OLN1789" s="62">
        <v>53131609</v>
      </c>
      <c r="OLO1789" s="62">
        <v>53131609</v>
      </c>
      <c r="OLP1789" s="62">
        <v>53131609</v>
      </c>
      <c r="OLQ1789" s="62">
        <v>53131609</v>
      </c>
      <c r="OLR1789" s="62">
        <v>53131609</v>
      </c>
      <c r="OLS1789" s="62">
        <v>53131609</v>
      </c>
      <c r="OLT1789" s="62">
        <v>53131609</v>
      </c>
      <c r="OLU1789" s="62">
        <v>53131609</v>
      </c>
      <c r="OLV1789" s="62">
        <v>53131609</v>
      </c>
      <c r="OLW1789" s="62">
        <v>53131609</v>
      </c>
      <c r="OLX1789" s="62">
        <v>53131609</v>
      </c>
      <c r="OLY1789" s="62">
        <v>53131609</v>
      </c>
      <c r="OLZ1789" s="62">
        <v>53131609</v>
      </c>
      <c r="OMA1789" s="62">
        <v>53131609</v>
      </c>
      <c r="OMB1789" s="62">
        <v>53131609</v>
      </c>
      <c r="OMC1789" s="62">
        <v>53131609</v>
      </c>
      <c r="OMD1789" s="62">
        <v>53131609</v>
      </c>
      <c r="OME1789" s="62">
        <v>53131609</v>
      </c>
      <c r="OMF1789" s="62">
        <v>53131609</v>
      </c>
      <c r="OMG1789" s="62">
        <v>53131609</v>
      </c>
      <c r="OMH1789" s="62">
        <v>53131609</v>
      </c>
      <c r="OMI1789" s="62">
        <v>53131609</v>
      </c>
      <c r="OMJ1789" s="62">
        <v>53131609</v>
      </c>
      <c r="OMK1789" s="62">
        <v>53131609</v>
      </c>
      <c r="OML1789" s="62">
        <v>53131609</v>
      </c>
      <c r="OMM1789" s="62">
        <v>53131609</v>
      </c>
      <c r="OMN1789" s="62">
        <v>53131609</v>
      </c>
      <c r="OMO1789" s="62">
        <v>53131609</v>
      </c>
      <c r="OMP1789" s="62">
        <v>53131609</v>
      </c>
      <c r="OMQ1789" s="62">
        <v>53131609</v>
      </c>
      <c r="OMR1789" s="62">
        <v>53131609</v>
      </c>
      <c r="OMS1789" s="62">
        <v>53131609</v>
      </c>
      <c r="OMT1789" s="62">
        <v>53131609</v>
      </c>
      <c r="OMU1789" s="62">
        <v>53131609</v>
      </c>
      <c r="OMV1789" s="62">
        <v>53131609</v>
      </c>
      <c r="OMW1789" s="62">
        <v>53131609</v>
      </c>
      <c r="OMX1789" s="62">
        <v>53131609</v>
      </c>
      <c r="OMY1789" s="62">
        <v>53131609</v>
      </c>
      <c r="OMZ1789" s="62">
        <v>53131609</v>
      </c>
      <c r="ONA1789" s="62">
        <v>53131609</v>
      </c>
      <c r="ONB1789" s="62">
        <v>53131609</v>
      </c>
      <c r="ONC1789" s="62">
        <v>53131609</v>
      </c>
      <c r="OND1789" s="62">
        <v>53131609</v>
      </c>
      <c r="ONE1789" s="62">
        <v>53131609</v>
      </c>
      <c r="ONF1789" s="62">
        <v>53131609</v>
      </c>
      <c r="ONG1789" s="62">
        <v>53131609</v>
      </c>
      <c r="ONH1789" s="62">
        <v>53131609</v>
      </c>
      <c r="ONI1789" s="62">
        <v>53131609</v>
      </c>
      <c r="ONJ1789" s="62">
        <v>53131609</v>
      </c>
      <c r="ONK1789" s="62">
        <v>53131609</v>
      </c>
      <c r="ONL1789" s="62">
        <v>53131609</v>
      </c>
      <c r="ONM1789" s="62">
        <v>53131609</v>
      </c>
      <c r="ONN1789" s="62">
        <v>53131609</v>
      </c>
      <c r="ONO1789" s="62">
        <v>53131609</v>
      </c>
      <c r="ONP1789" s="62">
        <v>53131609</v>
      </c>
      <c r="ONQ1789" s="62">
        <v>53131609</v>
      </c>
      <c r="ONR1789" s="62">
        <v>53131609</v>
      </c>
      <c r="ONS1789" s="62">
        <v>53131609</v>
      </c>
      <c r="ONT1789" s="62">
        <v>53131609</v>
      </c>
      <c r="ONU1789" s="62">
        <v>53131609</v>
      </c>
      <c r="ONV1789" s="62">
        <v>53131609</v>
      </c>
      <c r="ONW1789" s="62">
        <v>53131609</v>
      </c>
      <c r="ONX1789" s="62">
        <v>53131609</v>
      </c>
      <c r="ONY1789" s="62">
        <v>53131609</v>
      </c>
      <c r="ONZ1789" s="62">
        <v>53131609</v>
      </c>
      <c r="OOA1789" s="62">
        <v>53131609</v>
      </c>
      <c r="OOB1789" s="62">
        <v>53131609</v>
      </c>
      <c r="OOC1789" s="62">
        <v>53131609</v>
      </c>
      <c r="OOD1789" s="62">
        <v>53131609</v>
      </c>
      <c r="OOE1789" s="62">
        <v>53131609</v>
      </c>
      <c r="OOF1789" s="62">
        <v>53131609</v>
      </c>
      <c r="OOG1789" s="62">
        <v>53131609</v>
      </c>
      <c r="OOH1789" s="62">
        <v>53131609</v>
      </c>
      <c r="OOI1789" s="62">
        <v>53131609</v>
      </c>
      <c r="OOJ1789" s="62">
        <v>53131609</v>
      </c>
      <c r="OOK1789" s="62">
        <v>53131609</v>
      </c>
      <c r="OOL1789" s="62">
        <v>53131609</v>
      </c>
      <c r="OOM1789" s="62">
        <v>53131609</v>
      </c>
      <c r="OON1789" s="62">
        <v>53131609</v>
      </c>
      <c r="OOO1789" s="62">
        <v>53131609</v>
      </c>
      <c r="OOP1789" s="62">
        <v>53131609</v>
      </c>
      <c r="OOQ1789" s="62">
        <v>53131609</v>
      </c>
      <c r="OOR1789" s="62">
        <v>53131609</v>
      </c>
      <c r="OOS1789" s="62">
        <v>53131609</v>
      </c>
      <c r="OOT1789" s="62">
        <v>53131609</v>
      </c>
      <c r="OOU1789" s="62">
        <v>53131609</v>
      </c>
      <c r="OOV1789" s="62">
        <v>53131609</v>
      </c>
      <c r="OOW1789" s="62">
        <v>53131609</v>
      </c>
      <c r="OOX1789" s="62">
        <v>53131609</v>
      </c>
      <c r="OOY1789" s="62">
        <v>53131609</v>
      </c>
      <c r="OOZ1789" s="62">
        <v>53131609</v>
      </c>
      <c r="OPA1789" s="62">
        <v>53131609</v>
      </c>
      <c r="OPB1789" s="62">
        <v>53131609</v>
      </c>
      <c r="OPC1789" s="62">
        <v>53131609</v>
      </c>
      <c r="OPD1789" s="62">
        <v>53131609</v>
      </c>
      <c r="OPE1789" s="62">
        <v>53131609</v>
      </c>
      <c r="OPF1789" s="62">
        <v>53131609</v>
      </c>
      <c r="OPG1789" s="62">
        <v>53131609</v>
      </c>
      <c r="OPH1789" s="62">
        <v>53131609</v>
      </c>
      <c r="OPI1789" s="62">
        <v>53131609</v>
      </c>
      <c r="OPJ1789" s="62">
        <v>53131609</v>
      </c>
      <c r="OPK1789" s="62">
        <v>53131609</v>
      </c>
      <c r="OPL1789" s="62">
        <v>53131609</v>
      </c>
      <c r="OPM1789" s="62">
        <v>53131609</v>
      </c>
      <c r="OPN1789" s="62">
        <v>53131609</v>
      </c>
      <c r="OPO1789" s="62">
        <v>53131609</v>
      </c>
      <c r="OPP1789" s="62">
        <v>53131609</v>
      </c>
      <c r="OPQ1789" s="62">
        <v>53131609</v>
      </c>
      <c r="OPR1789" s="62">
        <v>53131609</v>
      </c>
      <c r="OPS1789" s="62">
        <v>53131609</v>
      </c>
      <c r="OPT1789" s="62">
        <v>53131609</v>
      </c>
      <c r="OPU1789" s="62">
        <v>53131609</v>
      </c>
      <c r="OPV1789" s="62">
        <v>53131609</v>
      </c>
      <c r="OPW1789" s="62">
        <v>53131609</v>
      </c>
      <c r="OPX1789" s="62">
        <v>53131609</v>
      </c>
      <c r="OPY1789" s="62">
        <v>53131609</v>
      </c>
      <c r="OPZ1789" s="62">
        <v>53131609</v>
      </c>
      <c r="OQA1789" s="62">
        <v>53131609</v>
      </c>
      <c r="OQB1789" s="62">
        <v>53131609</v>
      </c>
      <c r="OQC1789" s="62">
        <v>53131609</v>
      </c>
      <c r="OQD1789" s="62">
        <v>53131609</v>
      </c>
      <c r="OQE1789" s="62">
        <v>53131609</v>
      </c>
      <c r="OQF1789" s="62">
        <v>53131609</v>
      </c>
      <c r="OQG1789" s="62">
        <v>53131609</v>
      </c>
      <c r="OQH1789" s="62">
        <v>53131609</v>
      </c>
      <c r="OQI1789" s="62">
        <v>53131609</v>
      </c>
      <c r="OQJ1789" s="62">
        <v>53131609</v>
      </c>
      <c r="OQK1789" s="62">
        <v>53131609</v>
      </c>
      <c r="OQL1789" s="62">
        <v>53131609</v>
      </c>
      <c r="OQM1789" s="62">
        <v>53131609</v>
      </c>
      <c r="OQN1789" s="62">
        <v>53131609</v>
      </c>
      <c r="OQO1789" s="62">
        <v>53131609</v>
      </c>
      <c r="OQP1789" s="62">
        <v>53131609</v>
      </c>
      <c r="OQQ1789" s="62">
        <v>53131609</v>
      </c>
      <c r="OQR1789" s="62">
        <v>53131609</v>
      </c>
      <c r="OQS1789" s="62">
        <v>53131609</v>
      </c>
      <c r="OQT1789" s="62">
        <v>53131609</v>
      </c>
      <c r="OQU1789" s="62">
        <v>53131609</v>
      </c>
      <c r="OQV1789" s="62">
        <v>53131609</v>
      </c>
      <c r="OQW1789" s="62">
        <v>53131609</v>
      </c>
      <c r="OQX1789" s="62">
        <v>53131609</v>
      </c>
      <c r="OQY1789" s="62">
        <v>53131609</v>
      </c>
      <c r="OQZ1789" s="62">
        <v>53131609</v>
      </c>
      <c r="ORA1789" s="62">
        <v>53131609</v>
      </c>
      <c r="ORB1789" s="62">
        <v>53131609</v>
      </c>
      <c r="ORC1789" s="62">
        <v>53131609</v>
      </c>
      <c r="ORD1789" s="62">
        <v>53131609</v>
      </c>
      <c r="ORE1789" s="62">
        <v>53131609</v>
      </c>
      <c r="ORF1789" s="62">
        <v>53131609</v>
      </c>
      <c r="ORG1789" s="62">
        <v>53131609</v>
      </c>
      <c r="ORH1789" s="62">
        <v>53131609</v>
      </c>
      <c r="ORI1789" s="62">
        <v>53131609</v>
      </c>
      <c r="ORJ1789" s="62">
        <v>53131609</v>
      </c>
      <c r="ORK1789" s="62">
        <v>53131609</v>
      </c>
      <c r="ORL1789" s="62">
        <v>53131609</v>
      </c>
      <c r="ORM1789" s="62">
        <v>53131609</v>
      </c>
      <c r="ORN1789" s="62">
        <v>53131609</v>
      </c>
      <c r="ORO1789" s="62">
        <v>53131609</v>
      </c>
      <c r="ORP1789" s="62">
        <v>53131609</v>
      </c>
      <c r="ORQ1789" s="62">
        <v>53131609</v>
      </c>
      <c r="ORR1789" s="62">
        <v>53131609</v>
      </c>
      <c r="ORS1789" s="62">
        <v>53131609</v>
      </c>
      <c r="ORT1789" s="62">
        <v>53131609</v>
      </c>
      <c r="ORU1789" s="62">
        <v>53131609</v>
      </c>
      <c r="ORV1789" s="62">
        <v>53131609</v>
      </c>
      <c r="ORW1789" s="62">
        <v>53131609</v>
      </c>
      <c r="ORX1789" s="62">
        <v>53131609</v>
      </c>
      <c r="ORY1789" s="62">
        <v>53131609</v>
      </c>
      <c r="ORZ1789" s="62">
        <v>53131609</v>
      </c>
      <c r="OSA1789" s="62">
        <v>53131609</v>
      </c>
      <c r="OSB1789" s="62">
        <v>53131609</v>
      </c>
      <c r="OSC1789" s="62">
        <v>53131609</v>
      </c>
      <c r="OSD1789" s="62">
        <v>53131609</v>
      </c>
      <c r="OSE1789" s="62">
        <v>53131609</v>
      </c>
      <c r="OSF1789" s="62">
        <v>53131609</v>
      </c>
      <c r="OSG1789" s="62">
        <v>53131609</v>
      </c>
      <c r="OSH1789" s="62">
        <v>53131609</v>
      </c>
      <c r="OSI1789" s="62">
        <v>53131609</v>
      </c>
      <c r="OSJ1789" s="62">
        <v>53131609</v>
      </c>
      <c r="OSK1789" s="62">
        <v>53131609</v>
      </c>
      <c r="OSL1789" s="62">
        <v>53131609</v>
      </c>
      <c r="OSM1789" s="62">
        <v>53131609</v>
      </c>
      <c r="OSN1789" s="62">
        <v>53131609</v>
      </c>
      <c r="OSO1789" s="62">
        <v>53131609</v>
      </c>
      <c r="OSP1789" s="62">
        <v>53131609</v>
      </c>
      <c r="OSQ1789" s="62">
        <v>53131609</v>
      </c>
      <c r="OSR1789" s="62">
        <v>53131609</v>
      </c>
      <c r="OSS1789" s="62">
        <v>53131609</v>
      </c>
      <c r="OST1789" s="62">
        <v>53131609</v>
      </c>
      <c r="OSU1789" s="62">
        <v>53131609</v>
      </c>
      <c r="OSV1789" s="62">
        <v>53131609</v>
      </c>
      <c r="OSW1789" s="62">
        <v>53131609</v>
      </c>
      <c r="OSX1789" s="62">
        <v>53131609</v>
      </c>
      <c r="OSY1789" s="62">
        <v>53131609</v>
      </c>
      <c r="OSZ1789" s="62">
        <v>53131609</v>
      </c>
      <c r="OTA1789" s="62">
        <v>53131609</v>
      </c>
      <c r="OTB1789" s="62">
        <v>53131609</v>
      </c>
      <c r="OTC1789" s="62">
        <v>53131609</v>
      </c>
      <c r="OTD1789" s="62">
        <v>53131609</v>
      </c>
      <c r="OTE1789" s="62">
        <v>53131609</v>
      </c>
      <c r="OTF1789" s="62">
        <v>53131609</v>
      </c>
      <c r="OTG1789" s="62">
        <v>53131609</v>
      </c>
      <c r="OTH1789" s="62">
        <v>53131609</v>
      </c>
      <c r="OTI1789" s="62">
        <v>53131609</v>
      </c>
      <c r="OTJ1789" s="62">
        <v>53131609</v>
      </c>
      <c r="OTK1789" s="62">
        <v>53131609</v>
      </c>
      <c r="OTL1789" s="62">
        <v>53131609</v>
      </c>
      <c r="OTM1789" s="62">
        <v>53131609</v>
      </c>
      <c r="OTN1789" s="62">
        <v>53131609</v>
      </c>
      <c r="OTO1789" s="62">
        <v>53131609</v>
      </c>
      <c r="OTP1789" s="62">
        <v>53131609</v>
      </c>
      <c r="OTQ1789" s="62">
        <v>53131609</v>
      </c>
      <c r="OTR1789" s="62">
        <v>53131609</v>
      </c>
      <c r="OTS1789" s="62">
        <v>53131609</v>
      </c>
      <c r="OTT1789" s="62">
        <v>53131609</v>
      </c>
      <c r="OTU1789" s="62">
        <v>53131609</v>
      </c>
      <c r="OTV1789" s="62">
        <v>53131609</v>
      </c>
      <c r="OTW1789" s="62">
        <v>53131609</v>
      </c>
      <c r="OTX1789" s="62">
        <v>53131609</v>
      </c>
      <c r="OTY1789" s="62">
        <v>53131609</v>
      </c>
      <c r="OTZ1789" s="62">
        <v>53131609</v>
      </c>
      <c r="OUA1789" s="62">
        <v>53131609</v>
      </c>
      <c r="OUB1789" s="62">
        <v>53131609</v>
      </c>
      <c r="OUC1789" s="62">
        <v>53131609</v>
      </c>
      <c r="OUD1789" s="62">
        <v>53131609</v>
      </c>
      <c r="OUE1789" s="62">
        <v>53131609</v>
      </c>
      <c r="OUF1789" s="62">
        <v>53131609</v>
      </c>
      <c r="OUG1789" s="62">
        <v>53131609</v>
      </c>
      <c r="OUH1789" s="62">
        <v>53131609</v>
      </c>
      <c r="OUI1789" s="62">
        <v>53131609</v>
      </c>
      <c r="OUJ1789" s="62">
        <v>53131609</v>
      </c>
      <c r="OUK1789" s="62">
        <v>53131609</v>
      </c>
      <c r="OUL1789" s="62">
        <v>53131609</v>
      </c>
      <c r="OUM1789" s="62">
        <v>53131609</v>
      </c>
      <c r="OUN1789" s="62">
        <v>53131609</v>
      </c>
      <c r="OUO1789" s="62">
        <v>53131609</v>
      </c>
      <c r="OUP1789" s="62">
        <v>53131609</v>
      </c>
      <c r="OUQ1789" s="62">
        <v>53131609</v>
      </c>
      <c r="OUR1789" s="62">
        <v>53131609</v>
      </c>
      <c r="OUS1789" s="62">
        <v>53131609</v>
      </c>
      <c r="OUT1789" s="62">
        <v>53131609</v>
      </c>
      <c r="OUU1789" s="62">
        <v>53131609</v>
      </c>
      <c r="OUV1789" s="62">
        <v>53131609</v>
      </c>
      <c r="OUW1789" s="62">
        <v>53131609</v>
      </c>
      <c r="OUX1789" s="62">
        <v>53131609</v>
      </c>
      <c r="OUY1789" s="62">
        <v>53131609</v>
      </c>
      <c r="OUZ1789" s="62">
        <v>53131609</v>
      </c>
      <c r="OVA1789" s="62">
        <v>53131609</v>
      </c>
      <c r="OVB1789" s="62">
        <v>53131609</v>
      </c>
      <c r="OVC1789" s="62">
        <v>53131609</v>
      </c>
      <c r="OVD1789" s="62">
        <v>53131609</v>
      </c>
      <c r="OVE1789" s="62">
        <v>53131609</v>
      </c>
      <c r="OVF1789" s="62">
        <v>53131609</v>
      </c>
      <c r="OVG1789" s="62">
        <v>53131609</v>
      </c>
      <c r="OVH1789" s="62">
        <v>53131609</v>
      </c>
      <c r="OVI1789" s="62">
        <v>53131609</v>
      </c>
      <c r="OVJ1789" s="62">
        <v>53131609</v>
      </c>
      <c r="OVK1789" s="62">
        <v>53131609</v>
      </c>
      <c r="OVL1789" s="62">
        <v>53131609</v>
      </c>
      <c r="OVM1789" s="62">
        <v>53131609</v>
      </c>
      <c r="OVN1789" s="62">
        <v>53131609</v>
      </c>
      <c r="OVO1789" s="62">
        <v>53131609</v>
      </c>
      <c r="OVP1789" s="62">
        <v>53131609</v>
      </c>
      <c r="OVQ1789" s="62">
        <v>53131609</v>
      </c>
      <c r="OVR1789" s="62">
        <v>53131609</v>
      </c>
      <c r="OVS1789" s="62">
        <v>53131609</v>
      </c>
      <c r="OVT1789" s="62">
        <v>53131609</v>
      </c>
      <c r="OVU1789" s="62">
        <v>53131609</v>
      </c>
      <c r="OVV1789" s="62">
        <v>53131609</v>
      </c>
      <c r="OVW1789" s="62">
        <v>53131609</v>
      </c>
      <c r="OVX1789" s="62">
        <v>53131609</v>
      </c>
      <c r="OVY1789" s="62">
        <v>53131609</v>
      </c>
      <c r="OVZ1789" s="62">
        <v>53131609</v>
      </c>
      <c r="OWA1789" s="62">
        <v>53131609</v>
      </c>
      <c r="OWB1789" s="62">
        <v>53131609</v>
      </c>
      <c r="OWC1789" s="62">
        <v>53131609</v>
      </c>
      <c r="OWD1789" s="62">
        <v>53131609</v>
      </c>
      <c r="OWE1789" s="62">
        <v>53131609</v>
      </c>
      <c r="OWF1789" s="62">
        <v>53131609</v>
      </c>
      <c r="OWG1789" s="62">
        <v>53131609</v>
      </c>
      <c r="OWH1789" s="62">
        <v>53131609</v>
      </c>
      <c r="OWI1789" s="62">
        <v>53131609</v>
      </c>
      <c r="OWJ1789" s="62">
        <v>53131609</v>
      </c>
      <c r="OWK1789" s="62">
        <v>53131609</v>
      </c>
      <c r="OWL1789" s="62">
        <v>53131609</v>
      </c>
      <c r="OWM1789" s="62">
        <v>53131609</v>
      </c>
      <c r="OWN1789" s="62">
        <v>53131609</v>
      </c>
      <c r="OWO1789" s="62">
        <v>53131609</v>
      </c>
      <c r="OWP1789" s="62">
        <v>53131609</v>
      </c>
      <c r="OWQ1789" s="62">
        <v>53131609</v>
      </c>
      <c r="OWR1789" s="62">
        <v>53131609</v>
      </c>
      <c r="OWS1789" s="62">
        <v>53131609</v>
      </c>
      <c r="OWT1789" s="62">
        <v>53131609</v>
      </c>
      <c r="OWU1789" s="62">
        <v>53131609</v>
      </c>
      <c r="OWV1789" s="62">
        <v>53131609</v>
      </c>
      <c r="OWW1789" s="62">
        <v>53131609</v>
      </c>
      <c r="OWX1789" s="62">
        <v>53131609</v>
      </c>
      <c r="OWY1789" s="62">
        <v>53131609</v>
      </c>
      <c r="OWZ1789" s="62">
        <v>53131609</v>
      </c>
      <c r="OXA1789" s="62">
        <v>53131609</v>
      </c>
      <c r="OXB1789" s="62">
        <v>53131609</v>
      </c>
      <c r="OXC1789" s="62">
        <v>53131609</v>
      </c>
      <c r="OXD1789" s="62">
        <v>53131609</v>
      </c>
      <c r="OXE1789" s="62">
        <v>53131609</v>
      </c>
      <c r="OXF1789" s="62">
        <v>53131609</v>
      </c>
      <c r="OXG1789" s="62">
        <v>53131609</v>
      </c>
      <c r="OXH1789" s="62">
        <v>53131609</v>
      </c>
      <c r="OXI1789" s="62">
        <v>53131609</v>
      </c>
      <c r="OXJ1789" s="62">
        <v>53131609</v>
      </c>
      <c r="OXK1789" s="62">
        <v>53131609</v>
      </c>
      <c r="OXL1789" s="62">
        <v>53131609</v>
      </c>
      <c r="OXM1789" s="62">
        <v>53131609</v>
      </c>
      <c r="OXN1789" s="62">
        <v>53131609</v>
      </c>
      <c r="OXO1789" s="62">
        <v>53131609</v>
      </c>
      <c r="OXP1789" s="62">
        <v>53131609</v>
      </c>
      <c r="OXQ1789" s="62">
        <v>53131609</v>
      </c>
      <c r="OXR1789" s="62">
        <v>53131609</v>
      </c>
      <c r="OXS1789" s="62">
        <v>53131609</v>
      </c>
      <c r="OXT1789" s="62">
        <v>53131609</v>
      </c>
      <c r="OXU1789" s="62">
        <v>53131609</v>
      </c>
      <c r="OXV1789" s="62">
        <v>53131609</v>
      </c>
      <c r="OXW1789" s="62">
        <v>53131609</v>
      </c>
      <c r="OXX1789" s="62">
        <v>53131609</v>
      </c>
      <c r="OXY1789" s="62">
        <v>53131609</v>
      </c>
      <c r="OXZ1789" s="62">
        <v>53131609</v>
      </c>
      <c r="OYA1789" s="62">
        <v>53131609</v>
      </c>
      <c r="OYB1789" s="62">
        <v>53131609</v>
      </c>
      <c r="OYC1789" s="62">
        <v>53131609</v>
      </c>
      <c r="OYD1789" s="62">
        <v>53131609</v>
      </c>
      <c r="OYE1789" s="62">
        <v>53131609</v>
      </c>
      <c r="OYF1789" s="62">
        <v>53131609</v>
      </c>
      <c r="OYG1789" s="62">
        <v>53131609</v>
      </c>
      <c r="OYH1789" s="62">
        <v>53131609</v>
      </c>
      <c r="OYI1789" s="62">
        <v>53131609</v>
      </c>
      <c r="OYJ1789" s="62">
        <v>53131609</v>
      </c>
      <c r="OYK1789" s="62">
        <v>53131609</v>
      </c>
      <c r="OYL1789" s="62">
        <v>53131609</v>
      </c>
      <c r="OYM1789" s="62">
        <v>53131609</v>
      </c>
      <c r="OYN1789" s="62">
        <v>53131609</v>
      </c>
      <c r="OYO1789" s="62">
        <v>53131609</v>
      </c>
      <c r="OYP1789" s="62">
        <v>53131609</v>
      </c>
      <c r="OYQ1789" s="62">
        <v>53131609</v>
      </c>
      <c r="OYR1789" s="62">
        <v>53131609</v>
      </c>
      <c r="OYS1789" s="62">
        <v>53131609</v>
      </c>
      <c r="OYT1789" s="62">
        <v>53131609</v>
      </c>
      <c r="OYU1789" s="62">
        <v>53131609</v>
      </c>
      <c r="OYV1789" s="62">
        <v>53131609</v>
      </c>
      <c r="OYW1789" s="62">
        <v>53131609</v>
      </c>
      <c r="OYX1789" s="62">
        <v>53131609</v>
      </c>
      <c r="OYY1789" s="62">
        <v>53131609</v>
      </c>
      <c r="OYZ1789" s="62">
        <v>53131609</v>
      </c>
      <c r="OZA1789" s="62">
        <v>53131609</v>
      </c>
      <c r="OZB1789" s="62">
        <v>53131609</v>
      </c>
      <c r="OZC1789" s="62">
        <v>53131609</v>
      </c>
      <c r="OZD1789" s="62">
        <v>53131609</v>
      </c>
      <c r="OZE1789" s="62">
        <v>53131609</v>
      </c>
      <c r="OZF1789" s="62">
        <v>53131609</v>
      </c>
      <c r="OZG1789" s="62">
        <v>53131609</v>
      </c>
      <c r="OZH1789" s="62">
        <v>53131609</v>
      </c>
      <c r="OZI1789" s="62">
        <v>53131609</v>
      </c>
      <c r="OZJ1789" s="62">
        <v>53131609</v>
      </c>
      <c r="OZK1789" s="62">
        <v>53131609</v>
      </c>
      <c r="OZL1789" s="62">
        <v>53131609</v>
      </c>
      <c r="OZM1789" s="62">
        <v>53131609</v>
      </c>
      <c r="OZN1789" s="62">
        <v>53131609</v>
      </c>
      <c r="OZO1789" s="62">
        <v>53131609</v>
      </c>
      <c r="OZP1789" s="62">
        <v>53131609</v>
      </c>
      <c r="OZQ1789" s="62">
        <v>53131609</v>
      </c>
      <c r="OZR1789" s="62">
        <v>53131609</v>
      </c>
      <c r="OZS1789" s="62">
        <v>53131609</v>
      </c>
      <c r="OZT1789" s="62">
        <v>53131609</v>
      </c>
      <c r="OZU1789" s="62">
        <v>53131609</v>
      </c>
      <c r="OZV1789" s="62">
        <v>53131609</v>
      </c>
      <c r="OZW1789" s="62">
        <v>53131609</v>
      </c>
      <c r="OZX1789" s="62">
        <v>53131609</v>
      </c>
      <c r="OZY1789" s="62">
        <v>53131609</v>
      </c>
      <c r="OZZ1789" s="62">
        <v>53131609</v>
      </c>
      <c r="PAA1789" s="62">
        <v>53131609</v>
      </c>
      <c r="PAB1789" s="62">
        <v>53131609</v>
      </c>
      <c r="PAC1789" s="62">
        <v>53131609</v>
      </c>
      <c r="PAD1789" s="62">
        <v>53131609</v>
      </c>
      <c r="PAE1789" s="62">
        <v>53131609</v>
      </c>
      <c r="PAF1789" s="62">
        <v>53131609</v>
      </c>
      <c r="PAG1789" s="62">
        <v>53131609</v>
      </c>
      <c r="PAH1789" s="62">
        <v>53131609</v>
      </c>
      <c r="PAI1789" s="62">
        <v>53131609</v>
      </c>
      <c r="PAJ1789" s="62">
        <v>53131609</v>
      </c>
      <c r="PAK1789" s="62">
        <v>53131609</v>
      </c>
      <c r="PAL1789" s="62">
        <v>53131609</v>
      </c>
      <c r="PAM1789" s="62">
        <v>53131609</v>
      </c>
      <c r="PAN1789" s="62">
        <v>53131609</v>
      </c>
      <c r="PAO1789" s="62">
        <v>53131609</v>
      </c>
      <c r="PAP1789" s="62">
        <v>53131609</v>
      </c>
      <c r="PAQ1789" s="62">
        <v>53131609</v>
      </c>
      <c r="PAR1789" s="62">
        <v>53131609</v>
      </c>
      <c r="PAS1789" s="62">
        <v>53131609</v>
      </c>
      <c r="PAT1789" s="62">
        <v>53131609</v>
      </c>
      <c r="PAU1789" s="62">
        <v>53131609</v>
      </c>
      <c r="PAV1789" s="62">
        <v>53131609</v>
      </c>
      <c r="PAW1789" s="62">
        <v>53131609</v>
      </c>
      <c r="PAX1789" s="62">
        <v>53131609</v>
      </c>
      <c r="PAY1789" s="62">
        <v>53131609</v>
      </c>
      <c r="PAZ1789" s="62">
        <v>53131609</v>
      </c>
      <c r="PBA1789" s="62">
        <v>53131609</v>
      </c>
      <c r="PBB1789" s="62">
        <v>53131609</v>
      </c>
      <c r="PBC1789" s="62">
        <v>53131609</v>
      </c>
      <c r="PBD1789" s="62">
        <v>53131609</v>
      </c>
      <c r="PBE1789" s="62">
        <v>53131609</v>
      </c>
      <c r="PBF1789" s="62">
        <v>53131609</v>
      </c>
      <c r="PBG1789" s="62">
        <v>53131609</v>
      </c>
      <c r="PBH1789" s="62">
        <v>53131609</v>
      </c>
      <c r="PBI1789" s="62">
        <v>53131609</v>
      </c>
      <c r="PBJ1789" s="62">
        <v>53131609</v>
      </c>
      <c r="PBK1789" s="62">
        <v>53131609</v>
      </c>
      <c r="PBL1789" s="62">
        <v>53131609</v>
      </c>
      <c r="PBM1789" s="62">
        <v>53131609</v>
      </c>
      <c r="PBN1789" s="62">
        <v>53131609</v>
      </c>
      <c r="PBO1789" s="62">
        <v>53131609</v>
      </c>
      <c r="PBP1789" s="62">
        <v>53131609</v>
      </c>
      <c r="PBQ1789" s="62">
        <v>53131609</v>
      </c>
      <c r="PBR1789" s="62">
        <v>53131609</v>
      </c>
      <c r="PBS1789" s="62">
        <v>53131609</v>
      </c>
      <c r="PBT1789" s="62">
        <v>53131609</v>
      </c>
      <c r="PBU1789" s="62">
        <v>53131609</v>
      </c>
      <c r="PBV1789" s="62">
        <v>53131609</v>
      </c>
      <c r="PBW1789" s="62">
        <v>53131609</v>
      </c>
      <c r="PBX1789" s="62">
        <v>53131609</v>
      </c>
      <c r="PBY1789" s="62">
        <v>53131609</v>
      </c>
      <c r="PBZ1789" s="62">
        <v>53131609</v>
      </c>
      <c r="PCA1789" s="62">
        <v>53131609</v>
      </c>
      <c r="PCB1789" s="62">
        <v>53131609</v>
      </c>
      <c r="PCC1789" s="62">
        <v>53131609</v>
      </c>
      <c r="PCD1789" s="62">
        <v>53131609</v>
      </c>
      <c r="PCE1789" s="62">
        <v>53131609</v>
      </c>
      <c r="PCF1789" s="62">
        <v>53131609</v>
      </c>
      <c r="PCG1789" s="62">
        <v>53131609</v>
      </c>
      <c r="PCH1789" s="62">
        <v>53131609</v>
      </c>
      <c r="PCI1789" s="62">
        <v>53131609</v>
      </c>
      <c r="PCJ1789" s="62">
        <v>53131609</v>
      </c>
      <c r="PCK1789" s="62">
        <v>53131609</v>
      </c>
      <c r="PCL1789" s="62">
        <v>53131609</v>
      </c>
      <c r="PCM1789" s="62">
        <v>53131609</v>
      </c>
      <c r="PCN1789" s="62">
        <v>53131609</v>
      </c>
      <c r="PCO1789" s="62">
        <v>53131609</v>
      </c>
      <c r="PCP1789" s="62">
        <v>53131609</v>
      </c>
      <c r="PCQ1789" s="62">
        <v>53131609</v>
      </c>
      <c r="PCR1789" s="62">
        <v>53131609</v>
      </c>
      <c r="PCS1789" s="62">
        <v>53131609</v>
      </c>
      <c r="PCT1789" s="62">
        <v>53131609</v>
      </c>
      <c r="PCU1789" s="62">
        <v>53131609</v>
      </c>
      <c r="PCV1789" s="62">
        <v>53131609</v>
      </c>
      <c r="PCW1789" s="62">
        <v>53131609</v>
      </c>
      <c r="PCX1789" s="62">
        <v>53131609</v>
      </c>
      <c r="PCY1789" s="62">
        <v>53131609</v>
      </c>
      <c r="PCZ1789" s="62">
        <v>53131609</v>
      </c>
      <c r="PDA1789" s="62">
        <v>53131609</v>
      </c>
      <c r="PDB1789" s="62">
        <v>53131609</v>
      </c>
      <c r="PDC1789" s="62">
        <v>53131609</v>
      </c>
      <c r="PDD1789" s="62">
        <v>53131609</v>
      </c>
      <c r="PDE1789" s="62">
        <v>53131609</v>
      </c>
      <c r="PDF1789" s="62">
        <v>53131609</v>
      </c>
      <c r="PDG1789" s="62">
        <v>53131609</v>
      </c>
      <c r="PDH1789" s="62">
        <v>53131609</v>
      </c>
      <c r="PDI1789" s="62">
        <v>53131609</v>
      </c>
      <c r="PDJ1789" s="62">
        <v>53131609</v>
      </c>
      <c r="PDK1789" s="62">
        <v>53131609</v>
      </c>
      <c r="PDL1789" s="62">
        <v>53131609</v>
      </c>
      <c r="PDM1789" s="62">
        <v>53131609</v>
      </c>
      <c r="PDN1789" s="62">
        <v>53131609</v>
      </c>
      <c r="PDO1789" s="62">
        <v>53131609</v>
      </c>
      <c r="PDP1789" s="62">
        <v>53131609</v>
      </c>
      <c r="PDQ1789" s="62">
        <v>53131609</v>
      </c>
      <c r="PDR1789" s="62">
        <v>53131609</v>
      </c>
      <c r="PDS1789" s="62">
        <v>53131609</v>
      </c>
      <c r="PDT1789" s="62">
        <v>53131609</v>
      </c>
      <c r="PDU1789" s="62">
        <v>53131609</v>
      </c>
      <c r="PDV1789" s="62">
        <v>53131609</v>
      </c>
      <c r="PDW1789" s="62">
        <v>53131609</v>
      </c>
      <c r="PDX1789" s="62">
        <v>53131609</v>
      </c>
      <c r="PDY1789" s="62">
        <v>53131609</v>
      </c>
      <c r="PDZ1789" s="62">
        <v>53131609</v>
      </c>
      <c r="PEA1789" s="62">
        <v>53131609</v>
      </c>
      <c r="PEB1789" s="62">
        <v>53131609</v>
      </c>
      <c r="PEC1789" s="62">
        <v>53131609</v>
      </c>
      <c r="PED1789" s="62">
        <v>53131609</v>
      </c>
      <c r="PEE1789" s="62">
        <v>53131609</v>
      </c>
      <c r="PEF1789" s="62">
        <v>53131609</v>
      </c>
      <c r="PEG1789" s="62">
        <v>53131609</v>
      </c>
      <c r="PEH1789" s="62">
        <v>53131609</v>
      </c>
      <c r="PEI1789" s="62">
        <v>53131609</v>
      </c>
      <c r="PEJ1789" s="62">
        <v>53131609</v>
      </c>
      <c r="PEK1789" s="62">
        <v>53131609</v>
      </c>
      <c r="PEL1789" s="62">
        <v>53131609</v>
      </c>
      <c r="PEM1789" s="62">
        <v>53131609</v>
      </c>
      <c r="PEN1789" s="62">
        <v>53131609</v>
      </c>
      <c r="PEO1789" s="62">
        <v>53131609</v>
      </c>
      <c r="PEP1789" s="62">
        <v>53131609</v>
      </c>
      <c r="PEQ1789" s="62">
        <v>53131609</v>
      </c>
      <c r="PER1789" s="62">
        <v>53131609</v>
      </c>
      <c r="PES1789" s="62">
        <v>53131609</v>
      </c>
      <c r="PET1789" s="62">
        <v>53131609</v>
      </c>
      <c r="PEU1789" s="62">
        <v>53131609</v>
      </c>
      <c r="PEV1789" s="62">
        <v>53131609</v>
      </c>
      <c r="PEW1789" s="62">
        <v>53131609</v>
      </c>
      <c r="PEX1789" s="62">
        <v>53131609</v>
      </c>
      <c r="PEY1789" s="62">
        <v>53131609</v>
      </c>
      <c r="PEZ1789" s="62">
        <v>53131609</v>
      </c>
      <c r="PFA1789" s="62">
        <v>53131609</v>
      </c>
      <c r="PFB1789" s="62">
        <v>53131609</v>
      </c>
      <c r="PFC1789" s="62">
        <v>53131609</v>
      </c>
      <c r="PFD1789" s="62">
        <v>53131609</v>
      </c>
      <c r="PFE1789" s="62">
        <v>53131609</v>
      </c>
      <c r="PFF1789" s="62">
        <v>53131609</v>
      </c>
      <c r="PFG1789" s="62">
        <v>53131609</v>
      </c>
      <c r="PFH1789" s="62">
        <v>53131609</v>
      </c>
      <c r="PFI1789" s="62">
        <v>53131609</v>
      </c>
      <c r="PFJ1789" s="62">
        <v>53131609</v>
      </c>
      <c r="PFK1789" s="62">
        <v>53131609</v>
      </c>
      <c r="PFL1789" s="62">
        <v>53131609</v>
      </c>
      <c r="PFM1789" s="62">
        <v>53131609</v>
      </c>
      <c r="PFN1789" s="62">
        <v>53131609</v>
      </c>
      <c r="PFO1789" s="62">
        <v>53131609</v>
      </c>
      <c r="PFP1789" s="62">
        <v>53131609</v>
      </c>
      <c r="PFQ1789" s="62">
        <v>53131609</v>
      </c>
      <c r="PFR1789" s="62">
        <v>53131609</v>
      </c>
      <c r="PFS1789" s="62">
        <v>53131609</v>
      </c>
      <c r="PFT1789" s="62">
        <v>53131609</v>
      </c>
      <c r="PFU1789" s="62">
        <v>53131609</v>
      </c>
      <c r="PFV1789" s="62">
        <v>53131609</v>
      </c>
      <c r="PFW1789" s="62">
        <v>53131609</v>
      </c>
      <c r="PFX1789" s="62">
        <v>53131609</v>
      </c>
      <c r="PFY1789" s="62">
        <v>53131609</v>
      </c>
      <c r="PFZ1789" s="62">
        <v>53131609</v>
      </c>
      <c r="PGA1789" s="62">
        <v>53131609</v>
      </c>
      <c r="PGB1789" s="62">
        <v>53131609</v>
      </c>
      <c r="PGC1789" s="62">
        <v>53131609</v>
      </c>
      <c r="PGD1789" s="62">
        <v>53131609</v>
      </c>
      <c r="PGE1789" s="62">
        <v>53131609</v>
      </c>
      <c r="PGF1789" s="62">
        <v>53131609</v>
      </c>
      <c r="PGG1789" s="62">
        <v>53131609</v>
      </c>
      <c r="PGH1789" s="62">
        <v>53131609</v>
      </c>
      <c r="PGI1789" s="62">
        <v>53131609</v>
      </c>
      <c r="PGJ1789" s="62">
        <v>53131609</v>
      </c>
      <c r="PGK1789" s="62">
        <v>53131609</v>
      </c>
      <c r="PGL1789" s="62">
        <v>53131609</v>
      </c>
      <c r="PGM1789" s="62">
        <v>53131609</v>
      </c>
      <c r="PGN1789" s="62">
        <v>53131609</v>
      </c>
      <c r="PGO1789" s="62">
        <v>53131609</v>
      </c>
      <c r="PGP1789" s="62">
        <v>53131609</v>
      </c>
      <c r="PGQ1789" s="62">
        <v>53131609</v>
      </c>
      <c r="PGR1789" s="62">
        <v>53131609</v>
      </c>
      <c r="PGS1789" s="62">
        <v>53131609</v>
      </c>
      <c r="PGT1789" s="62">
        <v>53131609</v>
      </c>
      <c r="PGU1789" s="62">
        <v>53131609</v>
      </c>
      <c r="PGV1789" s="62">
        <v>53131609</v>
      </c>
      <c r="PGW1789" s="62">
        <v>53131609</v>
      </c>
      <c r="PGX1789" s="62">
        <v>53131609</v>
      </c>
      <c r="PGY1789" s="62">
        <v>53131609</v>
      </c>
      <c r="PGZ1789" s="62">
        <v>53131609</v>
      </c>
      <c r="PHA1789" s="62">
        <v>53131609</v>
      </c>
      <c r="PHB1789" s="62">
        <v>53131609</v>
      </c>
      <c r="PHC1789" s="62">
        <v>53131609</v>
      </c>
      <c r="PHD1789" s="62">
        <v>53131609</v>
      </c>
      <c r="PHE1789" s="62">
        <v>53131609</v>
      </c>
      <c r="PHF1789" s="62">
        <v>53131609</v>
      </c>
      <c r="PHG1789" s="62">
        <v>53131609</v>
      </c>
      <c r="PHH1789" s="62">
        <v>53131609</v>
      </c>
      <c r="PHI1789" s="62">
        <v>53131609</v>
      </c>
      <c r="PHJ1789" s="62">
        <v>53131609</v>
      </c>
      <c r="PHK1789" s="62">
        <v>53131609</v>
      </c>
      <c r="PHL1789" s="62">
        <v>53131609</v>
      </c>
      <c r="PHM1789" s="62">
        <v>53131609</v>
      </c>
      <c r="PHN1789" s="62">
        <v>53131609</v>
      </c>
      <c r="PHO1789" s="62">
        <v>53131609</v>
      </c>
      <c r="PHP1789" s="62">
        <v>53131609</v>
      </c>
      <c r="PHQ1789" s="62">
        <v>53131609</v>
      </c>
      <c r="PHR1789" s="62">
        <v>53131609</v>
      </c>
      <c r="PHS1789" s="62">
        <v>53131609</v>
      </c>
      <c r="PHT1789" s="62">
        <v>53131609</v>
      </c>
      <c r="PHU1789" s="62">
        <v>53131609</v>
      </c>
      <c r="PHV1789" s="62">
        <v>53131609</v>
      </c>
      <c r="PHW1789" s="62">
        <v>53131609</v>
      </c>
      <c r="PHX1789" s="62">
        <v>53131609</v>
      </c>
      <c r="PHY1789" s="62">
        <v>53131609</v>
      </c>
      <c r="PHZ1789" s="62">
        <v>53131609</v>
      </c>
      <c r="PIA1789" s="62">
        <v>53131609</v>
      </c>
      <c r="PIB1789" s="62">
        <v>53131609</v>
      </c>
      <c r="PIC1789" s="62">
        <v>53131609</v>
      </c>
      <c r="PID1789" s="62">
        <v>53131609</v>
      </c>
      <c r="PIE1789" s="62">
        <v>53131609</v>
      </c>
      <c r="PIF1789" s="62">
        <v>53131609</v>
      </c>
      <c r="PIG1789" s="62">
        <v>53131609</v>
      </c>
      <c r="PIH1789" s="62">
        <v>53131609</v>
      </c>
      <c r="PII1789" s="62">
        <v>53131609</v>
      </c>
      <c r="PIJ1789" s="62">
        <v>53131609</v>
      </c>
      <c r="PIK1789" s="62">
        <v>53131609</v>
      </c>
      <c r="PIL1789" s="62">
        <v>53131609</v>
      </c>
      <c r="PIM1789" s="62">
        <v>53131609</v>
      </c>
      <c r="PIN1789" s="62">
        <v>53131609</v>
      </c>
      <c r="PIO1789" s="62">
        <v>53131609</v>
      </c>
      <c r="PIP1789" s="62">
        <v>53131609</v>
      </c>
      <c r="PIQ1789" s="62">
        <v>53131609</v>
      </c>
      <c r="PIR1789" s="62">
        <v>53131609</v>
      </c>
      <c r="PIS1789" s="62">
        <v>53131609</v>
      </c>
      <c r="PIT1789" s="62">
        <v>53131609</v>
      </c>
      <c r="PIU1789" s="62">
        <v>53131609</v>
      </c>
      <c r="PIV1789" s="62">
        <v>53131609</v>
      </c>
      <c r="PIW1789" s="62">
        <v>53131609</v>
      </c>
      <c r="PIX1789" s="62">
        <v>53131609</v>
      </c>
      <c r="PIY1789" s="62">
        <v>53131609</v>
      </c>
      <c r="PIZ1789" s="62">
        <v>53131609</v>
      </c>
      <c r="PJA1789" s="62">
        <v>53131609</v>
      </c>
      <c r="PJB1789" s="62">
        <v>53131609</v>
      </c>
      <c r="PJC1789" s="62">
        <v>53131609</v>
      </c>
      <c r="PJD1789" s="62">
        <v>53131609</v>
      </c>
      <c r="PJE1789" s="62">
        <v>53131609</v>
      </c>
      <c r="PJF1789" s="62">
        <v>53131609</v>
      </c>
      <c r="PJG1789" s="62">
        <v>53131609</v>
      </c>
      <c r="PJH1789" s="62">
        <v>53131609</v>
      </c>
      <c r="PJI1789" s="62">
        <v>53131609</v>
      </c>
      <c r="PJJ1789" s="62">
        <v>53131609</v>
      </c>
      <c r="PJK1789" s="62">
        <v>53131609</v>
      </c>
      <c r="PJL1789" s="62">
        <v>53131609</v>
      </c>
      <c r="PJM1789" s="62">
        <v>53131609</v>
      </c>
      <c r="PJN1789" s="62">
        <v>53131609</v>
      </c>
      <c r="PJO1789" s="62">
        <v>53131609</v>
      </c>
      <c r="PJP1789" s="62">
        <v>53131609</v>
      </c>
      <c r="PJQ1789" s="62">
        <v>53131609</v>
      </c>
      <c r="PJR1789" s="62">
        <v>53131609</v>
      </c>
      <c r="PJS1789" s="62">
        <v>53131609</v>
      </c>
      <c r="PJT1789" s="62">
        <v>53131609</v>
      </c>
      <c r="PJU1789" s="62">
        <v>53131609</v>
      </c>
      <c r="PJV1789" s="62">
        <v>53131609</v>
      </c>
      <c r="PJW1789" s="62">
        <v>53131609</v>
      </c>
      <c r="PJX1789" s="62">
        <v>53131609</v>
      </c>
      <c r="PJY1789" s="62">
        <v>53131609</v>
      </c>
      <c r="PJZ1789" s="62">
        <v>53131609</v>
      </c>
      <c r="PKA1789" s="62">
        <v>53131609</v>
      </c>
      <c r="PKB1789" s="62">
        <v>53131609</v>
      </c>
      <c r="PKC1789" s="62">
        <v>53131609</v>
      </c>
      <c r="PKD1789" s="62">
        <v>53131609</v>
      </c>
      <c r="PKE1789" s="62">
        <v>53131609</v>
      </c>
      <c r="PKF1789" s="62">
        <v>53131609</v>
      </c>
      <c r="PKG1789" s="62">
        <v>53131609</v>
      </c>
      <c r="PKH1789" s="62">
        <v>53131609</v>
      </c>
      <c r="PKI1789" s="62">
        <v>53131609</v>
      </c>
      <c r="PKJ1789" s="62">
        <v>53131609</v>
      </c>
      <c r="PKK1789" s="62">
        <v>53131609</v>
      </c>
      <c r="PKL1789" s="62">
        <v>53131609</v>
      </c>
      <c r="PKM1789" s="62">
        <v>53131609</v>
      </c>
      <c r="PKN1789" s="62">
        <v>53131609</v>
      </c>
      <c r="PKO1789" s="62">
        <v>53131609</v>
      </c>
      <c r="PKP1789" s="62">
        <v>53131609</v>
      </c>
      <c r="PKQ1789" s="62">
        <v>53131609</v>
      </c>
      <c r="PKR1789" s="62">
        <v>53131609</v>
      </c>
      <c r="PKS1789" s="62">
        <v>53131609</v>
      </c>
      <c r="PKT1789" s="62">
        <v>53131609</v>
      </c>
      <c r="PKU1789" s="62">
        <v>53131609</v>
      </c>
      <c r="PKV1789" s="62">
        <v>53131609</v>
      </c>
      <c r="PKW1789" s="62">
        <v>53131609</v>
      </c>
      <c r="PKX1789" s="62">
        <v>53131609</v>
      </c>
      <c r="PKY1789" s="62">
        <v>53131609</v>
      </c>
      <c r="PKZ1789" s="62">
        <v>53131609</v>
      </c>
      <c r="PLA1789" s="62">
        <v>53131609</v>
      </c>
      <c r="PLB1789" s="62">
        <v>53131609</v>
      </c>
      <c r="PLC1789" s="62">
        <v>53131609</v>
      </c>
      <c r="PLD1789" s="62">
        <v>53131609</v>
      </c>
      <c r="PLE1789" s="62">
        <v>53131609</v>
      </c>
      <c r="PLF1789" s="62">
        <v>53131609</v>
      </c>
      <c r="PLG1789" s="62">
        <v>53131609</v>
      </c>
      <c r="PLH1789" s="62">
        <v>53131609</v>
      </c>
      <c r="PLI1789" s="62">
        <v>53131609</v>
      </c>
      <c r="PLJ1789" s="62">
        <v>53131609</v>
      </c>
      <c r="PLK1789" s="62">
        <v>53131609</v>
      </c>
      <c r="PLL1789" s="62">
        <v>53131609</v>
      </c>
      <c r="PLM1789" s="62">
        <v>53131609</v>
      </c>
      <c r="PLN1789" s="62">
        <v>53131609</v>
      </c>
      <c r="PLO1789" s="62">
        <v>53131609</v>
      </c>
      <c r="PLP1789" s="62">
        <v>53131609</v>
      </c>
      <c r="PLQ1789" s="62">
        <v>53131609</v>
      </c>
      <c r="PLR1789" s="62">
        <v>53131609</v>
      </c>
      <c r="PLS1789" s="62">
        <v>53131609</v>
      </c>
      <c r="PLT1789" s="62">
        <v>53131609</v>
      </c>
      <c r="PLU1789" s="62">
        <v>53131609</v>
      </c>
      <c r="PLV1789" s="62">
        <v>53131609</v>
      </c>
      <c r="PLW1789" s="62">
        <v>53131609</v>
      </c>
      <c r="PLX1789" s="62">
        <v>53131609</v>
      </c>
      <c r="PLY1789" s="62">
        <v>53131609</v>
      </c>
      <c r="PLZ1789" s="62">
        <v>53131609</v>
      </c>
      <c r="PMA1789" s="62">
        <v>53131609</v>
      </c>
      <c r="PMB1789" s="62">
        <v>53131609</v>
      </c>
      <c r="PMC1789" s="62">
        <v>53131609</v>
      </c>
      <c r="PMD1789" s="62">
        <v>53131609</v>
      </c>
      <c r="PME1789" s="62">
        <v>53131609</v>
      </c>
      <c r="PMF1789" s="62">
        <v>53131609</v>
      </c>
      <c r="PMG1789" s="62">
        <v>53131609</v>
      </c>
      <c r="PMH1789" s="62">
        <v>53131609</v>
      </c>
      <c r="PMI1789" s="62">
        <v>53131609</v>
      </c>
      <c r="PMJ1789" s="62">
        <v>53131609</v>
      </c>
      <c r="PMK1789" s="62">
        <v>53131609</v>
      </c>
      <c r="PML1789" s="62">
        <v>53131609</v>
      </c>
      <c r="PMM1789" s="62">
        <v>53131609</v>
      </c>
      <c r="PMN1789" s="62">
        <v>53131609</v>
      </c>
      <c r="PMO1789" s="62">
        <v>53131609</v>
      </c>
      <c r="PMP1789" s="62">
        <v>53131609</v>
      </c>
      <c r="PMQ1789" s="62">
        <v>53131609</v>
      </c>
      <c r="PMR1789" s="62">
        <v>53131609</v>
      </c>
      <c r="PMS1789" s="62">
        <v>53131609</v>
      </c>
      <c r="PMT1789" s="62">
        <v>53131609</v>
      </c>
      <c r="PMU1789" s="62">
        <v>53131609</v>
      </c>
      <c r="PMV1789" s="62">
        <v>53131609</v>
      </c>
      <c r="PMW1789" s="62">
        <v>53131609</v>
      </c>
      <c r="PMX1789" s="62">
        <v>53131609</v>
      </c>
      <c r="PMY1789" s="62">
        <v>53131609</v>
      </c>
      <c r="PMZ1789" s="62">
        <v>53131609</v>
      </c>
      <c r="PNA1789" s="62">
        <v>53131609</v>
      </c>
      <c r="PNB1789" s="62">
        <v>53131609</v>
      </c>
      <c r="PNC1789" s="62">
        <v>53131609</v>
      </c>
      <c r="PND1789" s="62">
        <v>53131609</v>
      </c>
      <c r="PNE1789" s="62">
        <v>53131609</v>
      </c>
      <c r="PNF1789" s="62">
        <v>53131609</v>
      </c>
      <c r="PNG1789" s="62">
        <v>53131609</v>
      </c>
      <c r="PNH1789" s="62">
        <v>53131609</v>
      </c>
      <c r="PNI1789" s="62">
        <v>53131609</v>
      </c>
      <c r="PNJ1789" s="62">
        <v>53131609</v>
      </c>
      <c r="PNK1789" s="62">
        <v>53131609</v>
      </c>
      <c r="PNL1789" s="62">
        <v>53131609</v>
      </c>
      <c r="PNM1789" s="62">
        <v>53131609</v>
      </c>
      <c r="PNN1789" s="62">
        <v>53131609</v>
      </c>
      <c r="PNO1789" s="62">
        <v>53131609</v>
      </c>
      <c r="PNP1789" s="62">
        <v>53131609</v>
      </c>
      <c r="PNQ1789" s="62">
        <v>53131609</v>
      </c>
      <c r="PNR1789" s="62">
        <v>53131609</v>
      </c>
      <c r="PNS1789" s="62">
        <v>53131609</v>
      </c>
      <c r="PNT1789" s="62">
        <v>53131609</v>
      </c>
      <c r="PNU1789" s="62">
        <v>53131609</v>
      </c>
      <c r="PNV1789" s="62">
        <v>53131609</v>
      </c>
      <c r="PNW1789" s="62">
        <v>53131609</v>
      </c>
      <c r="PNX1789" s="62">
        <v>53131609</v>
      </c>
      <c r="PNY1789" s="62">
        <v>53131609</v>
      </c>
      <c r="PNZ1789" s="62">
        <v>53131609</v>
      </c>
      <c r="POA1789" s="62">
        <v>53131609</v>
      </c>
      <c r="POB1789" s="62">
        <v>53131609</v>
      </c>
      <c r="POC1789" s="62">
        <v>53131609</v>
      </c>
      <c r="POD1789" s="62">
        <v>53131609</v>
      </c>
      <c r="POE1789" s="62">
        <v>53131609</v>
      </c>
      <c r="POF1789" s="62">
        <v>53131609</v>
      </c>
      <c r="POG1789" s="62">
        <v>53131609</v>
      </c>
      <c r="POH1789" s="62">
        <v>53131609</v>
      </c>
      <c r="POI1789" s="62">
        <v>53131609</v>
      </c>
      <c r="POJ1789" s="62">
        <v>53131609</v>
      </c>
      <c r="POK1789" s="62">
        <v>53131609</v>
      </c>
      <c r="POL1789" s="62">
        <v>53131609</v>
      </c>
      <c r="POM1789" s="62">
        <v>53131609</v>
      </c>
      <c r="PON1789" s="62">
        <v>53131609</v>
      </c>
      <c r="POO1789" s="62">
        <v>53131609</v>
      </c>
      <c r="POP1789" s="62">
        <v>53131609</v>
      </c>
      <c r="POQ1789" s="62">
        <v>53131609</v>
      </c>
      <c r="POR1789" s="62">
        <v>53131609</v>
      </c>
      <c r="POS1789" s="62">
        <v>53131609</v>
      </c>
      <c r="POT1789" s="62">
        <v>53131609</v>
      </c>
      <c r="POU1789" s="62">
        <v>53131609</v>
      </c>
      <c r="POV1789" s="62">
        <v>53131609</v>
      </c>
      <c r="POW1789" s="62">
        <v>53131609</v>
      </c>
      <c r="POX1789" s="62">
        <v>53131609</v>
      </c>
      <c r="POY1789" s="62">
        <v>53131609</v>
      </c>
      <c r="POZ1789" s="62">
        <v>53131609</v>
      </c>
      <c r="PPA1789" s="62">
        <v>53131609</v>
      </c>
      <c r="PPB1789" s="62">
        <v>53131609</v>
      </c>
      <c r="PPC1789" s="62">
        <v>53131609</v>
      </c>
      <c r="PPD1789" s="62">
        <v>53131609</v>
      </c>
      <c r="PPE1789" s="62">
        <v>53131609</v>
      </c>
      <c r="PPF1789" s="62">
        <v>53131609</v>
      </c>
      <c r="PPG1789" s="62">
        <v>53131609</v>
      </c>
      <c r="PPH1789" s="62">
        <v>53131609</v>
      </c>
      <c r="PPI1789" s="62">
        <v>53131609</v>
      </c>
      <c r="PPJ1789" s="62">
        <v>53131609</v>
      </c>
      <c r="PPK1789" s="62">
        <v>53131609</v>
      </c>
      <c r="PPL1789" s="62">
        <v>53131609</v>
      </c>
      <c r="PPM1789" s="62">
        <v>53131609</v>
      </c>
      <c r="PPN1789" s="62">
        <v>53131609</v>
      </c>
      <c r="PPO1789" s="62">
        <v>53131609</v>
      </c>
      <c r="PPP1789" s="62">
        <v>53131609</v>
      </c>
      <c r="PPQ1789" s="62">
        <v>53131609</v>
      </c>
      <c r="PPR1789" s="62">
        <v>53131609</v>
      </c>
      <c r="PPS1789" s="62">
        <v>53131609</v>
      </c>
      <c r="PPT1789" s="62">
        <v>53131609</v>
      </c>
      <c r="PPU1789" s="62">
        <v>53131609</v>
      </c>
      <c r="PPV1789" s="62">
        <v>53131609</v>
      </c>
      <c r="PPW1789" s="62">
        <v>53131609</v>
      </c>
      <c r="PPX1789" s="62">
        <v>53131609</v>
      </c>
      <c r="PPY1789" s="62">
        <v>53131609</v>
      </c>
      <c r="PPZ1789" s="62">
        <v>53131609</v>
      </c>
      <c r="PQA1789" s="62">
        <v>53131609</v>
      </c>
      <c r="PQB1789" s="62">
        <v>53131609</v>
      </c>
      <c r="PQC1789" s="62">
        <v>53131609</v>
      </c>
      <c r="PQD1789" s="62">
        <v>53131609</v>
      </c>
      <c r="PQE1789" s="62">
        <v>53131609</v>
      </c>
      <c r="PQF1789" s="62">
        <v>53131609</v>
      </c>
      <c r="PQG1789" s="62">
        <v>53131609</v>
      </c>
      <c r="PQH1789" s="62">
        <v>53131609</v>
      </c>
      <c r="PQI1789" s="62">
        <v>53131609</v>
      </c>
      <c r="PQJ1789" s="62">
        <v>53131609</v>
      </c>
      <c r="PQK1789" s="62">
        <v>53131609</v>
      </c>
      <c r="PQL1789" s="62">
        <v>53131609</v>
      </c>
      <c r="PQM1789" s="62">
        <v>53131609</v>
      </c>
      <c r="PQN1789" s="62">
        <v>53131609</v>
      </c>
      <c r="PQO1789" s="62">
        <v>53131609</v>
      </c>
      <c r="PQP1789" s="62">
        <v>53131609</v>
      </c>
      <c r="PQQ1789" s="62">
        <v>53131609</v>
      </c>
      <c r="PQR1789" s="62">
        <v>53131609</v>
      </c>
      <c r="PQS1789" s="62">
        <v>53131609</v>
      </c>
      <c r="PQT1789" s="62">
        <v>53131609</v>
      </c>
      <c r="PQU1789" s="62">
        <v>53131609</v>
      </c>
      <c r="PQV1789" s="62">
        <v>53131609</v>
      </c>
      <c r="PQW1789" s="62">
        <v>53131609</v>
      </c>
      <c r="PQX1789" s="62">
        <v>53131609</v>
      </c>
      <c r="PQY1789" s="62">
        <v>53131609</v>
      </c>
      <c r="PQZ1789" s="62">
        <v>53131609</v>
      </c>
      <c r="PRA1789" s="62">
        <v>53131609</v>
      </c>
      <c r="PRB1789" s="62">
        <v>53131609</v>
      </c>
      <c r="PRC1789" s="62">
        <v>53131609</v>
      </c>
      <c r="PRD1789" s="62">
        <v>53131609</v>
      </c>
      <c r="PRE1789" s="62">
        <v>53131609</v>
      </c>
      <c r="PRF1789" s="62">
        <v>53131609</v>
      </c>
      <c r="PRG1789" s="62">
        <v>53131609</v>
      </c>
      <c r="PRH1789" s="62">
        <v>53131609</v>
      </c>
      <c r="PRI1789" s="62">
        <v>53131609</v>
      </c>
      <c r="PRJ1789" s="62">
        <v>53131609</v>
      </c>
      <c r="PRK1789" s="62">
        <v>53131609</v>
      </c>
      <c r="PRL1789" s="62">
        <v>53131609</v>
      </c>
      <c r="PRM1789" s="62">
        <v>53131609</v>
      </c>
      <c r="PRN1789" s="62">
        <v>53131609</v>
      </c>
      <c r="PRO1789" s="62">
        <v>53131609</v>
      </c>
      <c r="PRP1789" s="62">
        <v>53131609</v>
      </c>
      <c r="PRQ1789" s="62">
        <v>53131609</v>
      </c>
      <c r="PRR1789" s="62">
        <v>53131609</v>
      </c>
      <c r="PRS1789" s="62">
        <v>53131609</v>
      </c>
      <c r="PRT1789" s="62">
        <v>53131609</v>
      </c>
      <c r="PRU1789" s="62">
        <v>53131609</v>
      </c>
      <c r="PRV1789" s="62">
        <v>53131609</v>
      </c>
      <c r="PRW1789" s="62">
        <v>53131609</v>
      </c>
      <c r="PRX1789" s="62">
        <v>53131609</v>
      </c>
      <c r="PRY1789" s="62">
        <v>53131609</v>
      </c>
      <c r="PRZ1789" s="62">
        <v>53131609</v>
      </c>
      <c r="PSA1789" s="62">
        <v>53131609</v>
      </c>
      <c r="PSB1789" s="62">
        <v>53131609</v>
      </c>
      <c r="PSC1789" s="62">
        <v>53131609</v>
      </c>
      <c r="PSD1789" s="62">
        <v>53131609</v>
      </c>
      <c r="PSE1789" s="62">
        <v>53131609</v>
      </c>
      <c r="PSF1789" s="62">
        <v>53131609</v>
      </c>
      <c r="PSG1789" s="62">
        <v>53131609</v>
      </c>
      <c r="PSH1789" s="62">
        <v>53131609</v>
      </c>
      <c r="PSI1789" s="62">
        <v>53131609</v>
      </c>
      <c r="PSJ1789" s="62">
        <v>53131609</v>
      </c>
      <c r="PSK1789" s="62">
        <v>53131609</v>
      </c>
      <c r="PSL1789" s="62">
        <v>53131609</v>
      </c>
      <c r="PSM1789" s="62">
        <v>53131609</v>
      </c>
      <c r="PSN1789" s="62">
        <v>53131609</v>
      </c>
      <c r="PSO1789" s="62">
        <v>53131609</v>
      </c>
      <c r="PSP1789" s="62">
        <v>53131609</v>
      </c>
      <c r="PSQ1789" s="62">
        <v>53131609</v>
      </c>
      <c r="PSR1789" s="62">
        <v>53131609</v>
      </c>
      <c r="PSS1789" s="62">
        <v>53131609</v>
      </c>
      <c r="PST1789" s="62">
        <v>53131609</v>
      </c>
      <c r="PSU1789" s="62">
        <v>53131609</v>
      </c>
      <c r="PSV1789" s="62">
        <v>53131609</v>
      </c>
      <c r="PSW1789" s="62">
        <v>53131609</v>
      </c>
      <c r="PSX1789" s="62">
        <v>53131609</v>
      </c>
      <c r="PSY1789" s="62">
        <v>53131609</v>
      </c>
      <c r="PSZ1789" s="62">
        <v>53131609</v>
      </c>
      <c r="PTA1789" s="62">
        <v>53131609</v>
      </c>
      <c r="PTB1789" s="62">
        <v>53131609</v>
      </c>
      <c r="PTC1789" s="62">
        <v>53131609</v>
      </c>
      <c r="PTD1789" s="62">
        <v>53131609</v>
      </c>
      <c r="PTE1789" s="62">
        <v>53131609</v>
      </c>
      <c r="PTF1789" s="62">
        <v>53131609</v>
      </c>
      <c r="PTG1789" s="62">
        <v>53131609</v>
      </c>
      <c r="PTH1789" s="62">
        <v>53131609</v>
      </c>
      <c r="PTI1789" s="62">
        <v>53131609</v>
      </c>
      <c r="PTJ1789" s="62">
        <v>53131609</v>
      </c>
      <c r="PTK1789" s="62">
        <v>53131609</v>
      </c>
      <c r="PTL1789" s="62">
        <v>53131609</v>
      </c>
      <c r="PTM1789" s="62">
        <v>53131609</v>
      </c>
      <c r="PTN1789" s="62">
        <v>53131609</v>
      </c>
      <c r="PTO1789" s="62">
        <v>53131609</v>
      </c>
      <c r="PTP1789" s="62">
        <v>53131609</v>
      </c>
      <c r="PTQ1789" s="62">
        <v>53131609</v>
      </c>
      <c r="PTR1789" s="62">
        <v>53131609</v>
      </c>
      <c r="PTS1789" s="62">
        <v>53131609</v>
      </c>
      <c r="PTT1789" s="62">
        <v>53131609</v>
      </c>
      <c r="PTU1789" s="62">
        <v>53131609</v>
      </c>
      <c r="PTV1789" s="62">
        <v>53131609</v>
      </c>
      <c r="PTW1789" s="62">
        <v>53131609</v>
      </c>
      <c r="PTX1789" s="62">
        <v>53131609</v>
      </c>
      <c r="PTY1789" s="62">
        <v>53131609</v>
      </c>
      <c r="PTZ1789" s="62">
        <v>53131609</v>
      </c>
      <c r="PUA1789" s="62">
        <v>53131609</v>
      </c>
      <c r="PUB1789" s="62">
        <v>53131609</v>
      </c>
      <c r="PUC1789" s="62">
        <v>53131609</v>
      </c>
      <c r="PUD1789" s="62">
        <v>53131609</v>
      </c>
      <c r="PUE1789" s="62">
        <v>53131609</v>
      </c>
      <c r="PUF1789" s="62">
        <v>53131609</v>
      </c>
      <c r="PUG1789" s="62">
        <v>53131609</v>
      </c>
      <c r="PUH1789" s="62">
        <v>53131609</v>
      </c>
      <c r="PUI1789" s="62">
        <v>53131609</v>
      </c>
      <c r="PUJ1789" s="62">
        <v>53131609</v>
      </c>
      <c r="PUK1789" s="62">
        <v>53131609</v>
      </c>
      <c r="PUL1789" s="62">
        <v>53131609</v>
      </c>
      <c r="PUM1789" s="62">
        <v>53131609</v>
      </c>
      <c r="PUN1789" s="62">
        <v>53131609</v>
      </c>
      <c r="PUO1789" s="62">
        <v>53131609</v>
      </c>
      <c r="PUP1789" s="62">
        <v>53131609</v>
      </c>
      <c r="PUQ1789" s="62">
        <v>53131609</v>
      </c>
      <c r="PUR1789" s="62">
        <v>53131609</v>
      </c>
      <c r="PUS1789" s="62">
        <v>53131609</v>
      </c>
      <c r="PUT1789" s="62">
        <v>53131609</v>
      </c>
      <c r="PUU1789" s="62">
        <v>53131609</v>
      </c>
      <c r="PUV1789" s="62">
        <v>53131609</v>
      </c>
      <c r="PUW1789" s="62">
        <v>53131609</v>
      </c>
      <c r="PUX1789" s="62">
        <v>53131609</v>
      </c>
      <c r="PUY1789" s="62">
        <v>53131609</v>
      </c>
      <c r="PUZ1789" s="62">
        <v>53131609</v>
      </c>
      <c r="PVA1789" s="62">
        <v>53131609</v>
      </c>
      <c r="PVB1789" s="62">
        <v>53131609</v>
      </c>
      <c r="PVC1789" s="62">
        <v>53131609</v>
      </c>
      <c r="PVD1789" s="62">
        <v>53131609</v>
      </c>
      <c r="PVE1789" s="62">
        <v>53131609</v>
      </c>
      <c r="PVF1789" s="62">
        <v>53131609</v>
      </c>
      <c r="PVG1789" s="62">
        <v>53131609</v>
      </c>
      <c r="PVH1789" s="62">
        <v>53131609</v>
      </c>
      <c r="PVI1789" s="62">
        <v>53131609</v>
      </c>
      <c r="PVJ1789" s="62">
        <v>53131609</v>
      </c>
      <c r="PVK1789" s="62">
        <v>53131609</v>
      </c>
      <c r="PVL1789" s="62">
        <v>53131609</v>
      </c>
      <c r="PVM1789" s="62">
        <v>53131609</v>
      </c>
      <c r="PVN1789" s="62">
        <v>53131609</v>
      </c>
      <c r="PVO1789" s="62">
        <v>53131609</v>
      </c>
      <c r="PVP1789" s="62">
        <v>53131609</v>
      </c>
      <c r="PVQ1789" s="62">
        <v>53131609</v>
      </c>
      <c r="PVR1789" s="62">
        <v>53131609</v>
      </c>
      <c r="PVS1789" s="62">
        <v>53131609</v>
      </c>
      <c r="PVT1789" s="62">
        <v>53131609</v>
      </c>
      <c r="PVU1789" s="62">
        <v>53131609</v>
      </c>
      <c r="PVV1789" s="62">
        <v>53131609</v>
      </c>
      <c r="PVW1789" s="62">
        <v>53131609</v>
      </c>
      <c r="PVX1789" s="62">
        <v>53131609</v>
      </c>
      <c r="PVY1789" s="62">
        <v>53131609</v>
      </c>
      <c r="PVZ1789" s="62">
        <v>53131609</v>
      </c>
      <c r="PWA1789" s="62">
        <v>53131609</v>
      </c>
      <c r="PWB1789" s="62">
        <v>53131609</v>
      </c>
      <c r="PWC1789" s="62">
        <v>53131609</v>
      </c>
      <c r="PWD1789" s="62">
        <v>53131609</v>
      </c>
      <c r="PWE1789" s="62">
        <v>53131609</v>
      </c>
      <c r="PWF1789" s="62">
        <v>53131609</v>
      </c>
      <c r="PWG1789" s="62">
        <v>53131609</v>
      </c>
      <c r="PWH1789" s="62">
        <v>53131609</v>
      </c>
      <c r="PWI1789" s="62">
        <v>53131609</v>
      </c>
      <c r="PWJ1789" s="62">
        <v>53131609</v>
      </c>
      <c r="PWK1789" s="62">
        <v>53131609</v>
      </c>
      <c r="PWL1789" s="62">
        <v>53131609</v>
      </c>
      <c r="PWM1789" s="62">
        <v>53131609</v>
      </c>
      <c r="PWN1789" s="62">
        <v>53131609</v>
      </c>
      <c r="PWO1789" s="62">
        <v>53131609</v>
      </c>
      <c r="PWP1789" s="62">
        <v>53131609</v>
      </c>
      <c r="PWQ1789" s="62">
        <v>53131609</v>
      </c>
      <c r="PWR1789" s="62">
        <v>53131609</v>
      </c>
      <c r="PWS1789" s="62">
        <v>53131609</v>
      </c>
      <c r="PWT1789" s="62">
        <v>53131609</v>
      </c>
      <c r="PWU1789" s="62">
        <v>53131609</v>
      </c>
      <c r="PWV1789" s="62">
        <v>53131609</v>
      </c>
      <c r="PWW1789" s="62">
        <v>53131609</v>
      </c>
      <c r="PWX1789" s="62">
        <v>53131609</v>
      </c>
      <c r="PWY1789" s="62">
        <v>53131609</v>
      </c>
      <c r="PWZ1789" s="62">
        <v>53131609</v>
      </c>
      <c r="PXA1789" s="62">
        <v>53131609</v>
      </c>
      <c r="PXB1789" s="62">
        <v>53131609</v>
      </c>
      <c r="PXC1789" s="62">
        <v>53131609</v>
      </c>
      <c r="PXD1789" s="62">
        <v>53131609</v>
      </c>
      <c r="PXE1789" s="62">
        <v>53131609</v>
      </c>
      <c r="PXF1789" s="62">
        <v>53131609</v>
      </c>
      <c r="PXG1789" s="62">
        <v>53131609</v>
      </c>
      <c r="PXH1789" s="62">
        <v>53131609</v>
      </c>
      <c r="PXI1789" s="62">
        <v>53131609</v>
      </c>
      <c r="PXJ1789" s="62">
        <v>53131609</v>
      </c>
      <c r="PXK1789" s="62">
        <v>53131609</v>
      </c>
      <c r="PXL1789" s="62">
        <v>53131609</v>
      </c>
      <c r="PXM1789" s="62">
        <v>53131609</v>
      </c>
      <c r="PXN1789" s="62">
        <v>53131609</v>
      </c>
      <c r="PXO1789" s="62">
        <v>53131609</v>
      </c>
      <c r="PXP1789" s="62">
        <v>53131609</v>
      </c>
      <c r="PXQ1789" s="62">
        <v>53131609</v>
      </c>
      <c r="PXR1789" s="62">
        <v>53131609</v>
      </c>
      <c r="PXS1789" s="62">
        <v>53131609</v>
      </c>
      <c r="PXT1789" s="62">
        <v>53131609</v>
      </c>
      <c r="PXU1789" s="62">
        <v>53131609</v>
      </c>
      <c r="PXV1789" s="62">
        <v>53131609</v>
      </c>
      <c r="PXW1789" s="62">
        <v>53131609</v>
      </c>
      <c r="PXX1789" s="62">
        <v>53131609</v>
      </c>
      <c r="PXY1789" s="62">
        <v>53131609</v>
      </c>
      <c r="PXZ1789" s="62">
        <v>53131609</v>
      </c>
      <c r="PYA1789" s="62">
        <v>53131609</v>
      </c>
      <c r="PYB1789" s="62">
        <v>53131609</v>
      </c>
      <c r="PYC1789" s="62">
        <v>53131609</v>
      </c>
      <c r="PYD1789" s="62">
        <v>53131609</v>
      </c>
      <c r="PYE1789" s="62">
        <v>53131609</v>
      </c>
      <c r="PYF1789" s="62">
        <v>53131609</v>
      </c>
      <c r="PYG1789" s="62">
        <v>53131609</v>
      </c>
      <c r="PYH1789" s="62">
        <v>53131609</v>
      </c>
      <c r="PYI1789" s="62">
        <v>53131609</v>
      </c>
      <c r="PYJ1789" s="62">
        <v>53131609</v>
      </c>
      <c r="PYK1789" s="62">
        <v>53131609</v>
      </c>
      <c r="PYL1789" s="62">
        <v>53131609</v>
      </c>
      <c r="PYM1789" s="62">
        <v>53131609</v>
      </c>
      <c r="PYN1789" s="62">
        <v>53131609</v>
      </c>
      <c r="PYO1789" s="62">
        <v>53131609</v>
      </c>
      <c r="PYP1789" s="62">
        <v>53131609</v>
      </c>
      <c r="PYQ1789" s="62">
        <v>53131609</v>
      </c>
      <c r="PYR1789" s="62">
        <v>53131609</v>
      </c>
      <c r="PYS1789" s="62">
        <v>53131609</v>
      </c>
      <c r="PYT1789" s="62">
        <v>53131609</v>
      </c>
      <c r="PYU1789" s="62">
        <v>53131609</v>
      </c>
      <c r="PYV1789" s="62">
        <v>53131609</v>
      </c>
      <c r="PYW1789" s="62">
        <v>53131609</v>
      </c>
      <c r="PYX1789" s="62">
        <v>53131609</v>
      </c>
      <c r="PYY1789" s="62">
        <v>53131609</v>
      </c>
      <c r="PYZ1789" s="62">
        <v>53131609</v>
      </c>
      <c r="PZA1789" s="62">
        <v>53131609</v>
      </c>
      <c r="PZB1789" s="62">
        <v>53131609</v>
      </c>
      <c r="PZC1789" s="62">
        <v>53131609</v>
      </c>
      <c r="PZD1789" s="62">
        <v>53131609</v>
      </c>
      <c r="PZE1789" s="62">
        <v>53131609</v>
      </c>
      <c r="PZF1789" s="62">
        <v>53131609</v>
      </c>
      <c r="PZG1789" s="62">
        <v>53131609</v>
      </c>
      <c r="PZH1789" s="62">
        <v>53131609</v>
      </c>
      <c r="PZI1789" s="62">
        <v>53131609</v>
      </c>
      <c r="PZJ1789" s="62">
        <v>53131609</v>
      </c>
      <c r="PZK1789" s="62">
        <v>53131609</v>
      </c>
      <c r="PZL1789" s="62">
        <v>53131609</v>
      </c>
      <c r="PZM1789" s="62">
        <v>53131609</v>
      </c>
      <c r="PZN1789" s="62">
        <v>53131609</v>
      </c>
      <c r="PZO1789" s="62">
        <v>53131609</v>
      </c>
      <c r="PZP1789" s="62">
        <v>53131609</v>
      </c>
      <c r="PZQ1789" s="62">
        <v>53131609</v>
      </c>
      <c r="PZR1789" s="62">
        <v>53131609</v>
      </c>
      <c r="PZS1789" s="62">
        <v>53131609</v>
      </c>
      <c r="PZT1789" s="62">
        <v>53131609</v>
      </c>
      <c r="PZU1789" s="62">
        <v>53131609</v>
      </c>
      <c r="PZV1789" s="62">
        <v>53131609</v>
      </c>
      <c r="PZW1789" s="62">
        <v>53131609</v>
      </c>
      <c r="PZX1789" s="62">
        <v>53131609</v>
      </c>
      <c r="PZY1789" s="62">
        <v>53131609</v>
      </c>
      <c r="PZZ1789" s="62">
        <v>53131609</v>
      </c>
      <c r="QAA1789" s="62">
        <v>53131609</v>
      </c>
      <c r="QAB1789" s="62">
        <v>53131609</v>
      </c>
      <c r="QAC1789" s="62">
        <v>53131609</v>
      </c>
      <c r="QAD1789" s="62">
        <v>53131609</v>
      </c>
      <c r="QAE1789" s="62">
        <v>53131609</v>
      </c>
      <c r="QAF1789" s="62">
        <v>53131609</v>
      </c>
      <c r="QAG1789" s="62">
        <v>53131609</v>
      </c>
      <c r="QAH1789" s="62">
        <v>53131609</v>
      </c>
      <c r="QAI1789" s="62">
        <v>53131609</v>
      </c>
      <c r="QAJ1789" s="62">
        <v>53131609</v>
      </c>
      <c r="QAK1789" s="62">
        <v>53131609</v>
      </c>
      <c r="QAL1789" s="62">
        <v>53131609</v>
      </c>
      <c r="QAM1789" s="62">
        <v>53131609</v>
      </c>
      <c r="QAN1789" s="62">
        <v>53131609</v>
      </c>
      <c r="QAO1789" s="62">
        <v>53131609</v>
      </c>
      <c r="QAP1789" s="62">
        <v>53131609</v>
      </c>
      <c r="QAQ1789" s="62">
        <v>53131609</v>
      </c>
      <c r="QAR1789" s="62">
        <v>53131609</v>
      </c>
      <c r="QAS1789" s="62">
        <v>53131609</v>
      </c>
      <c r="QAT1789" s="62">
        <v>53131609</v>
      </c>
      <c r="QAU1789" s="62">
        <v>53131609</v>
      </c>
      <c r="QAV1789" s="62">
        <v>53131609</v>
      </c>
      <c r="QAW1789" s="62">
        <v>53131609</v>
      </c>
      <c r="QAX1789" s="62">
        <v>53131609</v>
      </c>
      <c r="QAY1789" s="62">
        <v>53131609</v>
      </c>
      <c r="QAZ1789" s="62">
        <v>53131609</v>
      </c>
      <c r="QBA1789" s="62">
        <v>53131609</v>
      </c>
      <c r="QBB1789" s="62">
        <v>53131609</v>
      </c>
      <c r="QBC1789" s="62">
        <v>53131609</v>
      </c>
      <c r="QBD1789" s="62">
        <v>53131609</v>
      </c>
      <c r="QBE1789" s="62">
        <v>53131609</v>
      </c>
      <c r="QBF1789" s="62">
        <v>53131609</v>
      </c>
      <c r="QBG1789" s="62">
        <v>53131609</v>
      </c>
      <c r="QBH1789" s="62">
        <v>53131609</v>
      </c>
      <c r="QBI1789" s="62">
        <v>53131609</v>
      </c>
      <c r="QBJ1789" s="62">
        <v>53131609</v>
      </c>
      <c r="QBK1789" s="62">
        <v>53131609</v>
      </c>
      <c r="QBL1789" s="62">
        <v>53131609</v>
      </c>
      <c r="QBM1789" s="62">
        <v>53131609</v>
      </c>
      <c r="QBN1789" s="62">
        <v>53131609</v>
      </c>
      <c r="QBO1789" s="62">
        <v>53131609</v>
      </c>
      <c r="QBP1789" s="62">
        <v>53131609</v>
      </c>
      <c r="QBQ1789" s="62">
        <v>53131609</v>
      </c>
      <c r="QBR1789" s="62">
        <v>53131609</v>
      </c>
      <c r="QBS1789" s="62">
        <v>53131609</v>
      </c>
      <c r="QBT1789" s="62">
        <v>53131609</v>
      </c>
      <c r="QBU1789" s="62">
        <v>53131609</v>
      </c>
      <c r="QBV1789" s="62">
        <v>53131609</v>
      </c>
      <c r="QBW1789" s="62">
        <v>53131609</v>
      </c>
      <c r="QBX1789" s="62">
        <v>53131609</v>
      </c>
      <c r="QBY1789" s="62">
        <v>53131609</v>
      </c>
      <c r="QBZ1789" s="62">
        <v>53131609</v>
      </c>
      <c r="QCA1789" s="62">
        <v>53131609</v>
      </c>
      <c r="QCB1789" s="62">
        <v>53131609</v>
      </c>
      <c r="QCC1789" s="62">
        <v>53131609</v>
      </c>
      <c r="QCD1789" s="62">
        <v>53131609</v>
      </c>
      <c r="QCE1789" s="62">
        <v>53131609</v>
      </c>
      <c r="QCF1789" s="62">
        <v>53131609</v>
      </c>
      <c r="QCG1789" s="62">
        <v>53131609</v>
      </c>
      <c r="QCH1789" s="62">
        <v>53131609</v>
      </c>
      <c r="QCI1789" s="62">
        <v>53131609</v>
      </c>
      <c r="QCJ1789" s="62">
        <v>53131609</v>
      </c>
      <c r="QCK1789" s="62">
        <v>53131609</v>
      </c>
      <c r="QCL1789" s="62">
        <v>53131609</v>
      </c>
      <c r="QCM1789" s="62">
        <v>53131609</v>
      </c>
      <c r="QCN1789" s="62">
        <v>53131609</v>
      </c>
      <c r="QCO1789" s="62">
        <v>53131609</v>
      </c>
      <c r="QCP1789" s="62">
        <v>53131609</v>
      </c>
      <c r="QCQ1789" s="62">
        <v>53131609</v>
      </c>
      <c r="QCR1789" s="62">
        <v>53131609</v>
      </c>
      <c r="QCS1789" s="62">
        <v>53131609</v>
      </c>
      <c r="QCT1789" s="62">
        <v>53131609</v>
      </c>
      <c r="QCU1789" s="62">
        <v>53131609</v>
      </c>
      <c r="QCV1789" s="62">
        <v>53131609</v>
      </c>
      <c r="QCW1789" s="62">
        <v>53131609</v>
      </c>
      <c r="QCX1789" s="62">
        <v>53131609</v>
      </c>
      <c r="QCY1789" s="62">
        <v>53131609</v>
      </c>
      <c r="QCZ1789" s="62">
        <v>53131609</v>
      </c>
      <c r="QDA1789" s="62">
        <v>53131609</v>
      </c>
      <c r="QDB1789" s="62">
        <v>53131609</v>
      </c>
      <c r="QDC1789" s="62">
        <v>53131609</v>
      </c>
      <c r="QDD1789" s="62">
        <v>53131609</v>
      </c>
      <c r="QDE1789" s="62">
        <v>53131609</v>
      </c>
      <c r="QDF1789" s="62">
        <v>53131609</v>
      </c>
      <c r="QDG1789" s="62">
        <v>53131609</v>
      </c>
      <c r="QDH1789" s="62">
        <v>53131609</v>
      </c>
      <c r="QDI1789" s="62">
        <v>53131609</v>
      </c>
      <c r="QDJ1789" s="62">
        <v>53131609</v>
      </c>
      <c r="QDK1789" s="62">
        <v>53131609</v>
      </c>
      <c r="QDL1789" s="62">
        <v>53131609</v>
      </c>
      <c r="QDM1789" s="62">
        <v>53131609</v>
      </c>
      <c r="QDN1789" s="62">
        <v>53131609</v>
      </c>
      <c r="QDO1789" s="62">
        <v>53131609</v>
      </c>
      <c r="QDP1789" s="62">
        <v>53131609</v>
      </c>
      <c r="QDQ1789" s="62">
        <v>53131609</v>
      </c>
      <c r="QDR1789" s="62">
        <v>53131609</v>
      </c>
      <c r="QDS1789" s="62">
        <v>53131609</v>
      </c>
      <c r="QDT1789" s="62">
        <v>53131609</v>
      </c>
      <c r="QDU1789" s="62">
        <v>53131609</v>
      </c>
      <c r="QDV1789" s="62">
        <v>53131609</v>
      </c>
      <c r="QDW1789" s="62">
        <v>53131609</v>
      </c>
      <c r="QDX1789" s="62">
        <v>53131609</v>
      </c>
      <c r="QDY1789" s="62">
        <v>53131609</v>
      </c>
      <c r="QDZ1789" s="62">
        <v>53131609</v>
      </c>
      <c r="QEA1789" s="62">
        <v>53131609</v>
      </c>
      <c r="QEB1789" s="62">
        <v>53131609</v>
      </c>
      <c r="QEC1789" s="62">
        <v>53131609</v>
      </c>
      <c r="QED1789" s="62">
        <v>53131609</v>
      </c>
      <c r="QEE1789" s="62">
        <v>53131609</v>
      </c>
      <c r="QEF1789" s="62">
        <v>53131609</v>
      </c>
      <c r="QEG1789" s="62">
        <v>53131609</v>
      </c>
      <c r="QEH1789" s="62">
        <v>53131609</v>
      </c>
      <c r="QEI1789" s="62">
        <v>53131609</v>
      </c>
      <c r="QEJ1789" s="62">
        <v>53131609</v>
      </c>
      <c r="QEK1789" s="62">
        <v>53131609</v>
      </c>
      <c r="QEL1789" s="62">
        <v>53131609</v>
      </c>
      <c r="QEM1789" s="62">
        <v>53131609</v>
      </c>
      <c r="QEN1789" s="62">
        <v>53131609</v>
      </c>
      <c r="QEO1789" s="62">
        <v>53131609</v>
      </c>
      <c r="QEP1789" s="62">
        <v>53131609</v>
      </c>
      <c r="QEQ1789" s="62">
        <v>53131609</v>
      </c>
      <c r="QER1789" s="62">
        <v>53131609</v>
      </c>
      <c r="QES1789" s="62">
        <v>53131609</v>
      </c>
      <c r="QET1789" s="62">
        <v>53131609</v>
      </c>
      <c r="QEU1789" s="62">
        <v>53131609</v>
      </c>
      <c r="QEV1789" s="62">
        <v>53131609</v>
      </c>
      <c r="QEW1789" s="62">
        <v>53131609</v>
      </c>
      <c r="QEX1789" s="62">
        <v>53131609</v>
      </c>
      <c r="QEY1789" s="62">
        <v>53131609</v>
      </c>
      <c r="QEZ1789" s="62">
        <v>53131609</v>
      </c>
      <c r="QFA1789" s="62">
        <v>53131609</v>
      </c>
      <c r="QFB1789" s="62">
        <v>53131609</v>
      </c>
      <c r="QFC1789" s="62">
        <v>53131609</v>
      </c>
      <c r="QFD1789" s="62">
        <v>53131609</v>
      </c>
      <c r="QFE1789" s="62">
        <v>53131609</v>
      </c>
      <c r="QFF1789" s="62">
        <v>53131609</v>
      </c>
      <c r="QFG1789" s="62">
        <v>53131609</v>
      </c>
      <c r="QFH1789" s="62">
        <v>53131609</v>
      </c>
      <c r="QFI1789" s="62">
        <v>53131609</v>
      </c>
      <c r="QFJ1789" s="62">
        <v>53131609</v>
      </c>
      <c r="QFK1789" s="62">
        <v>53131609</v>
      </c>
      <c r="QFL1789" s="62">
        <v>53131609</v>
      </c>
      <c r="QFM1789" s="62">
        <v>53131609</v>
      </c>
      <c r="QFN1789" s="62">
        <v>53131609</v>
      </c>
      <c r="QFO1789" s="62">
        <v>53131609</v>
      </c>
      <c r="QFP1789" s="62">
        <v>53131609</v>
      </c>
      <c r="QFQ1789" s="62">
        <v>53131609</v>
      </c>
      <c r="QFR1789" s="62">
        <v>53131609</v>
      </c>
      <c r="QFS1789" s="62">
        <v>53131609</v>
      </c>
      <c r="QFT1789" s="62">
        <v>53131609</v>
      </c>
      <c r="QFU1789" s="62">
        <v>53131609</v>
      </c>
      <c r="QFV1789" s="62">
        <v>53131609</v>
      </c>
      <c r="QFW1789" s="62">
        <v>53131609</v>
      </c>
      <c r="QFX1789" s="62">
        <v>53131609</v>
      </c>
      <c r="QFY1789" s="62">
        <v>53131609</v>
      </c>
      <c r="QFZ1789" s="62">
        <v>53131609</v>
      </c>
      <c r="QGA1789" s="62">
        <v>53131609</v>
      </c>
      <c r="QGB1789" s="62">
        <v>53131609</v>
      </c>
      <c r="QGC1789" s="62">
        <v>53131609</v>
      </c>
      <c r="QGD1789" s="62">
        <v>53131609</v>
      </c>
      <c r="QGE1789" s="62">
        <v>53131609</v>
      </c>
      <c r="QGF1789" s="62">
        <v>53131609</v>
      </c>
      <c r="QGG1789" s="62">
        <v>53131609</v>
      </c>
      <c r="QGH1789" s="62">
        <v>53131609</v>
      </c>
      <c r="QGI1789" s="62">
        <v>53131609</v>
      </c>
      <c r="QGJ1789" s="62">
        <v>53131609</v>
      </c>
      <c r="QGK1789" s="62">
        <v>53131609</v>
      </c>
      <c r="QGL1789" s="62">
        <v>53131609</v>
      </c>
      <c r="QGM1789" s="62">
        <v>53131609</v>
      </c>
      <c r="QGN1789" s="62">
        <v>53131609</v>
      </c>
      <c r="QGO1789" s="62">
        <v>53131609</v>
      </c>
      <c r="QGP1789" s="62">
        <v>53131609</v>
      </c>
      <c r="QGQ1789" s="62">
        <v>53131609</v>
      </c>
      <c r="QGR1789" s="62">
        <v>53131609</v>
      </c>
      <c r="QGS1789" s="62">
        <v>53131609</v>
      </c>
      <c r="QGT1789" s="62">
        <v>53131609</v>
      </c>
      <c r="QGU1789" s="62">
        <v>53131609</v>
      </c>
      <c r="QGV1789" s="62">
        <v>53131609</v>
      </c>
      <c r="QGW1789" s="62">
        <v>53131609</v>
      </c>
      <c r="QGX1789" s="62">
        <v>53131609</v>
      </c>
      <c r="QGY1789" s="62">
        <v>53131609</v>
      </c>
      <c r="QGZ1789" s="62">
        <v>53131609</v>
      </c>
      <c r="QHA1789" s="62">
        <v>53131609</v>
      </c>
      <c r="QHB1789" s="62">
        <v>53131609</v>
      </c>
      <c r="QHC1789" s="62">
        <v>53131609</v>
      </c>
      <c r="QHD1789" s="62">
        <v>53131609</v>
      </c>
      <c r="QHE1789" s="62">
        <v>53131609</v>
      </c>
      <c r="QHF1789" s="62">
        <v>53131609</v>
      </c>
      <c r="QHG1789" s="62">
        <v>53131609</v>
      </c>
      <c r="QHH1789" s="62">
        <v>53131609</v>
      </c>
      <c r="QHI1789" s="62">
        <v>53131609</v>
      </c>
      <c r="QHJ1789" s="62">
        <v>53131609</v>
      </c>
      <c r="QHK1789" s="62">
        <v>53131609</v>
      </c>
      <c r="QHL1789" s="62">
        <v>53131609</v>
      </c>
      <c r="QHM1789" s="62">
        <v>53131609</v>
      </c>
      <c r="QHN1789" s="62">
        <v>53131609</v>
      </c>
      <c r="QHO1789" s="62">
        <v>53131609</v>
      </c>
      <c r="QHP1789" s="62">
        <v>53131609</v>
      </c>
      <c r="QHQ1789" s="62">
        <v>53131609</v>
      </c>
      <c r="QHR1789" s="62">
        <v>53131609</v>
      </c>
      <c r="QHS1789" s="62">
        <v>53131609</v>
      </c>
      <c r="QHT1789" s="62">
        <v>53131609</v>
      </c>
      <c r="QHU1789" s="62">
        <v>53131609</v>
      </c>
      <c r="QHV1789" s="62">
        <v>53131609</v>
      </c>
      <c r="QHW1789" s="62">
        <v>53131609</v>
      </c>
      <c r="QHX1789" s="62">
        <v>53131609</v>
      </c>
      <c r="QHY1789" s="62">
        <v>53131609</v>
      </c>
      <c r="QHZ1789" s="62">
        <v>53131609</v>
      </c>
      <c r="QIA1789" s="62">
        <v>53131609</v>
      </c>
      <c r="QIB1789" s="62">
        <v>53131609</v>
      </c>
      <c r="QIC1789" s="62">
        <v>53131609</v>
      </c>
      <c r="QID1789" s="62">
        <v>53131609</v>
      </c>
      <c r="QIE1789" s="62">
        <v>53131609</v>
      </c>
      <c r="QIF1789" s="62">
        <v>53131609</v>
      </c>
      <c r="QIG1789" s="62">
        <v>53131609</v>
      </c>
      <c r="QIH1789" s="62">
        <v>53131609</v>
      </c>
      <c r="QII1789" s="62">
        <v>53131609</v>
      </c>
      <c r="QIJ1789" s="62">
        <v>53131609</v>
      </c>
      <c r="QIK1789" s="62">
        <v>53131609</v>
      </c>
      <c r="QIL1789" s="62">
        <v>53131609</v>
      </c>
      <c r="QIM1789" s="62">
        <v>53131609</v>
      </c>
      <c r="QIN1789" s="62">
        <v>53131609</v>
      </c>
      <c r="QIO1789" s="62">
        <v>53131609</v>
      </c>
      <c r="QIP1789" s="62">
        <v>53131609</v>
      </c>
      <c r="QIQ1789" s="62">
        <v>53131609</v>
      </c>
      <c r="QIR1789" s="62">
        <v>53131609</v>
      </c>
      <c r="QIS1789" s="62">
        <v>53131609</v>
      </c>
      <c r="QIT1789" s="62">
        <v>53131609</v>
      </c>
      <c r="QIU1789" s="62">
        <v>53131609</v>
      </c>
      <c r="QIV1789" s="62">
        <v>53131609</v>
      </c>
      <c r="QIW1789" s="62">
        <v>53131609</v>
      </c>
      <c r="QIX1789" s="62">
        <v>53131609</v>
      </c>
      <c r="QIY1789" s="62">
        <v>53131609</v>
      </c>
      <c r="QIZ1789" s="62">
        <v>53131609</v>
      </c>
      <c r="QJA1789" s="62">
        <v>53131609</v>
      </c>
      <c r="QJB1789" s="62">
        <v>53131609</v>
      </c>
      <c r="QJC1789" s="62">
        <v>53131609</v>
      </c>
      <c r="QJD1789" s="62">
        <v>53131609</v>
      </c>
      <c r="QJE1789" s="62">
        <v>53131609</v>
      </c>
      <c r="QJF1789" s="62">
        <v>53131609</v>
      </c>
      <c r="QJG1789" s="62">
        <v>53131609</v>
      </c>
      <c r="QJH1789" s="62">
        <v>53131609</v>
      </c>
      <c r="QJI1789" s="62">
        <v>53131609</v>
      </c>
      <c r="QJJ1789" s="62">
        <v>53131609</v>
      </c>
      <c r="QJK1789" s="62">
        <v>53131609</v>
      </c>
      <c r="QJL1789" s="62">
        <v>53131609</v>
      </c>
      <c r="QJM1789" s="62">
        <v>53131609</v>
      </c>
      <c r="QJN1789" s="62">
        <v>53131609</v>
      </c>
      <c r="QJO1789" s="62">
        <v>53131609</v>
      </c>
      <c r="QJP1789" s="62">
        <v>53131609</v>
      </c>
      <c r="QJQ1789" s="62">
        <v>53131609</v>
      </c>
      <c r="QJR1789" s="62">
        <v>53131609</v>
      </c>
      <c r="QJS1789" s="62">
        <v>53131609</v>
      </c>
      <c r="QJT1789" s="62">
        <v>53131609</v>
      </c>
      <c r="QJU1789" s="62">
        <v>53131609</v>
      </c>
      <c r="QJV1789" s="62">
        <v>53131609</v>
      </c>
      <c r="QJW1789" s="62">
        <v>53131609</v>
      </c>
      <c r="QJX1789" s="62">
        <v>53131609</v>
      </c>
      <c r="QJY1789" s="62">
        <v>53131609</v>
      </c>
      <c r="QJZ1789" s="62">
        <v>53131609</v>
      </c>
      <c r="QKA1789" s="62">
        <v>53131609</v>
      </c>
      <c r="QKB1789" s="62">
        <v>53131609</v>
      </c>
      <c r="QKC1789" s="62">
        <v>53131609</v>
      </c>
      <c r="QKD1789" s="62">
        <v>53131609</v>
      </c>
      <c r="QKE1789" s="62">
        <v>53131609</v>
      </c>
      <c r="QKF1789" s="62">
        <v>53131609</v>
      </c>
      <c r="QKG1789" s="62">
        <v>53131609</v>
      </c>
      <c r="QKH1789" s="62">
        <v>53131609</v>
      </c>
      <c r="QKI1789" s="62">
        <v>53131609</v>
      </c>
      <c r="QKJ1789" s="62">
        <v>53131609</v>
      </c>
      <c r="QKK1789" s="62">
        <v>53131609</v>
      </c>
      <c r="QKL1789" s="62">
        <v>53131609</v>
      </c>
      <c r="QKM1789" s="62">
        <v>53131609</v>
      </c>
      <c r="QKN1789" s="62">
        <v>53131609</v>
      </c>
      <c r="QKO1789" s="62">
        <v>53131609</v>
      </c>
      <c r="QKP1789" s="62">
        <v>53131609</v>
      </c>
      <c r="QKQ1789" s="62">
        <v>53131609</v>
      </c>
      <c r="QKR1789" s="62">
        <v>53131609</v>
      </c>
      <c r="QKS1789" s="62">
        <v>53131609</v>
      </c>
      <c r="QKT1789" s="62">
        <v>53131609</v>
      </c>
      <c r="QKU1789" s="62">
        <v>53131609</v>
      </c>
      <c r="QKV1789" s="62">
        <v>53131609</v>
      </c>
      <c r="QKW1789" s="62">
        <v>53131609</v>
      </c>
      <c r="QKX1789" s="62">
        <v>53131609</v>
      </c>
      <c r="QKY1789" s="62">
        <v>53131609</v>
      </c>
      <c r="QKZ1789" s="62">
        <v>53131609</v>
      </c>
      <c r="QLA1789" s="62">
        <v>53131609</v>
      </c>
      <c r="QLB1789" s="62">
        <v>53131609</v>
      </c>
      <c r="QLC1789" s="62">
        <v>53131609</v>
      </c>
      <c r="QLD1789" s="62">
        <v>53131609</v>
      </c>
      <c r="QLE1789" s="62">
        <v>53131609</v>
      </c>
      <c r="QLF1789" s="62">
        <v>53131609</v>
      </c>
      <c r="QLG1789" s="62">
        <v>53131609</v>
      </c>
      <c r="QLH1789" s="62">
        <v>53131609</v>
      </c>
      <c r="QLI1789" s="62">
        <v>53131609</v>
      </c>
      <c r="QLJ1789" s="62">
        <v>53131609</v>
      </c>
      <c r="QLK1789" s="62">
        <v>53131609</v>
      </c>
      <c r="QLL1789" s="62">
        <v>53131609</v>
      </c>
      <c r="QLM1789" s="62">
        <v>53131609</v>
      </c>
      <c r="QLN1789" s="62">
        <v>53131609</v>
      </c>
      <c r="QLO1789" s="62">
        <v>53131609</v>
      </c>
      <c r="QLP1789" s="62">
        <v>53131609</v>
      </c>
      <c r="QLQ1789" s="62">
        <v>53131609</v>
      </c>
      <c r="QLR1789" s="62">
        <v>53131609</v>
      </c>
      <c r="QLS1789" s="62">
        <v>53131609</v>
      </c>
      <c r="QLT1789" s="62">
        <v>53131609</v>
      </c>
      <c r="QLU1789" s="62">
        <v>53131609</v>
      </c>
      <c r="QLV1789" s="62">
        <v>53131609</v>
      </c>
      <c r="QLW1789" s="62">
        <v>53131609</v>
      </c>
      <c r="QLX1789" s="62">
        <v>53131609</v>
      </c>
      <c r="QLY1789" s="62">
        <v>53131609</v>
      </c>
      <c r="QLZ1789" s="62">
        <v>53131609</v>
      </c>
      <c r="QMA1789" s="62">
        <v>53131609</v>
      </c>
      <c r="QMB1789" s="62">
        <v>53131609</v>
      </c>
      <c r="QMC1789" s="62">
        <v>53131609</v>
      </c>
      <c r="QMD1789" s="62">
        <v>53131609</v>
      </c>
      <c r="QME1789" s="62">
        <v>53131609</v>
      </c>
      <c r="QMF1789" s="62">
        <v>53131609</v>
      </c>
      <c r="QMG1789" s="62">
        <v>53131609</v>
      </c>
      <c r="QMH1789" s="62">
        <v>53131609</v>
      </c>
      <c r="QMI1789" s="62">
        <v>53131609</v>
      </c>
      <c r="QMJ1789" s="62">
        <v>53131609</v>
      </c>
      <c r="QMK1789" s="62">
        <v>53131609</v>
      </c>
      <c r="QML1789" s="62">
        <v>53131609</v>
      </c>
      <c r="QMM1789" s="62">
        <v>53131609</v>
      </c>
      <c r="QMN1789" s="62">
        <v>53131609</v>
      </c>
      <c r="QMO1789" s="62">
        <v>53131609</v>
      </c>
      <c r="QMP1789" s="62">
        <v>53131609</v>
      </c>
      <c r="QMQ1789" s="62">
        <v>53131609</v>
      </c>
      <c r="QMR1789" s="62">
        <v>53131609</v>
      </c>
      <c r="QMS1789" s="62">
        <v>53131609</v>
      </c>
      <c r="QMT1789" s="62">
        <v>53131609</v>
      </c>
      <c r="QMU1789" s="62">
        <v>53131609</v>
      </c>
      <c r="QMV1789" s="62">
        <v>53131609</v>
      </c>
      <c r="QMW1789" s="62">
        <v>53131609</v>
      </c>
      <c r="QMX1789" s="62">
        <v>53131609</v>
      </c>
      <c r="QMY1789" s="62">
        <v>53131609</v>
      </c>
      <c r="QMZ1789" s="62">
        <v>53131609</v>
      </c>
      <c r="QNA1789" s="62">
        <v>53131609</v>
      </c>
      <c r="QNB1789" s="62">
        <v>53131609</v>
      </c>
      <c r="QNC1789" s="62">
        <v>53131609</v>
      </c>
      <c r="QND1789" s="62">
        <v>53131609</v>
      </c>
      <c r="QNE1789" s="62">
        <v>53131609</v>
      </c>
      <c r="QNF1789" s="62">
        <v>53131609</v>
      </c>
      <c r="QNG1789" s="62">
        <v>53131609</v>
      </c>
      <c r="QNH1789" s="62">
        <v>53131609</v>
      </c>
      <c r="QNI1789" s="62">
        <v>53131609</v>
      </c>
      <c r="QNJ1789" s="62">
        <v>53131609</v>
      </c>
      <c r="QNK1789" s="62">
        <v>53131609</v>
      </c>
      <c r="QNL1789" s="62">
        <v>53131609</v>
      </c>
      <c r="QNM1789" s="62">
        <v>53131609</v>
      </c>
      <c r="QNN1789" s="62">
        <v>53131609</v>
      </c>
      <c r="QNO1789" s="62">
        <v>53131609</v>
      </c>
      <c r="QNP1789" s="62">
        <v>53131609</v>
      </c>
      <c r="QNQ1789" s="62">
        <v>53131609</v>
      </c>
      <c r="QNR1789" s="62">
        <v>53131609</v>
      </c>
      <c r="QNS1789" s="62">
        <v>53131609</v>
      </c>
      <c r="QNT1789" s="62">
        <v>53131609</v>
      </c>
      <c r="QNU1789" s="62">
        <v>53131609</v>
      </c>
      <c r="QNV1789" s="62">
        <v>53131609</v>
      </c>
      <c r="QNW1789" s="62">
        <v>53131609</v>
      </c>
      <c r="QNX1789" s="62">
        <v>53131609</v>
      </c>
      <c r="QNY1789" s="62">
        <v>53131609</v>
      </c>
      <c r="QNZ1789" s="62">
        <v>53131609</v>
      </c>
      <c r="QOA1789" s="62">
        <v>53131609</v>
      </c>
      <c r="QOB1789" s="62">
        <v>53131609</v>
      </c>
      <c r="QOC1789" s="62">
        <v>53131609</v>
      </c>
      <c r="QOD1789" s="62">
        <v>53131609</v>
      </c>
      <c r="QOE1789" s="62">
        <v>53131609</v>
      </c>
      <c r="QOF1789" s="62">
        <v>53131609</v>
      </c>
      <c r="QOG1789" s="62">
        <v>53131609</v>
      </c>
      <c r="QOH1789" s="62">
        <v>53131609</v>
      </c>
      <c r="QOI1789" s="62">
        <v>53131609</v>
      </c>
      <c r="QOJ1789" s="62">
        <v>53131609</v>
      </c>
      <c r="QOK1789" s="62">
        <v>53131609</v>
      </c>
      <c r="QOL1789" s="62">
        <v>53131609</v>
      </c>
      <c r="QOM1789" s="62">
        <v>53131609</v>
      </c>
      <c r="QON1789" s="62">
        <v>53131609</v>
      </c>
      <c r="QOO1789" s="62">
        <v>53131609</v>
      </c>
      <c r="QOP1789" s="62">
        <v>53131609</v>
      </c>
      <c r="QOQ1789" s="62">
        <v>53131609</v>
      </c>
      <c r="QOR1789" s="62">
        <v>53131609</v>
      </c>
      <c r="QOS1789" s="62">
        <v>53131609</v>
      </c>
      <c r="QOT1789" s="62">
        <v>53131609</v>
      </c>
      <c r="QOU1789" s="62">
        <v>53131609</v>
      </c>
      <c r="QOV1789" s="62">
        <v>53131609</v>
      </c>
      <c r="QOW1789" s="62">
        <v>53131609</v>
      </c>
      <c r="QOX1789" s="62">
        <v>53131609</v>
      </c>
      <c r="QOY1789" s="62">
        <v>53131609</v>
      </c>
      <c r="QOZ1789" s="62">
        <v>53131609</v>
      </c>
      <c r="QPA1789" s="62">
        <v>53131609</v>
      </c>
      <c r="QPB1789" s="62">
        <v>53131609</v>
      </c>
      <c r="QPC1789" s="62">
        <v>53131609</v>
      </c>
      <c r="QPD1789" s="62">
        <v>53131609</v>
      </c>
      <c r="QPE1789" s="62">
        <v>53131609</v>
      </c>
      <c r="QPF1789" s="62">
        <v>53131609</v>
      </c>
      <c r="QPG1789" s="62">
        <v>53131609</v>
      </c>
      <c r="QPH1789" s="62">
        <v>53131609</v>
      </c>
      <c r="QPI1789" s="62">
        <v>53131609</v>
      </c>
      <c r="QPJ1789" s="62">
        <v>53131609</v>
      </c>
      <c r="QPK1789" s="62">
        <v>53131609</v>
      </c>
      <c r="QPL1789" s="62">
        <v>53131609</v>
      </c>
      <c r="QPM1789" s="62">
        <v>53131609</v>
      </c>
      <c r="QPN1789" s="62">
        <v>53131609</v>
      </c>
      <c r="QPO1789" s="62">
        <v>53131609</v>
      </c>
      <c r="QPP1789" s="62">
        <v>53131609</v>
      </c>
      <c r="QPQ1789" s="62">
        <v>53131609</v>
      </c>
      <c r="QPR1789" s="62">
        <v>53131609</v>
      </c>
      <c r="QPS1789" s="62">
        <v>53131609</v>
      </c>
      <c r="QPT1789" s="62">
        <v>53131609</v>
      </c>
      <c r="QPU1789" s="62">
        <v>53131609</v>
      </c>
      <c r="QPV1789" s="62">
        <v>53131609</v>
      </c>
      <c r="QPW1789" s="62">
        <v>53131609</v>
      </c>
      <c r="QPX1789" s="62">
        <v>53131609</v>
      </c>
      <c r="QPY1789" s="62">
        <v>53131609</v>
      </c>
      <c r="QPZ1789" s="62">
        <v>53131609</v>
      </c>
      <c r="QQA1789" s="62">
        <v>53131609</v>
      </c>
      <c r="QQB1789" s="62">
        <v>53131609</v>
      </c>
      <c r="QQC1789" s="62">
        <v>53131609</v>
      </c>
      <c r="QQD1789" s="62">
        <v>53131609</v>
      </c>
      <c r="QQE1789" s="62">
        <v>53131609</v>
      </c>
      <c r="QQF1789" s="62">
        <v>53131609</v>
      </c>
      <c r="QQG1789" s="62">
        <v>53131609</v>
      </c>
      <c r="QQH1789" s="62">
        <v>53131609</v>
      </c>
      <c r="QQI1789" s="62">
        <v>53131609</v>
      </c>
      <c r="QQJ1789" s="62">
        <v>53131609</v>
      </c>
      <c r="QQK1789" s="62">
        <v>53131609</v>
      </c>
      <c r="QQL1789" s="62">
        <v>53131609</v>
      </c>
      <c r="QQM1789" s="62">
        <v>53131609</v>
      </c>
      <c r="QQN1789" s="62">
        <v>53131609</v>
      </c>
      <c r="QQO1789" s="62">
        <v>53131609</v>
      </c>
      <c r="QQP1789" s="62">
        <v>53131609</v>
      </c>
      <c r="QQQ1789" s="62">
        <v>53131609</v>
      </c>
      <c r="QQR1789" s="62">
        <v>53131609</v>
      </c>
      <c r="QQS1789" s="62">
        <v>53131609</v>
      </c>
      <c r="QQT1789" s="62">
        <v>53131609</v>
      </c>
      <c r="QQU1789" s="62">
        <v>53131609</v>
      </c>
      <c r="QQV1789" s="62">
        <v>53131609</v>
      </c>
      <c r="QQW1789" s="62">
        <v>53131609</v>
      </c>
      <c r="QQX1789" s="62">
        <v>53131609</v>
      </c>
      <c r="QQY1789" s="62">
        <v>53131609</v>
      </c>
      <c r="QQZ1789" s="62">
        <v>53131609</v>
      </c>
      <c r="QRA1789" s="62">
        <v>53131609</v>
      </c>
      <c r="QRB1789" s="62">
        <v>53131609</v>
      </c>
      <c r="QRC1789" s="62">
        <v>53131609</v>
      </c>
      <c r="QRD1789" s="62">
        <v>53131609</v>
      </c>
      <c r="QRE1789" s="62">
        <v>53131609</v>
      </c>
      <c r="QRF1789" s="62">
        <v>53131609</v>
      </c>
      <c r="QRG1789" s="62">
        <v>53131609</v>
      </c>
      <c r="QRH1789" s="62">
        <v>53131609</v>
      </c>
      <c r="QRI1789" s="62">
        <v>53131609</v>
      </c>
      <c r="QRJ1789" s="62">
        <v>53131609</v>
      </c>
      <c r="QRK1789" s="62">
        <v>53131609</v>
      </c>
      <c r="QRL1789" s="62">
        <v>53131609</v>
      </c>
      <c r="QRM1789" s="62">
        <v>53131609</v>
      </c>
      <c r="QRN1789" s="62">
        <v>53131609</v>
      </c>
      <c r="QRO1789" s="62">
        <v>53131609</v>
      </c>
      <c r="QRP1789" s="62">
        <v>53131609</v>
      </c>
      <c r="QRQ1789" s="62">
        <v>53131609</v>
      </c>
      <c r="QRR1789" s="62">
        <v>53131609</v>
      </c>
      <c r="QRS1789" s="62">
        <v>53131609</v>
      </c>
      <c r="QRT1789" s="62">
        <v>53131609</v>
      </c>
      <c r="QRU1789" s="62">
        <v>53131609</v>
      </c>
      <c r="QRV1789" s="62">
        <v>53131609</v>
      </c>
      <c r="QRW1789" s="62">
        <v>53131609</v>
      </c>
      <c r="QRX1789" s="62">
        <v>53131609</v>
      </c>
      <c r="QRY1789" s="62">
        <v>53131609</v>
      </c>
      <c r="QRZ1789" s="62">
        <v>53131609</v>
      </c>
      <c r="QSA1789" s="62">
        <v>53131609</v>
      </c>
      <c r="QSB1789" s="62">
        <v>53131609</v>
      </c>
      <c r="QSC1789" s="62">
        <v>53131609</v>
      </c>
      <c r="QSD1789" s="62">
        <v>53131609</v>
      </c>
      <c r="QSE1789" s="62">
        <v>53131609</v>
      </c>
      <c r="QSF1789" s="62">
        <v>53131609</v>
      </c>
      <c r="QSG1789" s="62">
        <v>53131609</v>
      </c>
      <c r="QSH1789" s="62">
        <v>53131609</v>
      </c>
      <c r="QSI1789" s="62">
        <v>53131609</v>
      </c>
      <c r="QSJ1789" s="62">
        <v>53131609</v>
      </c>
      <c r="QSK1789" s="62">
        <v>53131609</v>
      </c>
      <c r="QSL1789" s="62">
        <v>53131609</v>
      </c>
      <c r="QSM1789" s="62">
        <v>53131609</v>
      </c>
      <c r="QSN1789" s="62">
        <v>53131609</v>
      </c>
      <c r="QSO1789" s="62">
        <v>53131609</v>
      </c>
      <c r="QSP1789" s="62">
        <v>53131609</v>
      </c>
      <c r="QSQ1789" s="62">
        <v>53131609</v>
      </c>
      <c r="QSR1789" s="62">
        <v>53131609</v>
      </c>
      <c r="QSS1789" s="62">
        <v>53131609</v>
      </c>
      <c r="QST1789" s="62">
        <v>53131609</v>
      </c>
      <c r="QSU1789" s="62">
        <v>53131609</v>
      </c>
      <c r="QSV1789" s="62">
        <v>53131609</v>
      </c>
      <c r="QSW1789" s="62">
        <v>53131609</v>
      </c>
      <c r="QSX1789" s="62">
        <v>53131609</v>
      </c>
      <c r="QSY1789" s="62">
        <v>53131609</v>
      </c>
      <c r="QSZ1789" s="62">
        <v>53131609</v>
      </c>
      <c r="QTA1789" s="62">
        <v>53131609</v>
      </c>
      <c r="QTB1789" s="62">
        <v>53131609</v>
      </c>
      <c r="QTC1789" s="62">
        <v>53131609</v>
      </c>
      <c r="QTD1789" s="62">
        <v>53131609</v>
      </c>
      <c r="QTE1789" s="62">
        <v>53131609</v>
      </c>
      <c r="QTF1789" s="62">
        <v>53131609</v>
      </c>
      <c r="QTG1789" s="62">
        <v>53131609</v>
      </c>
      <c r="QTH1789" s="62">
        <v>53131609</v>
      </c>
      <c r="QTI1789" s="62">
        <v>53131609</v>
      </c>
      <c r="QTJ1789" s="62">
        <v>53131609</v>
      </c>
      <c r="QTK1789" s="62">
        <v>53131609</v>
      </c>
      <c r="QTL1789" s="62">
        <v>53131609</v>
      </c>
      <c r="QTM1789" s="62">
        <v>53131609</v>
      </c>
      <c r="QTN1789" s="62">
        <v>53131609</v>
      </c>
      <c r="QTO1789" s="62">
        <v>53131609</v>
      </c>
      <c r="QTP1789" s="62">
        <v>53131609</v>
      </c>
      <c r="QTQ1789" s="62">
        <v>53131609</v>
      </c>
      <c r="QTR1789" s="62">
        <v>53131609</v>
      </c>
      <c r="QTS1789" s="62">
        <v>53131609</v>
      </c>
      <c r="QTT1789" s="62">
        <v>53131609</v>
      </c>
      <c r="QTU1789" s="62">
        <v>53131609</v>
      </c>
      <c r="QTV1789" s="62">
        <v>53131609</v>
      </c>
      <c r="QTW1789" s="62">
        <v>53131609</v>
      </c>
      <c r="QTX1789" s="62">
        <v>53131609</v>
      </c>
      <c r="QTY1789" s="62">
        <v>53131609</v>
      </c>
      <c r="QTZ1789" s="62">
        <v>53131609</v>
      </c>
      <c r="QUA1789" s="62">
        <v>53131609</v>
      </c>
      <c r="QUB1789" s="62">
        <v>53131609</v>
      </c>
      <c r="QUC1789" s="62">
        <v>53131609</v>
      </c>
      <c r="QUD1789" s="62">
        <v>53131609</v>
      </c>
      <c r="QUE1789" s="62">
        <v>53131609</v>
      </c>
      <c r="QUF1789" s="62">
        <v>53131609</v>
      </c>
      <c r="QUG1789" s="62">
        <v>53131609</v>
      </c>
      <c r="QUH1789" s="62">
        <v>53131609</v>
      </c>
      <c r="QUI1789" s="62">
        <v>53131609</v>
      </c>
      <c r="QUJ1789" s="62">
        <v>53131609</v>
      </c>
      <c r="QUK1789" s="62">
        <v>53131609</v>
      </c>
      <c r="QUL1789" s="62">
        <v>53131609</v>
      </c>
      <c r="QUM1789" s="62">
        <v>53131609</v>
      </c>
      <c r="QUN1789" s="62">
        <v>53131609</v>
      </c>
      <c r="QUO1789" s="62">
        <v>53131609</v>
      </c>
      <c r="QUP1789" s="62">
        <v>53131609</v>
      </c>
      <c r="QUQ1789" s="62">
        <v>53131609</v>
      </c>
      <c r="QUR1789" s="62">
        <v>53131609</v>
      </c>
      <c r="QUS1789" s="62">
        <v>53131609</v>
      </c>
      <c r="QUT1789" s="62">
        <v>53131609</v>
      </c>
      <c r="QUU1789" s="62">
        <v>53131609</v>
      </c>
      <c r="QUV1789" s="62">
        <v>53131609</v>
      </c>
      <c r="QUW1789" s="62">
        <v>53131609</v>
      </c>
      <c r="QUX1789" s="62">
        <v>53131609</v>
      </c>
      <c r="QUY1789" s="62">
        <v>53131609</v>
      </c>
      <c r="QUZ1789" s="62">
        <v>53131609</v>
      </c>
      <c r="QVA1789" s="62">
        <v>53131609</v>
      </c>
      <c r="QVB1789" s="62">
        <v>53131609</v>
      </c>
      <c r="QVC1789" s="62">
        <v>53131609</v>
      </c>
      <c r="QVD1789" s="62">
        <v>53131609</v>
      </c>
      <c r="QVE1789" s="62">
        <v>53131609</v>
      </c>
      <c r="QVF1789" s="62">
        <v>53131609</v>
      </c>
      <c r="QVG1789" s="62">
        <v>53131609</v>
      </c>
      <c r="QVH1789" s="62">
        <v>53131609</v>
      </c>
      <c r="QVI1789" s="62">
        <v>53131609</v>
      </c>
      <c r="QVJ1789" s="62">
        <v>53131609</v>
      </c>
      <c r="QVK1789" s="62">
        <v>53131609</v>
      </c>
      <c r="QVL1789" s="62">
        <v>53131609</v>
      </c>
      <c r="QVM1789" s="62">
        <v>53131609</v>
      </c>
      <c r="QVN1789" s="62">
        <v>53131609</v>
      </c>
      <c r="QVO1789" s="62">
        <v>53131609</v>
      </c>
      <c r="QVP1789" s="62">
        <v>53131609</v>
      </c>
      <c r="QVQ1789" s="62">
        <v>53131609</v>
      </c>
      <c r="QVR1789" s="62">
        <v>53131609</v>
      </c>
      <c r="QVS1789" s="62">
        <v>53131609</v>
      </c>
      <c r="QVT1789" s="62">
        <v>53131609</v>
      </c>
      <c r="QVU1789" s="62">
        <v>53131609</v>
      </c>
      <c r="QVV1789" s="62">
        <v>53131609</v>
      </c>
      <c r="QVW1789" s="62">
        <v>53131609</v>
      </c>
      <c r="QVX1789" s="62">
        <v>53131609</v>
      </c>
      <c r="QVY1789" s="62">
        <v>53131609</v>
      </c>
      <c r="QVZ1789" s="62">
        <v>53131609</v>
      </c>
      <c r="QWA1789" s="62">
        <v>53131609</v>
      </c>
      <c r="QWB1789" s="62">
        <v>53131609</v>
      </c>
      <c r="QWC1789" s="62">
        <v>53131609</v>
      </c>
      <c r="QWD1789" s="62">
        <v>53131609</v>
      </c>
      <c r="QWE1789" s="62">
        <v>53131609</v>
      </c>
      <c r="QWF1789" s="62">
        <v>53131609</v>
      </c>
      <c r="QWG1789" s="62">
        <v>53131609</v>
      </c>
      <c r="QWH1789" s="62">
        <v>53131609</v>
      </c>
      <c r="QWI1789" s="62">
        <v>53131609</v>
      </c>
      <c r="QWJ1789" s="62">
        <v>53131609</v>
      </c>
      <c r="QWK1789" s="62">
        <v>53131609</v>
      </c>
      <c r="QWL1789" s="62">
        <v>53131609</v>
      </c>
      <c r="QWM1789" s="62">
        <v>53131609</v>
      </c>
      <c r="QWN1789" s="62">
        <v>53131609</v>
      </c>
      <c r="QWO1789" s="62">
        <v>53131609</v>
      </c>
      <c r="QWP1789" s="62">
        <v>53131609</v>
      </c>
      <c r="QWQ1789" s="62">
        <v>53131609</v>
      </c>
      <c r="QWR1789" s="62">
        <v>53131609</v>
      </c>
      <c r="QWS1789" s="62">
        <v>53131609</v>
      </c>
      <c r="QWT1789" s="62">
        <v>53131609</v>
      </c>
      <c r="QWU1789" s="62">
        <v>53131609</v>
      </c>
      <c r="QWV1789" s="62">
        <v>53131609</v>
      </c>
      <c r="QWW1789" s="62">
        <v>53131609</v>
      </c>
      <c r="QWX1789" s="62">
        <v>53131609</v>
      </c>
      <c r="QWY1789" s="62">
        <v>53131609</v>
      </c>
      <c r="QWZ1789" s="62">
        <v>53131609</v>
      </c>
      <c r="QXA1789" s="62">
        <v>53131609</v>
      </c>
      <c r="QXB1789" s="62">
        <v>53131609</v>
      </c>
      <c r="QXC1789" s="62">
        <v>53131609</v>
      </c>
      <c r="QXD1789" s="62">
        <v>53131609</v>
      </c>
      <c r="QXE1789" s="62">
        <v>53131609</v>
      </c>
      <c r="QXF1789" s="62">
        <v>53131609</v>
      </c>
      <c r="QXG1789" s="62">
        <v>53131609</v>
      </c>
      <c r="QXH1789" s="62">
        <v>53131609</v>
      </c>
      <c r="QXI1789" s="62">
        <v>53131609</v>
      </c>
      <c r="QXJ1789" s="62">
        <v>53131609</v>
      </c>
      <c r="QXK1789" s="62">
        <v>53131609</v>
      </c>
      <c r="QXL1789" s="62">
        <v>53131609</v>
      </c>
      <c r="QXM1789" s="62">
        <v>53131609</v>
      </c>
      <c r="QXN1789" s="62">
        <v>53131609</v>
      </c>
      <c r="QXO1789" s="62">
        <v>53131609</v>
      </c>
      <c r="QXP1789" s="62">
        <v>53131609</v>
      </c>
      <c r="QXQ1789" s="62">
        <v>53131609</v>
      </c>
      <c r="QXR1789" s="62">
        <v>53131609</v>
      </c>
      <c r="QXS1789" s="62">
        <v>53131609</v>
      </c>
      <c r="QXT1789" s="62">
        <v>53131609</v>
      </c>
      <c r="QXU1789" s="62">
        <v>53131609</v>
      </c>
      <c r="QXV1789" s="62">
        <v>53131609</v>
      </c>
      <c r="QXW1789" s="62">
        <v>53131609</v>
      </c>
      <c r="QXX1789" s="62">
        <v>53131609</v>
      </c>
      <c r="QXY1789" s="62">
        <v>53131609</v>
      </c>
      <c r="QXZ1789" s="62">
        <v>53131609</v>
      </c>
      <c r="QYA1789" s="62">
        <v>53131609</v>
      </c>
      <c r="QYB1789" s="62">
        <v>53131609</v>
      </c>
      <c r="QYC1789" s="62">
        <v>53131609</v>
      </c>
      <c r="QYD1789" s="62">
        <v>53131609</v>
      </c>
      <c r="QYE1789" s="62">
        <v>53131609</v>
      </c>
      <c r="QYF1789" s="62">
        <v>53131609</v>
      </c>
      <c r="QYG1789" s="62">
        <v>53131609</v>
      </c>
      <c r="QYH1789" s="62">
        <v>53131609</v>
      </c>
      <c r="QYI1789" s="62">
        <v>53131609</v>
      </c>
      <c r="QYJ1789" s="62">
        <v>53131609</v>
      </c>
      <c r="QYK1789" s="62">
        <v>53131609</v>
      </c>
      <c r="QYL1789" s="62">
        <v>53131609</v>
      </c>
      <c r="QYM1789" s="62">
        <v>53131609</v>
      </c>
      <c r="QYN1789" s="62">
        <v>53131609</v>
      </c>
      <c r="QYO1789" s="62">
        <v>53131609</v>
      </c>
      <c r="QYP1789" s="62">
        <v>53131609</v>
      </c>
      <c r="QYQ1789" s="62">
        <v>53131609</v>
      </c>
      <c r="QYR1789" s="62">
        <v>53131609</v>
      </c>
      <c r="QYS1789" s="62">
        <v>53131609</v>
      </c>
      <c r="QYT1789" s="62">
        <v>53131609</v>
      </c>
      <c r="QYU1789" s="62">
        <v>53131609</v>
      </c>
      <c r="QYV1789" s="62">
        <v>53131609</v>
      </c>
      <c r="QYW1789" s="62">
        <v>53131609</v>
      </c>
      <c r="QYX1789" s="62">
        <v>53131609</v>
      </c>
      <c r="QYY1789" s="62">
        <v>53131609</v>
      </c>
      <c r="QYZ1789" s="62">
        <v>53131609</v>
      </c>
      <c r="QZA1789" s="62">
        <v>53131609</v>
      </c>
      <c r="QZB1789" s="62">
        <v>53131609</v>
      </c>
      <c r="QZC1789" s="62">
        <v>53131609</v>
      </c>
      <c r="QZD1789" s="62">
        <v>53131609</v>
      </c>
      <c r="QZE1789" s="62">
        <v>53131609</v>
      </c>
      <c r="QZF1789" s="62">
        <v>53131609</v>
      </c>
      <c r="QZG1789" s="62">
        <v>53131609</v>
      </c>
      <c r="QZH1789" s="62">
        <v>53131609</v>
      </c>
      <c r="QZI1789" s="62">
        <v>53131609</v>
      </c>
      <c r="QZJ1789" s="62">
        <v>53131609</v>
      </c>
      <c r="QZK1789" s="62">
        <v>53131609</v>
      </c>
      <c r="QZL1789" s="62">
        <v>53131609</v>
      </c>
      <c r="QZM1789" s="62">
        <v>53131609</v>
      </c>
      <c r="QZN1789" s="62">
        <v>53131609</v>
      </c>
      <c r="QZO1789" s="62">
        <v>53131609</v>
      </c>
      <c r="QZP1789" s="62">
        <v>53131609</v>
      </c>
      <c r="QZQ1789" s="62">
        <v>53131609</v>
      </c>
      <c r="QZR1789" s="62">
        <v>53131609</v>
      </c>
      <c r="QZS1789" s="62">
        <v>53131609</v>
      </c>
      <c r="QZT1789" s="62">
        <v>53131609</v>
      </c>
      <c r="QZU1789" s="62">
        <v>53131609</v>
      </c>
      <c r="QZV1789" s="62">
        <v>53131609</v>
      </c>
      <c r="QZW1789" s="62">
        <v>53131609</v>
      </c>
      <c r="QZX1789" s="62">
        <v>53131609</v>
      </c>
      <c r="QZY1789" s="62">
        <v>53131609</v>
      </c>
      <c r="QZZ1789" s="62">
        <v>53131609</v>
      </c>
      <c r="RAA1789" s="62">
        <v>53131609</v>
      </c>
      <c r="RAB1789" s="62">
        <v>53131609</v>
      </c>
      <c r="RAC1789" s="62">
        <v>53131609</v>
      </c>
      <c r="RAD1789" s="62">
        <v>53131609</v>
      </c>
      <c r="RAE1789" s="62">
        <v>53131609</v>
      </c>
      <c r="RAF1789" s="62">
        <v>53131609</v>
      </c>
      <c r="RAG1789" s="62">
        <v>53131609</v>
      </c>
      <c r="RAH1789" s="62">
        <v>53131609</v>
      </c>
      <c r="RAI1789" s="62">
        <v>53131609</v>
      </c>
      <c r="RAJ1789" s="62">
        <v>53131609</v>
      </c>
      <c r="RAK1789" s="62">
        <v>53131609</v>
      </c>
      <c r="RAL1789" s="62">
        <v>53131609</v>
      </c>
      <c r="RAM1789" s="62">
        <v>53131609</v>
      </c>
      <c r="RAN1789" s="62">
        <v>53131609</v>
      </c>
      <c r="RAO1789" s="62">
        <v>53131609</v>
      </c>
      <c r="RAP1789" s="62">
        <v>53131609</v>
      </c>
      <c r="RAQ1789" s="62">
        <v>53131609</v>
      </c>
      <c r="RAR1789" s="62">
        <v>53131609</v>
      </c>
      <c r="RAS1789" s="62">
        <v>53131609</v>
      </c>
      <c r="RAT1789" s="62">
        <v>53131609</v>
      </c>
      <c r="RAU1789" s="62">
        <v>53131609</v>
      </c>
      <c r="RAV1789" s="62">
        <v>53131609</v>
      </c>
      <c r="RAW1789" s="62">
        <v>53131609</v>
      </c>
      <c r="RAX1789" s="62">
        <v>53131609</v>
      </c>
      <c r="RAY1789" s="62">
        <v>53131609</v>
      </c>
      <c r="RAZ1789" s="62">
        <v>53131609</v>
      </c>
      <c r="RBA1789" s="62">
        <v>53131609</v>
      </c>
      <c r="RBB1789" s="62">
        <v>53131609</v>
      </c>
      <c r="RBC1789" s="62">
        <v>53131609</v>
      </c>
      <c r="RBD1789" s="62">
        <v>53131609</v>
      </c>
      <c r="RBE1789" s="62">
        <v>53131609</v>
      </c>
      <c r="RBF1789" s="62">
        <v>53131609</v>
      </c>
      <c r="RBG1789" s="62">
        <v>53131609</v>
      </c>
      <c r="RBH1789" s="62">
        <v>53131609</v>
      </c>
      <c r="RBI1789" s="62">
        <v>53131609</v>
      </c>
      <c r="RBJ1789" s="62">
        <v>53131609</v>
      </c>
      <c r="RBK1789" s="62">
        <v>53131609</v>
      </c>
      <c r="RBL1789" s="62">
        <v>53131609</v>
      </c>
      <c r="RBM1789" s="62">
        <v>53131609</v>
      </c>
      <c r="RBN1789" s="62">
        <v>53131609</v>
      </c>
      <c r="RBO1789" s="62">
        <v>53131609</v>
      </c>
      <c r="RBP1789" s="62">
        <v>53131609</v>
      </c>
      <c r="RBQ1789" s="62">
        <v>53131609</v>
      </c>
      <c r="RBR1789" s="62">
        <v>53131609</v>
      </c>
      <c r="RBS1789" s="62">
        <v>53131609</v>
      </c>
      <c r="RBT1789" s="62">
        <v>53131609</v>
      </c>
      <c r="RBU1789" s="62">
        <v>53131609</v>
      </c>
      <c r="RBV1789" s="62">
        <v>53131609</v>
      </c>
      <c r="RBW1789" s="62">
        <v>53131609</v>
      </c>
      <c r="RBX1789" s="62">
        <v>53131609</v>
      </c>
      <c r="RBY1789" s="62">
        <v>53131609</v>
      </c>
      <c r="RBZ1789" s="62">
        <v>53131609</v>
      </c>
      <c r="RCA1789" s="62">
        <v>53131609</v>
      </c>
      <c r="RCB1789" s="62">
        <v>53131609</v>
      </c>
      <c r="RCC1789" s="62">
        <v>53131609</v>
      </c>
      <c r="RCD1789" s="62">
        <v>53131609</v>
      </c>
      <c r="RCE1789" s="62">
        <v>53131609</v>
      </c>
      <c r="RCF1789" s="62">
        <v>53131609</v>
      </c>
      <c r="RCG1789" s="62">
        <v>53131609</v>
      </c>
      <c r="RCH1789" s="62">
        <v>53131609</v>
      </c>
      <c r="RCI1789" s="62">
        <v>53131609</v>
      </c>
      <c r="RCJ1789" s="62">
        <v>53131609</v>
      </c>
      <c r="RCK1789" s="62">
        <v>53131609</v>
      </c>
      <c r="RCL1789" s="62">
        <v>53131609</v>
      </c>
      <c r="RCM1789" s="62">
        <v>53131609</v>
      </c>
      <c r="RCN1789" s="62">
        <v>53131609</v>
      </c>
      <c r="RCO1789" s="62">
        <v>53131609</v>
      </c>
      <c r="RCP1789" s="62">
        <v>53131609</v>
      </c>
      <c r="RCQ1789" s="62">
        <v>53131609</v>
      </c>
      <c r="RCR1789" s="62">
        <v>53131609</v>
      </c>
      <c r="RCS1789" s="62">
        <v>53131609</v>
      </c>
      <c r="RCT1789" s="62">
        <v>53131609</v>
      </c>
      <c r="RCU1789" s="62">
        <v>53131609</v>
      </c>
      <c r="RCV1789" s="62">
        <v>53131609</v>
      </c>
      <c r="RCW1789" s="62">
        <v>53131609</v>
      </c>
      <c r="RCX1789" s="62">
        <v>53131609</v>
      </c>
      <c r="RCY1789" s="62">
        <v>53131609</v>
      </c>
      <c r="RCZ1789" s="62">
        <v>53131609</v>
      </c>
      <c r="RDA1789" s="62">
        <v>53131609</v>
      </c>
      <c r="RDB1789" s="62">
        <v>53131609</v>
      </c>
      <c r="RDC1789" s="62">
        <v>53131609</v>
      </c>
      <c r="RDD1789" s="62">
        <v>53131609</v>
      </c>
      <c r="RDE1789" s="62">
        <v>53131609</v>
      </c>
      <c r="RDF1789" s="62">
        <v>53131609</v>
      </c>
      <c r="RDG1789" s="62">
        <v>53131609</v>
      </c>
      <c r="RDH1789" s="62">
        <v>53131609</v>
      </c>
      <c r="RDI1789" s="62">
        <v>53131609</v>
      </c>
      <c r="RDJ1789" s="62">
        <v>53131609</v>
      </c>
      <c r="RDK1789" s="62">
        <v>53131609</v>
      </c>
      <c r="RDL1789" s="62">
        <v>53131609</v>
      </c>
      <c r="RDM1789" s="62">
        <v>53131609</v>
      </c>
      <c r="RDN1789" s="62">
        <v>53131609</v>
      </c>
      <c r="RDO1789" s="62">
        <v>53131609</v>
      </c>
      <c r="RDP1789" s="62">
        <v>53131609</v>
      </c>
      <c r="RDQ1789" s="62">
        <v>53131609</v>
      </c>
      <c r="RDR1789" s="62">
        <v>53131609</v>
      </c>
      <c r="RDS1789" s="62">
        <v>53131609</v>
      </c>
      <c r="RDT1789" s="62">
        <v>53131609</v>
      </c>
      <c r="RDU1789" s="62">
        <v>53131609</v>
      </c>
      <c r="RDV1789" s="62">
        <v>53131609</v>
      </c>
      <c r="RDW1789" s="62">
        <v>53131609</v>
      </c>
      <c r="RDX1789" s="62">
        <v>53131609</v>
      </c>
      <c r="RDY1789" s="62">
        <v>53131609</v>
      </c>
      <c r="RDZ1789" s="62">
        <v>53131609</v>
      </c>
      <c r="REA1789" s="62">
        <v>53131609</v>
      </c>
      <c r="REB1789" s="62">
        <v>53131609</v>
      </c>
      <c r="REC1789" s="62">
        <v>53131609</v>
      </c>
      <c r="RED1789" s="62">
        <v>53131609</v>
      </c>
      <c r="REE1789" s="62">
        <v>53131609</v>
      </c>
      <c r="REF1789" s="62">
        <v>53131609</v>
      </c>
      <c r="REG1789" s="62">
        <v>53131609</v>
      </c>
      <c r="REH1789" s="62">
        <v>53131609</v>
      </c>
      <c r="REI1789" s="62">
        <v>53131609</v>
      </c>
      <c r="REJ1789" s="62">
        <v>53131609</v>
      </c>
      <c r="REK1789" s="62">
        <v>53131609</v>
      </c>
      <c r="REL1789" s="62">
        <v>53131609</v>
      </c>
      <c r="REM1789" s="62">
        <v>53131609</v>
      </c>
      <c r="REN1789" s="62">
        <v>53131609</v>
      </c>
      <c r="REO1789" s="62">
        <v>53131609</v>
      </c>
      <c r="REP1789" s="62">
        <v>53131609</v>
      </c>
      <c r="REQ1789" s="62">
        <v>53131609</v>
      </c>
      <c r="RER1789" s="62">
        <v>53131609</v>
      </c>
      <c r="RES1789" s="62">
        <v>53131609</v>
      </c>
      <c r="RET1789" s="62">
        <v>53131609</v>
      </c>
      <c r="REU1789" s="62">
        <v>53131609</v>
      </c>
      <c r="REV1789" s="62">
        <v>53131609</v>
      </c>
      <c r="REW1789" s="62">
        <v>53131609</v>
      </c>
      <c r="REX1789" s="62">
        <v>53131609</v>
      </c>
      <c r="REY1789" s="62">
        <v>53131609</v>
      </c>
      <c r="REZ1789" s="62">
        <v>53131609</v>
      </c>
      <c r="RFA1789" s="62">
        <v>53131609</v>
      </c>
      <c r="RFB1789" s="62">
        <v>53131609</v>
      </c>
      <c r="RFC1789" s="62">
        <v>53131609</v>
      </c>
      <c r="RFD1789" s="62">
        <v>53131609</v>
      </c>
      <c r="RFE1789" s="62">
        <v>53131609</v>
      </c>
      <c r="RFF1789" s="62">
        <v>53131609</v>
      </c>
      <c r="RFG1789" s="62">
        <v>53131609</v>
      </c>
      <c r="RFH1789" s="62">
        <v>53131609</v>
      </c>
      <c r="RFI1789" s="62">
        <v>53131609</v>
      </c>
      <c r="RFJ1789" s="62">
        <v>53131609</v>
      </c>
      <c r="RFK1789" s="62">
        <v>53131609</v>
      </c>
      <c r="RFL1789" s="62">
        <v>53131609</v>
      </c>
      <c r="RFM1789" s="62">
        <v>53131609</v>
      </c>
      <c r="RFN1789" s="62">
        <v>53131609</v>
      </c>
      <c r="RFO1789" s="62">
        <v>53131609</v>
      </c>
      <c r="RFP1789" s="62">
        <v>53131609</v>
      </c>
      <c r="RFQ1789" s="62">
        <v>53131609</v>
      </c>
      <c r="RFR1789" s="62">
        <v>53131609</v>
      </c>
      <c r="RFS1789" s="62">
        <v>53131609</v>
      </c>
      <c r="RFT1789" s="62">
        <v>53131609</v>
      </c>
      <c r="RFU1789" s="62">
        <v>53131609</v>
      </c>
      <c r="RFV1789" s="62">
        <v>53131609</v>
      </c>
      <c r="RFW1789" s="62">
        <v>53131609</v>
      </c>
      <c r="RFX1789" s="62">
        <v>53131609</v>
      </c>
      <c r="RFY1789" s="62">
        <v>53131609</v>
      </c>
      <c r="RFZ1789" s="62">
        <v>53131609</v>
      </c>
      <c r="RGA1789" s="62">
        <v>53131609</v>
      </c>
      <c r="RGB1789" s="62">
        <v>53131609</v>
      </c>
      <c r="RGC1789" s="62">
        <v>53131609</v>
      </c>
      <c r="RGD1789" s="62">
        <v>53131609</v>
      </c>
      <c r="RGE1789" s="62">
        <v>53131609</v>
      </c>
      <c r="RGF1789" s="62">
        <v>53131609</v>
      </c>
      <c r="RGG1789" s="62">
        <v>53131609</v>
      </c>
      <c r="RGH1789" s="62">
        <v>53131609</v>
      </c>
      <c r="RGI1789" s="62">
        <v>53131609</v>
      </c>
      <c r="RGJ1789" s="62">
        <v>53131609</v>
      </c>
      <c r="RGK1789" s="62">
        <v>53131609</v>
      </c>
      <c r="RGL1789" s="62">
        <v>53131609</v>
      </c>
      <c r="RGM1789" s="62">
        <v>53131609</v>
      </c>
      <c r="RGN1789" s="62">
        <v>53131609</v>
      </c>
      <c r="RGO1789" s="62">
        <v>53131609</v>
      </c>
      <c r="RGP1789" s="62">
        <v>53131609</v>
      </c>
      <c r="RGQ1789" s="62">
        <v>53131609</v>
      </c>
      <c r="RGR1789" s="62">
        <v>53131609</v>
      </c>
      <c r="RGS1789" s="62">
        <v>53131609</v>
      </c>
      <c r="RGT1789" s="62">
        <v>53131609</v>
      </c>
      <c r="RGU1789" s="62">
        <v>53131609</v>
      </c>
      <c r="RGV1789" s="62">
        <v>53131609</v>
      </c>
      <c r="RGW1789" s="62">
        <v>53131609</v>
      </c>
      <c r="RGX1789" s="62">
        <v>53131609</v>
      </c>
      <c r="RGY1789" s="62">
        <v>53131609</v>
      </c>
      <c r="RGZ1789" s="62">
        <v>53131609</v>
      </c>
      <c r="RHA1789" s="62">
        <v>53131609</v>
      </c>
      <c r="RHB1789" s="62">
        <v>53131609</v>
      </c>
      <c r="RHC1789" s="62">
        <v>53131609</v>
      </c>
      <c r="RHD1789" s="62">
        <v>53131609</v>
      </c>
      <c r="RHE1789" s="62">
        <v>53131609</v>
      </c>
      <c r="RHF1789" s="62">
        <v>53131609</v>
      </c>
      <c r="RHG1789" s="62">
        <v>53131609</v>
      </c>
      <c r="RHH1789" s="62">
        <v>53131609</v>
      </c>
      <c r="RHI1789" s="62">
        <v>53131609</v>
      </c>
      <c r="RHJ1789" s="62">
        <v>53131609</v>
      </c>
      <c r="RHK1789" s="62">
        <v>53131609</v>
      </c>
      <c r="RHL1789" s="62">
        <v>53131609</v>
      </c>
      <c r="RHM1789" s="62">
        <v>53131609</v>
      </c>
      <c r="RHN1789" s="62">
        <v>53131609</v>
      </c>
      <c r="RHO1789" s="62">
        <v>53131609</v>
      </c>
      <c r="RHP1789" s="62">
        <v>53131609</v>
      </c>
      <c r="RHQ1789" s="62">
        <v>53131609</v>
      </c>
      <c r="RHR1789" s="62">
        <v>53131609</v>
      </c>
      <c r="RHS1789" s="62">
        <v>53131609</v>
      </c>
      <c r="RHT1789" s="62">
        <v>53131609</v>
      </c>
      <c r="RHU1789" s="62">
        <v>53131609</v>
      </c>
      <c r="RHV1789" s="62">
        <v>53131609</v>
      </c>
      <c r="RHW1789" s="62">
        <v>53131609</v>
      </c>
      <c r="RHX1789" s="62">
        <v>53131609</v>
      </c>
      <c r="RHY1789" s="62">
        <v>53131609</v>
      </c>
      <c r="RHZ1789" s="62">
        <v>53131609</v>
      </c>
      <c r="RIA1789" s="62">
        <v>53131609</v>
      </c>
      <c r="RIB1789" s="62">
        <v>53131609</v>
      </c>
      <c r="RIC1789" s="62">
        <v>53131609</v>
      </c>
      <c r="RID1789" s="62">
        <v>53131609</v>
      </c>
      <c r="RIE1789" s="62">
        <v>53131609</v>
      </c>
      <c r="RIF1789" s="62">
        <v>53131609</v>
      </c>
      <c r="RIG1789" s="62">
        <v>53131609</v>
      </c>
      <c r="RIH1789" s="62">
        <v>53131609</v>
      </c>
      <c r="RII1789" s="62">
        <v>53131609</v>
      </c>
      <c r="RIJ1789" s="62">
        <v>53131609</v>
      </c>
      <c r="RIK1789" s="62">
        <v>53131609</v>
      </c>
      <c r="RIL1789" s="62">
        <v>53131609</v>
      </c>
      <c r="RIM1789" s="62">
        <v>53131609</v>
      </c>
      <c r="RIN1789" s="62">
        <v>53131609</v>
      </c>
      <c r="RIO1789" s="62">
        <v>53131609</v>
      </c>
      <c r="RIP1789" s="62">
        <v>53131609</v>
      </c>
      <c r="RIQ1789" s="62">
        <v>53131609</v>
      </c>
      <c r="RIR1789" s="62">
        <v>53131609</v>
      </c>
      <c r="RIS1789" s="62">
        <v>53131609</v>
      </c>
      <c r="RIT1789" s="62">
        <v>53131609</v>
      </c>
      <c r="RIU1789" s="62">
        <v>53131609</v>
      </c>
      <c r="RIV1789" s="62">
        <v>53131609</v>
      </c>
      <c r="RIW1789" s="62">
        <v>53131609</v>
      </c>
      <c r="RIX1789" s="62">
        <v>53131609</v>
      </c>
      <c r="RIY1789" s="62">
        <v>53131609</v>
      </c>
      <c r="RIZ1789" s="62">
        <v>53131609</v>
      </c>
      <c r="RJA1789" s="62">
        <v>53131609</v>
      </c>
      <c r="RJB1789" s="62">
        <v>53131609</v>
      </c>
      <c r="RJC1789" s="62">
        <v>53131609</v>
      </c>
      <c r="RJD1789" s="62">
        <v>53131609</v>
      </c>
      <c r="RJE1789" s="62">
        <v>53131609</v>
      </c>
      <c r="RJF1789" s="62">
        <v>53131609</v>
      </c>
      <c r="RJG1789" s="62">
        <v>53131609</v>
      </c>
      <c r="RJH1789" s="62">
        <v>53131609</v>
      </c>
      <c r="RJI1789" s="62">
        <v>53131609</v>
      </c>
      <c r="RJJ1789" s="62">
        <v>53131609</v>
      </c>
      <c r="RJK1789" s="62">
        <v>53131609</v>
      </c>
      <c r="RJL1789" s="62">
        <v>53131609</v>
      </c>
      <c r="RJM1789" s="62">
        <v>53131609</v>
      </c>
      <c r="RJN1789" s="62">
        <v>53131609</v>
      </c>
      <c r="RJO1789" s="62">
        <v>53131609</v>
      </c>
      <c r="RJP1789" s="62">
        <v>53131609</v>
      </c>
      <c r="RJQ1789" s="62">
        <v>53131609</v>
      </c>
      <c r="RJR1789" s="62">
        <v>53131609</v>
      </c>
      <c r="RJS1789" s="62">
        <v>53131609</v>
      </c>
      <c r="RJT1789" s="62">
        <v>53131609</v>
      </c>
      <c r="RJU1789" s="62">
        <v>53131609</v>
      </c>
      <c r="RJV1789" s="62">
        <v>53131609</v>
      </c>
      <c r="RJW1789" s="62">
        <v>53131609</v>
      </c>
      <c r="RJX1789" s="62">
        <v>53131609</v>
      </c>
      <c r="RJY1789" s="62">
        <v>53131609</v>
      </c>
      <c r="RJZ1789" s="62">
        <v>53131609</v>
      </c>
      <c r="RKA1789" s="62">
        <v>53131609</v>
      </c>
      <c r="RKB1789" s="62">
        <v>53131609</v>
      </c>
      <c r="RKC1789" s="62">
        <v>53131609</v>
      </c>
      <c r="RKD1789" s="62">
        <v>53131609</v>
      </c>
      <c r="RKE1789" s="62">
        <v>53131609</v>
      </c>
      <c r="RKF1789" s="62">
        <v>53131609</v>
      </c>
      <c r="RKG1789" s="62">
        <v>53131609</v>
      </c>
      <c r="RKH1789" s="62">
        <v>53131609</v>
      </c>
      <c r="RKI1789" s="62">
        <v>53131609</v>
      </c>
      <c r="RKJ1789" s="62">
        <v>53131609</v>
      </c>
      <c r="RKK1789" s="62">
        <v>53131609</v>
      </c>
      <c r="RKL1789" s="62">
        <v>53131609</v>
      </c>
      <c r="RKM1789" s="62">
        <v>53131609</v>
      </c>
      <c r="RKN1789" s="62">
        <v>53131609</v>
      </c>
      <c r="RKO1789" s="62">
        <v>53131609</v>
      </c>
      <c r="RKP1789" s="62">
        <v>53131609</v>
      </c>
      <c r="RKQ1789" s="62">
        <v>53131609</v>
      </c>
      <c r="RKR1789" s="62">
        <v>53131609</v>
      </c>
      <c r="RKS1789" s="62">
        <v>53131609</v>
      </c>
      <c r="RKT1789" s="62">
        <v>53131609</v>
      </c>
      <c r="RKU1789" s="62">
        <v>53131609</v>
      </c>
      <c r="RKV1789" s="62">
        <v>53131609</v>
      </c>
      <c r="RKW1789" s="62">
        <v>53131609</v>
      </c>
      <c r="RKX1789" s="62">
        <v>53131609</v>
      </c>
      <c r="RKY1789" s="62">
        <v>53131609</v>
      </c>
      <c r="RKZ1789" s="62">
        <v>53131609</v>
      </c>
      <c r="RLA1789" s="62">
        <v>53131609</v>
      </c>
      <c r="RLB1789" s="62">
        <v>53131609</v>
      </c>
      <c r="RLC1789" s="62">
        <v>53131609</v>
      </c>
      <c r="RLD1789" s="62">
        <v>53131609</v>
      </c>
      <c r="RLE1789" s="62">
        <v>53131609</v>
      </c>
      <c r="RLF1789" s="62">
        <v>53131609</v>
      </c>
      <c r="RLG1789" s="62">
        <v>53131609</v>
      </c>
      <c r="RLH1789" s="62">
        <v>53131609</v>
      </c>
      <c r="RLI1789" s="62">
        <v>53131609</v>
      </c>
      <c r="RLJ1789" s="62">
        <v>53131609</v>
      </c>
      <c r="RLK1789" s="62">
        <v>53131609</v>
      </c>
      <c r="RLL1789" s="62">
        <v>53131609</v>
      </c>
      <c r="RLM1789" s="62">
        <v>53131609</v>
      </c>
      <c r="RLN1789" s="62">
        <v>53131609</v>
      </c>
      <c r="RLO1789" s="62">
        <v>53131609</v>
      </c>
      <c r="RLP1789" s="62">
        <v>53131609</v>
      </c>
      <c r="RLQ1789" s="62">
        <v>53131609</v>
      </c>
      <c r="RLR1789" s="62">
        <v>53131609</v>
      </c>
      <c r="RLS1789" s="62">
        <v>53131609</v>
      </c>
      <c r="RLT1789" s="62">
        <v>53131609</v>
      </c>
      <c r="RLU1789" s="62">
        <v>53131609</v>
      </c>
      <c r="RLV1789" s="62">
        <v>53131609</v>
      </c>
      <c r="RLW1789" s="62">
        <v>53131609</v>
      </c>
      <c r="RLX1789" s="62">
        <v>53131609</v>
      </c>
      <c r="RLY1789" s="62">
        <v>53131609</v>
      </c>
      <c r="RLZ1789" s="62">
        <v>53131609</v>
      </c>
      <c r="RMA1789" s="62">
        <v>53131609</v>
      </c>
      <c r="RMB1789" s="62">
        <v>53131609</v>
      </c>
      <c r="RMC1789" s="62">
        <v>53131609</v>
      </c>
      <c r="RMD1789" s="62">
        <v>53131609</v>
      </c>
      <c r="RME1789" s="62">
        <v>53131609</v>
      </c>
      <c r="RMF1789" s="62">
        <v>53131609</v>
      </c>
      <c r="RMG1789" s="62">
        <v>53131609</v>
      </c>
      <c r="RMH1789" s="62">
        <v>53131609</v>
      </c>
      <c r="RMI1789" s="62">
        <v>53131609</v>
      </c>
      <c r="RMJ1789" s="62">
        <v>53131609</v>
      </c>
      <c r="RMK1789" s="62">
        <v>53131609</v>
      </c>
      <c r="RML1789" s="62">
        <v>53131609</v>
      </c>
      <c r="RMM1789" s="62">
        <v>53131609</v>
      </c>
      <c r="RMN1789" s="62">
        <v>53131609</v>
      </c>
      <c r="RMO1789" s="62">
        <v>53131609</v>
      </c>
      <c r="RMP1789" s="62">
        <v>53131609</v>
      </c>
      <c r="RMQ1789" s="62">
        <v>53131609</v>
      </c>
      <c r="RMR1789" s="62">
        <v>53131609</v>
      </c>
      <c r="RMS1789" s="62">
        <v>53131609</v>
      </c>
      <c r="RMT1789" s="62">
        <v>53131609</v>
      </c>
      <c r="RMU1789" s="62">
        <v>53131609</v>
      </c>
      <c r="RMV1789" s="62">
        <v>53131609</v>
      </c>
      <c r="RMW1789" s="62">
        <v>53131609</v>
      </c>
      <c r="RMX1789" s="62">
        <v>53131609</v>
      </c>
      <c r="RMY1789" s="62">
        <v>53131609</v>
      </c>
      <c r="RMZ1789" s="62">
        <v>53131609</v>
      </c>
      <c r="RNA1789" s="62">
        <v>53131609</v>
      </c>
      <c r="RNB1789" s="62">
        <v>53131609</v>
      </c>
      <c r="RNC1789" s="62">
        <v>53131609</v>
      </c>
      <c r="RND1789" s="62">
        <v>53131609</v>
      </c>
      <c r="RNE1789" s="62">
        <v>53131609</v>
      </c>
      <c r="RNF1789" s="62">
        <v>53131609</v>
      </c>
      <c r="RNG1789" s="62">
        <v>53131609</v>
      </c>
      <c r="RNH1789" s="62">
        <v>53131609</v>
      </c>
      <c r="RNI1789" s="62">
        <v>53131609</v>
      </c>
      <c r="RNJ1789" s="62">
        <v>53131609</v>
      </c>
      <c r="RNK1789" s="62">
        <v>53131609</v>
      </c>
      <c r="RNL1789" s="62">
        <v>53131609</v>
      </c>
      <c r="RNM1789" s="62">
        <v>53131609</v>
      </c>
      <c r="RNN1789" s="62">
        <v>53131609</v>
      </c>
      <c r="RNO1789" s="62">
        <v>53131609</v>
      </c>
      <c r="RNP1789" s="62">
        <v>53131609</v>
      </c>
      <c r="RNQ1789" s="62">
        <v>53131609</v>
      </c>
      <c r="RNR1789" s="62">
        <v>53131609</v>
      </c>
      <c r="RNS1789" s="62">
        <v>53131609</v>
      </c>
      <c r="RNT1789" s="62">
        <v>53131609</v>
      </c>
      <c r="RNU1789" s="62">
        <v>53131609</v>
      </c>
      <c r="RNV1789" s="62">
        <v>53131609</v>
      </c>
      <c r="RNW1789" s="62">
        <v>53131609</v>
      </c>
      <c r="RNX1789" s="62">
        <v>53131609</v>
      </c>
      <c r="RNY1789" s="62">
        <v>53131609</v>
      </c>
      <c r="RNZ1789" s="62">
        <v>53131609</v>
      </c>
      <c r="ROA1789" s="62">
        <v>53131609</v>
      </c>
      <c r="ROB1789" s="62">
        <v>53131609</v>
      </c>
      <c r="ROC1789" s="62">
        <v>53131609</v>
      </c>
      <c r="ROD1789" s="62">
        <v>53131609</v>
      </c>
      <c r="ROE1789" s="62">
        <v>53131609</v>
      </c>
      <c r="ROF1789" s="62">
        <v>53131609</v>
      </c>
      <c r="ROG1789" s="62">
        <v>53131609</v>
      </c>
      <c r="ROH1789" s="62">
        <v>53131609</v>
      </c>
      <c r="ROI1789" s="62">
        <v>53131609</v>
      </c>
      <c r="ROJ1789" s="62">
        <v>53131609</v>
      </c>
      <c r="ROK1789" s="62">
        <v>53131609</v>
      </c>
      <c r="ROL1789" s="62">
        <v>53131609</v>
      </c>
      <c r="ROM1789" s="62">
        <v>53131609</v>
      </c>
      <c r="RON1789" s="62">
        <v>53131609</v>
      </c>
      <c r="ROO1789" s="62">
        <v>53131609</v>
      </c>
      <c r="ROP1789" s="62">
        <v>53131609</v>
      </c>
      <c r="ROQ1789" s="62">
        <v>53131609</v>
      </c>
      <c r="ROR1789" s="62">
        <v>53131609</v>
      </c>
      <c r="ROS1789" s="62">
        <v>53131609</v>
      </c>
      <c r="ROT1789" s="62">
        <v>53131609</v>
      </c>
      <c r="ROU1789" s="62">
        <v>53131609</v>
      </c>
      <c r="ROV1789" s="62">
        <v>53131609</v>
      </c>
      <c r="ROW1789" s="62">
        <v>53131609</v>
      </c>
      <c r="ROX1789" s="62">
        <v>53131609</v>
      </c>
      <c r="ROY1789" s="62">
        <v>53131609</v>
      </c>
      <c r="ROZ1789" s="62">
        <v>53131609</v>
      </c>
      <c r="RPA1789" s="62">
        <v>53131609</v>
      </c>
      <c r="RPB1789" s="62">
        <v>53131609</v>
      </c>
      <c r="RPC1789" s="62">
        <v>53131609</v>
      </c>
      <c r="RPD1789" s="62">
        <v>53131609</v>
      </c>
      <c r="RPE1789" s="62">
        <v>53131609</v>
      </c>
      <c r="RPF1789" s="62">
        <v>53131609</v>
      </c>
      <c r="RPG1789" s="62">
        <v>53131609</v>
      </c>
      <c r="RPH1789" s="62">
        <v>53131609</v>
      </c>
      <c r="RPI1789" s="62">
        <v>53131609</v>
      </c>
      <c r="RPJ1789" s="62">
        <v>53131609</v>
      </c>
      <c r="RPK1789" s="62">
        <v>53131609</v>
      </c>
      <c r="RPL1789" s="62">
        <v>53131609</v>
      </c>
      <c r="RPM1789" s="62">
        <v>53131609</v>
      </c>
      <c r="RPN1789" s="62">
        <v>53131609</v>
      </c>
      <c r="RPO1789" s="62">
        <v>53131609</v>
      </c>
      <c r="RPP1789" s="62">
        <v>53131609</v>
      </c>
      <c r="RPQ1789" s="62">
        <v>53131609</v>
      </c>
      <c r="RPR1789" s="62">
        <v>53131609</v>
      </c>
      <c r="RPS1789" s="62">
        <v>53131609</v>
      </c>
      <c r="RPT1789" s="62">
        <v>53131609</v>
      </c>
      <c r="RPU1789" s="62">
        <v>53131609</v>
      </c>
      <c r="RPV1789" s="62">
        <v>53131609</v>
      </c>
      <c r="RPW1789" s="62">
        <v>53131609</v>
      </c>
      <c r="RPX1789" s="62">
        <v>53131609</v>
      </c>
      <c r="RPY1789" s="62">
        <v>53131609</v>
      </c>
      <c r="RPZ1789" s="62">
        <v>53131609</v>
      </c>
      <c r="RQA1789" s="62">
        <v>53131609</v>
      </c>
      <c r="RQB1789" s="62">
        <v>53131609</v>
      </c>
      <c r="RQC1789" s="62">
        <v>53131609</v>
      </c>
      <c r="RQD1789" s="62">
        <v>53131609</v>
      </c>
      <c r="RQE1789" s="62">
        <v>53131609</v>
      </c>
      <c r="RQF1789" s="62">
        <v>53131609</v>
      </c>
      <c r="RQG1789" s="62">
        <v>53131609</v>
      </c>
      <c r="RQH1789" s="62">
        <v>53131609</v>
      </c>
      <c r="RQI1789" s="62">
        <v>53131609</v>
      </c>
      <c r="RQJ1789" s="62">
        <v>53131609</v>
      </c>
      <c r="RQK1789" s="62">
        <v>53131609</v>
      </c>
      <c r="RQL1789" s="62">
        <v>53131609</v>
      </c>
      <c r="RQM1789" s="62">
        <v>53131609</v>
      </c>
      <c r="RQN1789" s="62">
        <v>53131609</v>
      </c>
      <c r="RQO1789" s="62">
        <v>53131609</v>
      </c>
      <c r="RQP1789" s="62">
        <v>53131609</v>
      </c>
      <c r="RQQ1789" s="62">
        <v>53131609</v>
      </c>
      <c r="RQR1789" s="62">
        <v>53131609</v>
      </c>
      <c r="RQS1789" s="62">
        <v>53131609</v>
      </c>
      <c r="RQT1789" s="62">
        <v>53131609</v>
      </c>
      <c r="RQU1789" s="62">
        <v>53131609</v>
      </c>
      <c r="RQV1789" s="62">
        <v>53131609</v>
      </c>
      <c r="RQW1789" s="62">
        <v>53131609</v>
      </c>
      <c r="RQX1789" s="62">
        <v>53131609</v>
      </c>
      <c r="RQY1789" s="62">
        <v>53131609</v>
      </c>
      <c r="RQZ1789" s="62">
        <v>53131609</v>
      </c>
      <c r="RRA1789" s="62">
        <v>53131609</v>
      </c>
      <c r="RRB1789" s="62">
        <v>53131609</v>
      </c>
      <c r="RRC1789" s="62">
        <v>53131609</v>
      </c>
      <c r="RRD1789" s="62">
        <v>53131609</v>
      </c>
      <c r="RRE1789" s="62">
        <v>53131609</v>
      </c>
      <c r="RRF1789" s="62">
        <v>53131609</v>
      </c>
      <c r="RRG1789" s="62">
        <v>53131609</v>
      </c>
      <c r="RRH1789" s="62">
        <v>53131609</v>
      </c>
      <c r="RRI1789" s="62">
        <v>53131609</v>
      </c>
      <c r="RRJ1789" s="62">
        <v>53131609</v>
      </c>
      <c r="RRK1789" s="62">
        <v>53131609</v>
      </c>
      <c r="RRL1789" s="62">
        <v>53131609</v>
      </c>
      <c r="RRM1789" s="62">
        <v>53131609</v>
      </c>
      <c r="RRN1789" s="62">
        <v>53131609</v>
      </c>
      <c r="RRO1789" s="62">
        <v>53131609</v>
      </c>
      <c r="RRP1789" s="62">
        <v>53131609</v>
      </c>
      <c r="RRQ1789" s="62">
        <v>53131609</v>
      </c>
      <c r="RRR1789" s="62">
        <v>53131609</v>
      </c>
      <c r="RRS1789" s="62">
        <v>53131609</v>
      </c>
      <c r="RRT1789" s="62">
        <v>53131609</v>
      </c>
      <c r="RRU1789" s="62">
        <v>53131609</v>
      </c>
      <c r="RRV1789" s="62">
        <v>53131609</v>
      </c>
      <c r="RRW1789" s="62">
        <v>53131609</v>
      </c>
      <c r="RRX1789" s="62">
        <v>53131609</v>
      </c>
      <c r="RRY1789" s="62">
        <v>53131609</v>
      </c>
      <c r="RRZ1789" s="62">
        <v>53131609</v>
      </c>
      <c r="RSA1789" s="62">
        <v>53131609</v>
      </c>
      <c r="RSB1789" s="62">
        <v>53131609</v>
      </c>
      <c r="RSC1789" s="62">
        <v>53131609</v>
      </c>
      <c r="RSD1789" s="62">
        <v>53131609</v>
      </c>
      <c r="RSE1789" s="62">
        <v>53131609</v>
      </c>
      <c r="RSF1789" s="62">
        <v>53131609</v>
      </c>
      <c r="RSG1789" s="62">
        <v>53131609</v>
      </c>
      <c r="RSH1789" s="62">
        <v>53131609</v>
      </c>
      <c r="RSI1789" s="62">
        <v>53131609</v>
      </c>
      <c r="RSJ1789" s="62">
        <v>53131609</v>
      </c>
      <c r="RSK1789" s="62">
        <v>53131609</v>
      </c>
      <c r="RSL1789" s="62">
        <v>53131609</v>
      </c>
      <c r="RSM1789" s="62">
        <v>53131609</v>
      </c>
      <c r="RSN1789" s="62">
        <v>53131609</v>
      </c>
      <c r="RSO1789" s="62">
        <v>53131609</v>
      </c>
      <c r="RSP1789" s="62">
        <v>53131609</v>
      </c>
      <c r="RSQ1789" s="62">
        <v>53131609</v>
      </c>
      <c r="RSR1789" s="62">
        <v>53131609</v>
      </c>
      <c r="RSS1789" s="62">
        <v>53131609</v>
      </c>
      <c r="RST1789" s="62">
        <v>53131609</v>
      </c>
      <c r="RSU1789" s="62">
        <v>53131609</v>
      </c>
      <c r="RSV1789" s="62">
        <v>53131609</v>
      </c>
      <c r="RSW1789" s="62">
        <v>53131609</v>
      </c>
      <c r="RSX1789" s="62">
        <v>53131609</v>
      </c>
      <c r="RSY1789" s="62">
        <v>53131609</v>
      </c>
      <c r="RSZ1789" s="62">
        <v>53131609</v>
      </c>
      <c r="RTA1789" s="62">
        <v>53131609</v>
      </c>
      <c r="RTB1789" s="62">
        <v>53131609</v>
      </c>
      <c r="RTC1789" s="62">
        <v>53131609</v>
      </c>
      <c r="RTD1789" s="62">
        <v>53131609</v>
      </c>
      <c r="RTE1789" s="62">
        <v>53131609</v>
      </c>
      <c r="RTF1789" s="62">
        <v>53131609</v>
      </c>
      <c r="RTG1789" s="62">
        <v>53131609</v>
      </c>
      <c r="RTH1789" s="62">
        <v>53131609</v>
      </c>
      <c r="RTI1789" s="62">
        <v>53131609</v>
      </c>
      <c r="RTJ1789" s="62">
        <v>53131609</v>
      </c>
      <c r="RTK1789" s="62">
        <v>53131609</v>
      </c>
      <c r="RTL1789" s="62">
        <v>53131609</v>
      </c>
      <c r="RTM1789" s="62">
        <v>53131609</v>
      </c>
      <c r="RTN1789" s="62">
        <v>53131609</v>
      </c>
      <c r="RTO1789" s="62">
        <v>53131609</v>
      </c>
      <c r="RTP1789" s="62">
        <v>53131609</v>
      </c>
      <c r="RTQ1789" s="62">
        <v>53131609</v>
      </c>
      <c r="RTR1789" s="62">
        <v>53131609</v>
      </c>
      <c r="RTS1789" s="62">
        <v>53131609</v>
      </c>
      <c r="RTT1789" s="62">
        <v>53131609</v>
      </c>
      <c r="RTU1789" s="62">
        <v>53131609</v>
      </c>
      <c r="RTV1789" s="62">
        <v>53131609</v>
      </c>
      <c r="RTW1789" s="62">
        <v>53131609</v>
      </c>
      <c r="RTX1789" s="62">
        <v>53131609</v>
      </c>
      <c r="RTY1789" s="62">
        <v>53131609</v>
      </c>
      <c r="RTZ1789" s="62">
        <v>53131609</v>
      </c>
      <c r="RUA1789" s="62">
        <v>53131609</v>
      </c>
      <c r="RUB1789" s="62">
        <v>53131609</v>
      </c>
      <c r="RUC1789" s="62">
        <v>53131609</v>
      </c>
      <c r="RUD1789" s="62">
        <v>53131609</v>
      </c>
      <c r="RUE1789" s="62">
        <v>53131609</v>
      </c>
      <c r="RUF1789" s="62">
        <v>53131609</v>
      </c>
      <c r="RUG1789" s="62">
        <v>53131609</v>
      </c>
      <c r="RUH1789" s="62">
        <v>53131609</v>
      </c>
      <c r="RUI1789" s="62">
        <v>53131609</v>
      </c>
      <c r="RUJ1789" s="62">
        <v>53131609</v>
      </c>
      <c r="RUK1789" s="62">
        <v>53131609</v>
      </c>
      <c r="RUL1789" s="62">
        <v>53131609</v>
      </c>
      <c r="RUM1789" s="62">
        <v>53131609</v>
      </c>
      <c r="RUN1789" s="62">
        <v>53131609</v>
      </c>
      <c r="RUO1789" s="62">
        <v>53131609</v>
      </c>
      <c r="RUP1789" s="62">
        <v>53131609</v>
      </c>
      <c r="RUQ1789" s="62">
        <v>53131609</v>
      </c>
      <c r="RUR1789" s="62">
        <v>53131609</v>
      </c>
      <c r="RUS1789" s="62">
        <v>53131609</v>
      </c>
      <c r="RUT1789" s="62">
        <v>53131609</v>
      </c>
      <c r="RUU1789" s="62">
        <v>53131609</v>
      </c>
      <c r="RUV1789" s="62">
        <v>53131609</v>
      </c>
      <c r="RUW1789" s="62">
        <v>53131609</v>
      </c>
      <c r="RUX1789" s="62">
        <v>53131609</v>
      </c>
      <c r="RUY1789" s="62">
        <v>53131609</v>
      </c>
      <c r="RUZ1789" s="62">
        <v>53131609</v>
      </c>
      <c r="RVA1789" s="62">
        <v>53131609</v>
      </c>
      <c r="RVB1789" s="62">
        <v>53131609</v>
      </c>
      <c r="RVC1789" s="62">
        <v>53131609</v>
      </c>
      <c r="RVD1789" s="62">
        <v>53131609</v>
      </c>
      <c r="RVE1789" s="62">
        <v>53131609</v>
      </c>
      <c r="RVF1789" s="62">
        <v>53131609</v>
      </c>
      <c r="RVG1789" s="62">
        <v>53131609</v>
      </c>
      <c r="RVH1789" s="62">
        <v>53131609</v>
      </c>
      <c r="RVI1789" s="62">
        <v>53131609</v>
      </c>
      <c r="RVJ1789" s="62">
        <v>53131609</v>
      </c>
      <c r="RVK1789" s="62">
        <v>53131609</v>
      </c>
      <c r="RVL1789" s="62">
        <v>53131609</v>
      </c>
      <c r="RVM1789" s="62">
        <v>53131609</v>
      </c>
      <c r="RVN1789" s="62">
        <v>53131609</v>
      </c>
      <c r="RVO1789" s="62">
        <v>53131609</v>
      </c>
      <c r="RVP1789" s="62">
        <v>53131609</v>
      </c>
      <c r="RVQ1789" s="62">
        <v>53131609</v>
      </c>
      <c r="RVR1789" s="62">
        <v>53131609</v>
      </c>
      <c r="RVS1789" s="62">
        <v>53131609</v>
      </c>
      <c r="RVT1789" s="62">
        <v>53131609</v>
      </c>
      <c r="RVU1789" s="62">
        <v>53131609</v>
      </c>
      <c r="RVV1789" s="62">
        <v>53131609</v>
      </c>
      <c r="RVW1789" s="62">
        <v>53131609</v>
      </c>
      <c r="RVX1789" s="62">
        <v>53131609</v>
      </c>
      <c r="RVY1789" s="62">
        <v>53131609</v>
      </c>
      <c r="RVZ1789" s="62">
        <v>53131609</v>
      </c>
      <c r="RWA1789" s="62">
        <v>53131609</v>
      </c>
      <c r="RWB1789" s="62">
        <v>53131609</v>
      </c>
      <c r="RWC1789" s="62">
        <v>53131609</v>
      </c>
      <c r="RWD1789" s="62">
        <v>53131609</v>
      </c>
      <c r="RWE1789" s="62">
        <v>53131609</v>
      </c>
      <c r="RWF1789" s="62">
        <v>53131609</v>
      </c>
      <c r="RWG1789" s="62">
        <v>53131609</v>
      </c>
      <c r="RWH1789" s="62">
        <v>53131609</v>
      </c>
      <c r="RWI1789" s="62">
        <v>53131609</v>
      </c>
      <c r="RWJ1789" s="62">
        <v>53131609</v>
      </c>
      <c r="RWK1789" s="62">
        <v>53131609</v>
      </c>
      <c r="RWL1789" s="62">
        <v>53131609</v>
      </c>
      <c r="RWM1789" s="62">
        <v>53131609</v>
      </c>
      <c r="RWN1789" s="62">
        <v>53131609</v>
      </c>
      <c r="RWO1789" s="62">
        <v>53131609</v>
      </c>
      <c r="RWP1789" s="62">
        <v>53131609</v>
      </c>
      <c r="RWQ1789" s="62">
        <v>53131609</v>
      </c>
      <c r="RWR1789" s="62">
        <v>53131609</v>
      </c>
      <c r="RWS1789" s="62">
        <v>53131609</v>
      </c>
      <c r="RWT1789" s="62">
        <v>53131609</v>
      </c>
      <c r="RWU1789" s="62">
        <v>53131609</v>
      </c>
      <c r="RWV1789" s="62">
        <v>53131609</v>
      </c>
      <c r="RWW1789" s="62">
        <v>53131609</v>
      </c>
      <c r="RWX1789" s="62">
        <v>53131609</v>
      </c>
      <c r="RWY1789" s="62">
        <v>53131609</v>
      </c>
      <c r="RWZ1789" s="62">
        <v>53131609</v>
      </c>
      <c r="RXA1789" s="62">
        <v>53131609</v>
      </c>
      <c r="RXB1789" s="62">
        <v>53131609</v>
      </c>
      <c r="RXC1789" s="62">
        <v>53131609</v>
      </c>
      <c r="RXD1789" s="62">
        <v>53131609</v>
      </c>
      <c r="RXE1789" s="62">
        <v>53131609</v>
      </c>
      <c r="RXF1789" s="62">
        <v>53131609</v>
      </c>
      <c r="RXG1789" s="62">
        <v>53131609</v>
      </c>
      <c r="RXH1789" s="62">
        <v>53131609</v>
      </c>
      <c r="RXI1789" s="62">
        <v>53131609</v>
      </c>
      <c r="RXJ1789" s="62">
        <v>53131609</v>
      </c>
      <c r="RXK1789" s="62">
        <v>53131609</v>
      </c>
      <c r="RXL1789" s="62">
        <v>53131609</v>
      </c>
      <c r="RXM1789" s="62">
        <v>53131609</v>
      </c>
      <c r="RXN1789" s="62">
        <v>53131609</v>
      </c>
      <c r="RXO1789" s="62">
        <v>53131609</v>
      </c>
      <c r="RXP1789" s="62">
        <v>53131609</v>
      </c>
      <c r="RXQ1789" s="62">
        <v>53131609</v>
      </c>
      <c r="RXR1789" s="62">
        <v>53131609</v>
      </c>
      <c r="RXS1789" s="62">
        <v>53131609</v>
      </c>
      <c r="RXT1789" s="62">
        <v>53131609</v>
      </c>
      <c r="RXU1789" s="62">
        <v>53131609</v>
      </c>
      <c r="RXV1789" s="62">
        <v>53131609</v>
      </c>
      <c r="RXW1789" s="62">
        <v>53131609</v>
      </c>
      <c r="RXX1789" s="62">
        <v>53131609</v>
      </c>
      <c r="RXY1789" s="62">
        <v>53131609</v>
      </c>
      <c r="RXZ1789" s="62">
        <v>53131609</v>
      </c>
      <c r="RYA1789" s="62">
        <v>53131609</v>
      </c>
      <c r="RYB1789" s="62">
        <v>53131609</v>
      </c>
      <c r="RYC1789" s="62">
        <v>53131609</v>
      </c>
      <c r="RYD1789" s="62">
        <v>53131609</v>
      </c>
      <c r="RYE1789" s="62">
        <v>53131609</v>
      </c>
      <c r="RYF1789" s="62">
        <v>53131609</v>
      </c>
      <c r="RYG1789" s="62">
        <v>53131609</v>
      </c>
      <c r="RYH1789" s="62">
        <v>53131609</v>
      </c>
      <c r="RYI1789" s="62">
        <v>53131609</v>
      </c>
      <c r="RYJ1789" s="62">
        <v>53131609</v>
      </c>
      <c r="RYK1789" s="62">
        <v>53131609</v>
      </c>
      <c r="RYL1789" s="62">
        <v>53131609</v>
      </c>
      <c r="RYM1789" s="62">
        <v>53131609</v>
      </c>
      <c r="RYN1789" s="62">
        <v>53131609</v>
      </c>
      <c r="RYO1789" s="62">
        <v>53131609</v>
      </c>
      <c r="RYP1789" s="62">
        <v>53131609</v>
      </c>
      <c r="RYQ1789" s="62">
        <v>53131609</v>
      </c>
      <c r="RYR1789" s="62">
        <v>53131609</v>
      </c>
      <c r="RYS1789" s="62">
        <v>53131609</v>
      </c>
      <c r="RYT1789" s="62">
        <v>53131609</v>
      </c>
      <c r="RYU1789" s="62">
        <v>53131609</v>
      </c>
      <c r="RYV1789" s="62">
        <v>53131609</v>
      </c>
      <c r="RYW1789" s="62">
        <v>53131609</v>
      </c>
      <c r="RYX1789" s="62">
        <v>53131609</v>
      </c>
      <c r="RYY1789" s="62">
        <v>53131609</v>
      </c>
      <c r="RYZ1789" s="62">
        <v>53131609</v>
      </c>
      <c r="RZA1789" s="62">
        <v>53131609</v>
      </c>
      <c r="RZB1789" s="62">
        <v>53131609</v>
      </c>
      <c r="RZC1789" s="62">
        <v>53131609</v>
      </c>
      <c r="RZD1789" s="62">
        <v>53131609</v>
      </c>
      <c r="RZE1789" s="62">
        <v>53131609</v>
      </c>
      <c r="RZF1789" s="62">
        <v>53131609</v>
      </c>
      <c r="RZG1789" s="62">
        <v>53131609</v>
      </c>
      <c r="RZH1789" s="62">
        <v>53131609</v>
      </c>
      <c r="RZI1789" s="62">
        <v>53131609</v>
      </c>
      <c r="RZJ1789" s="62">
        <v>53131609</v>
      </c>
      <c r="RZK1789" s="62">
        <v>53131609</v>
      </c>
      <c r="RZL1789" s="62">
        <v>53131609</v>
      </c>
      <c r="RZM1789" s="62">
        <v>53131609</v>
      </c>
      <c r="RZN1789" s="62">
        <v>53131609</v>
      </c>
      <c r="RZO1789" s="62">
        <v>53131609</v>
      </c>
      <c r="RZP1789" s="62">
        <v>53131609</v>
      </c>
      <c r="RZQ1789" s="62">
        <v>53131609</v>
      </c>
      <c r="RZR1789" s="62">
        <v>53131609</v>
      </c>
      <c r="RZS1789" s="62">
        <v>53131609</v>
      </c>
      <c r="RZT1789" s="62">
        <v>53131609</v>
      </c>
      <c r="RZU1789" s="62">
        <v>53131609</v>
      </c>
      <c r="RZV1789" s="62">
        <v>53131609</v>
      </c>
      <c r="RZW1789" s="62">
        <v>53131609</v>
      </c>
      <c r="RZX1789" s="62">
        <v>53131609</v>
      </c>
      <c r="RZY1789" s="62">
        <v>53131609</v>
      </c>
      <c r="RZZ1789" s="62">
        <v>53131609</v>
      </c>
      <c r="SAA1789" s="62">
        <v>53131609</v>
      </c>
      <c r="SAB1789" s="62">
        <v>53131609</v>
      </c>
      <c r="SAC1789" s="62">
        <v>53131609</v>
      </c>
      <c r="SAD1789" s="62">
        <v>53131609</v>
      </c>
      <c r="SAE1789" s="62">
        <v>53131609</v>
      </c>
      <c r="SAF1789" s="62">
        <v>53131609</v>
      </c>
      <c r="SAG1789" s="62">
        <v>53131609</v>
      </c>
      <c r="SAH1789" s="62">
        <v>53131609</v>
      </c>
      <c r="SAI1789" s="62">
        <v>53131609</v>
      </c>
      <c r="SAJ1789" s="62">
        <v>53131609</v>
      </c>
      <c r="SAK1789" s="62">
        <v>53131609</v>
      </c>
      <c r="SAL1789" s="62">
        <v>53131609</v>
      </c>
      <c r="SAM1789" s="62">
        <v>53131609</v>
      </c>
      <c r="SAN1789" s="62">
        <v>53131609</v>
      </c>
      <c r="SAO1789" s="62">
        <v>53131609</v>
      </c>
      <c r="SAP1789" s="62">
        <v>53131609</v>
      </c>
      <c r="SAQ1789" s="62">
        <v>53131609</v>
      </c>
      <c r="SAR1789" s="62">
        <v>53131609</v>
      </c>
      <c r="SAS1789" s="62">
        <v>53131609</v>
      </c>
      <c r="SAT1789" s="62">
        <v>53131609</v>
      </c>
      <c r="SAU1789" s="62">
        <v>53131609</v>
      </c>
      <c r="SAV1789" s="62">
        <v>53131609</v>
      </c>
      <c r="SAW1789" s="62">
        <v>53131609</v>
      </c>
      <c r="SAX1789" s="62">
        <v>53131609</v>
      </c>
      <c r="SAY1789" s="62">
        <v>53131609</v>
      </c>
      <c r="SAZ1789" s="62">
        <v>53131609</v>
      </c>
      <c r="SBA1789" s="62">
        <v>53131609</v>
      </c>
      <c r="SBB1789" s="62">
        <v>53131609</v>
      </c>
      <c r="SBC1789" s="62">
        <v>53131609</v>
      </c>
      <c r="SBD1789" s="62">
        <v>53131609</v>
      </c>
      <c r="SBE1789" s="62">
        <v>53131609</v>
      </c>
      <c r="SBF1789" s="62">
        <v>53131609</v>
      </c>
      <c r="SBG1789" s="62">
        <v>53131609</v>
      </c>
      <c r="SBH1789" s="62">
        <v>53131609</v>
      </c>
      <c r="SBI1789" s="62">
        <v>53131609</v>
      </c>
      <c r="SBJ1789" s="62">
        <v>53131609</v>
      </c>
      <c r="SBK1789" s="62">
        <v>53131609</v>
      </c>
      <c r="SBL1789" s="62">
        <v>53131609</v>
      </c>
      <c r="SBM1789" s="62">
        <v>53131609</v>
      </c>
      <c r="SBN1789" s="62">
        <v>53131609</v>
      </c>
      <c r="SBO1789" s="62">
        <v>53131609</v>
      </c>
      <c r="SBP1789" s="62">
        <v>53131609</v>
      </c>
      <c r="SBQ1789" s="62">
        <v>53131609</v>
      </c>
      <c r="SBR1789" s="62">
        <v>53131609</v>
      </c>
      <c r="SBS1789" s="62">
        <v>53131609</v>
      </c>
      <c r="SBT1789" s="62">
        <v>53131609</v>
      </c>
      <c r="SBU1789" s="62">
        <v>53131609</v>
      </c>
      <c r="SBV1789" s="62">
        <v>53131609</v>
      </c>
      <c r="SBW1789" s="62">
        <v>53131609</v>
      </c>
      <c r="SBX1789" s="62">
        <v>53131609</v>
      </c>
      <c r="SBY1789" s="62">
        <v>53131609</v>
      </c>
      <c r="SBZ1789" s="62">
        <v>53131609</v>
      </c>
      <c r="SCA1789" s="62">
        <v>53131609</v>
      </c>
      <c r="SCB1789" s="62">
        <v>53131609</v>
      </c>
      <c r="SCC1789" s="62">
        <v>53131609</v>
      </c>
      <c r="SCD1789" s="62">
        <v>53131609</v>
      </c>
      <c r="SCE1789" s="62">
        <v>53131609</v>
      </c>
      <c r="SCF1789" s="62">
        <v>53131609</v>
      </c>
      <c r="SCG1789" s="62">
        <v>53131609</v>
      </c>
      <c r="SCH1789" s="62">
        <v>53131609</v>
      </c>
      <c r="SCI1789" s="62">
        <v>53131609</v>
      </c>
      <c r="SCJ1789" s="62">
        <v>53131609</v>
      </c>
      <c r="SCK1789" s="62">
        <v>53131609</v>
      </c>
      <c r="SCL1789" s="62">
        <v>53131609</v>
      </c>
      <c r="SCM1789" s="62">
        <v>53131609</v>
      </c>
      <c r="SCN1789" s="62">
        <v>53131609</v>
      </c>
      <c r="SCO1789" s="62">
        <v>53131609</v>
      </c>
      <c r="SCP1789" s="62">
        <v>53131609</v>
      </c>
      <c r="SCQ1789" s="62">
        <v>53131609</v>
      </c>
      <c r="SCR1789" s="62">
        <v>53131609</v>
      </c>
      <c r="SCS1789" s="62">
        <v>53131609</v>
      </c>
      <c r="SCT1789" s="62">
        <v>53131609</v>
      </c>
      <c r="SCU1789" s="62">
        <v>53131609</v>
      </c>
      <c r="SCV1789" s="62">
        <v>53131609</v>
      </c>
      <c r="SCW1789" s="62">
        <v>53131609</v>
      </c>
      <c r="SCX1789" s="62">
        <v>53131609</v>
      </c>
      <c r="SCY1789" s="62">
        <v>53131609</v>
      </c>
      <c r="SCZ1789" s="62">
        <v>53131609</v>
      </c>
      <c r="SDA1789" s="62">
        <v>53131609</v>
      </c>
      <c r="SDB1789" s="62">
        <v>53131609</v>
      </c>
      <c r="SDC1789" s="62">
        <v>53131609</v>
      </c>
      <c r="SDD1789" s="62">
        <v>53131609</v>
      </c>
      <c r="SDE1789" s="62">
        <v>53131609</v>
      </c>
      <c r="SDF1789" s="62">
        <v>53131609</v>
      </c>
      <c r="SDG1789" s="62">
        <v>53131609</v>
      </c>
      <c r="SDH1789" s="62">
        <v>53131609</v>
      </c>
      <c r="SDI1789" s="62">
        <v>53131609</v>
      </c>
      <c r="SDJ1789" s="62">
        <v>53131609</v>
      </c>
      <c r="SDK1789" s="62">
        <v>53131609</v>
      </c>
      <c r="SDL1789" s="62">
        <v>53131609</v>
      </c>
      <c r="SDM1789" s="62">
        <v>53131609</v>
      </c>
      <c r="SDN1789" s="62">
        <v>53131609</v>
      </c>
      <c r="SDO1789" s="62">
        <v>53131609</v>
      </c>
      <c r="SDP1789" s="62">
        <v>53131609</v>
      </c>
      <c r="SDQ1789" s="62">
        <v>53131609</v>
      </c>
      <c r="SDR1789" s="62">
        <v>53131609</v>
      </c>
      <c r="SDS1789" s="62">
        <v>53131609</v>
      </c>
      <c r="SDT1789" s="62">
        <v>53131609</v>
      </c>
      <c r="SDU1789" s="62">
        <v>53131609</v>
      </c>
      <c r="SDV1789" s="62">
        <v>53131609</v>
      </c>
      <c r="SDW1789" s="62">
        <v>53131609</v>
      </c>
      <c r="SDX1789" s="62">
        <v>53131609</v>
      </c>
      <c r="SDY1789" s="62">
        <v>53131609</v>
      </c>
      <c r="SDZ1789" s="62">
        <v>53131609</v>
      </c>
      <c r="SEA1789" s="62">
        <v>53131609</v>
      </c>
      <c r="SEB1789" s="62">
        <v>53131609</v>
      </c>
      <c r="SEC1789" s="62">
        <v>53131609</v>
      </c>
      <c r="SED1789" s="62">
        <v>53131609</v>
      </c>
      <c r="SEE1789" s="62">
        <v>53131609</v>
      </c>
      <c r="SEF1789" s="62">
        <v>53131609</v>
      </c>
      <c r="SEG1789" s="62">
        <v>53131609</v>
      </c>
      <c r="SEH1789" s="62">
        <v>53131609</v>
      </c>
      <c r="SEI1789" s="62">
        <v>53131609</v>
      </c>
      <c r="SEJ1789" s="62">
        <v>53131609</v>
      </c>
      <c r="SEK1789" s="62">
        <v>53131609</v>
      </c>
      <c r="SEL1789" s="62">
        <v>53131609</v>
      </c>
      <c r="SEM1789" s="62">
        <v>53131609</v>
      </c>
      <c r="SEN1789" s="62">
        <v>53131609</v>
      </c>
      <c r="SEO1789" s="62">
        <v>53131609</v>
      </c>
      <c r="SEP1789" s="62">
        <v>53131609</v>
      </c>
      <c r="SEQ1789" s="62">
        <v>53131609</v>
      </c>
      <c r="SER1789" s="62">
        <v>53131609</v>
      </c>
      <c r="SES1789" s="62">
        <v>53131609</v>
      </c>
      <c r="SET1789" s="62">
        <v>53131609</v>
      </c>
      <c r="SEU1789" s="62">
        <v>53131609</v>
      </c>
      <c r="SEV1789" s="62">
        <v>53131609</v>
      </c>
      <c r="SEW1789" s="62">
        <v>53131609</v>
      </c>
      <c r="SEX1789" s="62">
        <v>53131609</v>
      </c>
      <c r="SEY1789" s="62">
        <v>53131609</v>
      </c>
      <c r="SEZ1789" s="62">
        <v>53131609</v>
      </c>
      <c r="SFA1789" s="62">
        <v>53131609</v>
      </c>
      <c r="SFB1789" s="62">
        <v>53131609</v>
      </c>
      <c r="SFC1789" s="62">
        <v>53131609</v>
      </c>
      <c r="SFD1789" s="62">
        <v>53131609</v>
      </c>
      <c r="SFE1789" s="62">
        <v>53131609</v>
      </c>
      <c r="SFF1789" s="62">
        <v>53131609</v>
      </c>
      <c r="SFG1789" s="62">
        <v>53131609</v>
      </c>
      <c r="SFH1789" s="62">
        <v>53131609</v>
      </c>
      <c r="SFI1789" s="62">
        <v>53131609</v>
      </c>
      <c r="SFJ1789" s="62">
        <v>53131609</v>
      </c>
      <c r="SFK1789" s="62">
        <v>53131609</v>
      </c>
      <c r="SFL1789" s="62">
        <v>53131609</v>
      </c>
      <c r="SFM1789" s="62">
        <v>53131609</v>
      </c>
      <c r="SFN1789" s="62">
        <v>53131609</v>
      </c>
      <c r="SFO1789" s="62">
        <v>53131609</v>
      </c>
      <c r="SFP1789" s="62">
        <v>53131609</v>
      </c>
      <c r="SFQ1789" s="62">
        <v>53131609</v>
      </c>
      <c r="SFR1789" s="62">
        <v>53131609</v>
      </c>
      <c r="SFS1789" s="62">
        <v>53131609</v>
      </c>
      <c r="SFT1789" s="62">
        <v>53131609</v>
      </c>
      <c r="SFU1789" s="62">
        <v>53131609</v>
      </c>
      <c r="SFV1789" s="62">
        <v>53131609</v>
      </c>
      <c r="SFW1789" s="62">
        <v>53131609</v>
      </c>
      <c r="SFX1789" s="62">
        <v>53131609</v>
      </c>
      <c r="SFY1789" s="62">
        <v>53131609</v>
      </c>
      <c r="SFZ1789" s="62">
        <v>53131609</v>
      </c>
      <c r="SGA1789" s="62">
        <v>53131609</v>
      </c>
      <c r="SGB1789" s="62">
        <v>53131609</v>
      </c>
      <c r="SGC1789" s="62">
        <v>53131609</v>
      </c>
      <c r="SGD1789" s="62">
        <v>53131609</v>
      </c>
      <c r="SGE1789" s="62">
        <v>53131609</v>
      </c>
      <c r="SGF1789" s="62">
        <v>53131609</v>
      </c>
      <c r="SGG1789" s="62">
        <v>53131609</v>
      </c>
      <c r="SGH1789" s="62">
        <v>53131609</v>
      </c>
      <c r="SGI1789" s="62">
        <v>53131609</v>
      </c>
      <c r="SGJ1789" s="62">
        <v>53131609</v>
      </c>
      <c r="SGK1789" s="62">
        <v>53131609</v>
      </c>
      <c r="SGL1789" s="62">
        <v>53131609</v>
      </c>
      <c r="SGM1789" s="62">
        <v>53131609</v>
      </c>
      <c r="SGN1789" s="62">
        <v>53131609</v>
      </c>
      <c r="SGO1789" s="62">
        <v>53131609</v>
      </c>
      <c r="SGP1789" s="62">
        <v>53131609</v>
      </c>
      <c r="SGQ1789" s="62">
        <v>53131609</v>
      </c>
      <c r="SGR1789" s="62">
        <v>53131609</v>
      </c>
      <c r="SGS1789" s="62">
        <v>53131609</v>
      </c>
      <c r="SGT1789" s="62">
        <v>53131609</v>
      </c>
      <c r="SGU1789" s="62">
        <v>53131609</v>
      </c>
      <c r="SGV1789" s="62">
        <v>53131609</v>
      </c>
      <c r="SGW1789" s="62">
        <v>53131609</v>
      </c>
      <c r="SGX1789" s="62">
        <v>53131609</v>
      </c>
      <c r="SGY1789" s="62">
        <v>53131609</v>
      </c>
      <c r="SGZ1789" s="62">
        <v>53131609</v>
      </c>
      <c r="SHA1789" s="62">
        <v>53131609</v>
      </c>
      <c r="SHB1789" s="62">
        <v>53131609</v>
      </c>
      <c r="SHC1789" s="62">
        <v>53131609</v>
      </c>
      <c r="SHD1789" s="62">
        <v>53131609</v>
      </c>
      <c r="SHE1789" s="62">
        <v>53131609</v>
      </c>
      <c r="SHF1789" s="62">
        <v>53131609</v>
      </c>
      <c r="SHG1789" s="62">
        <v>53131609</v>
      </c>
      <c r="SHH1789" s="62">
        <v>53131609</v>
      </c>
      <c r="SHI1789" s="62">
        <v>53131609</v>
      </c>
      <c r="SHJ1789" s="62">
        <v>53131609</v>
      </c>
      <c r="SHK1789" s="62">
        <v>53131609</v>
      </c>
      <c r="SHL1789" s="62">
        <v>53131609</v>
      </c>
      <c r="SHM1789" s="62">
        <v>53131609</v>
      </c>
      <c r="SHN1789" s="62">
        <v>53131609</v>
      </c>
      <c r="SHO1789" s="62">
        <v>53131609</v>
      </c>
      <c r="SHP1789" s="62">
        <v>53131609</v>
      </c>
      <c r="SHQ1789" s="62">
        <v>53131609</v>
      </c>
      <c r="SHR1789" s="62">
        <v>53131609</v>
      </c>
      <c r="SHS1789" s="62">
        <v>53131609</v>
      </c>
      <c r="SHT1789" s="62">
        <v>53131609</v>
      </c>
      <c r="SHU1789" s="62">
        <v>53131609</v>
      </c>
      <c r="SHV1789" s="62">
        <v>53131609</v>
      </c>
      <c r="SHW1789" s="62">
        <v>53131609</v>
      </c>
      <c r="SHX1789" s="62">
        <v>53131609</v>
      </c>
      <c r="SHY1789" s="62">
        <v>53131609</v>
      </c>
      <c r="SHZ1789" s="62">
        <v>53131609</v>
      </c>
      <c r="SIA1789" s="62">
        <v>53131609</v>
      </c>
      <c r="SIB1789" s="62">
        <v>53131609</v>
      </c>
      <c r="SIC1789" s="62">
        <v>53131609</v>
      </c>
      <c r="SID1789" s="62">
        <v>53131609</v>
      </c>
      <c r="SIE1789" s="62">
        <v>53131609</v>
      </c>
      <c r="SIF1789" s="62">
        <v>53131609</v>
      </c>
      <c r="SIG1789" s="62">
        <v>53131609</v>
      </c>
      <c r="SIH1789" s="62">
        <v>53131609</v>
      </c>
      <c r="SII1789" s="62">
        <v>53131609</v>
      </c>
      <c r="SIJ1789" s="62">
        <v>53131609</v>
      </c>
      <c r="SIK1789" s="62">
        <v>53131609</v>
      </c>
      <c r="SIL1789" s="62">
        <v>53131609</v>
      </c>
      <c r="SIM1789" s="62">
        <v>53131609</v>
      </c>
      <c r="SIN1789" s="62">
        <v>53131609</v>
      </c>
      <c r="SIO1789" s="62">
        <v>53131609</v>
      </c>
      <c r="SIP1789" s="62">
        <v>53131609</v>
      </c>
      <c r="SIQ1789" s="62">
        <v>53131609</v>
      </c>
      <c r="SIR1789" s="62">
        <v>53131609</v>
      </c>
      <c r="SIS1789" s="62">
        <v>53131609</v>
      </c>
      <c r="SIT1789" s="62">
        <v>53131609</v>
      </c>
      <c r="SIU1789" s="62">
        <v>53131609</v>
      </c>
      <c r="SIV1789" s="62">
        <v>53131609</v>
      </c>
      <c r="SIW1789" s="62">
        <v>53131609</v>
      </c>
      <c r="SIX1789" s="62">
        <v>53131609</v>
      </c>
      <c r="SIY1789" s="62">
        <v>53131609</v>
      </c>
      <c r="SIZ1789" s="62">
        <v>53131609</v>
      </c>
      <c r="SJA1789" s="62">
        <v>53131609</v>
      </c>
      <c r="SJB1789" s="62">
        <v>53131609</v>
      </c>
      <c r="SJC1789" s="62">
        <v>53131609</v>
      </c>
      <c r="SJD1789" s="62">
        <v>53131609</v>
      </c>
      <c r="SJE1789" s="62">
        <v>53131609</v>
      </c>
      <c r="SJF1789" s="62">
        <v>53131609</v>
      </c>
      <c r="SJG1789" s="62">
        <v>53131609</v>
      </c>
      <c r="SJH1789" s="62">
        <v>53131609</v>
      </c>
      <c r="SJI1789" s="62">
        <v>53131609</v>
      </c>
      <c r="SJJ1789" s="62">
        <v>53131609</v>
      </c>
      <c r="SJK1789" s="62">
        <v>53131609</v>
      </c>
      <c r="SJL1789" s="62">
        <v>53131609</v>
      </c>
      <c r="SJM1789" s="62">
        <v>53131609</v>
      </c>
      <c r="SJN1789" s="62">
        <v>53131609</v>
      </c>
      <c r="SJO1789" s="62">
        <v>53131609</v>
      </c>
      <c r="SJP1789" s="62">
        <v>53131609</v>
      </c>
      <c r="SJQ1789" s="62">
        <v>53131609</v>
      </c>
      <c r="SJR1789" s="62">
        <v>53131609</v>
      </c>
      <c r="SJS1789" s="62">
        <v>53131609</v>
      </c>
      <c r="SJT1789" s="62">
        <v>53131609</v>
      </c>
      <c r="SJU1789" s="62">
        <v>53131609</v>
      </c>
      <c r="SJV1789" s="62">
        <v>53131609</v>
      </c>
      <c r="SJW1789" s="62">
        <v>53131609</v>
      </c>
      <c r="SJX1789" s="62">
        <v>53131609</v>
      </c>
      <c r="SJY1789" s="62">
        <v>53131609</v>
      </c>
      <c r="SJZ1789" s="62">
        <v>53131609</v>
      </c>
      <c r="SKA1789" s="62">
        <v>53131609</v>
      </c>
      <c r="SKB1789" s="62">
        <v>53131609</v>
      </c>
      <c r="SKC1789" s="62">
        <v>53131609</v>
      </c>
      <c r="SKD1789" s="62">
        <v>53131609</v>
      </c>
      <c r="SKE1789" s="62">
        <v>53131609</v>
      </c>
      <c r="SKF1789" s="62">
        <v>53131609</v>
      </c>
      <c r="SKG1789" s="62">
        <v>53131609</v>
      </c>
      <c r="SKH1789" s="62">
        <v>53131609</v>
      </c>
      <c r="SKI1789" s="62">
        <v>53131609</v>
      </c>
      <c r="SKJ1789" s="62">
        <v>53131609</v>
      </c>
      <c r="SKK1789" s="62">
        <v>53131609</v>
      </c>
      <c r="SKL1789" s="62">
        <v>53131609</v>
      </c>
      <c r="SKM1789" s="62">
        <v>53131609</v>
      </c>
      <c r="SKN1789" s="62">
        <v>53131609</v>
      </c>
      <c r="SKO1789" s="62">
        <v>53131609</v>
      </c>
      <c r="SKP1789" s="62">
        <v>53131609</v>
      </c>
      <c r="SKQ1789" s="62">
        <v>53131609</v>
      </c>
      <c r="SKR1789" s="62">
        <v>53131609</v>
      </c>
      <c r="SKS1789" s="62">
        <v>53131609</v>
      </c>
      <c r="SKT1789" s="62">
        <v>53131609</v>
      </c>
      <c r="SKU1789" s="62">
        <v>53131609</v>
      </c>
      <c r="SKV1789" s="62">
        <v>53131609</v>
      </c>
      <c r="SKW1789" s="62">
        <v>53131609</v>
      </c>
      <c r="SKX1789" s="62">
        <v>53131609</v>
      </c>
      <c r="SKY1789" s="62">
        <v>53131609</v>
      </c>
      <c r="SKZ1789" s="62">
        <v>53131609</v>
      </c>
      <c r="SLA1789" s="62">
        <v>53131609</v>
      </c>
      <c r="SLB1789" s="62">
        <v>53131609</v>
      </c>
      <c r="SLC1789" s="62">
        <v>53131609</v>
      </c>
      <c r="SLD1789" s="62">
        <v>53131609</v>
      </c>
      <c r="SLE1789" s="62">
        <v>53131609</v>
      </c>
      <c r="SLF1789" s="62">
        <v>53131609</v>
      </c>
      <c r="SLG1789" s="62">
        <v>53131609</v>
      </c>
      <c r="SLH1789" s="62">
        <v>53131609</v>
      </c>
      <c r="SLI1789" s="62">
        <v>53131609</v>
      </c>
      <c r="SLJ1789" s="62">
        <v>53131609</v>
      </c>
      <c r="SLK1789" s="62">
        <v>53131609</v>
      </c>
      <c r="SLL1789" s="62">
        <v>53131609</v>
      </c>
      <c r="SLM1789" s="62">
        <v>53131609</v>
      </c>
      <c r="SLN1789" s="62">
        <v>53131609</v>
      </c>
      <c r="SLO1789" s="62">
        <v>53131609</v>
      </c>
      <c r="SLP1789" s="62">
        <v>53131609</v>
      </c>
      <c r="SLQ1789" s="62">
        <v>53131609</v>
      </c>
      <c r="SLR1789" s="62">
        <v>53131609</v>
      </c>
      <c r="SLS1789" s="62">
        <v>53131609</v>
      </c>
      <c r="SLT1789" s="62">
        <v>53131609</v>
      </c>
      <c r="SLU1789" s="62">
        <v>53131609</v>
      </c>
      <c r="SLV1789" s="62">
        <v>53131609</v>
      </c>
      <c r="SLW1789" s="62">
        <v>53131609</v>
      </c>
      <c r="SLX1789" s="62">
        <v>53131609</v>
      </c>
      <c r="SLY1789" s="62">
        <v>53131609</v>
      </c>
      <c r="SLZ1789" s="62">
        <v>53131609</v>
      </c>
      <c r="SMA1789" s="62">
        <v>53131609</v>
      </c>
      <c r="SMB1789" s="62">
        <v>53131609</v>
      </c>
      <c r="SMC1789" s="62">
        <v>53131609</v>
      </c>
      <c r="SMD1789" s="62">
        <v>53131609</v>
      </c>
      <c r="SME1789" s="62">
        <v>53131609</v>
      </c>
      <c r="SMF1789" s="62">
        <v>53131609</v>
      </c>
      <c r="SMG1789" s="62">
        <v>53131609</v>
      </c>
      <c r="SMH1789" s="62">
        <v>53131609</v>
      </c>
      <c r="SMI1789" s="62">
        <v>53131609</v>
      </c>
      <c r="SMJ1789" s="62">
        <v>53131609</v>
      </c>
      <c r="SMK1789" s="62">
        <v>53131609</v>
      </c>
      <c r="SML1789" s="62">
        <v>53131609</v>
      </c>
      <c r="SMM1789" s="62">
        <v>53131609</v>
      </c>
      <c r="SMN1789" s="62">
        <v>53131609</v>
      </c>
      <c r="SMO1789" s="62">
        <v>53131609</v>
      </c>
      <c r="SMP1789" s="62">
        <v>53131609</v>
      </c>
      <c r="SMQ1789" s="62">
        <v>53131609</v>
      </c>
      <c r="SMR1789" s="62">
        <v>53131609</v>
      </c>
      <c r="SMS1789" s="62">
        <v>53131609</v>
      </c>
      <c r="SMT1789" s="62">
        <v>53131609</v>
      </c>
      <c r="SMU1789" s="62">
        <v>53131609</v>
      </c>
      <c r="SMV1789" s="62">
        <v>53131609</v>
      </c>
      <c r="SMW1789" s="62">
        <v>53131609</v>
      </c>
      <c r="SMX1789" s="62">
        <v>53131609</v>
      </c>
      <c r="SMY1789" s="62">
        <v>53131609</v>
      </c>
      <c r="SMZ1789" s="62">
        <v>53131609</v>
      </c>
      <c r="SNA1789" s="62">
        <v>53131609</v>
      </c>
      <c r="SNB1789" s="62">
        <v>53131609</v>
      </c>
      <c r="SNC1789" s="62">
        <v>53131609</v>
      </c>
      <c r="SND1789" s="62">
        <v>53131609</v>
      </c>
      <c r="SNE1789" s="62">
        <v>53131609</v>
      </c>
      <c r="SNF1789" s="62">
        <v>53131609</v>
      </c>
      <c r="SNG1789" s="62">
        <v>53131609</v>
      </c>
      <c r="SNH1789" s="62">
        <v>53131609</v>
      </c>
      <c r="SNI1789" s="62">
        <v>53131609</v>
      </c>
      <c r="SNJ1789" s="62">
        <v>53131609</v>
      </c>
      <c r="SNK1789" s="62">
        <v>53131609</v>
      </c>
      <c r="SNL1789" s="62">
        <v>53131609</v>
      </c>
      <c r="SNM1789" s="62">
        <v>53131609</v>
      </c>
      <c r="SNN1789" s="62">
        <v>53131609</v>
      </c>
      <c r="SNO1789" s="62">
        <v>53131609</v>
      </c>
      <c r="SNP1789" s="62">
        <v>53131609</v>
      </c>
      <c r="SNQ1789" s="62">
        <v>53131609</v>
      </c>
      <c r="SNR1789" s="62">
        <v>53131609</v>
      </c>
      <c r="SNS1789" s="62">
        <v>53131609</v>
      </c>
      <c r="SNT1789" s="62">
        <v>53131609</v>
      </c>
      <c r="SNU1789" s="62">
        <v>53131609</v>
      </c>
      <c r="SNV1789" s="62">
        <v>53131609</v>
      </c>
      <c r="SNW1789" s="62">
        <v>53131609</v>
      </c>
      <c r="SNX1789" s="62">
        <v>53131609</v>
      </c>
      <c r="SNY1789" s="62">
        <v>53131609</v>
      </c>
      <c r="SNZ1789" s="62">
        <v>53131609</v>
      </c>
      <c r="SOA1789" s="62">
        <v>53131609</v>
      </c>
      <c r="SOB1789" s="62">
        <v>53131609</v>
      </c>
      <c r="SOC1789" s="62">
        <v>53131609</v>
      </c>
      <c r="SOD1789" s="62">
        <v>53131609</v>
      </c>
      <c r="SOE1789" s="62">
        <v>53131609</v>
      </c>
      <c r="SOF1789" s="62">
        <v>53131609</v>
      </c>
      <c r="SOG1789" s="62">
        <v>53131609</v>
      </c>
      <c r="SOH1789" s="62">
        <v>53131609</v>
      </c>
      <c r="SOI1789" s="62">
        <v>53131609</v>
      </c>
      <c r="SOJ1789" s="62">
        <v>53131609</v>
      </c>
      <c r="SOK1789" s="62">
        <v>53131609</v>
      </c>
      <c r="SOL1789" s="62">
        <v>53131609</v>
      </c>
      <c r="SOM1789" s="62">
        <v>53131609</v>
      </c>
      <c r="SON1789" s="62">
        <v>53131609</v>
      </c>
      <c r="SOO1789" s="62">
        <v>53131609</v>
      </c>
      <c r="SOP1789" s="62">
        <v>53131609</v>
      </c>
      <c r="SOQ1789" s="62">
        <v>53131609</v>
      </c>
      <c r="SOR1789" s="62">
        <v>53131609</v>
      </c>
      <c r="SOS1789" s="62">
        <v>53131609</v>
      </c>
      <c r="SOT1789" s="62">
        <v>53131609</v>
      </c>
      <c r="SOU1789" s="62">
        <v>53131609</v>
      </c>
      <c r="SOV1789" s="62">
        <v>53131609</v>
      </c>
      <c r="SOW1789" s="62">
        <v>53131609</v>
      </c>
      <c r="SOX1789" s="62">
        <v>53131609</v>
      </c>
      <c r="SOY1789" s="62">
        <v>53131609</v>
      </c>
      <c r="SOZ1789" s="62">
        <v>53131609</v>
      </c>
      <c r="SPA1789" s="62">
        <v>53131609</v>
      </c>
      <c r="SPB1789" s="62">
        <v>53131609</v>
      </c>
      <c r="SPC1789" s="62">
        <v>53131609</v>
      </c>
      <c r="SPD1789" s="62">
        <v>53131609</v>
      </c>
      <c r="SPE1789" s="62">
        <v>53131609</v>
      </c>
      <c r="SPF1789" s="62">
        <v>53131609</v>
      </c>
      <c r="SPG1789" s="62">
        <v>53131609</v>
      </c>
      <c r="SPH1789" s="62">
        <v>53131609</v>
      </c>
      <c r="SPI1789" s="62">
        <v>53131609</v>
      </c>
      <c r="SPJ1789" s="62">
        <v>53131609</v>
      </c>
      <c r="SPK1789" s="62">
        <v>53131609</v>
      </c>
      <c r="SPL1789" s="62">
        <v>53131609</v>
      </c>
      <c r="SPM1789" s="62">
        <v>53131609</v>
      </c>
      <c r="SPN1789" s="62">
        <v>53131609</v>
      </c>
      <c r="SPO1789" s="62">
        <v>53131609</v>
      </c>
      <c r="SPP1789" s="62">
        <v>53131609</v>
      </c>
      <c r="SPQ1789" s="62">
        <v>53131609</v>
      </c>
      <c r="SPR1789" s="62">
        <v>53131609</v>
      </c>
      <c r="SPS1789" s="62">
        <v>53131609</v>
      </c>
      <c r="SPT1789" s="62">
        <v>53131609</v>
      </c>
      <c r="SPU1789" s="62">
        <v>53131609</v>
      </c>
      <c r="SPV1789" s="62">
        <v>53131609</v>
      </c>
      <c r="SPW1789" s="62">
        <v>53131609</v>
      </c>
      <c r="SPX1789" s="62">
        <v>53131609</v>
      </c>
      <c r="SPY1789" s="62">
        <v>53131609</v>
      </c>
      <c r="SPZ1789" s="62">
        <v>53131609</v>
      </c>
      <c r="SQA1789" s="62">
        <v>53131609</v>
      </c>
      <c r="SQB1789" s="62">
        <v>53131609</v>
      </c>
      <c r="SQC1789" s="62">
        <v>53131609</v>
      </c>
      <c r="SQD1789" s="62">
        <v>53131609</v>
      </c>
      <c r="SQE1789" s="62">
        <v>53131609</v>
      </c>
      <c r="SQF1789" s="62">
        <v>53131609</v>
      </c>
      <c r="SQG1789" s="62">
        <v>53131609</v>
      </c>
      <c r="SQH1789" s="62">
        <v>53131609</v>
      </c>
      <c r="SQI1789" s="62">
        <v>53131609</v>
      </c>
      <c r="SQJ1789" s="62">
        <v>53131609</v>
      </c>
      <c r="SQK1789" s="62">
        <v>53131609</v>
      </c>
      <c r="SQL1789" s="62">
        <v>53131609</v>
      </c>
      <c r="SQM1789" s="62">
        <v>53131609</v>
      </c>
      <c r="SQN1789" s="62">
        <v>53131609</v>
      </c>
      <c r="SQO1789" s="62">
        <v>53131609</v>
      </c>
      <c r="SQP1789" s="62">
        <v>53131609</v>
      </c>
      <c r="SQQ1789" s="62">
        <v>53131609</v>
      </c>
      <c r="SQR1789" s="62">
        <v>53131609</v>
      </c>
      <c r="SQS1789" s="62">
        <v>53131609</v>
      </c>
      <c r="SQT1789" s="62">
        <v>53131609</v>
      </c>
      <c r="SQU1789" s="62">
        <v>53131609</v>
      </c>
      <c r="SQV1789" s="62">
        <v>53131609</v>
      </c>
      <c r="SQW1789" s="62">
        <v>53131609</v>
      </c>
      <c r="SQX1789" s="62">
        <v>53131609</v>
      </c>
      <c r="SQY1789" s="62">
        <v>53131609</v>
      </c>
      <c r="SQZ1789" s="62">
        <v>53131609</v>
      </c>
      <c r="SRA1789" s="62">
        <v>53131609</v>
      </c>
      <c r="SRB1789" s="62">
        <v>53131609</v>
      </c>
      <c r="SRC1789" s="62">
        <v>53131609</v>
      </c>
      <c r="SRD1789" s="62">
        <v>53131609</v>
      </c>
      <c r="SRE1789" s="62">
        <v>53131609</v>
      </c>
      <c r="SRF1789" s="62">
        <v>53131609</v>
      </c>
      <c r="SRG1789" s="62">
        <v>53131609</v>
      </c>
      <c r="SRH1789" s="62">
        <v>53131609</v>
      </c>
      <c r="SRI1789" s="62">
        <v>53131609</v>
      </c>
      <c r="SRJ1789" s="62">
        <v>53131609</v>
      </c>
      <c r="SRK1789" s="62">
        <v>53131609</v>
      </c>
      <c r="SRL1789" s="62">
        <v>53131609</v>
      </c>
      <c r="SRM1789" s="62">
        <v>53131609</v>
      </c>
      <c r="SRN1789" s="62">
        <v>53131609</v>
      </c>
      <c r="SRO1789" s="62">
        <v>53131609</v>
      </c>
      <c r="SRP1789" s="62">
        <v>53131609</v>
      </c>
      <c r="SRQ1789" s="62">
        <v>53131609</v>
      </c>
      <c r="SRR1789" s="62">
        <v>53131609</v>
      </c>
      <c r="SRS1789" s="62">
        <v>53131609</v>
      </c>
      <c r="SRT1789" s="62">
        <v>53131609</v>
      </c>
      <c r="SRU1789" s="62">
        <v>53131609</v>
      </c>
      <c r="SRV1789" s="62">
        <v>53131609</v>
      </c>
      <c r="SRW1789" s="62">
        <v>53131609</v>
      </c>
      <c r="SRX1789" s="62">
        <v>53131609</v>
      </c>
      <c r="SRY1789" s="62">
        <v>53131609</v>
      </c>
      <c r="SRZ1789" s="62">
        <v>53131609</v>
      </c>
      <c r="SSA1789" s="62">
        <v>53131609</v>
      </c>
      <c r="SSB1789" s="62">
        <v>53131609</v>
      </c>
      <c r="SSC1789" s="62">
        <v>53131609</v>
      </c>
      <c r="SSD1789" s="62">
        <v>53131609</v>
      </c>
      <c r="SSE1789" s="62">
        <v>53131609</v>
      </c>
      <c r="SSF1789" s="62">
        <v>53131609</v>
      </c>
      <c r="SSG1789" s="62">
        <v>53131609</v>
      </c>
      <c r="SSH1789" s="62">
        <v>53131609</v>
      </c>
      <c r="SSI1789" s="62">
        <v>53131609</v>
      </c>
      <c r="SSJ1789" s="62">
        <v>53131609</v>
      </c>
      <c r="SSK1789" s="62">
        <v>53131609</v>
      </c>
      <c r="SSL1789" s="62">
        <v>53131609</v>
      </c>
      <c r="SSM1789" s="62">
        <v>53131609</v>
      </c>
      <c r="SSN1789" s="62">
        <v>53131609</v>
      </c>
      <c r="SSO1789" s="62">
        <v>53131609</v>
      </c>
      <c r="SSP1789" s="62">
        <v>53131609</v>
      </c>
      <c r="SSQ1789" s="62">
        <v>53131609</v>
      </c>
      <c r="SSR1789" s="62">
        <v>53131609</v>
      </c>
      <c r="SSS1789" s="62">
        <v>53131609</v>
      </c>
      <c r="SST1789" s="62">
        <v>53131609</v>
      </c>
      <c r="SSU1789" s="62">
        <v>53131609</v>
      </c>
      <c r="SSV1789" s="62">
        <v>53131609</v>
      </c>
      <c r="SSW1789" s="62">
        <v>53131609</v>
      </c>
      <c r="SSX1789" s="62">
        <v>53131609</v>
      </c>
      <c r="SSY1789" s="62">
        <v>53131609</v>
      </c>
      <c r="SSZ1789" s="62">
        <v>53131609</v>
      </c>
      <c r="STA1789" s="62">
        <v>53131609</v>
      </c>
      <c r="STB1789" s="62">
        <v>53131609</v>
      </c>
      <c r="STC1789" s="62">
        <v>53131609</v>
      </c>
      <c r="STD1789" s="62">
        <v>53131609</v>
      </c>
      <c r="STE1789" s="62">
        <v>53131609</v>
      </c>
      <c r="STF1789" s="62">
        <v>53131609</v>
      </c>
      <c r="STG1789" s="62">
        <v>53131609</v>
      </c>
      <c r="STH1789" s="62">
        <v>53131609</v>
      </c>
      <c r="STI1789" s="62">
        <v>53131609</v>
      </c>
      <c r="STJ1789" s="62">
        <v>53131609</v>
      </c>
      <c r="STK1789" s="62">
        <v>53131609</v>
      </c>
      <c r="STL1789" s="62">
        <v>53131609</v>
      </c>
      <c r="STM1789" s="62">
        <v>53131609</v>
      </c>
      <c r="STN1789" s="62">
        <v>53131609</v>
      </c>
      <c r="STO1789" s="62">
        <v>53131609</v>
      </c>
      <c r="STP1789" s="62">
        <v>53131609</v>
      </c>
      <c r="STQ1789" s="62">
        <v>53131609</v>
      </c>
      <c r="STR1789" s="62">
        <v>53131609</v>
      </c>
      <c r="STS1789" s="62">
        <v>53131609</v>
      </c>
      <c r="STT1789" s="62">
        <v>53131609</v>
      </c>
      <c r="STU1789" s="62">
        <v>53131609</v>
      </c>
      <c r="STV1789" s="62">
        <v>53131609</v>
      </c>
      <c r="STW1789" s="62">
        <v>53131609</v>
      </c>
      <c r="STX1789" s="62">
        <v>53131609</v>
      </c>
      <c r="STY1789" s="62">
        <v>53131609</v>
      </c>
      <c r="STZ1789" s="62">
        <v>53131609</v>
      </c>
      <c r="SUA1789" s="62">
        <v>53131609</v>
      </c>
      <c r="SUB1789" s="62">
        <v>53131609</v>
      </c>
      <c r="SUC1789" s="62">
        <v>53131609</v>
      </c>
      <c r="SUD1789" s="62">
        <v>53131609</v>
      </c>
      <c r="SUE1789" s="62">
        <v>53131609</v>
      </c>
      <c r="SUF1789" s="62">
        <v>53131609</v>
      </c>
      <c r="SUG1789" s="62">
        <v>53131609</v>
      </c>
      <c r="SUH1789" s="62">
        <v>53131609</v>
      </c>
      <c r="SUI1789" s="62">
        <v>53131609</v>
      </c>
      <c r="SUJ1789" s="62">
        <v>53131609</v>
      </c>
      <c r="SUK1789" s="62">
        <v>53131609</v>
      </c>
      <c r="SUL1789" s="62">
        <v>53131609</v>
      </c>
      <c r="SUM1789" s="62">
        <v>53131609</v>
      </c>
      <c r="SUN1789" s="62">
        <v>53131609</v>
      </c>
      <c r="SUO1789" s="62">
        <v>53131609</v>
      </c>
      <c r="SUP1789" s="62">
        <v>53131609</v>
      </c>
      <c r="SUQ1789" s="62">
        <v>53131609</v>
      </c>
      <c r="SUR1789" s="62">
        <v>53131609</v>
      </c>
      <c r="SUS1789" s="62">
        <v>53131609</v>
      </c>
      <c r="SUT1789" s="62">
        <v>53131609</v>
      </c>
      <c r="SUU1789" s="62">
        <v>53131609</v>
      </c>
      <c r="SUV1789" s="62">
        <v>53131609</v>
      </c>
      <c r="SUW1789" s="62">
        <v>53131609</v>
      </c>
      <c r="SUX1789" s="62">
        <v>53131609</v>
      </c>
      <c r="SUY1789" s="62">
        <v>53131609</v>
      </c>
      <c r="SUZ1789" s="62">
        <v>53131609</v>
      </c>
      <c r="SVA1789" s="62">
        <v>53131609</v>
      </c>
      <c r="SVB1789" s="62">
        <v>53131609</v>
      </c>
      <c r="SVC1789" s="62">
        <v>53131609</v>
      </c>
      <c r="SVD1789" s="62">
        <v>53131609</v>
      </c>
      <c r="SVE1789" s="62">
        <v>53131609</v>
      </c>
      <c r="SVF1789" s="62">
        <v>53131609</v>
      </c>
      <c r="SVG1789" s="62">
        <v>53131609</v>
      </c>
      <c r="SVH1789" s="62">
        <v>53131609</v>
      </c>
      <c r="SVI1789" s="62">
        <v>53131609</v>
      </c>
      <c r="SVJ1789" s="62">
        <v>53131609</v>
      </c>
      <c r="SVK1789" s="62">
        <v>53131609</v>
      </c>
      <c r="SVL1789" s="62">
        <v>53131609</v>
      </c>
      <c r="SVM1789" s="62">
        <v>53131609</v>
      </c>
      <c r="SVN1789" s="62">
        <v>53131609</v>
      </c>
      <c r="SVO1789" s="62">
        <v>53131609</v>
      </c>
      <c r="SVP1789" s="62">
        <v>53131609</v>
      </c>
      <c r="SVQ1789" s="62">
        <v>53131609</v>
      </c>
      <c r="SVR1789" s="62">
        <v>53131609</v>
      </c>
      <c r="SVS1789" s="62">
        <v>53131609</v>
      </c>
      <c r="SVT1789" s="62">
        <v>53131609</v>
      </c>
      <c r="SVU1789" s="62">
        <v>53131609</v>
      </c>
      <c r="SVV1789" s="62">
        <v>53131609</v>
      </c>
      <c r="SVW1789" s="62">
        <v>53131609</v>
      </c>
      <c r="SVX1789" s="62">
        <v>53131609</v>
      </c>
      <c r="SVY1789" s="62">
        <v>53131609</v>
      </c>
      <c r="SVZ1789" s="62">
        <v>53131609</v>
      </c>
      <c r="SWA1789" s="62">
        <v>53131609</v>
      </c>
      <c r="SWB1789" s="62">
        <v>53131609</v>
      </c>
      <c r="SWC1789" s="62">
        <v>53131609</v>
      </c>
      <c r="SWD1789" s="62">
        <v>53131609</v>
      </c>
      <c r="SWE1789" s="62">
        <v>53131609</v>
      </c>
      <c r="SWF1789" s="62">
        <v>53131609</v>
      </c>
      <c r="SWG1789" s="62">
        <v>53131609</v>
      </c>
      <c r="SWH1789" s="62">
        <v>53131609</v>
      </c>
      <c r="SWI1789" s="62">
        <v>53131609</v>
      </c>
      <c r="SWJ1789" s="62">
        <v>53131609</v>
      </c>
      <c r="SWK1789" s="62">
        <v>53131609</v>
      </c>
      <c r="SWL1789" s="62">
        <v>53131609</v>
      </c>
      <c r="SWM1789" s="62">
        <v>53131609</v>
      </c>
      <c r="SWN1789" s="62">
        <v>53131609</v>
      </c>
      <c r="SWO1789" s="62">
        <v>53131609</v>
      </c>
      <c r="SWP1789" s="62">
        <v>53131609</v>
      </c>
      <c r="SWQ1789" s="62">
        <v>53131609</v>
      </c>
      <c r="SWR1789" s="62">
        <v>53131609</v>
      </c>
      <c r="SWS1789" s="62">
        <v>53131609</v>
      </c>
      <c r="SWT1789" s="62">
        <v>53131609</v>
      </c>
      <c r="SWU1789" s="62">
        <v>53131609</v>
      </c>
      <c r="SWV1789" s="62">
        <v>53131609</v>
      </c>
      <c r="SWW1789" s="62">
        <v>53131609</v>
      </c>
      <c r="SWX1789" s="62">
        <v>53131609</v>
      </c>
      <c r="SWY1789" s="62">
        <v>53131609</v>
      </c>
      <c r="SWZ1789" s="62">
        <v>53131609</v>
      </c>
      <c r="SXA1789" s="62">
        <v>53131609</v>
      </c>
      <c r="SXB1789" s="62">
        <v>53131609</v>
      </c>
      <c r="SXC1789" s="62">
        <v>53131609</v>
      </c>
      <c r="SXD1789" s="62">
        <v>53131609</v>
      </c>
      <c r="SXE1789" s="62">
        <v>53131609</v>
      </c>
      <c r="SXF1789" s="62">
        <v>53131609</v>
      </c>
      <c r="SXG1789" s="62">
        <v>53131609</v>
      </c>
      <c r="SXH1789" s="62">
        <v>53131609</v>
      </c>
      <c r="SXI1789" s="62">
        <v>53131609</v>
      </c>
      <c r="SXJ1789" s="62">
        <v>53131609</v>
      </c>
      <c r="SXK1789" s="62">
        <v>53131609</v>
      </c>
      <c r="SXL1789" s="62">
        <v>53131609</v>
      </c>
      <c r="SXM1789" s="62">
        <v>53131609</v>
      </c>
      <c r="SXN1789" s="62">
        <v>53131609</v>
      </c>
      <c r="SXO1789" s="62">
        <v>53131609</v>
      </c>
      <c r="SXP1789" s="62">
        <v>53131609</v>
      </c>
      <c r="SXQ1789" s="62">
        <v>53131609</v>
      </c>
      <c r="SXR1789" s="62">
        <v>53131609</v>
      </c>
      <c r="SXS1789" s="62">
        <v>53131609</v>
      </c>
      <c r="SXT1789" s="62">
        <v>53131609</v>
      </c>
      <c r="SXU1789" s="62">
        <v>53131609</v>
      </c>
      <c r="SXV1789" s="62">
        <v>53131609</v>
      </c>
      <c r="SXW1789" s="62">
        <v>53131609</v>
      </c>
      <c r="SXX1789" s="62">
        <v>53131609</v>
      </c>
      <c r="SXY1789" s="62">
        <v>53131609</v>
      </c>
      <c r="SXZ1789" s="62">
        <v>53131609</v>
      </c>
      <c r="SYA1789" s="62">
        <v>53131609</v>
      </c>
      <c r="SYB1789" s="62">
        <v>53131609</v>
      </c>
      <c r="SYC1789" s="62">
        <v>53131609</v>
      </c>
      <c r="SYD1789" s="62">
        <v>53131609</v>
      </c>
      <c r="SYE1789" s="62">
        <v>53131609</v>
      </c>
      <c r="SYF1789" s="62">
        <v>53131609</v>
      </c>
      <c r="SYG1789" s="62">
        <v>53131609</v>
      </c>
      <c r="SYH1789" s="62">
        <v>53131609</v>
      </c>
      <c r="SYI1789" s="62">
        <v>53131609</v>
      </c>
      <c r="SYJ1789" s="62">
        <v>53131609</v>
      </c>
      <c r="SYK1789" s="62">
        <v>53131609</v>
      </c>
      <c r="SYL1789" s="62">
        <v>53131609</v>
      </c>
      <c r="SYM1789" s="62">
        <v>53131609</v>
      </c>
      <c r="SYN1789" s="62">
        <v>53131609</v>
      </c>
      <c r="SYO1789" s="62">
        <v>53131609</v>
      </c>
      <c r="SYP1789" s="62">
        <v>53131609</v>
      </c>
      <c r="SYQ1789" s="62">
        <v>53131609</v>
      </c>
      <c r="SYR1789" s="62">
        <v>53131609</v>
      </c>
      <c r="SYS1789" s="62">
        <v>53131609</v>
      </c>
      <c r="SYT1789" s="62">
        <v>53131609</v>
      </c>
      <c r="SYU1789" s="62">
        <v>53131609</v>
      </c>
      <c r="SYV1789" s="62">
        <v>53131609</v>
      </c>
      <c r="SYW1789" s="62">
        <v>53131609</v>
      </c>
      <c r="SYX1789" s="62">
        <v>53131609</v>
      </c>
      <c r="SYY1789" s="62">
        <v>53131609</v>
      </c>
      <c r="SYZ1789" s="62">
        <v>53131609</v>
      </c>
      <c r="SZA1789" s="62">
        <v>53131609</v>
      </c>
      <c r="SZB1789" s="62">
        <v>53131609</v>
      </c>
      <c r="SZC1789" s="62">
        <v>53131609</v>
      </c>
      <c r="SZD1789" s="62">
        <v>53131609</v>
      </c>
      <c r="SZE1789" s="62">
        <v>53131609</v>
      </c>
      <c r="SZF1789" s="62">
        <v>53131609</v>
      </c>
      <c r="SZG1789" s="62">
        <v>53131609</v>
      </c>
      <c r="SZH1789" s="62">
        <v>53131609</v>
      </c>
      <c r="SZI1789" s="62">
        <v>53131609</v>
      </c>
      <c r="SZJ1789" s="62">
        <v>53131609</v>
      </c>
      <c r="SZK1789" s="62">
        <v>53131609</v>
      </c>
      <c r="SZL1789" s="62">
        <v>53131609</v>
      </c>
      <c r="SZM1789" s="62">
        <v>53131609</v>
      </c>
      <c r="SZN1789" s="62">
        <v>53131609</v>
      </c>
      <c r="SZO1789" s="62">
        <v>53131609</v>
      </c>
      <c r="SZP1789" s="62">
        <v>53131609</v>
      </c>
      <c r="SZQ1789" s="62">
        <v>53131609</v>
      </c>
      <c r="SZR1789" s="62">
        <v>53131609</v>
      </c>
      <c r="SZS1789" s="62">
        <v>53131609</v>
      </c>
      <c r="SZT1789" s="62">
        <v>53131609</v>
      </c>
      <c r="SZU1789" s="62">
        <v>53131609</v>
      </c>
      <c r="SZV1789" s="62">
        <v>53131609</v>
      </c>
      <c r="SZW1789" s="62">
        <v>53131609</v>
      </c>
      <c r="SZX1789" s="62">
        <v>53131609</v>
      </c>
      <c r="SZY1789" s="62">
        <v>53131609</v>
      </c>
      <c r="SZZ1789" s="62">
        <v>53131609</v>
      </c>
      <c r="TAA1789" s="62">
        <v>53131609</v>
      </c>
      <c r="TAB1789" s="62">
        <v>53131609</v>
      </c>
      <c r="TAC1789" s="62">
        <v>53131609</v>
      </c>
      <c r="TAD1789" s="62">
        <v>53131609</v>
      </c>
      <c r="TAE1789" s="62">
        <v>53131609</v>
      </c>
      <c r="TAF1789" s="62">
        <v>53131609</v>
      </c>
      <c r="TAG1789" s="62">
        <v>53131609</v>
      </c>
      <c r="TAH1789" s="62">
        <v>53131609</v>
      </c>
      <c r="TAI1789" s="62">
        <v>53131609</v>
      </c>
      <c r="TAJ1789" s="62">
        <v>53131609</v>
      </c>
      <c r="TAK1789" s="62">
        <v>53131609</v>
      </c>
      <c r="TAL1789" s="62">
        <v>53131609</v>
      </c>
      <c r="TAM1789" s="62">
        <v>53131609</v>
      </c>
      <c r="TAN1789" s="62">
        <v>53131609</v>
      </c>
      <c r="TAO1789" s="62">
        <v>53131609</v>
      </c>
      <c r="TAP1789" s="62">
        <v>53131609</v>
      </c>
      <c r="TAQ1789" s="62">
        <v>53131609</v>
      </c>
      <c r="TAR1789" s="62">
        <v>53131609</v>
      </c>
      <c r="TAS1789" s="62">
        <v>53131609</v>
      </c>
      <c r="TAT1789" s="62">
        <v>53131609</v>
      </c>
      <c r="TAU1789" s="62">
        <v>53131609</v>
      </c>
      <c r="TAV1789" s="62">
        <v>53131609</v>
      </c>
      <c r="TAW1789" s="62">
        <v>53131609</v>
      </c>
      <c r="TAX1789" s="62">
        <v>53131609</v>
      </c>
      <c r="TAY1789" s="62">
        <v>53131609</v>
      </c>
      <c r="TAZ1789" s="62">
        <v>53131609</v>
      </c>
      <c r="TBA1789" s="62">
        <v>53131609</v>
      </c>
      <c r="TBB1789" s="62">
        <v>53131609</v>
      </c>
      <c r="TBC1789" s="62">
        <v>53131609</v>
      </c>
      <c r="TBD1789" s="62">
        <v>53131609</v>
      </c>
      <c r="TBE1789" s="62">
        <v>53131609</v>
      </c>
      <c r="TBF1789" s="62">
        <v>53131609</v>
      </c>
      <c r="TBG1789" s="62">
        <v>53131609</v>
      </c>
      <c r="TBH1789" s="62">
        <v>53131609</v>
      </c>
      <c r="TBI1789" s="62">
        <v>53131609</v>
      </c>
      <c r="TBJ1789" s="62">
        <v>53131609</v>
      </c>
      <c r="TBK1789" s="62">
        <v>53131609</v>
      </c>
      <c r="TBL1789" s="62">
        <v>53131609</v>
      </c>
      <c r="TBM1789" s="62">
        <v>53131609</v>
      </c>
      <c r="TBN1789" s="62">
        <v>53131609</v>
      </c>
      <c r="TBO1789" s="62">
        <v>53131609</v>
      </c>
      <c r="TBP1789" s="62">
        <v>53131609</v>
      </c>
      <c r="TBQ1789" s="62">
        <v>53131609</v>
      </c>
      <c r="TBR1789" s="62">
        <v>53131609</v>
      </c>
      <c r="TBS1789" s="62">
        <v>53131609</v>
      </c>
      <c r="TBT1789" s="62">
        <v>53131609</v>
      </c>
      <c r="TBU1789" s="62">
        <v>53131609</v>
      </c>
      <c r="TBV1789" s="62">
        <v>53131609</v>
      </c>
      <c r="TBW1789" s="62">
        <v>53131609</v>
      </c>
      <c r="TBX1789" s="62">
        <v>53131609</v>
      </c>
      <c r="TBY1789" s="62">
        <v>53131609</v>
      </c>
      <c r="TBZ1789" s="62">
        <v>53131609</v>
      </c>
      <c r="TCA1789" s="62">
        <v>53131609</v>
      </c>
      <c r="TCB1789" s="62">
        <v>53131609</v>
      </c>
      <c r="TCC1789" s="62">
        <v>53131609</v>
      </c>
      <c r="TCD1789" s="62">
        <v>53131609</v>
      </c>
      <c r="TCE1789" s="62">
        <v>53131609</v>
      </c>
      <c r="TCF1789" s="62">
        <v>53131609</v>
      </c>
      <c r="TCG1789" s="62">
        <v>53131609</v>
      </c>
      <c r="TCH1789" s="62">
        <v>53131609</v>
      </c>
      <c r="TCI1789" s="62">
        <v>53131609</v>
      </c>
      <c r="TCJ1789" s="62">
        <v>53131609</v>
      </c>
      <c r="TCK1789" s="62">
        <v>53131609</v>
      </c>
      <c r="TCL1789" s="62">
        <v>53131609</v>
      </c>
      <c r="TCM1789" s="62">
        <v>53131609</v>
      </c>
      <c r="TCN1789" s="62">
        <v>53131609</v>
      </c>
      <c r="TCO1789" s="62">
        <v>53131609</v>
      </c>
      <c r="TCP1789" s="62">
        <v>53131609</v>
      </c>
      <c r="TCQ1789" s="62">
        <v>53131609</v>
      </c>
      <c r="TCR1789" s="62">
        <v>53131609</v>
      </c>
      <c r="TCS1789" s="62">
        <v>53131609</v>
      </c>
      <c r="TCT1789" s="62">
        <v>53131609</v>
      </c>
      <c r="TCU1789" s="62">
        <v>53131609</v>
      </c>
      <c r="TCV1789" s="62">
        <v>53131609</v>
      </c>
      <c r="TCW1789" s="62">
        <v>53131609</v>
      </c>
      <c r="TCX1789" s="62">
        <v>53131609</v>
      </c>
      <c r="TCY1789" s="62">
        <v>53131609</v>
      </c>
      <c r="TCZ1789" s="62">
        <v>53131609</v>
      </c>
      <c r="TDA1789" s="62">
        <v>53131609</v>
      </c>
      <c r="TDB1789" s="62">
        <v>53131609</v>
      </c>
      <c r="TDC1789" s="62">
        <v>53131609</v>
      </c>
      <c r="TDD1789" s="62">
        <v>53131609</v>
      </c>
      <c r="TDE1789" s="62">
        <v>53131609</v>
      </c>
      <c r="TDF1789" s="62">
        <v>53131609</v>
      </c>
      <c r="TDG1789" s="62">
        <v>53131609</v>
      </c>
      <c r="TDH1789" s="62">
        <v>53131609</v>
      </c>
      <c r="TDI1789" s="62">
        <v>53131609</v>
      </c>
      <c r="TDJ1789" s="62">
        <v>53131609</v>
      </c>
      <c r="TDK1789" s="62">
        <v>53131609</v>
      </c>
      <c r="TDL1789" s="62">
        <v>53131609</v>
      </c>
      <c r="TDM1789" s="62">
        <v>53131609</v>
      </c>
      <c r="TDN1789" s="62">
        <v>53131609</v>
      </c>
      <c r="TDO1789" s="62">
        <v>53131609</v>
      </c>
      <c r="TDP1789" s="62">
        <v>53131609</v>
      </c>
      <c r="TDQ1789" s="62">
        <v>53131609</v>
      </c>
      <c r="TDR1789" s="62">
        <v>53131609</v>
      </c>
      <c r="TDS1789" s="62">
        <v>53131609</v>
      </c>
      <c r="TDT1789" s="62">
        <v>53131609</v>
      </c>
      <c r="TDU1789" s="62">
        <v>53131609</v>
      </c>
      <c r="TDV1789" s="62">
        <v>53131609</v>
      </c>
      <c r="TDW1789" s="62">
        <v>53131609</v>
      </c>
      <c r="TDX1789" s="62">
        <v>53131609</v>
      </c>
      <c r="TDY1789" s="62">
        <v>53131609</v>
      </c>
      <c r="TDZ1789" s="62">
        <v>53131609</v>
      </c>
      <c r="TEA1789" s="62">
        <v>53131609</v>
      </c>
      <c r="TEB1789" s="62">
        <v>53131609</v>
      </c>
      <c r="TEC1789" s="62">
        <v>53131609</v>
      </c>
      <c r="TED1789" s="62">
        <v>53131609</v>
      </c>
      <c r="TEE1789" s="62">
        <v>53131609</v>
      </c>
      <c r="TEF1789" s="62">
        <v>53131609</v>
      </c>
      <c r="TEG1789" s="62">
        <v>53131609</v>
      </c>
      <c r="TEH1789" s="62">
        <v>53131609</v>
      </c>
      <c r="TEI1789" s="62">
        <v>53131609</v>
      </c>
      <c r="TEJ1789" s="62">
        <v>53131609</v>
      </c>
      <c r="TEK1789" s="62">
        <v>53131609</v>
      </c>
      <c r="TEL1789" s="62">
        <v>53131609</v>
      </c>
      <c r="TEM1789" s="62">
        <v>53131609</v>
      </c>
      <c r="TEN1789" s="62">
        <v>53131609</v>
      </c>
      <c r="TEO1789" s="62">
        <v>53131609</v>
      </c>
      <c r="TEP1789" s="62">
        <v>53131609</v>
      </c>
      <c r="TEQ1789" s="62">
        <v>53131609</v>
      </c>
      <c r="TER1789" s="62">
        <v>53131609</v>
      </c>
      <c r="TES1789" s="62">
        <v>53131609</v>
      </c>
      <c r="TET1789" s="62">
        <v>53131609</v>
      </c>
      <c r="TEU1789" s="62">
        <v>53131609</v>
      </c>
      <c r="TEV1789" s="62">
        <v>53131609</v>
      </c>
      <c r="TEW1789" s="62">
        <v>53131609</v>
      </c>
      <c r="TEX1789" s="62">
        <v>53131609</v>
      </c>
      <c r="TEY1789" s="62">
        <v>53131609</v>
      </c>
      <c r="TEZ1789" s="62">
        <v>53131609</v>
      </c>
      <c r="TFA1789" s="62">
        <v>53131609</v>
      </c>
      <c r="TFB1789" s="62">
        <v>53131609</v>
      </c>
      <c r="TFC1789" s="62">
        <v>53131609</v>
      </c>
      <c r="TFD1789" s="62">
        <v>53131609</v>
      </c>
      <c r="TFE1789" s="62">
        <v>53131609</v>
      </c>
      <c r="TFF1789" s="62">
        <v>53131609</v>
      </c>
      <c r="TFG1789" s="62">
        <v>53131609</v>
      </c>
      <c r="TFH1789" s="62">
        <v>53131609</v>
      </c>
      <c r="TFI1789" s="62">
        <v>53131609</v>
      </c>
      <c r="TFJ1789" s="62">
        <v>53131609</v>
      </c>
      <c r="TFK1789" s="62">
        <v>53131609</v>
      </c>
      <c r="TFL1789" s="62">
        <v>53131609</v>
      </c>
      <c r="TFM1789" s="62">
        <v>53131609</v>
      </c>
      <c r="TFN1789" s="62">
        <v>53131609</v>
      </c>
      <c r="TFO1789" s="62">
        <v>53131609</v>
      </c>
      <c r="TFP1789" s="62">
        <v>53131609</v>
      </c>
      <c r="TFQ1789" s="62">
        <v>53131609</v>
      </c>
      <c r="TFR1789" s="62">
        <v>53131609</v>
      </c>
      <c r="TFS1789" s="62">
        <v>53131609</v>
      </c>
      <c r="TFT1789" s="62">
        <v>53131609</v>
      </c>
      <c r="TFU1789" s="62">
        <v>53131609</v>
      </c>
      <c r="TFV1789" s="62">
        <v>53131609</v>
      </c>
      <c r="TFW1789" s="62">
        <v>53131609</v>
      </c>
      <c r="TFX1789" s="62">
        <v>53131609</v>
      </c>
      <c r="TFY1789" s="62">
        <v>53131609</v>
      </c>
      <c r="TFZ1789" s="62">
        <v>53131609</v>
      </c>
      <c r="TGA1789" s="62">
        <v>53131609</v>
      </c>
      <c r="TGB1789" s="62">
        <v>53131609</v>
      </c>
      <c r="TGC1789" s="62">
        <v>53131609</v>
      </c>
      <c r="TGD1789" s="62">
        <v>53131609</v>
      </c>
      <c r="TGE1789" s="62">
        <v>53131609</v>
      </c>
      <c r="TGF1789" s="62">
        <v>53131609</v>
      </c>
      <c r="TGG1789" s="62">
        <v>53131609</v>
      </c>
      <c r="TGH1789" s="62">
        <v>53131609</v>
      </c>
      <c r="TGI1789" s="62">
        <v>53131609</v>
      </c>
      <c r="TGJ1789" s="62">
        <v>53131609</v>
      </c>
      <c r="TGK1789" s="62">
        <v>53131609</v>
      </c>
      <c r="TGL1789" s="62">
        <v>53131609</v>
      </c>
      <c r="TGM1789" s="62">
        <v>53131609</v>
      </c>
      <c r="TGN1789" s="62">
        <v>53131609</v>
      </c>
      <c r="TGO1789" s="62">
        <v>53131609</v>
      </c>
      <c r="TGP1789" s="62">
        <v>53131609</v>
      </c>
      <c r="TGQ1789" s="62">
        <v>53131609</v>
      </c>
      <c r="TGR1789" s="62">
        <v>53131609</v>
      </c>
      <c r="TGS1789" s="62">
        <v>53131609</v>
      </c>
      <c r="TGT1789" s="62">
        <v>53131609</v>
      </c>
      <c r="TGU1789" s="62">
        <v>53131609</v>
      </c>
      <c r="TGV1789" s="62">
        <v>53131609</v>
      </c>
      <c r="TGW1789" s="62">
        <v>53131609</v>
      </c>
      <c r="TGX1789" s="62">
        <v>53131609</v>
      </c>
      <c r="TGY1789" s="62">
        <v>53131609</v>
      </c>
      <c r="TGZ1789" s="62">
        <v>53131609</v>
      </c>
      <c r="THA1789" s="62">
        <v>53131609</v>
      </c>
      <c r="THB1789" s="62">
        <v>53131609</v>
      </c>
      <c r="THC1789" s="62">
        <v>53131609</v>
      </c>
      <c r="THD1789" s="62">
        <v>53131609</v>
      </c>
      <c r="THE1789" s="62">
        <v>53131609</v>
      </c>
      <c r="THF1789" s="62">
        <v>53131609</v>
      </c>
      <c r="THG1789" s="62">
        <v>53131609</v>
      </c>
      <c r="THH1789" s="62">
        <v>53131609</v>
      </c>
      <c r="THI1789" s="62">
        <v>53131609</v>
      </c>
      <c r="THJ1789" s="62">
        <v>53131609</v>
      </c>
      <c r="THK1789" s="62">
        <v>53131609</v>
      </c>
      <c r="THL1789" s="62">
        <v>53131609</v>
      </c>
      <c r="THM1789" s="62">
        <v>53131609</v>
      </c>
      <c r="THN1789" s="62">
        <v>53131609</v>
      </c>
      <c r="THO1789" s="62">
        <v>53131609</v>
      </c>
      <c r="THP1789" s="62">
        <v>53131609</v>
      </c>
      <c r="THQ1789" s="62">
        <v>53131609</v>
      </c>
      <c r="THR1789" s="62">
        <v>53131609</v>
      </c>
      <c r="THS1789" s="62">
        <v>53131609</v>
      </c>
      <c r="THT1789" s="62">
        <v>53131609</v>
      </c>
      <c r="THU1789" s="62">
        <v>53131609</v>
      </c>
      <c r="THV1789" s="62">
        <v>53131609</v>
      </c>
      <c r="THW1789" s="62">
        <v>53131609</v>
      </c>
      <c r="THX1789" s="62">
        <v>53131609</v>
      </c>
      <c r="THY1789" s="62">
        <v>53131609</v>
      </c>
      <c r="THZ1789" s="62">
        <v>53131609</v>
      </c>
      <c r="TIA1789" s="62">
        <v>53131609</v>
      </c>
      <c r="TIB1789" s="62">
        <v>53131609</v>
      </c>
      <c r="TIC1789" s="62">
        <v>53131609</v>
      </c>
      <c r="TID1789" s="62">
        <v>53131609</v>
      </c>
      <c r="TIE1789" s="62">
        <v>53131609</v>
      </c>
      <c r="TIF1789" s="62">
        <v>53131609</v>
      </c>
      <c r="TIG1789" s="62">
        <v>53131609</v>
      </c>
      <c r="TIH1789" s="62">
        <v>53131609</v>
      </c>
      <c r="TII1789" s="62">
        <v>53131609</v>
      </c>
      <c r="TIJ1789" s="62">
        <v>53131609</v>
      </c>
      <c r="TIK1789" s="62">
        <v>53131609</v>
      </c>
      <c r="TIL1789" s="62">
        <v>53131609</v>
      </c>
      <c r="TIM1789" s="62">
        <v>53131609</v>
      </c>
      <c r="TIN1789" s="62">
        <v>53131609</v>
      </c>
      <c r="TIO1789" s="62">
        <v>53131609</v>
      </c>
      <c r="TIP1789" s="62">
        <v>53131609</v>
      </c>
      <c r="TIQ1789" s="62">
        <v>53131609</v>
      </c>
      <c r="TIR1789" s="62">
        <v>53131609</v>
      </c>
      <c r="TIS1789" s="62">
        <v>53131609</v>
      </c>
      <c r="TIT1789" s="62">
        <v>53131609</v>
      </c>
      <c r="TIU1789" s="62">
        <v>53131609</v>
      </c>
      <c r="TIV1789" s="62">
        <v>53131609</v>
      </c>
      <c r="TIW1789" s="62">
        <v>53131609</v>
      </c>
      <c r="TIX1789" s="62">
        <v>53131609</v>
      </c>
      <c r="TIY1789" s="62">
        <v>53131609</v>
      </c>
      <c r="TIZ1789" s="62">
        <v>53131609</v>
      </c>
      <c r="TJA1789" s="62">
        <v>53131609</v>
      </c>
      <c r="TJB1789" s="62">
        <v>53131609</v>
      </c>
      <c r="TJC1789" s="62">
        <v>53131609</v>
      </c>
      <c r="TJD1789" s="62">
        <v>53131609</v>
      </c>
      <c r="TJE1789" s="62">
        <v>53131609</v>
      </c>
      <c r="TJF1789" s="62">
        <v>53131609</v>
      </c>
      <c r="TJG1789" s="62">
        <v>53131609</v>
      </c>
      <c r="TJH1789" s="62">
        <v>53131609</v>
      </c>
      <c r="TJI1789" s="62">
        <v>53131609</v>
      </c>
      <c r="TJJ1789" s="62">
        <v>53131609</v>
      </c>
      <c r="TJK1789" s="62">
        <v>53131609</v>
      </c>
      <c r="TJL1789" s="62">
        <v>53131609</v>
      </c>
      <c r="TJM1789" s="62">
        <v>53131609</v>
      </c>
      <c r="TJN1789" s="62">
        <v>53131609</v>
      </c>
      <c r="TJO1789" s="62">
        <v>53131609</v>
      </c>
      <c r="TJP1789" s="62">
        <v>53131609</v>
      </c>
      <c r="TJQ1789" s="62">
        <v>53131609</v>
      </c>
      <c r="TJR1789" s="62">
        <v>53131609</v>
      </c>
      <c r="TJS1789" s="62">
        <v>53131609</v>
      </c>
      <c r="TJT1789" s="62">
        <v>53131609</v>
      </c>
      <c r="TJU1789" s="62">
        <v>53131609</v>
      </c>
      <c r="TJV1789" s="62">
        <v>53131609</v>
      </c>
      <c r="TJW1789" s="62">
        <v>53131609</v>
      </c>
      <c r="TJX1789" s="62">
        <v>53131609</v>
      </c>
      <c r="TJY1789" s="62">
        <v>53131609</v>
      </c>
      <c r="TJZ1789" s="62">
        <v>53131609</v>
      </c>
      <c r="TKA1789" s="62">
        <v>53131609</v>
      </c>
      <c r="TKB1789" s="62">
        <v>53131609</v>
      </c>
      <c r="TKC1789" s="62">
        <v>53131609</v>
      </c>
      <c r="TKD1789" s="62">
        <v>53131609</v>
      </c>
      <c r="TKE1789" s="62">
        <v>53131609</v>
      </c>
      <c r="TKF1789" s="62">
        <v>53131609</v>
      </c>
      <c r="TKG1789" s="62">
        <v>53131609</v>
      </c>
      <c r="TKH1789" s="62">
        <v>53131609</v>
      </c>
      <c r="TKI1789" s="62">
        <v>53131609</v>
      </c>
      <c r="TKJ1789" s="62">
        <v>53131609</v>
      </c>
      <c r="TKK1789" s="62">
        <v>53131609</v>
      </c>
      <c r="TKL1789" s="62">
        <v>53131609</v>
      </c>
      <c r="TKM1789" s="62">
        <v>53131609</v>
      </c>
      <c r="TKN1789" s="62">
        <v>53131609</v>
      </c>
      <c r="TKO1789" s="62">
        <v>53131609</v>
      </c>
      <c r="TKP1789" s="62">
        <v>53131609</v>
      </c>
      <c r="TKQ1789" s="62">
        <v>53131609</v>
      </c>
      <c r="TKR1789" s="62">
        <v>53131609</v>
      </c>
      <c r="TKS1789" s="62">
        <v>53131609</v>
      </c>
      <c r="TKT1789" s="62">
        <v>53131609</v>
      </c>
      <c r="TKU1789" s="62">
        <v>53131609</v>
      </c>
      <c r="TKV1789" s="62">
        <v>53131609</v>
      </c>
      <c r="TKW1789" s="62">
        <v>53131609</v>
      </c>
      <c r="TKX1789" s="62">
        <v>53131609</v>
      </c>
      <c r="TKY1789" s="62">
        <v>53131609</v>
      </c>
      <c r="TKZ1789" s="62">
        <v>53131609</v>
      </c>
      <c r="TLA1789" s="62">
        <v>53131609</v>
      </c>
      <c r="TLB1789" s="62">
        <v>53131609</v>
      </c>
      <c r="TLC1789" s="62">
        <v>53131609</v>
      </c>
      <c r="TLD1789" s="62">
        <v>53131609</v>
      </c>
      <c r="TLE1789" s="62">
        <v>53131609</v>
      </c>
      <c r="TLF1789" s="62">
        <v>53131609</v>
      </c>
      <c r="TLG1789" s="62">
        <v>53131609</v>
      </c>
      <c r="TLH1789" s="62">
        <v>53131609</v>
      </c>
      <c r="TLI1789" s="62">
        <v>53131609</v>
      </c>
      <c r="TLJ1789" s="62">
        <v>53131609</v>
      </c>
      <c r="TLK1789" s="62">
        <v>53131609</v>
      </c>
      <c r="TLL1789" s="62">
        <v>53131609</v>
      </c>
      <c r="TLM1789" s="62">
        <v>53131609</v>
      </c>
      <c r="TLN1789" s="62">
        <v>53131609</v>
      </c>
      <c r="TLO1789" s="62">
        <v>53131609</v>
      </c>
      <c r="TLP1789" s="62">
        <v>53131609</v>
      </c>
      <c r="TLQ1789" s="62">
        <v>53131609</v>
      </c>
      <c r="TLR1789" s="62">
        <v>53131609</v>
      </c>
      <c r="TLS1789" s="62">
        <v>53131609</v>
      </c>
      <c r="TLT1789" s="62">
        <v>53131609</v>
      </c>
      <c r="TLU1789" s="62">
        <v>53131609</v>
      </c>
      <c r="TLV1789" s="62">
        <v>53131609</v>
      </c>
      <c r="TLW1789" s="62">
        <v>53131609</v>
      </c>
      <c r="TLX1789" s="62">
        <v>53131609</v>
      </c>
      <c r="TLY1789" s="62">
        <v>53131609</v>
      </c>
      <c r="TLZ1789" s="62">
        <v>53131609</v>
      </c>
      <c r="TMA1789" s="62">
        <v>53131609</v>
      </c>
      <c r="TMB1789" s="62">
        <v>53131609</v>
      </c>
      <c r="TMC1789" s="62">
        <v>53131609</v>
      </c>
      <c r="TMD1789" s="62">
        <v>53131609</v>
      </c>
      <c r="TME1789" s="62">
        <v>53131609</v>
      </c>
      <c r="TMF1789" s="62">
        <v>53131609</v>
      </c>
      <c r="TMG1789" s="62">
        <v>53131609</v>
      </c>
      <c r="TMH1789" s="62">
        <v>53131609</v>
      </c>
      <c r="TMI1789" s="62">
        <v>53131609</v>
      </c>
      <c r="TMJ1789" s="62">
        <v>53131609</v>
      </c>
      <c r="TMK1789" s="62">
        <v>53131609</v>
      </c>
      <c r="TML1789" s="62">
        <v>53131609</v>
      </c>
      <c r="TMM1789" s="62">
        <v>53131609</v>
      </c>
      <c r="TMN1789" s="62">
        <v>53131609</v>
      </c>
      <c r="TMO1789" s="62">
        <v>53131609</v>
      </c>
      <c r="TMP1789" s="62">
        <v>53131609</v>
      </c>
      <c r="TMQ1789" s="62">
        <v>53131609</v>
      </c>
      <c r="TMR1789" s="62">
        <v>53131609</v>
      </c>
      <c r="TMS1789" s="62">
        <v>53131609</v>
      </c>
      <c r="TMT1789" s="62">
        <v>53131609</v>
      </c>
      <c r="TMU1789" s="62">
        <v>53131609</v>
      </c>
      <c r="TMV1789" s="62">
        <v>53131609</v>
      </c>
      <c r="TMW1789" s="62">
        <v>53131609</v>
      </c>
      <c r="TMX1789" s="62">
        <v>53131609</v>
      </c>
      <c r="TMY1789" s="62">
        <v>53131609</v>
      </c>
      <c r="TMZ1789" s="62">
        <v>53131609</v>
      </c>
      <c r="TNA1789" s="62">
        <v>53131609</v>
      </c>
      <c r="TNB1789" s="62">
        <v>53131609</v>
      </c>
      <c r="TNC1789" s="62">
        <v>53131609</v>
      </c>
      <c r="TND1789" s="62">
        <v>53131609</v>
      </c>
      <c r="TNE1789" s="62">
        <v>53131609</v>
      </c>
      <c r="TNF1789" s="62">
        <v>53131609</v>
      </c>
      <c r="TNG1789" s="62">
        <v>53131609</v>
      </c>
      <c r="TNH1789" s="62">
        <v>53131609</v>
      </c>
      <c r="TNI1789" s="62">
        <v>53131609</v>
      </c>
      <c r="TNJ1789" s="62">
        <v>53131609</v>
      </c>
      <c r="TNK1789" s="62">
        <v>53131609</v>
      </c>
      <c r="TNL1789" s="62">
        <v>53131609</v>
      </c>
      <c r="TNM1789" s="62">
        <v>53131609</v>
      </c>
      <c r="TNN1789" s="62">
        <v>53131609</v>
      </c>
      <c r="TNO1789" s="62">
        <v>53131609</v>
      </c>
      <c r="TNP1789" s="62">
        <v>53131609</v>
      </c>
      <c r="TNQ1789" s="62">
        <v>53131609</v>
      </c>
      <c r="TNR1789" s="62">
        <v>53131609</v>
      </c>
      <c r="TNS1789" s="62">
        <v>53131609</v>
      </c>
      <c r="TNT1789" s="62">
        <v>53131609</v>
      </c>
      <c r="TNU1789" s="62">
        <v>53131609</v>
      </c>
      <c r="TNV1789" s="62">
        <v>53131609</v>
      </c>
      <c r="TNW1789" s="62">
        <v>53131609</v>
      </c>
      <c r="TNX1789" s="62">
        <v>53131609</v>
      </c>
      <c r="TNY1789" s="62">
        <v>53131609</v>
      </c>
      <c r="TNZ1789" s="62">
        <v>53131609</v>
      </c>
      <c r="TOA1789" s="62">
        <v>53131609</v>
      </c>
      <c r="TOB1789" s="62">
        <v>53131609</v>
      </c>
      <c r="TOC1789" s="62">
        <v>53131609</v>
      </c>
      <c r="TOD1789" s="62">
        <v>53131609</v>
      </c>
      <c r="TOE1789" s="62">
        <v>53131609</v>
      </c>
      <c r="TOF1789" s="62">
        <v>53131609</v>
      </c>
      <c r="TOG1789" s="62">
        <v>53131609</v>
      </c>
      <c r="TOH1789" s="62">
        <v>53131609</v>
      </c>
      <c r="TOI1789" s="62">
        <v>53131609</v>
      </c>
      <c r="TOJ1789" s="62">
        <v>53131609</v>
      </c>
      <c r="TOK1789" s="62">
        <v>53131609</v>
      </c>
      <c r="TOL1789" s="62">
        <v>53131609</v>
      </c>
      <c r="TOM1789" s="62">
        <v>53131609</v>
      </c>
      <c r="TON1789" s="62">
        <v>53131609</v>
      </c>
      <c r="TOO1789" s="62">
        <v>53131609</v>
      </c>
      <c r="TOP1789" s="62">
        <v>53131609</v>
      </c>
      <c r="TOQ1789" s="62">
        <v>53131609</v>
      </c>
      <c r="TOR1789" s="62">
        <v>53131609</v>
      </c>
      <c r="TOS1789" s="62">
        <v>53131609</v>
      </c>
      <c r="TOT1789" s="62">
        <v>53131609</v>
      </c>
      <c r="TOU1789" s="62">
        <v>53131609</v>
      </c>
      <c r="TOV1789" s="62">
        <v>53131609</v>
      </c>
      <c r="TOW1789" s="62">
        <v>53131609</v>
      </c>
      <c r="TOX1789" s="62">
        <v>53131609</v>
      </c>
      <c r="TOY1789" s="62">
        <v>53131609</v>
      </c>
      <c r="TOZ1789" s="62">
        <v>53131609</v>
      </c>
      <c r="TPA1789" s="62">
        <v>53131609</v>
      </c>
      <c r="TPB1789" s="62">
        <v>53131609</v>
      </c>
      <c r="TPC1789" s="62">
        <v>53131609</v>
      </c>
      <c r="TPD1789" s="62">
        <v>53131609</v>
      </c>
      <c r="TPE1789" s="62">
        <v>53131609</v>
      </c>
      <c r="TPF1789" s="62">
        <v>53131609</v>
      </c>
      <c r="TPG1789" s="62">
        <v>53131609</v>
      </c>
      <c r="TPH1789" s="62">
        <v>53131609</v>
      </c>
      <c r="TPI1789" s="62">
        <v>53131609</v>
      </c>
      <c r="TPJ1789" s="62">
        <v>53131609</v>
      </c>
      <c r="TPK1789" s="62">
        <v>53131609</v>
      </c>
      <c r="TPL1789" s="62">
        <v>53131609</v>
      </c>
      <c r="TPM1789" s="62">
        <v>53131609</v>
      </c>
      <c r="TPN1789" s="62">
        <v>53131609</v>
      </c>
      <c r="TPO1789" s="62">
        <v>53131609</v>
      </c>
      <c r="TPP1789" s="62">
        <v>53131609</v>
      </c>
      <c r="TPQ1789" s="62">
        <v>53131609</v>
      </c>
      <c r="TPR1789" s="62">
        <v>53131609</v>
      </c>
      <c r="TPS1789" s="62">
        <v>53131609</v>
      </c>
      <c r="TPT1789" s="62">
        <v>53131609</v>
      </c>
      <c r="TPU1789" s="62">
        <v>53131609</v>
      </c>
      <c r="TPV1789" s="62">
        <v>53131609</v>
      </c>
      <c r="TPW1789" s="62">
        <v>53131609</v>
      </c>
      <c r="TPX1789" s="62">
        <v>53131609</v>
      </c>
      <c r="TPY1789" s="62">
        <v>53131609</v>
      </c>
      <c r="TPZ1789" s="62">
        <v>53131609</v>
      </c>
      <c r="TQA1789" s="62">
        <v>53131609</v>
      </c>
      <c r="TQB1789" s="62">
        <v>53131609</v>
      </c>
      <c r="TQC1789" s="62">
        <v>53131609</v>
      </c>
      <c r="TQD1789" s="62">
        <v>53131609</v>
      </c>
      <c r="TQE1789" s="62">
        <v>53131609</v>
      </c>
      <c r="TQF1789" s="62">
        <v>53131609</v>
      </c>
      <c r="TQG1789" s="62">
        <v>53131609</v>
      </c>
      <c r="TQH1789" s="62">
        <v>53131609</v>
      </c>
      <c r="TQI1789" s="62">
        <v>53131609</v>
      </c>
      <c r="TQJ1789" s="62">
        <v>53131609</v>
      </c>
      <c r="TQK1789" s="62">
        <v>53131609</v>
      </c>
      <c r="TQL1789" s="62">
        <v>53131609</v>
      </c>
      <c r="TQM1789" s="62">
        <v>53131609</v>
      </c>
      <c r="TQN1789" s="62">
        <v>53131609</v>
      </c>
      <c r="TQO1789" s="62">
        <v>53131609</v>
      </c>
      <c r="TQP1789" s="62">
        <v>53131609</v>
      </c>
      <c r="TQQ1789" s="62">
        <v>53131609</v>
      </c>
      <c r="TQR1789" s="62">
        <v>53131609</v>
      </c>
      <c r="TQS1789" s="62">
        <v>53131609</v>
      </c>
      <c r="TQT1789" s="62">
        <v>53131609</v>
      </c>
      <c r="TQU1789" s="62">
        <v>53131609</v>
      </c>
      <c r="TQV1789" s="62">
        <v>53131609</v>
      </c>
      <c r="TQW1789" s="62">
        <v>53131609</v>
      </c>
      <c r="TQX1789" s="62">
        <v>53131609</v>
      </c>
      <c r="TQY1789" s="62">
        <v>53131609</v>
      </c>
      <c r="TQZ1789" s="62">
        <v>53131609</v>
      </c>
      <c r="TRA1789" s="62">
        <v>53131609</v>
      </c>
      <c r="TRB1789" s="62">
        <v>53131609</v>
      </c>
      <c r="TRC1789" s="62">
        <v>53131609</v>
      </c>
      <c r="TRD1789" s="62">
        <v>53131609</v>
      </c>
      <c r="TRE1789" s="62">
        <v>53131609</v>
      </c>
      <c r="TRF1789" s="62">
        <v>53131609</v>
      </c>
      <c r="TRG1789" s="62">
        <v>53131609</v>
      </c>
      <c r="TRH1789" s="62">
        <v>53131609</v>
      </c>
      <c r="TRI1789" s="62">
        <v>53131609</v>
      </c>
      <c r="TRJ1789" s="62">
        <v>53131609</v>
      </c>
      <c r="TRK1789" s="62">
        <v>53131609</v>
      </c>
      <c r="TRL1789" s="62">
        <v>53131609</v>
      </c>
      <c r="TRM1789" s="62">
        <v>53131609</v>
      </c>
      <c r="TRN1789" s="62">
        <v>53131609</v>
      </c>
      <c r="TRO1789" s="62">
        <v>53131609</v>
      </c>
      <c r="TRP1789" s="62">
        <v>53131609</v>
      </c>
      <c r="TRQ1789" s="62">
        <v>53131609</v>
      </c>
      <c r="TRR1789" s="62">
        <v>53131609</v>
      </c>
      <c r="TRS1789" s="62">
        <v>53131609</v>
      </c>
      <c r="TRT1789" s="62">
        <v>53131609</v>
      </c>
      <c r="TRU1789" s="62">
        <v>53131609</v>
      </c>
      <c r="TRV1789" s="62">
        <v>53131609</v>
      </c>
      <c r="TRW1789" s="62">
        <v>53131609</v>
      </c>
      <c r="TRX1789" s="62">
        <v>53131609</v>
      </c>
      <c r="TRY1789" s="62">
        <v>53131609</v>
      </c>
      <c r="TRZ1789" s="62">
        <v>53131609</v>
      </c>
      <c r="TSA1789" s="62">
        <v>53131609</v>
      </c>
      <c r="TSB1789" s="62">
        <v>53131609</v>
      </c>
      <c r="TSC1789" s="62">
        <v>53131609</v>
      </c>
      <c r="TSD1789" s="62">
        <v>53131609</v>
      </c>
      <c r="TSE1789" s="62">
        <v>53131609</v>
      </c>
      <c r="TSF1789" s="62">
        <v>53131609</v>
      </c>
      <c r="TSG1789" s="62">
        <v>53131609</v>
      </c>
      <c r="TSH1789" s="62">
        <v>53131609</v>
      </c>
      <c r="TSI1789" s="62">
        <v>53131609</v>
      </c>
      <c r="TSJ1789" s="62">
        <v>53131609</v>
      </c>
      <c r="TSK1789" s="62">
        <v>53131609</v>
      </c>
      <c r="TSL1789" s="62">
        <v>53131609</v>
      </c>
      <c r="TSM1789" s="62">
        <v>53131609</v>
      </c>
      <c r="TSN1789" s="62">
        <v>53131609</v>
      </c>
      <c r="TSO1789" s="62">
        <v>53131609</v>
      </c>
      <c r="TSP1789" s="62">
        <v>53131609</v>
      </c>
      <c r="TSQ1789" s="62">
        <v>53131609</v>
      </c>
      <c r="TSR1789" s="62">
        <v>53131609</v>
      </c>
      <c r="TSS1789" s="62">
        <v>53131609</v>
      </c>
      <c r="TST1789" s="62">
        <v>53131609</v>
      </c>
      <c r="TSU1789" s="62">
        <v>53131609</v>
      </c>
      <c r="TSV1789" s="62">
        <v>53131609</v>
      </c>
      <c r="TSW1789" s="62">
        <v>53131609</v>
      </c>
      <c r="TSX1789" s="62">
        <v>53131609</v>
      </c>
      <c r="TSY1789" s="62">
        <v>53131609</v>
      </c>
      <c r="TSZ1789" s="62">
        <v>53131609</v>
      </c>
      <c r="TTA1789" s="62">
        <v>53131609</v>
      </c>
      <c r="TTB1789" s="62">
        <v>53131609</v>
      </c>
      <c r="TTC1789" s="62">
        <v>53131609</v>
      </c>
      <c r="TTD1789" s="62">
        <v>53131609</v>
      </c>
      <c r="TTE1789" s="62">
        <v>53131609</v>
      </c>
      <c r="TTF1789" s="62">
        <v>53131609</v>
      </c>
      <c r="TTG1789" s="62">
        <v>53131609</v>
      </c>
      <c r="TTH1789" s="62">
        <v>53131609</v>
      </c>
      <c r="TTI1789" s="62">
        <v>53131609</v>
      </c>
      <c r="TTJ1789" s="62">
        <v>53131609</v>
      </c>
      <c r="TTK1789" s="62">
        <v>53131609</v>
      </c>
      <c r="TTL1789" s="62">
        <v>53131609</v>
      </c>
      <c r="TTM1789" s="62">
        <v>53131609</v>
      </c>
      <c r="TTN1789" s="62">
        <v>53131609</v>
      </c>
      <c r="TTO1789" s="62">
        <v>53131609</v>
      </c>
      <c r="TTP1789" s="62">
        <v>53131609</v>
      </c>
      <c r="TTQ1789" s="62">
        <v>53131609</v>
      </c>
      <c r="TTR1789" s="62">
        <v>53131609</v>
      </c>
      <c r="TTS1789" s="62">
        <v>53131609</v>
      </c>
      <c r="TTT1789" s="62">
        <v>53131609</v>
      </c>
      <c r="TTU1789" s="62">
        <v>53131609</v>
      </c>
      <c r="TTV1789" s="62">
        <v>53131609</v>
      </c>
      <c r="TTW1789" s="62">
        <v>53131609</v>
      </c>
      <c r="TTX1789" s="62">
        <v>53131609</v>
      </c>
      <c r="TTY1789" s="62">
        <v>53131609</v>
      </c>
      <c r="TTZ1789" s="62">
        <v>53131609</v>
      </c>
      <c r="TUA1789" s="62">
        <v>53131609</v>
      </c>
      <c r="TUB1789" s="62">
        <v>53131609</v>
      </c>
      <c r="TUC1789" s="62">
        <v>53131609</v>
      </c>
      <c r="TUD1789" s="62">
        <v>53131609</v>
      </c>
      <c r="TUE1789" s="62">
        <v>53131609</v>
      </c>
      <c r="TUF1789" s="62">
        <v>53131609</v>
      </c>
      <c r="TUG1789" s="62">
        <v>53131609</v>
      </c>
      <c r="TUH1789" s="62">
        <v>53131609</v>
      </c>
      <c r="TUI1789" s="62">
        <v>53131609</v>
      </c>
      <c r="TUJ1789" s="62">
        <v>53131609</v>
      </c>
      <c r="TUK1789" s="62">
        <v>53131609</v>
      </c>
      <c r="TUL1789" s="62">
        <v>53131609</v>
      </c>
      <c r="TUM1789" s="62">
        <v>53131609</v>
      </c>
      <c r="TUN1789" s="62">
        <v>53131609</v>
      </c>
      <c r="TUO1789" s="62">
        <v>53131609</v>
      </c>
      <c r="TUP1789" s="62">
        <v>53131609</v>
      </c>
      <c r="TUQ1789" s="62">
        <v>53131609</v>
      </c>
      <c r="TUR1789" s="62">
        <v>53131609</v>
      </c>
      <c r="TUS1789" s="62">
        <v>53131609</v>
      </c>
      <c r="TUT1789" s="62">
        <v>53131609</v>
      </c>
      <c r="TUU1789" s="62">
        <v>53131609</v>
      </c>
      <c r="TUV1789" s="62">
        <v>53131609</v>
      </c>
      <c r="TUW1789" s="62">
        <v>53131609</v>
      </c>
      <c r="TUX1789" s="62">
        <v>53131609</v>
      </c>
      <c r="TUY1789" s="62">
        <v>53131609</v>
      </c>
      <c r="TUZ1789" s="62">
        <v>53131609</v>
      </c>
      <c r="TVA1789" s="62">
        <v>53131609</v>
      </c>
      <c r="TVB1789" s="62">
        <v>53131609</v>
      </c>
      <c r="TVC1789" s="62">
        <v>53131609</v>
      </c>
      <c r="TVD1789" s="62">
        <v>53131609</v>
      </c>
      <c r="TVE1789" s="62">
        <v>53131609</v>
      </c>
      <c r="TVF1789" s="62">
        <v>53131609</v>
      </c>
      <c r="TVG1789" s="62">
        <v>53131609</v>
      </c>
      <c r="TVH1789" s="62">
        <v>53131609</v>
      </c>
      <c r="TVI1789" s="62">
        <v>53131609</v>
      </c>
      <c r="TVJ1789" s="62">
        <v>53131609</v>
      </c>
      <c r="TVK1789" s="62">
        <v>53131609</v>
      </c>
      <c r="TVL1789" s="62">
        <v>53131609</v>
      </c>
      <c r="TVM1789" s="62">
        <v>53131609</v>
      </c>
      <c r="TVN1789" s="62">
        <v>53131609</v>
      </c>
      <c r="TVO1789" s="62">
        <v>53131609</v>
      </c>
      <c r="TVP1789" s="62">
        <v>53131609</v>
      </c>
      <c r="TVQ1789" s="62">
        <v>53131609</v>
      </c>
      <c r="TVR1789" s="62">
        <v>53131609</v>
      </c>
      <c r="TVS1789" s="62">
        <v>53131609</v>
      </c>
      <c r="TVT1789" s="62">
        <v>53131609</v>
      </c>
      <c r="TVU1789" s="62">
        <v>53131609</v>
      </c>
      <c r="TVV1789" s="62">
        <v>53131609</v>
      </c>
      <c r="TVW1789" s="62">
        <v>53131609</v>
      </c>
      <c r="TVX1789" s="62">
        <v>53131609</v>
      </c>
      <c r="TVY1789" s="62">
        <v>53131609</v>
      </c>
      <c r="TVZ1789" s="62">
        <v>53131609</v>
      </c>
      <c r="TWA1789" s="62">
        <v>53131609</v>
      </c>
      <c r="TWB1789" s="62">
        <v>53131609</v>
      </c>
      <c r="TWC1789" s="62">
        <v>53131609</v>
      </c>
      <c r="TWD1789" s="62">
        <v>53131609</v>
      </c>
      <c r="TWE1789" s="62">
        <v>53131609</v>
      </c>
      <c r="TWF1789" s="62">
        <v>53131609</v>
      </c>
      <c r="TWG1789" s="62">
        <v>53131609</v>
      </c>
      <c r="TWH1789" s="62">
        <v>53131609</v>
      </c>
      <c r="TWI1789" s="62">
        <v>53131609</v>
      </c>
      <c r="TWJ1789" s="62">
        <v>53131609</v>
      </c>
      <c r="TWK1789" s="62">
        <v>53131609</v>
      </c>
      <c r="TWL1789" s="62">
        <v>53131609</v>
      </c>
      <c r="TWM1789" s="62">
        <v>53131609</v>
      </c>
      <c r="TWN1789" s="62">
        <v>53131609</v>
      </c>
      <c r="TWO1789" s="62">
        <v>53131609</v>
      </c>
      <c r="TWP1789" s="62">
        <v>53131609</v>
      </c>
      <c r="TWQ1789" s="62">
        <v>53131609</v>
      </c>
      <c r="TWR1789" s="62">
        <v>53131609</v>
      </c>
      <c r="TWS1789" s="62">
        <v>53131609</v>
      </c>
      <c r="TWT1789" s="62">
        <v>53131609</v>
      </c>
      <c r="TWU1789" s="62">
        <v>53131609</v>
      </c>
      <c r="TWV1789" s="62">
        <v>53131609</v>
      </c>
      <c r="TWW1789" s="62">
        <v>53131609</v>
      </c>
      <c r="TWX1789" s="62">
        <v>53131609</v>
      </c>
      <c r="TWY1789" s="62">
        <v>53131609</v>
      </c>
      <c r="TWZ1789" s="62">
        <v>53131609</v>
      </c>
      <c r="TXA1789" s="62">
        <v>53131609</v>
      </c>
      <c r="TXB1789" s="62">
        <v>53131609</v>
      </c>
      <c r="TXC1789" s="62">
        <v>53131609</v>
      </c>
      <c r="TXD1789" s="62">
        <v>53131609</v>
      </c>
      <c r="TXE1789" s="62">
        <v>53131609</v>
      </c>
      <c r="TXF1789" s="62">
        <v>53131609</v>
      </c>
      <c r="TXG1789" s="62">
        <v>53131609</v>
      </c>
      <c r="TXH1789" s="62">
        <v>53131609</v>
      </c>
      <c r="TXI1789" s="62">
        <v>53131609</v>
      </c>
      <c r="TXJ1789" s="62">
        <v>53131609</v>
      </c>
      <c r="TXK1789" s="62">
        <v>53131609</v>
      </c>
      <c r="TXL1789" s="62">
        <v>53131609</v>
      </c>
      <c r="TXM1789" s="62">
        <v>53131609</v>
      </c>
      <c r="TXN1789" s="62">
        <v>53131609</v>
      </c>
      <c r="TXO1789" s="62">
        <v>53131609</v>
      </c>
      <c r="TXP1789" s="62">
        <v>53131609</v>
      </c>
      <c r="TXQ1789" s="62">
        <v>53131609</v>
      </c>
      <c r="TXR1789" s="62">
        <v>53131609</v>
      </c>
      <c r="TXS1789" s="62">
        <v>53131609</v>
      </c>
      <c r="TXT1789" s="62">
        <v>53131609</v>
      </c>
      <c r="TXU1789" s="62">
        <v>53131609</v>
      </c>
      <c r="TXV1789" s="62">
        <v>53131609</v>
      </c>
      <c r="TXW1789" s="62">
        <v>53131609</v>
      </c>
      <c r="TXX1789" s="62">
        <v>53131609</v>
      </c>
      <c r="TXY1789" s="62">
        <v>53131609</v>
      </c>
      <c r="TXZ1789" s="62">
        <v>53131609</v>
      </c>
      <c r="TYA1789" s="62">
        <v>53131609</v>
      </c>
      <c r="TYB1789" s="62">
        <v>53131609</v>
      </c>
      <c r="TYC1789" s="62">
        <v>53131609</v>
      </c>
      <c r="TYD1789" s="62">
        <v>53131609</v>
      </c>
      <c r="TYE1789" s="62">
        <v>53131609</v>
      </c>
      <c r="TYF1789" s="62">
        <v>53131609</v>
      </c>
      <c r="TYG1789" s="62">
        <v>53131609</v>
      </c>
      <c r="TYH1789" s="62">
        <v>53131609</v>
      </c>
      <c r="TYI1789" s="62">
        <v>53131609</v>
      </c>
      <c r="TYJ1789" s="62">
        <v>53131609</v>
      </c>
      <c r="TYK1789" s="62">
        <v>53131609</v>
      </c>
      <c r="TYL1789" s="62">
        <v>53131609</v>
      </c>
      <c r="TYM1789" s="62">
        <v>53131609</v>
      </c>
      <c r="TYN1789" s="62">
        <v>53131609</v>
      </c>
      <c r="TYO1789" s="62">
        <v>53131609</v>
      </c>
      <c r="TYP1789" s="62">
        <v>53131609</v>
      </c>
      <c r="TYQ1789" s="62">
        <v>53131609</v>
      </c>
      <c r="TYR1789" s="62">
        <v>53131609</v>
      </c>
      <c r="TYS1789" s="62">
        <v>53131609</v>
      </c>
      <c r="TYT1789" s="62">
        <v>53131609</v>
      </c>
      <c r="TYU1789" s="62">
        <v>53131609</v>
      </c>
      <c r="TYV1789" s="62">
        <v>53131609</v>
      </c>
      <c r="TYW1789" s="62">
        <v>53131609</v>
      </c>
      <c r="TYX1789" s="62">
        <v>53131609</v>
      </c>
      <c r="TYY1789" s="62">
        <v>53131609</v>
      </c>
      <c r="TYZ1789" s="62">
        <v>53131609</v>
      </c>
      <c r="TZA1789" s="62">
        <v>53131609</v>
      </c>
      <c r="TZB1789" s="62">
        <v>53131609</v>
      </c>
      <c r="TZC1789" s="62">
        <v>53131609</v>
      </c>
      <c r="TZD1789" s="62">
        <v>53131609</v>
      </c>
      <c r="TZE1789" s="62">
        <v>53131609</v>
      </c>
      <c r="TZF1789" s="62">
        <v>53131609</v>
      </c>
      <c r="TZG1789" s="62">
        <v>53131609</v>
      </c>
      <c r="TZH1789" s="62">
        <v>53131609</v>
      </c>
      <c r="TZI1789" s="62">
        <v>53131609</v>
      </c>
      <c r="TZJ1789" s="62">
        <v>53131609</v>
      </c>
      <c r="TZK1789" s="62">
        <v>53131609</v>
      </c>
      <c r="TZL1789" s="62">
        <v>53131609</v>
      </c>
      <c r="TZM1789" s="62">
        <v>53131609</v>
      </c>
      <c r="TZN1789" s="62">
        <v>53131609</v>
      </c>
      <c r="TZO1789" s="62">
        <v>53131609</v>
      </c>
      <c r="TZP1789" s="62">
        <v>53131609</v>
      </c>
      <c r="TZQ1789" s="62">
        <v>53131609</v>
      </c>
      <c r="TZR1789" s="62">
        <v>53131609</v>
      </c>
      <c r="TZS1789" s="62">
        <v>53131609</v>
      </c>
      <c r="TZT1789" s="62">
        <v>53131609</v>
      </c>
      <c r="TZU1789" s="62">
        <v>53131609</v>
      </c>
      <c r="TZV1789" s="62">
        <v>53131609</v>
      </c>
      <c r="TZW1789" s="62">
        <v>53131609</v>
      </c>
      <c r="TZX1789" s="62">
        <v>53131609</v>
      </c>
      <c r="TZY1789" s="62">
        <v>53131609</v>
      </c>
      <c r="TZZ1789" s="62">
        <v>53131609</v>
      </c>
      <c r="UAA1789" s="62">
        <v>53131609</v>
      </c>
      <c r="UAB1789" s="62">
        <v>53131609</v>
      </c>
      <c r="UAC1789" s="62">
        <v>53131609</v>
      </c>
      <c r="UAD1789" s="62">
        <v>53131609</v>
      </c>
      <c r="UAE1789" s="62">
        <v>53131609</v>
      </c>
      <c r="UAF1789" s="62">
        <v>53131609</v>
      </c>
      <c r="UAG1789" s="62">
        <v>53131609</v>
      </c>
      <c r="UAH1789" s="62">
        <v>53131609</v>
      </c>
      <c r="UAI1789" s="62">
        <v>53131609</v>
      </c>
      <c r="UAJ1789" s="62">
        <v>53131609</v>
      </c>
      <c r="UAK1789" s="62">
        <v>53131609</v>
      </c>
      <c r="UAL1789" s="62">
        <v>53131609</v>
      </c>
      <c r="UAM1789" s="62">
        <v>53131609</v>
      </c>
      <c r="UAN1789" s="62">
        <v>53131609</v>
      </c>
      <c r="UAO1789" s="62">
        <v>53131609</v>
      </c>
      <c r="UAP1789" s="62">
        <v>53131609</v>
      </c>
      <c r="UAQ1789" s="62">
        <v>53131609</v>
      </c>
      <c r="UAR1789" s="62">
        <v>53131609</v>
      </c>
      <c r="UAS1789" s="62">
        <v>53131609</v>
      </c>
      <c r="UAT1789" s="62">
        <v>53131609</v>
      </c>
      <c r="UAU1789" s="62">
        <v>53131609</v>
      </c>
      <c r="UAV1789" s="62">
        <v>53131609</v>
      </c>
      <c r="UAW1789" s="62">
        <v>53131609</v>
      </c>
      <c r="UAX1789" s="62">
        <v>53131609</v>
      </c>
      <c r="UAY1789" s="62">
        <v>53131609</v>
      </c>
      <c r="UAZ1789" s="62">
        <v>53131609</v>
      </c>
      <c r="UBA1789" s="62">
        <v>53131609</v>
      </c>
      <c r="UBB1789" s="62">
        <v>53131609</v>
      </c>
      <c r="UBC1789" s="62">
        <v>53131609</v>
      </c>
      <c r="UBD1789" s="62">
        <v>53131609</v>
      </c>
      <c r="UBE1789" s="62">
        <v>53131609</v>
      </c>
      <c r="UBF1789" s="62">
        <v>53131609</v>
      </c>
      <c r="UBG1789" s="62">
        <v>53131609</v>
      </c>
      <c r="UBH1789" s="62">
        <v>53131609</v>
      </c>
      <c r="UBI1789" s="62">
        <v>53131609</v>
      </c>
      <c r="UBJ1789" s="62">
        <v>53131609</v>
      </c>
      <c r="UBK1789" s="62">
        <v>53131609</v>
      </c>
      <c r="UBL1789" s="62">
        <v>53131609</v>
      </c>
      <c r="UBM1789" s="62">
        <v>53131609</v>
      </c>
      <c r="UBN1789" s="62">
        <v>53131609</v>
      </c>
      <c r="UBO1789" s="62">
        <v>53131609</v>
      </c>
      <c r="UBP1789" s="62">
        <v>53131609</v>
      </c>
      <c r="UBQ1789" s="62">
        <v>53131609</v>
      </c>
      <c r="UBR1789" s="62">
        <v>53131609</v>
      </c>
      <c r="UBS1789" s="62">
        <v>53131609</v>
      </c>
      <c r="UBT1789" s="62">
        <v>53131609</v>
      </c>
      <c r="UBU1789" s="62">
        <v>53131609</v>
      </c>
      <c r="UBV1789" s="62">
        <v>53131609</v>
      </c>
      <c r="UBW1789" s="62">
        <v>53131609</v>
      </c>
      <c r="UBX1789" s="62">
        <v>53131609</v>
      </c>
      <c r="UBY1789" s="62">
        <v>53131609</v>
      </c>
      <c r="UBZ1789" s="62">
        <v>53131609</v>
      </c>
      <c r="UCA1789" s="62">
        <v>53131609</v>
      </c>
      <c r="UCB1789" s="62">
        <v>53131609</v>
      </c>
      <c r="UCC1789" s="62">
        <v>53131609</v>
      </c>
      <c r="UCD1789" s="62">
        <v>53131609</v>
      </c>
      <c r="UCE1789" s="62">
        <v>53131609</v>
      </c>
      <c r="UCF1789" s="62">
        <v>53131609</v>
      </c>
      <c r="UCG1789" s="62">
        <v>53131609</v>
      </c>
      <c r="UCH1789" s="62">
        <v>53131609</v>
      </c>
      <c r="UCI1789" s="62">
        <v>53131609</v>
      </c>
      <c r="UCJ1789" s="62">
        <v>53131609</v>
      </c>
      <c r="UCK1789" s="62">
        <v>53131609</v>
      </c>
      <c r="UCL1789" s="62">
        <v>53131609</v>
      </c>
      <c r="UCM1789" s="62">
        <v>53131609</v>
      </c>
      <c r="UCN1789" s="62">
        <v>53131609</v>
      </c>
      <c r="UCO1789" s="62">
        <v>53131609</v>
      </c>
      <c r="UCP1789" s="62">
        <v>53131609</v>
      </c>
      <c r="UCQ1789" s="62">
        <v>53131609</v>
      </c>
      <c r="UCR1789" s="62">
        <v>53131609</v>
      </c>
      <c r="UCS1789" s="62">
        <v>53131609</v>
      </c>
      <c r="UCT1789" s="62">
        <v>53131609</v>
      </c>
      <c r="UCU1789" s="62">
        <v>53131609</v>
      </c>
      <c r="UCV1789" s="62">
        <v>53131609</v>
      </c>
      <c r="UCW1789" s="62">
        <v>53131609</v>
      </c>
      <c r="UCX1789" s="62">
        <v>53131609</v>
      </c>
      <c r="UCY1789" s="62">
        <v>53131609</v>
      </c>
      <c r="UCZ1789" s="62">
        <v>53131609</v>
      </c>
      <c r="UDA1789" s="62">
        <v>53131609</v>
      </c>
      <c r="UDB1789" s="62">
        <v>53131609</v>
      </c>
      <c r="UDC1789" s="62">
        <v>53131609</v>
      </c>
      <c r="UDD1789" s="62">
        <v>53131609</v>
      </c>
      <c r="UDE1789" s="62">
        <v>53131609</v>
      </c>
      <c r="UDF1789" s="62">
        <v>53131609</v>
      </c>
      <c r="UDG1789" s="62">
        <v>53131609</v>
      </c>
      <c r="UDH1789" s="62">
        <v>53131609</v>
      </c>
      <c r="UDI1789" s="62">
        <v>53131609</v>
      </c>
      <c r="UDJ1789" s="62">
        <v>53131609</v>
      </c>
      <c r="UDK1789" s="62">
        <v>53131609</v>
      </c>
      <c r="UDL1789" s="62">
        <v>53131609</v>
      </c>
      <c r="UDM1789" s="62">
        <v>53131609</v>
      </c>
      <c r="UDN1789" s="62">
        <v>53131609</v>
      </c>
      <c r="UDO1789" s="62">
        <v>53131609</v>
      </c>
      <c r="UDP1789" s="62">
        <v>53131609</v>
      </c>
      <c r="UDQ1789" s="62">
        <v>53131609</v>
      </c>
      <c r="UDR1789" s="62">
        <v>53131609</v>
      </c>
      <c r="UDS1789" s="62">
        <v>53131609</v>
      </c>
      <c r="UDT1789" s="62">
        <v>53131609</v>
      </c>
      <c r="UDU1789" s="62">
        <v>53131609</v>
      </c>
      <c r="UDV1789" s="62">
        <v>53131609</v>
      </c>
      <c r="UDW1789" s="62">
        <v>53131609</v>
      </c>
      <c r="UDX1789" s="62">
        <v>53131609</v>
      </c>
      <c r="UDY1789" s="62">
        <v>53131609</v>
      </c>
      <c r="UDZ1789" s="62">
        <v>53131609</v>
      </c>
      <c r="UEA1789" s="62">
        <v>53131609</v>
      </c>
      <c r="UEB1789" s="62">
        <v>53131609</v>
      </c>
      <c r="UEC1789" s="62">
        <v>53131609</v>
      </c>
      <c r="UED1789" s="62">
        <v>53131609</v>
      </c>
      <c r="UEE1789" s="62">
        <v>53131609</v>
      </c>
      <c r="UEF1789" s="62">
        <v>53131609</v>
      </c>
      <c r="UEG1789" s="62">
        <v>53131609</v>
      </c>
      <c r="UEH1789" s="62">
        <v>53131609</v>
      </c>
      <c r="UEI1789" s="62">
        <v>53131609</v>
      </c>
      <c r="UEJ1789" s="62">
        <v>53131609</v>
      </c>
      <c r="UEK1789" s="62">
        <v>53131609</v>
      </c>
      <c r="UEL1789" s="62">
        <v>53131609</v>
      </c>
      <c r="UEM1789" s="62">
        <v>53131609</v>
      </c>
      <c r="UEN1789" s="62">
        <v>53131609</v>
      </c>
      <c r="UEO1789" s="62">
        <v>53131609</v>
      </c>
      <c r="UEP1789" s="62">
        <v>53131609</v>
      </c>
      <c r="UEQ1789" s="62">
        <v>53131609</v>
      </c>
      <c r="UER1789" s="62">
        <v>53131609</v>
      </c>
      <c r="UES1789" s="62">
        <v>53131609</v>
      </c>
      <c r="UET1789" s="62">
        <v>53131609</v>
      </c>
      <c r="UEU1789" s="62">
        <v>53131609</v>
      </c>
      <c r="UEV1789" s="62">
        <v>53131609</v>
      </c>
      <c r="UEW1789" s="62">
        <v>53131609</v>
      </c>
      <c r="UEX1789" s="62">
        <v>53131609</v>
      </c>
      <c r="UEY1789" s="62">
        <v>53131609</v>
      </c>
      <c r="UEZ1789" s="62">
        <v>53131609</v>
      </c>
      <c r="UFA1789" s="62">
        <v>53131609</v>
      </c>
      <c r="UFB1789" s="62">
        <v>53131609</v>
      </c>
      <c r="UFC1789" s="62">
        <v>53131609</v>
      </c>
      <c r="UFD1789" s="62">
        <v>53131609</v>
      </c>
      <c r="UFE1789" s="62">
        <v>53131609</v>
      </c>
      <c r="UFF1789" s="62">
        <v>53131609</v>
      </c>
      <c r="UFG1789" s="62">
        <v>53131609</v>
      </c>
      <c r="UFH1789" s="62">
        <v>53131609</v>
      </c>
      <c r="UFI1789" s="62">
        <v>53131609</v>
      </c>
      <c r="UFJ1789" s="62">
        <v>53131609</v>
      </c>
      <c r="UFK1789" s="62">
        <v>53131609</v>
      </c>
      <c r="UFL1789" s="62">
        <v>53131609</v>
      </c>
      <c r="UFM1789" s="62">
        <v>53131609</v>
      </c>
      <c r="UFN1789" s="62">
        <v>53131609</v>
      </c>
      <c r="UFO1789" s="62">
        <v>53131609</v>
      </c>
      <c r="UFP1789" s="62">
        <v>53131609</v>
      </c>
      <c r="UFQ1789" s="62">
        <v>53131609</v>
      </c>
      <c r="UFR1789" s="62">
        <v>53131609</v>
      </c>
      <c r="UFS1789" s="62">
        <v>53131609</v>
      </c>
      <c r="UFT1789" s="62">
        <v>53131609</v>
      </c>
      <c r="UFU1789" s="62">
        <v>53131609</v>
      </c>
      <c r="UFV1789" s="62">
        <v>53131609</v>
      </c>
      <c r="UFW1789" s="62">
        <v>53131609</v>
      </c>
      <c r="UFX1789" s="62">
        <v>53131609</v>
      </c>
      <c r="UFY1789" s="62">
        <v>53131609</v>
      </c>
      <c r="UFZ1789" s="62">
        <v>53131609</v>
      </c>
      <c r="UGA1789" s="62">
        <v>53131609</v>
      </c>
      <c r="UGB1789" s="62">
        <v>53131609</v>
      </c>
      <c r="UGC1789" s="62">
        <v>53131609</v>
      </c>
      <c r="UGD1789" s="62">
        <v>53131609</v>
      </c>
      <c r="UGE1789" s="62">
        <v>53131609</v>
      </c>
      <c r="UGF1789" s="62">
        <v>53131609</v>
      </c>
      <c r="UGG1789" s="62">
        <v>53131609</v>
      </c>
      <c r="UGH1789" s="62">
        <v>53131609</v>
      </c>
      <c r="UGI1789" s="62">
        <v>53131609</v>
      </c>
      <c r="UGJ1789" s="62">
        <v>53131609</v>
      </c>
      <c r="UGK1789" s="62">
        <v>53131609</v>
      </c>
      <c r="UGL1789" s="62">
        <v>53131609</v>
      </c>
      <c r="UGM1789" s="62">
        <v>53131609</v>
      </c>
      <c r="UGN1789" s="62">
        <v>53131609</v>
      </c>
      <c r="UGO1789" s="62">
        <v>53131609</v>
      </c>
      <c r="UGP1789" s="62">
        <v>53131609</v>
      </c>
      <c r="UGQ1789" s="62">
        <v>53131609</v>
      </c>
      <c r="UGR1789" s="62">
        <v>53131609</v>
      </c>
      <c r="UGS1789" s="62">
        <v>53131609</v>
      </c>
      <c r="UGT1789" s="62">
        <v>53131609</v>
      </c>
      <c r="UGU1789" s="62">
        <v>53131609</v>
      </c>
      <c r="UGV1789" s="62">
        <v>53131609</v>
      </c>
      <c r="UGW1789" s="62">
        <v>53131609</v>
      </c>
      <c r="UGX1789" s="62">
        <v>53131609</v>
      </c>
      <c r="UGY1789" s="62">
        <v>53131609</v>
      </c>
      <c r="UGZ1789" s="62">
        <v>53131609</v>
      </c>
      <c r="UHA1789" s="62">
        <v>53131609</v>
      </c>
      <c r="UHB1789" s="62">
        <v>53131609</v>
      </c>
      <c r="UHC1789" s="62">
        <v>53131609</v>
      </c>
      <c r="UHD1789" s="62">
        <v>53131609</v>
      </c>
      <c r="UHE1789" s="62">
        <v>53131609</v>
      </c>
      <c r="UHF1789" s="62">
        <v>53131609</v>
      </c>
      <c r="UHG1789" s="62">
        <v>53131609</v>
      </c>
      <c r="UHH1789" s="62">
        <v>53131609</v>
      </c>
      <c r="UHI1789" s="62">
        <v>53131609</v>
      </c>
      <c r="UHJ1789" s="62">
        <v>53131609</v>
      </c>
      <c r="UHK1789" s="62">
        <v>53131609</v>
      </c>
      <c r="UHL1789" s="62">
        <v>53131609</v>
      </c>
      <c r="UHM1789" s="62">
        <v>53131609</v>
      </c>
      <c r="UHN1789" s="62">
        <v>53131609</v>
      </c>
      <c r="UHO1789" s="62">
        <v>53131609</v>
      </c>
      <c r="UHP1789" s="62">
        <v>53131609</v>
      </c>
      <c r="UHQ1789" s="62">
        <v>53131609</v>
      </c>
      <c r="UHR1789" s="62">
        <v>53131609</v>
      </c>
      <c r="UHS1789" s="62">
        <v>53131609</v>
      </c>
      <c r="UHT1789" s="62">
        <v>53131609</v>
      </c>
      <c r="UHU1789" s="62">
        <v>53131609</v>
      </c>
      <c r="UHV1789" s="62">
        <v>53131609</v>
      </c>
      <c r="UHW1789" s="62">
        <v>53131609</v>
      </c>
      <c r="UHX1789" s="62">
        <v>53131609</v>
      </c>
      <c r="UHY1789" s="62">
        <v>53131609</v>
      </c>
      <c r="UHZ1789" s="62">
        <v>53131609</v>
      </c>
      <c r="UIA1789" s="62">
        <v>53131609</v>
      </c>
      <c r="UIB1789" s="62">
        <v>53131609</v>
      </c>
      <c r="UIC1789" s="62">
        <v>53131609</v>
      </c>
      <c r="UID1789" s="62">
        <v>53131609</v>
      </c>
      <c r="UIE1789" s="62">
        <v>53131609</v>
      </c>
      <c r="UIF1789" s="62">
        <v>53131609</v>
      </c>
      <c r="UIG1789" s="62">
        <v>53131609</v>
      </c>
      <c r="UIH1789" s="62">
        <v>53131609</v>
      </c>
      <c r="UII1789" s="62">
        <v>53131609</v>
      </c>
      <c r="UIJ1789" s="62">
        <v>53131609</v>
      </c>
      <c r="UIK1789" s="62">
        <v>53131609</v>
      </c>
      <c r="UIL1789" s="62">
        <v>53131609</v>
      </c>
      <c r="UIM1789" s="62">
        <v>53131609</v>
      </c>
      <c r="UIN1789" s="62">
        <v>53131609</v>
      </c>
      <c r="UIO1789" s="62">
        <v>53131609</v>
      </c>
      <c r="UIP1789" s="62">
        <v>53131609</v>
      </c>
      <c r="UIQ1789" s="62">
        <v>53131609</v>
      </c>
      <c r="UIR1789" s="62">
        <v>53131609</v>
      </c>
      <c r="UIS1789" s="62">
        <v>53131609</v>
      </c>
      <c r="UIT1789" s="62">
        <v>53131609</v>
      </c>
      <c r="UIU1789" s="62">
        <v>53131609</v>
      </c>
      <c r="UIV1789" s="62">
        <v>53131609</v>
      </c>
      <c r="UIW1789" s="62">
        <v>53131609</v>
      </c>
      <c r="UIX1789" s="62">
        <v>53131609</v>
      </c>
      <c r="UIY1789" s="62">
        <v>53131609</v>
      </c>
      <c r="UIZ1789" s="62">
        <v>53131609</v>
      </c>
      <c r="UJA1789" s="62">
        <v>53131609</v>
      </c>
      <c r="UJB1789" s="62">
        <v>53131609</v>
      </c>
      <c r="UJC1789" s="62">
        <v>53131609</v>
      </c>
      <c r="UJD1789" s="62">
        <v>53131609</v>
      </c>
      <c r="UJE1789" s="62">
        <v>53131609</v>
      </c>
      <c r="UJF1789" s="62">
        <v>53131609</v>
      </c>
      <c r="UJG1789" s="62">
        <v>53131609</v>
      </c>
      <c r="UJH1789" s="62">
        <v>53131609</v>
      </c>
      <c r="UJI1789" s="62">
        <v>53131609</v>
      </c>
      <c r="UJJ1789" s="62">
        <v>53131609</v>
      </c>
      <c r="UJK1789" s="62">
        <v>53131609</v>
      </c>
      <c r="UJL1789" s="62">
        <v>53131609</v>
      </c>
      <c r="UJM1789" s="62">
        <v>53131609</v>
      </c>
      <c r="UJN1789" s="62">
        <v>53131609</v>
      </c>
      <c r="UJO1789" s="62">
        <v>53131609</v>
      </c>
      <c r="UJP1789" s="62">
        <v>53131609</v>
      </c>
      <c r="UJQ1789" s="62">
        <v>53131609</v>
      </c>
      <c r="UJR1789" s="62">
        <v>53131609</v>
      </c>
      <c r="UJS1789" s="62">
        <v>53131609</v>
      </c>
      <c r="UJT1789" s="62">
        <v>53131609</v>
      </c>
      <c r="UJU1789" s="62">
        <v>53131609</v>
      </c>
      <c r="UJV1789" s="62">
        <v>53131609</v>
      </c>
      <c r="UJW1789" s="62">
        <v>53131609</v>
      </c>
      <c r="UJX1789" s="62">
        <v>53131609</v>
      </c>
      <c r="UJY1789" s="62">
        <v>53131609</v>
      </c>
      <c r="UJZ1789" s="62">
        <v>53131609</v>
      </c>
      <c r="UKA1789" s="62">
        <v>53131609</v>
      </c>
      <c r="UKB1789" s="62">
        <v>53131609</v>
      </c>
      <c r="UKC1789" s="62">
        <v>53131609</v>
      </c>
      <c r="UKD1789" s="62">
        <v>53131609</v>
      </c>
      <c r="UKE1789" s="62">
        <v>53131609</v>
      </c>
      <c r="UKF1789" s="62">
        <v>53131609</v>
      </c>
      <c r="UKG1789" s="62">
        <v>53131609</v>
      </c>
      <c r="UKH1789" s="62">
        <v>53131609</v>
      </c>
      <c r="UKI1789" s="62">
        <v>53131609</v>
      </c>
      <c r="UKJ1789" s="62">
        <v>53131609</v>
      </c>
      <c r="UKK1789" s="62">
        <v>53131609</v>
      </c>
      <c r="UKL1789" s="62">
        <v>53131609</v>
      </c>
      <c r="UKM1789" s="62">
        <v>53131609</v>
      </c>
      <c r="UKN1789" s="62">
        <v>53131609</v>
      </c>
      <c r="UKO1789" s="62">
        <v>53131609</v>
      </c>
      <c r="UKP1789" s="62">
        <v>53131609</v>
      </c>
      <c r="UKQ1789" s="62">
        <v>53131609</v>
      </c>
      <c r="UKR1789" s="62">
        <v>53131609</v>
      </c>
      <c r="UKS1789" s="62">
        <v>53131609</v>
      </c>
      <c r="UKT1789" s="62">
        <v>53131609</v>
      </c>
      <c r="UKU1789" s="62">
        <v>53131609</v>
      </c>
      <c r="UKV1789" s="62">
        <v>53131609</v>
      </c>
      <c r="UKW1789" s="62">
        <v>53131609</v>
      </c>
      <c r="UKX1789" s="62">
        <v>53131609</v>
      </c>
      <c r="UKY1789" s="62">
        <v>53131609</v>
      </c>
      <c r="UKZ1789" s="62">
        <v>53131609</v>
      </c>
      <c r="ULA1789" s="62">
        <v>53131609</v>
      </c>
      <c r="ULB1789" s="62">
        <v>53131609</v>
      </c>
      <c r="ULC1789" s="62">
        <v>53131609</v>
      </c>
      <c r="ULD1789" s="62">
        <v>53131609</v>
      </c>
      <c r="ULE1789" s="62">
        <v>53131609</v>
      </c>
      <c r="ULF1789" s="62">
        <v>53131609</v>
      </c>
      <c r="ULG1789" s="62">
        <v>53131609</v>
      </c>
      <c r="ULH1789" s="62">
        <v>53131609</v>
      </c>
      <c r="ULI1789" s="62">
        <v>53131609</v>
      </c>
      <c r="ULJ1789" s="62">
        <v>53131609</v>
      </c>
      <c r="ULK1789" s="62">
        <v>53131609</v>
      </c>
      <c r="ULL1789" s="62">
        <v>53131609</v>
      </c>
      <c r="ULM1789" s="62">
        <v>53131609</v>
      </c>
      <c r="ULN1789" s="62">
        <v>53131609</v>
      </c>
      <c r="ULO1789" s="62">
        <v>53131609</v>
      </c>
      <c r="ULP1789" s="62">
        <v>53131609</v>
      </c>
      <c r="ULQ1789" s="62">
        <v>53131609</v>
      </c>
      <c r="ULR1789" s="62">
        <v>53131609</v>
      </c>
      <c r="ULS1789" s="62">
        <v>53131609</v>
      </c>
      <c r="ULT1789" s="62">
        <v>53131609</v>
      </c>
      <c r="ULU1789" s="62">
        <v>53131609</v>
      </c>
      <c r="ULV1789" s="62">
        <v>53131609</v>
      </c>
      <c r="ULW1789" s="62">
        <v>53131609</v>
      </c>
      <c r="ULX1789" s="62">
        <v>53131609</v>
      </c>
      <c r="ULY1789" s="62">
        <v>53131609</v>
      </c>
      <c r="ULZ1789" s="62">
        <v>53131609</v>
      </c>
      <c r="UMA1789" s="62">
        <v>53131609</v>
      </c>
      <c r="UMB1789" s="62">
        <v>53131609</v>
      </c>
      <c r="UMC1789" s="62">
        <v>53131609</v>
      </c>
      <c r="UMD1789" s="62">
        <v>53131609</v>
      </c>
      <c r="UME1789" s="62">
        <v>53131609</v>
      </c>
      <c r="UMF1789" s="62">
        <v>53131609</v>
      </c>
      <c r="UMG1789" s="62">
        <v>53131609</v>
      </c>
      <c r="UMH1789" s="62">
        <v>53131609</v>
      </c>
      <c r="UMI1789" s="62">
        <v>53131609</v>
      </c>
      <c r="UMJ1789" s="62">
        <v>53131609</v>
      </c>
      <c r="UMK1789" s="62">
        <v>53131609</v>
      </c>
      <c r="UML1789" s="62">
        <v>53131609</v>
      </c>
      <c r="UMM1789" s="62">
        <v>53131609</v>
      </c>
      <c r="UMN1789" s="62">
        <v>53131609</v>
      </c>
      <c r="UMO1789" s="62">
        <v>53131609</v>
      </c>
      <c r="UMP1789" s="62">
        <v>53131609</v>
      </c>
      <c r="UMQ1789" s="62">
        <v>53131609</v>
      </c>
      <c r="UMR1789" s="62">
        <v>53131609</v>
      </c>
      <c r="UMS1789" s="62">
        <v>53131609</v>
      </c>
      <c r="UMT1789" s="62">
        <v>53131609</v>
      </c>
      <c r="UMU1789" s="62">
        <v>53131609</v>
      </c>
      <c r="UMV1789" s="62">
        <v>53131609</v>
      </c>
      <c r="UMW1789" s="62">
        <v>53131609</v>
      </c>
      <c r="UMX1789" s="62">
        <v>53131609</v>
      </c>
      <c r="UMY1789" s="62">
        <v>53131609</v>
      </c>
      <c r="UMZ1789" s="62">
        <v>53131609</v>
      </c>
      <c r="UNA1789" s="62">
        <v>53131609</v>
      </c>
      <c r="UNB1789" s="62">
        <v>53131609</v>
      </c>
      <c r="UNC1789" s="62">
        <v>53131609</v>
      </c>
      <c r="UND1789" s="62">
        <v>53131609</v>
      </c>
      <c r="UNE1789" s="62">
        <v>53131609</v>
      </c>
      <c r="UNF1789" s="62">
        <v>53131609</v>
      </c>
      <c r="UNG1789" s="62">
        <v>53131609</v>
      </c>
      <c r="UNH1789" s="62">
        <v>53131609</v>
      </c>
      <c r="UNI1789" s="62">
        <v>53131609</v>
      </c>
      <c r="UNJ1789" s="62">
        <v>53131609</v>
      </c>
      <c r="UNK1789" s="62">
        <v>53131609</v>
      </c>
      <c r="UNL1789" s="62">
        <v>53131609</v>
      </c>
      <c r="UNM1789" s="62">
        <v>53131609</v>
      </c>
      <c r="UNN1789" s="62">
        <v>53131609</v>
      </c>
      <c r="UNO1789" s="62">
        <v>53131609</v>
      </c>
      <c r="UNP1789" s="62">
        <v>53131609</v>
      </c>
      <c r="UNQ1789" s="62">
        <v>53131609</v>
      </c>
      <c r="UNR1789" s="62">
        <v>53131609</v>
      </c>
      <c r="UNS1789" s="62">
        <v>53131609</v>
      </c>
      <c r="UNT1789" s="62">
        <v>53131609</v>
      </c>
      <c r="UNU1789" s="62">
        <v>53131609</v>
      </c>
      <c r="UNV1789" s="62">
        <v>53131609</v>
      </c>
      <c r="UNW1789" s="62">
        <v>53131609</v>
      </c>
      <c r="UNX1789" s="62">
        <v>53131609</v>
      </c>
      <c r="UNY1789" s="62">
        <v>53131609</v>
      </c>
      <c r="UNZ1789" s="62">
        <v>53131609</v>
      </c>
      <c r="UOA1789" s="62">
        <v>53131609</v>
      </c>
      <c r="UOB1789" s="62">
        <v>53131609</v>
      </c>
      <c r="UOC1789" s="62">
        <v>53131609</v>
      </c>
      <c r="UOD1789" s="62">
        <v>53131609</v>
      </c>
      <c r="UOE1789" s="62">
        <v>53131609</v>
      </c>
      <c r="UOF1789" s="62">
        <v>53131609</v>
      </c>
      <c r="UOG1789" s="62">
        <v>53131609</v>
      </c>
      <c r="UOH1789" s="62">
        <v>53131609</v>
      </c>
      <c r="UOI1789" s="62">
        <v>53131609</v>
      </c>
      <c r="UOJ1789" s="62">
        <v>53131609</v>
      </c>
      <c r="UOK1789" s="62">
        <v>53131609</v>
      </c>
      <c r="UOL1789" s="62">
        <v>53131609</v>
      </c>
      <c r="UOM1789" s="62">
        <v>53131609</v>
      </c>
      <c r="UON1789" s="62">
        <v>53131609</v>
      </c>
      <c r="UOO1789" s="62">
        <v>53131609</v>
      </c>
      <c r="UOP1789" s="62">
        <v>53131609</v>
      </c>
      <c r="UOQ1789" s="62">
        <v>53131609</v>
      </c>
      <c r="UOR1789" s="62">
        <v>53131609</v>
      </c>
      <c r="UOS1789" s="62">
        <v>53131609</v>
      </c>
      <c r="UOT1789" s="62">
        <v>53131609</v>
      </c>
      <c r="UOU1789" s="62">
        <v>53131609</v>
      </c>
      <c r="UOV1789" s="62">
        <v>53131609</v>
      </c>
      <c r="UOW1789" s="62">
        <v>53131609</v>
      </c>
      <c r="UOX1789" s="62">
        <v>53131609</v>
      </c>
      <c r="UOY1789" s="62">
        <v>53131609</v>
      </c>
      <c r="UOZ1789" s="62">
        <v>53131609</v>
      </c>
      <c r="UPA1789" s="62">
        <v>53131609</v>
      </c>
      <c r="UPB1789" s="62">
        <v>53131609</v>
      </c>
      <c r="UPC1789" s="62">
        <v>53131609</v>
      </c>
      <c r="UPD1789" s="62">
        <v>53131609</v>
      </c>
      <c r="UPE1789" s="62">
        <v>53131609</v>
      </c>
      <c r="UPF1789" s="62">
        <v>53131609</v>
      </c>
      <c r="UPG1789" s="62">
        <v>53131609</v>
      </c>
      <c r="UPH1789" s="62">
        <v>53131609</v>
      </c>
      <c r="UPI1789" s="62">
        <v>53131609</v>
      </c>
      <c r="UPJ1789" s="62">
        <v>53131609</v>
      </c>
      <c r="UPK1789" s="62">
        <v>53131609</v>
      </c>
      <c r="UPL1789" s="62">
        <v>53131609</v>
      </c>
      <c r="UPM1789" s="62">
        <v>53131609</v>
      </c>
      <c r="UPN1789" s="62">
        <v>53131609</v>
      </c>
      <c r="UPO1789" s="62">
        <v>53131609</v>
      </c>
      <c r="UPP1789" s="62">
        <v>53131609</v>
      </c>
      <c r="UPQ1789" s="62">
        <v>53131609</v>
      </c>
      <c r="UPR1789" s="62">
        <v>53131609</v>
      </c>
      <c r="UPS1789" s="62">
        <v>53131609</v>
      </c>
      <c r="UPT1789" s="62">
        <v>53131609</v>
      </c>
      <c r="UPU1789" s="62">
        <v>53131609</v>
      </c>
      <c r="UPV1789" s="62">
        <v>53131609</v>
      </c>
      <c r="UPW1789" s="62">
        <v>53131609</v>
      </c>
      <c r="UPX1789" s="62">
        <v>53131609</v>
      </c>
      <c r="UPY1789" s="62">
        <v>53131609</v>
      </c>
      <c r="UPZ1789" s="62">
        <v>53131609</v>
      </c>
      <c r="UQA1789" s="62">
        <v>53131609</v>
      </c>
      <c r="UQB1789" s="62">
        <v>53131609</v>
      </c>
      <c r="UQC1789" s="62">
        <v>53131609</v>
      </c>
      <c r="UQD1789" s="62">
        <v>53131609</v>
      </c>
      <c r="UQE1789" s="62">
        <v>53131609</v>
      </c>
      <c r="UQF1789" s="62">
        <v>53131609</v>
      </c>
      <c r="UQG1789" s="62">
        <v>53131609</v>
      </c>
      <c r="UQH1789" s="62">
        <v>53131609</v>
      </c>
      <c r="UQI1789" s="62">
        <v>53131609</v>
      </c>
      <c r="UQJ1789" s="62">
        <v>53131609</v>
      </c>
      <c r="UQK1789" s="62">
        <v>53131609</v>
      </c>
      <c r="UQL1789" s="62">
        <v>53131609</v>
      </c>
      <c r="UQM1789" s="62">
        <v>53131609</v>
      </c>
      <c r="UQN1789" s="62">
        <v>53131609</v>
      </c>
      <c r="UQO1789" s="62">
        <v>53131609</v>
      </c>
      <c r="UQP1789" s="62">
        <v>53131609</v>
      </c>
      <c r="UQQ1789" s="62">
        <v>53131609</v>
      </c>
      <c r="UQR1789" s="62">
        <v>53131609</v>
      </c>
      <c r="UQS1789" s="62">
        <v>53131609</v>
      </c>
      <c r="UQT1789" s="62">
        <v>53131609</v>
      </c>
      <c r="UQU1789" s="62">
        <v>53131609</v>
      </c>
      <c r="UQV1789" s="62">
        <v>53131609</v>
      </c>
      <c r="UQW1789" s="62">
        <v>53131609</v>
      </c>
      <c r="UQX1789" s="62">
        <v>53131609</v>
      </c>
      <c r="UQY1789" s="62">
        <v>53131609</v>
      </c>
      <c r="UQZ1789" s="62">
        <v>53131609</v>
      </c>
      <c r="URA1789" s="62">
        <v>53131609</v>
      </c>
      <c r="URB1789" s="62">
        <v>53131609</v>
      </c>
      <c r="URC1789" s="62">
        <v>53131609</v>
      </c>
      <c r="URD1789" s="62">
        <v>53131609</v>
      </c>
      <c r="URE1789" s="62">
        <v>53131609</v>
      </c>
      <c r="URF1789" s="62">
        <v>53131609</v>
      </c>
      <c r="URG1789" s="62">
        <v>53131609</v>
      </c>
      <c r="URH1789" s="62">
        <v>53131609</v>
      </c>
      <c r="URI1789" s="62">
        <v>53131609</v>
      </c>
      <c r="URJ1789" s="62">
        <v>53131609</v>
      </c>
      <c r="URK1789" s="62">
        <v>53131609</v>
      </c>
      <c r="URL1789" s="62">
        <v>53131609</v>
      </c>
      <c r="URM1789" s="62">
        <v>53131609</v>
      </c>
      <c r="URN1789" s="62">
        <v>53131609</v>
      </c>
      <c r="URO1789" s="62">
        <v>53131609</v>
      </c>
      <c r="URP1789" s="62">
        <v>53131609</v>
      </c>
      <c r="URQ1789" s="62">
        <v>53131609</v>
      </c>
      <c r="URR1789" s="62">
        <v>53131609</v>
      </c>
      <c r="URS1789" s="62">
        <v>53131609</v>
      </c>
      <c r="URT1789" s="62">
        <v>53131609</v>
      </c>
      <c r="URU1789" s="62">
        <v>53131609</v>
      </c>
      <c r="URV1789" s="62">
        <v>53131609</v>
      </c>
      <c r="URW1789" s="62">
        <v>53131609</v>
      </c>
      <c r="URX1789" s="62">
        <v>53131609</v>
      </c>
      <c r="URY1789" s="62">
        <v>53131609</v>
      </c>
      <c r="URZ1789" s="62">
        <v>53131609</v>
      </c>
      <c r="USA1789" s="62">
        <v>53131609</v>
      </c>
      <c r="USB1789" s="62">
        <v>53131609</v>
      </c>
      <c r="USC1789" s="62">
        <v>53131609</v>
      </c>
      <c r="USD1789" s="62">
        <v>53131609</v>
      </c>
      <c r="USE1789" s="62">
        <v>53131609</v>
      </c>
      <c r="USF1789" s="62">
        <v>53131609</v>
      </c>
      <c r="USG1789" s="62">
        <v>53131609</v>
      </c>
      <c r="USH1789" s="62">
        <v>53131609</v>
      </c>
      <c r="USI1789" s="62">
        <v>53131609</v>
      </c>
      <c r="USJ1789" s="62">
        <v>53131609</v>
      </c>
      <c r="USK1789" s="62">
        <v>53131609</v>
      </c>
      <c r="USL1789" s="62">
        <v>53131609</v>
      </c>
      <c r="USM1789" s="62">
        <v>53131609</v>
      </c>
      <c r="USN1789" s="62">
        <v>53131609</v>
      </c>
      <c r="USO1789" s="62">
        <v>53131609</v>
      </c>
      <c r="USP1789" s="62">
        <v>53131609</v>
      </c>
      <c r="USQ1789" s="62">
        <v>53131609</v>
      </c>
      <c r="USR1789" s="62">
        <v>53131609</v>
      </c>
      <c r="USS1789" s="62">
        <v>53131609</v>
      </c>
      <c r="UST1789" s="62">
        <v>53131609</v>
      </c>
      <c r="USU1789" s="62">
        <v>53131609</v>
      </c>
      <c r="USV1789" s="62">
        <v>53131609</v>
      </c>
      <c r="USW1789" s="62">
        <v>53131609</v>
      </c>
      <c r="USX1789" s="62">
        <v>53131609</v>
      </c>
      <c r="USY1789" s="62">
        <v>53131609</v>
      </c>
      <c r="USZ1789" s="62">
        <v>53131609</v>
      </c>
      <c r="UTA1789" s="62">
        <v>53131609</v>
      </c>
      <c r="UTB1789" s="62">
        <v>53131609</v>
      </c>
      <c r="UTC1789" s="62">
        <v>53131609</v>
      </c>
      <c r="UTD1789" s="62">
        <v>53131609</v>
      </c>
      <c r="UTE1789" s="62">
        <v>53131609</v>
      </c>
      <c r="UTF1789" s="62">
        <v>53131609</v>
      </c>
      <c r="UTG1789" s="62">
        <v>53131609</v>
      </c>
      <c r="UTH1789" s="62">
        <v>53131609</v>
      </c>
      <c r="UTI1789" s="62">
        <v>53131609</v>
      </c>
      <c r="UTJ1789" s="62">
        <v>53131609</v>
      </c>
      <c r="UTK1789" s="62">
        <v>53131609</v>
      </c>
      <c r="UTL1789" s="62">
        <v>53131609</v>
      </c>
      <c r="UTM1789" s="62">
        <v>53131609</v>
      </c>
      <c r="UTN1789" s="62">
        <v>53131609</v>
      </c>
      <c r="UTO1789" s="62">
        <v>53131609</v>
      </c>
      <c r="UTP1789" s="62">
        <v>53131609</v>
      </c>
      <c r="UTQ1789" s="62">
        <v>53131609</v>
      </c>
      <c r="UTR1789" s="62">
        <v>53131609</v>
      </c>
      <c r="UTS1789" s="62">
        <v>53131609</v>
      </c>
      <c r="UTT1789" s="62">
        <v>53131609</v>
      </c>
      <c r="UTU1789" s="62">
        <v>53131609</v>
      </c>
      <c r="UTV1789" s="62">
        <v>53131609</v>
      </c>
      <c r="UTW1789" s="62">
        <v>53131609</v>
      </c>
      <c r="UTX1789" s="62">
        <v>53131609</v>
      </c>
      <c r="UTY1789" s="62">
        <v>53131609</v>
      </c>
      <c r="UTZ1789" s="62">
        <v>53131609</v>
      </c>
      <c r="UUA1789" s="62">
        <v>53131609</v>
      </c>
      <c r="UUB1789" s="62">
        <v>53131609</v>
      </c>
      <c r="UUC1789" s="62">
        <v>53131609</v>
      </c>
      <c r="UUD1789" s="62">
        <v>53131609</v>
      </c>
      <c r="UUE1789" s="62">
        <v>53131609</v>
      </c>
      <c r="UUF1789" s="62">
        <v>53131609</v>
      </c>
      <c r="UUG1789" s="62">
        <v>53131609</v>
      </c>
      <c r="UUH1789" s="62">
        <v>53131609</v>
      </c>
      <c r="UUI1789" s="62">
        <v>53131609</v>
      </c>
      <c r="UUJ1789" s="62">
        <v>53131609</v>
      </c>
      <c r="UUK1789" s="62">
        <v>53131609</v>
      </c>
      <c r="UUL1789" s="62">
        <v>53131609</v>
      </c>
      <c r="UUM1789" s="62">
        <v>53131609</v>
      </c>
      <c r="UUN1789" s="62">
        <v>53131609</v>
      </c>
      <c r="UUO1789" s="62">
        <v>53131609</v>
      </c>
      <c r="UUP1789" s="62">
        <v>53131609</v>
      </c>
      <c r="UUQ1789" s="62">
        <v>53131609</v>
      </c>
      <c r="UUR1789" s="62">
        <v>53131609</v>
      </c>
      <c r="UUS1789" s="62">
        <v>53131609</v>
      </c>
      <c r="UUT1789" s="62">
        <v>53131609</v>
      </c>
      <c r="UUU1789" s="62">
        <v>53131609</v>
      </c>
      <c r="UUV1789" s="62">
        <v>53131609</v>
      </c>
      <c r="UUW1789" s="62">
        <v>53131609</v>
      </c>
      <c r="UUX1789" s="62">
        <v>53131609</v>
      </c>
      <c r="UUY1789" s="62">
        <v>53131609</v>
      </c>
      <c r="UUZ1789" s="62">
        <v>53131609</v>
      </c>
      <c r="UVA1789" s="62">
        <v>53131609</v>
      </c>
      <c r="UVB1789" s="62">
        <v>53131609</v>
      </c>
      <c r="UVC1789" s="62">
        <v>53131609</v>
      </c>
      <c r="UVD1789" s="62">
        <v>53131609</v>
      </c>
      <c r="UVE1789" s="62">
        <v>53131609</v>
      </c>
      <c r="UVF1789" s="62">
        <v>53131609</v>
      </c>
      <c r="UVG1789" s="62">
        <v>53131609</v>
      </c>
      <c r="UVH1789" s="62">
        <v>53131609</v>
      </c>
      <c r="UVI1789" s="62">
        <v>53131609</v>
      </c>
      <c r="UVJ1789" s="62">
        <v>53131609</v>
      </c>
      <c r="UVK1789" s="62">
        <v>53131609</v>
      </c>
      <c r="UVL1789" s="62">
        <v>53131609</v>
      </c>
      <c r="UVM1789" s="62">
        <v>53131609</v>
      </c>
      <c r="UVN1789" s="62">
        <v>53131609</v>
      </c>
      <c r="UVO1789" s="62">
        <v>53131609</v>
      </c>
      <c r="UVP1789" s="62">
        <v>53131609</v>
      </c>
      <c r="UVQ1789" s="62">
        <v>53131609</v>
      </c>
      <c r="UVR1789" s="62">
        <v>53131609</v>
      </c>
      <c r="UVS1789" s="62">
        <v>53131609</v>
      </c>
      <c r="UVT1789" s="62">
        <v>53131609</v>
      </c>
      <c r="UVU1789" s="62">
        <v>53131609</v>
      </c>
      <c r="UVV1789" s="62">
        <v>53131609</v>
      </c>
      <c r="UVW1789" s="62">
        <v>53131609</v>
      </c>
      <c r="UVX1789" s="62">
        <v>53131609</v>
      </c>
      <c r="UVY1789" s="62">
        <v>53131609</v>
      </c>
      <c r="UVZ1789" s="62">
        <v>53131609</v>
      </c>
      <c r="UWA1789" s="62">
        <v>53131609</v>
      </c>
      <c r="UWB1789" s="62">
        <v>53131609</v>
      </c>
      <c r="UWC1789" s="62">
        <v>53131609</v>
      </c>
      <c r="UWD1789" s="62">
        <v>53131609</v>
      </c>
      <c r="UWE1789" s="62">
        <v>53131609</v>
      </c>
      <c r="UWF1789" s="62">
        <v>53131609</v>
      </c>
      <c r="UWG1789" s="62">
        <v>53131609</v>
      </c>
      <c r="UWH1789" s="62">
        <v>53131609</v>
      </c>
      <c r="UWI1789" s="62">
        <v>53131609</v>
      </c>
      <c r="UWJ1789" s="62">
        <v>53131609</v>
      </c>
      <c r="UWK1789" s="62">
        <v>53131609</v>
      </c>
      <c r="UWL1789" s="62">
        <v>53131609</v>
      </c>
      <c r="UWM1789" s="62">
        <v>53131609</v>
      </c>
      <c r="UWN1789" s="62">
        <v>53131609</v>
      </c>
      <c r="UWO1789" s="62">
        <v>53131609</v>
      </c>
      <c r="UWP1789" s="62">
        <v>53131609</v>
      </c>
      <c r="UWQ1789" s="62">
        <v>53131609</v>
      </c>
      <c r="UWR1789" s="62">
        <v>53131609</v>
      </c>
      <c r="UWS1789" s="62">
        <v>53131609</v>
      </c>
      <c r="UWT1789" s="62">
        <v>53131609</v>
      </c>
      <c r="UWU1789" s="62">
        <v>53131609</v>
      </c>
      <c r="UWV1789" s="62">
        <v>53131609</v>
      </c>
      <c r="UWW1789" s="62">
        <v>53131609</v>
      </c>
      <c r="UWX1789" s="62">
        <v>53131609</v>
      </c>
      <c r="UWY1789" s="62">
        <v>53131609</v>
      </c>
      <c r="UWZ1789" s="62">
        <v>53131609</v>
      </c>
      <c r="UXA1789" s="62">
        <v>53131609</v>
      </c>
      <c r="UXB1789" s="62">
        <v>53131609</v>
      </c>
      <c r="UXC1789" s="62">
        <v>53131609</v>
      </c>
      <c r="UXD1789" s="62">
        <v>53131609</v>
      </c>
      <c r="UXE1789" s="62">
        <v>53131609</v>
      </c>
      <c r="UXF1789" s="62">
        <v>53131609</v>
      </c>
      <c r="UXG1789" s="62">
        <v>53131609</v>
      </c>
      <c r="UXH1789" s="62">
        <v>53131609</v>
      </c>
      <c r="UXI1789" s="62">
        <v>53131609</v>
      </c>
      <c r="UXJ1789" s="62">
        <v>53131609</v>
      </c>
      <c r="UXK1789" s="62">
        <v>53131609</v>
      </c>
      <c r="UXL1789" s="62">
        <v>53131609</v>
      </c>
      <c r="UXM1789" s="62">
        <v>53131609</v>
      </c>
      <c r="UXN1789" s="62">
        <v>53131609</v>
      </c>
      <c r="UXO1789" s="62">
        <v>53131609</v>
      </c>
      <c r="UXP1789" s="62">
        <v>53131609</v>
      </c>
      <c r="UXQ1789" s="62">
        <v>53131609</v>
      </c>
      <c r="UXR1789" s="62">
        <v>53131609</v>
      </c>
      <c r="UXS1789" s="62">
        <v>53131609</v>
      </c>
      <c r="UXT1789" s="62">
        <v>53131609</v>
      </c>
      <c r="UXU1789" s="62">
        <v>53131609</v>
      </c>
      <c r="UXV1789" s="62">
        <v>53131609</v>
      </c>
      <c r="UXW1789" s="62">
        <v>53131609</v>
      </c>
      <c r="UXX1789" s="62">
        <v>53131609</v>
      </c>
      <c r="UXY1789" s="62">
        <v>53131609</v>
      </c>
      <c r="UXZ1789" s="62">
        <v>53131609</v>
      </c>
      <c r="UYA1789" s="62">
        <v>53131609</v>
      </c>
      <c r="UYB1789" s="62">
        <v>53131609</v>
      </c>
      <c r="UYC1789" s="62">
        <v>53131609</v>
      </c>
      <c r="UYD1789" s="62">
        <v>53131609</v>
      </c>
      <c r="UYE1789" s="62">
        <v>53131609</v>
      </c>
      <c r="UYF1789" s="62">
        <v>53131609</v>
      </c>
      <c r="UYG1789" s="62">
        <v>53131609</v>
      </c>
      <c r="UYH1789" s="62">
        <v>53131609</v>
      </c>
      <c r="UYI1789" s="62">
        <v>53131609</v>
      </c>
      <c r="UYJ1789" s="62">
        <v>53131609</v>
      </c>
      <c r="UYK1789" s="62">
        <v>53131609</v>
      </c>
      <c r="UYL1789" s="62">
        <v>53131609</v>
      </c>
      <c r="UYM1789" s="62">
        <v>53131609</v>
      </c>
      <c r="UYN1789" s="62">
        <v>53131609</v>
      </c>
      <c r="UYO1789" s="62">
        <v>53131609</v>
      </c>
      <c r="UYP1789" s="62">
        <v>53131609</v>
      </c>
      <c r="UYQ1789" s="62">
        <v>53131609</v>
      </c>
      <c r="UYR1789" s="62">
        <v>53131609</v>
      </c>
      <c r="UYS1789" s="62">
        <v>53131609</v>
      </c>
      <c r="UYT1789" s="62">
        <v>53131609</v>
      </c>
      <c r="UYU1789" s="62">
        <v>53131609</v>
      </c>
      <c r="UYV1789" s="62">
        <v>53131609</v>
      </c>
      <c r="UYW1789" s="62">
        <v>53131609</v>
      </c>
      <c r="UYX1789" s="62">
        <v>53131609</v>
      </c>
      <c r="UYY1789" s="62">
        <v>53131609</v>
      </c>
      <c r="UYZ1789" s="62">
        <v>53131609</v>
      </c>
      <c r="UZA1789" s="62">
        <v>53131609</v>
      </c>
      <c r="UZB1789" s="62">
        <v>53131609</v>
      </c>
      <c r="UZC1789" s="62">
        <v>53131609</v>
      </c>
      <c r="UZD1789" s="62">
        <v>53131609</v>
      </c>
      <c r="UZE1789" s="62">
        <v>53131609</v>
      </c>
      <c r="UZF1789" s="62">
        <v>53131609</v>
      </c>
      <c r="UZG1789" s="62">
        <v>53131609</v>
      </c>
      <c r="UZH1789" s="62">
        <v>53131609</v>
      </c>
      <c r="UZI1789" s="62">
        <v>53131609</v>
      </c>
      <c r="UZJ1789" s="62">
        <v>53131609</v>
      </c>
      <c r="UZK1789" s="62">
        <v>53131609</v>
      </c>
      <c r="UZL1789" s="62">
        <v>53131609</v>
      </c>
      <c r="UZM1789" s="62">
        <v>53131609</v>
      </c>
      <c r="UZN1789" s="62">
        <v>53131609</v>
      </c>
      <c r="UZO1789" s="62">
        <v>53131609</v>
      </c>
      <c r="UZP1789" s="62">
        <v>53131609</v>
      </c>
      <c r="UZQ1789" s="62">
        <v>53131609</v>
      </c>
      <c r="UZR1789" s="62">
        <v>53131609</v>
      </c>
      <c r="UZS1789" s="62">
        <v>53131609</v>
      </c>
      <c r="UZT1789" s="62">
        <v>53131609</v>
      </c>
      <c r="UZU1789" s="62">
        <v>53131609</v>
      </c>
      <c r="UZV1789" s="62">
        <v>53131609</v>
      </c>
      <c r="UZW1789" s="62">
        <v>53131609</v>
      </c>
      <c r="UZX1789" s="62">
        <v>53131609</v>
      </c>
      <c r="UZY1789" s="62">
        <v>53131609</v>
      </c>
      <c r="UZZ1789" s="62">
        <v>53131609</v>
      </c>
      <c r="VAA1789" s="62">
        <v>53131609</v>
      </c>
      <c r="VAB1789" s="62">
        <v>53131609</v>
      </c>
      <c r="VAC1789" s="62">
        <v>53131609</v>
      </c>
      <c r="VAD1789" s="62">
        <v>53131609</v>
      </c>
      <c r="VAE1789" s="62">
        <v>53131609</v>
      </c>
      <c r="VAF1789" s="62">
        <v>53131609</v>
      </c>
      <c r="VAG1789" s="62">
        <v>53131609</v>
      </c>
      <c r="VAH1789" s="62">
        <v>53131609</v>
      </c>
      <c r="VAI1789" s="62">
        <v>53131609</v>
      </c>
      <c r="VAJ1789" s="62">
        <v>53131609</v>
      </c>
      <c r="VAK1789" s="62">
        <v>53131609</v>
      </c>
      <c r="VAL1789" s="62">
        <v>53131609</v>
      </c>
      <c r="VAM1789" s="62">
        <v>53131609</v>
      </c>
      <c r="VAN1789" s="62">
        <v>53131609</v>
      </c>
      <c r="VAO1789" s="62">
        <v>53131609</v>
      </c>
      <c r="VAP1789" s="62">
        <v>53131609</v>
      </c>
      <c r="VAQ1789" s="62">
        <v>53131609</v>
      </c>
      <c r="VAR1789" s="62">
        <v>53131609</v>
      </c>
      <c r="VAS1789" s="62">
        <v>53131609</v>
      </c>
      <c r="VAT1789" s="62">
        <v>53131609</v>
      </c>
      <c r="VAU1789" s="62">
        <v>53131609</v>
      </c>
      <c r="VAV1789" s="62">
        <v>53131609</v>
      </c>
      <c r="VAW1789" s="62">
        <v>53131609</v>
      </c>
      <c r="VAX1789" s="62">
        <v>53131609</v>
      </c>
      <c r="VAY1789" s="62">
        <v>53131609</v>
      </c>
      <c r="VAZ1789" s="62">
        <v>53131609</v>
      </c>
      <c r="VBA1789" s="62">
        <v>53131609</v>
      </c>
      <c r="VBB1789" s="62">
        <v>53131609</v>
      </c>
      <c r="VBC1789" s="62">
        <v>53131609</v>
      </c>
      <c r="VBD1789" s="62">
        <v>53131609</v>
      </c>
      <c r="VBE1789" s="62">
        <v>53131609</v>
      </c>
      <c r="VBF1789" s="62">
        <v>53131609</v>
      </c>
      <c r="VBG1789" s="62">
        <v>53131609</v>
      </c>
      <c r="VBH1789" s="62">
        <v>53131609</v>
      </c>
      <c r="VBI1789" s="62">
        <v>53131609</v>
      </c>
      <c r="VBJ1789" s="62">
        <v>53131609</v>
      </c>
      <c r="VBK1789" s="62">
        <v>53131609</v>
      </c>
      <c r="VBL1789" s="62">
        <v>53131609</v>
      </c>
      <c r="VBM1789" s="62">
        <v>53131609</v>
      </c>
      <c r="VBN1789" s="62">
        <v>53131609</v>
      </c>
      <c r="VBO1789" s="62">
        <v>53131609</v>
      </c>
      <c r="VBP1789" s="62">
        <v>53131609</v>
      </c>
      <c r="VBQ1789" s="62">
        <v>53131609</v>
      </c>
      <c r="VBR1789" s="62">
        <v>53131609</v>
      </c>
      <c r="VBS1789" s="62">
        <v>53131609</v>
      </c>
      <c r="VBT1789" s="62">
        <v>53131609</v>
      </c>
      <c r="VBU1789" s="62">
        <v>53131609</v>
      </c>
      <c r="VBV1789" s="62">
        <v>53131609</v>
      </c>
      <c r="VBW1789" s="62">
        <v>53131609</v>
      </c>
      <c r="VBX1789" s="62">
        <v>53131609</v>
      </c>
      <c r="VBY1789" s="62">
        <v>53131609</v>
      </c>
      <c r="VBZ1789" s="62">
        <v>53131609</v>
      </c>
      <c r="VCA1789" s="62">
        <v>53131609</v>
      </c>
      <c r="VCB1789" s="62">
        <v>53131609</v>
      </c>
      <c r="VCC1789" s="62">
        <v>53131609</v>
      </c>
      <c r="VCD1789" s="62">
        <v>53131609</v>
      </c>
      <c r="VCE1789" s="62">
        <v>53131609</v>
      </c>
      <c r="VCF1789" s="62">
        <v>53131609</v>
      </c>
      <c r="VCG1789" s="62">
        <v>53131609</v>
      </c>
      <c r="VCH1789" s="62">
        <v>53131609</v>
      </c>
      <c r="VCI1789" s="62">
        <v>53131609</v>
      </c>
      <c r="VCJ1789" s="62">
        <v>53131609</v>
      </c>
      <c r="VCK1789" s="62">
        <v>53131609</v>
      </c>
      <c r="VCL1789" s="62">
        <v>53131609</v>
      </c>
      <c r="VCM1789" s="62">
        <v>53131609</v>
      </c>
      <c r="VCN1789" s="62">
        <v>53131609</v>
      </c>
      <c r="VCO1789" s="62">
        <v>53131609</v>
      </c>
      <c r="VCP1789" s="62">
        <v>53131609</v>
      </c>
      <c r="VCQ1789" s="62">
        <v>53131609</v>
      </c>
      <c r="VCR1789" s="62">
        <v>53131609</v>
      </c>
      <c r="VCS1789" s="62">
        <v>53131609</v>
      </c>
      <c r="VCT1789" s="62">
        <v>53131609</v>
      </c>
      <c r="VCU1789" s="62">
        <v>53131609</v>
      </c>
      <c r="VCV1789" s="62">
        <v>53131609</v>
      </c>
      <c r="VCW1789" s="62">
        <v>53131609</v>
      </c>
      <c r="VCX1789" s="62">
        <v>53131609</v>
      </c>
      <c r="VCY1789" s="62">
        <v>53131609</v>
      </c>
      <c r="VCZ1789" s="62">
        <v>53131609</v>
      </c>
      <c r="VDA1789" s="62">
        <v>53131609</v>
      </c>
      <c r="VDB1789" s="62">
        <v>53131609</v>
      </c>
      <c r="VDC1789" s="62">
        <v>53131609</v>
      </c>
      <c r="VDD1789" s="62">
        <v>53131609</v>
      </c>
      <c r="VDE1789" s="62">
        <v>53131609</v>
      </c>
      <c r="VDF1789" s="62">
        <v>53131609</v>
      </c>
      <c r="VDG1789" s="62">
        <v>53131609</v>
      </c>
      <c r="VDH1789" s="62">
        <v>53131609</v>
      </c>
      <c r="VDI1789" s="62">
        <v>53131609</v>
      </c>
      <c r="VDJ1789" s="62">
        <v>53131609</v>
      </c>
      <c r="VDK1789" s="62">
        <v>53131609</v>
      </c>
      <c r="VDL1789" s="62">
        <v>53131609</v>
      </c>
      <c r="VDM1789" s="62">
        <v>53131609</v>
      </c>
      <c r="VDN1789" s="62">
        <v>53131609</v>
      </c>
      <c r="VDO1789" s="62">
        <v>53131609</v>
      </c>
      <c r="VDP1789" s="62">
        <v>53131609</v>
      </c>
      <c r="VDQ1789" s="62">
        <v>53131609</v>
      </c>
      <c r="VDR1789" s="62">
        <v>53131609</v>
      </c>
      <c r="VDS1789" s="62">
        <v>53131609</v>
      </c>
      <c r="VDT1789" s="62">
        <v>53131609</v>
      </c>
      <c r="VDU1789" s="62">
        <v>53131609</v>
      </c>
      <c r="VDV1789" s="62">
        <v>53131609</v>
      </c>
      <c r="VDW1789" s="62">
        <v>53131609</v>
      </c>
      <c r="VDX1789" s="62">
        <v>53131609</v>
      </c>
      <c r="VDY1789" s="62">
        <v>53131609</v>
      </c>
      <c r="VDZ1789" s="62">
        <v>53131609</v>
      </c>
      <c r="VEA1789" s="62">
        <v>53131609</v>
      </c>
      <c r="VEB1789" s="62">
        <v>53131609</v>
      </c>
      <c r="VEC1789" s="62">
        <v>53131609</v>
      </c>
      <c r="VED1789" s="62">
        <v>53131609</v>
      </c>
      <c r="VEE1789" s="62">
        <v>53131609</v>
      </c>
      <c r="VEF1789" s="62">
        <v>53131609</v>
      </c>
      <c r="VEG1789" s="62">
        <v>53131609</v>
      </c>
      <c r="VEH1789" s="62">
        <v>53131609</v>
      </c>
      <c r="VEI1789" s="62">
        <v>53131609</v>
      </c>
      <c r="VEJ1789" s="62">
        <v>53131609</v>
      </c>
      <c r="VEK1789" s="62">
        <v>53131609</v>
      </c>
      <c r="VEL1789" s="62">
        <v>53131609</v>
      </c>
      <c r="VEM1789" s="62">
        <v>53131609</v>
      </c>
      <c r="VEN1789" s="62">
        <v>53131609</v>
      </c>
      <c r="VEO1789" s="62">
        <v>53131609</v>
      </c>
      <c r="VEP1789" s="62">
        <v>53131609</v>
      </c>
      <c r="VEQ1789" s="62">
        <v>53131609</v>
      </c>
      <c r="VER1789" s="62">
        <v>53131609</v>
      </c>
      <c r="VES1789" s="62">
        <v>53131609</v>
      </c>
      <c r="VET1789" s="62">
        <v>53131609</v>
      </c>
      <c r="VEU1789" s="62">
        <v>53131609</v>
      </c>
      <c r="VEV1789" s="62">
        <v>53131609</v>
      </c>
      <c r="VEW1789" s="62">
        <v>53131609</v>
      </c>
      <c r="VEX1789" s="62">
        <v>53131609</v>
      </c>
      <c r="VEY1789" s="62">
        <v>53131609</v>
      </c>
      <c r="VEZ1789" s="62">
        <v>53131609</v>
      </c>
      <c r="VFA1789" s="62">
        <v>53131609</v>
      </c>
      <c r="VFB1789" s="62">
        <v>53131609</v>
      </c>
      <c r="VFC1789" s="62">
        <v>53131609</v>
      </c>
      <c r="VFD1789" s="62">
        <v>53131609</v>
      </c>
      <c r="VFE1789" s="62">
        <v>53131609</v>
      </c>
      <c r="VFF1789" s="62">
        <v>53131609</v>
      </c>
      <c r="VFG1789" s="62">
        <v>53131609</v>
      </c>
      <c r="VFH1789" s="62">
        <v>53131609</v>
      </c>
      <c r="VFI1789" s="62">
        <v>53131609</v>
      </c>
      <c r="VFJ1789" s="62">
        <v>53131609</v>
      </c>
      <c r="VFK1789" s="62">
        <v>53131609</v>
      </c>
      <c r="VFL1789" s="62">
        <v>53131609</v>
      </c>
      <c r="VFM1789" s="62">
        <v>53131609</v>
      </c>
      <c r="VFN1789" s="62">
        <v>53131609</v>
      </c>
      <c r="VFO1789" s="62">
        <v>53131609</v>
      </c>
      <c r="VFP1789" s="62">
        <v>53131609</v>
      </c>
      <c r="VFQ1789" s="62">
        <v>53131609</v>
      </c>
      <c r="VFR1789" s="62">
        <v>53131609</v>
      </c>
      <c r="VFS1789" s="62">
        <v>53131609</v>
      </c>
      <c r="VFT1789" s="62">
        <v>53131609</v>
      </c>
      <c r="VFU1789" s="62">
        <v>53131609</v>
      </c>
      <c r="VFV1789" s="62">
        <v>53131609</v>
      </c>
      <c r="VFW1789" s="62">
        <v>53131609</v>
      </c>
      <c r="VFX1789" s="62">
        <v>53131609</v>
      </c>
      <c r="VFY1789" s="62">
        <v>53131609</v>
      </c>
      <c r="VFZ1789" s="62">
        <v>53131609</v>
      </c>
      <c r="VGA1789" s="62">
        <v>53131609</v>
      </c>
      <c r="VGB1789" s="62">
        <v>53131609</v>
      </c>
      <c r="VGC1789" s="62">
        <v>53131609</v>
      </c>
      <c r="VGD1789" s="62">
        <v>53131609</v>
      </c>
      <c r="VGE1789" s="62">
        <v>53131609</v>
      </c>
      <c r="VGF1789" s="62">
        <v>53131609</v>
      </c>
      <c r="VGG1789" s="62">
        <v>53131609</v>
      </c>
      <c r="VGH1789" s="62">
        <v>53131609</v>
      </c>
      <c r="VGI1789" s="62">
        <v>53131609</v>
      </c>
      <c r="VGJ1789" s="62">
        <v>53131609</v>
      </c>
      <c r="VGK1789" s="62">
        <v>53131609</v>
      </c>
      <c r="VGL1789" s="62">
        <v>53131609</v>
      </c>
      <c r="VGM1789" s="62">
        <v>53131609</v>
      </c>
      <c r="VGN1789" s="62">
        <v>53131609</v>
      </c>
      <c r="VGO1789" s="62">
        <v>53131609</v>
      </c>
      <c r="VGP1789" s="62">
        <v>53131609</v>
      </c>
      <c r="VGQ1789" s="62">
        <v>53131609</v>
      </c>
      <c r="VGR1789" s="62">
        <v>53131609</v>
      </c>
      <c r="VGS1789" s="62">
        <v>53131609</v>
      </c>
      <c r="VGT1789" s="62">
        <v>53131609</v>
      </c>
      <c r="VGU1789" s="62">
        <v>53131609</v>
      </c>
      <c r="VGV1789" s="62">
        <v>53131609</v>
      </c>
      <c r="VGW1789" s="62">
        <v>53131609</v>
      </c>
      <c r="VGX1789" s="62">
        <v>53131609</v>
      </c>
      <c r="VGY1789" s="62">
        <v>53131609</v>
      </c>
      <c r="VGZ1789" s="62">
        <v>53131609</v>
      </c>
      <c r="VHA1789" s="62">
        <v>53131609</v>
      </c>
      <c r="VHB1789" s="62">
        <v>53131609</v>
      </c>
      <c r="VHC1789" s="62">
        <v>53131609</v>
      </c>
      <c r="VHD1789" s="62">
        <v>53131609</v>
      </c>
      <c r="VHE1789" s="62">
        <v>53131609</v>
      </c>
      <c r="VHF1789" s="62">
        <v>53131609</v>
      </c>
      <c r="VHG1789" s="62">
        <v>53131609</v>
      </c>
      <c r="VHH1789" s="62">
        <v>53131609</v>
      </c>
      <c r="VHI1789" s="62">
        <v>53131609</v>
      </c>
      <c r="VHJ1789" s="62">
        <v>53131609</v>
      </c>
      <c r="VHK1789" s="62">
        <v>53131609</v>
      </c>
      <c r="VHL1789" s="62">
        <v>53131609</v>
      </c>
      <c r="VHM1789" s="62">
        <v>53131609</v>
      </c>
      <c r="VHN1789" s="62">
        <v>53131609</v>
      </c>
      <c r="VHO1789" s="62">
        <v>53131609</v>
      </c>
      <c r="VHP1789" s="62">
        <v>53131609</v>
      </c>
      <c r="VHQ1789" s="62">
        <v>53131609</v>
      </c>
      <c r="VHR1789" s="62">
        <v>53131609</v>
      </c>
      <c r="VHS1789" s="62">
        <v>53131609</v>
      </c>
      <c r="VHT1789" s="62">
        <v>53131609</v>
      </c>
      <c r="VHU1789" s="62">
        <v>53131609</v>
      </c>
      <c r="VHV1789" s="62">
        <v>53131609</v>
      </c>
      <c r="VHW1789" s="62">
        <v>53131609</v>
      </c>
      <c r="VHX1789" s="62">
        <v>53131609</v>
      </c>
      <c r="VHY1789" s="62">
        <v>53131609</v>
      </c>
      <c r="VHZ1789" s="62">
        <v>53131609</v>
      </c>
      <c r="VIA1789" s="62">
        <v>53131609</v>
      </c>
      <c r="VIB1789" s="62">
        <v>53131609</v>
      </c>
      <c r="VIC1789" s="62">
        <v>53131609</v>
      </c>
      <c r="VID1789" s="62">
        <v>53131609</v>
      </c>
      <c r="VIE1789" s="62">
        <v>53131609</v>
      </c>
      <c r="VIF1789" s="62">
        <v>53131609</v>
      </c>
      <c r="VIG1789" s="62">
        <v>53131609</v>
      </c>
      <c r="VIH1789" s="62">
        <v>53131609</v>
      </c>
      <c r="VII1789" s="62">
        <v>53131609</v>
      </c>
      <c r="VIJ1789" s="62">
        <v>53131609</v>
      </c>
      <c r="VIK1789" s="62">
        <v>53131609</v>
      </c>
      <c r="VIL1789" s="62">
        <v>53131609</v>
      </c>
      <c r="VIM1789" s="62">
        <v>53131609</v>
      </c>
      <c r="VIN1789" s="62">
        <v>53131609</v>
      </c>
      <c r="VIO1789" s="62">
        <v>53131609</v>
      </c>
      <c r="VIP1789" s="62">
        <v>53131609</v>
      </c>
      <c r="VIQ1789" s="62">
        <v>53131609</v>
      </c>
      <c r="VIR1789" s="62">
        <v>53131609</v>
      </c>
      <c r="VIS1789" s="62">
        <v>53131609</v>
      </c>
      <c r="VIT1789" s="62">
        <v>53131609</v>
      </c>
      <c r="VIU1789" s="62">
        <v>53131609</v>
      </c>
      <c r="VIV1789" s="62">
        <v>53131609</v>
      </c>
      <c r="VIW1789" s="62">
        <v>53131609</v>
      </c>
      <c r="VIX1789" s="62">
        <v>53131609</v>
      </c>
      <c r="VIY1789" s="62">
        <v>53131609</v>
      </c>
      <c r="VIZ1789" s="62">
        <v>53131609</v>
      </c>
      <c r="VJA1789" s="62">
        <v>53131609</v>
      </c>
      <c r="VJB1789" s="62">
        <v>53131609</v>
      </c>
      <c r="VJC1789" s="62">
        <v>53131609</v>
      </c>
      <c r="VJD1789" s="62">
        <v>53131609</v>
      </c>
      <c r="VJE1789" s="62">
        <v>53131609</v>
      </c>
      <c r="VJF1789" s="62">
        <v>53131609</v>
      </c>
      <c r="VJG1789" s="62">
        <v>53131609</v>
      </c>
      <c r="VJH1789" s="62">
        <v>53131609</v>
      </c>
      <c r="VJI1789" s="62">
        <v>53131609</v>
      </c>
      <c r="VJJ1789" s="62">
        <v>53131609</v>
      </c>
      <c r="VJK1789" s="62">
        <v>53131609</v>
      </c>
      <c r="VJL1789" s="62">
        <v>53131609</v>
      </c>
      <c r="VJM1789" s="62">
        <v>53131609</v>
      </c>
      <c r="VJN1789" s="62">
        <v>53131609</v>
      </c>
      <c r="VJO1789" s="62">
        <v>53131609</v>
      </c>
      <c r="VJP1789" s="62">
        <v>53131609</v>
      </c>
      <c r="VJQ1789" s="62">
        <v>53131609</v>
      </c>
      <c r="VJR1789" s="62">
        <v>53131609</v>
      </c>
      <c r="VJS1789" s="62">
        <v>53131609</v>
      </c>
      <c r="VJT1789" s="62">
        <v>53131609</v>
      </c>
      <c r="VJU1789" s="62">
        <v>53131609</v>
      </c>
      <c r="VJV1789" s="62">
        <v>53131609</v>
      </c>
      <c r="VJW1789" s="62">
        <v>53131609</v>
      </c>
      <c r="VJX1789" s="62">
        <v>53131609</v>
      </c>
      <c r="VJY1789" s="62">
        <v>53131609</v>
      </c>
      <c r="VJZ1789" s="62">
        <v>53131609</v>
      </c>
      <c r="VKA1789" s="62">
        <v>53131609</v>
      </c>
      <c r="VKB1789" s="62">
        <v>53131609</v>
      </c>
      <c r="VKC1789" s="62">
        <v>53131609</v>
      </c>
      <c r="VKD1789" s="62">
        <v>53131609</v>
      </c>
      <c r="VKE1789" s="62">
        <v>53131609</v>
      </c>
      <c r="VKF1789" s="62">
        <v>53131609</v>
      </c>
      <c r="VKG1789" s="62">
        <v>53131609</v>
      </c>
      <c r="VKH1789" s="62">
        <v>53131609</v>
      </c>
      <c r="VKI1789" s="62">
        <v>53131609</v>
      </c>
      <c r="VKJ1789" s="62">
        <v>53131609</v>
      </c>
      <c r="VKK1789" s="62">
        <v>53131609</v>
      </c>
      <c r="VKL1789" s="62">
        <v>53131609</v>
      </c>
      <c r="VKM1789" s="62">
        <v>53131609</v>
      </c>
      <c r="VKN1789" s="62">
        <v>53131609</v>
      </c>
      <c r="VKO1789" s="62">
        <v>53131609</v>
      </c>
      <c r="VKP1789" s="62">
        <v>53131609</v>
      </c>
      <c r="VKQ1789" s="62">
        <v>53131609</v>
      </c>
      <c r="VKR1789" s="62">
        <v>53131609</v>
      </c>
      <c r="VKS1789" s="62">
        <v>53131609</v>
      </c>
      <c r="VKT1789" s="62">
        <v>53131609</v>
      </c>
      <c r="VKU1789" s="62">
        <v>53131609</v>
      </c>
      <c r="VKV1789" s="62">
        <v>53131609</v>
      </c>
      <c r="VKW1789" s="62">
        <v>53131609</v>
      </c>
      <c r="VKX1789" s="62">
        <v>53131609</v>
      </c>
      <c r="VKY1789" s="62">
        <v>53131609</v>
      </c>
      <c r="VKZ1789" s="62">
        <v>53131609</v>
      </c>
      <c r="VLA1789" s="62">
        <v>53131609</v>
      </c>
      <c r="VLB1789" s="62">
        <v>53131609</v>
      </c>
      <c r="VLC1789" s="62">
        <v>53131609</v>
      </c>
      <c r="VLD1789" s="62">
        <v>53131609</v>
      </c>
      <c r="VLE1789" s="62">
        <v>53131609</v>
      </c>
      <c r="VLF1789" s="62">
        <v>53131609</v>
      </c>
      <c r="VLG1789" s="62">
        <v>53131609</v>
      </c>
      <c r="VLH1789" s="62">
        <v>53131609</v>
      </c>
      <c r="VLI1789" s="62">
        <v>53131609</v>
      </c>
      <c r="VLJ1789" s="62">
        <v>53131609</v>
      </c>
      <c r="VLK1789" s="62">
        <v>53131609</v>
      </c>
      <c r="VLL1789" s="62">
        <v>53131609</v>
      </c>
      <c r="VLM1789" s="62">
        <v>53131609</v>
      </c>
      <c r="VLN1789" s="62">
        <v>53131609</v>
      </c>
      <c r="VLO1789" s="62">
        <v>53131609</v>
      </c>
      <c r="VLP1789" s="62">
        <v>53131609</v>
      </c>
      <c r="VLQ1789" s="62">
        <v>53131609</v>
      </c>
      <c r="VLR1789" s="62">
        <v>53131609</v>
      </c>
      <c r="VLS1789" s="62">
        <v>53131609</v>
      </c>
      <c r="VLT1789" s="62">
        <v>53131609</v>
      </c>
      <c r="VLU1789" s="62">
        <v>53131609</v>
      </c>
      <c r="VLV1789" s="62">
        <v>53131609</v>
      </c>
      <c r="VLW1789" s="62">
        <v>53131609</v>
      </c>
      <c r="VLX1789" s="62">
        <v>53131609</v>
      </c>
      <c r="VLY1789" s="62">
        <v>53131609</v>
      </c>
      <c r="VLZ1789" s="62">
        <v>53131609</v>
      </c>
      <c r="VMA1789" s="62">
        <v>53131609</v>
      </c>
      <c r="VMB1789" s="62">
        <v>53131609</v>
      </c>
      <c r="VMC1789" s="62">
        <v>53131609</v>
      </c>
      <c r="VMD1789" s="62">
        <v>53131609</v>
      </c>
      <c r="VME1789" s="62">
        <v>53131609</v>
      </c>
      <c r="VMF1789" s="62">
        <v>53131609</v>
      </c>
      <c r="VMG1789" s="62">
        <v>53131609</v>
      </c>
      <c r="VMH1789" s="62">
        <v>53131609</v>
      </c>
      <c r="VMI1789" s="62">
        <v>53131609</v>
      </c>
      <c r="VMJ1789" s="62">
        <v>53131609</v>
      </c>
      <c r="VMK1789" s="62">
        <v>53131609</v>
      </c>
      <c r="VML1789" s="62">
        <v>53131609</v>
      </c>
      <c r="VMM1789" s="62">
        <v>53131609</v>
      </c>
      <c r="VMN1789" s="62">
        <v>53131609</v>
      </c>
      <c r="VMO1789" s="62">
        <v>53131609</v>
      </c>
      <c r="VMP1789" s="62">
        <v>53131609</v>
      </c>
      <c r="VMQ1789" s="62">
        <v>53131609</v>
      </c>
      <c r="VMR1789" s="62">
        <v>53131609</v>
      </c>
      <c r="VMS1789" s="62">
        <v>53131609</v>
      </c>
      <c r="VMT1789" s="62">
        <v>53131609</v>
      </c>
      <c r="VMU1789" s="62">
        <v>53131609</v>
      </c>
      <c r="VMV1789" s="62">
        <v>53131609</v>
      </c>
      <c r="VMW1789" s="62">
        <v>53131609</v>
      </c>
      <c r="VMX1789" s="62">
        <v>53131609</v>
      </c>
      <c r="VMY1789" s="62">
        <v>53131609</v>
      </c>
      <c r="VMZ1789" s="62">
        <v>53131609</v>
      </c>
      <c r="VNA1789" s="62">
        <v>53131609</v>
      </c>
      <c r="VNB1789" s="62">
        <v>53131609</v>
      </c>
      <c r="VNC1789" s="62">
        <v>53131609</v>
      </c>
      <c r="VND1789" s="62">
        <v>53131609</v>
      </c>
      <c r="VNE1789" s="62">
        <v>53131609</v>
      </c>
      <c r="VNF1789" s="62">
        <v>53131609</v>
      </c>
      <c r="VNG1789" s="62">
        <v>53131609</v>
      </c>
      <c r="VNH1789" s="62">
        <v>53131609</v>
      </c>
      <c r="VNI1789" s="62">
        <v>53131609</v>
      </c>
      <c r="VNJ1789" s="62">
        <v>53131609</v>
      </c>
      <c r="VNK1789" s="62">
        <v>53131609</v>
      </c>
      <c r="VNL1789" s="62">
        <v>53131609</v>
      </c>
      <c r="VNM1789" s="62">
        <v>53131609</v>
      </c>
      <c r="VNN1789" s="62">
        <v>53131609</v>
      </c>
      <c r="VNO1789" s="62">
        <v>53131609</v>
      </c>
      <c r="VNP1789" s="62">
        <v>53131609</v>
      </c>
      <c r="VNQ1789" s="62">
        <v>53131609</v>
      </c>
      <c r="VNR1789" s="62">
        <v>53131609</v>
      </c>
      <c r="VNS1789" s="62">
        <v>53131609</v>
      </c>
      <c r="VNT1789" s="62">
        <v>53131609</v>
      </c>
      <c r="VNU1789" s="62">
        <v>53131609</v>
      </c>
      <c r="VNV1789" s="62">
        <v>53131609</v>
      </c>
      <c r="VNW1789" s="62">
        <v>53131609</v>
      </c>
      <c r="VNX1789" s="62">
        <v>53131609</v>
      </c>
      <c r="VNY1789" s="62">
        <v>53131609</v>
      </c>
      <c r="VNZ1789" s="62">
        <v>53131609</v>
      </c>
      <c r="VOA1789" s="62">
        <v>53131609</v>
      </c>
      <c r="VOB1789" s="62">
        <v>53131609</v>
      </c>
      <c r="VOC1789" s="62">
        <v>53131609</v>
      </c>
      <c r="VOD1789" s="62">
        <v>53131609</v>
      </c>
      <c r="VOE1789" s="62">
        <v>53131609</v>
      </c>
      <c r="VOF1789" s="62">
        <v>53131609</v>
      </c>
      <c r="VOG1789" s="62">
        <v>53131609</v>
      </c>
      <c r="VOH1789" s="62">
        <v>53131609</v>
      </c>
      <c r="VOI1789" s="62">
        <v>53131609</v>
      </c>
      <c r="VOJ1789" s="62">
        <v>53131609</v>
      </c>
      <c r="VOK1789" s="62">
        <v>53131609</v>
      </c>
      <c r="VOL1789" s="62">
        <v>53131609</v>
      </c>
      <c r="VOM1789" s="62">
        <v>53131609</v>
      </c>
      <c r="VON1789" s="62">
        <v>53131609</v>
      </c>
      <c r="VOO1789" s="62">
        <v>53131609</v>
      </c>
      <c r="VOP1789" s="62">
        <v>53131609</v>
      </c>
      <c r="VOQ1789" s="62">
        <v>53131609</v>
      </c>
      <c r="VOR1789" s="62">
        <v>53131609</v>
      </c>
      <c r="VOS1789" s="62">
        <v>53131609</v>
      </c>
      <c r="VOT1789" s="62">
        <v>53131609</v>
      </c>
      <c r="VOU1789" s="62">
        <v>53131609</v>
      </c>
      <c r="VOV1789" s="62">
        <v>53131609</v>
      </c>
      <c r="VOW1789" s="62">
        <v>53131609</v>
      </c>
      <c r="VOX1789" s="62">
        <v>53131609</v>
      </c>
      <c r="VOY1789" s="62">
        <v>53131609</v>
      </c>
      <c r="VOZ1789" s="62">
        <v>53131609</v>
      </c>
      <c r="VPA1789" s="62">
        <v>53131609</v>
      </c>
      <c r="VPB1789" s="62">
        <v>53131609</v>
      </c>
      <c r="VPC1789" s="62">
        <v>53131609</v>
      </c>
      <c r="VPD1789" s="62">
        <v>53131609</v>
      </c>
      <c r="VPE1789" s="62">
        <v>53131609</v>
      </c>
      <c r="VPF1789" s="62">
        <v>53131609</v>
      </c>
      <c r="VPG1789" s="62">
        <v>53131609</v>
      </c>
      <c r="VPH1789" s="62">
        <v>53131609</v>
      </c>
      <c r="VPI1789" s="62">
        <v>53131609</v>
      </c>
      <c r="VPJ1789" s="62">
        <v>53131609</v>
      </c>
      <c r="VPK1789" s="62">
        <v>53131609</v>
      </c>
      <c r="VPL1789" s="62">
        <v>53131609</v>
      </c>
      <c r="VPM1789" s="62">
        <v>53131609</v>
      </c>
      <c r="VPN1789" s="62">
        <v>53131609</v>
      </c>
      <c r="VPO1789" s="62">
        <v>53131609</v>
      </c>
      <c r="VPP1789" s="62">
        <v>53131609</v>
      </c>
      <c r="VPQ1789" s="62">
        <v>53131609</v>
      </c>
      <c r="VPR1789" s="62">
        <v>53131609</v>
      </c>
      <c r="VPS1789" s="62">
        <v>53131609</v>
      </c>
      <c r="VPT1789" s="62">
        <v>53131609</v>
      </c>
      <c r="VPU1789" s="62">
        <v>53131609</v>
      </c>
      <c r="VPV1789" s="62">
        <v>53131609</v>
      </c>
      <c r="VPW1789" s="62">
        <v>53131609</v>
      </c>
      <c r="VPX1789" s="62">
        <v>53131609</v>
      </c>
      <c r="VPY1789" s="62">
        <v>53131609</v>
      </c>
      <c r="VPZ1789" s="62">
        <v>53131609</v>
      </c>
      <c r="VQA1789" s="62">
        <v>53131609</v>
      </c>
      <c r="VQB1789" s="62">
        <v>53131609</v>
      </c>
      <c r="VQC1789" s="62">
        <v>53131609</v>
      </c>
      <c r="VQD1789" s="62">
        <v>53131609</v>
      </c>
      <c r="VQE1789" s="62">
        <v>53131609</v>
      </c>
      <c r="VQF1789" s="62">
        <v>53131609</v>
      </c>
      <c r="VQG1789" s="62">
        <v>53131609</v>
      </c>
      <c r="VQH1789" s="62">
        <v>53131609</v>
      </c>
      <c r="VQI1789" s="62">
        <v>53131609</v>
      </c>
      <c r="VQJ1789" s="62">
        <v>53131609</v>
      </c>
      <c r="VQK1789" s="62">
        <v>53131609</v>
      </c>
      <c r="VQL1789" s="62">
        <v>53131609</v>
      </c>
      <c r="VQM1789" s="62">
        <v>53131609</v>
      </c>
      <c r="VQN1789" s="62">
        <v>53131609</v>
      </c>
      <c r="VQO1789" s="62">
        <v>53131609</v>
      </c>
      <c r="VQP1789" s="62">
        <v>53131609</v>
      </c>
      <c r="VQQ1789" s="62">
        <v>53131609</v>
      </c>
      <c r="VQR1789" s="62">
        <v>53131609</v>
      </c>
      <c r="VQS1789" s="62">
        <v>53131609</v>
      </c>
      <c r="VQT1789" s="62">
        <v>53131609</v>
      </c>
      <c r="VQU1789" s="62">
        <v>53131609</v>
      </c>
      <c r="VQV1789" s="62">
        <v>53131609</v>
      </c>
      <c r="VQW1789" s="62">
        <v>53131609</v>
      </c>
      <c r="VQX1789" s="62">
        <v>53131609</v>
      </c>
      <c r="VQY1789" s="62">
        <v>53131609</v>
      </c>
      <c r="VQZ1789" s="62">
        <v>53131609</v>
      </c>
      <c r="VRA1789" s="62">
        <v>53131609</v>
      </c>
      <c r="VRB1789" s="62">
        <v>53131609</v>
      </c>
      <c r="VRC1789" s="62">
        <v>53131609</v>
      </c>
      <c r="VRD1789" s="62">
        <v>53131609</v>
      </c>
      <c r="VRE1789" s="62">
        <v>53131609</v>
      </c>
      <c r="VRF1789" s="62">
        <v>53131609</v>
      </c>
      <c r="VRG1789" s="62">
        <v>53131609</v>
      </c>
      <c r="VRH1789" s="62">
        <v>53131609</v>
      </c>
      <c r="VRI1789" s="62">
        <v>53131609</v>
      </c>
      <c r="VRJ1789" s="62">
        <v>53131609</v>
      </c>
      <c r="VRK1789" s="62">
        <v>53131609</v>
      </c>
      <c r="VRL1789" s="62">
        <v>53131609</v>
      </c>
      <c r="VRM1789" s="62">
        <v>53131609</v>
      </c>
      <c r="VRN1789" s="62">
        <v>53131609</v>
      </c>
      <c r="VRO1789" s="62">
        <v>53131609</v>
      </c>
      <c r="VRP1789" s="62">
        <v>53131609</v>
      </c>
      <c r="VRQ1789" s="62">
        <v>53131609</v>
      </c>
      <c r="VRR1789" s="62">
        <v>53131609</v>
      </c>
      <c r="VRS1789" s="62">
        <v>53131609</v>
      </c>
      <c r="VRT1789" s="62">
        <v>53131609</v>
      </c>
      <c r="VRU1789" s="62">
        <v>53131609</v>
      </c>
      <c r="VRV1789" s="62">
        <v>53131609</v>
      </c>
      <c r="VRW1789" s="62">
        <v>53131609</v>
      </c>
      <c r="VRX1789" s="62">
        <v>53131609</v>
      </c>
      <c r="VRY1789" s="62">
        <v>53131609</v>
      </c>
      <c r="VRZ1789" s="62">
        <v>53131609</v>
      </c>
      <c r="VSA1789" s="62">
        <v>53131609</v>
      </c>
      <c r="VSB1789" s="62">
        <v>53131609</v>
      </c>
      <c r="VSC1789" s="62">
        <v>53131609</v>
      </c>
      <c r="VSD1789" s="62">
        <v>53131609</v>
      </c>
      <c r="VSE1789" s="62">
        <v>53131609</v>
      </c>
      <c r="VSF1789" s="62">
        <v>53131609</v>
      </c>
      <c r="VSG1789" s="62">
        <v>53131609</v>
      </c>
      <c r="VSH1789" s="62">
        <v>53131609</v>
      </c>
      <c r="VSI1789" s="62">
        <v>53131609</v>
      </c>
      <c r="VSJ1789" s="62">
        <v>53131609</v>
      </c>
      <c r="VSK1789" s="62">
        <v>53131609</v>
      </c>
      <c r="VSL1789" s="62">
        <v>53131609</v>
      </c>
      <c r="VSM1789" s="62">
        <v>53131609</v>
      </c>
      <c r="VSN1789" s="62">
        <v>53131609</v>
      </c>
      <c r="VSO1789" s="62">
        <v>53131609</v>
      </c>
      <c r="VSP1789" s="62">
        <v>53131609</v>
      </c>
      <c r="VSQ1789" s="62">
        <v>53131609</v>
      </c>
      <c r="VSR1789" s="62">
        <v>53131609</v>
      </c>
      <c r="VSS1789" s="62">
        <v>53131609</v>
      </c>
      <c r="VST1789" s="62">
        <v>53131609</v>
      </c>
      <c r="VSU1789" s="62">
        <v>53131609</v>
      </c>
      <c r="VSV1789" s="62">
        <v>53131609</v>
      </c>
      <c r="VSW1789" s="62">
        <v>53131609</v>
      </c>
      <c r="VSX1789" s="62">
        <v>53131609</v>
      </c>
      <c r="VSY1789" s="62">
        <v>53131609</v>
      </c>
      <c r="VSZ1789" s="62">
        <v>53131609</v>
      </c>
      <c r="VTA1789" s="62">
        <v>53131609</v>
      </c>
      <c r="VTB1789" s="62">
        <v>53131609</v>
      </c>
      <c r="VTC1789" s="62">
        <v>53131609</v>
      </c>
      <c r="VTD1789" s="62">
        <v>53131609</v>
      </c>
      <c r="VTE1789" s="62">
        <v>53131609</v>
      </c>
      <c r="VTF1789" s="62">
        <v>53131609</v>
      </c>
      <c r="VTG1789" s="62">
        <v>53131609</v>
      </c>
      <c r="VTH1789" s="62">
        <v>53131609</v>
      </c>
      <c r="VTI1789" s="62">
        <v>53131609</v>
      </c>
      <c r="VTJ1789" s="62">
        <v>53131609</v>
      </c>
      <c r="VTK1789" s="62">
        <v>53131609</v>
      </c>
      <c r="VTL1789" s="62">
        <v>53131609</v>
      </c>
      <c r="VTM1789" s="62">
        <v>53131609</v>
      </c>
      <c r="VTN1789" s="62">
        <v>53131609</v>
      </c>
      <c r="VTO1789" s="62">
        <v>53131609</v>
      </c>
      <c r="VTP1789" s="62">
        <v>53131609</v>
      </c>
      <c r="VTQ1789" s="62">
        <v>53131609</v>
      </c>
      <c r="VTR1789" s="62">
        <v>53131609</v>
      </c>
      <c r="VTS1789" s="62">
        <v>53131609</v>
      </c>
      <c r="VTT1789" s="62">
        <v>53131609</v>
      </c>
      <c r="VTU1789" s="62">
        <v>53131609</v>
      </c>
      <c r="VTV1789" s="62">
        <v>53131609</v>
      </c>
      <c r="VTW1789" s="62">
        <v>53131609</v>
      </c>
      <c r="VTX1789" s="62">
        <v>53131609</v>
      </c>
      <c r="VTY1789" s="62">
        <v>53131609</v>
      </c>
      <c r="VTZ1789" s="62">
        <v>53131609</v>
      </c>
      <c r="VUA1789" s="62">
        <v>53131609</v>
      </c>
      <c r="VUB1789" s="62">
        <v>53131609</v>
      </c>
      <c r="VUC1789" s="62">
        <v>53131609</v>
      </c>
      <c r="VUD1789" s="62">
        <v>53131609</v>
      </c>
      <c r="VUE1789" s="62">
        <v>53131609</v>
      </c>
      <c r="VUF1789" s="62">
        <v>53131609</v>
      </c>
      <c r="VUG1789" s="62">
        <v>53131609</v>
      </c>
      <c r="VUH1789" s="62">
        <v>53131609</v>
      </c>
      <c r="VUI1789" s="62">
        <v>53131609</v>
      </c>
      <c r="VUJ1789" s="62">
        <v>53131609</v>
      </c>
      <c r="VUK1789" s="62">
        <v>53131609</v>
      </c>
      <c r="VUL1789" s="62">
        <v>53131609</v>
      </c>
      <c r="VUM1789" s="62">
        <v>53131609</v>
      </c>
      <c r="VUN1789" s="62">
        <v>53131609</v>
      </c>
      <c r="VUO1789" s="62">
        <v>53131609</v>
      </c>
      <c r="VUP1789" s="62">
        <v>53131609</v>
      </c>
      <c r="VUQ1789" s="62">
        <v>53131609</v>
      </c>
      <c r="VUR1789" s="62">
        <v>53131609</v>
      </c>
      <c r="VUS1789" s="62">
        <v>53131609</v>
      </c>
      <c r="VUT1789" s="62">
        <v>53131609</v>
      </c>
      <c r="VUU1789" s="62">
        <v>53131609</v>
      </c>
      <c r="VUV1789" s="62">
        <v>53131609</v>
      </c>
      <c r="VUW1789" s="62">
        <v>53131609</v>
      </c>
      <c r="VUX1789" s="62">
        <v>53131609</v>
      </c>
      <c r="VUY1789" s="62">
        <v>53131609</v>
      </c>
      <c r="VUZ1789" s="62">
        <v>53131609</v>
      </c>
      <c r="VVA1789" s="62">
        <v>53131609</v>
      </c>
      <c r="VVB1789" s="62">
        <v>53131609</v>
      </c>
      <c r="VVC1789" s="62">
        <v>53131609</v>
      </c>
      <c r="VVD1789" s="62">
        <v>53131609</v>
      </c>
      <c r="VVE1789" s="62">
        <v>53131609</v>
      </c>
      <c r="VVF1789" s="62">
        <v>53131609</v>
      </c>
      <c r="VVG1789" s="62">
        <v>53131609</v>
      </c>
      <c r="VVH1789" s="62">
        <v>53131609</v>
      </c>
      <c r="VVI1789" s="62">
        <v>53131609</v>
      </c>
      <c r="VVJ1789" s="62">
        <v>53131609</v>
      </c>
      <c r="VVK1789" s="62">
        <v>53131609</v>
      </c>
      <c r="VVL1789" s="62">
        <v>53131609</v>
      </c>
      <c r="VVM1789" s="62">
        <v>53131609</v>
      </c>
      <c r="VVN1789" s="62">
        <v>53131609</v>
      </c>
      <c r="VVO1789" s="62">
        <v>53131609</v>
      </c>
      <c r="VVP1789" s="62">
        <v>53131609</v>
      </c>
      <c r="VVQ1789" s="62">
        <v>53131609</v>
      </c>
      <c r="VVR1789" s="62">
        <v>53131609</v>
      </c>
      <c r="VVS1789" s="62">
        <v>53131609</v>
      </c>
      <c r="VVT1789" s="62">
        <v>53131609</v>
      </c>
      <c r="VVU1789" s="62">
        <v>53131609</v>
      </c>
      <c r="VVV1789" s="62">
        <v>53131609</v>
      </c>
      <c r="VVW1789" s="62">
        <v>53131609</v>
      </c>
      <c r="VVX1789" s="62">
        <v>53131609</v>
      </c>
      <c r="VVY1789" s="62">
        <v>53131609</v>
      </c>
      <c r="VVZ1789" s="62">
        <v>53131609</v>
      </c>
      <c r="VWA1789" s="62">
        <v>53131609</v>
      </c>
      <c r="VWB1789" s="62">
        <v>53131609</v>
      </c>
      <c r="VWC1789" s="62">
        <v>53131609</v>
      </c>
      <c r="VWD1789" s="62">
        <v>53131609</v>
      </c>
      <c r="VWE1789" s="62">
        <v>53131609</v>
      </c>
      <c r="VWF1789" s="62">
        <v>53131609</v>
      </c>
      <c r="VWG1789" s="62">
        <v>53131609</v>
      </c>
      <c r="VWH1789" s="62">
        <v>53131609</v>
      </c>
      <c r="VWI1789" s="62">
        <v>53131609</v>
      </c>
      <c r="VWJ1789" s="62">
        <v>53131609</v>
      </c>
      <c r="VWK1789" s="62">
        <v>53131609</v>
      </c>
      <c r="VWL1789" s="62">
        <v>53131609</v>
      </c>
      <c r="VWM1789" s="62">
        <v>53131609</v>
      </c>
      <c r="VWN1789" s="62">
        <v>53131609</v>
      </c>
      <c r="VWO1789" s="62">
        <v>53131609</v>
      </c>
      <c r="VWP1789" s="62">
        <v>53131609</v>
      </c>
      <c r="VWQ1789" s="62">
        <v>53131609</v>
      </c>
      <c r="VWR1789" s="62">
        <v>53131609</v>
      </c>
      <c r="VWS1789" s="62">
        <v>53131609</v>
      </c>
      <c r="VWT1789" s="62">
        <v>53131609</v>
      </c>
      <c r="VWU1789" s="62">
        <v>53131609</v>
      </c>
      <c r="VWV1789" s="62">
        <v>53131609</v>
      </c>
      <c r="VWW1789" s="62">
        <v>53131609</v>
      </c>
      <c r="VWX1789" s="62">
        <v>53131609</v>
      </c>
      <c r="VWY1789" s="62">
        <v>53131609</v>
      </c>
      <c r="VWZ1789" s="62">
        <v>53131609</v>
      </c>
      <c r="VXA1789" s="62">
        <v>53131609</v>
      </c>
      <c r="VXB1789" s="62">
        <v>53131609</v>
      </c>
      <c r="VXC1789" s="62">
        <v>53131609</v>
      </c>
      <c r="VXD1789" s="62">
        <v>53131609</v>
      </c>
      <c r="VXE1789" s="62">
        <v>53131609</v>
      </c>
      <c r="VXF1789" s="62">
        <v>53131609</v>
      </c>
      <c r="VXG1789" s="62">
        <v>53131609</v>
      </c>
      <c r="VXH1789" s="62">
        <v>53131609</v>
      </c>
      <c r="VXI1789" s="62">
        <v>53131609</v>
      </c>
      <c r="VXJ1789" s="62">
        <v>53131609</v>
      </c>
      <c r="VXK1789" s="62">
        <v>53131609</v>
      </c>
      <c r="VXL1789" s="62">
        <v>53131609</v>
      </c>
      <c r="VXM1789" s="62">
        <v>53131609</v>
      </c>
      <c r="VXN1789" s="62">
        <v>53131609</v>
      </c>
      <c r="VXO1789" s="62">
        <v>53131609</v>
      </c>
      <c r="VXP1789" s="62">
        <v>53131609</v>
      </c>
      <c r="VXQ1789" s="62">
        <v>53131609</v>
      </c>
      <c r="VXR1789" s="62">
        <v>53131609</v>
      </c>
      <c r="VXS1789" s="62">
        <v>53131609</v>
      </c>
      <c r="VXT1789" s="62">
        <v>53131609</v>
      </c>
      <c r="VXU1789" s="62">
        <v>53131609</v>
      </c>
      <c r="VXV1789" s="62">
        <v>53131609</v>
      </c>
      <c r="VXW1789" s="62">
        <v>53131609</v>
      </c>
      <c r="VXX1789" s="62">
        <v>53131609</v>
      </c>
      <c r="VXY1789" s="62">
        <v>53131609</v>
      </c>
      <c r="VXZ1789" s="62">
        <v>53131609</v>
      </c>
      <c r="VYA1789" s="62">
        <v>53131609</v>
      </c>
      <c r="VYB1789" s="62">
        <v>53131609</v>
      </c>
      <c r="VYC1789" s="62">
        <v>53131609</v>
      </c>
      <c r="VYD1789" s="62">
        <v>53131609</v>
      </c>
      <c r="VYE1789" s="62">
        <v>53131609</v>
      </c>
      <c r="VYF1789" s="62">
        <v>53131609</v>
      </c>
      <c r="VYG1789" s="62">
        <v>53131609</v>
      </c>
      <c r="VYH1789" s="62">
        <v>53131609</v>
      </c>
      <c r="VYI1789" s="62">
        <v>53131609</v>
      </c>
      <c r="VYJ1789" s="62">
        <v>53131609</v>
      </c>
      <c r="VYK1789" s="62">
        <v>53131609</v>
      </c>
      <c r="VYL1789" s="62">
        <v>53131609</v>
      </c>
      <c r="VYM1789" s="62">
        <v>53131609</v>
      </c>
      <c r="VYN1789" s="62">
        <v>53131609</v>
      </c>
      <c r="VYO1789" s="62">
        <v>53131609</v>
      </c>
      <c r="VYP1789" s="62">
        <v>53131609</v>
      </c>
      <c r="VYQ1789" s="62">
        <v>53131609</v>
      </c>
      <c r="VYR1789" s="62">
        <v>53131609</v>
      </c>
      <c r="VYS1789" s="62">
        <v>53131609</v>
      </c>
      <c r="VYT1789" s="62">
        <v>53131609</v>
      </c>
      <c r="VYU1789" s="62">
        <v>53131609</v>
      </c>
      <c r="VYV1789" s="62">
        <v>53131609</v>
      </c>
      <c r="VYW1789" s="62">
        <v>53131609</v>
      </c>
      <c r="VYX1789" s="62">
        <v>53131609</v>
      </c>
      <c r="VYY1789" s="62">
        <v>53131609</v>
      </c>
      <c r="VYZ1789" s="62">
        <v>53131609</v>
      </c>
      <c r="VZA1789" s="62">
        <v>53131609</v>
      </c>
      <c r="VZB1789" s="62">
        <v>53131609</v>
      </c>
      <c r="VZC1789" s="62">
        <v>53131609</v>
      </c>
      <c r="VZD1789" s="62">
        <v>53131609</v>
      </c>
      <c r="VZE1789" s="62">
        <v>53131609</v>
      </c>
      <c r="VZF1789" s="62">
        <v>53131609</v>
      </c>
      <c r="VZG1789" s="62">
        <v>53131609</v>
      </c>
      <c r="VZH1789" s="62">
        <v>53131609</v>
      </c>
      <c r="VZI1789" s="62">
        <v>53131609</v>
      </c>
      <c r="VZJ1789" s="62">
        <v>53131609</v>
      </c>
      <c r="VZK1789" s="62">
        <v>53131609</v>
      </c>
      <c r="VZL1789" s="62">
        <v>53131609</v>
      </c>
      <c r="VZM1789" s="62">
        <v>53131609</v>
      </c>
      <c r="VZN1789" s="62">
        <v>53131609</v>
      </c>
      <c r="VZO1789" s="62">
        <v>53131609</v>
      </c>
      <c r="VZP1789" s="62">
        <v>53131609</v>
      </c>
      <c r="VZQ1789" s="62">
        <v>53131609</v>
      </c>
      <c r="VZR1789" s="62">
        <v>53131609</v>
      </c>
      <c r="VZS1789" s="62">
        <v>53131609</v>
      </c>
      <c r="VZT1789" s="62">
        <v>53131609</v>
      </c>
      <c r="VZU1789" s="62">
        <v>53131609</v>
      </c>
      <c r="VZV1789" s="62">
        <v>53131609</v>
      </c>
      <c r="VZW1789" s="62">
        <v>53131609</v>
      </c>
      <c r="VZX1789" s="62">
        <v>53131609</v>
      </c>
      <c r="VZY1789" s="62">
        <v>53131609</v>
      </c>
      <c r="VZZ1789" s="62">
        <v>53131609</v>
      </c>
      <c r="WAA1789" s="62">
        <v>53131609</v>
      </c>
      <c r="WAB1789" s="62">
        <v>53131609</v>
      </c>
      <c r="WAC1789" s="62">
        <v>53131609</v>
      </c>
      <c r="WAD1789" s="62">
        <v>53131609</v>
      </c>
      <c r="WAE1789" s="62">
        <v>53131609</v>
      </c>
      <c r="WAF1789" s="62">
        <v>53131609</v>
      </c>
      <c r="WAG1789" s="62">
        <v>53131609</v>
      </c>
      <c r="WAH1789" s="62">
        <v>53131609</v>
      </c>
      <c r="WAI1789" s="62">
        <v>53131609</v>
      </c>
      <c r="WAJ1789" s="62">
        <v>53131609</v>
      </c>
      <c r="WAK1789" s="62">
        <v>53131609</v>
      </c>
      <c r="WAL1789" s="62">
        <v>53131609</v>
      </c>
      <c r="WAM1789" s="62">
        <v>53131609</v>
      </c>
      <c r="WAN1789" s="62">
        <v>53131609</v>
      </c>
      <c r="WAO1789" s="62">
        <v>53131609</v>
      </c>
      <c r="WAP1789" s="62">
        <v>53131609</v>
      </c>
      <c r="WAQ1789" s="62">
        <v>53131609</v>
      </c>
      <c r="WAR1789" s="62">
        <v>53131609</v>
      </c>
      <c r="WAS1789" s="62">
        <v>53131609</v>
      </c>
      <c r="WAT1789" s="62">
        <v>53131609</v>
      </c>
      <c r="WAU1789" s="62">
        <v>53131609</v>
      </c>
      <c r="WAV1789" s="62">
        <v>53131609</v>
      </c>
      <c r="WAW1789" s="62">
        <v>53131609</v>
      </c>
      <c r="WAX1789" s="62">
        <v>53131609</v>
      </c>
      <c r="WAY1789" s="62">
        <v>53131609</v>
      </c>
      <c r="WAZ1789" s="62">
        <v>53131609</v>
      </c>
      <c r="WBA1789" s="62">
        <v>53131609</v>
      </c>
      <c r="WBB1789" s="62">
        <v>53131609</v>
      </c>
      <c r="WBC1789" s="62">
        <v>53131609</v>
      </c>
      <c r="WBD1789" s="62">
        <v>53131609</v>
      </c>
      <c r="WBE1789" s="62">
        <v>53131609</v>
      </c>
      <c r="WBF1789" s="62">
        <v>53131609</v>
      </c>
      <c r="WBG1789" s="62">
        <v>53131609</v>
      </c>
      <c r="WBH1789" s="62">
        <v>53131609</v>
      </c>
      <c r="WBI1789" s="62">
        <v>53131609</v>
      </c>
      <c r="WBJ1789" s="62">
        <v>53131609</v>
      </c>
      <c r="WBK1789" s="62">
        <v>53131609</v>
      </c>
      <c r="WBL1789" s="62">
        <v>53131609</v>
      </c>
      <c r="WBM1789" s="62">
        <v>53131609</v>
      </c>
      <c r="WBN1789" s="62">
        <v>53131609</v>
      </c>
      <c r="WBO1789" s="62">
        <v>53131609</v>
      </c>
      <c r="WBP1789" s="62">
        <v>53131609</v>
      </c>
      <c r="WBQ1789" s="62">
        <v>53131609</v>
      </c>
      <c r="WBR1789" s="62">
        <v>53131609</v>
      </c>
      <c r="WBS1789" s="62">
        <v>53131609</v>
      </c>
      <c r="WBT1789" s="62">
        <v>53131609</v>
      </c>
      <c r="WBU1789" s="62">
        <v>53131609</v>
      </c>
      <c r="WBV1789" s="62">
        <v>53131609</v>
      </c>
      <c r="WBW1789" s="62">
        <v>53131609</v>
      </c>
      <c r="WBX1789" s="62">
        <v>53131609</v>
      </c>
      <c r="WBY1789" s="62">
        <v>53131609</v>
      </c>
      <c r="WBZ1789" s="62">
        <v>53131609</v>
      </c>
      <c r="WCA1789" s="62">
        <v>53131609</v>
      </c>
      <c r="WCB1789" s="62">
        <v>53131609</v>
      </c>
      <c r="WCC1789" s="62">
        <v>53131609</v>
      </c>
      <c r="WCD1789" s="62">
        <v>53131609</v>
      </c>
      <c r="WCE1789" s="62">
        <v>53131609</v>
      </c>
      <c r="WCF1789" s="62">
        <v>53131609</v>
      </c>
      <c r="WCG1789" s="62">
        <v>53131609</v>
      </c>
      <c r="WCH1789" s="62">
        <v>53131609</v>
      </c>
      <c r="WCI1789" s="62">
        <v>53131609</v>
      </c>
      <c r="WCJ1789" s="62">
        <v>53131609</v>
      </c>
      <c r="WCK1789" s="62">
        <v>53131609</v>
      </c>
      <c r="WCL1789" s="62">
        <v>53131609</v>
      </c>
      <c r="WCM1789" s="62">
        <v>53131609</v>
      </c>
      <c r="WCN1789" s="62">
        <v>53131609</v>
      </c>
      <c r="WCO1789" s="62">
        <v>53131609</v>
      </c>
      <c r="WCP1789" s="62">
        <v>53131609</v>
      </c>
      <c r="WCQ1789" s="62">
        <v>53131609</v>
      </c>
      <c r="WCR1789" s="62">
        <v>53131609</v>
      </c>
      <c r="WCS1789" s="62">
        <v>53131609</v>
      </c>
      <c r="WCT1789" s="62">
        <v>53131609</v>
      </c>
      <c r="WCU1789" s="62">
        <v>53131609</v>
      </c>
      <c r="WCV1789" s="62">
        <v>53131609</v>
      </c>
      <c r="WCW1789" s="62">
        <v>53131609</v>
      </c>
      <c r="WCX1789" s="62">
        <v>53131609</v>
      </c>
      <c r="WCY1789" s="62">
        <v>53131609</v>
      </c>
      <c r="WCZ1789" s="62">
        <v>53131609</v>
      </c>
      <c r="WDA1789" s="62">
        <v>53131609</v>
      </c>
      <c r="WDB1789" s="62">
        <v>53131609</v>
      </c>
      <c r="WDC1789" s="62">
        <v>53131609</v>
      </c>
      <c r="WDD1789" s="62">
        <v>53131609</v>
      </c>
      <c r="WDE1789" s="62">
        <v>53131609</v>
      </c>
      <c r="WDF1789" s="62">
        <v>53131609</v>
      </c>
      <c r="WDG1789" s="62">
        <v>53131609</v>
      </c>
      <c r="WDH1789" s="62">
        <v>53131609</v>
      </c>
      <c r="WDI1789" s="62">
        <v>53131609</v>
      </c>
      <c r="WDJ1789" s="62">
        <v>53131609</v>
      </c>
      <c r="WDK1789" s="62">
        <v>53131609</v>
      </c>
      <c r="WDL1789" s="62">
        <v>53131609</v>
      </c>
      <c r="WDM1789" s="62">
        <v>53131609</v>
      </c>
      <c r="WDN1789" s="62">
        <v>53131609</v>
      </c>
      <c r="WDO1789" s="62">
        <v>53131609</v>
      </c>
      <c r="WDP1789" s="62">
        <v>53131609</v>
      </c>
      <c r="WDQ1789" s="62">
        <v>53131609</v>
      </c>
      <c r="WDR1789" s="62">
        <v>53131609</v>
      </c>
      <c r="WDS1789" s="62">
        <v>53131609</v>
      </c>
      <c r="WDT1789" s="62">
        <v>53131609</v>
      </c>
      <c r="WDU1789" s="62">
        <v>53131609</v>
      </c>
      <c r="WDV1789" s="62">
        <v>53131609</v>
      </c>
      <c r="WDW1789" s="62">
        <v>53131609</v>
      </c>
      <c r="WDX1789" s="62">
        <v>53131609</v>
      </c>
      <c r="WDY1789" s="62">
        <v>53131609</v>
      </c>
      <c r="WDZ1789" s="62">
        <v>53131609</v>
      </c>
      <c r="WEA1789" s="62">
        <v>53131609</v>
      </c>
      <c r="WEB1789" s="62">
        <v>53131609</v>
      </c>
      <c r="WEC1789" s="62">
        <v>53131609</v>
      </c>
      <c r="WED1789" s="62">
        <v>53131609</v>
      </c>
      <c r="WEE1789" s="62">
        <v>53131609</v>
      </c>
      <c r="WEF1789" s="62">
        <v>53131609</v>
      </c>
      <c r="WEG1789" s="62">
        <v>53131609</v>
      </c>
      <c r="WEH1789" s="62">
        <v>53131609</v>
      </c>
      <c r="WEI1789" s="62">
        <v>53131609</v>
      </c>
      <c r="WEJ1789" s="62">
        <v>53131609</v>
      </c>
      <c r="WEK1789" s="62">
        <v>53131609</v>
      </c>
      <c r="WEL1789" s="62">
        <v>53131609</v>
      </c>
      <c r="WEM1789" s="62">
        <v>53131609</v>
      </c>
      <c r="WEN1789" s="62">
        <v>53131609</v>
      </c>
      <c r="WEO1789" s="62">
        <v>53131609</v>
      </c>
      <c r="WEP1789" s="62">
        <v>53131609</v>
      </c>
      <c r="WEQ1789" s="62">
        <v>53131609</v>
      </c>
      <c r="WER1789" s="62">
        <v>53131609</v>
      </c>
      <c r="WES1789" s="62">
        <v>53131609</v>
      </c>
      <c r="WET1789" s="62">
        <v>53131609</v>
      </c>
      <c r="WEU1789" s="62">
        <v>53131609</v>
      </c>
      <c r="WEV1789" s="62">
        <v>53131609</v>
      </c>
      <c r="WEW1789" s="62">
        <v>53131609</v>
      </c>
      <c r="WEX1789" s="62">
        <v>53131609</v>
      </c>
      <c r="WEY1789" s="62">
        <v>53131609</v>
      </c>
      <c r="WEZ1789" s="62">
        <v>53131609</v>
      </c>
      <c r="WFA1789" s="62">
        <v>53131609</v>
      </c>
      <c r="WFB1789" s="62">
        <v>53131609</v>
      </c>
      <c r="WFC1789" s="62">
        <v>53131609</v>
      </c>
      <c r="WFD1789" s="62">
        <v>53131609</v>
      </c>
      <c r="WFE1789" s="62">
        <v>53131609</v>
      </c>
      <c r="WFF1789" s="62">
        <v>53131609</v>
      </c>
      <c r="WFG1789" s="62">
        <v>53131609</v>
      </c>
      <c r="WFH1789" s="62">
        <v>53131609</v>
      </c>
      <c r="WFI1789" s="62">
        <v>53131609</v>
      </c>
      <c r="WFJ1789" s="62">
        <v>53131609</v>
      </c>
      <c r="WFK1789" s="62">
        <v>53131609</v>
      </c>
      <c r="WFL1789" s="62">
        <v>53131609</v>
      </c>
      <c r="WFM1789" s="62">
        <v>53131609</v>
      </c>
      <c r="WFN1789" s="62">
        <v>53131609</v>
      </c>
      <c r="WFO1789" s="62">
        <v>53131609</v>
      </c>
      <c r="WFP1789" s="62">
        <v>53131609</v>
      </c>
      <c r="WFQ1789" s="62">
        <v>53131609</v>
      </c>
      <c r="WFR1789" s="62">
        <v>53131609</v>
      </c>
      <c r="WFS1789" s="62">
        <v>53131609</v>
      </c>
      <c r="WFT1789" s="62">
        <v>53131609</v>
      </c>
      <c r="WFU1789" s="62">
        <v>53131609</v>
      </c>
      <c r="WFV1789" s="62">
        <v>53131609</v>
      </c>
      <c r="WFW1789" s="62">
        <v>53131609</v>
      </c>
      <c r="WFX1789" s="62">
        <v>53131609</v>
      </c>
      <c r="WFY1789" s="62">
        <v>53131609</v>
      </c>
      <c r="WFZ1789" s="62">
        <v>53131609</v>
      </c>
      <c r="WGA1789" s="62">
        <v>53131609</v>
      </c>
      <c r="WGB1789" s="62">
        <v>53131609</v>
      </c>
      <c r="WGC1789" s="62">
        <v>53131609</v>
      </c>
      <c r="WGD1789" s="62">
        <v>53131609</v>
      </c>
      <c r="WGE1789" s="62">
        <v>53131609</v>
      </c>
      <c r="WGF1789" s="62">
        <v>53131609</v>
      </c>
      <c r="WGG1789" s="62">
        <v>53131609</v>
      </c>
      <c r="WGH1789" s="62">
        <v>53131609</v>
      </c>
      <c r="WGI1789" s="62">
        <v>53131609</v>
      </c>
      <c r="WGJ1789" s="62">
        <v>53131609</v>
      </c>
      <c r="WGK1789" s="62">
        <v>53131609</v>
      </c>
      <c r="WGL1789" s="62">
        <v>53131609</v>
      </c>
      <c r="WGM1789" s="62">
        <v>53131609</v>
      </c>
      <c r="WGN1789" s="62">
        <v>53131609</v>
      </c>
      <c r="WGO1789" s="62">
        <v>53131609</v>
      </c>
      <c r="WGP1789" s="62">
        <v>53131609</v>
      </c>
      <c r="WGQ1789" s="62">
        <v>53131609</v>
      </c>
      <c r="WGR1789" s="62">
        <v>53131609</v>
      </c>
      <c r="WGS1789" s="62">
        <v>53131609</v>
      </c>
      <c r="WGT1789" s="62">
        <v>53131609</v>
      </c>
      <c r="WGU1789" s="62">
        <v>53131609</v>
      </c>
      <c r="WGV1789" s="62">
        <v>53131609</v>
      </c>
      <c r="WGW1789" s="62">
        <v>53131609</v>
      </c>
      <c r="WGX1789" s="62">
        <v>53131609</v>
      </c>
      <c r="WGY1789" s="62">
        <v>53131609</v>
      </c>
      <c r="WGZ1789" s="62">
        <v>53131609</v>
      </c>
      <c r="WHA1789" s="62">
        <v>53131609</v>
      </c>
      <c r="WHB1789" s="62">
        <v>53131609</v>
      </c>
      <c r="WHC1789" s="62">
        <v>53131609</v>
      </c>
      <c r="WHD1789" s="62">
        <v>53131609</v>
      </c>
      <c r="WHE1789" s="62">
        <v>53131609</v>
      </c>
      <c r="WHF1789" s="62">
        <v>53131609</v>
      </c>
      <c r="WHG1789" s="62">
        <v>53131609</v>
      </c>
      <c r="WHH1789" s="62">
        <v>53131609</v>
      </c>
      <c r="WHI1789" s="62">
        <v>53131609</v>
      </c>
      <c r="WHJ1789" s="62">
        <v>53131609</v>
      </c>
      <c r="WHK1789" s="62">
        <v>53131609</v>
      </c>
      <c r="WHL1789" s="62">
        <v>53131609</v>
      </c>
      <c r="WHM1789" s="62">
        <v>53131609</v>
      </c>
      <c r="WHN1789" s="62">
        <v>53131609</v>
      </c>
      <c r="WHO1789" s="62">
        <v>53131609</v>
      </c>
      <c r="WHP1789" s="62">
        <v>53131609</v>
      </c>
      <c r="WHQ1789" s="62">
        <v>53131609</v>
      </c>
      <c r="WHR1789" s="62">
        <v>53131609</v>
      </c>
      <c r="WHS1789" s="62">
        <v>53131609</v>
      </c>
      <c r="WHT1789" s="62">
        <v>53131609</v>
      </c>
      <c r="WHU1789" s="62">
        <v>53131609</v>
      </c>
      <c r="WHV1789" s="62">
        <v>53131609</v>
      </c>
      <c r="WHW1789" s="62">
        <v>53131609</v>
      </c>
      <c r="WHX1789" s="62">
        <v>53131609</v>
      </c>
      <c r="WHY1789" s="62">
        <v>53131609</v>
      </c>
      <c r="WHZ1789" s="62">
        <v>53131609</v>
      </c>
      <c r="WIA1789" s="62">
        <v>53131609</v>
      </c>
      <c r="WIB1789" s="62">
        <v>53131609</v>
      </c>
      <c r="WIC1789" s="62">
        <v>53131609</v>
      </c>
      <c r="WID1789" s="62">
        <v>53131609</v>
      </c>
      <c r="WIE1789" s="62">
        <v>53131609</v>
      </c>
      <c r="WIF1789" s="62">
        <v>53131609</v>
      </c>
      <c r="WIG1789" s="62">
        <v>53131609</v>
      </c>
      <c r="WIH1789" s="62">
        <v>53131609</v>
      </c>
      <c r="WII1789" s="62">
        <v>53131609</v>
      </c>
      <c r="WIJ1789" s="62">
        <v>53131609</v>
      </c>
      <c r="WIK1789" s="62">
        <v>53131609</v>
      </c>
      <c r="WIL1789" s="62">
        <v>53131609</v>
      </c>
      <c r="WIM1789" s="62">
        <v>53131609</v>
      </c>
      <c r="WIN1789" s="62">
        <v>53131609</v>
      </c>
      <c r="WIO1789" s="62">
        <v>53131609</v>
      </c>
      <c r="WIP1789" s="62">
        <v>53131609</v>
      </c>
      <c r="WIQ1789" s="62">
        <v>53131609</v>
      </c>
      <c r="WIR1789" s="62">
        <v>53131609</v>
      </c>
      <c r="WIS1789" s="62">
        <v>53131609</v>
      </c>
      <c r="WIT1789" s="62">
        <v>53131609</v>
      </c>
      <c r="WIU1789" s="62">
        <v>53131609</v>
      </c>
      <c r="WIV1789" s="62">
        <v>53131609</v>
      </c>
      <c r="WIW1789" s="62">
        <v>53131609</v>
      </c>
      <c r="WIX1789" s="62">
        <v>53131609</v>
      </c>
      <c r="WIY1789" s="62">
        <v>53131609</v>
      </c>
      <c r="WIZ1789" s="62">
        <v>53131609</v>
      </c>
      <c r="WJA1789" s="62">
        <v>53131609</v>
      </c>
      <c r="WJB1789" s="62">
        <v>53131609</v>
      </c>
      <c r="WJC1789" s="62">
        <v>53131609</v>
      </c>
      <c r="WJD1789" s="62">
        <v>53131609</v>
      </c>
      <c r="WJE1789" s="62">
        <v>53131609</v>
      </c>
      <c r="WJF1789" s="62">
        <v>53131609</v>
      </c>
      <c r="WJG1789" s="62">
        <v>53131609</v>
      </c>
      <c r="WJH1789" s="62">
        <v>53131609</v>
      </c>
      <c r="WJI1789" s="62">
        <v>53131609</v>
      </c>
      <c r="WJJ1789" s="62">
        <v>53131609</v>
      </c>
      <c r="WJK1789" s="62">
        <v>53131609</v>
      </c>
      <c r="WJL1789" s="62">
        <v>53131609</v>
      </c>
      <c r="WJM1789" s="62">
        <v>53131609</v>
      </c>
      <c r="WJN1789" s="62">
        <v>53131609</v>
      </c>
      <c r="WJO1789" s="62">
        <v>53131609</v>
      </c>
      <c r="WJP1789" s="62">
        <v>53131609</v>
      </c>
      <c r="WJQ1789" s="62">
        <v>53131609</v>
      </c>
      <c r="WJR1789" s="62">
        <v>53131609</v>
      </c>
      <c r="WJS1789" s="62">
        <v>53131609</v>
      </c>
      <c r="WJT1789" s="62">
        <v>53131609</v>
      </c>
      <c r="WJU1789" s="62">
        <v>53131609</v>
      </c>
      <c r="WJV1789" s="62">
        <v>53131609</v>
      </c>
      <c r="WJW1789" s="62">
        <v>53131609</v>
      </c>
      <c r="WJX1789" s="62">
        <v>53131609</v>
      </c>
      <c r="WJY1789" s="62">
        <v>53131609</v>
      </c>
      <c r="WJZ1789" s="62">
        <v>53131609</v>
      </c>
      <c r="WKA1789" s="62">
        <v>53131609</v>
      </c>
      <c r="WKB1789" s="62">
        <v>53131609</v>
      </c>
      <c r="WKC1789" s="62">
        <v>53131609</v>
      </c>
      <c r="WKD1789" s="62">
        <v>53131609</v>
      </c>
      <c r="WKE1789" s="62">
        <v>53131609</v>
      </c>
      <c r="WKF1789" s="62">
        <v>53131609</v>
      </c>
      <c r="WKG1789" s="62">
        <v>53131609</v>
      </c>
      <c r="WKH1789" s="62">
        <v>53131609</v>
      </c>
      <c r="WKI1789" s="62">
        <v>53131609</v>
      </c>
      <c r="WKJ1789" s="62">
        <v>53131609</v>
      </c>
      <c r="WKK1789" s="62">
        <v>53131609</v>
      </c>
      <c r="WKL1789" s="62">
        <v>53131609</v>
      </c>
      <c r="WKM1789" s="62">
        <v>53131609</v>
      </c>
      <c r="WKN1789" s="62">
        <v>53131609</v>
      </c>
      <c r="WKO1789" s="62">
        <v>53131609</v>
      </c>
      <c r="WKP1789" s="62">
        <v>53131609</v>
      </c>
      <c r="WKQ1789" s="62">
        <v>53131609</v>
      </c>
      <c r="WKR1789" s="62">
        <v>53131609</v>
      </c>
      <c r="WKS1789" s="62">
        <v>53131609</v>
      </c>
      <c r="WKT1789" s="62">
        <v>53131609</v>
      </c>
      <c r="WKU1789" s="62">
        <v>53131609</v>
      </c>
      <c r="WKV1789" s="62">
        <v>53131609</v>
      </c>
      <c r="WKW1789" s="62">
        <v>53131609</v>
      </c>
      <c r="WKX1789" s="62">
        <v>53131609</v>
      </c>
      <c r="WKY1789" s="62">
        <v>53131609</v>
      </c>
      <c r="WKZ1789" s="62">
        <v>53131609</v>
      </c>
      <c r="WLA1789" s="62">
        <v>53131609</v>
      </c>
      <c r="WLB1789" s="62">
        <v>53131609</v>
      </c>
      <c r="WLC1789" s="62">
        <v>53131609</v>
      </c>
      <c r="WLD1789" s="62">
        <v>53131609</v>
      </c>
      <c r="WLE1789" s="62">
        <v>53131609</v>
      </c>
      <c r="WLF1789" s="62">
        <v>53131609</v>
      </c>
      <c r="WLG1789" s="62">
        <v>53131609</v>
      </c>
      <c r="WLH1789" s="62">
        <v>53131609</v>
      </c>
      <c r="WLI1789" s="62">
        <v>53131609</v>
      </c>
      <c r="WLJ1789" s="62">
        <v>53131609</v>
      </c>
      <c r="WLK1789" s="62">
        <v>53131609</v>
      </c>
      <c r="WLL1789" s="62">
        <v>53131609</v>
      </c>
      <c r="WLM1789" s="62">
        <v>53131609</v>
      </c>
      <c r="WLN1789" s="62">
        <v>53131609</v>
      </c>
      <c r="WLO1789" s="62">
        <v>53131609</v>
      </c>
      <c r="WLP1789" s="62">
        <v>53131609</v>
      </c>
      <c r="WLQ1789" s="62">
        <v>53131609</v>
      </c>
      <c r="WLR1789" s="62">
        <v>53131609</v>
      </c>
      <c r="WLS1789" s="62">
        <v>53131609</v>
      </c>
      <c r="WLT1789" s="62">
        <v>53131609</v>
      </c>
      <c r="WLU1789" s="62">
        <v>53131609</v>
      </c>
      <c r="WLV1789" s="62">
        <v>53131609</v>
      </c>
      <c r="WLW1789" s="62">
        <v>53131609</v>
      </c>
      <c r="WLX1789" s="62">
        <v>53131609</v>
      </c>
      <c r="WLY1789" s="62">
        <v>53131609</v>
      </c>
      <c r="WLZ1789" s="62">
        <v>53131609</v>
      </c>
      <c r="WMA1789" s="62">
        <v>53131609</v>
      </c>
      <c r="WMB1789" s="62">
        <v>53131609</v>
      </c>
      <c r="WMC1789" s="62">
        <v>53131609</v>
      </c>
      <c r="WMD1789" s="62">
        <v>53131609</v>
      </c>
      <c r="WME1789" s="62">
        <v>53131609</v>
      </c>
      <c r="WMF1789" s="62">
        <v>53131609</v>
      </c>
      <c r="WMG1789" s="62">
        <v>53131609</v>
      </c>
      <c r="WMH1789" s="62">
        <v>53131609</v>
      </c>
      <c r="WMI1789" s="62">
        <v>53131609</v>
      </c>
      <c r="WMJ1789" s="62">
        <v>53131609</v>
      </c>
      <c r="WMK1789" s="62">
        <v>53131609</v>
      </c>
      <c r="WML1789" s="62">
        <v>53131609</v>
      </c>
      <c r="WMM1789" s="62">
        <v>53131609</v>
      </c>
      <c r="WMN1789" s="62">
        <v>53131609</v>
      </c>
      <c r="WMO1789" s="62">
        <v>53131609</v>
      </c>
      <c r="WMP1789" s="62">
        <v>53131609</v>
      </c>
      <c r="WMQ1789" s="62">
        <v>53131609</v>
      </c>
      <c r="WMR1789" s="62">
        <v>53131609</v>
      </c>
      <c r="WMS1789" s="62">
        <v>53131609</v>
      </c>
      <c r="WMT1789" s="62">
        <v>53131609</v>
      </c>
      <c r="WMU1789" s="62">
        <v>53131609</v>
      </c>
      <c r="WMV1789" s="62">
        <v>53131609</v>
      </c>
      <c r="WMW1789" s="62">
        <v>53131609</v>
      </c>
      <c r="WMX1789" s="62">
        <v>53131609</v>
      </c>
      <c r="WMY1789" s="62">
        <v>53131609</v>
      </c>
      <c r="WMZ1789" s="62">
        <v>53131609</v>
      </c>
      <c r="WNA1789" s="62">
        <v>53131609</v>
      </c>
      <c r="WNB1789" s="62">
        <v>53131609</v>
      </c>
      <c r="WNC1789" s="62">
        <v>53131609</v>
      </c>
      <c r="WND1789" s="62">
        <v>53131609</v>
      </c>
      <c r="WNE1789" s="62">
        <v>53131609</v>
      </c>
      <c r="WNF1789" s="62">
        <v>53131609</v>
      </c>
      <c r="WNG1789" s="62">
        <v>53131609</v>
      </c>
      <c r="WNH1789" s="62">
        <v>53131609</v>
      </c>
      <c r="WNI1789" s="62">
        <v>53131609</v>
      </c>
      <c r="WNJ1789" s="62">
        <v>53131609</v>
      </c>
      <c r="WNK1789" s="62">
        <v>53131609</v>
      </c>
      <c r="WNL1789" s="62">
        <v>53131609</v>
      </c>
      <c r="WNM1789" s="62">
        <v>53131609</v>
      </c>
      <c r="WNN1789" s="62">
        <v>53131609</v>
      </c>
      <c r="WNO1789" s="62">
        <v>53131609</v>
      </c>
      <c r="WNP1789" s="62">
        <v>53131609</v>
      </c>
      <c r="WNQ1789" s="62">
        <v>53131609</v>
      </c>
      <c r="WNR1789" s="62">
        <v>53131609</v>
      </c>
      <c r="WNS1789" s="62">
        <v>53131609</v>
      </c>
      <c r="WNT1789" s="62">
        <v>53131609</v>
      </c>
      <c r="WNU1789" s="62">
        <v>53131609</v>
      </c>
      <c r="WNV1789" s="62">
        <v>53131609</v>
      </c>
      <c r="WNW1789" s="62">
        <v>53131609</v>
      </c>
      <c r="WNX1789" s="62">
        <v>53131609</v>
      </c>
      <c r="WNY1789" s="62">
        <v>53131609</v>
      </c>
      <c r="WNZ1789" s="62">
        <v>53131609</v>
      </c>
      <c r="WOA1789" s="62">
        <v>53131609</v>
      </c>
      <c r="WOB1789" s="62">
        <v>53131609</v>
      </c>
      <c r="WOC1789" s="62">
        <v>53131609</v>
      </c>
      <c r="WOD1789" s="62">
        <v>53131609</v>
      </c>
      <c r="WOE1789" s="62">
        <v>53131609</v>
      </c>
      <c r="WOF1789" s="62">
        <v>53131609</v>
      </c>
      <c r="WOG1789" s="62">
        <v>53131609</v>
      </c>
      <c r="WOH1789" s="62">
        <v>53131609</v>
      </c>
      <c r="WOI1789" s="62">
        <v>53131609</v>
      </c>
      <c r="WOJ1789" s="62">
        <v>53131609</v>
      </c>
      <c r="WOK1789" s="62">
        <v>53131609</v>
      </c>
      <c r="WOL1789" s="62">
        <v>53131609</v>
      </c>
      <c r="WOM1789" s="62">
        <v>53131609</v>
      </c>
      <c r="WON1789" s="62">
        <v>53131609</v>
      </c>
      <c r="WOO1789" s="62">
        <v>53131609</v>
      </c>
      <c r="WOP1789" s="62">
        <v>53131609</v>
      </c>
      <c r="WOQ1789" s="62">
        <v>53131609</v>
      </c>
      <c r="WOR1789" s="62">
        <v>53131609</v>
      </c>
      <c r="WOS1789" s="62">
        <v>53131609</v>
      </c>
      <c r="WOT1789" s="62">
        <v>53131609</v>
      </c>
      <c r="WOU1789" s="62">
        <v>53131609</v>
      </c>
      <c r="WOV1789" s="62">
        <v>53131609</v>
      </c>
      <c r="WOW1789" s="62">
        <v>53131609</v>
      </c>
      <c r="WOX1789" s="62">
        <v>53131609</v>
      </c>
      <c r="WOY1789" s="62">
        <v>53131609</v>
      </c>
      <c r="WOZ1789" s="62">
        <v>53131609</v>
      </c>
      <c r="WPA1789" s="62">
        <v>53131609</v>
      </c>
      <c r="WPB1789" s="62">
        <v>53131609</v>
      </c>
      <c r="WPC1789" s="62">
        <v>53131609</v>
      </c>
      <c r="WPD1789" s="62">
        <v>53131609</v>
      </c>
      <c r="WPE1789" s="62">
        <v>53131609</v>
      </c>
      <c r="WPF1789" s="62">
        <v>53131609</v>
      </c>
      <c r="WPG1789" s="62">
        <v>53131609</v>
      </c>
      <c r="WPH1789" s="62">
        <v>53131609</v>
      </c>
      <c r="WPI1789" s="62">
        <v>53131609</v>
      </c>
      <c r="WPJ1789" s="62">
        <v>53131609</v>
      </c>
      <c r="WPK1789" s="62">
        <v>53131609</v>
      </c>
      <c r="WPL1789" s="62">
        <v>53131609</v>
      </c>
      <c r="WPM1789" s="62">
        <v>53131609</v>
      </c>
      <c r="WPN1789" s="62">
        <v>53131609</v>
      </c>
      <c r="WPO1789" s="62">
        <v>53131609</v>
      </c>
      <c r="WPP1789" s="62">
        <v>53131609</v>
      </c>
      <c r="WPQ1789" s="62">
        <v>53131609</v>
      </c>
      <c r="WPR1789" s="62">
        <v>53131609</v>
      </c>
      <c r="WPS1789" s="62">
        <v>53131609</v>
      </c>
      <c r="WPT1789" s="62">
        <v>53131609</v>
      </c>
      <c r="WPU1789" s="62">
        <v>53131609</v>
      </c>
      <c r="WPV1789" s="62">
        <v>53131609</v>
      </c>
      <c r="WPW1789" s="62">
        <v>53131609</v>
      </c>
      <c r="WPX1789" s="62">
        <v>53131609</v>
      </c>
      <c r="WPY1789" s="62">
        <v>53131609</v>
      </c>
      <c r="WPZ1789" s="62">
        <v>53131609</v>
      </c>
      <c r="WQA1789" s="62">
        <v>53131609</v>
      </c>
      <c r="WQB1789" s="62">
        <v>53131609</v>
      </c>
      <c r="WQC1789" s="62">
        <v>53131609</v>
      </c>
      <c r="WQD1789" s="62">
        <v>53131609</v>
      </c>
      <c r="WQE1789" s="62">
        <v>53131609</v>
      </c>
      <c r="WQF1789" s="62">
        <v>53131609</v>
      </c>
      <c r="WQG1789" s="62">
        <v>53131609</v>
      </c>
      <c r="WQH1789" s="62">
        <v>53131609</v>
      </c>
      <c r="WQI1789" s="62">
        <v>53131609</v>
      </c>
      <c r="WQJ1789" s="62">
        <v>53131609</v>
      </c>
      <c r="WQK1789" s="62">
        <v>53131609</v>
      </c>
      <c r="WQL1789" s="62">
        <v>53131609</v>
      </c>
      <c r="WQM1789" s="62">
        <v>53131609</v>
      </c>
      <c r="WQN1789" s="62">
        <v>53131609</v>
      </c>
      <c r="WQO1789" s="62">
        <v>53131609</v>
      </c>
      <c r="WQP1789" s="62">
        <v>53131609</v>
      </c>
      <c r="WQQ1789" s="62">
        <v>53131609</v>
      </c>
      <c r="WQR1789" s="62">
        <v>53131609</v>
      </c>
      <c r="WQS1789" s="62">
        <v>53131609</v>
      </c>
      <c r="WQT1789" s="62">
        <v>53131609</v>
      </c>
      <c r="WQU1789" s="62">
        <v>53131609</v>
      </c>
      <c r="WQV1789" s="62">
        <v>53131609</v>
      </c>
      <c r="WQW1789" s="62">
        <v>53131609</v>
      </c>
      <c r="WQX1789" s="62">
        <v>53131609</v>
      </c>
      <c r="WQY1789" s="62">
        <v>53131609</v>
      </c>
      <c r="WQZ1789" s="62">
        <v>53131609</v>
      </c>
      <c r="WRA1789" s="62">
        <v>53131609</v>
      </c>
      <c r="WRB1789" s="62">
        <v>53131609</v>
      </c>
      <c r="WRC1789" s="62">
        <v>53131609</v>
      </c>
      <c r="WRD1789" s="62">
        <v>53131609</v>
      </c>
      <c r="WRE1789" s="62">
        <v>53131609</v>
      </c>
      <c r="WRF1789" s="62">
        <v>53131609</v>
      </c>
      <c r="WRG1789" s="62">
        <v>53131609</v>
      </c>
      <c r="WRH1789" s="62">
        <v>53131609</v>
      </c>
      <c r="WRI1789" s="62">
        <v>53131609</v>
      </c>
      <c r="WRJ1789" s="62">
        <v>53131609</v>
      </c>
      <c r="WRK1789" s="62">
        <v>53131609</v>
      </c>
      <c r="WRL1789" s="62">
        <v>53131609</v>
      </c>
      <c r="WRM1789" s="62">
        <v>53131609</v>
      </c>
      <c r="WRN1789" s="62">
        <v>53131609</v>
      </c>
      <c r="WRO1789" s="62">
        <v>53131609</v>
      </c>
      <c r="WRP1789" s="62">
        <v>53131609</v>
      </c>
      <c r="WRQ1789" s="62">
        <v>53131609</v>
      </c>
      <c r="WRR1789" s="62">
        <v>53131609</v>
      </c>
      <c r="WRS1789" s="62">
        <v>53131609</v>
      </c>
      <c r="WRT1789" s="62">
        <v>53131609</v>
      </c>
      <c r="WRU1789" s="62">
        <v>53131609</v>
      </c>
      <c r="WRV1789" s="62">
        <v>53131609</v>
      </c>
      <c r="WRW1789" s="62">
        <v>53131609</v>
      </c>
      <c r="WRX1789" s="62">
        <v>53131609</v>
      </c>
      <c r="WRY1789" s="62">
        <v>53131609</v>
      </c>
      <c r="WRZ1789" s="62">
        <v>53131609</v>
      </c>
      <c r="WSA1789" s="62">
        <v>53131609</v>
      </c>
      <c r="WSB1789" s="62">
        <v>53131609</v>
      </c>
      <c r="WSC1789" s="62">
        <v>53131609</v>
      </c>
      <c r="WSD1789" s="62">
        <v>53131609</v>
      </c>
      <c r="WSE1789" s="62">
        <v>53131609</v>
      </c>
      <c r="WSF1789" s="62">
        <v>53131609</v>
      </c>
      <c r="WSG1789" s="62">
        <v>53131609</v>
      </c>
      <c r="WSH1789" s="62">
        <v>53131609</v>
      </c>
      <c r="WSI1789" s="62">
        <v>53131609</v>
      </c>
      <c r="WSJ1789" s="62">
        <v>53131609</v>
      </c>
      <c r="WSK1789" s="62">
        <v>53131609</v>
      </c>
      <c r="WSL1789" s="62">
        <v>53131609</v>
      </c>
      <c r="WSM1789" s="62">
        <v>53131609</v>
      </c>
      <c r="WSN1789" s="62">
        <v>53131609</v>
      </c>
      <c r="WSO1789" s="62">
        <v>53131609</v>
      </c>
      <c r="WSP1789" s="62">
        <v>53131609</v>
      </c>
      <c r="WSQ1789" s="62">
        <v>53131609</v>
      </c>
      <c r="WSR1789" s="62">
        <v>53131609</v>
      </c>
      <c r="WSS1789" s="62">
        <v>53131609</v>
      </c>
      <c r="WST1789" s="62">
        <v>53131609</v>
      </c>
      <c r="WSU1789" s="62">
        <v>53131609</v>
      </c>
      <c r="WSV1789" s="62">
        <v>53131609</v>
      </c>
      <c r="WSW1789" s="62">
        <v>53131609</v>
      </c>
      <c r="WSX1789" s="62">
        <v>53131609</v>
      </c>
      <c r="WSY1789" s="62">
        <v>53131609</v>
      </c>
      <c r="WSZ1789" s="62">
        <v>53131609</v>
      </c>
      <c r="WTA1789" s="62">
        <v>53131609</v>
      </c>
      <c r="WTB1789" s="62">
        <v>53131609</v>
      </c>
      <c r="WTC1789" s="62">
        <v>53131609</v>
      </c>
      <c r="WTD1789" s="62">
        <v>53131609</v>
      </c>
      <c r="WTE1789" s="62">
        <v>53131609</v>
      </c>
      <c r="WTF1789" s="62">
        <v>53131609</v>
      </c>
      <c r="WTG1789" s="62">
        <v>53131609</v>
      </c>
      <c r="WTH1789" s="62">
        <v>53131609</v>
      </c>
      <c r="WTI1789" s="62">
        <v>53131609</v>
      </c>
      <c r="WTJ1789" s="62">
        <v>53131609</v>
      </c>
      <c r="WTK1789" s="62">
        <v>53131609</v>
      </c>
      <c r="WTL1789" s="62">
        <v>53131609</v>
      </c>
      <c r="WTM1789" s="62">
        <v>53131609</v>
      </c>
      <c r="WTN1789" s="62">
        <v>53131609</v>
      </c>
      <c r="WTO1789" s="62">
        <v>53131609</v>
      </c>
      <c r="WTP1789" s="62">
        <v>53131609</v>
      </c>
      <c r="WTQ1789" s="62">
        <v>53131609</v>
      </c>
      <c r="WTR1789" s="62">
        <v>53131609</v>
      </c>
      <c r="WTS1789" s="62">
        <v>53131609</v>
      </c>
      <c r="WTT1789" s="62">
        <v>53131609</v>
      </c>
      <c r="WTU1789" s="62">
        <v>53131609</v>
      </c>
      <c r="WTV1789" s="62">
        <v>53131609</v>
      </c>
      <c r="WTW1789" s="62">
        <v>53131609</v>
      </c>
      <c r="WTX1789" s="62">
        <v>53131609</v>
      </c>
      <c r="WTY1789" s="62">
        <v>53131609</v>
      </c>
      <c r="WTZ1789" s="62">
        <v>53131609</v>
      </c>
      <c r="WUA1789" s="62">
        <v>53131609</v>
      </c>
      <c r="WUB1789" s="62">
        <v>53131609</v>
      </c>
      <c r="WUC1789" s="62">
        <v>53131609</v>
      </c>
      <c r="WUD1789" s="62">
        <v>53131609</v>
      </c>
      <c r="WUE1789" s="62">
        <v>53131609</v>
      </c>
      <c r="WUF1789" s="62">
        <v>53131609</v>
      </c>
      <c r="WUG1789" s="62">
        <v>53131609</v>
      </c>
      <c r="WUH1789" s="62">
        <v>53131609</v>
      </c>
      <c r="WUI1789" s="62">
        <v>53131609</v>
      </c>
      <c r="WUJ1789" s="62">
        <v>53131609</v>
      </c>
      <c r="WUK1789" s="62">
        <v>53131609</v>
      </c>
      <c r="WUL1789" s="62">
        <v>53131609</v>
      </c>
      <c r="WUM1789" s="62">
        <v>53131609</v>
      </c>
      <c r="WUN1789" s="62">
        <v>53131609</v>
      </c>
      <c r="WUO1789" s="62">
        <v>53131609</v>
      </c>
      <c r="WUP1789" s="62">
        <v>53131609</v>
      </c>
      <c r="WUQ1789" s="62">
        <v>53131609</v>
      </c>
      <c r="WUR1789" s="62">
        <v>53131609</v>
      </c>
      <c r="WUS1789" s="62">
        <v>53131609</v>
      </c>
      <c r="WUT1789" s="62">
        <v>53131609</v>
      </c>
      <c r="WUU1789" s="62">
        <v>53131609</v>
      </c>
      <c r="WUV1789" s="62">
        <v>53131609</v>
      </c>
      <c r="WUW1789" s="62">
        <v>53131609</v>
      </c>
      <c r="WUX1789" s="62">
        <v>53131609</v>
      </c>
      <c r="WUY1789" s="62">
        <v>53131609</v>
      </c>
      <c r="WUZ1789" s="62">
        <v>53131609</v>
      </c>
      <c r="WVA1789" s="62">
        <v>53131609</v>
      </c>
      <c r="WVB1789" s="62">
        <v>53131609</v>
      </c>
      <c r="WVC1789" s="62">
        <v>53131609</v>
      </c>
      <c r="WVD1789" s="62">
        <v>53131609</v>
      </c>
      <c r="WVE1789" s="62">
        <v>53131609</v>
      </c>
      <c r="WVF1789" s="62">
        <v>53131609</v>
      </c>
      <c r="WVG1789" s="62">
        <v>53131609</v>
      </c>
      <c r="WVH1789" s="62">
        <v>53131609</v>
      </c>
      <c r="WVI1789" s="62">
        <v>53131609</v>
      </c>
      <c r="WVJ1789" s="62">
        <v>53131609</v>
      </c>
      <c r="WVK1789" s="62">
        <v>53131609</v>
      </c>
      <c r="WVL1789" s="62">
        <v>53131609</v>
      </c>
      <c r="WVM1789" s="62">
        <v>53131609</v>
      </c>
      <c r="WVN1789" s="62">
        <v>53131609</v>
      </c>
      <c r="WVO1789" s="62">
        <v>53131609</v>
      </c>
      <c r="WVP1789" s="62">
        <v>53131609</v>
      </c>
      <c r="WVQ1789" s="62">
        <v>53131609</v>
      </c>
      <c r="WVR1789" s="62">
        <v>53131609</v>
      </c>
      <c r="WVS1789" s="62">
        <v>53131609</v>
      </c>
      <c r="WVT1789" s="62">
        <v>53131609</v>
      </c>
      <c r="WVU1789" s="62">
        <v>53131609</v>
      </c>
      <c r="WVV1789" s="62">
        <v>53131609</v>
      </c>
      <c r="WVW1789" s="62">
        <v>53131609</v>
      </c>
      <c r="WVX1789" s="62">
        <v>53131609</v>
      </c>
      <c r="WVY1789" s="62">
        <v>53131609</v>
      </c>
      <c r="WVZ1789" s="62">
        <v>53131609</v>
      </c>
      <c r="WWA1789" s="62">
        <v>53131609</v>
      </c>
      <c r="WWB1789" s="62">
        <v>53131609</v>
      </c>
      <c r="WWC1789" s="62">
        <v>53131609</v>
      </c>
      <c r="WWD1789" s="62">
        <v>53131609</v>
      </c>
      <c r="WWE1789" s="62">
        <v>53131609</v>
      </c>
      <c r="WWF1789" s="62">
        <v>53131609</v>
      </c>
      <c r="WWG1789" s="62">
        <v>53131609</v>
      </c>
      <c r="WWH1789" s="62">
        <v>53131609</v>
      </c>
      <c r="WWI1789" s="62">
        <v>53131609</v>
      </c>
      <c r="WWJ1789" s="62">
        <v>53131609</v>
      </c>
      <c r="WWK1789" s="62">
        <v>53131609</v>
      </c>
      <c r="WWL1789" s="62">
        <v>53131609</v>
      </c>
      <c r="WWM1789" s="62">
        <v>53131609</v>
      </c>
      <c r="WWN1789" s="62">
        <v>53131609</v>
      </c>
      <c r="WWO1789" s="62">
        <v>53131609</v>
      </c>
      <c r="WWP1789" s="62">
        <v>53131609</v>
      </c>
      <c r="WWQ1789" s="62">
        <v>53131609</v>
      </c>
      <c r="WWR1789" s="62">
        <v>53131609</v>
      </c>
      <c r="WWS1789" s="62">
        <v>53131609</v>
      </c>
      <c r="WWT1789" s="62">
        <v>53131609</v>
      </c>
      <c r="WWU1789" s="62">
        <v>53131609</v>
      </c>
      <c r="WWV1789" s="62">
        <v>53131609</v>
      </c>
      <c r="WWW1789" s="62">
        <v>53131609</v>
      </c>
      <c r="WWX1789" s="62">
        <v>53131609</v>
      </c>
      <c r="WWY1789" s="62">
        <v>53131609</v>
      </c>
      <c r="WWZ1789" s="62">
        <v>53131609</v>
      </c>
      <c r="WXA1789" s="62">
        <v>53131609</v>
      </c>
      <c r="WXB1789" s="62">
        <v>53131609</v>
      </c>
      <c r="WXC1789" s="62">
        <v>53131609</v>
      </c>
      <c r="WXD1789" s="62">
        <v>53131609</v>
      </c>
      <c r="WXE1789" s="62">
        <v>53131609</v>
      </c>
      <c r="WXF1789" s="62">
        <v>53131609</v>
      </c>
      <c r="WXG1789" s="62">
        <v>53131609</v>
      </c>
      <c r="WXH1789" s="62">
        <v>53131609</v>
      </c>
      <c r="WXI1789" s="62">
        <v>53131609</v>
      </c>
      <c r="WXJ1789" s="62">
        <v>53131609</v>
      </c>
      <c r="WXK1789" s="62">
        <v>53131609</v>
      </c>
      <c r="WXL1789" s="62">
        <v>53131609</v>
      </c>
      <c r="WXM1789" s="62">
        <v>53131609</v>
      </c>
      <c r="WXN1789" s="62">
        <v>53131609</v>
      </c>
      <c r="WXO1789" s="62">
        <v>53131609</v>
      </c>
      <c r="WXP1789" s="62">
        <v>53131609</v>
      </c>
      <c r="WXQ1789" s="62">
        <v>53131609</v>
      </c>
      <c r="WXR1789" s="62">
        <v>53131609</v>
      </c>
      <c r="WXS1789" s="62">
        <v>53131609</v>
      </c>
      <c r="WXT1789" s="62">
        <v>53131609</v>
      </c>
      <c r="WXU1789" s="62">
        <v>53131609</v>
      </c>
      <c r="WXV1789" s="62">
        <v>53131609</v>
      </c>
      <c r="WXW1789" s="62">
        <v>53131609</v>
      </c>
      <c r="WXX1789" s="62">
        <v>53131609</v>
      </c>
      <c r="WXY1789" s="62">
        <v>53131609</v>
      </c>
      <c r="WXZ1789" s="62">
        <v>53131609</v>
      </c>
      <c r="WYA1789" s="62">
        <v>53131609</v>
      </c>
      <c r="WYB1789" s="62">
        <v>53131609</v>
      </c>
      <c r="WYC1789" s="62">
        <v>53131609</v>
      </c>
      <c r="WYD1789" s="62">
        <v>53131609</v>
      </c>
      <c r="WYE1789" s="62">
        <v>53131609</v>
      </c>
      <c r="WYF1789" s="62">
        <v>53131609</v>
      </c>
      <c r="WYG1789" s="62">
        <v>53131609</v>
      </c>
      <c r="WYH1789" s="62">
        <v>53131609</v>
      </c>
      <c r="WYI1789" s="62">
        <v>53131609</v>
      </c>
      <c r="WYJ1789" s="62">
        <v>53131609</v>
      </c>
      <c r="WYK1789" s="62">
        <v>53131609</v>
      </c>
      <c r="WYL1789" s="62">
        <v>53131609</v>
      </c>
      <c r="WYM1789" s="62">
        <v>53131609</v>
      </c>
      <c r="WYN1789" s="62">
        <v>53131609</v>
      </c>
      <c r="WYO1789" s="62">
        <v>53131609</v>
      </c>
      <c r="WYP1789" s="62">
        <v>53131609</v>
      </c>
      <c r="WYQ1789" s="62">
        <v>53131609</v>
      </c>
      <c r="WYR1789" s="62">
        <v>53131609</v>
      </c>
      <c r="WYS1789" s="62">
        <v>53131609</v>
      </c>
      <c r="WYT1789" s="62">
        <v>53131609</v>
      </c>
      <c r="WYU1789" s="62">
        <v>53131609</v>
      </c>
      <c r="WYV1789" s="62">
        <v>53131609</v>
      </c>
      <c r="WYW1789" s="62">
        <v>53131609</v>
      </c>
      <c r="WYX1789" s="62">
        <v>53131609</v>
      </c>
      <c r="WYY1789" s="62">
        <v>53131609</v>
      </c>
      <c r="WYZ1789" s="62">
        <v>53131609</v>
      </c>
      <c r="WZA1789" s="62">
        <v>53131609</v>
      </c>
      <c r="WZB1789" s="62">
        <v>53131609</v>
      </c>
      <c r="WZC1789" s="62">
        <v>53131609</v>
      </c>
      <c r="WZD1789" s="62">
        <v>53131609</v>
      </c>
      <c r="WZE1789" s="62">
        <v>53131609</v>
      </c>
      <c r="WZF1789" s="62">
        <v>53131609</v>
      </c>
      <c r="WZG1789" s="62">
        <v>53131609</v>
      </c>
      <c r="WZH1789" s="62">
        <v>53131609</v>
      </c>
      <c r="WZI1789" s="62">
        <v>53131609</v>
      </c>
      <c r="WZJ1789" s="62">
        <v>53131609</v>
      </c>
      <c r="WZK1789" s="62">
        <v>53131609</v>
      </c>
      <c r="WZL1789" s="62">
        <v>53131609</v>
      </c>
      <c r="WZM1789" s="62">
        <v>53131609</v>
      </c>
      <c r="WZN1789" s="62">
        <v>53131609</v>
      </c>
      <c r="WZO1789" s="62">
        <v>53131609</v>
      </c>
      <c r="WZP1789" s="62">
        <v>53131609</v>
      </c>
      <c r="WZQ1789" s="62">
        <v>53131609</v>
      </c>
      <c r="WZR1789" s="62">
        <v>53131609</v>
      </c>
      <c r="WZS1789" s="62">
        <v>53131609</v>
      </c>
      <c r="WZT1789" s="62">
        <v>53131609</v>
      </c>
      <c r="WZU1789" s="62">
        <v>53131609</v>
      </c>
      <c r="WZV1789" s="62">
        <v>53131609</v>
      </c>
      <c r="WZW1789" s="62">
        <v>53131609</v>
      </c>
      <c r="WZX1789" s="62">
        <v>53131609</v>
      </c>
      <c r="WZY1789" s="62">
        <v>53131609</v>
      </c>
      <c r="WZZ1789" s="62">
        <v>53131609</v>
      </c>
      <c r="XAA1789" s="62">
        <v>53131609</v>
      </c>
      <c r="XAB1789" s="62">
        <v>53131609</v>
      </c>
      <c r="XAC1789" s="62">
        <v>53131609</v>
      </c>
      <c r="XAD1789" s="62">
        <v>53131609</v>
      </c>
      <c r="XAE1789" s="62">
        <v>53131609</v>
      </c>
      <c r="XAF1789" s="62">
        <v>53131609</v>
      </c>
      <c r="XAG1789" s="62">
        <v>53131609</v>
      </c>
      <c r="XAH1789" s="62">
        <v>53131609</v>
      </c>
      <c r="XAI1789" s="62">
        <v>53131609</v>
      </c>
      <c r="XAJ1789" s="62">
        <v>53131609</v>
      </c>
      <c r="XAK1789" s="62">
        <v>53131609</v>
      </c>
      <c r="XAL1789" s="62">
        <v>53131609</v>
      </c>
      <c r="XAM1789" s="62">
        <v>53131609</v>
      </c>
      <c r="XAN1789" s="62">
        <v>53131609</v>
      </c>
      <c r="XAO1789" s="62">
        <v>53131609</v>
      </c>
      <c r="XAP1789" s="62">
        <v>53131609</v>
      </c>
      <c r="XAQ1789" s="62">
        <v>53131609</v>
      </c>
      <c r="XAR1789" s="62">
        <v>53131609</v>
      </c>
      <c r="XAS1789" s="62">
        <v>53131609</v>
      </c>
      <c r="XAT1789" s="62">
        <v>53131609</v>
      </c>
      <c r="XAU1789" s="62">
        <v>53131609</v>
      </c>
      <c r="XAV1789" s="62">
        <v>53131609</v>
      </c>
      <c r="XAW1789" s="62">
        <v>53131609</v>
      </c>
      <c r="XAX1789" s="62">
        <v>53131609</v>
      </c>
      <c r="XAY1789" s="62">
        <v>53131609</v>
      </c>
      <c r="XAZ1789" s="62">
        <v>53131609</v>
      </c>
      <c r="XBA1789" s="62">
        <v>53131609</v>
      </c>
      <c r="XBB1789" s="62">
        <v>53131609</v>
      </c>
      <c r="XBC1789" s="62">
        <v>53131609</v>
      </c>
      <c r="XBD1789" s="62">
        <v>53131609</v>
      </c>
      <c r="XBE1789" s="62">
        <v>53131609</v>
      </c>
      <c r="XBF1789" s="62">
        <v>53131609</v>
      </c>
      <c r="XBG1789" s="62">
        <v>53131609</v>
      </c>
      <c r="XBH1789" s="62">
        <v>53131609</v>
      </c>
      <c r="XBI1789" s="62">
        <v>53131609</v>
      </c>
      <c r="XBJ1789" s="62">
        <v>53131609</v>
      </c>
      <c r="XBK1789" s="62">
        <v>53131609</v>
      </c>
      <c r="XBL1789" s="62">
        <v>53131609</v>
      </c>
      <c r="XBM1789" s="62">
        <v>53131609</v>
      </c>
      <c r="XBN1789" s="62">
        <v>53131609</v>
      </c>
      <c r="XBO1789" s="62">
        <v>53131609</v>
      </c>
      <c r="XBP1789" s="62">
        <v>53131609</v>
      </c>
      <c r="XBQ1789" s="62">
        <v>53131609</v>
      </c>
      <c r="XBR1789" s="62">
        <v>53131609</v>
      </c>
      <c r="XBS1789" s="62">
        <v>53131609</v>
      </c>
      <c r="XBT1789" s="62">
        <v>53131609</v>
      </c>
      <c r="XBU1789" s="62">
        <v>53131609</v>
      </c>
      <c r="XBV1789" s="62">
        <v>53131609</v>
      </c>
      <c r="XBW1789" s="62">
        <v>53131609</v>
      </c>
      <c r="XBX1789" s="62">
        <v>53131609</v>
      </c>
      <c r="XBY1789" s="62">
        <v>53131609</v>
      </c>
      <c r="XBZ1789" s="62">
        <v>53131609</v>
      </c>
      <c r="XCA1789" s="62">
        <v>53131609</v>
      </c>
      <c r="XCB1789" s="62">
        <v>53131609</v>
      </c>
      <c r="XCC1789" s="62">
        <v>53131609</v>
      </c>
      <c r="XCD1789" s="62">
        <v>53131609</v>
      </c>
      <c r="XCE1789" s="62">
        <v>53131609</v>
      </c>
      <c r="XCF1789" s="62">
        <v>53131609</v>
      </c>
      <c r="XCG1789" s="62">
        <v>53131609</v>
      </c>
      <c r="XCH1789" s="62">
        <v>53131609</v>
      </c>
      <c r="XCI1789" s="62">
        <v>53131609</v>
      </c>
      <c r="XCJ1789" s="62">
        <v>53131609</v>
      </c>
      <c r="XCK1789" s="62">
        <v>53131609</v>
      </c>
      <c r="XCL1789" s="62">
        <v>53131609</v>
      </c>
      <c r="XCM1789" s="62">
        <v>53131609</v>
      </c>
      <c r="XCN1789" s="62">
        <v>53131609</v>
      </c>
      <c r="XCO1789" s="62">
        <v>53131609</v>
      </c>
      <c r="XCP1789" s="62">
        <v>53131609</v>
      </c>
      <c r="XCQ1789" s="62">
        <v>53131609</v>
      </c>
      <c r="XCR1789" s="62">
        <v>53131609</v>
      </c>
      <c r="XCS1789" s="62">
        <v>53131609</v>
      </c>
      <c r="XCT1789" s="62">
        <v>53131609</v>
      </c>
      <c r="XCU1789" s="62">
        <v>53131609</v>
      </c>
      <c r="XCV1789" s="62">
        <v>53131609</v>
      </c>
      <c r="XCW1789" s="62">
        <v>53131609</v>
      </c>
      <c r="XCX1789" s="62">
        <v>53131609</v>
      </c>
      <c r="XCY1789" s="62">
        <v>53131609</v>
      </c>
      <c r="XCZ1789" s="62">
        <v>53131609</v>
      </c>
      <c r="XDA1789" s="62">
        <v>53131609</v>
      </c>
      <c r="XDB1789" s="62">
        <v>53131609</v>
      </c>
      <c r="XDC1789" s="62">
        <v>53131609</v>
      </c>
      <c r="XDD1789" s="62">
        <v>53131609</v>
      </c>
      <c r="XDE1789" s="62">
        <v>53131609</v>
      </c>
      <c r="XDF1789" s="62">
        <v>53131609</v>
      </c>
      <c r="XDG1789" s="62">
        <v>53131609</v>
      </c>
      <c r="XDH1789" s="62">
        <v>53131609</v>
      </c>
      <c r="XDI1789" s="62">
        <v>53131609</v>
      </c>
      <c r="XDJ1789" s="62">
        <v>53131609</v>
      </c>
      <c r="XDK1789" s="62">
        <v>53131609</v>
      </c>
      <c r="XDL1789" s="62">
        <v>53131609</v>
      </c>
      <c r="XDM1789" s="62">
        <v>53131609</v>
      </c>
      <c r="XDN1789" s="62">
        <v>53131609</v>
      </c>
      <c r="XDO1789" s="62">
        <v>53131609</v>
      </c>
      <c r="XDP1789" s="62">
        <v>53131609</v>
      </c>
      <c r="XDQ1789" s="62">
        <v>53131609</v>
      </c>
      <c r="XDR1789" s="62">
        <v>53131609</v>
      </c>
      <c r="XDS1789" s="62">
        <v>53131609</v>
      </c>
      <c r="XDT1789" s="62">
        <v>53131609</v>
      </c>
      <c r="XDU1789" s="62">
        <v>53131609</v>
      </c>
      <c r="XDV1789" s="62">
        <v>53131609</v>
      </c>
      <c r="XDW1789" s="62">
        <v>53131609</v>
      </c>
      <c r="XDX1789" s="62">
        <v>53131609</v>
      </c>
      <c r="XDY1789" s="62">
        <v>53131609</v>
      </c>
      <c r="XDZ1789" s="62">
        <v>53131609</v>
      </c>
      <c r="XEA1789" s="62">
        <v>53131609</v>
      </c>
      <c r="XEB1789" s="62">
        <v>53131609</v>
      </c>
      <c r="XEC1789" s="62">
        <v>53131609</v>
      </c>
      <c r="XED1789" s="62">
        <v>53131609</v>
      </c>
      <c r="XEE1789" s="62">
        <v>53131609</v>
      </c>
      <c r="XEF1789" s="62">
        <v>53131609</v>
      </c>
      <c r="XEG1789" s="62">
        <v>53131609</v>
      </c>
      <c r="XEH1789" s="62">
        <v>53131609</v>
      </c>
      <c r="XEI1789" s="62">
        <v>53131609</v>
      </c>
      <c r="XEJ1789" s="62">
        <v>53131609</v>
      </c>
      <c r="XEK1789" s="62">
        <v>53131609</v>
      </c>
      <c r="XEL1789" s="62">
        <v>53131609</v>
      </c>
      <c r="XEM1789" s="62">
        <v>53131609</v>
      </c>
      <c r="XEN1789" s="62">
        <v>53131609</v>
      </c>
      <c r="XEO1789" s="62">
        <v>53131609</v>
      </c>
      <c r="XEP1789" s="62">
        <v>53131609</v>
      </c>
      <c r="XEQ1789" s="62">
        <v>53131609</v>
      </c>
      <c r="XER1789" s="62">
        <v>53131609</v>
      </c>
      <c r="XES1789" s="62">
        <v>53131609</v>
      </c>
      <c r="XET1789" s="62">
        <v>53131609</v>
      </c>
      <c r="XEU1789" s="62">
        <v>53131609</v>
      </c>
      <c r="XEV1789" s="62">
        <v>53131609</v>
      </c>
      <c r="XEW1789" s="62">
        <v>53131609</v>
      </c>
      <c r="XEX1789" s="62">
        <v>53131609</v>
      </c>
      <c r="XEY1789" s="62">
        <v>53131609</v>
      </c>
      <c r="XEZ1789" s="62">
        <v>53131609</v>
      </c>
      <c r="XFA1789" s="62">
        <v>53131609</v>
      </c>
      <c r="XFB1789" s="62">
        <v>53131609</v>
      </c>
      <c r="XFC1789" s="62">
        <v>53131609</v>
      </c>
      <c r="XFD1789" s="62">
        <v>53131609</v>
      </c>
    </row>
    <row r="1790" spans="1:16384" ht="14.1" customHeight="1" x14ac:dyDescent="0.2">
      <c r="A1790" s="97">
        <v>14111519</v>
      </c>
      <c r="B1790" s="101" t="s">
        <v>19108</v>
      </c>
      <c r="C1790" s="81" t="s">
        <v>1471</v>
      </c>
      <c r="D1790" s="81">
        <v>50</v>
      </c>
      <c r="E1790" s="91">
        <v>750</v>
      </c>
      <c r="F1790" s="92">
        <f t="shared" ca="1" si="46"/>
        <v>37500</v>
      </c>
      <c r="G1790" s="108"/>
      <c r="H1790" s="108"/>
      <c r="I1790" s="108"/>
      <c r="J1790" s="108"/>
      <c r="K1790" s="102"/>
      <c r="L1790" s="102"/>
      <c r="M1790" s="102"/>
      <c r="N1790" s="106"/>
      <c r="O1790" s="62"/>
      <c r="P1790" s="62"/>
      <c r="Q1790" s="62"/>
      <c r="R1790" s="62"/>
      <c r="S1790" s="62"/>
      <c r="T1790" s="62"/>
      <c r="U1790" s="62"/>
      <c r="V1790" s="62"/>
      <c r="W1790" s="62"/>
      <c r="X1790" s="62"/>
      <c r="Y1790" s="62"/>
      <c r="Z1790" s="62"/>
      <c r="AA1790" s="62"/>
      <c r="AB1790" s="62"/>
      <c r="AC1790" s="62"/>
      <c r="AD1790" s="62"/>
      <c r="AE1790" s="62"/>
      <c r="AF1790" s="62"/>
      <c r="AG1790" s="62"/>
      <c r="AH1790" s="62"/>
      <c r="AI1790" s="62"/>
      <c r="AJ1790" s="62"/>
      <c r="AK1790" s="62"/>
      <c r="AL1790" s="62"/>
      <c r="AM1790" s="62"/>
      <c r="AN1790" s="62">
        <v>53131609</v>
      </c>
      <c r="AO1790" s="62">
        <v>53131609</v>
      </c>
      <c r="AP1790" s="62">
        <v>53131609</v>
      </c>
      <c r="AQ1790" s="62">
        <v>53131609</v>
      </c>
      <c r="AR1790" s="62">
        <v>53131609</v>
      </c>
      <c r="AS1790" s="62">
        <v>53131609</v>
      </c>
      <c r="AT1790" s="62">
        <v>53131609</v>
      </c>
      <c r="AU1790" s="62">
        <v>53131609</v>
      </c>
      <c r="AV1790" s="62">
        <v>53131609</v>
      </c>
      <c r="AW1790" s="62">
        <v>53131609</v>
      </c>
      <c r="AX1790" s="62">
        <v>53131609</v>
      </c>
      <c r="AY1790" s="62">
        <v>53131609</v>
      </c>
      <c r="AZ1790" s="62">
        <v>53131609</v>
      </c>
      <c r="BA1790" s="62">
        <v>53131609</v>
      </c>
      <c r="BB1790" s="62">
        <v>53131609</v>
      </c>
      <c r="BC1790" s="62">
        <v>53131609</v>
      </c>
      <c r="BD1790" s="62">
        <v>53131609</v>
      </c>
      <c r="BE1790" s="62">
        <v>53131609</v>
      </c>
      <c r="BF1790" s="62">
        <v>53131609</v>
      </c>
      <c r="BG1790" s="62">
        <v>53131609</v>
      </c>
      <c r="BH1790" s="62">
        <v>53131609</v>
      </c>
      <c r="BI1790" s="62">
        <v>53131609</v>
      </c>
      <c r="BJ1790" s="62">
        <v>53131609</v>
      </c>
      <c r="BK1790" s="62">
        <v>53131609</v>
      </c>
      <c r="BL1790" s="62">
        <v>53131609</v>
      </c>
      <c r="BM1790" s="62">
        <v>53131609</v>
      </c>
      <c r="BN1790" s="62">
        <v>53131609</v>
      </c>
      <c r="BO1790" s="62">
        <v>53131609</v>
      </c>
      <c r="BP1790" s="62">
        <v>53131609</v>
      </c>
      <c r="BQ1790" s="62">
        <v>53131609</v>
      </c>
      <c r="BR1790" s="62">
        <v>53131609</v>
      </c>
      <c r="BS1790" s="62">
        <v>53131609</v>
      </c>
      <c r="BT1790" s="62">
        <v>53131609</v>
      </c>
      <c r="BU1790" s="62">
        <v>53131609</v>
      </c>
      <c r="BV1790" s="62">
        <v>53131609</v>
      </c>
      <c r="BW1790" s="62">
        <v>53131609</v>
      </c>
      <c r="BX1790" s="62">
        <v>53131609</v>
      </c>
      <c r="BY1790" s="62">
        <v>53131609</v>
      </c>
      <c r="BZ1790" s="62">
        <v>53131609</v>
      </c>
      <c r="CA1790" s="62">
        <v>53131609</v>
      </c>
      <c r="CB1790" s="62">
        <v>53131609</v>
      </c>
      <c r="CC1790" s="62">
        <v>53131609</v>
      </c>
      <c r="CD1790" s="62">
        <v>53131609</v>
      </c>
      <c r="CE1790" s="62">
        <v>53131609</v>
      </c>
      <c r="CF1790" s="62">
        <v>53131609</v>
      </c>
      <c r="CG1790" s="62">
        <v>53131609</v>
      </c>
      <c r="CH1790" s="62">
        <v>53131609</v>
      </c>
      <c r="CI1790" s="62">
        <v>53131609</v>
      </c>
      <c r="CJ1790" s="62">
        <v>53131609</v>
      </c>
      <c r="CK1790" s="62">
        <v>53131609</v>
      </c>
      <c r="CL1790" s="62">
        <v>53131609</v>
      </c>
      <c r="CM1790" s="62">
        <v>53131609</v>
      </c>
      <c r="CN1790" s="62">
        <v>53131609</v>
      </c>
      <c r="CO1790" s="62">
        <v>53131609</v>
      </c>
      <c r="CP1790" s="62">
        <v>53131609</v>
      </c>
      <c r="CQ1790" s="62">
        <v>53131609</v>
      </c>
      <c r="CR1790" s="62">
        <v>53131609</v>
      </c>
      <c r="CS1790" s="62">
        <v>53131609</v>
      </c>
      <c r="CT1790" s="62">
        <v>53131609</v>
      </c>
      <c r="CU1790" s="62">
        <v>53131609</v>
      </c>
      <c r="CV1790" s="62">
        <v>53131609</v>
      </c>
      <c r="CW1790" s="62">
        <v>53131609</v>
      </c>
      <c r="CX1790" s="62">
        <v>53131609</v>
      </c>
      <c r="CY1790" s="62">
        <v>53131609</v>
      </c>
      <c r="CZ1790" s="62">
        <v>53131609</v>
      </c>
      <c r="DA1790" s="62">
        <v>53131609</v>
      </c>
      <c r="DB1790" s="62">
        <v>53131609</v>
      </c>
      <c r="DC1790" s="62">
        <v>53131609</v>
      </c>
      <c r="DD1790" s="62">
        <v>53131609</v>
      </c>
      <c r="DE1790" s="62">
        <v>53131609</v>
      </c>
      <c r="DF1790" s="62">
        <v>53131609</v>
      </c>
      <c r="DG1790" s="62">
        <v>53131609</v>
      </c>
      <c r="DH1790" s="62">
        <v>53131609</v>
      </c>
      <c r="DI1790" s="62">
        <v>53131609</v>
      </c>
      <c r="DJ1790" s="62">
        <v>53131609</v>
      </c>
      <c r="DK1790" s="62">
        <v>53131609</v>
      </c>
      <c r="DL1790" s="62">
        <v>53131609</v>
      </c>
      <c r="DM1790" s="62">
        <v>53131609</v>
      </c>
      <c r="DN1790" s="62">
        <v>53131609</v>
      </c>
      <c r="DO1790" s="62">
        <v>53131609</v>
      </c>
      <c r="DP1790" s="62">
        <v>53131609</v>
      </c>
      <c r="DQ1790" s="62">
        <v>53131609</v>
      </c>
      <c r="DR1790" s="62">
        <v>53131609</v>
      </c>
      <c r="DS1790" s="62">
        <v>53131609</v>
      </c>
      <c r="DT1790" s="62">
        <v>53131609</v>
      </c>
      <c r="DU1790" s="62">
        <v>53131609</v>
      </c>
      <c r="DV1790" s="62">
        <v>53131609</v>
      </c>
      <c r="DW1790" s="62">
        <v>53131609</v>
      </c>
      <c r="DX1790" s="62">
        <v>53131609</v>
      </c>
      <c r="DY1790" s="62">
        <v>53131609</v>
      </c>
      <c r="DZ1790" s="62">
        <v>53131609</v>
      </c>
      <c r="EA1790" s="62">
        <v>53131609</v>
      </c>
      <c r="EB1790" s="62">
        <v>53131609</v>
      </c>
      <c r="EC1790" s="62">
        <v>53131609</v>
      </c>
      <c r="ED1790" s="62">
        <v>53131609</v>
      </c>
      <c r="EE1790" s="62">
        <v>53131609</v>
      </c>
      <c r="EF1790" s="62">
        <v>53131609</v>
      </c>
      <c r="EG1790" s="62">
        <v>53131609</v>
      </c>
      <c r="EH1790" s="62">
        <v>53131609</v>
      </c>
      <c r="EI1790" s="62">
        <v>53131609</v>
      </c>
      <c r="EJ1790" s="62">
        <v>53131609</v>
      </c>
      <c r="EK1790" s="62">
        <v>53131609</v>
      </c>
      <c r="EL1790" s="62">
        <v>53131609</v>
      </c>
      <c r="EM1790" s="62">
        <v>53131609</v>
      </c>
      <c r="EN1790" s="62">
        <v>53131609</v>
      </c>
      <c r="EO1790" s="62">
        <v>53131609</v>
      </c>
      <c r="EP1790" s="62">
        <v>53131609</v>
      </c>
      <c r="EQ1790" s="62">
        <v>53131609</v>
      </c>
      <c r="ER1790" s="62">
        <v>53131609</v>
      </c>
      <c r="ES1790" s="62">
        <v>53131609</v>
      </c>
      <c r="ET1790" s="62">
        <v>53131609</v>
      </c>
      <c r="EU1790" s="62">
        <v>53131609</v>
      </c>
      <c r="EV1790" s="62">
        <v>53131609</v>
      </c>
      <c r="EW1790" s="62">
        <v>53131609</v>
      </c>
      <c r="EX1790" s="62">
        <v>53131609</v>
      </c>
      <c r="EY1790" s="62">
        <v>53131609</v>
      </c>
      <c r="EZ1790" s="62">
        <v>53131609</v>
      </c>
      <c r="FA1790" s="62">
        <v>53131609</v>
      </c>
      <c r="FB1790" s="62">
        <v>53131609</v>
      </c>
      <c r="FC1790" s="62">
        <v>53131609</v>
      </c>
      <c r="FD1790" s="62">
        <v>53131609</v>
      </c>
      <c r="FE1790" s="62">
        <v>53131609</v>
      </c>
      <c r="FF1790" s="62">
        <v>53131609</v>
      </c>
      <c r="FG1790" s="62">
        <v>53131609</v>
      </c>
      <c r="FH1790" s="62">
        <v>53131609</v>
      </c>
      <c r="FI1790" s="62">
        <v>53131609</v>
      </c>
      <c r="FJ1790" s="62">
        <v>53131609</v>
      </c>
      <c r="FK1790" s="62">
        <v>53131609</v>
      </c>
      <c r="FL1790" s="62">
        <v>53131609</v>
      </c>
      <c r="FM1790" s="62">
        <v>53131609</v>
      </c>
      <c r="FN1790" s="62">
        <v>53131609</v>
      </c>
      <c r="FO1790" s="62">
        <v>53131609</v>
      </c>
      <c r="FP1790" s="62">
        <v>53131609</v>
      </c>
      <c r="FQ1790" s="62">
        <v>53131609</v>
      </c>
      <c r="FR1790" s="62">
        <v>53131609</v>
      </c>
      <c r="FS1790" s="62">
        <v>53131609</v>
      </c>
      <c r="FT1790" s="62">
        <v>53131609</v>
      </c>
      <c r="FU1790" s="62">
        <v>53131609</v>
      </c>
      <c r="FV1790" s="62">
        <v>53131609</v>
      </c>
      <c r="FW1790" s="62">
        <v>53131609</v>
      </c>
      <c r="FX1790" s="62">
        <v>53131609</v>
      </c>
      <c r="FY1790" s="62">
        <v>53131609</v>
      </c>
      <c r="FZ1790" s="62">
        <v>53131609</v>
      </c>
      <c r="GA1790" s="62">
        <v>53131609</v>
      </c>
      <c r="GB1790" s="62">
        <v>53131609</v>
      </c>
      <c r="GC1790" s="62">
        <v>53131609</v>
      </c>
      <c r="GD1790" s="62">
        <v>53131609</v>
      </c>
      <c r="GE1790" s="62">
        <v>53131609</v>
      </c>
      <c r="GF1790" s="62">
        <v>53131609</v>
      </c>
      <c r="GG1790" s="62">
        <v>53131609</v>
      </c>
      <c r="GH1790" s="62">
        <v>53131609</v>
      </c>
      <c r="GI1790" s="62">
        <v>53131609</v>
      </c>
      <c r="GJ1790" s="62">
        <v>53131609</v>
      </c>
      <c r="GK1790" s="62">
        <v>53131609</v>
      </c>
      <c r="GL1790" s="62">
        <v>53131609</v>
      </c>
      <c r="GM1790" s="62">
        <v>53131609</v>
      </c>
      <c r="GN1790" s="62">
        <v>53131609</v>
      </c>
      <c r="GO1790" s="62">
        <v>53131609</v>
      </c>
      <c r="GP1790" s="62">
        <v>53131609</v>
      </c>
      <c r="GQ1790" s="62">
        <v>53131609</v>
      </c>
      <c r="GR1790" s="62">
        <v>53131609</v>
      </c>
      <c r="GS1790" s="62">
        <v>53131609</v>
      </c>
      <c r="GT1790" s="62">
        <v>53131609</v>
      </c>
      <c r="GU1790" s="62">
        <v>53131609</v>
      </c>
      <c r="GV1790" s="62">
        <v>53131609</v>
      </c>
      <c r="GW1790" s="62">
        <v>53131609</v>
      </c>
      <c r="GX1790" s="62">
        <v>53131609</v>
      </c>
      <c r="GY1790" s="62">
        <v>53131609</v>
      </c>
      <c r="GZ1790" s="62">
        <v>53131609</v>
      </c>
      <c r="HA1790" s="62">
        <v>53131609</v>
      </c>
      <c r="HB1790" s="62">
        <v>53131609</v>
      </c>
      <c r="HC1790" s="62">
        <v>53131609</v>
      </c>
      <c r="HD1790" s="62">
        <v>53131609</v>
      </c>
      <c r="HE1790" s="62">
        <v>53131609</v>
      </c>
      <c r="HF1790" s="62">
        <v>53131609</v>
      </c>
      <c r="HG1790" s="62">
        <v>53131609</v>
      </c>
      <c r="HH1790" s="62">
        <v>53131609</v>
      </c>
      <c r="HI1790" s="62">
        <v>53131609</v>
      </c>
      <c r="HJ1790" s="62">
        <v>53131609</v>
      </c>
      <c r="HK1790" s="62">
        <v>53131609</v>
      </c>
      <c r="HL1790" s="62">
        <v>53131609</v>
      </c>
      <c r="HM1790" s="62">
        <v>53131609</v>
      </c>
      <c r="HN1790" s="62">
        <v>53131609</v>
      </c>
      <c r="HO1790" s="62">
        <v>53131609</v>
      </c>
      <c r="HP1790" s="62">
        <v>53131609</v>
      </c>
      <c r="HQ1790" s="62">
        <v>53131609</v>
      </c>
      <c r="HR1790" s="62">
        <v>53131609</v>
      </c>
      <c r="HS1790" s="62">
        <v>53131609</v>
      </c>
      <c r="HT1790" s="62">
        <v>53131609</v>
      </c>
      <c r="HU1790" s="62">
        <v>53131609</v>
      </c>
      <c r="HV1790" s="62">
        <v>53131609</v>
      </c>
      <c r="HW1790" s="62">
        <v>53131609</v>
      </c>
      <c r="HX1790" s="62">
        <v>53131609</v>
      </c>
      <c r="HY1790" s="62">
        <v>53131609</v>
      </c>
      <c r="HZ1790" s="62">
        <v>53131609</v>
      </c>
      <c r="IA1790" s="62">
        <v>53131609</v>
      </c>
      <c r="IB1790" s="62">
        <v>53131609</v>
      </c>
      <c r="IC1790" s="62">
        <v>53131609</v>
      </c>
      <c r="ID1790" s="62">
        <v>53131609</v>
      </c>
      <c r="IE1790" s="62">
        <v>53131609</v>
      </c>
      <c r="IF1790" s="62">
        <v>53131609</v>
      </c>
      <c r="IG1790" s="62">
        <v>53131609</v>
      </c>
      <c r="IH1790" s="62">
        <v>53131609</v>
      </c>
      <c r="II1790" s="62">
        <v>53131609</v>
      </c>
      <c r="IJ1790" s="62">
        <v>53131609</v>
      </c>
      <c r="IK1790" s="62">
        <v>53131609</v>
      </c>
      <c r="IL1790" s="62">
        <v>53131609</v>
      </c>
      <c r="IM1790" s="62">
        <v>53131609</v>
      </c>
      <c r="IN1790" s="62">
        <v>53131609</v>
      </c>
      <c r="IO1790" s="62">
        <v>53131609</v>
      </c>
      <c r="IP1790" s="62">
        <v>53131609</v>
      </c>
      <c r="IQ1790" s="62">
        <v>53131609</v>
      </c>
      <c r="IR1790" s="62">
        <v>53131609</v>
      </c>
      <c r="IS1790" s="62">
        <v>53131609</v>
      </c>
      <c r="IT1790" s="62">
        <v>53131609</v>
      </c>
      <c r="IU1790" s="62">
        <v>53131609</v>
      </c>
      <c r="IV1790" s="62">
        <v>53131609</v>
      </c>
      <c r="IW1790" s="62">
        <v>53131609</v>
      </c>
      <c r="IX1790" s="62">
        <v>53131609</v>
      </c>
      <c r="IY1790" s="62">
        <v>53131609</v>
      </c>
      <c r="IZ1790" s="62">
        <v>53131609</v>
      </c>
      <c r="JA1790" s="62">
        <v>53131609</v>
      </c>
      <c r="JB1790" s="62">
        <v>53131609</v>
      </c>
      <c r="JC1790" s="62">
        <v>53131609</v>
      </c>
      <c r="JD1790" s="62">
        <v>53131609</v>
      </c>
      <c r="JE1790" s="62">
        <v>53131609</v>
      </c>
      <c r="JF1790" s="62">
        <v>53131609</v>
      </c>
      <c r="JG1790" s="62">
        <v>53131609</v>
      </c>
      <c r="JH1790" s="62">
        <v>53131609</v>
      </c>
      <c r="JI1790" s="62">
        <v>53131609</v>
      </c>
      <c r="JJ1790" s="62">
        <v>53131609</v>
      </c>
      <c r="JK1790" s="62">
        <v>53131609</v>
      </c>
      <c r="JL1790" s="62">
        <v>53131609</v>
      </c>
      <c r="JM1790" s="62">
        <v>53131609</v>
      </c>
      <c r="JN1790" s="62">
        <v>53131609</v>
      </c>
      <c r="JO1790" s="62">
        <v>53131609</v>
      </c>
      <c r="JP1790" s="62">
        <v>53131609</v>
      </c>
      <c r="JQ1790" s="62">
        <v>53131609</v>
      </c>
      <c r="JR1790" s="62">
        <v>53131609</v>
      </c>
      <c r="JS1790" s="62">
        <v>53131609</v>
      </c>
      <c r="JT1790" s="62">
        <v>53131609</v>
      </c>
      <c r="JU1790" s="62">
        <v>53131609</v>
      </c>
      <c r="JV1790" s="62">
        <v>53131609</v>
      </c>
      <c r="JW1790" s="62">
        <v>53131609</v>
      </c>
      <c r="JX1790" s="62">
        <v>53131609</v>
      </c>
      <c r="JY1790" s="62">
        <v>53131609</v>
      </c>
      <c r="JZ1790" s="62">
        <v>53131609</v>
      </c>
      <c r="KA1790" s="62">
        <v>53131609</v>
      </c>
      <c r="KB1790" s="62">
        <v>53131609</v>
      </c>
      <c r="KC1790" s="62">
        <v>53131609</v>
      </c>
      <c r="KD1790" s="62">
        <v>53131609</v>
      </c>
      <c r="KE1790" s="62">
        <v>53131609</v>
      </c>
      <c r="KF1790" s="62">
        <v>53131609</v>
      </c>
      <c r="KG1790" s="62">
        <v>53131609</v>
      </c>
      <c r="KH1790" s="62">
        <v>53131609</v>
      </c>
      <c r="KI1790" s="62">
        <v>53131609</v>
      </c>
      <c r="KJ1790" s="62">
        <v>53131609</v>
      </c>
      <c r="KK1790" s="62">
        <v>53131609</v>
      </c>
      <c r="KL1790" s="62">
        <v>53131609</v>
      </c>
      <c r="KM1790" s="62">
        <v>53131609</v>
      </c>
      <c r="KN1790" s="62">
        <v>53131609</v>
      </c>
      <c r="KO1790" s="62">
        <v>53131609</v>
      </c>
      <c r="KP1790" s="62">
        <v>53131609</v>
      </c>
      <c r="KQ1790" s="62">
        <v>53131609</v>
      </c>
      <c r="KR1790" s="62">
        <v>53131609</v>
      </c>
      <c r="KS1790" s="62">
        <v>53131609</v>
      </c>
      <c r="KT1790" s="62">
        <v>53131609</v>
      </c>
      <c r="KU1790" s="62">
        <v>53131609</v>
      </c>
      <c r="KV1790" s="62">
        <v>53131609</v>
      </c>
      <c r="KW1790" s="62">
        <v>53131609</v>
      </c>
      <c r="KX1790" s="62">
        <v>53131609</v>
      </c>
      <c r="KY1790" s="62">
        <v>53131609</v>
      </c>
      <c r="KZ1790" s="62">
        <v>53131609</v>
      </c>
      <c r="LA1790" s="62">
        <v>53131609</v>
      </c>
      <c r="LB1790" s="62">
        <v>53131609</v>
      </c>
      <c r="LC1790" s="62">
        <v>53131609</v>
      </c>
      <c r="LD1790" s="62">
        <v>53131609</v>
      </c>
      <c r="LE1790" s="62">
        <v>53131609</v>
      </c>
      <c r="LF1790" s="62">
        <v>53131609</v>
      </c>
      <c r="LG1790" s="62">
        <v>53131609</v>
      </c>
      <c r="LH1790" s="62">
        <v>53131609</v>
      </c>
      <c r="LI1790" s="62">
        <v>53131609</v>
      </c>
      <c r="LJ1790" s="62">
        <v>53131609</v>
      </c>
      <c r="LK1790" s="62">
        <v>53131609</v>
      </c>
      <c r="LL1790" s="62">
        <v>53131609</v>
      </c>
      <c r="LM1790" s="62">
        <v>53131609</v>
      </c>
      <c r="LN1790" s="62">
        <v>53131609</v>
      </c>
      <c r="LO1790" s="62">
        <v>53131609</v>
      </c>
      <c r="LP1790" s="62">
        <v>53131609</v>
      </c>
      <c r="LQ1790" s="62">
        <v>53131609</v>
      </c>
      <c r="LR1790" s="62">
        <v>53131609</v>
      </c>
      <c r="LS1790" s="62">
        <v>53131609</v>
      </c>
      <c r="LT1790" s="62">
        <v>53131609</v>
      </c>
      <c r="LU1790" s="62">
        <v>53131609</v>
      </c>
      <c r="LV1790" s="62">
        <v>53131609</v>
      </c>
      <c r="LW1790" s="62">
        <v>53131609</v>
      </c>
      <c r="LX1790" s="62">
        <v>53131609</v>
      </c>
      <c r="LY1790" s="62">
        <v>53131609</v>
      </c>
      <c r="LZ1790" s="62">
        <v>53131609</v>
      </c>
      <c r="MA1790" s="62">
        <v>53131609</v>
      </c>
      <c r="MB1790" s="62">
        <v>53131609</v>
      </c>
      <c r="MC1790" s="62">
        <v>53131609</v>
      </c>
      <c r="MD1790" s="62">
        <v>53131609</v>
      </c>
      <c r="ME1790" s="62">
        <v>53131609</v>
      </c>
      <c r="MF1790" s="62">
        <v>53131609</v>
      </c>
      <c r="MG1790" s="62">
        <v>53131609</v>
      </c>
      <c r="MH1790" s="62">
        <v>53131609</v>
      </c>
      <c r="MI1790" s="62">
        <v>53131609</v>
      </c>
      <c r="MJ1790" s="62">
        <v>53131609</v>
      </c>
      <c r="MK1790" s="62">
        <v>53131609</v>
      </c>
      <c r="ML1790" s="62">
        <v>53131609</v>
      </c>
      <c r="MM1790" s="62">
        <v>53131609</v>
      </c>
      <c r="MN1790" s="62">
        <v>53131609</v>
      </c>
      <c r="MO1790" s="62">
        <v>53131609</v>
      </c>
      <c r="MP1790" s="62">
        <v>53131609</v>
      </c>
      <c r="MQ1790" s="62">
        <v>53131609</v>
      </c>
      <c r="MR1790" s="62">
        <v>53131609</v>
      </c>
      <c r="MS1790" s="62">
        <v>53131609</v>
      </c>
      <c r="MT1790" s="62">
        <v>53131609</v>
      </c>
      <c r="MU1790" s="62">
        <v>53131609</v>
      </c>
      <c r="MV1790" s="62">
        <v>53131609</v>
      </c>
      <c r="MW1790" s="62">
        <v>53131609</v>
      </c>
      <c r="MX1790" s="62">
        <v>53131609</v>
      </c>
      <c r="MY1790" s="62">
        <v>53131609</v>
      </c>
      <c r="MZ1790" s="62">
        <v>53131609</v>
      </c>
      <c r="NA1790" s="62">
        <v>53131609</v>
      </c>
      <c r="NB1790" s="62">
        <v>53131609</v>
      </c>
      <c r="NC1790" s="62">
        <v>53131609</v>
      </c>
      <c r="ND1790" s="62">
        <v>53131609</v>
      </c>
      <c r="NE1790" s="62">
        <v>53131609</v>
      </c>
      <c r="NF1790" s="62">
        <v>53131609</v>
      </c>
      <c r="NG1790" s="62">
        <v>53131609</v>
      </c>
      <c r="NH1790" s="62">
        <v>53131609</v>
      </c>
      <c r="NI1790" s="62">
        <v>53131609</v>
      </c>
      <c r="NJ1790" s="62">
        <v>53131609</v>
      </c>
      <c r="NK1790" s="62">
        <v>53131609</v>
      </c>
      <c r="NL1790" s="62">
        <v>53131609</v>
      </c>
      <c r="NM1790" s="62">
        <v>53131609</v>
      </c>
      <c r="NN1790" s="62">
        <v>53131609</v>
      </c>
      <c r="NO1790" s="62">
        <v>53131609</v>
      </c>
      <c r="NP1790" s="62">
        <v>53131609</v>
      </c>
      <c r="NQ1790" s="62">
        <v>53131609</v>
      </c>
      <c r="NR1790" s="62">
        <v>53131609</v>
      </c>
      <c r="NS1790" s="62">
        <v>53131609</v>
      </c>
      <c r="NT1790" s="62">
        <v>53131609</v>
      </c>
      <c r="NU1790" s="62">
        <v>53131609</v>
      </c>
      <c r="NV1790" s="62">
        <v>53131609</v>
      </c>
      <c r="NW1790" s="62">
        <v>53131609</v>
      </c>
      <c r="NX1790" s="62">
        <v>53131609</v>
      </c>
      <c r="NY1790" s="62">
        <v>53131609</v>
      </c>
      <c r="NZ1790" s="62">
        <v>53131609</v>
      </c>
      <c r="OA1790" s="62">
        <v>53131609</v>
      </c>
      <c r="OB1790" s="62">
        <v>53131609</v>
      </c>
      <c r="OC1790" s="62">
        <v>53131609</v>
      </c>
      <c r="OD1790" s="62">
        <v>53131609</v>
      </c>
      <c r="OE1790" s="62">
        <v>53131609</v>
      </c>
      <c r="OF1790" s="62">
        <v>53131609</v>
      </c>
      <c r="OG1790" s="62">
        <v>53131609</v>
      </c>
      <c r="OH1790" s="62">
        <v>53131609</v>
      </c>
      <c r="OI1790" s="62">
        <v>53131609</v>
      </c>
      <c r="OJ1790" s="62">
        <v>53131609</v>
      </c>
      <c r="OK1790" s="62">
        <v>53131609</v>
      </c>
      <c r="OL1790" s="62">
        <v>53131609</v>
      </c>
      <c r="OM1790" s="62">
        <v>53131609</v>
      </c>
      <c r="ON1790" s="62">
        <v>53131609</v>
      </c>
      <c r="OO1790" s="62">
        <v>53131609</v>
      </c>
      <c r="OP1790" s="62">
        <v>53131609</v>
      </c>
      <c r="OQ1790" s="62">
        <v>53131609</v>
      </c>
      <c r="OR1790" s="62">
        <v>53131609</v>
      </c>
      <c r="OS1790" s="62">
        <v>53131609</v>
      </c>
      <c r="OT1790" s="62">
        <v>53131609</v>
      </c>
      <c r="OU1790" s="62">
        <v>53131609</v>
      </c>
      <c r="OV1790" s="62">
        <v>53131609</v>
      </c>
      <c r="OW1790" s="62">
        <v>53131609</v>
      </c>
      <c r="OX1790" s="62">
        <v>53131609</v>
      </c>
      <c r="OY1790" s="62">
        <v>53131609</v>
      </c>
      <c r="OZ1790" s="62">
        <v>53131609</v>
      </c>
      <c r="PA1790" s="62">
        <v>53131609</v>
      </c>
      <c r="PB1790" s="62">
        <v>53131609</v>
      </c>
      <c r="PC1790" s="62">
        <v>53131609</v>
      </c>
      <c r="PD1790" s="62">
        <v>53131609</v>
      </c>
      <c r="PE1790" s="62">
        <v>53131609</v>
      </c>
      <c r="PF1790" s="62">
        <v>53131609</v>
      </c>
      <c r="PG1790" s="62">
        <v>53131609</v>
      </c>
      <c r="PH1790" s="62">
        <v>53131609</v>
      </c>
      <c r="PI1790" s="62">
        <v>53131609</v>
      </c>
      <c r="PJ1790" s="62">
        <v>53131609</v>
      </c>
      <c r="PK1790" s="62">
        <v>53131609</v>
      </c>
      <c r="PL1790" s="62">
        <v>53131609</v>
      </c>
      <c r="PM1790" s="62">
        <v>53131609</v>
      </c>
      <c r="PN1790" s="62">
        <v>53131609</v>
      </c>
      <c r="PO1790" s="62">
        <v>53131609</v>
      </c>
      <c r="PP1790" s="62">
        <v>53131609</v>
      </c>
      <c r="PQ1790" s="62">
        <v>53131609</v>
      </c>
      <c r="PR1790" s="62">
        <v>53131609</v>
      </c>
      <c r="PS1790" s="62">
        <v>53131609</v>
      </c>
      <c r="PT1790" s="62">
        <v>53131609</v>
      </c>
      <c r="PU1790" s="62">
        <v>53131609</v>
      </c>
      <c r="PV1790" s="62">
        <v>53131609</v>
      </c>
      <c r="PW1790" s="62">
        <v>53131609</v>
      </c>
      <c r="PX1790" s="62">
        <v>53131609</v>
      </c>
      <c r="PY1790" s="62">
        <v>53131609</v>
      </c>
      <c r="PZ1790" s="62">
        <v>53131609</v>
      </c>
      <c r="QA1790" s="62">
        <v>53131609</v>
      </c>
      <c r="QB1790" s="62">
        <v>53131609</v>
      </c>
      <c r="QC1790" s="62">
        <v>53131609</v>
      </c>
      <c r="QD1790" s="62">
        <v>53131609</v>
      </c>
      <c r="QE1790" s="62">
        <v>53131609</v>
      </c>
      <c r="QF1790" s="62">
        <v>53131609</v>
      </c>
      <c r="QG1790" s="62">
        <v>53131609</v>
      </c>
      <c r="QH1790" s="62">
        <v>53131609</v>
      </c>
      <c r="QI1790" s="62">
        <v>53131609</v>
      </c>
      <c r="QJ1790" s="62">
        <v>53131609</v>
      </c>
      <c r="QK1790" s="62">
        <v>53131609</v>
      </c>
      <c r="QL1790" s="62">
        <v>53131609</v>
      </c>
      <c r="QM1790" s="62">
        <v>53131609</v>
      </c>
      <c r="QN1790" s="62">
        <v>53131609</v>
      </c>
      <c r="QO1790" s="62">
        <v>53131609</v>
      </c>
      <c r="QP1790" s="62">
        <v>53131609</v>
      </c>
      <c r="QQ1790" s="62">
        <v>53131609</v>
      </c>
      <c r="QR1790" s="62">
        <v>53131609</v>
      </c>
      <c r="QS1790" s="62">
        <v>53131609</v>
      </c>
      <c r="QT1790" s="62">
        <v>53131609</v>
      </c>
      <c r="QU1790" s="62">
        <v>53131609</v>
      </c>
      <c r="QV1790" s="62">
        <v>53131609</v>
      </c>
      <c r="QW1790" s="62">
        <v>53131609</v>
      </c>
      <c r="QX1790" s="62">
        <v>53131609</v>
      </c>
      <c r="QY1790" s="62">
        <v>53131609</v>
      </c>
      <c r="QZ1790" s="62">
        <v>53131609</v>
      </c>
      <c r="RA1790" s="62">
        <v>53131609</v>
      </c>
      <c r="RB1790" s="62">
        <v>53131609</v>
      </c>
      <c r="RC1790" s="62">
        <v>53131609</v>
      </c>
      <c r="RD1790" s="62">
        <v>53131609</v>
      </c>
      <c r="RE1790" s="62">
        <v>53131609</v>
      </c>
      <c r="RF1790" s="62">
        <v>53131609</v>
      </c>
      <c r="RG1790" s="62">
        <v>53131609</v>
      </c>
      <c r="RH1790" s="62">
        <v>53131609</v>
      </c>
      <c r="RI1790" s="62">
        <v>53131609</v>
      </c>
      <c r="RJ1790" s="62">
        <v>53131609</v>
      </c>
      <c r="RK1790" s="62">
        <v>53131609</v>
      </c>
      <c r="RL1790" s="62">
        <v>53131609</v>
      </c>
      <c r="RM1790" s="62">
        <v>53131609</v>
      </c>
      <c r="RN1790" s="62">
        <v>53131609</v>
      </c>
      <c r="RO1790" s="62">
        <v>53131609</v>
      </c>
      <c r="RP1790" s="62">
        <v>53131609</v>
      </c>
      <c r="RQ1790" s="62">
        <v>53131609</v>
      </c>
      <c r="RR1790" s="62">
        <v>53131609</v>
      </c>
      <c r="RS1790" s="62">
        <v>53131609</v>
      </c>
      <c r="RT1790" s="62">
        <v>53131609</v>
      </c>
      <c r="RU1790" s="62">
        <v>53131609</v>
      </c>
      <c r="RV1790" s="62">
        <v>53131609</v>
      </c>
      <c r="RW1790" s="62">
        <v>53131609</v>
      </c>
      <c r="RX1790" s="62">
        <v>53131609</v>
      </c>
      <c r="RY1790" s="62">
        <v>53131609</v>
      </c>
      <c r="RZ1790" s="62">
        <v>53131609</v>
      </c>
      <c r="SA1790" s="62">
        <v>53131609</v>
      </c>
      <c r="SB1790" s="62">
        <v>53131609</v>
      </c>
      <c r="SC1790" s="62">
        <v>53131609</v>
      </c>
      <c r="SD1790" s="62">
        <v>53131609</v>
      </c>
      <c r="SE1790" s="62">
        <v>53131609</v>
      </c>
      <c r="SF1790" s="62">
        <v>53131609</v>
      </c>
      <c r="SG1790" s="62">
        <v>53131609</v>
      </c>
      <c r="SH1790" s="62">
        <v>53131609</v>
      </c>
      <c r="SI1790" s="62">
        <v>53131609</v>
      </c>
      <c r="SJ1790" s="62">
        <v>53131609</v>
      </c>
      <c r="SK1790" s="62">
        <v>53131609</v>
      </c>
      <c r="SL1790" s="62">
        <v>53131609</v>
      </c>
      <c r="SM1790" s="62">
        <v>53131609</v>
      </c>
      <c r="SN1790" s="62">
        <v>53131609</v>
      </c>
      <c r="SO1790" s="62">
        <v>53131609</v>
      </c>
      <c r="SP1790" s="62">
        <v>53131609</v>
      </c>
      <c r="SQ1790" s="62">
        <v>53131609</v>
      </c>
      <c r="SR1790" s="62">
        <v>53131609</v>
      </c>
      <c r="SS1790" s="62">
        <v>53131609</v>
      </c>
      <c r="ST1790" s="62">
        <v>53131609</v>
      </c>
      <c r="SU1790" s="62">
        <v>53131609</v>
      </c>
      <c r="SV1790" s="62">
        <v>53131609</v>
      </c>
      <c r="SW1790" s="62">
        <v>53131609</v>
      </c>
      <c r="SX1790" s="62">
        <v>53131609</v>
      </c>
      <c r="SY1790" s="62">
        <v>53131609</v>
      </c>
      <c r="SZ1790" s="62">
        <v>53131609</v>
      </c>
      <c r="TA1790" s="62">
        <v>53131609</v>
      </c>
      <c r="TB1790" s="62">
        <v>53131609</v>
      </c>
      <c r="TC1790" s="62">
        <v>53131609</v>
      </c>
      <c r="TD1790" s="62">
        <v>53131609</v>
      </c>
      <c r="TE1790" s="62">
        <v>53131609</v>
      </c>
      <c r="TF1790" s="62">
        <v>53131609</v>
      </c>
      <c r="TG1790" s="62">
        <v>53131609</v>
      </c>
      <c r="TH1790" s="62">
        <v>53131609</v>
      </c>
      <c r="TI1790" s="62">
        <v>53131609</v>
      </c>
      <c r="TJ1790" s="62">
        <v>53131609</v>
      </c>
      <c r="TK1790" s="62">
        <v>53131609</v>
      </c>
      <c r="TL1790" s="62">
        <v>53131609</v>
      </c>
      <c r="TM1790" s="62">
        <v>53131609</v>
      </c>
      <c r="TN1790" s="62">
        <v>53131609</v>
      </c>
      <c r="TO1790" s="62">
        <v>53131609</v>
      </c>
      <c r="TP1790" s="62">
        <v>53131609</v>
      </c>
      <c r="TQ1790" s="62">
        <v>53131609</v>
      </c>
      <c r="TR1790" s="62">
        <v>53131609</v>
      </c>
      <c r="TS1790" s="62">
        <v>53131609</v>
      </c>
      <c r="TT1790" s="62">
        <v>53131609</v>
      </c>
      <c r="TU1790" s="62">
        <v>53131609</v>
      </c>
      <c r="TV1790" s="62">
        <v>53131609</v>
      </c>
      <c r="TW1790" s="62">
        <v>53131609</v>
      </c>
      <c r="TX1790" s="62">
        <v>53131609</v>
      </c>
      <c r="TY1790" s="62">
        <v>53131609</v>
      </c>
      <c r="TZ1790" s="62">
        <v>53131609</v>
      </c>
      <c r="UA1790" s="62">
        <v>53131609</v>
      </c>
      <c r="UB1790" s="62">
        <v>53131609</v>
      </c>
      <c r="UC1790" s="62">
        <v>53131609</v>
      </c>
      <c r="UD1790" s="62">
        <v>53131609</v>
      </c>
      <c r="UE1790" s="62">
        <v>53131609</v>
      </c>
      <c r="UF1790" s="62">
        <v>53131609</v>
      </c>
      <c r="UG1790" s="62">
        <v>53131609</v>
      </c>
      <c r="UH1790" s="62">
        <v>53131609</v>
      </c>
      <c r="UI1790" s="62">
        <v>53131609</v>
      </c>
      <c r="UJ1790" s="62">
        <v>53131609</v>
      </c>
      <c r="UK1790" s="62">
        <v>53131609</v>
      </c>
      <c r="UL1790" s="62">
        <v>53131609</v>
      </c>
      <c r="UM1790" s="62">
        <v>53131609</v>
      </c>
      <c r="UN1790" s="62">
        <v>53131609</v>
      </c>
      <c r="UO1790" s="62">
        <v>53131609</v>
      </c>
      <c r="UP1790" s="62">
        <v>53131609</v>
      </c>
      <c r="UQ1790" s="62">
        <v>53131609</v>
      </c>
      <c r="UR1790" s="62">
        <v>53131609</v>
      </c>
      <c r="US1790" s="62">
        <v>53131609</v>
      </c>
      <c r="UT1790" s="62">
        <v>53131609</v>
      </c>
      <c r="UU1790" s="62">
        <v>53131609</v>
      </c>
      <c r="UV1790" s="62">
        <v>53131609</v>
      </c>
      <c r="UW1790" s="62">
        <v>53131609</v>
      </c>
      <c r="UX1790" s="62">
        <v>53131609</v>
      </c>
      <c r="UY1790" s="62">
        <v>53131609</v>
      </c>
      <c r="UZ1790" s="62">
        <v>53131609</v>
      </c>
      <c r="VA1790" s="62">
        <v>53131609</v>
      </c>
      <c r="VB1790" s="62">
        <v>53131609</v>
      </c>
      <c r="VC1790" s="62">
        <v>53131609</v>
      </c>
      <c r="VD1790" s="62">
        <v>53131609</v>
      </c>
      <c r="VE1790" s="62">
        <v>53131609</v>
      </c>
      <c r="VF1790" s="62">
        <v>53131609</v>
      </c>
      <c r="VG1790" s="62">
        <v>53131609</v>
      </c>
      <c r="VH1790" s="62">
        <v>53131609</v>
      </c>
      <c r="VI1790" s="62">
        <v>53131609</v>
      </c>
      <c r="VJ1790" s="62">
        <v>53131609</v>
      </c>
      <c r="VK1790" s="62">
        <v>53131609</v>
      </c>
      <c r="VL1790" s="62">
        <v>53131609</v>
      </c>
      <c r="VM1790" s="62">
        <v>53131609</v>
      </c>
      <c r="VN1790" s="62">
        <v>53131609</v>
      </c>
      <c r="VO1790" s="62">
        <v>53131609</v>
      </c>
      <c r="VP1790" s="62">
        <v>53131609</v>
      </c>
      <c r="VQ1790" s="62">
        <v>53131609</v>
      </c>
      <c r="VR1790" s="62">
        <v>53131609</v>
      </c>
      <c r="VS1790" s="62">
        <v>53131609</v>
      </c>
      <c r="VT1790" s="62">
        <v>53131609</v>
      </c>
      <c r="VU1790" s="62">
        <v>53131609</v>
      </c>
      <c r="VV1790" s="62">
        <v>53131609</v>
      </c>
      <c r="VW1790" s="62">
        <v>53131609</v>
      </c>
      <c r="VX1790" s="62">
        <v>53131609</v>
      </c>
      <c r="VY1790" s="62">
        <v>53131609</v>
      </c>
      <c r="VZ1790" s="62">
        <v>53131609</v>
      </c>
      <c r="WA1790" s="62">
        <v>53131609</v>
      </c>
      <c r="WB1790" s="62">
        <v>53131609</v>
      </c>
      <c r="WC1790" s="62">
        <v>53131609</v>
      </c>
      <c r="WD1790" s="62">
        <v>53131609</v>
      </c>
      <c r="WE1790" s="62">
        <v>53131609</v>
      </c>
      <c r="WF1790" s="62">
        <v>53131609</v>
      </c>
      <c r="WG1790" s="62">
        <v>53131609</v>
      </c>
      <c r="WH1790" s="62">
        <v>53131609</v>
      </c>
      <c r="WI1790" s="62">
        <v>53131609</v>
      </c>
      <c r="WJ1790" s="62">
        <v>53131609</v>
      </c>
      <c r="WK1790" s="62">
        <v>53131609</v>
      </c>
      <c r="WL1790" s="62">
        <v>53131609</v>
      </c>
      <c r="WM1790" s="62">
        <v>53131609</v>
      </c>
      <c r="WN1790" s="62">
        <v>53131609</v>
      </c>
      <c r="WO1790" s="62">
        <v>53131609</v>
      </c>
      <c r="WP1790" s="62">
        <v>53131609</v>
      </c>
      <c r="WQ1790" s="62">
        <v>53131609</v>
      </c>
      <c r="WR1790" s="62">
        <v>53131609</v>
      </c>
      <c r="WS1790" s="62">
        <v>53131609</v>
      </c>
      <c r="WT1790" s="62">
        <v>53131609</v>
      </c>
      <c r="WU1790" s="62">
        <v>53131609</v>
      </c>
      <c r="WV1790" s="62">
        <v>53131609</v>
      </c>
      <c r="WW1790" s="62">
        <v>53131609</v>
      </c>
      <c r="WX1790" s="62">
        <v>53131609</v>
      </c>
      <c r="WY1790" s="62">
        <v>53131609</v>
      </c>
      <c r="WZ1790" s="62">
        <v>53131609</v>
      </c>
      <c r="XA1790" s="62">
        <v>53131609</v>
      </c>
      <c r="XB1790" s="62">
        <v>53131609</v>
      </c>
      <c r="XC1790" s="62">
        <v>53131609</v>
      </c>
      <c r="XD1790" s="62">
        <v>53131609</v>
      </c>
      <c r="XE1790" s="62">
        <v>53131609</v>
      </c>
      <c r="XF1790" s="62">
        <v>53131609</v>
      </c>
      <c r="XG1790" s="62">
        <v>53131609</v>
      </c>
      <c r="XH1790" s="62">
        <v>53131609</v>
      </c>
      <c r="XI1790" s="62">
        <v>53131609</v>
      </c>
      <c r="XJ1790" s="62">
        <v>53131609</v>
      </c>
      <c r="XK1790" s="62">
        <v>53131609</v>
      </c>
      <c r="XL1790" s="62">
        <v>53131609</v>
      </c>
      <c r="XM1790" s="62">
        <v>53131609</v>
      </c>
      <c r="XN1790" s="62">
        <v>53131609</v>
      </c>
      <c r="XO1790" s="62">
        <v>53131609</v>
      </c>
      <c r="XP1790" s="62">
        <v>53131609</v>
      </c>
      <c r="XQ1790" s="62">
        <v>53131609</v>
      </c>
      <c r="XR1790" s="62">
        <v>53131609</v>
      </c>
      <c r="XS1790" s="62">
        <v>53131609</v>
      </c>
      <c r="XT1790" s="62">
        <v>53131609</v>
      </c>
      <c r="XU1790" s="62">
        <v>53131609</v>
      </c>
      <c r="XV1790" s="62">
        <v>53131609</v>
      </c>
      <c r="XW1790" s="62">
        <v>53131609</v>
      </c>
      <c r="XX1790" s="62">
        <v>53131609</v>
      </c>
      <c r="XY1790" s="62">
        <v>53131609</v>
      </c>
      <c r="XZ1790" s="62">
        <v>53131609</v>
      </c>
      <c r="YA1790" s="62">
        <v>53131609</v>
      </c>
      <c r="YB1790" s="62">
        <v>53131609</v>
      </c>
      <c r="YC1790" s="62">
        <v>53131609</v>
      </c>
      <c r="YD1790" s="62">
        <v>53131609</v>
      </c>
      <c r="YE1790" s="62">
        <v>53131609</v>
      </c>
      <c r="YF1790" s="62">
        <v>53131609</v>
      </c>
      <c r="YG1790" s="62">
        <v>53131609</v>
      </c>
      <c r="YH1790" s="62">
        <v>53131609</v>
      </c>
      <c r="YI1790" s="62">
        <v>53131609</v>
      </c>
      <c r="YJ1790" s="62">
        <v>53131609</v>
      </c>
      <c r="YK1790" s="62">
        <v>53131609</v>
      </c>
      <c r="YL1790" s="62">
        <v>53131609</v>
      </c>
      <c r="YM1790" s="62">
        <v>53131609</v>
      </c>
      <c r="YN1790" s="62">
        <v>53131609</v>
      </c>
      <c r="YO1790" s="62">
        <v>53131609</v>
      </c>
      <c r="YP1790" s="62">
        <v>53131609</v>
      </c>
      <c r="YQ1790" s="62">
        <v>53131609</v>
      </c>
      <c r="YR1790" s="62">
        <v>53131609</v>
      </c>
      <c r="YS1790" s="62">
        <v>53131609</v>
      </c>
      <c r="YT1790" s="62">
        <v>53131609</v>
      </c>
      <c r="YU1790" s="62">
        <v>53131609</v>
      </c>
      <c r="YV1790" s="62">
        <v>53131609</v>
      </c>
      <c r="YW1790" s="62">
        <v>53131609</v>
      </c>
      <c r="YX1790" s="62">
        <v>53131609</v>
      </c>
      <c r="YY1790" s="62">
        <v>53131609</v>
      </c>
      <c r="YZ1790" s="62">
        <v>53131609</v>
      </c>
      <c r="ZA1790" s="62">
        <v>53131609</v>
      </c>
      <c r="ZB1790" s="62">
        <v>53131609</v>
      </c>
      <c r="ZC1790" s="62">
        <v>53131609</v>
      </c>
      <c r="ZD1790" s="62">
        <v>53131609</v>
      </c>
      <c r="ZE1790" s="62">
        <v>53131609</v>
      </c>
      <c r="ZF1790" s="62">
        <v>53131609</v>
      </c>
      <c r="ZG1790" s="62">
        <v>53131609</v>
      </c>
      <c r="ZH1790" s="62">
        <v>53131609</v>
      </c>
      <c r="ZI1790" s="62">
        <v>53131609</v>
      </c>
      <c r="ZJ1790" s="62">
        <v>53131609</v>
      </c>
      <c r="ZK1790" s="62">
        <v>53131609</v>
      </c>
      <c r="ZL1790" s="62">
        <v>53131609</v>
      </c>
      <c r="ZM1790" s="62">
        <v>53131609</v>
      </c>
      <c r="ZN1790" s="62">
        <v>53131609</v>
      </c>
      <c r="ZO1790" s="62">
        <v>53131609</v>
      </c>
      <c r="ZP1790" s="62">
        <v>53131609</v>
      </c>
      <c r="ZQ1790" s="62">
        <v>53131609</v>
      </c>
      <c r="ZR1790" s="62">
        <v>53131609</v>
      </c>
      <c r="ZS1790" s="62">
        <v>53131609</v>
      </c>
      <c r="ZT1790" s="62">
        <v>53131609</v>
      </c>
      <c r="ZU1790" s="62">
        <v>53131609</v>
      </c>
      <c r="ZV1790" s="62">
        <v>53131609</v>
      </c>
      <c r="ZW1790" s="62">
        <v>53131609</v>
      </c>
      <c r="ZX1790" s="62">
        <v>53131609</v>
      </c>
      <c r="ZY1790" s="62">
        <v>53131609</v>
      </c>
      <c r="ZZ1790" s="62">
        <v>53131609</v>
      </c>
      <c r="AAA1790" s="62">
        <v>53131609</v>
      </c>
      <c r="AAB1790" s="62">
        <v>53131609</v>
      </c>
      <c r="AAC1790" s="62">
        <v>53131609</v>
      </c>
      <c r="AAD1790" s="62">
        <v>53131609</v>
      </c>
      <c r="AAE1790" s="62">
        <v>53131609</v>
      </c>
      <c r="AAF1790" s="62">
        <v>53131609</v>
      </c>
      <c r="AAG1790" s="62">
        <v>53131609</v>
      </c>
      <c r="AAH1790" s="62">
        <v>53131609</v>
      </c>
      <c r="AAI1790" s="62">
        <v>53131609</v>
      </c>
      <c r="AAJ1790" s="62">
        <v>53131609</v>
      </c>
      <c r="AAK1790" s="62">
        <v>53131609</v>
      </c>
      <c r="AAL1790" s="62">
        <v>53131609</v>
      </c>
      <c r="AAM1790" s="62">
        <v>53131609</v>
      </c>
      <c r="AAN1790" s="62">
        <v>53131609</v>
      </c>
      <c r="AAO1790" s="62">
        <v>53131609</v>
      </c>
      <c r="AAP1790" s="62">
        <v>53131609</v>
      </c>
      <c r="AAQ1790" s="62">
        <v>53131609</v>
      </c>
      <c r="AAR1790" s="62">
        <v>53131609</v>
      </c>
      <c r="AAS1790" s="62">
        <v>53131609</v>
      </c>
      <c r="AAT1790" s="62">
        <v>53131609</v>
      </c>
      <c r="AAU1790" s="62">
        <v>53131609</v>
      </c>
      <c r="AAV1790" s="62">
        <v>53131609</v>
      </c>
      <c r="AAW1790" s="62">
        <v>53131609</v>
      </c>
      <c r="AAX1790" s="62">
        <v>53131609</v>
      </c>
      <c r="AAY1790" s="62">
        <v>53131609</v>
      </c>
      <c r="AAZ1790" s="62">
        <v>53131609</v>
      </c>
      <c r="ABA1790" s="62">
        <v>53131609</v>
      </c>
      <c r="ABB1790" s="62">
        <v>53131609</v>
      </c>
      <c r="ABC1790" s="62">
        <v>53131609</v>
      </c>
      <c r="ABD1790" s="62">
        <v>53131609</v>
      </c>
      <c r="ABE1790" s="62">
        <v>53131609</v>
      </c>
      <c r="ABF1790" s="62">
        <v>53131609</v>
      </c>
      <c r="ABG1790" s="62">
        <v>53131609</v>
      </c>
      <c r="ABH1790" s="62">
        <v>53131609</v>
      </c>
      <c r="ABI1790" s="62">
        <v>53131609</v>
      </c>
      <c r="ABJ1790" s="62">
        <v>53131609</v>
      </c>
      <c r="ABK1790" s="62">
        <v>53131609</v>
      </c>
      <c r="ABL1790" s="62">
        <v>53131609</v>
      </c>
      <c r="ABM1790" s="62">
        <v>53131609</v>
      </c>
      <c r="ABN1790" s="62">
        <v>53131609</v>
      </c>
      <c r="ABO1790" s="62">
        <v>53131609</v>
      </c>
      <c r="ABP1790" s="62">
        <v>53131609</v>
      </c>
      <c r="ABQ1790" s="62">
        <v>53131609</v>
      </c>
      <c r="ABR1790" s="62">
        <v>53131609</v>
      </c>
      <c r="ABS1790" s="62">
        <v>53131609</v>
      </c>
      <c r="ABT1790" s="62">
        <v>53131609</v>
      </c>
      <c r="ABU1790" s="62">
        <v>53131609</v>
      </c>
      <c r="ABV1790" s="62">
        <v>53131609</v>
      </c>
      <c r="ABW1790" s="62">
        <v>53131609</v>
      </c>
      <c r="ABX1790" s="62">
        <v>53131609</v>
      </c>
      <c r="ABY1790" s="62">
        <v>53131609</v>
      </c>
      <c r="ABZ1790" s="62">
        <v>53131609</v>
      </c>
      <c r="ACA1790" s="62">
        <v>53131609</v>
      </c>
      <c r="ACB1790" s="62">
        <v>53131609</v>
      </c>
      <c r="ACC1790" s="62">
        <v>53131609</v>
      </c>
      <c r="ACD1790" s="62">
        <v>53131609</v>
      </c>
      <c r="ACE1790" s="62">
        <v>53131609</v>
      </c>
      <c r="ACF1790" s="62">
        <v>53131609</v>
      </c>
      <c r="ACG1790" s="62">
        <v>53131609</v>
      </c>
      <c r="ACH1790" s="62">
        <v>53131609</v>
      </c>
      <c r="ACI1790" s="62">
        <v>53131609</v>
      </c>
      <c r="ACJ1790" s="62">
        <v>53131609</v>
      </c>
      <c r="ACK1790" s="62">
        <v>53131609</v>
      </c>
      <c r="ACL1790" s="62">
        <v>53131609</v>
      </c>
      <c r="ACM1790" s="62">
        <v>53131609</v>
      </c>
      <c r="ACN1790" s="62">
        <v>53131609</v>
      </c>
      <c r="ACO1790" s="62">
        <v>53131609</v>
      </c>
      <c r="ACP1790" s="62">
        <v>53131609</v>
      </c>
      <c r="ACQ1790" s="62">
        <v>53131609</v>
      </c>
      <c r="ACR1790" s="62">
        <v>53131609</v>
      </c>
      <c r="ACS1790" s="62">
        <v>53131609</v>
      </c>
      <c r="ACT1790" s="62">
        <v>53131609</v>
      </c>
      <c r="ACU1790" s="62">
        <v>53131609</v>
      </c>
      <c r="ACV1790" s="62">
        <v>53131609</v>
      </c>
      <c r="ACW1790" s="62">
        <v>53131609</v>
      </c>
      <c r="ACX1790" s="62">
        <v>53131609</v>
      </c>
      <c r="ACY1790" s="62">
        <v>53131609</v>
      </c>
      <c r="ACZ1790" s="62">
        <v>53131609</v>
      </c>
      <c r="ADA1790" s="62">
        <v>53131609</v>
      </c>
      <c r="ADB1790" s="62">
        <v>53131609</v>
      </c>
      <c r="ADC1790" s="62">
        <v>53131609</v>
      </c>
      <c r="ADD1790" s="62">
        <v>53131609</v>
      </c>
      <c r="ADE1790" s="62">
        <v>53131609</v>
      </c>
      <c r="ADF1790" s="62">
        <v>53131609</v>
      </c>
      <c r="ADG1790" s="62">
        <v>53131609</v>
      </c>
      <c r="ADH1790" s="62">
        <v>53131609</v>
      </c>
      <c r="ADI1790" s="62">
        <v>53131609</v>
      </c>
      <c r="ADJ1790" s="62">
        <v>53131609</v>
      </c>
      <c r="ADK1790" s="62">
        <v>53131609</v>
      </c>
      <c r="ADL1790" s="62">
        <v>53131609</v>
      </c>
      <c r="ADM1790" s="62">
        <v>53131609</v>
      </c>
      <c r="ADN1790" s="62">
        <v>53131609</v>
      </c>
      <c r="ADO1790" s="62">
        <v>53131609</v>
      </c>
      <c r="ADP1790" s="62">
        <v>53131609</v>
      </c>
      <c r="ADQ1790" s="62">
        <v>53131609</v>
      </c>
      <c r="ADR1790" s="62">
        <v>53131609</v>
      </c>
      <c r="ADS1790" s="62">
        <v>53131609</v>
      </c>
      <c r="ADT1790" s="62">
        <v>53131609</v>
      </c>
      <c r="ADU1790" s="62">
        <v>53131609</v>
      </c>
      <c r="ADV1790" s="62">
        <v>53131609</v>
      </c>
      <c r="ADW1790" s="62">
        <v>53131609</v>
      </c>
      <c r="ADX1790" s="62">
        <v>53131609</v>
      </c>
      <c r="ADY1790" s="62">
        <v>53131609</v>
      </c>
      <c r="ADZ1790" s="62">
        <v>53131609</v>
      </c>
      <c r="AEA1790" s="62">
        <v>53131609</v>
      </c>
      <c r="AEB1790" s="62">
        <v>53131609</v>
      </c>
      <c r="AEC1790" s="62">
        <v>53131609</v>
      </c>
      <c r="AED1790" s="62">
        <v>53131609</v>
      </c>
      <c r="AEE1790" s="62">
        <v>53131609</v>
      </c>
      <c r="AEF1790" s="62">
        <v>53131609</v>
      </c>
      <c r="AEG1790" s="62">
        <v>53131609</v>
      </c>
      <c r="AEH1790" s="62">
        <v>53131609</v>
      </c>
      <c r="AEI1790" s="62">
        <v>53131609</v>
      </c>
      <c r="AEJ1790" s="62">
        <v>53131609</v>
      </c>
      <c r="AEK1790" s="62">
        <v>53131609</v>
      </c>
      <c r="AEL1790" s="62">
        <v>53131609</v>
      </c>
      <c r="AEM1790" s="62">
        <v>53131609</v>
      </c>
      <c r="AEN1790" s="62">
        <v>53131609</v>
      </c>
      <c r="AEO1790" s="62">
        <v>53131609</v>
      </c>
      <c r="AEP1790" s="62">
        <v>53131609</v>
      </c>
      <c r="AEQ1790" s="62">
        <v>53131609</v>
      </c>
      <c r="AER1790" s="62">
        <v>53131609</v>
      </c>
      <c r="AES1790" s="62">
        <v>53131609</v>
      </c>
      <c r="AET1790" s="62">
        <v>53131609</v>
      </c>
      <c r="AEU1790" s="62">
        <v>53131609</v>
      </c>
      <c r="AEV1790" s="62">
        <v>53131609</v>
      </c>
      <c r="AEW1790" s="62">
        <v>53131609</v>
      </c>
      <c r="AEX1790" s="62">
        <v>53131609</v>
      </c>
      <c r="AEY1790" s="62">
        <v>53131609</v>
      </c>
      <c r="AEZ1790" s="62">
        <v>53131609</v>
      </c>
      <c r="AFA1790" s="62">
        <v>53131609</v>
      </c>
      <c r="AFB1790" s="62">
        <v>53131609</v>
      </c>
      <c r="AFC1790" s="62">
        <v>53131609</v>
      </c>
      <c r="AFD1790" s="62">
        <v>53131609</v>
      </c>
      <c r="AFE1790" s="62">
        <v>53131609</v>
      </c>
      <c r="AFF1790" s="62">
        <v>53131609</v>
      </c>
      <c r="AFG1790" s="62">
        <v>53131609</v>
      </c>
      <c r="AFH1790" s="62">
        <v>53131609</v>
      </c>
      <c r="AFI1790" s="62">
        <v>53131609</v>
      </c>
      <c r="AFJ1790" s="62">
        <v>53131609</v>
      </c>
      <c r="AFK1790" s="62">
        <v>53131609</v>
      </c>
      <c r="AFL1790" s="62">
        <v>53131609</v>
      </c>
      <c r="AFM1790" s="62">
        <v>53131609</v>
      </c>
      <c r="AFN1790" s="62">
        <v>53131609</v>
      </c>
      <c r="AFO1790" s="62">
        <v>53131609</v>
      </c>
      <c r="AFP1790" s="62">
        <v>53131609</v>
      </c>
      <c r="AFQ1790" s="62">
        <v>53131609</v>
      </c>
      <c r="AFR1790" s="62">
        <v>53131609</v>
      </c>
      <c r="AFS1790" s="62">
        <v>53131609</v>
      </c>
      <c r="AFT1790" s="62">
        <v>53131609</v>
      </c>
      <c r="AFU1790" s="62">
        <v>53131609</v>
      </c>
      <c r="AFV1790" s="62">
        <v>53131609</v>
      </c>
      <c r="AFW1790" s="62">
        <v>53131609</v>
      </c>
      <c r="AFX1790" s="62">
        <v>53131609</v>
      </c>
      <c r="AFY1790" s="62">
        <v>53131609</v>
      </c>
      <c r="AFZ1790" s="62">
        <v>53131609</v>
      </c>
      <c r="AGA1790" s="62">
        <v>53131609</v>
      </c>
      <c r="AGB1790" s="62">
        <v>53131609</v>
      </c>
      <c r="AGC1790" s="62">
        <v>53131609</v>
      </c>
      <c r="AGD1790" s="62">
        <v>53131609</v>
      </c>
      <c r="AGE1790" s="62">
        <v>53131609</v>
      </c>
      <c r="AGF1790" s="62">
        <v>53131609</v>
      </c>
      <c r="AGG1790" s="62">
        <v>53131609</v>
      </c>
      <c r="AGH1790" s="62">
        <v>53131609</v>
      </c>
      <c r="AGI1790" s="62">
        <v>53131609</v>
      </c>
      <c r="AGJ1790" s="62">
        <v>53131609</v>
      </c>
      <c r="AGK1790" s="62">
        <v>53131609</v>
      </c>
      <c r="AGL1790" s="62">
        <v>53131609</v>
      </c>
      <c r="AGM1790" s="62">
        <v>53131609</v>
      </c>
      <c r="AGN1790" s="62">
        <v>53131609</v>
      </c>
      <c r="AGO1790" s="62">
        <v>53131609</v>
      </c>
      <c r="AGP1790" s="62">
        <v>53131609</v>
      </c>
      <c r="AGQ1790" s="62">
        <v>53131609</v>
      </c>
      <c r="AGR1790" s="62">
        <v>53131609</v>
      </c>
      <c r="AGS1790" s="62">
        <v>53131609</v>
      </c>
      <c r="AGT1790" s="62">
        <v>53131609</v>
      </c>
      <c r="AGU1790" s="62">
        <v>53131609</v>
      </c>
      <c r="AGV1790" s="62">
        <v>53131609</v>
      </c>
      <c r="AGW1790" s="62">
        <v>53131609</v>
      </c>
      <c r="AGX1790" s="62">
        <v>53131609</v>
      </c>
      <c r="AGY1790" s="62">
        <v>53131609</v>
      </c>
      <c r="AGZ1790" s="62">
        <v>53131609</v>
      </c>
      <c r="AHA1790" s="62">
        <v>53131609</v>
      </c>
      <c r="AHB1790" s="62">
        <v>53131609</v>
      </c>
      <c r="AHC1790" s="62">
        <v>53131609</v>
      </c>
      <c r="AHD1790" s="62">
        <v>53131609</v>
      </c>
      <c r="AHE1790" s="62">
        <v>53131609</v>
      </c>
      <c r="AHF1790" s="62">
        <v>53131609</v>
      </c>
      <c r="AHG1790" s="62">
        <v>53131609</v>
      </c>
      <c r="AHH1790" s="62">
        <v>53131609</v>
      </c>
      <c r="AHI1790" s="62">
        <v>53131609</v>
      </c>
      <c r="AHJ1790" s="62">
        <v>53131609</v>
      </c>
      <c r="AHK1790" s="62">
        <v>53131609</v>
      </c>
      <c r="AHL1790" s="62">
        <v>53131609</v>
      </c>
      <c r="AHM1790" s="62">
        <v>53131609</v>
      </c>
      <c r="AHN1790" s="62">
        <v>53131609</v>
      </c>
      <c r="AHO1790" s="62">
        <v>53131609</v>
      </c>
      <c r="AHP1790" s="62">
        <v>53131609</v>
      </c>
      <c r="AHQ1790" s="62">
        <v>53131609</v>
      </c>
      <c r="AHR1790" s="62">
        <v>53131609</v>
      </c>
      <c r="AHS1790" s="62">
        <v>53131609</v>
      </c>
      <c r="AHT1790" s="62">
        <v>53131609</v>
      </c>
      <c r="AHU1790" s="62">
        <v>53131609</v>
      </c>
      <c r="AHV1790" s="62">
        <v>53131609</v>
      </c>
      <c r="AHW1790" s="62">
        <v>53131609</v>
      </c>
      <c r="AHX1790" s="62">
        <v>53131609</v>
      </c>
      <c r="AHY1790" s="62">
        <v>53131609</v>
      </c>
      <c r="AHZ1790" s="62">
        <v>53131609</v>
      </c>
      <c r="AIA1790" s="62">
        <v>53131609</v>
      </c>
      <c r="AIB1790" s="62">
        <v>53131609</v>
      </c>
      <c r="AIC1790" s="62">
        <v>53131609</v>
      </c>
      <c r="AID1790" s="62">
        <v>53131609</v>
      </c>
      <c r="AIE1790" s="62">
        <v>53131609</v>
      </c>
      <c r="AIF1790" s="62">
        <v>53131609</v>
      </c>
      <c r="AIG1790" s="62">
        <v>53131609</v>
      </c>
      <c r="AIH1790" s="62">
        <v>53131609</v>
      </c>
      <c r="AII1790" s="62">
        <v>53131609</v>
      </c>
      <c r="AIJ1790" s="62">
        <v>53131609</v>
      </c>
      <c r="AIK1790" s="62">
        <v>53131609</v>
      </c>
      <c r="AIL1790" s="62">
        <v>53131609</v>
      </c>
      <c r="AIM1790" s="62">
        <v>53131609</v>
      </c>
      <c r="AIN1790" s="62">
        <v>53131609</v>
      </c>
      <c r="AIO1790" s="62">
        <v>53131609</v>
      </c>
      <c r="AIP1790" s="62">
        <v>53131609</v>
      </c>
      <c r="AIQ1790" s="62">
        <v>53131609</v>
      </c>
      <c r="AIR1790" s="62">
        <v>53131609</v>
      </c>
      <c r="AIS1790" s="62">
        <v>53131609</v>
      </c>
      <c r="AIT1790" s="62">
        <v>53131609</v>
      </c>
      <c r="AIU1790" s="62">
        <v>53131609</v>
      </c>
      <c r="AIV1790" s="62">
        <v>53131609</v>
      </c>
      <c r="AIW1790" s="62">
        <v>53131609</v>
      </c>
      <c r="AIX1790" s="62">
        <v>53131609</v>
      </c>
      <c r="AIY1790" s="62">
        <v>53131609</v>
      </c>
      <c r="AIZ1790" s="62">
        <v>53131609</v>
      </c>
      <c r="AJA1790" s="62">
        <v>53131609</v>
      </c>
      <c r="AJB1790" s="62">
        <v>53131609</v>
      </c>
      <c r="AJC1790" s="62">
        <v>53131609</v>
      </c>
      <c r="AJD1790" s="62">
        <v>53131609</v>
      </c>
      <c r="AJE1790" s="62">
        <v>53131609</v>
      </c>
      <c r="AJF1790" s="62">
        <v>53131609</v>
      </c>
      <c r="AJG1790" s="62">
        <v>53131609</v>
      </c>
      <c r="AJH1790" s="62">
        <v>53131609</v>
      </c>
      <c r="AJI1790" s="62">
        <v>53131609</v>
      </c>
      <c r="AJJ1790" s="62">
        <v>53131609</v>
      </c>
      <c r="AJK1790" s="62">
        <v>53131609</v>
      </c>
      <c r="AJL1790" s="62">
        <v>53131609</v>
      </c>
      <c r="AJM1790" s="62">
        <v>53131609</v>
      </c>
      <c r="AJN1790" s="62">
        <v>53131609</v>
      </c>
      <c r="AJO1790" s="62">
        <v>53131609</v>
      </c>
      <c r="AJP1790" s="62">
        <v>53131609</v>
      </c>
      <c r="AJQ1790" s="62">
        <v>53131609</v>
      </c>
      <c r="AJR1790" s="62">
        <v>53131609</v>
      </c>
      <c r="AJS1790" s="62">
        <v>53131609</v>
      </c>
      <c r="AJT1790" s="62">
        <v>53131609</v>
      </c>
      <c r="AJU1790" s="62">
        <v>53131609</v>
      </c>
      <c r="AJV1790" s="62">
        <v>53131609</v>
      </c>
      <c r="AJW1790" s="62">
        <v>53131609</v>
      </c>
      <c r="AJX1790" s="62">
        <v>53131609</v>
      </c>
      <c r="AJY1790" s="62">
        <v>53131609</v>
      </c>
      <c r="AJZ1790" s="62">
        <v>53131609</v>
      </c>
      <c r="AKA1790" s="62">
        <v>53131609</v>
      </c>
      <c r="AKB1790" s="62">
        <v>53131609</v>
      </c>
      <c r="AKC1790" s="62">
        <v>53131609</v>
      </c>
      <c r="AKD1790" s="62">
        <v>53131609</v>
      </c>
      <c r="AKE1790" s="62">
        <v>53131609</v>
      </c>
      <c r="AKF1790" s="62">
        <v>53131609</v>
      </c>
      <c r="AKG1790" s="62">
        <v>53131609</v>
      </c>
      <c r="AKH1790" s="62">
        <v>53131609</v>
      </c>
      <c r="AKI1790" s="62">
        <v>53131609</v>
      </c>
      <c r="AKJ1790" s="62">
        <v>53131609</v>
      </c>
      <c r="AKK1790" s="62">
        <v>53131609</v>
      </c>
      <c r="AKL1790" s="62">
        <v>53131609</v>
      </c>
      <c r="AKM1790" s="62">
        <v>53131609</v>
      </c>
      <c r="AKN1790" s="62">
        <v>53131609</v>
      </c>
      <c r="AKO1790" s="62">
        <v>53131609</v>
      </c>
      <c r="AKP1790" s="62">
        <v>53131609</v>
      </c>
      <c r="AKQ1790" s="62">
        <v>53131609</v>
      </c>
      <c r="AKR1790" s="62">
        <v>53131609</v>
      </c>
      <c r="AKS1790" s="62">
        <v>53131609</v>
      </c>
      <c r="AKT1790" s="62">
        <v>53131609</v>
      </c>
      <c r="AKU1790" s="62">
        <v>53131609</v>
      </c>
      <c r="AKV1790" s="62">
        <v>53131609</v>
      </c>
      <c r="AKW1790" s="62">
        <v>53131609</v>
      </c>
      <c r="AKX1790" s="62">
        <v>53131609</v>
      </c>
      <c r="AKY1790" s="62">
        <v>53131609</v>
      </c>
      <c r="AKZ1790" s="62">
        <v>53131609</v>
      </c>
      <c r="ALA1790" s="62">
        <v>53131609</v>
      </c>
      <c r="ALB1790" s="62">
        <v>53131609</v>
      </c>
      <c r="ALC1790" s="62">
        <v>53131609</v>
      </c>
      <c r="ALD1790" s="62">
        <v>53131609</v>
      </c>
      <c r="ALE1790" s="62">
        <v>53131609</v>
      </c>
      <c r="ALF1790" s="62">
        <v>53131609</v>
      </c>
      <c r="ALG1790" s="62">
        <v>53131609</v>
      </c>
      <c r="ALH1790" s="62">
        <v>53131609</v>
      </c>
      <c r="ALI1790" s="62">
        <v>53131609</v>
      </c>
      <c r="ALJ1790" s="62">
        <v>53131609</v>
      </c>
      <c r="ALK1790" s="62">
        <v>53131609</v>
      </c>
      <c r="ALL1790" s="62">
        <v>53131609</v>
      </c>
      <c r="ALM1790" s="62">
        <v>53131609</v>
      </c>
      <c r="ALN1790" s="62">
        <v>53131609</v>
      </c>
      <c r="ALO1790" s="62">
        <v>53131609</v>
      </c>
      <c r="ALP1790" s="62">
        <v>53131609</v>
      </c>
      <c r="ALQ1790" s="62">
        <v>53131609</v>
      </c>
      <c r="ALR1790" s="62">
        <v>53131609</v>
      </c>
      <c r="ALS1790" s="62">
        <v>53131609</v>
      </c>
      <c r="ALT1790" s="62">
        <v>53131609</v>
      </c>
      <c r="ALU1790" s="62">
        <v>53131609</v>
      </c>
      <c r="ALV1790" s="62">
        <v>53131609</v>
      </c>
      <c r="ALW1790" s="62">
        <v>53131609</v>
      </c>
      <c r="ALX1790" s="62">
        <v>53131609</v>
      </c>
      <c r="ALY1790" s="62">
        <v>53131609</v>
      </c>
      <c r="ALZ1790" s="62">
        <v>53131609</v>
      </c>
      <c r="AMA1790" s="62">
        <v>53131609</v>
      </c>
      <c r="AMB1790" s="62">
        <v>53131609</v>
      </c>
      <c r="AMC1790" s="62">
        <v>53131609</v>
      </c>
      <c r="AMD1790" s="62">
        <v>53131609</v>
      </c>
      <c r="AME1790" s="62">
        <v>53131609</v>
      </c>
      <c r="AMF1790" s="62">
        <v>53131609</v>
      </c>
      <c r="AMG1790" s="62">
        <v>53131609</v>
      </c>
      <c r="AMH1790" s="62">
        <v>53131609</v>
      </c>
      <c r="AMI1790" s="62">
        <v>53131609</v>
      </c>
      <c r="AMJ1790" s="62">
        <v>53131609</v>
      </c>
      <c r="AMK1790" s="62">
        <v>53131609</v>
      </c>
      <c r="AML1790" s="62">
        <v>53131609</v>
      </c>
      <c r="AMM1790" s="62">
        <v>53131609</v>
      </c>
      <c r="AMN1790" s="62">
        <v>53131609</v>
      </c>
      <c r="AMO1790" s="62">
        <v>53131609</v>
      </c>
      <c r="AMP1790" s="62">
        <v>53131609</v>
      </c>
      <c r="AMQ1790" s="62">
        <v>53131609</v>
      </c>
      <c r="AMR1790" s="62">
        <v>53131609</v>
      </c>
      <c r="AMS1790" s="62">
        <v>53131609</v>
      </c>
      <c r="AMT1790" s="62">
        <v>53131609</v>
      </c>
      <c r="AMU1790" s="62">
        <v>53131609</v>
      </c>
      <c r="AMV1790" s="62">
        <v>53131609</v>
      </c>
      <c r="AMW1790" s="62">
        <v>53131609</v>
      </c>
      <c r="AMX1790" s="62">
        <v>53131609</v>
      </c>
      <c r="AMY1790" s="62">
        <v>53131609</v>
      </c>
      <c r="AMZ1790" s="62">
        <v>53131609</v>
      </c>
      <c r="ANA1790" s="62">
        <v>53131609</v>
      </c>
      <c r="ANB1790" s="62">
        <v>53131609</v>
      </c>
      <c r="ANC1790" s="62">
        <v>53131609</v>
      </c>
      <c r="AND1790" s="62">
        <v>53131609</v>
      </c>
      <c r="ANE1790" s="62">
        <v>53131609</v>
      </c>
      <c r="ANF1790" s="62">
        <v>53131609</v>
      </c>
      <c r="ANG1790" s="62">
        <v>53131609</v>
      </c>
      <c r="ANH1790" s="62">
        <v>53131609</v>
      </c>
      <c r="ANI1790" s="62">
        <v>53131609</v>
      </c>
      <c r="ANJ1790" s="62">
        <v>53131609</v>
      </c>
      <c r="ANK1790" s="62">
        <v>53131609</v>
      </c>
      <c r="ANL1790" s="62">
        <v>53131609</v>
      </c>
      <c r="ANM1790" s="62">
        <v>53131609</v>
      </c>
      <c r="ANN1790" s="62">
        <v>53131609</v>
      </c>
      <c r="ANO1790" s="62">
        <v>53131609</v>
      </c>
      <c r="ANP1790" s="62">
        <v>53131609</v>
      </c>
      <c r="ANQ1790" s="62">
        <v>53131609</v>
      </c>
      <c r="ANR1790" s="62">
        <v>53131609</v>
      </c>
      <c r="ANS1790" s="62">
        <v>53131609</v>
      </c>
      <c r="ANT1790" s="62">
        <v>53131609</v>
      </c>
      <c r="ANU1790" s="62">
        <v>53131609</v>
      </c>
      <c r="ANV1790" s="62">
        <v>53131609</v>
      </c>
      <c r="ANW1790" s="62">
        <v>53131609</v>
      </c>
      <c r="ANX1790" s="62">
        <v>53131609</v>
      </c>
      <c r="ANY1790" s="62">
        <v>53131609</v>
      </c>
      <c r="ANZ1790" s="62">
        <v>53131609</v>
      </c>
      <c r="AOA1790" s="62">
        <v>53131609</v>
      </c>
      <c r="AOB1790" s="62">
        <v>53131609</v>
      </c>
      <c r="AOC1790" s="62">
        <v>53131609</v>
      </c>
      <c r="AOD1790" s="62">
        <v>53131609</v>
      </c>
      <c r="AOE1790" s="62">
        <v>53131609</v>
      </c>
      <c r="AOF1790" s="62">
        <v>53131609</v>
      </c>
      <c r="AOG1790" s="62">
        <v>53131609</v>
      </c>
      <c r="AOH1790" s="62">
        <v>53131609</v>
      </c>
      <c r="AOI1790" s="62">
        <v>53131609</v>
      </c>
      <c r="AOJ1790" s="62">
        <v>53131609</v>
      </c>
      <c r="AOK1790" s="62">
        <v>53131609</v>
      </c>
      <c r="AOL1790" s="62">
        <v>53131609</v>
      </c>
      <c r="AOM1790" s="62">
        <v>53131609</v>
      </c>
      <c r="AON1790" s="62">
        <v>53131609</v>
      </c>
      <c r="AOO1790" s="62">
        <v>53131609</v>
      </c>
      <c r="AOP1790" s="62">
        <v>53131609</v>
      </c>
      <c r="AOQ1790" s="62">
        <v>53131609</v>
      </c>
      <c r="AOR1790" s="62">
        <v>53131609</v>
      </c>
      <c r="AOS1790" s="62">
        <v>53131609</v>
      </c>
      <c r="AOT1790" s="62">
        <v>53131609</v>
      </c>
      <c r="AOU1790" s="62">
        <v>53131609</v>
      </c>
      <c r="AOV1790" s="62">
        <v>53131609</v>
      </c>
      <c r="AOW1790" s="62">
        <v>53131609</v>
      </c>
      <c r="AOX1790" s="62">
        <v>53131609</v>
      </c>
      <c r="AOY1790" s="62">
        <v>53131609</v>
      </c>
      <c r="AOZ1790" s="62">
        <v>53131609</v>
      </c>
      <c r="APA1790" s="62">
        <v>53131609</v>
      </c>
      <c r="APB1790" s="62">
        <v>53131609</v>
      </c>
      <c r="APC1790" s="62">
        <v>53131609</v>
      </c>
      <c r="APD1790" s="62">
        <v>53131609</v>
      </c>
      <c r="APE1790" s="62">
        <v>53131609</v>
      </c>
      <c r="APF1790" s="62">
        <v>53131609</v>
      </c>
      <c r="APG1790" s="62">
        <v>53131609</v>
      </c>
      <c r="APH1790" s="62">
        <v>53131609</v>
      </c>
      <c r="API1790" s="62">
        <v>53131609</v>
      </c>
      <c r="APJ1790" s="62">
        <v>53131609</v>
      </c>
      <c r="APK1790" s="62">
        <v>53131609</v>
      </c>
      <c r="APL1790" s="62">
        <v>53131609</v>
      </c>
      <c r="APM1790" s="62">
        <v>53131609</v>
      </c>
      <c r="APN1790" s="62">
        <v>53131609</v>
      </c>
      <c r="APO1790" s="62">
        <v>53131609</v>
      </c>
      <c r="APP1790" s="62">
        <v>53131609</v>
      </c>
      <c r="APQ1790" s="62">
        <v>53131609</v>
      </c>
      <c r="APR1790" s="62">
        <v>53131609</v>
      </c>
      <c r="APS1790" s="62">
        <v>53131609</v>
      </c>
      <c r="APT1790" s="62">
        <v>53131609</v>
      </c>
      <c r="APU1790" s="62">
        <v>53131609</v>
      </c>
      <c r="APV1790" s="62">
        <v>53131609</v>
      </c>
      <c r="APW1790" s="62">
        <v>53131609</v>
      </c>
      <c r="APX1790" s="62">
        <v>53131609</v>
      </c>
      <c r="APY1790" s="62">
        <v>53131609</v>
      </c>
      <c r="APZ1790" s="62">
        <v>53131609</v>
      </c>
      <c r="AQA1790" s="62">
        <v>53131609</v>
      </c>
      <c r="AQB1790" s="62">
        <v>53131609</v>
      </c>
      <c r="AQC1790" s="62">
        <v>53131609</v>
      </c>
      <c r="AQD1790" s="62">
        <v>53131609</v>
      </c>
      <c r="AQE1790" s="62">
        <v>53131609</v>
      </c>
      <c r="AQF1790" s="62">
        <v>53131609</v>
      </c>
      <c r="AQG1790" s="62">
        <v>53131609</v>
      </c>
      <c r="AQH1790" s="62">
        <v>53131609</v>
      </c>
      <c r="AQI1790" s="62">
        <v>53131609</v>
      </c>
      <c r="AQJ1790" s="62">
        <v>53131609</v>
      </c>
      <c r="AQK1790" s="62">
        <v>53131609</v>
      </c>
      <c r="AQL1790" s="62">
        <v>53131609</v>
      </c>
      <c r="AQM1790" s="62">
        <v>53131609</v>
      </c>
      <c r="AQN1790" s="62">
        <v>53131609</v>
      </c>
      <c r="AQO1790" s="62">
        <v>53131609</v>
      </c>
      <c r="AQP1790" s="62">
        <v>53131609</v>
      </c>
      <c r="AQQ1790" s="62">
        <v>53131609</v>
      </c>
      <c r="AQR1790" s="62">
        <v>53131609</v>
      </c>
      <c r="AQS1790" s="62">
        <v>53131609</v>
      </c>
      <c r="AQT1790" s="62">
        <v>53131609</v>
      </c>
      <c r="AQU1790" s="62">
        <v>53131609</v>
      </c>
      <c r="AQV1790" s="62">
        <v>53131609</v>
      </c>
      <c r="AQW1790" s="62">
        <v>53131609</v>
      </c>
      <c r="AQX1790" s="62">
        <v>53131609</v>
      </c>
      <c r="AQY1790" s="62">
        <v>53131609</v>
      </c>
      <c r="AQZ1790" s="62">
        <v>53131609</v>
      </c>
      <c r="ARA1790" s="62">
        <v>53131609</v>
      </c>
      <c r="ARB1790" s="62">
        <v>53131609</v>
      </c>
      <c r="ARC1790" s="62">
        <v>53131609</v>
      </c>
      <c r="ARD1790" s="62">
        <v>53131609</v>
      </c>
      <c r="ARE1790" s="62">
        <v>53131609</v>
      </c>
      <c r="ARF1790" s="62">
        <v>53131609</v>
      </c>
      <c r="ARG1790" s="62">
        <v>53131609</v>
      </c>
      <c r="ARH1790" s="62">
        <v>53131609</v>
      </c>
      <c r="ARI1790" s="62">
        <v>53131609</v>
      </c>
      <c r="ARJ1790" s="62">
        <v>53131609</v>
      </c>
      <c r="ARK1790" s="62">
        <v>53131609</v>
      </c>
      <c r="ARL1790" s="62">
        <v>53131609</v>
      </c>
      <c r="ARM1790" s="62">
        <v>53131609</v>
      </c>
      <c r="ARN1790" s="62">
        <v>53131609</v>
      </c>
      <c r="ARO1790" s="62">
        <v>53131609</v>
      </c>
      <c r="ARP1790" s="62">
        <v>53131609</v>
      </c>
      <c r="ARQ1790" s="62">
        <v>53131609</v>
      </c>
      <c r="ARR1790" s="62">
        <v>53131609</v>
      </c>
      <c r="ARS1790" s="62">
        <v>53131609</v>
      </c>
      <c r="ART1790" s="62">
        <v>53131609</v>
      </c>
      <c r="ARU1790" s="62">
        <v>53131609</v>
      </c>
      <c r="ARV1790" s="62">
        <v>53131609</v>
      </c>
      <c r="ARW1790" s="62">
        <v>53131609</v>
      </c>
      <c r="ARX1790" s="62">
        <v>53131609</v>
      </c>
      <c r="ARY1790" s="62">
        <v>53131609</v>
      </c>
      <c r="ARZ1790" s="62">
        <v>53131609</v>
      </c>
      <c r="ASA1790" s="62">
        <v>53131609</v>
      </c>
      <c r="ASB1790" s="62">
        <v>53131609</v>
      </c>
      <c r="ASC1790" s="62">
        <v>53131609</v>
      </c>
      <c r="ASD1790" s="62">
        <v>53131609</v>
      </c>
      <c r="ASE1790" s="62">
        <v>53131609</v>
      </c>
      <c r="ASF1790" s="62">
        <v>53131609</v>
      </c>
      <c r="ASG1790" s="62">
        <v>53131609</v>
      </c>
      <c r="ASH1790" s="62">
        <v>53131609</v>
      </c>
      <c r="ASI1790" s="62">
        <v>53131609</v>
      </c>
      <c r="ASJ1790" s="62">
        <v>53131609</v>
      </c>
      <c r="ASK1790" s="62">
        <v>53131609</v>
      </c>
      <c r="ASL1790" s="62">
        <v>53131609</v>
      </c>
      <c r="ASM1790" s="62">
        <v>53131609</v>
      </c>
      <c r="ASN1790" s="62">
        <v>53131609</v>
      </c>
      <c r="ASO1790" s="62">
        <v>53131609</v>
      </c>
      <c r="ASP1790" s="62">
        <v>53131609</v>
      </c>
      <c r="ASQ1790" s="62">
        <v>53131609</v>
      </c>
      <c r="ASR1790" s="62">
        <v>53131609</v>
      </c>
      <c r="ASS1790" s="62">
        <v>53131609</v>
      </c>
      <c r="AST1790" s="62">
        <v>53131609</v>
      </c>
      <c r="ASU1790" s="62">
        <v>53131609</v>
      </c>
      <c r="ASV1790" s="62">
        <v>53131609</v>
      </c>
      <c r="ASW1790" s="62">
        <v>53131609</v>
      </c>
      <c r="ASX1790" s="62">
        <v>53131609</v>
      </c>
      <c r="ASY1790" s="62">
        <v>53131609</v>
      </c>
      <c r="ASZ1790" s="62">
        <v>53131609</v>
      </c>
      <c r="ATA1790" s="62">
        <v>53131609</v>
      </c>
      <c r="ATB1790" s="62">
        <v>53131609</v>
      </c>
      <c r="ATC1790" s="62">
        <v>53131609</v>
      </c>
      <c r="ATD1790" s="62">
        <v>53131609</v>
      </c>
      <c r="ATE1790" s="62">
        <v>53131609</v>
      </c>
      <c r="ATF1790" s="62">
        <v>53131609</v>
      </c>
      <c r="ATG1790" s="62">
        <v>53131609</v>
      </c>
      <c r="ATH1790" s="62">
        <v>53131609</v>
      </c>
      <c r="ATI1790" s="62">
        <v>53131609</v>
      </c>
      <c r="ATJ1790" s="62">
        <v>53131609</v>
      </c>
      <c r="ATK1790" s="62">
        <v>53131609</v>
      </c>
      <c r="ATL1790" s="62">
        <v>53131609</v>
      </c>
      <c r="ATM1790" s="62">
        <v>53131609</v>
      </c>
      <c r="ATN1790" s="62">
        <v>53131609</v>
      </c>
      <c r="ATO1790" s="62">
        <v>53131609</v>
      </c>
      <c r="ATP1790" s="62">
        <v>53131609</v>
      </c>
      <c r="ATQ1790" s="62">
        <v>53131609</v>
      </c>
      <c r="ATR1790" s="62">
        <v>53131609</v>
      </c>
      <c r="ATS1790" s="62">
        <v>53131609</v>
      </c>
      <c r="ATT1790" s="62">
        <v>53131609</v>
      </c>
      <c r="ATU1790" s="62">
        <v>53131609</v>
      </c>
      <c r="ATV1790" s="62">
        <v>53131609</v>
      </c>
      <c r="ATW1790" s="62">
        <v>53131609</v>
      </c>
      <c r="ATX1790" s="62">
        <v>53131609</v>
      </c>
      <c r="ATY1790" s="62">
        <v>53131609</v>
      </c>
      <c r="ATZ1790" s="62">
        <v>53131609</v>
      </c>
      <c r="AUA1790" s="62">
        <v>53131609</v>
      </c>
      <c r="AUB1790" s="62">
        <v>53131609</v>
      </c>
      <c r="AUC1790" s="62">
        <v>53131609</v>
      </c>
      <c r="AUD1790" s="62">
        <v>53131609</v>
      </c>
      <c r="AUE1790" s="62">
        <v>53131609</v>
      </c>
      <c r="AUF1790" s="62">
        <v>53131609</v>
      </c>
      <c r="AUG1790" s="62">
        <v>53131609</v>
      </c>
      <c r="AUH1790" s="62">
        <v>53131609</v>
      </c>
      <c r="AUI1790" s="62">
        <v>53131609</v>
      </c>
      <c r="AUJ1790" s="62">
        <v>53131609</v>
      </c>
      <c r="AUK1790" s="62">
        <v>53131609</v>
      </c>
      <c r="AUL1790" s="62">
        <v>53131609</v>
      </c>
      <c r="AUM1790" s="62">
        <v>53131609</v>
      </c>
      <c r="AUN1790" s="62">
        <v>53131609</v>
      </c>
      <c r="AUO1790" s="62">
        <v>53131609</v>
      </c>
      <c r="AUP1790" s="62">
        <v>53131609</v>
      </c>
      <c r="AUQ1790" s="62">
        <v>53131609</v>
      </c>
      <c r="AUR1790" s="62">
        <v>53131609</v>
      </c>
      <c r="AUS1790" s="62">
        <v>53131609</v>
      </c>
      <c r="AUT1790" s="62">
        <v>53131609</v>
      </c>
      <c r="AUU1790" s="62">
        <v>53131609</v>
      </c>
      <c r="AUV1790" s="62">
        <v>53131609</v>
      </c>
      <c r="AUW1790" s="62">
        <v>53131609</v>
      </c>
      <c r="AUX1790" s="62">
        <v>53131609</v>
      </c>
      <c r="AUY1790" s="62">
        <v>53131609</v>
      </c>
      <c r="AUZ1790" s="62">
        <v>53131609</v>
      </c>
      <c r="AVA1790" s="62">
        <v>53131609</v>
      </c>
      <c r="AVB1790" s="62">
        <v>53131609</v>
      </c>
      <c r="AVC1790" s="62">
        <v>53131609</v>
      </c>
      <c r="AVD1790" s="62">
        <v>53131609</v>
      </c>
      <c r="AVE1790" s="62">
        <v>53131609</v>
      </c>
      <c r="AVF1790" s="62">
        <v>53131609</v>
      </c>
      <c r="AVG1790" s="62">
        <v>53131609</v>
      </c>
      <c r="AVH1790" s="62">
        <v>53131609</v>
      </c>
      <c r="AVI1790" s="62">
        <v>53131609</v>
      </c>
      <c r="AVJ1790" s="62">
        <v>53131609</v>
      </c>
      <c r="AVK1790" s="62">
        <v>53131609</v>
      </c>
      <c r="AVL1790" s="62">
        <v>53131609</v>
      </c>
      <c r="AVM1790" s="62">
        <v>53131609</v>
      </c>
      <c r="AVN1790" s="62">
        <v>53131609</v>
      </c>
      <c r="AVO1790" s="62">
        <v>53131609</v>
      </c>
      <c r="AVP1790" s="62">
        <v>53131609</v>
      </c>
      <c r="AVQ1790" s="62">
        <v>53131609</v>
      </c>
      <c r="AVR1790" s="62">
        <v>53131609</v>
      </c>
      <c r="AVS1790" s="62">
        <v>53131609</v>
      </c>
      <c r="AVT1790" s="62">
        <v>53131609</v>
      </c>
      <c r="AVU1790" s="62">
        <v>53131609</v>
      </c>
      <c r="AVV1790" s="62">
        <v>53131609</v>
      </c>
      <c r="AVW1790" s="62">
        <v>53131609</v>
      </c>
      <c r="AVX1790" s="62">
        <v>53131609</v>
      </c>
      <c r="AVY1790" s="62">
        <v>53131609</v>
      </c>
      <c r="AVZ1790" s="62">
        <v>53131609</v>
      </c>
      <c r="AWA1790" s="62">
        <v>53131609</v>
      </c>
      <c r="AWB1790" s="62">
        <v>53131609</v>
      </c>
      <c r="AWC1790" s="62">
        <v>53131609</v>
      </c>
      <c r="AWD1790" s="62">
        <v>53131609</v>
      </c>
      <c r="AWE1790" s="62">
        <v>53131609</v>
      </c>
      <c r="AWF1790" s="62">
        <v>53131609</v>
      </c>
      <c r="AWG1790" s="62">
        <v>53131609</v>
      </c>
      <c r="AWH1790" s="62">
        <v>53131609</v>
      </c>
      <c r="AWI1790" s="62">
        <v>53131609</v>
      </c>
      <c r="AWJ1790" s="62">
        <v>53131609</v>
      </c>
      <c r="AWK1790" s="62">
        <v>53131609</v>
      </c>
      <c r="AWL1790" s="62">
        <v>53131609</v>
      </c>
      <c r="AWM1790" s="62">
        <v>53131609</v>
      </c>
      <c r="AWN1790" s="62">
        <v>53131609</v>
      </c>
      <c r="AWO1790" s="62">
        <v>53131609</v>
      </c>
      <c r="AWP1790" s="62">
        <v>53131609</v>
      </c>
      <c r="AWQ1790" s="62">
        <v>53131609</v>
      </c>
      <c r="AWR1790" s="62">
        <v>53131609</v>
      </c>
      <c r="AWS1790" s="62">
        <v>53131609</v>
      </c>
      <c r="AWT1790" s="62">
        <v>53131609</v>
      </c>
      <c r="AWU1790" s="62">
        <v>53131609</v>
      </c>
      <c r="AWV1790" s="62">
        <v>53131609</v>
      </c>
      <c r="AWW1790" s="62">
        <v>53131609</v>
      </c>
      <c r="AWX1790" s="62">
        <v>53131609</v>
      </c>
      <c r="AWY1790" s="62">
        <v>53131609</v>
      </c>
      <c r="AWZ1790" s="62">
        <v>53131609</v>
      </c>
      <c r="AXA1790" s="62">
        <v>53131609</v>
      </c>
      <c r="AXB1790" s="62">
        <v>53131609</v>
      </c>
      <c r="AXC1790" s="62">
        <v>53131609</v>
      </c>
      <c r="AXD1790" s="62">
        <v>53131609</v>
      </c>
      <c r="AXE1790" s="62">
        <v>53131609</v>
      </c>
      <c r="AXF1790" s="62">
        <v>53131609</v>
      </c>
      <c r="AXG1790" s="62">
        <v>53131609</v>
      </c>
      <c r="AXH1790" s="62">
        <v>53131609</v>
      </c>
      <c r="AXI1790" s="62">
        <v>53131609</v>
      </c>
      <c r="AXJ1790" s="62">
        <v>53131609</v>
      </c>
      <c r="AXK1790" s="62">
        <v>53131609</v>
      </c>
      <c r="AXL1790" s="62">
        <v>53131609</v>
      </c>
      <c r="AXM1790" s="62">
        <v>53131609</v>
      </c>
      <c r="AXN1790" s="62">
        <v>53131609</v>
      </c>
      <c r="AXO1790" s="62">
        <v>53131609</v>
      </c>
      <c r="AXP1790" s="62">
        <v>53131609</v>
      </c>
      <c r="AXQ1790" s="62">
        <v>53131609</v>
      </c>
      <c r="AXR1790" s="62">
        <v>53131609</v>
      </c>
      <c r="AXS1790" s="62">
        <v>53131609</v>
      </c>
      <c r="AXT1790" s="62">
        <v>53131609</v>
      </c>
      <c r="AXU1790" s="62">
        <v>53131609</v>
      </c>
      <c r="AXV1790" s="62">
        <v>53131609</v>
      </c>
      <c r="AXW1790" s="62">
        <v>53131609</v>
      </c>
      <c r="AXX1790" s="62">
        <v>53131609</v>
      </c>
      <c r="AXY1790" s="62">
        <v>53131609</v>
      </c>
      <c r="AXZ1790" s="62">
        <v>53131609</v>
      </c>
      <c r="AYA1790" s="62">
        <v>53131609</v>
      </c>
      <c r="AYB1790" s="62">
        <v>53131609</v>
      </c>
      <c r="AYC1790" s="62">
        <v>53131609</v>
      </c>
      <c r="AYD1790" s="62">
        <v>53131609</v>
      </c>
      <c r="AYE1790" s="62">
        <v>53131609</v>
      </c>
      <c r="AYF1790" s="62">
        <v>53131609</v>
      </c>
      <c r="AYG1790" s="62">
        <v>53131609</v>
      </c>
      <c r="AYH1790" s="62">
        <v>53131609</v>
      </c>
      <c r="AYI1790" s="62">
        <v>53131609</v>
      </c>
      <c r="AYJ1790" s="62">
        <v>53131609</v>
      </c>
      <c r="AYK1790" s="62">
        <v>53131609</v>
      </c>
      <c r="AYL1790" s="62">
        <v>53131609</v>
      </c>
      <c r="AYM1790" s="62">
        <v>53131609</v>
      </c>
      <c r="AYN1790" s="62">
        <v>53131609</v>
      </c>
      <c r="AYO1790" s="62">
        <v>53131609</v>
      </c>
      <c r="AYP1790" s="62">
        <v>53131609</v>
      </c>
      <c r="AYQ1790" s="62">
        <v>53131609</v>
      </c>
      <c r="AYR1790" s="62">
        <v>53131609</v>
      </c>
      <c r="AYS1790" s="62">
        <v>53131609</v>
      </c>
      <c r="AYT1790" s="62">
        <v>53131609</v>
      </c>
      <c r="AYU1790" s="62">
        <v>53131609</v>
      </c>
      <c r="AYV1790" s="62">
        <v>53131609</v>
      </c>
      <c r="AYW1790" s="62">
        <v>53131609</v>
      </c>
      <c r="AYX1790" s="62">
        <v>53131609</v>
      </c>
      <c r="AYY1790" s="62">
        <v>53131609</v>
      </c>
      <c r="AYZ1790" s="62">
        <v>53131609</v>
      </c>
      <c r="AZA1790" s="62">
        <v>53131609</v>
      </c>
      <c r="AZB1790" s="62">
        <v>53131609</v>
      </c>
      <c r="AZC1790" s="62">
        <v>53131609</v>
      </c>
      <c r="AZD1790" s="62">
        <v>53131609</v>
      </c>
      <c r="AZE1790" s="62">
        <v>53131609</v>
      </c>
      <c r="AZF1790" s="62">
        <v>53131609</v>
      </c>
      <c r="AZG1790" s="62">
        <v>53131609</v>
      </c>
      <c r="AZH1790" s="62">
        <v>53131609</v>
      </c>
      <c r="AZI1790" s="62">
        <v>53131609</v>
      </c>
      <c r="AZJ1790" s="62">
        <v>53131609</v>
      </c>
      <c r="AZK1790" s="62">
        <v>53131609</v>
      </c>
      <c r="AZL1790" s="62">
        <v>53131609</v>
      </c>
      <c r="AZM1790" s="62">
        <v>53131609</v>
      </c>
      <c r="AZN1790" s="62">
        <v>53131609</v>
      </c>
      <c r="AZO1790" s="62">
        <v>53131609</v>
      </c>
      <c r="AZP1790" s="62">
        <v>53131609</v>
      </c>
      <c r="AZQ1790" s="62">
        <v>53131609</v>
      </c>
      <c r="AZR1790" s="62">
        <v>53131609</v>
      </c>
      <c r="AZS1790" s="62">
        <v>53131609</v>
      </c>
      <c r="AZT1790" s="62">
        <v>53131609</v>
      </c>
      <c r="AZU1790" s="62">
        <v>53131609</v>
      </c>
      <c r="AZV1790" s="62">
        <v>53131609</v>
      </c>
      <c r="AZW1790" s="62">
        <v>53131609</v>
      </c>
      <c r="AZX1790" s="62">
        <v>53131609</v>
      </c>
      <c r="AZY1790" s="62">
        <v>53131609</v>
      </c>
      <c r="AZZ1790" s="62">
        <v>53131609</v>
      </c>
      <c r="BAA1790" s="62">
        <v>53131609</v>
      </c>
      <c r="BAB1790" s="62">
        <v>53131609</v>
      </c>
      <c r="BAC1790" s="62">
        <v>53131609</v>
      </c>
      <c r="BAD1790" s="62">
        <v>53131609</v>
      </c>
      <c r="BAE1790" s="62">
        <v>53131609</v>
      </c>
      <c r="BAF1790" s="62">
        <v>53131609</v>
      </c>
      <c r="BAG1790" s="62">
        <v>53131609</v>
      </c>
      <c r="BAH1790" s="62">
        <v>53131609</v>
      </c>
      <c r="BAI1790" s="62">
        <v>53131609</v>
      </c>
      <c r="BAJ1790" s="62">
        <v>53131609</v>
      </c>
      <c r="BAK1790" s="62">
        <v>53131609</v>
      </c>
      <c r="BAL1790" s="62">
        <v>53131609</v>
      </c>
      <c r="BAM1790" s="62">
        <v>53131609</v>
      </c>
      <c r="BAN1790" s="62">
        <v>53131609</v>
      </c>
      <c r="BAO1790" s="62">
        <v>53131609</v>
      </c>
      <c r="BAP1790" s="62">
        <v>53131609</v>
      </c>
      <c r="BAQ1790" s="62">
        <v>53131609</v>
      </c>
      <c r="BAR1790" s="62">
        <v>53131609</v>
      </c>
      <c r="BAS1790" s="62">
        <v>53131609</v>
      </c>
      <c r="BAT1790" s="62">
        <v>53131609</v>
      </c>
      <c r="BAU1790" s="62">
        <v>53131609</v>
      </c>
      <c r="BAV1790" s="62">
        <v>53131609</v>
      </c>
      <c r="BAW1790" s="62">
        <v>53131609</v>
      </c>
      <c r="BAX1790" s="62">
        <v>53131609</v>
      </c>
      <c r="BAY1790" s="62">
        <v>53131609</v>
      </c>
      <c r="BAZ1790" s="62">
        <v>53131609</v>
      </c>
      <c r="BBA1790" s="62">
        <v>53131609</v>
      </c>
      <c r="BBB1790" s="62">
        <v>53131609</v>
      </c>
      <c r="BBC1790" s="62">
        <v>53131609</v>
      </c>
      <c r="BBD1790" s="62">
        <v>53131609</v>
      </c>
      <c r="BBE1790" s="62">
        <v>53131609</v>
      </c>
      <c r="BBF1790" s="62">
        <v>53131609</v>
      </c>
      <c r="BBG1790" s="62">
        <v>53131609</v>
      </c>
      <c r="BBH1790" s="62">
        <v>53131609</v>
      </c>
      <c r="BBI1790" s="62">
        <v>53131609</v>
      </c>
      <c r="BBJ1790" s="62">
        <v>53131609</v>
      </c>
      <c r="BBK1790" s="62">
        <v>53131609</v>
      </c>
      <c r="BBL1790" s="62">
        <v>53131609</v>
      </c>
      <c r="BBM1790" s="62">
        <v>53131609</v>
      </c>
      <c r="BBN1790" s="62">
        <v>53131609</v>
      </c>
      <c r="BBO1790" s="62">
        <v>53131609</v>
      </c>
      <c r="BBP1790" s="62">
        <v>53131609</v>
      </c>
      <c r="BBQ1790" s="62">
        <v>53131609</v>
      </c>
      <c r="BBR1790" s="62">
        <v>53131609</v>
      </c>
      <c r="BBS1790" s="62">
        <v>53131609</v>
      </c>
      <c r="BBT1790" s="62">
        <v>53131609</v>
      </c>
      <c r="BBU1790" s="62">
        <v>53131609</v>
      </c>
      <c r="BBV1790" s="62">
        <v>53131609</v>
      </c>
      <c r="BBW1790" s="62">
        <v>53131609</v>
      </c>
      <c r="BBX1790" s="62">
        <v>53131609</v>
      </c>
      <c r="BBY1790" s="62">
        <v>53131609</v>
      </c>
      <c r="BBZ1790" s="62">
        <v>53131609</v>
      </c>
      <c r="BCA1790" s="62">
        <v>53131609</v>
      </c>
      <c r="BCB1790" s="62">
        <v>53131609</v>
      </c>
      <c r="BCC1790" s="62">
        <v>53131609</v>
      </c>
      <c r="BCD1790" s="62">
        <v>53131609</v>
      </c>
      <c r="BCE1790" s="62">
        <v>53131609</v>
      </c>
      <c r="BCF1790" s="62">
        <v>53131609</v>
      </c>
      <c r="BCG1790" s="62">
        <v>53131609</v>
      </c>
      <c r="BCH1790" s="62">
        <v>53131609</v>
      </c>
      <c r="BCI1790" s="62">
        <v>53131609</v>
      </c>
      <c r="BCJ1790" s="62">
        <v>53131609</v>
      </c>
      <c r="BCK1790" s="62">
        <v>53131609</v>
      </c>
      <c r="BCL1790" s="62">
        <v>53131609</v>
      </c>
      <c r="BCM1790" s="62">
        <v>53131609</v>
      </c>
      <c r="BCN1790" s="62">
        <v>53131609</v>
      </c>
      <c r="BCO1790" s="62">
        <v>53131609</v>
      </c>
      <c r="BCP1790" s="62">
        <v>53131609</v>
      </c>
      <c r="BCQ1790" s="62">
        <v>53131609</v>
      </c>
      <c r="BCR1790" s="62">
        <v>53131609</v>
      </c>
      <c r="BCS1790" s="62">
        <v>53131609</v>
      </c>
      <c r="BCT1790" s="62">
        <v>53131609</v>
      </c>
      <c r="BCU1790" s="62">
        <v>53131609</v>
      </c>
      <c r="BCV1790" s="62">
        <v>53131609</v>
      </c>
      <c r="BCW1790" s="62">
        <v>53131609</v>
      </c>
      <c r="BCX1790" s="62">
        <v>53131609</v>
      </c>
      <c r="BCY1790" s="62">
        <v>53131609</v>
      </c>
      <c r="BCZ1790" s="62">
        <v>53131609</v>
      </c>
      <c r="BDA1790" s="62">
        <v>53131609</v>
      </c>
      <c r="BDB1790" s="62">
        <v>53131609</v>
      </c>
      <c r="BDC1790" s="62">
        <v>53131609</v>
      </c>
      <c r="BDD1790" s="62">
        <v>53131609</v>
      </c>
      <c r="BDE1790" s="62">
        <v>53131609</v>
      </c>
      <c r="BDF1790" s="62">
        <v>53131609</v>
      </c>
      <c r="BDG1790" s="62">
        <v>53131609</v>
      </c>
      <c r="BDH1790" s="62">
        <v>53131609</v>
      </c>
      <c r="BDI1790" s="62">
        <v>53131609</v>
      </c>
      <c r="BDJ1790" s="62">
        <v>53131609</v>
      </c>
      <c r="BDK1790" s="62">
        <v>53131609</v>
      </c>
      <c r="BDL1790" s="62">
        <v>53131609</v>
      </c>
      <c r="BDM1790" s="62">
        <v>53131609</v>
      </c>
      <c r="BDN1790" s="62">
        <v>53131609</v>
      </c>
      <c r="BDO1790" s="62">
        <v>53131609</v>
      </c>
      <c r="BDP1790" s="62">
        <v>53131609</v>
      </c>
      <c r="BDQ1790" s="62">
        <v>53131609</v>
      </c>
      <c r="BDR1790" s="62">
        <v>53131609</v>
      </c>
      <c r="BDS1790" s="62">
        <v>53131609</v>
      </c>
      <c r="BDT1790" s="62">
        <v>53131609</v>
      </c>
      <c r="BDU1790" s="62">
        <v>53131609</v>
      </c>
      <c r="BDV1790" s="62">
        <v>53131609</v>
      </c>
      <c r="BDW1790" s="62">
        <v>53131609</v>
      </c>
      <c r="BDX1790" s="62">
        <v>53131609</v>
      </c>
      <c r="BDY1790" s="62">
        <v>53131609</v>
      </c>
      <c r="BDZ1790" s="62">
        <v>53131609</v>
      </c>
      <c r="BEA1790" s="62">
        <v>53131609</v>
      </c>
      <c r="BEB1790" s="62">
        <v>53131609</v>
      </c>
      <c r="BEC1790" s="62">
        <v>53131609</v>
      </c>
      <c r="BED1790" s="62">
        <v>53131609</v>
      </c>
      <c r="BEE1790" s="62">
        <v>53131609</v>
      </c>
      <c r="BEF1790" s="62">
        <v>53131609</v>
      </c>
      <c r="BEG1790" s="62">
        <v>53131609</v>
      </c>
      <c r="BEH1790" s="62">
        <v>53131609</v>
      </c>
      <c r="BEI1790" s="62">
        <v>53131609</v>
      </c>
      <c r="BEJ1790" s="62">
        <v>53131609</v>
      </c>
      <c r="BEK1790" s="62">
        <v>53131609</v>
      </c>
      <c r="BEL1790" s="62">
        <v>53131609</v>
      </c>
      <c r="BEM1790" s="62">
        <v>53131609</v>
      </c>
      <c r="BEN1790" s="62">
        <v>53131609</v>
      </c>
      <c r="BEO1790" s="62">
        <v>53131609</v>
      </c>
      <c r="BEP1790" s="62">
        <v>53131609</v>
      </c>
      <c r="BEQ1790" s="62">
        <v>53131609</v>
      </c>
      <c r="BER1790" s="62">
        <v>53131609</v>
      </c>
      <c r="BES1790" s="62">
        <v>53131609</v>
      </c>
      <c r="BET1790" s="62">
        <v>53131609</v>
      </c>
      <c r="BEU1790" s="62">
        <v>53131609</v>
      </c>
      <c r="BEV1790" s="62">
        <v>53131609</v>
      </c>
      <c r="BEW1790" s="62">
        <v>53131609</v>
      </c>
      <c r="BEX1790" s="62">
        <v>53131609</v>
      </c>
      <c r="BEY1790" s="62">
        <v>53131609</v>
      </c>
      <c r="BEZ1790" s="62">
        <v>53131609</v>
      </c>
      <c r="BFA1790" s="62">
        <v>53131609</v>
      </c>
      <c r="BFB1790" s="62">
        <v>53131609</v>
      </c>
      <c r="BFC1790" s="62">
        <v>53131609</v>
      </c>
      <c r="BFD1790" s="62">
        <v>53131609</v>
      </c>
      <c r="BFE1790" s="62">
        <v>53131609</v>
      </c>
      <c r="BFF1790" s="62">
        <v>53131609</v>
      </c>
      <c r="BFG1790" s="62">
        <v>53131609</v>
      </c>
      <c r="BFH1790" s="62">
        <v>53131609</v>
      </c>
      <c r="BFI1790" s="62">
        <v>53131609</v>
      </c>
      <c r="BFJ1790" s="62">
        <v>53131609</v>
      </c>
      <c r="BFK1790" s="62">
        <v>53131609</v>
      </c>
      <c r="BFL1790" s="62">
        <v>53131609</v>
      </c>
      <c r="BFM1790" s="62">
        <v>53131609</v>
      </c>
      <c r="BFN1790" s="62">
        <v>53131609</v>
      </c>
      <c r="BFO1790" s="62">
        <v>53131609</v>
      </c>
      <c r="BFP1790" s="62">
        <v>53131609</v>
      </c>
      <c r="BFQ1790" s="62">
        <v>53131609</v>
      </c>
      <c r="BFR1790" s="62">
        <v>53131609</v>
      </c>
      <c r="BFS1790" s="62">
        <v>53131609</v>
      </c>
      <c r="BFT1790" s="62">
        <v>53131609</v>
      </c>
      <c r="BFU1790" s="62">
        <v>53131609</v>
      </c>
      <c r="BFV1790" s="62">
        <v>53131609</v>
      </c>
      <c r="BFW1790" s="62">
        <v>53131609</v>
      </c>
      <c r="BFX1790" s="62">
        <v>53131609</v>
      </c>
      <c r="BFY1790" s="62">
        <v>53131609</v>
      </c>
      <c r="BFZ1790" s="62">
        <v>53131609</v>
      </c>
      <c r="BGA1790" s="62">
        <v>53131609</v>
      </c>
      <c r="BGB1790" s="62">
        <v>53131609</v>
      </c>
      <c r="BGC1790" s="62">
        <v>53131609</v>
      </c>
      <c r="BGD1790" s="62">
        <v>53131609</v>
      </c>
      <c r="BGE1790" s="62">
        <v>53131609</v>
      </c>
      <c r="BGF1790" s="62">
        <v>53131609</v>
      </c>
      <c r="BGG1790" s="62">
        <v>53131609</v>
      </c>
      <c r="BGH1790" s="62">
        <v>53131609</v>
      </c>
      <c r="BGI1790" s="62">
        <v>53131609</v>
      </c>
      <c r="BGJ1790" s="62">
        <v>53131609</v>
      </c>
      <c r="BGK1790" s="62">
        <v>53131609</v>
      </c>
      <c r="BGL1790" s="62">
        <v>53131609</v>
      </c>
      <c r="BGM1790" s="62">
        <v>53131609</v>
      </c>
      <c r="BGN1790" s="62">
        <v>53131609</v>
      </c>
      <c r="BGO1790" s="62">
        <v>53131609</v>
      </c>
      <c r="BGP1790" s="62">
        <v>53131609</v>
      </c>
      <c r="BGQ1790" s="62">
        <v>53131609</v>
      </c>
      <c r="BGR1790" s="62">
        <v>53131609</v>
      </c>
      <c r="BGS1790" s="62">
        <v>53131609</v>
      </c>
      <c r="BGT1790" s="62">
        <v>53131609</v>
      </c>
      <c r="BGU1790" s="62">
        <v>53131609</v>
      </c>
      <c r="BGV1790" s="62">
        <v>53131609</v>
      </c>
      <c r="BGW1790" s="62">
        <v>53131609</v>
      </c>
      <c r="BGX1790" s="62">
        <v>53131609</v>
      </c>
      <c r="BGY1790" s="62">
        <v>53131609</v>
      </c>
      <c r="BGZ1790" s="62">
        <v>53131609</v>
      </c>
      <c r="BHA1790" s="62">
        <v>53131609</v>
      </c>
      <c r="BHB1790" s="62">
        <v>53131609</v>
      </c>
      <c r="BHC1790" s="62">
        <v>53131609</v>
      </c>
      <c r="BHD1790" s="62">
        <v>53131609</v>
      </c>
      <c r="BHE1790" s="62">
        <v>53131609</v>
      </c>
      <c r="BHF1790" s="62">
        <v>53131609</v>
      </c>
      <c r="BHG1790" s="62">
        <v>53131609</v>
      </c>
      <c r="BHH1790" s="62">
        <v>53131609</v>
      </c>
      <c r="BHI1790" s="62">
        <v>53131609</v>
      </c>
      <c r="BHJ1790" s="62">
        <v>53131609</v>
      </c>
      <c r="BHK1790" s="62">
        <v>53131609</v>
      </c>
      <c r="BHL1790" s="62">
        <v>53131609</v>
      </c>
      <c r="BHM1790" s="62">
        <v>53131609</v>
      </c>
      <c r="BHN1790" s="62">
        <v>53131609</v>
      </c>
      <c r="BHO1790" s="62">
        <v>53131609</v>
      </c>
      <c r="BHP1790" s="62">
        <v>53131609</v>
      </c>
      <c r="BHQ1790" s="62">
        <v>53131609</v>
      </c>
      <c r="BHR1790" s="62">
        <v>53131609</v>
      </c>
      <c r="BHS1790" s="62">
        <v>53131609</v>
      </c>
      <c r="BHT1790" s="62">
        <v>53131609</v>
      </c>
      <c r="BHU1790" s="62">
        <v>53131609</v>
      </c>
      <c r="BHV1790" s="62">
        <v>53131609</v>
      </c>
      <c r="BHW1790" s="62">
        <v>53131609</v>
      </c>
      <c r="BHX1790" s="62">
        <v>53131609</v>
      </c>
      <c r="BHY1790" s="62">
        <v>53131609</v>
      </c>
      <c r="BHZ1790" s="62">
        <v>53131609</v>
      </c>
      <c r="BIA1790" s="62">
        <v>53131609</v>
      </c>
      <c r="BIB1790" s="62">
        <v>53131609</v>
      </c>
      <c r="BIC1790" s="62">
        <v>53131609</v>
      </c>
      <c r="BID1790" s="62">
        <v>53131609</v>
      </c>
      <c r="BIE1790" s="62">
        <v>53131609</v>
      </c>
      <c r="BIF1790" s="62">
        <v>53131609</v>
      </c>
      <c r="BIG1790" s="62">
        <v>53131609</v>
      </c>
      <c r="BIH1790" s="62">
        <v>53131609</v>
      </c>
      <c r="BII1790" s="62">
        <v>53131609</v>
      </c>
      <c r="BIJ1790" s="62">
        <v>53131609</v>
      </c>
      <c r="BIK1790" s="62">
        <v>53131609</v>
      </c>
      <c r="BIL1790" s="62">
        <v>53131609</v>
      </c>
      <c r="BIM1790" s="62">
        <v>53131609</v>
      </c>
      <c r="BIN1790" s="62">
        <v>53131609</v>
      </c>
      <c r="BIO1790" s="62">
        <v>53131609</v>
      </c>
      <c r="BIP1790" s="62">
        <v>53131609</v>
      </c>
      <c r="BIQ1790" s="62">
        <v>53131609</v>
      </c>
      <c r="BIR1790" s="62">
        <v>53131609</v>
      </c>
      <c r="BIS1790" s="62">
        <v>53131609</v>
      </c>
      <c r="BIT1790" s="62">
        <v>53131609</v>
      </c>
      <c r="BIU1790" s="62">
        <v>53131609</v>
      </c>
      <c r="BIV1790" s="62">
        <v>53131609</v>
      </c>
      <c r="BIW1790" s="62">
        <v>53131609</v>
      </c>
      <c r="BIX1790" s="62">
        <v>53131609</v>
      </c>
      <c r="BIY1790" s="62">
        <v>53131609</v>
      </c>
      <c r="BIZ1790" s="62">
        <v>53131609</v>
      </c>
      <c r="BJA1790" s="62">
        <v>53131609</v>
      </c>
      <c r="BJB1790" s="62">
        <v>53131609</v>
      </c>
      <c r="BJC1790" s="62">
        <v>53131609</v>
      </c>
      <c r="BJD1790" s="62">
        <v>53131609</v>
      </c>
      <c r="BJE1790" s="62">
        <v>53131609</v>
      </c>
      <c r="BJF1790" s="62">
        <v>53131609</v>
      </c>
      <c r="BJG1790" s="62">
        <v>53131609</v>
      </c>
      <c r="BJH1790" s="62">
        <v>53131609</v>
      </c>
      <c r="BJI1790" s="62">
        <v>53131609</v>
      </c>
      <c r="BJJ1790" s="62">
        <v>53131609</v>
      </c>
      <c r="BJK1790" s="62">
        <v>53131609</v>
      </c>
      <c r="BJL1790" s="62">
        <v>53131609</v>
      </c>
      <c r="BJM1790" s="62">
        <v>53131609</v>
      </c>
      <c r="BJN1790" s="62">
        <v>53131609</v>
      </c>
      <c r="BJO1790" s="62">
        <v>53131609</v>
      </c>
      <c r="BJP1790" s="62">
        <v>53131609</v>
      </c>
      <c r="BJQ1790" s="62">
        <v>53131609</v>
      </c>
      <c r="BJR1790" s="62">
        <v>53131609</v>
      </c>
      <c r="BJS1790" s="62">
        <v>53131609</v>
      </c>
      <c r="BJT1790" s="62">
        <v>53131609</v>
      </c>
      <c r="BJU1790" s="62">
        <v>53131609</v>
      </c>
      <c r="BJV1790" s="62">
        <v>53131609</v>
      </c>
      <c r="BJW1790" s="62">
        <v>53131609</v>
      </c>
      <c r="BJX1790" s="62">
        <v>53131609</v>
      </c>
      <c r="BJY1790" s="62">
        <v>53131609</v>
      </c>
      <c r="BJZ1790" s="62">
        <v>53131609</v>
      </c>
      <c r="BKA1790" s="62">
        <v>53131609</v>
      </c>
      <c r="BKB1790" s="62">
        <v>53131609</v>
      </c>
      <c r="BKC1790" s="62">
        <v>53131609</v>
      </c>
      <c r="BKD1790" s="62">
        <v>53131609</v>
      </c>
      <c r="BKE1790" s="62">
        <v>53131609</v>
      </c>
      <c r="BKF1790" s="62">
        <v>53131609</v>
      </c>
      <c r="BKG1790" s="62">
        <v>53131609</v>
      </c>
      <c r="BKH1790" s="62">
        <v>53131609</v>
      </c>
      <c r="BKI1790" s="62">
        <v>53131609</v>
      </c>
      <c r="BKJ1790" s="62">
        <v>53131609</v>
      </c>
      <c r="BKK1790" s="62">
        <v>53131609</v>
      </c>
      <c r="BKL1790" s="62">
        <v>53131609</v>
      </c>
      <c r="BKM1790" s="62">
        <v>53131609</v>
      </c>
      <c r="BKN1790" s="62">
        <v>53131609</v>
      </c>
      <c r="BKO1790" s="62">
        <v>53131609</v>
      </c>
      <c r="BKP1790" s="62">
        <v>53131609</v>
      </c>
      <c r="BKQ1790" s="62">
        <v>53131609</v>
      </c>
      <c r="BKR1790" s="62">
        <v>53131609</v>
      </c>
      <c r="BKS1790" s="62">
        <v>53131609</v>
      </c>
      <c r="BKT1790" s="62">
        <v>53131609</v>
      </c>
      <c r="BKU1790" s="62">
        <v>53131609</v>
      </c>
      <c r="BKV1790" s="62">
        <v>53131609</v>
      </c>
      <c r="BKW1790" s="62">
        <v>53131609</v>
      </c>
      <c r="BKX1790" s="62">
        <v>53131609</v>
      </c>
      <c r="BKY1790" s="62">
        <v>53131609</v>
      </c>
      <c r="BKZ1790" s="62">
        <v>53131609</v>
      </c>
      <c r="BLA1790" s="62">
        <v>53131609</v>
      </c>
      <c r="BLB1790" s="62">
        <v>53131609</v>
      </c>
      <c r="BLC1790" s="62">
        <v>53131609</v>
      </c>
      <c r="BLD1790" s="62">
        <v>53131609</v>
      </c>
      <c r="BLE1790" s="62">
        <v>53131609</v>
      </c>
      <c r="BLF1790" s="62">
        <v>53131609</v>
      </c>
      <c r="BLG1790" s="62">
        <v>53131609</v>
      </c>
      <c r="BLH1790" s="62">
        <v>53131609</v>
      </c>
      <c r="BLI1790" s="62">
        <v>53131609</v>
      </c>
      <c r="BLJ1790" s="62">
        <v>53131609</v>
      </c>
      <c r="BLK1790" s="62">
        <v>53131609</v>
      </c>
      <c r="BLL1790" s="62">
        <v>53131609</v>
      </c>
      <c r="BLM1790" s="62">
        <v>53131609</v>
      </c>
      <c r="BLN1790" s="62">
        <v>53131609</v>
      </c>
      <c r="BLO1790" s="62">
        <v>53131609</v>
      </c>
      <c r="BLP1790" s="62">
        <v>53131609</v>
      </c>
      <c r="BLQ1790" s="62">
        <v>53131609</v>
      </c>
      <c r="BLR1790" s="62">
        <v>53131609</v>
      </c>
      <c r="BLS1790" s="62">
        <v>53131609</v>
      </c>
      <c r="BLT1790" s="62">
        <v>53131609</v>
      </c>
      <c r="BLU1790" s="62">
        <v>53131609</v>
      </c>
      <c r="BLV1790" s="62">
        <v>53131609</v>
      </c>
      <c r="BLW1790" s="62">
        <v>53131609</v>
      </c>
      <c r="BLX1790" s="62">
        <v>53131609</v>
      </c>
      <c r="BLY1790" s="62">
        <v>53131609</v>
      </c>
      <c r="BLZ1790" s="62">
        <v>53131609</v>
      </c>
      <c r="BMA1790" s="62">
        <v>53131609</v>
      </c>
      <c r="BMB1790" s="62">
        <v>53131609</v>
      </c>
      <c r="BMC1790" s="62">
        <v>53131609</v>
      </c>
      <c r="BMD1790" s="62">
        <v>53131609</v>
      </c>
      <c r="BME1790" s="62">
        <v>53131609</v>
      </c>
      <c r="BMF1790" s="62">
        <v>53131609</v>
      </c>
      <c r="BMG1790" s="62">
        <v>53131609</v>
      </c>
      <c r="BMH1790" s="62">
        <v>53131609</v>
      </c>
      <c r="BMI1790" s="62">
        <v>53131609</v>
      </c>
      <c r="BMJ1790" s="62">
        <v>53131609</v>
      </c>
      <c r="BMK1790" s="62">
        <v>53131609</v>
      </c>
      <c r="BML1790" s="62">
        <v>53131609</v>
      </c>
      <c r="BMM1790" s="62">
        <v>53131609</v>
      </c>
      <c r="BMN1790" s="62">
        <v>53131609</v>
      </c>
      <c r="BMO1790" s="62">
        <v>53131609</v>
      </c>
      <c r="BMP1790" s="62">
        <v>53131609</v>
      </c>
      <c r="BMQ1790" s="62">
        <v>53131609</v>
      </c>
      <c r="BMR1790" s="62">
        <v>53131609</v>
      </c>
      <c r="BMS1790" s="62">
        <v>53131609</v>
      </c>
      <c r="BMT1790" s="62">
        <v>53131609</v>
      </c>
      <c r="BMU1790" s="62">
        <v>53131609</v>
      </c>
      <c r="BMV1790" s="62">
        <v>53131609</v>
      </c>
      <c r="BMW1790" s="62">
        <v>53131609</v>
      </c>
      <c r="BMX1790" s="62">
        <v>53131609</v>
      </c>
      <c r="BMY1790" s="62">
        <v>53131609</v>
      </c>
      <c r="BMZ1790" s="62">
        <v>53131609</v>
      </c>
      <c r="BNA1790" s="62">
        <v>53131609</v>
      </c>
      <c r="BNB1790" s="62">
        <v>53131609</v>
      </c>
      <c r="BNC1790" s="62">
        <v>53131609</v>
      </c>
      <c r="BND1790" s="62">
        <v>53131609</v>
      </c>
      <c r="BNE1790" s="62">
        <v>53131609</v>
      </c>
      <c r="BNF1790" s="62">
        <v>53131609</v>
      </c>
      <c r="BNG1790" s="62">
        <v>53131609</v>
      </c>
      <c r="BNH1790" s="62">
        <v>53131609</v>
      </c>
      <c r="BNI1790" s="62">
        <v>53131609</v>
      </c>
      <c r="BNJ1790" s="62">
        <v>53131609</v>
      </c>
      <c r="BNK1790" s="62">
        <v>53131609</v>
      </c>
      <c r="BNL1790" s="62">
        <v>53131609</v>
      </c>
      <c r="BNM1790" s="62">
        <v>53131609</v>
      </c>
      <c r="BNN1790" s="62">
        <v>53131609</v>
      </c>
      <c r="BNO1790" s="62">
        <v>53131609</v>
      </c>
      <c r="BNP1790" s="62">
        <v>53131609</v>
      </c>
      <c r="BNQ1790" s="62">
        <v>53131609</v>
      </c>
      <c r="BNR1790" s="62">
        <v>53131609</v>
      </c>
      <c r="BNS1790" s="62">
        <v>53131609</v>
      </c>
      <c r="BNT1790" s="62">
        <v>53131609</v>
      </c>
      <c r="BNU1790" s="62">
        <v>53131609</v>
      </c>
      <c r="BNV1790" s="62">
        <v>53131609</v>
      </c>
      <c r="BNW1790" s="62">
        <v>53131609</v>
      </c>
      <c r="BNX1790" s="62">
        <v>53131609</v>
      </c>
      <c r="BNY1790" s="62">
        <v>53131609</v>
      </c>
      <c r="BNZ1790" s="62">
        <v>53131609</v>
      </c>
      <c r="BOA1790" s="62">
        <v>53131609</v>
      </c>
      <c r="BOB1790" s="62">
        <v>53131609</v>
      </c>
      <c r="BOC1790" s="62">
        <v>53131609</v>
      </c>
      <c r="BOD1790" s="62">
        <v>53131609</v>
      </c>
      <c r="BOE1790" s="62">
        <v>53131609</v>
      </c>
      <c r="BOF1790" s="62">
        <v>53131609</v>
      </c>
      <c r="BOG1790" s="62">
        <v>53131609</v>
      </c>
      <c r="BOH1790" s="62">
        <v>53131609</v>
      </c>
      <c r="BOI1790" s="62">
        <v>53131609</v>
      </c>
      <c r="BOJ1790" s="62">
        <v>53131609</v>
      </c>
      <c r="BOK1790" s="62">
        <v>53131609</v>
      </c>
      <c r="BOL1790" s="62">
        <v>53131609</v>
      </c>
      <c r="BOM1790" s="62">
        <v>53131609</v>
      </c>
      <c r="BON1790" s="62">
        <v>53131609</v>
      </c>
      <c r="BOO1790" s="62">
        <v>53131609</v>
      </c>
      <c r="BOP1790" s="62">
        <v>53131609</v>
      </c>
      <c r="BOQ1790" s="62">
        <v>53131609</v>
      </c>
      <c r="BOR1790" s="62">
        <v>53131609</v>
      </c>
      <c r="BOS1790" s="62">
        <v>53131609</v>
      </c>
      <c r="BOT1790" s="62">
        <v>53131609</v>
      </c>
      <c r="BOU1790" s="62">
        <v>53131609</v>
      </c>
      <c r="BOV1790" s="62">
        <v>53131609</v>
      </c>
      <c r="BOW1790" s="62">
        <v>53131609</v>
      </c>
      <c r="BOX1790" s="62">
        <v>53131609</v>
      </c>
      <c r="BOY1790" s="62">
        <v>53131609</v>
      </c>
      <c r="BOZ1790" s="62">
        <v>53131609</v>
      </c>
      <c r="BPA1790" s="62">
        <v>53131609</v>
      </c>
      <c r="BPB1790" s="62">
        <v>53131609</v>
      </c>
      <c r="BPC1790" s="62">
        <v>53131609</v>
      </c>
      <c r="BPD1790" s="62">
        <v>53131609</v>
      </c>
      <c r="BPE1790" s="62">
        <v>53131609</v>
      </c>
      <c r="BPF1790" s="62">
        <v>53131609</v>
      </c>
      <c r="BPG1790" s="62">
        <v>53131609</v>
      </c>
      <c r="BPH1790" s="62">
        <v>53131609</v>
      </c>
      <c r="BPI1790" s="62">
        <v>53131609</v>
      </c>
      <c r="BPJ1790" s="62">
        <v>53131609</v>
      </c>
      <c r="BPK1790" s="62">
        <v>53131609</v>
      </c>
      <c r="BPL1790" s="62">
        <v>53131609</v>
      </c>
      <c r="BPM1790" s="62">
        <v>53131609</v>
      </c>
      <c r="BPN1790" s="62">
        <v>53131609</v>
      </c>
      <c r="BPO1790" s="62">
        <v>53131609</v>
      </c>
      <c r="BPP1790" s="62">
        <v>53131609</v>
      </c>
      <c r="BPQ1790" s="62">
        <v>53131609</v>
      </c>
      <c r="BPR1790" s="62">
        <v>53131609</v>
      </c>
      <c r="BPS1790" s="62">
        <v>53131609</v>
      </c>
      <c r="BPT1790" s="62">
        <v>53131609</v>
      </c>
      <c r="BPU1790" s="62">
        <v>53131609</v>
      </c>
      <c r="BPV1790" s="62">
        <v>53131609</v>
      </c>
      <c r="BPW1790" s="62">
        <v>53131609</v>
      </c>
      <c r="BPX1790" s="62">
        <v>53131609</v>
      </c>
      <c r="BPY1790" s="62">
        <v>53131609</v>
      </c>
      <c r="BPZ1790" s="62">
        <v>53131609</v>
      </c>
      <c r="BQA1790" s="62">
        <v>53131609</v>
      </c>
      <c r="BQB1790" s="62">
        <v>53131609</v>
      </c>
      <c r="BQC1790" s="62">
        <v>53131609</v>
      </c>
      <c r="BQD1790" s="62">
        <v>53131609</v>
      </c>
      <c r="BQE1790" s="62">
        <v>53131609</v>
      </c>
      <c r="BQF1790" s="62">
        <v>53131609</v>
      </c>
      <c r="BQG1790" s="62">
        <v>53131609</v>
      </c>
      <c r="BQH1790" s="62">
        <v>53131609</v>
      </c>
      <c r="BQI1790" s="62">
        <v>53131609</v>
      </c>
      <c r="BQJ1790" s="62">
        <v>53131609</v>
      </c>
      <c r="BQK1790" s="62">
        <v>53131609</v>
      </c>
      <c r="BQL1790" s="62">
        <v>53131609</v>
      </c>
      <c r="BQM1790" s="62">
        <v>53131609</v>
      </c>
      <c r="BQN1790" s="62">
        <v>53131609</v>
      </c>
      <c r="BQO1790" s="62">
        <v>53131609</v>
      </c>
      <c r="BQP1790" s="62">
        <v>53131609</v>
      </c>
      <c r="BQQ1790" s="62">
        <v>53131609</v>
      </c>
      <c r="BQR1790" s="62">
        <v>53131609</v>
      </c>
      <c r="BQS1790" s="62">
        <v>53131609</v>
      </c>
      <c r="BQT1790" s="62">
        <v>53131609</v>
      </c>
      <c r="BQU1790" s="62">
        <v>53131609</v>
      </c>
      <c r="BQV1790" s="62">
        <v>53131609</v>
      </c>
      <c r="BQW1790" s="62">
        <v>53131609</v>
      </c>
      <c r="BQX1790" s="62">
        <v>53131609</v>
      </c>
      <c r="BQY1790" s="62">
        <v>53131609</v>
      </c>
      <c r="BQZ1790" s="62">
        <v>53131609</v>
      </c>
      <c r="BRA1790" s="62">
        <v>53131609</v>
      </c>
      <c r="BRB1790" s="62">
        <v>53131609</v>
      </c>
      <c r="BRC1790" s="62">
        <v>53131609</v>
      </c>
      <c r="BRD1790" s="62">
        <v>53131609</v>
      </c>
      <c r="BRE1790" s="62">
        <v>53131609</v>
      </c>
      <c r="BRF1790" s="62">
        <v>53131609</v>
      </c>
      <c r="BRG1790" s="62">
        <v>53131609</v>
      </c>
      <c r="BRH1790" s="62">
        <v>53131609</v>
      </c>
      <c r="BRI1790" s="62">
        <v>53131609</v>
      </c>
      <c r="BRJ1790" s="62">
        <v>53131609</v>
      </c>
      <c r="BRK1790" s="62">
        <v>53131609</v>
      </c>
      <c r="BRL1790" s="62">
        <v>53131609</v>
      </c>
      <c r="BRM1790" s="62">
        <v>53131609</v>
      </c>
      <c r="BRN1790" s="62">
        <v>53131609</v>
      </c>
      <c r="BRO1790" s="62">
        <v>53131609</v>
      </c>
      <c r="BRP1790" s="62">
        <v>53131609</v>
      </c>
      <c r="BRQ1790" s="62">
        <v>53131609</v>
      </c>
      <c r="BRR1790" s="62">
        <v>53131609</v>
      </c>
      <c r="BRS1790" s="62">
        <v>53131609</v>
      </c>
      <c r="BRT1790" s="62">
        <v>53131609</v>
      </c>
      <c r="BRU1790" s="62">
        <v>53131609</v>
      </c>
      <c r="BRV1790" s="62">
        <v>53131609</v>
      </c>
      <c r="BRW1790" s="62">
        <v>53131609</v>
      </c>
      <c r="BRX1790" s="62">
        <v>53131609</v>
      </c>
      <c r="BRY1790" s="62">
        <v>53131609</v>
      </c>
      <c r="BRZ1790" s="62">
        <v>53131609</v>
      </c>
      <c r="BSA1790" s="62">
        <v>53131609</v>
      </c>
      <c r="BSB1790" s="62">
        <v>53131609</v>
      </c>
      <c r="BSC1790" s="62">
        <v>53131609</v>
      </c>
      <c r="BSD1790" s="62">
        <v>53131609</v>
      </c>
      <c r="BSE1790" s="62">
        <v>53131609</v>
      </c>
      <c r="BSF1790" s="62">
        <v>53131609</v>
      </c>
      <c r="BSG1790" s="62">
        <v>53131609</v>
      </c>
      <c r="BSH1790" s="62">
        <v>53131609</v>
      </c>
      <c r="BSI1790" s="62">
        <v>53131609</v>
      </c>
      <c r="BSJ1790" s="62">
        <v>53131609</v>
      </c>
      <c r="BSK1790" s="62">
        <v>53131609</v>
      </c>
      <c r="BSL1790" s="62">
        <v>53131609</v>
      </c>
      <c r="BSM1790" s="62">
        <v>53131609</v>
      </c>
      <c r="BSN1790" s="62">
        <v>53131609</v>
      </c>
      <c r="BSO1790" s="62">
        <v>53131609</v>
      </c>
      <c r="BSP1790" s="62">
        <v>53131609</v>
      </c>
      <c r="BSQ1790" s="62">
        <v>53131609</v>
      </c>
      <c r="BSR1790" s="62">
        <v>53131609</v>
      </c>
      <c r="BSS1790" s="62">
        <v>53131609</v>
      </c>
      <c r="BST1790" s="62">
        <v>53131609</v>
      </c>
      <c r="BSU1790" s="62">
        <v>53131609</v>
      </c>
      <c r="BSV1790" s="62">
        <v>53131609</v>
      </c>
      <c r="BSW1790" s="62">
        <v>53131609</v>
      </c>
      <c r="BSX1790" s="62">
        <v>53131609</v>
      </c>
      <c r="BSY1790" s="62">
        <v>53131609</v>
      </c>
      <c r="BSZ1790" s="62">
        <v>53131609</v>
      </c>
      <c r="BTA1790" s="62">
        <v>53131609</v>
      </c>
      <c r="BTB1790" s="62">
        <v>53131609</v>
      </c>
      <c r="BTC1790" s="62">
        <v>53131609</v>
      </c>
      <c r="BTD1790" s="62">
        <v>53131609</v>
      </c>
      <c r="BTE1790" s="62">
        <v>53131609</v>
      </c>
      <c r="BTF1790" s="62">
        <v>53131609</v>
      </c>
      <c r="BTG1790" s="62">
        <v>53131609</v>
      </c>
      <c r="BTH1790" s="62">
        <v>53131609</v>
      </c>
      <c r="BTI1790" s="62">
        <v>53131609</v>
      </c>
      <c r="BTJ1790" s="62">
        <v>53131609</v>
      </c>
      <c r="BTK1790" s="62">
        <v>53131609</v>
      </c>
      <c r="BTL1790" s="62">
        <v>53131609</v>
      </c>
      <c r="BTM1790" s="62">
        <v>53131609</v>
      </c>
      <c r="BTN1790" s="62">
        <v>53131609</v>
      </c>
      <c r="BTO1790" s="62">
        <v>53131609</v>
      </c>
      <c r="BTP1790" s="62">
        <v>53131609</v>
      </c>
      <c r="BTQ1790" s="62">
        <v>53131609</v>
      </c>
      <c r="BTR1790" s="62">
        <v>53131609</v>
      </c>
      <c r="BTS1790" s="62">
        <v>53131609</v>
      </c>
      <c r="BTT1790" s="62">
        <v>53131609</v>
      </c>
      <c r="BTU1790" s="62">
        <v>53131609</v>
      </c>
      <c r="BTV1790" s="62">
        <v>53131609</v>
      </c>
      <c r="BTW1790" s="62">
        <v>53131609</v>
      </c>
      <c r="BTX1790" s="62">
        <v>53131609</v>
      </c>
      <c r="BTY1790" s="62">
        <v>53131609</v>
      </c>
      <c r="BTZ1790" s="62">
        <v>53131609</v>
      </c>
      <c r="BUA1790" s="62">
        <v>53131609</v>
      </c>
      <c r="BUB1790" s="62">
        <v>53131609</v>
      </c>
      <c r="BUC1790" s="62">
        <v>53131609</v>
      </c>
      <c r="BUD1790" s="62">
        <v>53131609</v>
      </c>
      <c r="BUE1790" s="62">
        <v>53131609</v>
      </c>
      <c r="BUF1790" s="62">
        <v>53131609</v>
      </c>
      <c r="BUG1790" s="62">
        <v>53131609</v>
      </c>
      <c r="BUH1790" s="62">
        <v>53131609</v>
      </c>
      <c r="BUI1790" s="62">
        <v>53131609</v>
      </c>
      <c r="BUJ1790" s="62">
        <v>53131609</v>
      </c>
      <c r="BUK1790" s="62">
        <v>53131609</v>
      </c>
      <c r="BUL1790" s="62">
        <v>53131609</v>
      </c>
      <c r="BUM1790" s="62">
        <v>53131609</v>
      </c>
      <c r="BUN1790" s="62">
        <v>53131609</v>
      </c>
      <c r="BUO1790" s="62">
        <v>53131609</v>
      </c>
      <c r="BUP1790" s="62">
        <v>53131609</v>
      </c>
      <c r="BUQ1790" s="62">
        <v>53131609</v>
      </c>
      <c r="BUR1790" s="62">
        <v>53131609</v>
      </c>
      <c r="BUS1790" s="62">
        <v>53131609</v>
      </c>
      <c r="BUT1790" s="62">
        <v>53131609</v>
      </c>
      <c r="BUU1790" s="62">
        <v>53131609</v>
      </c>
      <c r="BUV1790" s="62">
        <v>53131609</v>
      </c>
      <c r="BUW1790" s="62">
        <v>53131609</v>
      </c>
      <c r="BUX1790" s="62">
        <v>53131609</v>
      </c>
      <c r="BUY1790" s="62">
        <v>53131609</v>
      </c>
      <c r="BUZ1790" s="62">
        <v>53131609</v>
      </c>
      <c r="BVA1790" s="62">
        <v>53131609</v>
      </c>
      <c r="BVB1790" s="62">
        <v>53131609</v>
      </c>
      <c r="BVC1790" s="62">
        <v>53131609</v>
      </c>
      <c r="BVD1790" s="62">
        <v>53131609</v>
      </c>
      <c r="BVE1790" s="62">
        <v>53131609</v>
      </c>
      <c r="BVF1790" s="62">
        <v>53131609</v>
      </c>
      <c r="BVG1790" s="62">
        <v>53131609</v>
      </c>
      <c r="BVH1790" s="62">
        <v>53131609</v>
      </c>
      <c r="BVI1790" s="62">
        <v>53131609</v>
      </c>
      <c r="BVJ1790" s="62">
        <v>53131609</v>
      </c>
      <c r="BVK1790" s="62">
        <v>53131609</v>
      </c>
      <c r="BVL1790" s="62">
        <v>53131609</v>
      </c>
      <c r="BVM1790" s="62">
        <v>53131609</v>
      </c>
      <c r="BVN1790" s="62">
        <v>53131609</v>
      </c>
      <c r="BVO1790" s="62">
        <v>53131609</v>
      </c>
      <c r="BVP1790" s="62">
        <v>53131609</v>
      </c>
      <c r="BVQ1790" s="62">
        <v>53131609</v>
      </c>
      <c r="BVR1790" s="62">
        <v>53131609</v>
      </c>
      <c r="BVS1790" s="62">
        <v>53131609</v>
      </c>
      <c r="BVT1790" s="62">
        <v>53131609</v>
      </c>
      <c r="BVU1790" s="62">
        <v>53131609</v>
      </c>
      <c r="BVV1790" s="62">
        <v>53131609</v>
      </c>
      <c r="BVW1790" s="62">
        <v>53131609</v>
      </c>
      <c r="BVX1790" s="62">
        <v>53131609</v>
      </c>
      <c r="BVY1790" s="62">
        <v>53131609</v>
      </c>
      <c r="BVZ1790" s="62">
        <v>53131609</v>
      </c>
      <c r="BWA1790" s="62">
        <v>53131609</v>
      </c>
      <c r="BWB1790" s="62">
        <v>53131609</v>
      </c>
      <c r="BWC1790" s="62">
        <v>53131609</v>
      </c>
      <c r="BWD1790" s="62">
        <v>53131609</v>
      </c>
      <c r="BWE1790" s="62">
        <v>53131609</v>
      </c>
      <c r="BWF1790" s="62">
        <v>53131609</v>
      </c>
      <c r="BWG1790" s="62">
        <v>53131609</v>
      </c>
      <c r="BWH1790" s="62">
        <v>53131609</v>
      </c>
      <c r="BWI1790" s="62">
        <v>53131609</v>
      </c>
      <c r="BWJ1790" s="62">
        <v>53131609</v>
      </c>
      <c r="BWK1790" s="62">
        <v>53131609</v>
      </c>
      <c r="BWL1790" s="62">
        <v>53131609</v>
      </c>
      <c r="BWM1790" s="62">
        <v>53131609</v>
      </c>
      <c r="BWN1790" s="62">
        <v>53131609</v>
      </c>
      <c r="BWO1790" s="62">
        <v>53131609</v>
      </c>
      <c r="BWP1790" s="62">
        <v>53131609</v>
      </c>
      <c r="BWQ1790" s="62">
        <v>53131609</v>
      </c>
      <c r="BWR1790" s="62">
        <v>53131609</v>
      </c>
      <c r="BWS1790" s="62">
        <v>53131609</v>
      </c>
      <c r="BWT1790" s="62">
        <v>53131609</v>
      </c>
      <c r="BWU1790" s="62">
        <v>53131609</v>
      </c>
      <c r="BWV1790" s="62">
        <v>53131609</v>
      </c>
      <c r="BWW1790" s="62">
        <v>53131609</v>
      </c>
      <c r="BWX1790" s="62">
        <v>53131609</v>
      </c>
      <c r="BWY1790" s="62">
        <v>53131609</v>
      </c>
      <c r="BWZ1790" s="62">
        <v>53131609</v>
      </c>
      <c r="BXA1790" s="62">
        <v>53131609</v>
      </c>
      <c r="BXB1790" s="62">
        <v>53131609</v>
      </c>
      <c r="BXC1790" s="62">
        <v>53131609</v>
      </c>
      <c r="BXD1790" s="62">
        <v>53131609</v>
      </c>
      <c r="BXE1790" s="62">
        <v>53131609</v>
      </c>
      <c r="BXF1790" s="62">
        <v>53131609</v>
      </c>
      <c r="BXG1790" s="62">
        <v>53131609</v>
      </c>
      <c r="BXH1790" s="62">
        <v>53131609</v>
      </c>
      <c r="BXI1790" s="62">
        <v>53131609</v>
      </c>
      <c r="BXJ1790" s="62">
        <v>53131609</v>
      </c>
      <c r="BXK1790" s="62">
        <v>53131609</v>
      </c>
      <c r="BXL1790" s="62">
        <v>53131609</v>
      </c>
      <c r="BXM1790" s="62">
        <v>53131609</v>
      </c>
      <c r="BXN1790" s="62">
        <v>53131609</v>
      </c>
      <c r="BXO1790" s="62">
        <v>53131609</v>
      </c>
      <c r="BXP1790" s="62">
        <v>53131609</v>
      </c>
      <c r="BXQ1790" s="62">
        <v>53131609</v>
      </c>
      <c r="BXR1790" s="62">
        <v>53131609</v>
      </c>
      <c r="BXS1790" s="62">
        <v>53131609</v>
      </c>
      <c r="BXT1790" s="62">
        <v>53131609</v>
      </c>
      <c r="BXU1790" s="62">
        <v>53131609</v>
      </c>
      <c r="BXV1790" s="62">
        <v>53131609</v>
      </c>
      <c r="BXW1790" s="62">
        <v>53131609</v>
      </c>
      <c r="BXX1790" s="62">
        <v>53131609</v>
      </c>
      <c r="BXY1790" s="62">
        <v>53131609</v>
      </c>
      <c r="BXZ1790" s="62">
        <v>53131609</v>
      </c>
      <c r="BYA1790" s="62">
        <v>53131609</v>
      </c>
      <c r="BYB1790" s="62">
        <v>53131609</v>
      </c>
      <c r="BYC1790" s="62">
        <v>53131609</v>
      </c>
      <c r="BYD1790" s="62">
        <v>53131609</v>
      </c>
      <c r="BYE1790" s="62">
        <v>53131609</v>
      </c>
      <c r="BYF1790" s="62">
        <v>53131609</v>
      </c>
      <c r="BYG1790" s="62">
        <v>53131609</v>
      </c>
      <c r="BYH1790" s="62">
        <v>53131609</v>
      </c>
      <c r="BYI1790" s="62">
        <v>53131609</v>
      </c>
      <c r="BYJ1790" s="62">
        <v>53131609</v>
      </c>
      <c r="BYK1790" s="62">
        <v>53131609</v>
      </c>
      <c r="BYL1790" s="62">
        <v>53131609</v>
      </c>
      <c r="BYM1790" s="62">
        <v>53131609</v>
      </c>
      <c r="BYN1790" s="62">
        <v>53131609</v>
      </c>
      <c r="BYO1790" s="62">
        <v>53131609</v>
      </c>
      <c r="BYP1790" s="62">
        <v>53131609</v>
      </c>
      <c r="BYQ1790" s="62">
        <v>53131609</v>
      </c>
      <c r="BYR1790" s="62">
        <v>53131609</v>
      </c>
      <c r="BYS1790" s="62">
        <v>53131609</v>
      </c>
      <c r="BYT1790" s="62">
        <v>53131609</v>
      </c>
      <c r="BYU1790" s="62">
        <v>53131609</v>
      </c>
      <c r="BYV1790" s="62">
        <v>53131609</v>
      </c>
      <c r="BYW1790" s="62">
        <v>53131609</v>
      </c>
      <c r="BYX1790" s="62">
        <v>53131609</v>
      </c>
      <c r="BYY1790" s="62">
        <v>53131609</v>
      </c>
      <c r="BYZ1790" s="62">
        <v>53131609</v>
      </c>
      <c r="BZA1790" s="62">
        <v>53131609</v>
      </c>
      <c r="BZB1790" s="62">
        <v>53131609</v>
      </c>
      <c r="BZC1790" s="62">
        <v>53131609</v>
      </c>
      <c r="BZD1790" s="62">
        <v>53131609</v>
      </c>
      <c r="BZE1790" s="62">
        <v>53131609</v>
      </c>
      <c r="BZF1790" s="62">
        <v>53131609</v>
      </c>
      <c r="BZG1790" s="62">
        <v>53131609</v>
      </c>
      <c r="BZH1790" s="62">
        <v>53131609</v>
      </c>
      <c r="BZI1790" s="62">
        <v>53131609</v>
      </c>
      <c r="BZJ1790" s="62">
        <v>53131609</v>
      </c>
      <c r="BZK1790" s="62">
        <v>53131609</v>
      </c>
      <c r="BZL1790" s="62">
        <v>53131609</v>
      </c>
      <c r="BZM1790" s="62">
        <v>53131609</v>
      </c>
      <c r="BZN1790" s="62">
        <v>53131609</v>
      </c>
      <c r="BZO1790" s="62">
        <v>53131609</v>
      </c>
      <c r="BZP1790" s="62">
        <v>53131609</v>
      </c>
      <c r="BZQ1790" s="62">
        <v>53131609</v>
      </c>
      <c r="BZR1790" s="62">
        <v>53131609</v>
      </c>
      <c r="BZS1790" s="62">
        <v>53131609</v>
      </c>
      <c r="BZT1790" s="62">
        <v>53131609</v>
      </c>
      <c r="BZU1790" s="62">
        <v>53131609</v>
      </c>
      <c r="BZV1790" s="62">
        <v>53131609</v>
      </c>
      <c r="BZW1790" s="62">
        <v>53131609</v>
      </c>
      <c r="BZX1790" s="62">
        <v>53131609</v>
      </c>
      <c r="BZY1790" s="62">
        <v>53131609</v>
      </c>
      <c r="BZZ1790" s="62">
        <v>53131609</v>
      </c>
      <c r="CAA1790" s="62">
        <v>53131609</v>
      </c>
      <c r="CAB1790" s="62">
        <v>53131609</v>
      </c>
      <c r="CAC1790" s="62">
        <v>53131609</v>
      </c>
      <c r="CAD1790" s="62">
        <v>53131609</v>
      </c>
      <c r="CAE1790" s="62">
        <v>53131609</v>
      </c>
      <c r="CAF1790" s="62">
        <v>53131609</v>
      </c>
      <c r="CAG1790" s="62">
        <v>53131609</v>
      </c>
      <c r="CAH1790" s="62">
        <v>53131609</v>
      </c>
      <c r="CAI1790" s="62">
        <v>53131609</v>
      </c>
      <c r="CAJ1790" s="62">
        <v>53131609</v>
      </c>
      <c r="CAK1790" s="62">
        <v>53131609</v>
      </c>
      <c r="CAL1790" s="62">
        <v>53131609</v>
      </c>
      <c r="CAM1790" s="62">
        <v>53131609</v>
      </c>
      <c r="CAN1790" s="62">
        <v>53131609</v>
      </c>
      <c r="CAO1790" s="62">
        <v>53131609</v>
      </c>
      <c r="CAP1790" s="62">
        <v>53131609</v>
      </c>
      <c r="CAQ1790" s="62">
        <v>53131609</v>
      </c>
      <c r="CAR1790" s="62">
        <v>53131609</v>
      </c>
      <c r="CAS1790" s="62">
        <v>53131609</v>
      </c>
      <c r="CAT1790" s="62">
        <v>53131609</v>
      </c>
      <c r="CAU1790" s="62">
        <v>53131609</v>
      </c>
      <c r="CAV1790" s="62">
        <v>53131609</v>
      </c>
      <c r="CAW1790" s="62">
        <v>53131609</v>
      </c>
      <c r="CAX1790" s="62">
        <v>53131609</v>
      </c>
      <c r="CAY1790" s="62">
        <v>53131609</v>
      </c>
      <c r="CAZ1790" s="62">
        <v>53131609</v>
      </c>
      <c r="CBA1790" s="62">
        <v>53131609</v>
      </c>
      <c r="CBB1790" s="62">
        <v>53131609</v>
      </c>
      <c r="CBC1790" s="62">
        <v>53131609</v>
      </c>
      <c r="CBD1790" s="62">
        <v>53131609</v>
      </c>
      <c r="CBE1790" s="62">
        <v>53131609</v>
      </c>
      <c r="CBF1790" s="62">
        <v>53131609</v>
      </c>
      <c r="CBG1790" s="62">
        <v>53131609</v>
      </c>
      <c r="CBH1790" s="62">
        <v>53131609</v>
      </c>
      <c r="CBI1790" s="62">
        <v>53131609</v>
      </c>
      <c r="CBJ1790" s="62">
        <v>53131609</v>
      </c>
      <c r="CBK1790" s="62">
        <v>53131609</v>
      </c>
      <c r="CBL1790" s="62">
        <v>53131609</v>
      </c>
      <c r="CBM1790" s="62">
        <v>53131609</v>
      </c>
      <c r="CBN1790" s="62">
        <v>53131609</v>
      </c>
      <c r="CBO1790" s="62">
        <v>53131609</v>
      </c>
      <c r="CBP1790" s="62">
        <v>53131609</v>
      </c>
      <c r="CBQ1790" s="62">
        <v>53131609</v>
      </c>
      <c r="CBR1790" s="62">
        <v>53131609</v>
      </c>
      <c r="CBS1790" s="62">
        <v>53131609</v>
      </c>
      <c r="CBT1790" s="62">
        <v>53131609</v>
      </c>
      <c r="CBU1790" s="62">
        <v>53131609</v>
      </c>
      <c r="CBV1790" s="62">
        <v>53131609</v>
      </c>
      <c r="CBW1790" s="62">
        <v>53131609</v>
      </c>
      <c r="CBX1790" s="62">
        <v>53131609</v>
      </c>
      <c r="CBY1790" s="62">
        <v>53131609</v>
      </c>
      <c r="CBZ1790" s="62">
        <v>53131609</v>
      </c>
      <c r="CCA1790" s="62">
        <v>53131609</v>
      </c>
      <c r="CCB1790" s="62">
        <v>53131609</v>
      </c>
      <c r="CCC1790" s="62">
        <v>53131609</v>
      </c>
      <c r="CCD1790" s="62">
        <v>53131609</v>
      </c>
      <c r="CCE1790" s="62">
        <v>53131609</v>
      </c>
      <c r="CCF1790" s="62">
        <v>53131609</v>
      </c>
      <c r="CCG1790" s="62">
        <v>53131609</v>
      </c>
      <c r="CCH1790" s="62">
        <v>53131609</v>
      </c>
      <c r="CCI1790" s="62">
        <v>53131609</v>
      </c>
      <c r="CCJ1790" s="62">
        <v>53131609</v>
      </c>
      <c r="CCK1790" s="62">
        <v>53131609</v>
      </c>
      <c r="CCL1790" s="62">
        <v>53131609</v>
      </c>
      <c r="CCM1790" s="62">
        <v>53131609</v>
      </c>
      <c r="CCN1790" s="62">
        <v>53131609</v>
      </c>
      <c r="CCO1790" s="62">
        <v>53131609</v>
      </c>
      <c r="CCP1790" s="62">
        <v>53131609</v>
      </c>
      <c r="CCQ1790" s="62">
        <v>53131609</v>
      </c>
      <c r="CCR1790" s="62">
        <v>53131609</v>
      </c>
      <c r="CCS1790" s="62">
        <v>53131609</v>
      </c>
      <c r="CCT1790" s="62">
        <v>53131609</v>
      </c>
      <c r="CCU1790" s="62">
        <v>53131609</v>
      </c>
      <c r="CCV1790" s="62">
        <v>53131609</v>
      </c>
      <c r="CCW1790" s="62">
        <v>53131609</v>
      </c>
      <c r="CCX1790" s="62">
        <v>53131609</v>
      </c>
      <c r="CCY1790" s="62">
        <v>53131609</v>
      </c>
      <c r="CCZ1790" s="62">
        <v>53131609</v>
      </c>
      <c r="CDA1790" s="62">
        <v>53131609</v>
      </c>
      <c r="CDB1790" s="62">
        <v>53131609</v>
      </c>
      <c r="CDC1790" s="62">
        <v>53131609</v>
      </c>
      <c r="CDD1790" s="62">
        <v>53131609</v>
      </c>
      <c r="CDE1790" s="62">
        <v>53131609</v>
      </c>
      <c r="CDF1790" s="62">
        <v>53131609</v>
      </c>
      <c r="CDG1790" s="62">
        <v>53131609</v>
      </c>
      <c r="CDH1790" s="62">
        <v>53131609</v>
      </c>
      <c r="CDI1790" s="62">
        <v>53131609</v>
      </c>
      <c r="CDJ1790" s="62">
        <v>53131609</v>
      </c>
      <c r="CDK1790" s="62">
        <v>53131609</v>
      </c>
      <c r="CDL1790" s="62">
        <v>53131609</v>
      </c>
      <c r="CDM1790" s="62">
        <v>53131609</v>
      </c>
      <c r="CDN1790" s="62">
        <v>53131609</v>
      </c>
      <c r="CDO1790" s="62">
        <v>53131609</v>
      </c>
      <c r="CDP1790" s="62">
        <v>53131609</v>
      </c>
      <c r="CDQ1790" s="62">
        <v>53131609</v>
      </c>
      <c r="CDR1790" s="62">
        <v>53131609</v>
      </c>
      <c r="CDS1790" s="62">
        <v>53131609</v>
      </c>
      <c r="CDT1790" s="62">
        <v>53131609</v>
      </c>
      <c r="CDU1790" s="62">
        <v>53131609</v>
      </c>
      <c r="CDV1790" s="62">
        <v>53131609</v>
      </c>
      <c r="CDW1790" s="62">
        <v>53131609</v>
      </c>
      <c r="CDX1790" s="62">
        <v>53131609</v>
      </c>
      <c r="CDY1790" s="62">
        <v>53131609</v>
      </c>
      <c r="CDZ1790" s="62">
        <v>53131609</v>
      </c>
      <c r="CEA1790" s="62">
        <v>53131609</v>
      </c>
      <c r="CEB1790" s="62">
        <v>53131609</v>
      </c>
      <c r="CEC1790" s="62">
        <v>53131609</v>
      </c>
      <c r="CED1790" s="62">
        <v>53131609</v>
      </c>
      <c r="CEE1790" s="62">
        <v>53131609</v>
      </c>
      <c r="CEF1790" s="62">
        <v>53131609</v>
      </c>
      <c r="CEG1790" s="62">
        <v>53131609</v>
      </c>
      <c r="CEH1790" s="62">
        <v>53131609</v>
      </c>
      <c r="CEI1790" s="62">
        <v>53131609</v>
      </c>
      <c r="CEJ1790" s="62">
        <v>53131609</v>
      </c>
      <c r="CEK1790" s="62">
        <v>53131609</v>
      </c>
      <c r="CEL1790" s="62">
        <v>53131609</v>
      </c>
      <c r="CEM1790" s="62">
        <v>53131609</v>
      </c>
      <c r="CEN1790" s="62">
        <v>53131609</v>
      </c>
      <c r="CEO1790" s="62">
        <v>53131609</v>
      </c>
      <c r="CEP1790" s="62">
        <v>53131609</v>
      </c>
      <c r="CEQ1790" s="62">
        <v>53131609</v>
      </c>
      <c r="CER1790" s="62">
        <v>53131609</v>
      </c>
      <c r="CES1790" s="62">
        <v>53131609</v>
      </c>
      <c r="CET1790" s="62">
        <v>53131609</v>
      </c>
      <c r="CEU1790" s="62">
        <v>53131609</v>
      </c>
      <c r="CEV1790" s="62">
        <v>53131609</v>
      </c>
      <c r="CEW1790" s="62">
        <v>53131609</v>
      </c>
      <c r="CEX1790" s="62">
        <v>53131609</v>
      </c>
      <c r="CEY1790" s="62">
        <v>53131609</v>
      </c>
      <c r="CEZ1790" s="62">
        <v>53131609</v>
      </c>
      <c r="CFA1790" s="62">
        <v>53131609</v>
      </c>
      <c r="CFB1790" s="62">
        <v>53131609</v>
      </c>
      <c r="CFC1790" s="62">
        <v>53131609</v>
      </c>
      <c r="CFD1790" s="62">
        <v>53131609</v>
      </c>
      <c r="CFE1790" s="62">
        <v>53131609</v>
      </c>
      <c r="CFF1790" s="62">
        <v>53131609</v>
      </c>
      <c r="CFG1790" s="62">
        <v>53131609</v>
      </c>
      <c r="CFH1790" s="62">
        <v>53131609</v>
      </c>
      <c r="CFI1790" s="62">
        <v>53131609</v>
      </c>
      <c r="CFJ1790" s="62">
        <v>53131609</v>
      </c>
      <c r="CFK1790" s="62">
        <v>53131609</v>
      </c>
      <c r="CFL1790" s="62">
        <v>53131609</v>
      </c>
      <c r="CFM1790" s="62">
        <v>53131609</v>
      </c>
      <c r="CFN1790" s="62">
        <v>53131609</v>
      </c>
      <c r="CFO1790" s="62">
        <v>53131609</v>
      </c>
      <c r="CFP1790" s="62">
        <v>53131609</v>
      </c>
      <c r="CFQ1790" s="62">
        <v>53131609</v>
      </c>
      <c r="CFR1790" s="62">
        <v>53131609</v>
      </c>
      <c r="CFS1790" s="62">
        <v>53131609</v>
      </c>
      <c r="CFT1790" s="62">
        <v>53131609</v>
      </c>
      <c r="CFU1790" s="62">
        <v>53131609</v>
      </c>
      <c r="CFV1790" s="62">
        <v>53131609</v>
      </c>
      <c r="CFW1790" s="62">
        <v>53131609</v>
      </c>
      <c r="CFX1790" s="62">
        <v>53131609</v>
      </c>
      <c r="CFY1790" s="62">
        <v>53131609</v>
      </c>
      <c r="CFZ1790" s="62">
        <v>53131609</v>
      </c>
      <c r="CGA1790" s="62">
        <v>53131609</v>
      </c>
      <c r="CGB1790" s="62">
        <v>53131609</v>
      </c>
      <c r="CGC1790" s="62">
        <v>53131609</v>
      </c>
      <c r="CGD1790" s="62">
        <v>53131609</v>
      </c>
      <c r="CGE1790" s="62">
        <v>53131609</v>
      </c>
      <c r="CGF1790" s="62">
        <v>53131609</v>
      </c>
      <c r="CGG1790" s="62">
        <v>53131609</v>
      </c>
      <c r="CGH1790" s="62">
        <v>53131609</v>
      </c>
      <c r="CGI1790" s="62">
        <v>53131609</v>
      </c>
      <c r="CGJ1790" s="62">
        <v>53131609</v>
      </c>
      <c r="CGK1790" s="62">
        <v>53131609</v>
      </c>
      <c r="CGL1790" s="62">
        <v>53131609</v>
      </c>
      <c r="CGM1790" s="62">
        <v>53131609</v>
      </c>
      <c r="CGN1790" s="62">
        <v>53131609</v>
      </c>
      <c r="CGO1790" s="62">
        <v>53131609</v>
      </c>
      <c r="CGP1790" s="62">
        <v>53131609</v>
      </c>
      <c r="CGQ1790" s="62">
        <v>53131609</v>
      </c>
      <c r="CGR1790" s="62">
        <v>53131609</v>
      </c>
      <c r="CGS1790" s="62">
        <v>53131609</v>
      </c>
      <c r="CGT1790" s="62">
        <v>53131609</v>
      </c>
      <c r="CGU1790" s="62">
        <v>53131609</v>
      </c>
      <c r="CGV1790" s="62">
        <v>53131609</v>
      </c>
      <c r="CGW1790" s="62">
        <v>53131609</v>
      </c>
      <c r="CGX1790" s="62">
        <v>53131609</v>
      </c>
      <c r="CGY1790" s="62">
        <v>53131609</v>
      </c>
      <c r="CGZ1790" s="62">
        <v>53131609</v>
      </c>
      <c r="CHA1790" s="62">
        <v>53131609</v>
      </c>
      <c r="CHB1790" s="62">
        <v>53131609</v>
      </c>
      <c r="CHC1790" s="62">
        <v>53131609</v>
      </c>
      <c r="CHD1790" s="62">
        <v>53131609</v>
      </c>
      <c r="CHE1790" s="62">
        <v>53131609</v>
      </c>
      <c r="CHF1790" s="62">
        <v>53131609</v>
      </c>
      <c r="CHG1790" s="62">
        <v>53131609</v>
      </c>
      <c r="CHH1790" s="62">
        <v>53131609</v>
      </c>
      <c r="CHI1790" s="62">
        <v>53131609</v>
      </c>
      <c r="CHJ1790" s="62">
        <v>53131609</v>
      </c>
      <c r="CHK1790" s="62">
        <v>53131609</v>
      </c>
      <c r="CHL1790" s="62">
        <v>53131609</v>
      </c>
      <c r="CHM1790" s="62">
        <v>53131609</v>
      </c>
      <c r="CHN1790" s="62">
        <v>53131609</v>
      </c>
      <c r="CHO1790" s="62">
        <v>53131609</v>
      </c>
      <c r="CHP1790" s="62">
        <v>53131609</v>
      </c>
      <c r="CHQ1790" s="62">
        <v>53131609</v>
      </c>
      <c r="CHR1790" s="62">
        <v>53131609</v>
      </c>
      <c r="CHS1790" s="62">
        <v>53131609</v>
      </c>
      <c r="CHT1790" s="62">
        <v>53131609</v>
      </c>
      <c r="CHU1790" s="62">
        <v>53131609</v>
      </c>
      <c r="CHV1790" s="62">
        <v>53131609</v>
      </c>
      <c r="CHW1790" s="62">
        <v>53131609</v>
      </c>
      <c r="CHX1790" s="62">
        <v>53131609</v>
      </c>
      <c r="CHY1790" s="62">
        <v>53131609</v>
      </c>
      <c r="CHZ1790" s="62">
        <v>53131609</v>
      </c>
      <c r="CIA1790" s="62">
        <v>53131609</v>
      </c>
      <c r="CIB1790" s="62">
        <v>53131609</v>
      </c>
      <c r="CIC1790" s="62">
        <v>53131609</v>
      </c>
      <c r="CID1790" s="62">
        <v>53131609</v>
      </c>
      <c r="CIE1790" s="62">
        <v>53131609</v>
      </c>
      <c r="CIF1790" s="62">
        <v>53131609</v>
      </c>
      <c r="CIG1790" s="62">
        <v>53131609</v>
      </c>
      <c r="CIH1790" s="62">
        <v>53131609</v>
      </c>
      <c r="CII1790" s="62">
        <v>53131609</v>
      </c>
      <c r="CIJ1790" s="62">
        <v>53131609</v>
      </c>
      <c r="CIK1790" s="62">
        <v>53131609</v>
      </c>
      <c r="CIL1790" s="62">
        <v>53131609</v>
      </c>
      <c r="CIM1790" s="62">
        <v>53131609</v>
      </c>
      <c r="CIN1790" s="62">
        <v>53131609</v>
      </c>
      <c r="CIO1790" s="62">
        <v>53131609</v>
      </c>
      <c r="CIP1790" s="62">
        <v>53131609</v>
      </c>
      <c r="CIQ1790" s="62">
        <v>53131609</v>
      </c>
      <c r="CIR1790" s="62">
        <v>53131609</v>
      </c>
      <c r="CIS1790" s="62">
        <v>53131609</v>
      </c>
      <c r="CIT1790" s="62">
        <v>53131609</v>
      </c>
      <c r="CIU1790" s="62">
        <v>53131609</v>
      </c>
      <c r="CIV1790" s="62">
        <v>53131609</v>
      </c>
      <c r="CIW1790" s="62">
        <v>53131609</v>
      </c>
      <c r="CIX1790" s="62">
        <v>53131609</v>
      </c>
      <c r="CIY1790" s="62">
        <v>53131609</v>
      </c>
      <c r="CIZ1790" s="62">
        <v>53131609</v>
      </c>
      <c r="CJA1790" s="62">
        <v>53131609</v>
      </c>
      <c r="CJB1790" s="62">
        <v>53131609</v>
      </c>
      <c r="CJC1790" s="62">
        <v>53131609</v>
      </c>
      <c r="CJD1790" s="62">
        <v>53131609</v>
      </c>
      <c r="CJE1790" s="62">
        <v>53131609</v>
      </c>
      <c r="CJF1790" s="62">
        <v>53131609</v>
      </c>
      <c r="CJG1790" s="62">
        <v>53131609</v>
      </c>
      <c r="CJH1790" s="62">
        <v>53131609</v>
      </c>
      <c r="CJI1790" s="62">
        <v>53131609</v>
      </c>
      <c r="CJJ1790" s="62">
        <v>53131609</v>
      </c>
      <c r="CJK1790" s="62">
        <v>53131609</v>
      </c>
      <c r="CJL1790" s="62">
        <v>53131609</v>
      </c>
      <c r="CJM1790" s="62">
        <v>53131609</v>
      </c>
      <c r="CJN1790" s="62">
        <v>53131609</v>
      </c>
      <c r="CJO1790" s="62">
        <v>53131609</v>
      </c>
      <c r="CJP1790" s="62">
        <v>53131609</v>
      </c>
      <c r="CJQ1790" s="62">
        <v>53131609</v>
      </c>
      <c r="CJR1790" s="62">
        <v>53131609</v>
      </c>
      <c r="CJS1790" s="62">
        <v>53131609</v>
      </c>
      <c r="CJT1790" s="62">
        <v>53131609</v>
      </c>
      <c r="CJU1790" s="62">
        <v>53131609</v>
      </c>
      <c r="CJV1790" s="62">
        <v>53131609</v>
      </c>
      <c r="CJW1790" s="62">
        <v>53131609</v>
      </c>
      <c r="CJX1790" s="62">
        <v>53131609</v>
      </c>
      <c r="CJY1790" s="62">
        <v>53131609</v>
      </c>
      <c r="CJZ1790" s="62">
        <v>53131609</v>
      </c>
      <c r="CKA1790" s="62">
        <v>53131609</v>
      </c>
      <c r="CKB1790" s="62">
        <v>53131609</v>
      </c>
      <c r="CKC1790" s="62">
        <v>53131609</v>
      </c>
      <c r="CKD1790" s="62">
        <v>53131609</v>
      </c>
      <c r="CKE1790" s="62">
        <v>53131609</v>
      </c>
      <c r="CKF1790" s="62">
        <v>53131609</v>
      </c>
      <c r="CKG1790" s="62">
        <v>53131609</v>
      </c>
      <c r="CKH1790" s="62">
        <v>53131609</v>
      </c>
      <c r="CKI1790" s="62">
        <v>53131609</v>
      </c>
      <c r="CKJ1790" s="62">
        <v>53131609</v>
      </c>
      <c r="CKK1790" s="62">
        <v>53131609</v>
      </c>
      <c r="CKL1790" s="62">
        <v>53131609</v>
      </c>
      <c r="CKM1790" s="62">
        <v>53131609</v>
      </c>
      <c r="CKN1790" s="62">
        <v>53131609</v>
      </c>
      <c r="CKO1790" s="62">
        <v>53131609</v>
      </c>
      <c r="CKP1790" s="62">
        <v>53131609</v>
      </c>
      <c r="CKQ1790" s="62">
        <v>53131609</v>
      </c>
      <c r="CKR1790" s="62">
        <v>53131609</v>
      </c>
      <c r="CKS1790" s="62">
        <v>53131609</v>
      </c>
      <c r="CKT1790" s="62">
        <v>53131609</v>
      </c>
      <c r="CKU1790" s="62">
        <v>53131609</v>
      </c>
      <c r="CKV1790" s="62">
        <v>53131609</v>
      </c>
      <c r="CKW1790" s="62">
        <v>53131609</v>
      </c>
      <c r="CKX1790" s="62">
        <v>53131609</v>
      </c>
      <c r="CKY1790" s="62">
        <v>53131609</v>
      </c>
      <c r="CKZ1790" s="62">
        <v>53131609</v>
      </c>
      <c r="CLA1790" s="62">
        <v>53131609</v>
      </c>
      <c r="CLB1790" s="62">
        <v>53131609</v>
      </c>
      <c r="CLC1790" s="62">
        <v>53131609</v>
      </c>
      <c r="CLD1790" s="62">
        <v>53131609</v>
      </c>
      <c r="CLE1790" s="62">
        <v>53131609</v>
      </c>
      <c r="CLF1790" s="62">
        <v>53131609</v>
      </c>
      <c r="CLG1790" s="62">
        <v>53131609</v>
      </c>
      <c r="CLH1790" s="62">
        <v>53131609</v>
      </c>
      <c r="CLI1790" s="62">
        <v>53131609</v>
      </c>
      <c r="CLJ1790" s="62">
        <v>53131609</v>
      </c>
      <c r="CLK1790" s="62">
        <v>53131609</v>
      </c>
      <c r="CLL1790" s="62">
        <v>53131609</v>
      </c>
      <c r="CLM1790" s="62">
        <v>53131609</v>
      </c>
      <c r="CLN1790" s="62">
        <v>53131609</v>
      </c>
      <c r="CLO1790" s="62">
        <v>53131609</v>
      </c>
      <c r="CLP1790" s="62">
        <v>53131609</v>
      </c>
      <c r="CLQ1790" s="62">
        <v>53131609</v>
      </c>
      <c r="CLR1790" s="62">
        <v>53131609</v>
      </c>
      <c r="CLS1790" s="62">
        <v>53131609</v>
      </c>
      <c r="CLT1790" s="62">
        <v>53131609</v>
      </c>
      <c r="CLU1790" s="62">
        <v>53131609</v>
      </c>
      <c r="CLV1790" s="62">
        <v>53131609</v>
      </c>
      <c r="CLW1790" s="62">
        <v>53131609</v>
      </c>
      <c r="CLX1790" s="62">
        <v>53131609</v>
      </c>
      <c r="CLY1790" s="62">
        <v>53131609</v>
      </c>
      <c r="CLZ1790" s="62">
        <v>53131609</v>
      </c>
      <c r="CMA1790" s="62">
        <v>53131609</v>
      </c>
      <c r="CMB1790" s="62">
        <v>53131609</v>
      </c>
      <c r="CMC1790" s="62">
        <v>53131609</v>
      </c>
      <c r="CMD1790" s="62">
        <v>53131609</v>
      </c>
      <c r="CME1790" s="62">
        <v>53131609</v>
      </c>
      <c r="CMF1790" s="62">
        <v>53131609</v>
      </c>
      <c r="CMG1790" s="62">
        <v>53131609</v>
      </c>
      <c r="CMH1790" s="62">
        <v>53131609</v>
      </c>
      <c r="CMI1790" s="62">
        <v>53131609</v>
      </c>
      <c r="CMJ1790" s="62">
        <v>53131609</v>
      </c>
      <c r="CMK1790" s="62">
        <v>53131609</v>
      </c>
      <c r="CML1790" s="62">
        <v>53131609</v>
      </c>
      <c r="CMM1790" s="62">
        <v>53131609</v>
      </c>
      <c r="CMN1790" s="62">
        <v>53131609</v>
      </c>
      <c r="CMO1790" s="62">
        <v>53131609</v>
      </c>
      <c r="CMP1790" s="62">
        <v>53131609</v>
      </c>
      <c r="CMQ1790" s="62">
        <v>53131609</v>
      </c>
      <c r="CMR1790" s="62">
        <v>53131609</v>
      </c>
      <c r="CMS1790" s="62">
        <v>53131609</v>
      </c>
      <c r="CMT1790" s="62">
        <v>53131609</v>
      </c>
      <c r="CMU1790" s="62">
        <v>53131609</v>
      </c>
      <c r="CMV1790" s="62">
        <v>53131609</v>
      </c>
      <c r="CMW1790" s="62">
        <v>53131609</v>
      </c>
      <c r="CMX1790" s="62">
        <v>53131609</v>
      </c>
      <c r="CMY1790" s="62">
        <v>53131609</v>
      </c>
      <c r="CMZ1790" s="62">
        <v>53131609</v>
      </c>
      <c r="CNA1790" s="62">
        <v>53131609</v>
      </c>
      <c r="CNB1790" s="62">
        <v>53131609</v>
      </c>
      <c r="CNC1790" s="62">
        <v>53131609</v>
      </c>
      <c r="CND1790" s="62">
        <v>53131609</v>
      </c>
      <c r="CNE1790" s="62">
        <v>53131609</v>
      </c>
      <c r="CNF1790" s="62">
        <v>53131609</v>
      </c>
      <c r="CNG1790" s="62">
        <v>53131609</v>
      </c>
      <c r="CNH1790" s="62">
        <v>53131609</v>
      </c>
      <c r="CNI1790" s="62">
        <v>53131609</v>
      </c>
      <c r="CNJ1790" s="62">
        <v>53131609</v>
      </c>
      <c r="CNK1790" s="62">
        <v>53131609</v>
      </c>
      <c r="CNL1790" s="62">
        <v>53131609</v>
      </c>
      <c r="CNM1790" s="62">
        <v>53131609</v>
      </c>
      <c r="CNN1790" s="62">
        <v>53131609</v>
      </c>
      <c r="CNO1790" s="62">
        <v>53131609</v>
      </c>
      <c r="CNP1790" s="62">
        <v>53131609</v>
      </c>
      <c r="CNQ1790" s="62">
        <v>53131609</v>
      </c>
      <c r="CNR1790" s="62">
        <v>53131609</v>
      </c>
      <c r="CNS1790" s="62">
        <v>53131609</v>
      </c>
      <c r="CNT1790" s="62">
        <v>53131609</v>
      </c>
      <c r="CNU1790" s="62">
        <v>53131609</v>
      </c>
      <c r="CNV1790" s="62">
        <v>53131609</v>
      </c>
      <c r="CNW1790" s="62">
        <v>53131609</v>
      </c>
      <c r="CNX1790" s="62">
        <v>53131609</v>
      </c>
      <c r="CNY1790" s="62">
        <v>53131609</v>
      </c>
      <c r="CNZ1790" s="62">
        <v>53131609</v>
      </c>
      <c r="COA1790" s="62">
        <v>53131609</v>
      </c>
      <c r="COB1790" s="62">
        <v>53131609</v>
      </c>
      <c r="COC1790" s="62">
        <v>53131609</v>
      </c>
      <c r="COD1790" s="62">
        <v>53131609</v>
      </c>
      <c r="COE1790" s="62">
        <v>53131609</v>
      </c>
      <c r="COF1790" s="62">
        <v>53131609</v>
      </c>
      <c r="COG1790" s="62">
        <v>53131609</v>
      </c>
      <c r="COH1790" s="62">
        <v>53131609</v>
      </c>
      <c r="COI1790" s="62">
        <v>53131609</v>
      </c>
      <c r="COJ1790" s="62">
        <v>53131609</v>
      </c>
      <c r="COK1790" s="62">
        <v>53131609</v>
      </c>
      <c r="COL1790" s="62">
        <v>53131609</v>
      </c>
      <c r="COM1790" s="62">
        <v>53131609</v>
      </c>
      <c r="CON1790" s="62">
        <v>53131609</v>
      </c>
      <c r="COO1790" s="62">
        <v>53131609</v>
      </c>
      <c r="COP1790" s="62">
        <v>53131609</v>
      </c>
      <c r="COQ1790" s="62">
        <v>53131609</v>
      </c>
      <c r="COR1790" s="62">
        <v>53131609</v>
      </c>
      <c r="COS1790" s="62">
        <v>53131609</v>
      </c>
      <c r="COT1790" s="62">
        <v>53131609</v>
      </c>
      <c r="COU1790" s="62">
        <v>53131609</v>
      </c>
      <c r="COV1790" s="62">
        <v>53131609</v>
      </c>
      <c r="COW1790" s="62">
        <v>53131609</v>
      </c>
      <c r="COX1790" s="62">
        <v>53131609</v>
      </c>
      <c r="COY1790" s="62">
        <v>53131609</v>
      </c>
      <c r="COZ1790" s="62">
        <v>53131609</v>
      </c>
      <c r="CPA1790" s="62">
        <v>53131609</v>
      </c>
      <c r="CPB1790" s="62">
        <v>53131609</v>
      </c>
      <c r="CPC1790" s="62">
        <v>53131609</v>
      </c>
      <c r="CPD1790" s="62">
        <v>53131609</v>
      </c>
      <c r="CPE1790" s="62">
        <v>53131609</v>
      </c>
      <c r="CPF1790" s="62">
        <v>53131609</v>
      </c>
      <c r="CPG1790" s="62">
        <v>53131609</v>
      </c>
      <c r="CPH1790" s="62">
        <v>53131609</v>
      </c>
      <c r="CPI1790" s="62">
        <v>53131609</v>
      </c>
      <c r="CPJ1790" s="62">
        <v>53131609</v>
      </c>
      <c r="CPK1790" s="62">
        <v>53131609</v>
      </c>
      <c r="CPL1790" s="62">
        <v>53131609</v>
      </c>
      <c r="CPM1790" s="62">
        <v>53131609</v>
      </c>
      <c r="CPN1790" s="62">
        <v>53131609</v>
      </c>
      <c r="CPO1790" s="62">
        <v>53131609</v>
      </c>
      <c r="CPP1790" s="62">
        <v>53131609</v>
      </c>
      <c r="CPQ1790" s="62">
        <v>53131609</v>
      </c>
      <c r="CPR1790" s="62">
        <v>53131609</v>
      </c>
      <c r="CPS1790" s="62">
        <v>53131609</v>
      </c>
      <c r="CPT1790" s="62">
        <v>53131609</v>
      </c>
      <c r="CPU1790" s="62">
        <v>53131609</v>
      </c>
      <c r="CPV1790" s="62">
        <v>53131609</v>
      </c>
      <c r="CPW1790" s="62">
        <v>53131609</v>
      </c>
      <c r="CPX1790" s="62">
        <v>53131609</v>
      </c>
      <c r="CPY1790" s="62">
        <v>53131609</v>
      </c>
      <c r="CPZ1790" s="62">
        <v>53131609</v>
      </c>
      <c r="CQA1790" s="62">
        <v>53131609</v>
      </c>
      <c r="CQB1790" s="62">
        <v>53131609</v>
      </c>
      <c r="CQC1790" s="62">
        <v>53131609</v>
      </c>
      <c r="CQD1790" s="62">
        <v>53131609</v>
      </c>
      <c r="CQE1790" s="62">
        <v>53131609</v>
      </c>
      <c r="CQF1790" s="62">
        <v>53131609</v>
      </c>
      <c r="CQG1790" s="62">
        <v>53131609</v>
      </c>
      <c r="CQH1790" s="62">
        <v>53131609</v>
      </c>
      <c r="CQI1790" s="62">
        <v>53131609</v>
      </c>
      <c r="CQJ1790" s="62">
        <v>53131609</v>
      </c>
      <c r="CQK1790" s="62">
        <v>53131609</v>
      </c>
      <c r="CQL1790" s="62">
        <v>53131609</v>
      </c>
      <c r="CQM1790" s="62">
        <v>53131609</v>
      </c>
      <c r="CQN1790" s="62">
        <v>53131609</v>
      </c>
      <c r="CQO1790" s="62">
        <v>53131609</v>
      </c>
      <c r="CQP1790" s="62">
        <v>53131609</v>
      </c>
      <c r="CQQ1790" s="62">
        <v>53131609</v>
      </c>
      <c r="CQR1790" s="62">
        <v>53131609</v>
      </c>
      <c r="CQS1790" s="62">
        <v>53131609</v>
      </c>
      <c r="CQT1790" s="62">
        <v>53131609</v>
      </c>
      <c r="CQU1790" s="62">
        <v>53131609</v>
      </c>
      <c r="CQV1790" s="62">
        <v>53131609</v>
      </c>
      <c r="CQW1790" s="62">
        <v>53131609</v>
      </c>
      <c r="CQX1790" s="62">
        <v>53131609</v>
      </c>
      <c r="CQY1790" s="62">
        <v>53131609</v>
      </c>
      <c r="CQZ1790" s="62">
        <v>53131609</v>
      </c>
      <c r="CRA1790" s="62">
        <v>53131609</v>
      </c>
      <c r="CRB1790" s="62">
        <v>53131609</v>
      </c>
      <c r="CRC1790" s="62">
        <v>53131609</v>
      </c>
      <c r="CRD1790" s="62">
        <v>53131609</v>
      </c>
      <c r="CRE1790" s="62">
        <v>53131609</v>
      </c>
      <c r="CRF1790" s="62">
        <v>53131609</v>
      </c>
      <c r="CRG1790" s="62">
        <v>53131609</v>
      </c>
      <c r="CRH1790" s="62">
        <v>53131609</v>
      </c>
      <c r="CRI1790" s="62">
        <v>53131609</v>
      </c>
      <c r="CRJ1790" s="62">
        <v>53131609</v>
      </c>
      <c r="CRK1790" s="62">
        <v>53131609</v>
      </c>
      <c r="CRL1790" s="62">
        <v>53131609</v>
      </c>
      <c r="CRM1790" s="62">
        <v>53131609</v>
      </c>
      <c r="CRN1790" s="62">
        <v>53131609</v>
      </c>
      <c r="CRO1790" s="62">
        <v>53131609</v>
      </c>
      <c r="CRP1790" s="62">
        <v>53131609</v>
      </c>
      <c r="CRQ1790" s="62">
        <v>53131609</v>
      </c>
      <c r="CRR1790" s="62">
        <v>53131609</v>
      </c>
      <c r="CRS1790" s="62">
        <v>53131609</v>
      </c>
      <c r="CRT1790" s="62">
        <v>53131609</v>
      </c>
      <c r="CRU1790" s="62">
        <v>53131609</v>
      </c>
      <c r="CRV1790" s="62">
        <v>53131609</v>
      </c>
      <c r="CRW1790" s="62">
        <v>53131609</v>
      </c>
      <c r="CRX1790" s="62">
        <v>53131609</v>
      </c>
      <c r="CRY1790" s="62">
        <v>53131609</v>
      </c>
      <c r="CRZ1790" s="62">
        <v>53131609</v>
      </c>
      <c r="CSA1790" s="62">
        <v>53131609</v>
      </c>
      <c r="CSB1790" s="62">
        <v>53131609</v>
      </c>
      <c r="CSC1790" s="62">
        <v>53131609</v>
      </c>
      <c r="CSD1790" s="62">
        <v>53131609</v>
      </c>
      <c r="CSE1790" s="62">
        <v>53131609</v>
      </c>
      <c r="CSF1790" s="62">
        <v>53131609</v>
      </c>
      <c r="CSG1790" s="62">
        <v>53131609</v>
      </c>
      <c r="CSH1790" s="62">
        <v>53131609</v>
      </c>
      <c r="CSI1790" s="62">
        <v>53131609</v>
      </c>
      <c r="CSJ1790" s="62">
        <v>53131609</v>
      </c>
      <c r="CSK1790" s="62">
        <v>53131609</v>
      </c>
      <c r="CSL1790" s="62">
        <v>53131609</v>
      </c>
      <c r="CSM1790" s="62">
        <v>53131609</v>
      </c>
      <c r="CSN1790" s="62">
        <v>53131609</v>
      </c>
      <c r="CSO1790" s="62">
        <v>53131609</v>
      </c>
      <c r="CSP1790" s="62">
        <v>53131609</v>
      </c>
      <c r="CSQ1790" s="62">
        <v>53131609</v>
      </c>
      <c r="CSR1790" s="62">
        <v>53131609</v>
      </c>
      <c r="CSS1790" s="62">
        <v>53131609</v>
      </c>
      <c r="CST1790" s="62">
        <v>53131609</v>
      </c>
      <c r="CSU1790" s="62">
        <v>53131609</v>
      </c>
      <c r="CSV1790" s="62">
        <v>53131609</v>
      </c>
      <c r="CSW1790" s="62">
        <v>53131609</v>
      </c>
      <c r="CSX1790" s="62">
        <v>53131609</v>
      </c>
      <c r="CSY1790" s="62">
        <v>53131609</v>
      </c>
      <c r="CSZ1790" s="62">
        <v>53131609</v>
      </c>
      <c r="CTA1790" s="62">
        <v>53131609</v>
      </c>
      <c r="CTB1790" s="62">
        <v>53131609</v>
      </c>
      <c r="CTC1790" s="62">
        <v>53131609</v>
      </c>
      <c r="CTD1790" s="62">
        <v>53131609</v>
      </c>
      <c r="CTE1790" s="62">
        <v>53131609</v>
      </c>
      <c r="CTF1790" s="62">
        <v>53131609</v>
      </c>
      <c r="CTG1790" s="62">
        <v>53131609</v>
      </c>
      <c r="CTH1790" s="62">
        <v>53131609</v>
      </c>
      <c r="CTI1790" s="62">
        <v>53131609</v>
      </c>
      <c r="CTJ1790" s="62">
        <v>53131609</v>
      </c>
      <c r="CTK1790" s="62">
        <v>53131609</v>
      </c>
      <c r="CTL1790" s="62">
        <v>53131609</v>
      </c>
      <c r="CTM1790" s="62">
        <v>53131609</v>
      </c>
      <c r="CTN1790" s="62">
        <v>53131609</v>
      </c>
      <c r="CTO1790" s="62">
        <v>53131609</v>
      </c>
      <c r="CTP1790" s="62">
        <v>53131609</v>
      </c>
      <c r="CTQ1790" s="62">
        <v>53131609</v>
      </c>
      <c r="CTR1790" s="62">
        <v>53131609</v>
      </c>
      <c r="CTS1790" s="62">
        <v>53131609</v>
      </c>
      <c r="CTT1790" s="62">
        <v>53131609</v>
      </c>
      <c r="CTU1790" s="62">
        <v>53131609</v>
      </c>
      <c r="CTV1790" s="62">
        <v>53131609</v>
      </c>
      <c r="CTW1790" s="62">
        <v>53131609</v>
      </c>
      <c r="CTX1790" s="62">
        <v>53131609</v>
      </c>
      <c r="CTY1790" s="62">
        <v>53131609</v>
      </c>
      <c r="CTZ1790" s="62">
        <v>53131609</v>
      </c>
      <c r="CUA1790" s="62">
        <v>53131609</v>
      </c>
      <c r="CUB1790" s="62">
        <v>53131609</v>
      </c>
      <c r="CUC1790" s="62">
        <v>53131609</v>
      </c>
      <c r="CUD1790" s="62">
        <v>53131609</v>
      </c>
      <c r="CUE1790" s="62">
        <v>53131609</v>
      </c>
      <c r="CUF1790" s="62">
        <v>53131609</v>
      </c>
      <c r="CUG1790" s="62">
        <v>53131609</v>
      </c>
      <c r="CUH1790" s="62">
        <v>53131609</v>
      </c>
      <c r="CUI1790" s="62">
        <v>53131609</v>
      </c>
      <c r="CUJ1790" s="62">
        <v>53131609</v>
      </c>
      <c r="CUK1790" s="62">
        <v>53131609</v>
      </c>
      <c r="CUL1790" s="62">
        <v>53131609</v>
      </c>
      <c r="CUM1790" s="62">
        <v>53131609</v>
      </c>
      <c r="CUN1790" s="62">
        <v>53131609</v>
      </c>
      <c r="CUO1790" s="62">
        <v>53131609</v>
      </c>
      <c r="CUP1790" s="62">
        <v>53131609</v>
      </c>
      <c r="CUQ1790" s="62">
        <v>53131609</v>
      </c>
      <c r="CUR1790" s="62">
        <v>53131609</v>
      </c>
      <c r="CUS1790" s="62">
        <v>53131609</v>
      </c>
      <c r="CUT1790" s="62">
        <v>53131609</v>
      </c>
      <c r="CUU1790" s="62">
        <v>53131609</v>
      </c>
      <c r="CUV1790" s="62">
        <v>53131609</v>
      </c>
      <c r="CUW1790" s="62">
        <v>53131609</v>
      </c>
      <c r="CUX1790" s="62">
        <v>53131609</v>
      </c>
      <c r="CUY1790" s="62">
        <v>53131609</v>
      </c>
      <c r="CUZ1790" s="62">
        <v>53131609</v>
      </c>
      <c r="CVA1790" s="62">
        <v>53131609</v>
      </c>
      <c r="CVB1790" s="62">
        <v>53131609</v>
      </c>
      <c r="CVC1790" s="62">
        <v>53131609</v>
      </c>
      <c r="CVD1790" s="62">
        <v>53131609</v>
      </c>
      <c r="CVE1790" s="62">
        <v>53131609</v>
      </c>
      <c r="CVF1790" s="62">
        <v>53131609</v>
      </c>
      <c r="CVG1790" s="62">
        <v>53131609</v>
      </c>
      <c r="CVH1790" s="62">
        <v>53131609</v>
      </c>
      <c r="CVI1790" s="62">
        <v>53131609</v>
      </c>
      <c r="CVJ1790" s="62">
        <v>53131609</v>
      </c>
      <c r="CVK1790" s="62">
        <v>53131609</v>
      </c>
      <c r="CVL1790" s="62">
        <v>53131609</v>
      </c>
      <c r="CVM1790" s="62">
        <v>53131609</v>
      </c>
      <c r="CVN1790" s="62">
        <v>53131609</v>
      </c>
      <c r="CVO1790" s="62">
        <v>53131609</v>
      </c>
      <c r="CVP1790" s="62">
        <v>53131609</v>
      </c>
      <c r="CVQ1790" s="62">
        <v>53131609</v>
      </c>
      <c r="CVR1790" s="62">
        <v>53131609</v>
      </c>
      <c r="CVS1790" s="62">
        <v>53131609</v>
      </c>
      <c r="CVT1790" s="62">
        <v>53131609</v>
      </c>
      <c r="CVU1790" s="62">
        <v>53131609</v>
      </c>
      <c r="CVV1790" s="62">
        <v>53131609</v>
      </c>
      <c r="CVW1790" s="62">
        <v>53131609</v>
      </c>
      <c r="CVX1790" s="62">
        <v>53131609</v>
      </c>
      <c r="CVY1790" s="62">
        <v>53131609</v>
      </c>
      <c r="CVZ1790" s="62">
        <v>53131609</v>
      </c>
      <c r="CWA1790" s="62">
        <v>53131609</v>
      </c>
      <c r="CWB1790" s="62">
        <v>53131609</v>
      </c>
      <c r="CWC1790" s="62">
        <v>53131609</v>
      </c>
      <c r="CWD1790" s="62">
        <v>53131609</v>
      </c>
      <c r="CWE1790" s="62">
        <v>53131609</v>
      </c>
      <c r="CWF1790" s="62">
        <v>53131609</v>
      </c>
      <c r="CWG1790" s="62">
        <v>53131609</v>
      </c>
      <c r="CWH1790" s="62">
        <v>53131609</v>
      </c>
      <c r="CWI1790" s="62">
        <v>53131609</v>
      </c>
      <c r="CWJ1790" s="62">
        <v>53131609</v>
      </c>
      <c r="CWK1790" s="62">
        <v>53131609</v>
      </c>
      <c r="CWL1790" s="62">
        <v>53131609</v>
      </c>
      <c r="CWM1790" s="62">
        <v>53131609</v>
      </c>
      <c r="CWN1790" s="62">
        <v>53131609</v>
      </c>
      <c r="CWO1790" s="62">
        <v>53131609</v>
      </c>
      <c r="CWP1790" s="62">
        <v>53131609</v>
      </c>
      <c r="CWQ1790" s="62">
        <v>53131609</v>
      </c>
      <c r="CWR1790" s="62">
        <v>53131609</v>
      </c>
      <c r="CWS1790" s="62">
        <v>53131609</v>
      </c>
      <c r="CWT1790" s="62">
        <v>53131609</v>
      </c>
      <c r="CWU1790" s="62">
        <v>53131609</v>
      </c>
      <c r="CWV1790" s="62">
        <v>53131609</v>
      </c>
      <c r="CWW1790" s="62">
        <v>53131609</v>
      </c>
      <c r="CWX1790" s="62">
        <v>53131609</v>
      </c>
      <c r="CWY1790" s="62">
        <v>53131609</v>
      </c>
      <c r="CWZ1790" s="62">
        <v>53131609</v>
      </c>
      <c r="CXA1790" s="62">
        <v>53131609</v>
      </c>
      <c r="CXB1790" s="62">
        <v>53131609</v>
      </c>
      <c r="CXC1790" s="62">
        <v>53131609</v>
      </c>
      <c r="CXD1790" s="62">
        <v>53131609</v>
      </c>
      <c r="CXE1790" s="62">
        <v>53131609</v>
      </c>
      <c r="CXF1790" s="62">
        <v>53131609</v>
      </c>
      <c r="CXG1790" s="62">
        <v>53131609</v>
      </c>
      <c r="CXH1790" s="62">
        <v>53131609</v>
      </c>
      <c r="CXI1790" s="62">
        <v>53131609</v>
      </c>
      <c r="CXJ1790" s="62">
        <v>53131609</v>
      </c>
      <c r="CXK1790" s="62">
        <v>53131609</v>
      </c>
      <c r="CXL1790" s="62">
        <v>53131609</v>
      </c>
      <c r="CXM1790" s="62">
        <v>53131609</v>
      </c>
      <c r="CXN1790" s="62">
        <v>53131609</v>
      </c>
      <c r="CXO1790" s="62">
        <v>53131609</v>
      </c>
      <c r="CXP1790" s="62">
        <v>53131609</v>
      </c>
      <c r="CXQ1790" s="62">
        <v>53131609</v>
      </c>
      <c r="CXR1790" s="62">
        <v>53131609</v>
      </c>
      <c r="CXS1790" s="62">
        <v>53131609</v>
      </c>
      <c r="CXT1790" s="62">
        <v>53131609</v>
      </c>
      <c r="CXU1790" s="62">
        <v>53131609</v>
      </c>
      <c r="CXV1790" s="62">
        <v>53131609</v>
      </c>
      <c r="CXW1790" s="62">
        <v>53131609</v>
      </c>
      <c r="CXX1790" s="62">
        <v>53131609</v>
      </c>
      <c r="CXY1790" s="62">
        <v>53131609</v>
      </c>
      <c r="CXZ1790" s="62">
        <v>53131609</v>
      </c>
      <c r="CYA1790" s="62">
        <v>53131609</v>
      </c>
      <c r="CYB1790" s="62">
        <v>53131609</v>
      </c>
      <c r="CYC1790" s="62">
        <v>53131609</v>
      </c>
      <c r="CYD1790" s="62">
        <v>53131609</v>
      </c>
      <c r="CYE1790" s="62">
        <v>53131609</v>
      </c>
      <c r="CYF1790" s="62">
        <v>53131609</v>
      </c>
      <c r="CYG1790" s="62">
        <v>53131609</v>
      </c>
      <c r="CYH1790" s="62">
        <v>53131609</v>
      </c>
      <c r="CYI1790" s="62">
        <v>53131609</v>
      </c>
      <c r="CYJ1790" s="62">
        <v>53131609</v>
      </c>
      <c r="CYK1790" s="62">
        <v>53131609</v>
      </c>
      <c r="CYL1790" s="62">
        <v>53131609</v>
      </c>
      <c r="CYM1790" s="62">
        <v>53131609</v>
      </c>
      <c r="CYN1790" s="62">
        <v>53131609</v>
      </c>
      <c r="CYO1790" s="62">
        <v>53131609</v>
      </c>
      <c r="CYP1790" s="62">
        <v>53131609</v>
      </c>
      <c r="CYQ1790" s="62">
        <v>53131609</v>
      </c>
      <c r="CYR1790" s="62">
        <v>53131609</v>
      </c>
      <c r="CYS1790" s="62">
        <v>53131609</v>
      </c>
      <c r="CYT1790" s="62">
        <v>53131609</v>
      </c>
      <c r="CYU1790" s="62">
        <v>53131609</v>
      </c>
      <c r="CYV1790" s="62">
        <v>53131609</v>
      </c>
      <c r="CYW1790" s="62">
        <v>53131609</v>
      </c>
      <c r="CYX1790" s="62">
        <v>53131609</v>
      </c>
      <c r="CYY1790" s="62">
        <v>53131609</v>
      </c>
      <c r="CYZ1790" s="62">
        <v>53131609</v>
      </c>
      <c r="CZA1790" s="62">
        <v>53131609</v>
      </c>
      <c r="CZB1790" s="62">
        <v>53131609</v>
      </c>
      <c r="CZC1790" s="62">
        <v>53131609</v>
      </c>
      <c r="CZD1790" s="62">
        <v>53131609</v>
      </c>
      <c r="CZE1790" s="62">
        <v>53131609</v>
      </c>
      <c r="CZF1790" s="62">
        <v>53131609</v>
      </c>
      <c r="CZG1790" s="62">
        <v>53131609</v>
      </c>
      <c r="CZH1790" s="62">
        <v>53131609</v>
      </c>
      <c r="CZI1790" s="62">
        <v>53131609</v>
      </c>
      <c r="CZJ1790" s="62">
        <v>53131609</v>
      </c>
      <c r="CZK1790" s="62">
        <v>53131609</v>
      </c>
      <c r="CZL1790" s="62">
        <v>53131609</v>
      </c>
      <c r="CZM1790" s="62">
        <v>53131609</v>
      </c>
      <c r="CZN1790" s="62">
        <v>53131609</v>
      </c>
      <c r="CZO1790" s="62">
        <v>53131609</v>
      </c>
      <c r="CZP1790" s="62">
        <v>53131609</v>
      </c>
      <c r="CZQ1790" s="62">
        <v>53131609</v>
      </c>
      <c r="CZR1790" s="62">
        <v>53131609</v>
      </c>
      <c r="CZS1790" s="62">
        <v>53131609</v>
      </c>
      <c r="CZT1790" s="62">
        <v>53131609</v>
      </c>
      <c r="CZU1790" s="62">
        <v>53131609</v>
      </c>
      <c r="CZV1790" s="62">
        <v>53131609</v>
      </c>
      <c r="CZW1790" s="62">
        <v>53131609</v>
      </c>
      <c r="CZX1790" s="62">
        <v>53131609</v>
      </c>
      <c r="CZY1790" s="62">
        <v>53131609</v>
      </c>
      <c r="CZZ1790" s="62">
        <v>53131609</v>
      </c>
      <c r="DAA1790" s="62">
        <v>53131609</v>
      </c>
      <c r="DAB1790" s="62">
        <v>53131609</v>
      </c>
      <c r="DAC1790" s="62">
        <v>53131609</v>
      </c>
      <c r="DAD1790" s="62">
        <v>53131609</v>
      </c>
      <c r="DAE1790" s="62">
        <v>53131609</v>
      </c>
      <c r="DAF1790" s="62">
        <v>53131609</v>
      </c>
      <c r="DAG1790" s="62">
        <v>53131609</v>
      </c>
      <c r="DAH1790" s="62">
        <v>53131609</v>
      </c>
      <c r="DAI1790" s="62">
        <v>53131609</v>
      </c>
      <c r="DAJ1790" s="62">
        <v>53131609</v>
      </c>
      <c r="DAK1790" s="62">
        <v>53131609</v>
      </c>
      <c r="DAL1790" s="62">
        <v>53131609</v>
      </c>
      <c r="DAM1790" s="62">
        <v>53131609</v>
      </c>
      <c r="DAN1790" s="62">
        <v>53131609</v>
      </c>
      <c r="DAO1790" s="62">
        <v>53131609</v>
      </c>
      <c r="DAP1790" s="62">
        <v>53131609</v>
      </c>
      <c r="DAQ1790" s="62">
        <v>53131609</v>
      </c>
      <c r="DAR1790" s="62">
        <v>53131609</v>
      </c>
      <c r="DAS1790" s="62">
        <v>53131609</v>
      </c>
      <c r="DAT1790" s="62">
        <v>53131609</v>
      </c>
      <c r="DAU1790" s="62">
        <v>53131609</v>
      </c>
      <c r="DAV1790" s="62">
        <v>53131609</v>
      </c>
      <c r="DAW1790" s="62">
        <v>53131609</v>
      </c>
      <c r="DAX1790" s="62">
        <v>53131609</v>
      </c>
      <c r="DAY1790" s="62">
        <v>53131609</v>
      </c>
      <c r="DAZ1790" s="62">
        <v>53131609</v>
      </c>
      <c r="DBA1790" s="62">
        <v>53131609</v>
      </c>
      <c r="DBB1790" s="62">
        <v>53131609</v>
      </c>
      <c r="DBC1790" s="62">
        <v>53131609</v>
      </c>
      <c r="DBD1790" s="62">
        <v>53131609</v>
      </c>
      <c r="DBE1790" s="62">
        <v>53131609</v>
      </c>
      <c r="DBF1790" s="62">
        <v>53131609</v>
      </c>
      <c r="DBG1790" s="62">
        <v>53131609</v>
      </c>
      <c r="DBH1790" s="62">
        <v>53131609</v>
      </c>
      <c r="DBI1790" s="62">
        <v>53131609</v>
      </c>
      <c r="DBJ1790" s="62">
        <v>53131609</v>
      </c>
      <c r="DBK1790" s="62">
        <v>53131609</v>
      </c>
      <c r="DBL1790" s="62">
        <v>53131609</v>
      </c>
      <c r="DBM1790" s="62">
        <v>53131609</v>
      </c>
      <c r="DBN1790" s="62">
        <v>53131609</v>
      </c>
      <c r="DBO1790" s="62">
        <v>53131609</v>
      </c>
      <c r="DBP1790" s="62">
        <v>53131609</v>
      </c>
      <c r="DBQ1790" s="62">
        <v>53131609</v>
      </c>
      <c r="DBR1790" s="62">
        <v>53131609</v>
      </c>
      <c r="DBS1790" s="62">
        <v>53131609</v>
      </c>
      <c r="DBT1790" s="62">
        <v>53131609</v>
      </c>
      <c r="DBU1790" s="62">
        <v>53131609</v>
      </c>
      <c r="DBV1790" s="62">
        <v>53131609</v>
      </c>
      <c r="DBW1790" s="62">
        <v>53131609</v>
      </c>
      <c r="DBX1790" s="62">
        <v>53131609</v>
      </c>
      <c r="DBY1790" s="62">
        <v>53131609</v>
      </c>
      <c r="DBZ1790" s="62">
        <v>53131609</v>
      </c>
      <c r="DCA1790" s="62">
        <v>53131609</v>
      </c>
      <c r="DCB1790" s="62">
        <v>53131609</v>
      </c>
      <c r="DCC1790" s="62">
        <v>53131609</v>
      </c>
      <c r="DCD1790" s="62">
        <v>53131609</v>
      </c>
      <c r="DCE1790" s="62">
        <v>53131609</v>
      </c>
      <c r="DCF1790" s="62">
        <v>53131609</v>
      </c>
      <c r="DCG1790" s="62">
        <v>53131609</v>
      </c>
      <c r="DCH1790" s="62">
        <v>53131609</v>
      </c>
      <c r="DCI1790" s="62">
        <v>53131609</v>
      </c>
      <c r="DCJ1790" s="62">
        <v>53131609</v>
      </c>
      <c r="DCK1790" s="62">
        <v>53131609</v>
      </c>
      <c r="DCL1790" s="62">
        <v>53131609</v>
      </c>
      <c r="DCM1790" s="62">
        <v>53131609</v>
      </c>
      <c r="DCN1790" s="62">
        <v>53131609</v>
      </c>
      <c r="DCO1790" s="62">
        <v>53131609</v>
      </c>
      <c r="DCP1790" s="62">
        <v>53131609</v>
      </c>
      <c r="DCQ1790" s="62">
        <v>53131609</v>
      </c>
      <c r="DCR1790" s="62">
        <v>53131609</v>
      </c>
      <c r="DCS1790" s="62">
        <v>53131609</v>
      </c>
      <c r="DCT1790" s="62">
        <v>53131609</v>
      </c>
      <c r="DCU1790" s="62">
        <v>53131609</v>
      </c>
      <c r="DCV1790" s="62">
        <v>53131609</v>
      </c>
      <c r="DCW1790" s="62">
        <v>53131609</v>
      </c>
      <c r="DCX1790" s="62">
        <v>53131609</v>
      </c>
      <c r="DCY1790" s="62">
        <v>53131609</v>
      </c>
      <c r="DCZ1790" s="62">
        <v>53131609</v>
      </c>
      <c r="DDA1790" s="62">
        <v>53131609</v>
      </c>
      <c r="DDB1790" s="62">
        <v>53131609</v>
      </c>
      <c r="DDC1790" s="62">
        <v>53131609</v>
      </c>
      <c r="DDD1790" s="62">
        <v>53131609</v>
      </c>
      <c r="DDE1790" s="62">
        <v>53131609</v>
      </c>
      <c r="DDF1790" s="62">
        <v>53131609</v>
      </c>
      <c r="DDG1790" s="62">
        <v>53131609</v>
      </c>
      <c r="DDH1790" s="62">
        <v>53131609</v>
      </c>
      <c r="DDI1790" s="62">
        <v>53131609</v>
      </c>
      <c r="DDJ1790" s="62">
        <v>53131609</v>
      </c>
      <c r="DDK1790" s="62">
        <v>53131609</v>
      </c>
      <c r="DDL1790" s="62">
        <v>53131609</v>
      </c>
      <c r="DDM1790" s="62">
        <v>53131609</v>
      </c>
      <c r="DDN1790" s="62">
        <v>53131609</v>
      </c>
      <c r="DDO1790" s="62">
        <v>53131609</v>
      </c>
      <c r="DDP1790" s="62">
        <v>53131609</v>
      </c>
      <c r="DDQ1790" s="62">
        <v>53131609</v>
      </c>
      <c r="DDR1790" s="62">
        <v>53131609</v>
      </c>
      <c r="DDS1790" s="62">
        <v>53131609</v>
      </c>
      <c r="DDT1790" s="62">
        <v>53131609</v>
      </c>
      <c r="DDU1790" s="62">
        <v>53131609</v>
      </c>
      <c r="DDV1790" s="62">
        <v>53131609</v>
      </c>
      <c r="DDW1790" s="62">
        <v>53131609</v>
      </c>
      <c r="DDX1790" s="62">
        <v>53131609</v>
      </c>
      <c r="DDY1790" s="62">
        <v>53131609</v>
      </c>
      <c r="DDZ1790" s="62">
        <v>53131609</v>
      </c>
      <c r="DEA1790" s="62">
        <v>53131609</v>
      </c>
      <c r="DEB1790" s="62">
        <v>53131609</v>
      </c>
      <c r="DEC1790" s="62">
        <v>53131609</v>
      </c>
      <c r="DED1790" s="62">
        <v>53131609</v>
      </c>
      <c r="DEE1790" s="62">
        <v>53131609</v>
      </c>
      <c r="DEF1790" s="62">
        <v>53131609</v>
      </c>
      <c r="DEG1790" s="62">
        <v>53131609</v>
      </c>
      <c r="DEH1790" s="62">
        <v>53131609</v>
      </c>
      <c r="DEI1790" s="62">
        <v>53131609</v>
      </c>
      <c r="DEJ1790" s="62">
        <v>53131609</v>
      </c>
      <c r="DEK1790" s="62">
        <v>53131609</v>
      </c>
      <c r="DEL1790" s="62">
        <v>53131609</v>
      </c>
      <c r="DEM1790" s="62">
        <v>53131609</v>
      </c>
      <c r="DEN1790" s="62">
        <v>53131609</v>
      </c>
      <c r="DEO1790" s="62">
        <v>53131609</v>
      </c>
      <c r="DEP1790" s="62">
        <v>53131609</v>
      </c>
      <c r="DEQ1790" s="62">
        <v>53131609</v>
      </c>
      <c r="DER1790" s="62">
        <v>53131609</v>
      </c>
      <c r="DES1790" s="62">
        <v>53131609</v>
      </c>
      <c r="DET1790" s="62">
        <v>53131609</v>
      </c>
      <c r="DEU1790" s="62">
        <v>53131609</v>
      </c>
      <c r="DEV1790" s="62">
        <v>53131609</v>
      </c>
      <c r="DEW1790" s="62">
        <v>53131609</v>
      </c>
      <c r="DEX1790" s="62">
        <v>53131609</v>
      </c>
      <c r="DEY1790" s="62">
        <v>53131609</v>
      </c>
      <c r="DEZ1790" s="62">
        <v>53131609</v>
      </c>
      <c r="DFA1790" s="62">
        <v>53131609</v>
      </c>
      <c r="DFB1790" s="62">
        <v>53131609</v>
      </c>
      <c r="DFC1790" s="62">
        <v>53131609</v>
      </c>
      <c r="DFD1790" s="62">
        <v>53131609</v>
      </c>
      <c r="DFE1790" s="62">
        <v>53131609</v>
      </c>
      <c r="DFF1790" s="62">
        <v>53131609</v>
      </c>
      <c r="DFG1790" s="62">
        <v>53131609</v>
      </c>
      <c r="DFH1790" s="62">
        <v>53131609</v>
      </c>
      <c r="DFI1790" s="62">
        <v>53131609</v>
      </c>
      <c r="DFJ1790" s="62">
        <v>53131609</v>
      </c>
      <c r="DFK1790" s="62">
        <v>53131609</v>
      </c>
      <c r="DFL1790" s="62">
        <v>53131609</v>
      </c>
      <c r="DFM1790" s="62">
        <v>53131609</v>
      </c>
      <c r="DFN1790" s="62">
        <v>53131609</v>
      </c>
      <c r="DFO1790" s="62">
        <v>53131609</v>
      </c>
      <c r="DFP1790" s="62">
        <v>53131609</v>
      </c>
      <c r="DFQ1790" s="62">
        <v>53131609</v>
      </c>
      <c r="DFR1790" s="62">
        <v>53131609</v>
      </c>
      <c r="DFS1790" s="62">
        <v>53131609</v>
      </c>
      <c r="DFT1790" s="62">
        <v>53131609</v>
      </c>
      <c r="DFU1790" s="62">
        <v>53131609</v>
      </c>
      <c r="DFV1790" s="62">
        <v>53131609</v>
      </c>
      <c r="DFW1790" s="62">
        <v>53131609</v>
      </c>
      <c r="DFX1790" s="62">
        <v>53131609</v>
      </c>
      <c r="DFY1790" s="62">
        <v>53131609</v>
      </c>
      <c r="DFZ1790" s="62">
        <v>53131609</v>
      </c>
      <c r="DGA1790" s="62">
        <v>53131609</v>
      </c>
      <c r="DGB1790" s="62">
        <v>53131609</v>
      </c>
      <c r="DGC1790" s="62">
        <v>53131609</v>
      </c>
      <c r="DGD1790" s="62">
        <v>53131609</v>
      </c>
      <c r="DGE1790" s="62">
        <v>53131609</v>
      </c>
      <c r="DGF1790" s="62">
        <v>53131609</v>
      </c>
      <c r="DGG1790" s="62">
        <v>53131609</v>
      </c>
      <c r="DGH1790" s="62">
        <v>53131609</v>
      </c>
      <c r="DGI1790" s="62">
        <v>53131609</v>
      </c>
      <c r="DGJ1790" s="62">
        <v>53131609</v>
      </c>
      <c r="DGK1790" s="62">
        <v>53131609</v>
      </c>
      <c r="DGL1790" s="62">
        <v>53131609</v>
      </c>
      <c r="DGM1790" s="62">
        <v>53131609</v>
      </c>
      <c r="DGN1790" s="62">
        <v>53131609</v>
      </c>
      <c r="DGO1790" s="62">
        <v>53131609</v>
      </c>
      <c r="DGP1790" s="62">
        <v>53131609</v>
      </c>
      <c r="DGQ1790" s="62">
        <v>53131609</v>
      </c>
      <c r="DGR1790" s="62">
        <v>53131609</v>
      </c>
      <c r="DGS1790" s="62">
        <v>53131609</v>
      </c>
      <c r="DGT1790" s="62">
        <v>53131609</v>
      </c>
      <c r="DGU1790" s="62">
        <v>53131609</v>
      </c>
      <c r="DGV1790" s="62">
        <v>53131609</v>
      </c>
      <c r="DGW1790" s="62">
        <v>53131609</v>
      </c>
      <c r="DGX1790" s="62">
        <v>53131609</v>
      </c>
      <c r="DGY1790" s="62">
        <v>53131609</v>
      </c>
      <c r="DGZ1790" s="62">
        <v>53131609</v>
      </c>
      <c r="DHA1790" s="62">
        <v>53131609</v>
      </c>
      <c r="DHB1790" s="62">
        <v>53131609</v>
      </c>
      <c r="DHC1790" s="62">
        <v>53131609</v>
      </c>
      <c r="DHD1790" s="62">
        <v>53131609</v>
      </c>
      <c r="DHE1790" s="62">
        <v>53131609</v>
      </c>
      <c r="DHF1790" s="62">
        <v>53131609</v>
      </c>
      <c r="DHG1790" s="62">
        <v>53131609</v>
      </c>
      <c r="DHH1790" s="62">
        <v>53131609</v>
      </c>
      <c r="DHI1790" s="62">
        <v>53131609</v>
      </c>
      <c r="DHJ1790" s="62">
        <v>53131609</v>
      </c>
      <c r="DHK1790" s="62">
        <v>53131609</v>
      </c>
      <c r="DHL1790" s="62">
        <v>53131609</v>
      </c>
      <c r="DHM1790" s="62">
        <v>53131609</v>
      </c>
      <c r="DHN1790" s="62">
        <v>53131609</v>
      </c>
      <c r="DHO1790" s="62">
        <v>53131609</v>
      </c>
      <c r="DHP1790" s="62">
        <v>53131609</v>
      </c>
      <c r="DHQ1790" s="62">
        <v>53131609</v>
      </c>
      <c r="DHR1790" s="62">
        <v>53131609</v>
      </c>
      <c r="DHS1790" s="62">
        <v>53131609</v>
      </c>
      <c r="DHT1790" s="62">
        <v>53131609</v>
      </c>
      <c r="DHU1790" s="62">
        <v>53131609</v>
      </c>
      <c r="DHV1790" s="62">
        <v>53131609</v>
      </c>
      <c r="DHW1790" s="62">
        <v>53131609</v>
      </c>
      <c r="DHX1790" s="62">
        <v>53131609</v>
      </c>
      <c r="DHY1790" s="62">
        <v>53131609</v>
      </c>
      <c r="DHZ1790" s="62">
        <v>53131609</v>
      </c>
      <c r="DIA1790" s="62">
        <v>53131609</v>
      </c>
      <c r="DIB1790" s="62">
        <v>53131609</v>
      </c>
      <c r="DIC1790" s="62">
        <v>53131609</v>
      </c>
      <c r="DID1790" s="62">
        <v>53131609</v>
      </c>
      <c r="DIE1790" s="62">
        <v>53131609</v>
      </c>
      <c r="DIF1790" s="62">
        <v>53131609</v>
      </c>
      <c r="DIG1790" s="62">
        <v>53131609</v>
      </c>
      <c r="DIH1790" s="62">
        <v>53131609</v>
      </c>
      <c r="DII1790" s="62">
        <v>53131609</v>
      </c>
      <c r="DIJ1790" s="62">
        <v>53131609</v>
      </c>
      <c r="DIK1790" s="62">
        <v>53131609</v>
      </c>
      <c r="DIL1790" s="62">
        <v>53131609</v>
      </c>
      <c r="DIM1790" s="62">
        <v>53131609</v>
      </c>
      <c r="DIN1790" s="62">
        <v>53131609</v>
      </c>
      <c r="DIO1790" s="62">
        <v>53131609</v>
      </c>
      <c r="DIP1790" s="62">
        <v>53131609</v>
      </c>
      <c r="DIQ1790" s="62">
        <v>53131609</v>
      </c>
      <c r="DIR1790" s="62">
        <v>53131609</v>
      </c>
      <c r="DIS1790" s="62">
        <v>53131609</v>
      </c>
      <c r="DIT1790" s="62">
        <v>53131609</v>
      </c>
      <c r="DIU1790" s="62">
        <v>53131609</v>
      </c>
      <c r="DIV1790" s="62">
        <v>53131609</v>
      </c>
      <c r="DIW1790" s="62">
        <v>53131609</v>
      </c>
      <c r="DIX1790" s="62">
        <v>53131609</v>
      </c>
      <c r="DIY1790" s="62">
        <v>53131609</v>
      </c>
      <c r="DIZ1790" s="62">
        <v>53131609</v>
      </c>
      <c r="DJA1790" s="62">
        <v>53131609</v>
      </c>
      <c r="DJB1790" s="62">
        <v>53131609</v>
      </c>
      <c r="DJC1790" s="62">
        <v>53131609</v>
      </c>
      <c r="DJD1790" s="62">
        <v>53131609</v>
      </c>
      <c r="DJE1790" s="62">
        <v>53131609</v>
      </c>
      <c r="DJF1790" s="62">
        <v>53131609</v>
      </c>
      <c r="DJG1790" s="62">
        <v>53131609</v>
      </c>
      <c r="DJH1790" s="62">
        <v>53131609</v>
      </c>
      <c r="DJI1790" s="62">
        <v>53131609</v>
      </c>
      <c r="DJJ1790" s="62">
        <v>53131609</v>
      </c>
      <c r="DJK1790" s="62">
        <v>53131609</v>
      </c>
      <c r="DJL1790" s="62">
        <v>53131609</v>
      </c>
      <c r="DJM1790" s="62">
        <v>53131609</v>
      </c>
      <c r="DJN1790" s="62">
        <v>53131609</v>
      </c>
      <c r="DJO1790" s="62">
        <v>53131609</v>
      </c>
      <c r="DJP1790" s="62">
        <v>53131609</v>
      </c>
      <c r="DJQ1790" s="62">
        <v>53131609</v>
      </c>
      <c r="DJR1790" s="62">
        <v>53131609</v>
      </c>
      <c r="DJS1790" s="62">
        <v>53131609</v>
      </c>
      <c r="DJT1790" s="62">
        <v>53131609</v>
      </c>
      <c r="DJU1790" s="62">
        <v>53131609</v>
      </c>
      <c r="DJV1790" s="62">
        <v>53131609</v>
      </c>
      <c r="DJW1790" s="62">
        <v>53131609</v>
      </c>
      <c r="DJX1790" s="62">
        <v>53131609</v>
      </c>
      <c r="DJY1790" s="62">
        <v>53131609</v>
      </c>
      <c r="DJZ1790" s="62">
        <v>53131609</v>
      </c>
      <c r="DKA1790" s="62">
        <v>53131609</v>
      </c>
      <c r="DKB1790" s="62">
        <v>53131609</v>
      </c>
      <c r="DKC1790" s="62">
        <v>53131609</v>
      </c>
      <c r="DKD1790" s="62">
        <v>53131609</v>
      </c>
      <c r="DKE1790" s="62">
        <v>53131609</v>
      </c>
      <c r="DKF1790" s="62">
        <v>53131609</v>
      </c>
      <c r="DKG1790" s="62">
        <v>53131609</v>
      </c>
      <c r="DKH1790" s="62">
        <v>53131609</v>
      </c>
      <c r="DKI1790" s="62">
        <v>53131609</v>
      </c>
      <c r="DKJ1790" s="62">
        <v>53131609</v>
      </c>
      <c r="DKK1790" s="62">
        <v>53131609</v>
      </c>
      <c r="DKL1790" s="62">
        <v>53131609</v>
      </c>
      <c r="DKM1790" s="62">
        <v>53131609</v>
      </c>
      <c r="DKN1790" s="62">
        <v>53131609</v>
      </c>
      <c r="DKO1790" s="62">
        <v>53131609</v>
      </c>
      <c r="DKP1790" s="62">
        <v>53131609</v>
      </c>
      <c r="DKQ1790" s="62">
        <v>53131609</v>
      </c>
      <c r="DKR1790" s="62">
        <v>53131609</v>
      </c>
      <c r="DKS1790" s="62">
        <v>53131609</v>
      </c>
      <c r="DKT1790" s="62">
        <v>53131609</v>
      </c>
      <c r="DKU1790" s="62">
        <v>53131609</v>
      </c>
      <c r="DKV1790" s="62">
        <v>53131609</v>
      </c>
      <c r="DKW1790" s="62">
        <v>53131609</v>
      </c>
      <c r="DKX1790" s="62">
        <v>53131609</v>
      </c>
      <c r="DKY1790" s="62">
        <v>53131609</v>
      </c>
      <c r="DKZ1790" s="62">
        <v>53131609</v>
      </c>
      <c r="DLA1790" s="62">
        <v>53131609</v>
      </c>
      <c r="DLB1790" s="62">
        <v>53131609</v>
      </c>
      <c r="DLC1790" s="62">
        <v>53131609</v>
      </c>
      <c r="DLD1790" s="62">
        <v>53131609</v>
      </c>
      <c r="DLE1790" s="62">
        <v>53131609</v>
      </c>
      <c r="DLF1790" s="62">
        <v>53131609</v>
      </c>
      <c r="DLG1790" s="62">
        <v>53131609</v>
      </c>
      <c r="DLH1790" s="62">
        <v>53131609</v>
      </c>
      <c r="DLI1790" s="62">
        <v>53131609</v>
      </c>
      <c r="DLJ1790" s="62">
        <v>53131609</v>
      </c>
      <c r="DLK1790" s="62">
        <v>53131609</v>
      </c>
      <c r="DLL1790" s="62">
        <v>53131609</v>
      </c>
      <c r="DLM1790" s="62">
        <v>53131609</v>
      </c>
      <c r="DLN1790" s="62">
        <v>53131609</v>
      </c>
      <c r="DLO1790" s="62">
        <v>53131609</v>
      </c>
      <c r="DLP1790" s="62">
        <v>53131609</v>
      </c>
      <c r="DLQ1790" s="62">
        <v>53131609</v>
      </c>
      <c r="DLR1790" s="62">
        <v>53131609</v>
      </c>
      <c r="DLS1790" s="62">
        <v>53131609</v>
      </c>
      <c r="DLT1790" s="62">
        <v>53131609</v>
      </c>
      <c r="DLU1790" s="62">
        <v>53131609</v>
      </c>
      <c r="DLV1790" s="62">
        <v>53131609</v>
      </c>
      <c r="DLW1790" s="62">
        <v>53131609</v>
      </c>
      <c r="DLX1790" s="62">
        <v>53131609</v>
      </c>
      <c r="DLY1790" s="62">
        <v>53131609</v>
      </c>
      <c r="DLZ1790" s="62">
        <v>53131609</v>
      </c>
      <c r="DMA1790" s="62">
        <v>53131609</v>
      </c>
      <c r="DMB1790" s="62">
        <v>53131609</v>
      </c>
      <c r="DMC1790" s="62">
        <v>53131609</v>
      </c>
      <c r="DMD1790" s="62">
        <v>53131609</v>
      </c>
      <c r="DME1790" s="62">
        <v>53131609</v>
      </c>
      <c r="DMF1790" s="62">
        <v>53131609</v>
      </c>
      <c r="DMG1790" s="62">
        <v>53131609</v>
      </c>
      <c r="DMH1790" s="62">
        <v>53131609</v>
      </c>
      <c r="DMI1790" s="62">
        <v>53131609</v>
      </c>
      <c r="DMJ1790" s="62">
        <v>53131609</v>
      </c>
      <c r="DMK1790" s="62">
        <v>53131609</v>
      </c>
      <c r="DML1790" s="62">
        <v>53131609</v>
      </c>
      <c r="DMM1790" s="62">
        <v>53131609</v>
      </c>
      <c r="DMN1790" s="62">
        <v>53131609</v>
      </c>
      <c r="DMO1790" s="62">
        <v>53131609</v>
      </c>
      <c r="DMP1790" s="62">
        <v>53131609</v>
      </c>
      <c r="DMQ1790" s="62">
        <v>53131609</v>
      </c>
      <c r="DMR1790" s="62">
        <v>53131609</v>
      </c>
      <c r="DMS1790" s="62">
        <v>53131609</v>
      </c>
      <c r="DMT1790" s="62">
        <v>53131609</v>
      </c>
      <c r="DMU1790" s="62">
        <v>53131609</v>
      </c>
      <c r="DMV1790" s="62">
        <v>53131609</v>
      </c>
      <c r="DMW1790" s="62">
        <v>53131609</v>
      </c>
      <c r="DMX1790" s="62">
        <v>53131609</v>
      </c>
      <c r="DMY1790" s="62">
        <v>53131609</v>
      </c>
      <c r="DMZ1790" s="62">
        <v>53131609</v>
      </c>
      <c r="DNA1790" s="62">
        <v>53131609</v>
      </c>
      <c r="DNB1790" s="62">
        <v>53131609</v>
      </c>
      <c r="DNC1790" s="62">
        <v>53131609</v>
      </c>
      <c r="DND1790" s="62">
        <v>53131609</v>
      </c>
      <c r="DNE1790" s="62">
        <v>53131609</v>
      </c>
      <c r="DNF1790" s="62">
        <v>53131609</v>
      </c>
      <c r="DNG1790" s="62">
        <v>53131609</v>
      </c>
      <c r="DNH1790" s="62">
        <v>53131609</v>
      </c>
      <c r="DNI1790" s="62">
        <v>53131609</v>
      </c>
      <c r="DNJ1790" s="62">
        <v>53131609</v>
      </c>
      <c r="DNK1790" s="62">
        <v>53131609</v>
      </c>
      <c r="DNL1790" s="62">
        <v>53131609</v>
      </c>
      <c r="DNM1790" s="62">
        <v>53131609</v>
      </c>
      <c r="DNN1790" s="62">
        <v>53131609</v>
      </c>
      <c r="DNO1790" s="62">
        <v>53131609</v>
      </c>
      <c r="DNP1790" s="62">
        <v>53131609</v>
      </c>
      <c r="DNQ1790" s="62">
        <v>53131609</v>
      </c>
      <c r="DNR1790" s="62">
        <v>53131609</v>
      </c>
      <c r="DNS1790" s="62">
        <v>53131609</v>
      </c>
      <c r="DNT1790" s="62">
        <v>53131609</v>
      </c>
      <c r="DNU1790" s="62">
        <v>53131609</v>
      </c>
      <c r="DNV1790" s="62">
        <v>53131609</v>
      </c>
      <c r="DNW1790" s="62">
        <v>53131609</v>
      </c>
      <c r="DNX1790" s="62">
        <v>53131609</v>
      </c>
      <c r="DNY1790" s="62">
        <v>53131609</v>
      </c>
      <c r="DNZ1790" s="62">
        <v>53131609</v>
      </c>
      <c r="DOA1790" s="62">
        <v>53131609</v>
      </c>
      <c r="DOB1790" s="62">
        <v>53131609</v>
      </c>
      <c r="DOC1790" s="62">
        <v>53131609</v>
      </c>
      <c r="DOD1790" s="62">
        <v>53131609</v>
      </c>
      <c r="DOE1790" s="62">
        <v>53131609</v>
      </c>
      <c r="DOF1790" s="62">
        <v>53131609</v>
      </c>
      <c r="DOG1790" s="62">
        <v>53131609</v>
      </c>
      <c r="DOH1790" s="62">
        <v>53131609</v>
      </c>
      <c r="DOI1790" s="62">
        <v>53131609</v>
      </c>
      <c r="DOJ1790" s="62">
        <v>53131609</v>
      </c>
      <c r="DOK1790" s="62">
        <v>53131609</v>
      </c>
      <c r="DOL1790" s="62">
        <v>53131609</v>
      </c>
      <c r="DOM1790" s="62">
        <v>53131609</v>
      </c>
      <c r="DON1790" s="62">
        <v>53131609</v>
      </c>
      <c r="DOO1790" s="62">
        <v>53131609</v>
      </c>
      <c r="DOP1790" s="62">
        <v>53131609</v>
      </c>
      <c r="DOQ1790" s="62">
        <v>53131609</v>
      </c>
      <c r="DOR1790" s="62">
        <v>53131609</v>
      </c>
      <c r="DOS1790" s="62">
        <v>53131609</v>
      </c>
      <c r="DOT1790" s="62">
        <v>53131609</v>
      </c>
      <c r="DOU1790" s="62">
        <v>53131609</v>
      </c>
      <c r="DOV1790" s="62">
        <v>53131609</v>
      </c>
      <c r="DOW1790" s="62">
        <v>53131609</v>
      </c>
      <c r="DOX1790" s="62">
        <v>53131609</v>
      </c>
      <c r="DOY1790" s="62">
        <v>53131609</v>
      </c>
      <c r="DOZ1790" s="62">
        <v>53131609</v>
      </c>
      <c r="DPA1790" s="62">
        <v>53131609</v>
      </c>
      <c r="DPB1790" s="62">
        <v>53131609</v>
      </c>
      <c r="DPC1790" s="62">
        <v>53131609</v>
      </c>
      <c r="DPD1790" s="62">
        <v>53131609</v>
      </c>
      <c r="DPE1790" s="62">
        <v>53131609</v>
      </c>
      <c r="DPF1790" s="62">
        <v>53131609</v>
      </c>
      <c r="DPG1790" s="62">
        <v>53131609</v>
      </c>
      <c r="DPH1790" s="62">
        <v>53131609</v>
      </c>
      <c r="DPI1790" s="62">
        <v>53131609</v>
      </c>
      <c r="DPJ1790" s="62">
        <v>53131609</v>
      </c>
      <c r="DPK1790" s="62">
        <v>53131609</v>
      </c>
      <c r="DPL1790" s="62">
        <v>53131609</v>
      </c>
      <c r="DPM1790" s="62">
        <v>53131609</v>
      </c>
      <c r="DPN1790" s="62">
        <v>53131609</v>
      </c>
      <c r="DPO1790" s="62">
        <v>53131609</v>
      </c>
      <c r="DPP1790" s="62">
        <v>53131609</v>
      </c>
      <c r="DPQ1790" s="62">
        <v>53131609</v>
      </c>
      <c r="DPR1790" s="62">
        <v>53131609</v>
      </c>
      <c r="DPS1790" s="62">
        <v>53131609</v>
      </c>
      <c r="DPT1790" s="62">
        <v>53131609</v>
      </c>
      <c r="DPU1790" s="62">
        <v>53131609</v>
      </c>
      <c r="DPV1790" s="62">
        <v>53131609</v>
      </c>
      <c r="DPW1790" s="62">
        <v>53131609</v>
      </c>
      <c r="DPX1790" s="62">
        <v>53131609</v>
      </c>
      <c r="DPY1790" s="62">
        <v>53131609</v>
      </c>
      <c r="DPZ1790" s="62">
        <v>53131609</v>
      </c>
      <c r="DQA1790" s="62">
        <v>53131609</v>
      </c>
      <c r="DQB1790" s="62">
        <v>53131609</v>
      </c>
      <c r="DQC1790" s="62">
        <v>53131609</v>
      </c>
      <c r="DQD1790" s="62">
        <v>53131609</v>
      </c>
      <c r="DQE1790" s="62">
        <v>53131609</v>
      </c>
      <c r="DQF1790" s="62">
        <v>53131609</v>
      </c>
      <c r="DQG1790" s="62">
        <v>53131609</v>
      </c>
      <c r="DQH1790" s="62">
        <v>53131609</v>
      </c>
      <c r="DQI1790" s="62">
        <v>53131609</v>
      </c>
      <c r="DQJ1790" s="62">
        <v>53131609</v>
      </c>
      <c r="DQK1790" s="62">
        <v>53131609</v>
      </c>
      <c r="DQL1790" s="62">
        <v>53131609</v>
      </c>
      <c r="DQM1790" s="62">
        <v>53131609</v>
      </c>
      <c r="DQN1790" s="62">
        <v>53131609</v>
      </c>
      <c r="DQO1790" s="62">
        <v>53131609</v>
      </c>
      <c r="DQP1790" s="62">
        <v>53131609</v>
      </c>
      <c r="DQQ1790" s="62">
        <v>53131609</v>
      </c>
      <c r="DQR1790" s="62">
        <v>53131609</v>
      </c>
      <c r="DQS1790" s="62">
        <v>53131609</v>
      </c>
      <c r="DQT1790" s="62">
        <v>53131609</v>
      </c>
      <c r="DQU1790" s="62">
        <v>53131609</v>
      </c>
      <c r="DQV1790" s="62">
        <v>53131609</v>
      </c>
      <c r="DQW1790" s="62">
        <v>53131609</v>
      </c>
      <c r="DQX1790" s="62">
        <v>53131609</v>
      </c>
      <c r="DQY1790" s="62">
        <v>53131609</v>
      </c>
      <c r="DQZ1790" s="62">
        <v>53131609</v>
      </c>
      <c r="DRA1790" s="62">
        <v>53131609</v>
      </c>
      <c r="DRB1790" s="62">
        <v>53131609</v>
      </c>
      <c r="DRC1790" s="62">
        <v>53131609</v>
      </c>
      <c r="DRD1790" s="62">
        <v>53131609</v>
      </c>
      <c r="DRE1790" s="62">
        <v>53131609</v>
      </c>
      <c r="DRF1790" s="62">
        <v>53131609</v>
      </c>
      <c r="DRG1790" s="62">
        <v>53131609</v>
      </c>
      <c r="DRH1790" s="62">
        <v>53131609</v>
      </c>
      <c r="DRI1790" s="62">
        <v>53131609</v>
      </c>
      <c r="DRJ1790" s="62">
        <v>53131609</v>
      </c>
      <c r="DRK1790" s="62">
        <v>53131609</v>
      </c>
      <c r="DRL1790" s="62">
        <v>53131609</v>
      </c>
      <c r="DRM1790" s="62">
        <v>53131609</v>
      </c>
      <c r="DRN1790" s="62">
        <v>53131609</v>
      </c>
      <c r="DRO1790" s="62">
        <v>53131609</v>
      </c>
      <c r="DRP1790" s="62">
        <v>53131609</v>
      </c>
      <c r="DRQ1790" s="62">
        <v>53131609</v>
      </c>
      <c r="DRR1790" s="62">
        <v>53131609</v>
      </c>
      <c r="DRS1790" s="62">
        <v>53131609</v>
      </c>
      <c r="DRT1790" s="62">
        <v>53131609</v>
      </c>
      <c r="DRU1790" s="62">
        <v>53131609</v>
      </c>
      <c r="DRV1790" s="62">
        <v>53131609</v>
      </c>
      <c r="DRW1790" s="62">
        <v>53131609</v>
      </c>
      <c r="DRX1790" s="62">
        <v>53131609</v>
      </c>
      <c r="DRY1790" s="62">
        <v>53131609</v>
      </c>
      <c r="DRZ1790" s="62">
        <v>53131609</v>
      </c>
      <c r="DSA1790" s="62">
        <v>53131609</v>
      </c>
      <c r="DSB1790" s="62">
        <v>53131609</v>
      </c>
      <c r="DSC1790" s="62">
        <v>53131609</v>
      </c>
      <c r="DSD1790" s="62">
        <v>53131609</v>
      </c>
      <c r="DSE1790" s="62">
        <v>53131609</v>
      </c>
      <c r="DSF1790" s="62">
        <v>53131609</v>
      </c>
      <c r="DSG1790" s="62">
        <v>53131609</v>
      </c>
      <c r="DSH1790" s="62">
        <v>53131609</v>
      </c>
      <c r="DSI1790" s="62">
        <v>53131609</v>
      </c>
      <c r="DSJ1790" s="62">
        <v>53131609</v>
      </c>
      <c r="DSK1790" s="62">
        <v>53131609</v>
      </c>
      <c r="DSL1790" s="62">
        <v>53131609</v>
      </c>
      <c r="DSM1790" s="62">
        <v>53131609</v>
      </c>
      <c r="DSN1790" s="62">
        <v>53131609</v>
      </c>
      <c r="DSO1790" s="62">
        <v>53131609</v>
      </c>
      <c r="DSP1790" s="62">
        <v>53131609</v>
      </c>
      <c r="DSQ1790" s="62">
        <v>53131609</v>
      </c>
      <c r="DSR1790" s="62">
        <v>53131609</v>
      </c>
      <c r="DSS1790" s="62">
        <v>53131609</v>
      </c>
      <c r="DST1790" s="62">
        <v>53131609</v>
      </c>
      <c r="DSU1790" s="62">
        <v>53131609</v>
      </c>
      <c r="DSV1790" s="62">
        <v>53131609</v>
      </c>
      <c r="DSW1790" s="62">
        <v>53131609</v>
      </c>
      <c r="DSX1790" s="62">
        <v>53131609</v>
      </c>
      <c r="DSY1790" s="62">
        <v>53131609</v>
      </c>
      <c r="DSZ1790" s="62">
        <v>53131609</v>
      </c>
      <c r="DTA1790" s="62">
        <v>53131609</v>
      </c>
      <c r="DTB1790" s="62">
        <v>53131609</v>
      </c>
      <c r="DTC1790" s="62">
        <v>53131609</v>
      </c>
      <c r="DTD1790" s="62">
        <v>53131609</v>
      </c>
      <c r="DTE1790" s="62">
        <v>53131609</v>
      </c>
      <c r="DTF1790" s="62">
        <v>53131609</v>
      </c>
      <c r="DTG1790" s="62">
        <v>53131609</v>
      </c>
      <c r="DTH1790" s="62">
        <v>53131609</v>
      </c>
      <c r="DTI1790" s="62">
        <v>53131609</v>
      </c>
      <c r="DTJ1790" s="62">
        <v>53131609</v>
      </c>
      <c r="DTK1790" s="62">
        <v>53131609</v>
      </c>
      <c r="DTL1790" s="62">
        <v>53131609</v>
      </c>
      <c r="DTM1790" s="62">
        <v>53131609</v>
      </c>
      <c r="DTN1790" s="62">
        <v>53131609</v>
      </c>
      <c r="DTO1790" s="62">
        <v>53131609</v>
      </c>
      <c r="DTP1790" s="62">
        <v>53131609</v>
      </c>
      <c r="DTQ1790" s="62">
        <v>53131609</v>
      </c>
      <c r="DTR1790" s="62">
        <v>53131609</v>
      </c>
      <c r="DTS1790" s="62">
        <v>53131609</v>
      </c>
      <c r="DTT1790" s="62">
        <v>53131609</v>
      </c>
      <c r="DTU1790" s="62">
        <v>53131609</v>
      </c>
      <c r="DTV1790" s="62">
        <v>53131609</v>
      </c>
      <c r="DTW1790" s="62">
        <v>53131609</v>
      </c>
      <c r="DTX1790" s="62">
        <v>53131609</v>
      </c>
      <c r="DTY1790" s="62">
        <v>53131609</v>
      </c>
      <c r="DTZ1790" s="62">
        <v>53131609</v>
      </c>
      <c r="DUA1790" s="62">
        <v>53131609</v>
      </c>
      <c r="DUB1790" s="62">
        <v>53131609</v>
      </c>
      <c r="DUC1790" s="62">
        <v>53131609</v>
      </c>
      <c r="DUD1790" s="62">
        <v>53131609</v>
      </c>
      <c r="DUE1790" s="62">
        <v>53131609</v>
      </c>
      <c r="DUF1790" s="62">
        <v>53131609</v>
      </c>
      <c r="DUG1790" s="62">
        <v>53131609</v>
      </c>
      <c r="DUH1790" s="62">
        <v>53131609</v>
      </c>
      <c r="DUI1790" s="62">
        <v>53131609</v>
      </c>
      <c r="DUJ1790" s="62">
        <v>53131609</v>
      </c>
      <c r="DUK1790" s="62">
        <v>53131609</v>
      </c>
      <c r="DUL1790" s="62">
        <v>53131609</v>
      </c>
      <c r="DUM1790" s="62">
        <v>53131609</v>
      </c>
      <c r="DUN1790" s="62">
        <v>53131609</v>
      </c>
      <c r="DUO1790" s="62">
        <v>53131609</v>
      </c>
      <c r="DUP1790" s="62">
        <v>53131609</v>
      </c>
      <c r="DUQ1790" s="62">
        <v>53131609</v>
      </c>
      <c r="DUR1790" s="62">
        <v>53131609</v>
      </c>
      <c r="DUS1790" s="62">
        <v>53131609</v>
      </c>
      <c r="DUT1790" s="62">
        <v>53131609</v>
      </c>
      <c r="DUU1790" s="62">
        <v>53131609</v>
      </c>
      <c r="DUV1790" s="62">
        <v>53131609</v>
      </c>
      <c r="DUW1790" s="62">
        <v>53131609</v>
      </c>
      <c r="DUX1790" s="62">
        <v>53131609</v>
      </c>
      <c r="DUY1790" s="62">
        <v>53131609</v>
      </c>
      <c r="DUZ1790" s="62">
        <v>53131609</v>
      </c>
      <c r="DVA1790" s="62">
        <v>53131609</v>
      </c>
      <c r="DVB1790" s="62">
        <v>53131609</v>
      </c>
      <c r="DVC1790" s="62">
        <v>53131609</v>
      </c>
      <c r="DVD1790" s="62">
        <v>53131609</v>
      </c>
      <c r="DVE1790" s="62">
        <v>53131609</v>
      </c>
      <c r="DVF1790" s="62">
        <v>53131609</v>
      </c>
      <c r="DVG1790" s="62">
        <v>53131609</v>
      </c>
      <c r="DVH1790" s="62">
        <v>53131609</v>
      </c>
      <c r="DVI1790" s="62">
        <v>53131609</v>
      </c>
      <c r="DVJ1790" s="62">
        <v>53131609</v>
      </c>
      <c r="DVK1790" s="62">
        <v>53131609</v>
      </c>
      <c r="DVL1790" s="62">
        <v>53131609</v>
      </c>
      <c r="DVM1790" s="62">
        <v>53131609</v>
      </c>
      <c r="DVN1790" s="62">
        <v>53131609</v>
      </c>
      <c r="DVO1790" s="62">
        <v>53131609</v>
      </c>
      <c r="DVP1790" s="62">
        <v>53131609</v>
      </c>
      <c r="DVQ1790" s="62">
        <v>53131609</v>
      </c>
      <c r="DVR1790" s="62">
        <v>53131609</v>
      </c>
      <c r="DVS1790" s="62">
        <v>53131609</v>
      </c>
      <c r="DVT1790" s="62">
        <v>53131609</v>
      </c>
      <c r="DVU1790" s="62">
        <v>53131609</v>
      </c>
      <c r="DVV1790" s="62">
        <v>53131609</v>
      </c>
      <c r="DVW1790" s="62">
        <v>53131609</v>
      </c>
      <c r="DVX1790" s="62">
        <v>53131609</v>
      </c>
      <c r="DVY1790" s="62">
        <v>53131609</v>
      </c>
      <c r="DVZ1790" s="62">
        <v>53131609</v>
      </c>
      <c r="DWA1790" s="62">
        <v>53131609</v>
      </c>
      <c r="DWB1790" s="62">
        <v>53131609</v>
      </c>
      <c r="DWC1790" s="62">
        <v>53131609</v>
      </c>
      <c r="DWD1790" s="62">
        <v>53131609</v>
      </c>
      <c r="DWE1790" s="62">
        <v>53131609</v>
      </c>
      <c r="DWF1790" s="62">
        <v>53131609</v>
      </c>
      <c r="DWG1790" s="62">
        <v>53131609</v>
      </c>
      <c r="DWH1790" s="62">
        <v>53131609</v>
      </c>
      <c r="DWI1790" s="62">
        <v>53131609</v>
      </c>
      <c r="DWJ1790" s="62">
        <v>53131609</v>
      </c>
      <c r="DWK1790" s="62">
        <v>53131609</v>
      </c>
      <c r="DWL1790" s="62">
        <v>53131609</v>
      </c>
      <c r="DWM1790" s="62">
        <v>53131609</v>
      </c>
      <c r="DWN1790" s="62">
        <v>53131609</v>
      </c>
      <c r="DWO1790" s="62">
        <v>53131609</v>
      </c>
      <c r="DWP1790" s="62">
        <v>53131609</v>
      </c>
      <c r="DWQ1790" s="62">
        <v>53131609</v>
      </c>
      <c r="DWR1790" s="62">
        <v>53131609</v>
      </c>
      <c r="DWS1790" s="62">
        <v>53131609</v>
      </c>
      <c r="DWT1790" s="62">
        <v>53131609</v>
      </c>
      <c r="DWU1790" s="62">
        <v>53131609</v>
      </c>
      <c r="DWV1790" s="62">
        <v>53131609</v>
      </c>
      <c r="DWW1790" s="62">
        <v>53131609</v>
      </c>
      <c r="DWX1790" s="62">
        <v>53131609</v>
      </c>
      <c r="DWY1790" s="62">
        <v>53131609</v>
      </c>
      <c r="DWZ1790" s="62">
        <v>53131609</v>
      </c>
      <c r="DXA1790" s="62">
        <v>53131609</v>
      </c>
      <c r="DXB1790" s="62">
        <v>53131609</v>
      </c>
      <c r="DXC1790" s="62">
        <v>53131609</v>
      </c>
      <c r="DXD1790" s="62">
        <v>53131609</v>
      </c>
      <c r="DXE1790" s="62">
        <v>53131609</v>
      </c>
      <c r="DXF1790" s="62">
        <v>53131609</v>
      </c>
      <c r="DXG1790" s="62">
        <v>53131609</v>
      </c>
      <c r="DXH1790" s="62">
        <v>53131609</v>
      </c>
      <c r="DXI1790" s="62">
        <v>53131609</v>
      </c>
      <c r="DXJ1790" s="62">
        <v>53131609</v>
      </c>
      <c r="DXK1790" s="62">
        <v>53131609</v>
      </c>
      <c r="DXL1790" s="62">
        <v>53131609</v>
      </c>
      <c r="DXM1790" s="62">
        <v>53131609</v>
      </c>
      <c r="DXN1790" s="62">
        <v>53131609</v>
      </c>
      <c r="DXO1790" s="62">
        <v>53131609</v>
      </c>
      <c r="DXP1790" s="62">
        <v>53131609</v>
      </c>
      <c r="DXQ1790" s="62">
        <v>53131609</v>
      </c>
      <c r="DXR1790" s="62">
        <v>53131609</v>
      </c>
      <c r="DXS1790" s="62">
        <v>53131609</v>
      </c>
      <c r="DXT1790" s="62">
        <v>53131609</v>
      </c>
      <c r="DXU1790" s="62">
        <v>53131609</v>
      </c>
      <c r="DXV1790" s="62">
        <v>53131609</v>
      </c>
      <c r="DXW1790" s="62">
        <v>53131609</v>
      </c>
      <c r="DXX1790" s="62">
        <v>53131609</v>
      </c>
      <c r="DXY1790" s="62">
        <v>53131609</v>
      </c>
      <c r="DXZ1790" s="62">
        <v>53131609</v>
      </c>
      <c r="DYA1790" s="62">
        <v>53131609</v>
      </c>
      <c r="DYB1790" s="62">
        <v>53131609</v>
      </c>
      <c r="DYC1790" s="62">
        <v>53131609</v>
      </c>
      <c r="DYD1790" s="62">
        <v>53131609</v>
      </c>
      <c r="DYE1790" s="62">
        <v>53131609</v>
      </c>
      <c r="DYF1790" s="62">
        <v>53131609</v>
      </c>
      <c r="DYG1790" s="62">
        <v>53131609</v>
      </c>
      <c r="DYH1790" s="62">
        <v>53131609</v>
      </c>
      <c r="DYI1790" s="62">
        <v>53131609</v>
      </c>
      <c r="DYJ1790" s="62">
        <v>53131609</v>
      </c>
      <c r="DYK1790" s="62">
        <v>53131609</v>
      </c>
      <c r="DYL1790" s="62">
        <v>53131609</v>
      </c>
      <c r="DYM1790" s="62">
        <v>53131609</v>
      </c>
      <c r="DYN1790" s="62">
        <v>53131609</v>
      </c>
      <c r="DYO1790" s="62">
        <v>53131609</v>
      </c>
      <c r="DYP1790" s="62">
        <v>53131609</v>
      </c>
      <c r="DYQ1790" s="62">
        <v>53131609</v>
      </c>
      <c r="DYR1790" s="62">
        <v>53131609</v>
      </c>
      <c r="DYS1790" s="62">
        <v>53131609</v>
      </c>
      <c r="DYT1790" s="62">
        <v>53131609</v>
      </c>
      <c r="DYU1790" s="62">
        <v>53131609</v>
      </c>
      <c r="DYV1790" s="62">
        <v>53131609</v>
      </c>
      <c r="DYW1790" s="62">
        <v>53131609</v>
      </c>
      <c r="DYX1790" s="62">
        <v>53131609</v>
      </c>
      <c r="DYY1790" s="62">
        <v>53131609</v>
      </c>
      <c r="DYZ1790" s="62">
        <v>53131609</v>
      </c>
      <c r="DZA1790" s="62">
        <v>53131609</v>
      </c>
      <c r="DZB1790" s="62">
        <v>53131609</v>
      </c>
      <c r="DZC1790" s="62">
        <v>53131609</v>
      </c>
      <c r="DZD1790" s="62">
        <v>53131609</v>
      </c>
      <c r="DZE1790" s="62">
        <v>53131609</v>
      </c>
      <c r="DZF1790" s="62">
        <v>53131609</v>
      </c>
      <c r="DZG1790" s="62">
        <v>53131609</v>
      </c>
      <c r="DZH1790" s="62">
        <v>53131609</v>
      </c>
      <c r="DZI1790" s="62">
        <v>53131609</v>
      </c>
      <c r="DZJ1790" s="62">
        <v>53131609</v>
      </c>
      <c r="DZK1790" s="62">
        <v>53131609</v>
      </c>
      <c r="DZL1790" s="62">
        <v>53131609</v>
      </c>
      <c r="DZM1790" s="62">
        <v>53131609</v>
      </c>
      <c r="DZN1790" s="62">
        <v>53131609</v>
      </c>
      <c r="DZO1790" s="62">
        <v>53131609</v>
      </c>
      <c r="DZP1790" s="62">
        <v>53131609</v>
      </c>
      <c r="DZQ1790" s="62">
        <v>53131609</v>
      </c>
      <c r="DZR1790" s="62">
        <v>53131609</v>
      </c>
      <c r="DZS1790" s="62">
        <v>53131609</v>
      </c>
      <c r="DZT1790" s="62">
        <v>53131609</v>
      </c>
      <c r="DZU1790" s="62">
        <v>53131609</v>
      </c>
      <c r="DZV1790" s="62">
        <v>53131609</v>
      </c>
      <c r="DZW1790" s="62">
        <v>53131609</v>
      </c>
      <c r="DZX1790" s="62">
        <v>53131609</v>
      </c>
      <c r="DZY1790" s="62">
        <v>53131609</v>
      </c>
      <c r="DZZ1790" s="62">
        <v>53131609</v>
      </c>
      <c r="EAA1790" s="62">
        <v>53131609</v>
      </c>
      <c r="EAB1790" s="62">
        <v>53131609</v>
      </c>
      <c r="EAC1790" s="62">
        <v>53131609</v>
      </c>
      <c r="EAD1790" s="62">
        <v>53131609</v>
      </c>
      <c r="EAE1790" s="62">
        <v>53131609</v>
      </c>
      <c r="EAF1790" s="62">
        <v>53131609</v>
      </c>
      <c r="EAG1790" s="62">
        <v>53131609</v>
      </c>
      <c r="EAH1790" s="62">
        <v>53131609</v>
      </c>
      <c r="EAI1790" s="62">
        <v>53131609</v>
      </c>
      <c r="EAJ1790" s="62">
        <v>53131609</v>
      </c>
      <c r="EAK1790" s="62">
        <v>53131609</v>
      </c>
      <c r="EAL1790" s="62">
        <v>53131609</v>
      </c>
      <c r="EAM1790" s="62">
        <v>53131609</v>
      </c>
      <c r="EAN1790" s="62">
        <v>53131609</v>
      </c>
      <c r="EAO1790" s="62">
        <v>53131609</v>
      </c>
      <c r="EAP1790" s="62">
        <v>53131609</v>
      </c>
      <c r="EAQ1790" s="62">
        <v>53131609</v>
      </c>
      <c r="EAR1790" s="62">
        <v>53131609</v>
      </c>
      <c r="EAS1790" s="62">
        <v>53131609</v>
      </c>
      <c r="EAT1790" s="62">
        <v>53131609</v>
      </c>
      <c r="EAU1790" s="62">
        <v>53131609</v>
      </c>
      <c r="EAV1790" s="62">
        <v>53131609</v>
      </c>
      <c r="EAW1790" s="62">
        <v>53131609</v>
      </c>
      <c r="EAX1790" s="62">
        <v>53131609</v>
      </c>
      <c r="EAY1790" s="62">
        <v>53131609</v>
      </c>
      <c r="EAZ1790" s="62">
        <v>53131609</v>
      </c>
      <c r="EBA1790" s="62">
        <v>53131609</v>
      </c>
      <c r="EBB1790" s="62">
        <v>53131609</v>
      </c>
      <c r="EBC1790" s="62">
        <v>53131609</v>
      </c>
      <c r="EBD1790" s="62">
        <v>53131609</v>
      </c>
      <c r="EBE1790" s="62">
        <v>53131609</v>
      </c>
      <c r="EBF1790" s="62">
        <v>53131609</v>
      </c>
      <c r="EBG1790" s="62">
        <v>53131609</v>
      </c>
      <c r="EBH1790" s="62">
        <v>53131609</v>
      </c>
      <c r="EBI1790" s="62">
        <v>53131609</v>
      </c>
      <c r="EBJ1790" s="62">
        <v>53131609</v>
      </c>
      <c r="EBK1790" s="62">
        <v>53131609</v>
      </c>
      <c r="EBL1790" s="62">
        <v>53131609</v>
      </c>
      <c r="EBM1790" s="62">
        <v>53131609</v>
      </c>
      <c r="EBN1790" s="62">
        <v>53131609</v>
      </c>
      <c r="EBO1790" s="62">
        <v>53131609</v>
      </c>
      <c r="EBP1790" s="62">
        <v>53131609</v>
      </c>
      <c r="EBQ1790" s="62">
        <v>53131609</v>
      </c>
      <c r="EBR1790" s="62">
        <v>53131609</v>
      </c>
      <c r="EBS1790" s="62">
        <v>53131609</v>
      </c>
      <c r="EBT1790" s="62">
        <v>53131609</v>
      </c>
      <c r="EBU1790" s="62">
        <v>53131609</v>
      </c>
      <c r="EBV1790" s="62">
        <v>53131609</v>
      </c>
      <c r="EBW1790" s="62">
        <v>53131609</v>
      </c>
      <c r="EBX1790" s="62">
        <v>53131609</v>
      </c>
      <c r="EBY1790" s="62">
        <v>53131609</v>
      </c>
      <c r="EBZ1790" s="62">
        <v>53131609</v>
      </c>
      <c r="ECA1790" s="62">
        <v>53131609</v>
      </c>
      <c r="ECB1790" s="62">
        <v>53131609</v>
      </c>
      <c r="ECC1790" s="62">
        <v>53131609</v>
      </c>
      <c r="ECD1790" s="62">
        <v>53131609</v>
      </c>
      <c r="ECE1790" s="62">
        <v>53131609</v>
      </c>
      <c r="ECF1790" s="62">
        <v>53131609</v>
      </c>
      <c r="ECG1790" s="62">
        <v>53131609</v>
      </c>
      <c r="ECH1790" s="62">
        <v>53131609</v>
      </c>
      <c r="ECI1790" s="62">
        <v>53131609</v>
      </c>
      <c r="ECJ1790" s="62">
        <v>53131609</v>
      </c>
      <c r="ECK1790" s="62">
        <v>53131609</v>
      </c>
      <c r="ECL1790" s="62">
        <v>53131609</v>
      </c>
      <c r="ECM1790" s="62">
        <v>53131609</v>
      </c>
      <c r="ECN1790" s="62">
        <v>53131609</v>
      </c>
      <c r="ECO1790" s="62">
        <v>53131609</v>
      </c>
      <c r="ECP1790" s="62">
        <v>53131609</v>
      </c>
      <c r="ECQ1790" s="62">
        <v>53131609</v>
      </c>
      <c r="ECR1790" s="62">
        <v>53131609</v>
      </c>
      <c r="ECS1790" s="62">
        <v>53131609</v>
      </c>
      <c r="ECT1790" s="62">
        <v>53131609</v>
      </c>
      <c r="ECU1790" s="62">
        <v>53131609</v>
      </c>
      <c r="ECV1790" s="62">
        <v>53131609</v>
      </c>
      <c r="ECW1790" s="62">
        <v>53131609</v>
      </c>
      <c r="ECX1790" s="62">
        <v>53131609</v>
      </c>
      <c r="ECY1790" s="62">
        <v>53131609</v>
      </c>
      <c r="ECZ1790" s="62">
        <v>53131609</v>
      </c>
      <c r="EDA1790" s="62">
        <v>53131609</v>
      </c>
      <c r="EDB1790" s="62">
        <v>53131609</v>
      </c>
      <c r="EDC1790" s="62">
        <v>53131609</v>
      </c>
      <c r="EDD1790" s="62">
        <v>53131609</v>
      </c>
      <c r="EDE1790" s="62">
        <v>53131609</v>
      </c>
      <c r="EDF1790" s="62">
        <v>53131609</v>
      </c>
      <c r="EDG1790" s="62">
        <v>53131609</v>
      </c>
      <c r="EDH1790" s="62">
        <v>53131609</v>
      </c>
      <c r="EDI1790" s="62">
        <v>53131609</v>
      </c>
      <c r="EDJ1790" s="62">
        <v>53131609</v>
      </c>
      <c r="EDK1790" s="62">
        <v>53131609</v>
      </c>
      <c r="EDL1790" s="62">
        <v>53131609</v>
      </c>
      <c r="EDM1790" s="62">
        <v>53131609</v>
      </c>
      <c r="EDN1790" s="62">
        <v>53131609</v>
      </c>
      <c r="EDO1790" s="62">
        <v>53131609</v>
      </c>
      <c r="EDP1790" s="62">
        <v>53131609</v>
      </c>
      <c r="EDQ1790" s="62">
        <v>53131609</v>
      </c>
      <c r="EDR1790" s="62">
        <v>53131609</v>
      </c>
      <c r="EDS1790" s="62">
        <v>53131609</v>
      </c>
      <c r="EDT1790" s="62">
        <v>53131609</v>
      </c>
      <c r="EDU1790" s="62">
        <v>53131609</v>
      </c>
      <c r="EDV1790" s="62">
        <v>53131609</v>
      </c>
      <c r="EDW1790" s="62">
        <v>53131609</v>
      </c>
      <c r="EDX1790" s="62">
        <v>53131609</v>
      </c>
      <c r="EDY1790" s="62">
        <v>53131609</v>
      </c>
      <c r="EDZ1790" s="62">
        <v>53131609</v>
      </c>
      <c r="EEA1790" s="62">
        <v>53131609</v>
      </c>
      <c r="EEB1790" s="62">
        <v>53131609</v>
      </c>
      <c r="EEC1790" s="62">
        <v>53131609</v>
      </c>
      <c r="EED1790" s="62">
        <v>53131609</v>
      </c>
      <c r="EEE1790" s="62">
        <v>53131609</v>
      </c>
      <c r="EEF1790" s="62">
        <v>53131609</v>
      </c>
      <c r="EEG1790" s="62">
        <v>53131609</v>
      </c>
      <c r="EEH1790" s="62">
        <v>53131609</v>
      </c>
      <c r="EEI1790" s="62">
        <v>53131609</v>
      </c>
      <c r="EEJ1790" s="62">
        <v>53131609</v>
      </c>
      <c r="EEK1790" s="62">
        <v>53131609</v>
      </c>
      <c r="EEL1790" s="62">
        <v>53131609</v>
      </c>
      <c r="EEM1790" s="62">
        <v>53131609</v>
      </c>
      <c r="EEN1790" s="62">
        <v>53131609</v>
      </c>
      <c r="EEO1790" s="62">
        <v>53131609</v>
      </c>
      <c r="EEP1790" s="62">
        <v>53131609</v>
      </c>
      <c r="EEQ1790" s="62">
        <v>53131609</v>
      </c>
      <c r="EER1790" s="62">
        <v>53131609</v>
      </c>
      <c r="EES1790" s="62">
        <v>53131609</v>
      </c>
      <c r="EET1790" s="62">
        <v>53131609</v>
      </c>
      <c r="EEU1790" s="62">
        <v>53131609</v>
      </c>
      <c r="EEV1790" s="62">
        <v>53131609</v>
      </c>
      <c r="EEW1790" s="62">
        <v>53131609</v>
      </c>
      <c r="EEX1790" s="62">
        <v>53131609</v>
      </c>
      <c r="EEY1790" s="62">
        <v>53131609</v>
      </c>
      <c r="EEZ1790" s="62">
        <v>53131609</v>
      </c>
      <c r="EFA1790" s="62">
        <v>53131609</v>
      </c>
      <c r="EFB1790" s="62">
        <v>53131609</v>
      </c>
      <c r="EFC1790" s="62">
        <v>53131609</v>
      </c>
      <c r="EFD1790" s="62">
        <v>53131609</v>
      </c>
      <c r="EFE1790" s="62">
        <v>53131609</v>
      </c>
      <c r="EFF1790" s="62">
        <v>53131609</v>
      </c>
      <c r="EFG1790" s="62">
        <v>53131609</v>
      </c>
      <c r="EFH1790" s="62">
        <v>53131609</v>
      </c>
      <c r="EFI1790" s="62">
        <v>53131609</v>
      </c>
      <c r="EFJ1790" s="62">
        <v>53131609</v>
      </c>
      <c r="EFK1790" s="62">
        <v>53131609</v>
      </c>
      <c r="EFL1790" s="62">
        <v>53131609</v>
      </c>
      <c r="EFM1790" s="62">
        <v>53131609</v>
      </c>
      <c r="EFN1790" s="62">
        <v>53131609</v>
      </c>
      <c r="EFO1790" s="62">
        <v>53131609</v>
      </c>
      <c r="EFP1790" s="62">
        <v>53131609</v>
      </c>
      <c r="EFQ1790" s="62">
        <v>53131609</v>
      </c>
      <c r="EFR1790" s="62">
        <v>53131609</v>
      </c>
      <c r="EFS1790" s="62">
        <v>53131609</v>
      </c>
      <c r="EFT1790" s="62">
        <v>53131609</v>
      </c>
      <c r="EFU1790" s="62">
        <v>53131609</v>
      </c>
      <c r="EFV1790" s="62">
        <v>53131609</v>
      </c>
      <c r="EFW1790" s="62">
        <v>53131609</v>
      </c>
      <c r="EFX1790" s="62">
        <v>53131609</v>
      </c>
      <c r="EFY1790" s="62">
        <v>53131609</v>
      </c>
      <c r="EFZ1790" s="62">
        <v>53131609</v>
      </c>
      <c r="EGA1790" s="62">
        <v>53131609</v>
      </c>
      <c r="EGB1790" s="62">
        <v>53131609</v>
      </c>
      <c r="EGC1790" s="62">
        <v>53131609</v>
      </c>
      <c r="EGD1790" s="62">
        <v>53131609</v>
      </c>
      <c r="EGE1790" s="62">
        <v>53131609</v>
      </c>
      <c r="EGF1790" s="62">
        <v>53131609</v>
      </c>
      <c r="EGG1790" s="62">
        <v>53131609</v>
      </c>
      <c r="EGH1790" s="62">
        <v>53131609</v>
      </c>
      <c r="EGI1790" s="62">
        <v>53131609</v>
      </c>
      <c r="EGJ1790" s="62">
        <v>53131609</v>
      </c>
      <c r="EGK1790" s="62">
        <v>53131609</v>
      </c>
      <c r="EGL1790" s="62">
        <v>53131609</v>
      </c>
      <c r="EGM1790" s="62">
        <v>53131609</v>
      </c>
      <c r="EGN1790" s="62">
        <v>53131609</v>
      </c>
      <c r="EGO1790" s="62">
        <v>53131609</v>
      </c>
      <c r="EGP1790" s="62">
        <v>53131609</v>
      </c>
      <c r="EGQ1790" s="62">
        <v>53131609</v>
      </c>
      <c r="EGR1790" s="62">
        <v>53131609</v>
      </c>
      <c r="EGS1790" s="62">
        <v>53131609</v>
      </c>
      <c r="EGT1790" s="62">
        <v>53131609</v>
      </c>
      <c r="EGU1790" s="62">
        <v>53131609</v>
      </c>
      <c r="EGV1790" s="62">
        <v>53131609</v>
      </c>
      <c r="EGW1790" s="62">
        <v>53131609</v>
      </c>
      <c r="EGX1790" s="62">
        <v>53131609</v>
      </c>
      <c r="EGY1790" s="62">
        <v>53131609</v>
      </c>
      <c r="EGZ1790" s="62">
        <v>53131609</v>
      </c>
      <c r="EHA1790" s="62">
        <v>53131609</v>
      </c>
      <c r="EHB1790" s="62">
        <v>53131609</v>
      </c>
      <c r="EHC1790" s="62">
        <v>53131609</v>
      </c>
      <c r="EHD1790" s="62">
        <v>53131609</v>
      </c>
      <c r="EHE1790" s="62">
        <v>53131609</v>
      </c>
      <c r="EHF1790" s="62">
        <v>53131609</v>
      </c>
      <c r="EHG1790" s="62">
        <v>53131609</v>
      </c>
      <c r="EHH1790" s="62">
        <v>53131609</v>
      </c>
      <c r="EHI1790" s="62">
        <v>53131609</v>
      </c>
      <c r="EHJ1790" s="62">
        <v>53131609</v>
      </c>
      <c r="EHK1790" s="62">
        <v>53131609</v>
      </c>
      <c r="EHL1790" s="62">
        <v>53131609</v>
      </c>
      <c r="EHM1790" s="62">
        <v>53131609</v>
      </c>
      <c r="EHN1790" s="62">
        <v>53131609</v>
      </c>
      <c r="EHO1790" s="62">
        <v>53131609</v>
      </c>
      <c r="EHP1790" s="62">
        <v>53131609</v>
      </c>
      <c r="EHQ1790" s="62">
        <v>53131609</v>
      </c>
      <c r="EHR1790" s="62">
        <v>53131609</v>
      </c>
      <c r="EHS1790" s="62">
        <v>53131609</v>
      </c>
      <c r="EHT1790" s="62">
        <v>53131609</v>
      </c>
      <c r="EHU1790" s="62">
        <v>53131609</v>
      </c>
      <c r="EHV1790" s="62">
        <v>53131609</v>
      </c>
      <c r="EHW1790" s="62">
        <v>53131609</v>
      </c>
      <c r="EHX1790" s="62">
        <v>53131609</v>
      </c>
      <c r="EHY1790" s="62">
        <v>53131609</v>
      </c>
      <c r="EHZ1790" s="62">
        <v>53131609</v>
      </c>
      <c r="EIA1790" s="62">
        <v>53131609</v>
      </c>
      <c r="EIB1790" s="62">
        <v>53131609</v>
      </c>
      <c r="EIC1790" s="62">
        <v>53131609</v>
      </c>
      <c r="EID1790" s="62">
        <v>53131609</v>
      </c>
      <c r="EIE1790" s="62">
        <v>53131609</v>
      </c>
      <c r="EIF1790" s="62">
        <v>53131609</v>
      </c>
      <c r="EIG1790" s="62">
        <v>53131609</v>
      </c>
      <c r="EIH1790" s="62">
        <v>53131609</v>
      </c>
      <c r="EII1790" s="62">
        <v>53131609</v>
      </c>
      <c r="EIJ1790" s="62">
        <v>53131609</v>
      </c>
      <c r="EIK1790" s="62">
        <v>53131609</v>
      </c>
      <c r="EIL1790" s="62">
        <v>53131609</v>
      </c>
      <c r="EIM1790" s="62">
        <v>53131609</v>
      </c>
      <c r="EIN1790" s="62">
        <v>53131609</v>
      </c>
      <c r="EIO1790" s="62">
        <v>53131609</v>
      </c>
      <c r="EIP1790" s="62">
        <v>53131609</v>
      </c>
      <c r="EIQ1790" s="62">
        <v>53131609</v>
      </c>
      <c r="EIR1790" s="62">
        <v>53131609</v>
      </c>
      <c r="EIS1790" s="62">
        <v>53131609</v>
      </c>
      <c r="EIT1790" s="62">
        <v>53131609</v>
      </c>
      <c r="EIU1790" s="62">
        <v>53131609</v>
      </c>
      <c r="EIV1790" s="62">
        <v>53131609</v>
      </c>
      <c r="EIW1790" s="62">
        <v>53131609</v>
      </c>
      <c r="EIX1790" s="62">
        <v>53131609</v>
      </c>
      <c r="EIY1790" s="62">
        <v>53131609</v>
      </c>
      <c r="EIZ1790" s="62">
        <v>53131609</v>
      </c>
      <c r="EJA1790" s="62">
        <v>53131609</v>
      </c>
      <c r="EJB1790" s="62">
        <v>53131609</v>
      </c>
      <c r="EJC1790" s="62">
        <v>53131609</v>
      </c>
      <c r="EJD1790" s="62">
        <v>53131609</v>
      </c>
      <c r="EJE1790" s="62">
        <v>53131609</v>
      </c>
      <c r="EJF1790" s="62">
        <v>53131609</v>
      </c>
      <c r="EJG1790" s="62">
        <v>53131609</v>
      </c>
      <c r="EJH1790" s="62">
        <v>53131609</v>
      </c>
      <c r="EJI1790" s="62">
        <v>53131609</v>
      </c>
      <c r="EJJ1790" s="62">
        <v>53131609</v>
      </c>
      <c r="EJK1790" s="62">
        <v>53131609</v>
      </c>
      <c r="EJL1790" s="62">
        <v>53131609</v>
      </c>
      <c r="EJM1790" s="62">
        <v>53131609</v>
      </c>
      <c r="EJN1790" s="62">
        <v>53131609</v>
      </c>
      <c r="EJO1790" s="62">
        <v>53131609</v>
      </c>
      <c r="EJP1790" s="62">
        <v>53131609</v>
      </c>
      <c r="EJQ1790" s="62">
        <v>53131609</v>
      </c>
      <c r="EJR1790" s="62">
        <v>53131609</v>
      </c>
      <c r="EJS1790" s="62">
        <v>53131609</v>
      </c>
      <c r="EJT1790" s="62">
        <v>53131609</v>
      </c>
      <c r="EJU1790" s="62">
        <v>53131609</v>
      </c>
      <c r="EJV1790" s="62">
        <v>53131609</v>
      </c>
      <c r="EJW1790" s="62">
        <v>53131609</v>
      </c>
      <c r="EJX1790" s="62">
        <v>53131609</v>
      </c>
      <c r="EJY1790" s="62">
        <v>53131609</v>
      </c>
      <c r="EJZ1790" s="62">
        <v>53131609</v>
      </c>
      <c r="EKA1790" s="62">
        <v>53131609</v>
      </c>
      <c r="EKB1790" s="62">
        <v>53131609</v>
      </c>
      <c r="EKC1790" s="62">
        <v>53131609</v>
      </c>
      <c r="EKD1790" s="62">
        <v>53131609</v>
      </c>
      <c r="EKE1790" s="62">
        <v>53131609</v>
      </c>
      <c r="EKF1790" s="62">
        <v>53131609</v>
      </c>
      <c r="EKG1790" s="62">
        <v>53131609</v>
      </c>
      <c r="EKH1790" s="62">
        <v>53131609</v>
      </c>
      <c r="EKI1790" s="62">
        <v>53131609</v>
      </c>
      <c r="EKJ1790" s="62">
        <v>53131609</v>
      </c>
      <c r="EKK1790" s="62">
        <v>53131609</v>
      </c>
      <c r="EKL1790" s="62">
        <v>53131609</v>
      </c>
      <c r="EKM1790" s="62">
        <v>53131609</v>
      </c>
      <c r="EKN1790" s="62">
        <v>53131609</v>
      </c>
      <c r="EKO1790" s="62">
        <v>53131609</v>
      </c>
      <c r="EKP1790" s="62">
        <v>53131609</v>
      </c>
      <c r="EKQ1790" s="62">
        <v>53131609</v>
      </c>
      <c r="EKR1790" s="62">
        <v>53131609</v>
      </c>
      <c r="EKS1790" s="62">
        <v>53131609</v>
      </c>
      <c r="EKT1790" s="62">
        <v>53131609</v>
      </c>
      <c r="EKU1790" s="62">
        <v>53131609</v>
      </c>
      <c r="EKV1790" s="62">
        <v>53131609</v>
      </c>
      <c r="EKW1790" s="62">
        <v>53131609</v>
      </c>
      <c r="EKX1790" s="62">
        <v>53131609</v>
      </c>
      <c r="EKY1790" s="62">
        <v>53131609</v>
      </c>
      <c r="EKZ1790" s="62">
        <v>53131609</v>
      </c>
      <c r="ELA1790" s="62">
        <v>53131609</v>
      </c>
      <c r="ELB1790" s="62">
        <v>53131609</v>
      </c>
      <c r="ELC1790" s="62">
        <v>53131609</v>
      </c>
      <c r="ELD1790" s="62">
        <v>53131609</v>
      </c>
      <c r="ELE1790" s="62">
        <v>53131609</v>
      </c>
      <c r="ELF1790" s="62">
        <v>53131609</v>
      </c>
      <c r="ELG1790" s="62">
        <v>53131609</v>
      </c>
      <c r="ELH1790" s="62">
        <v>53131609</v>
      </c>
      <c r="ELI1790" s="62">
        <v>53131609</v>
      </c>
      <c r="ELJ1790" s="62">
        <v>53131609</v>
      </c>
      <c r="ELK1790" s="62">
        <v>53131609</v>
      </c>
      <c r="ELL1790" s="62">
        <v>53131609</v>
      </c>
      <c r="ELM1790" s="62">
        <v>53131609</v>
      </c>
      <c r="ELN1790" s="62">
        <v>53131609</v>
      </c>
      <c r="ELO1790" s="62">
        <v>53131609</v>
      </c>
      <c r="ELP1790" s="62">
        <v>53131609</v>
      </c>
      <c r="ELQ1790" s="62">
        <v>53131609</v>
      </c>
      <c r="ELR1790" s="62">
        <v>53131609</v>
      </c>
      <c r="ELS1790" s="62">
        <v>53131609</v>
      </c>
      <c r="ELT1790" s="62">
        <v>53131609</v>
      </c>
      <c r="ELU1790" s="62">
        <v>53131609</v>
      </c>
      <c r="ELV1790" s="62">
        <v>53131609</v>
      </c>
      <c r="ELW1790" s="62">
        <v>53131609</v>
      </c>
      <c r="ELX1790" s="62">
        <v>53131609</v>
      </c>
      <c r="ELY1790" s="62">
        <v>53131609</v>
      </c>
      <c r="ELZ1790" s="62">
        <v>53131609</v>
      </c>
      <c r="EMA1790" s="62">
        <v>53131609</v>
      </c>
      <c r="EMB1790" s="62">
        <v>53131609</v>
      </c>
      <c r="EMC1790" s="62">
        <v>53131609</v>
      </c>
      <c r="EMD1790" s="62">
        <v>53131609</v>
      </c>
      <c r="EME1790" s="62">
        <v>53131609</v>
      </c>
      <c r="EMF1790" s="62">
        <v>53131609</v>
      </c>
      <c r="EMG1790" s="62">
        <v>53131609</v>
      </c>
      <c r="EMH1790" s="62">
        <v>53131609</v>
      </c>
      <c r="EMI1790" s="62">
        <v>53131609</v>
      </c>
      <c r="EMJ1790" s="62">
        <v>53131609</v>
      </c>
      <c r="EMK1790" s="62">
        <v>53131609</v>
      </c>
      <c r="EML1790" s="62">
        <v>53131609</v>
      </c>
      <c r="EMM1790" s="62">
        <v>53131609</v>
      </c>
      <c r="EMN1790" s="62">
        <v>53131609</v>
      </c>
      <c r="EMO1790" s="62">
        <v>53131609</v>
      </c>
      <c r="EMP1790" s="62">
        <v>53131609</v>
      </c>
      <c r="EMQ1790" s="62">
        <v>53131609</v>
      </c>
      <c r="EMR1790" s="62">
        <v>53131609</v>
      </c>
      <c r="EMS1790" s="62">
        <v>53131609</v>
      </c>
      <c r="EMT1790" s="62">
        <v>53131609</v>
      </c>
      <c r="EMU1790" s="62">
        <v>53131609</v>
      </c>
      <c r="EMV1790" s="62">
        <v>53131609</v>
      </c>
      <c r="EMW1790" s="62">
        <v>53131609</v>
      </c>
      <c r="EMX1790" s="62">
        <v>53131609</v>
      </c>
      <c r="EMY1790" s="62">
        <v>53131609</v>
      </c>
      <c r="EMZ1790" s="62">
        <v>53131609</v>
      </c>
      <c r="ENA1790" s="62">
        <v>53131609</v>
      </c>
      <c r="ENB1790" s="62">
        <v>53131609</v>
      </c>
      <c r="ENC1790" s="62">
        <v>53131609</v>
      </c>
      <c r="END1790" s="62">
        <v>53131609</v>
      </c>
      <c r="ENE1790" s="62">
        <v>53131609</v>
      </c>
      <c r="ENF1790" s="62">
        <v>53131609</v>
      </c>
      <c r="ENG1790" s="62">
        <v>53131609</v>
      </c>
      <c r="ENH1790" s="62">
        <v>53131609</v>
      </c>
      <c r="ENI1790" s="62">
        <v>53131609</v>
      </c>
      <c r="ENJ1790" s="62">
        <v>53131609</v>
      </c>
      <c r="ENK1790" s="62">
        <v>53131609</v>
      </c>
      <c r="ENL1790" s="62">
        <v>53131609</v>
      </c>
      <c r="ENM1790" s="62">
        <v>53131609</v>
      </c>
      <c r="ENN1790" s="62">
        <v>53131609</v>
      </c>
      <c r="ENO1790" s="62">
        <v>53131609</v>
      </c>
      <c r="ENP1790" s="62">
        <v>53131609</v>
      </c>
      <c r="ENQ1790" s="62">
        <v>53131609</v>
      </c>
      <c r="ENR1790" s="62">
        <v>53131609</v>
      </c>
      <c r="ENS1790" s="62">
        <v>53131609</v>
      </c>
      <c r="ENT1790" s="62">
        <v>53131609</v>
      </c>
      <c r="ENU1790" s="62">
        <v>53131609</v>
      </c>
      <c r="ENV1790" s="62">
        <v>53131609</v>
      </c>
      <c r="ENW1790" s="62">
        <v>53131609</v>
      </c>
      <c r="ENX1790" s="62">
        <v>53131609</v>
      </c>
      <c r="ENY1790" s="62">
        <v>53131609</v>
      </c>
      <c r="ENZ1790" s="62">
        <v>53131609</v>
      </c>
      <c r="EOA1790" s="62">
        <v>53131609</v>
      </c>
      <c r="EOB1790" s="62">
        <v>53131609</v>
      </c>
      <c r="EOC1790" s="62">
        <v>53131609</v>
      </c>
      <c r="EOD1790" s="62">
        <v>53131609</v>
      </c>
      <c r="EOE1790" s="62">
        <v>53131609</v>
      </c>
      <c r="EOF1790" s="62">
        <v>53131609</v>
      </c>
      <c r="EOG1790" s="62">
        <v>53131609</v>
      </c>
      <c r="EOH1790" s="62">
        <v>53131609</v>
      </c>
      <c r="EOI1790" s="62">
        <v>53131609</v>
      </c>
      <c r="EOJ1790" s="62">
        <v>53131609</v>
      </c>
      <c r="EOK1790" s="62">
        <v>53131609</v>
      </c>
      <c r="EOL1790" s="62">
        <v>53131609</v>
      </c>
      <c r="EOM1790" s="62">
        <v>53131609</v>
      </c>
      <c r="EON1790" s="62">
        <v>53131609</v>
      </c>
      <c r="EOO1790" s="62">
        <v>53131609</v>
      </c>
      <c r="EOP1790" s="62">
        <v>53131609</v>
      </c>
      <c r="EOQ1790" s="62">
        <v>53131609</v>
      </c>
      <c r="EOR1790" s="62">
        <v>53131609</v>
      </c>
      <c r="EOS1790" s="62">
        <v>53131609</v>
      </c>
      <c r="EOT1790" s="62">
        <v>53131609</v>
      </c>
      <c r="EOU1790" s="62">
        <v>53131609</v>
      </c>
      <c r="EOV1790" s="62">
        <v>53131609</v>
      </c>
      <c r="EOW1790" s="62">
        <v>53131609</v>
      </c>
      <c r="EOX1790" s="62">
        <v>53131609</v>
      </c>
      <c r="EOY1790" s="62">
        <v>53131609</v>
      </c>
      <c r="EOZ1790" s="62">
        <v>53131609</v>
      </c>
      <c r="EPA1790" s="62">
        <v>53131609</v>
      </c>
      <c r="EPB1790" s="62">
        <v>53131609</v>
      </c>
      <c r="EPC1790" s="62">
        <v>53131609</v>
      </c>
      <c r="EPD1790" s="62">
        <v>53131609</v>
      </c>
      <c r="EPE1790" s="62">
        <v>53131609</v>
      </c>
      <c r="EPF1790" s="62">
        <v>53131609</v>
      </c>
      <c r="EPG1790" s="62">
        <v>53131609</v>
      </c>
      <c r="EPH1790" s="62">
        <v>53131609</v>
      </c>
      <c r="EPI1790" s="62">
        <v>53131609</v>
      </c>
      <c r="EPJ1790" s="62">
        <v>53131609</v>
      </c>
      <c r="EPK1790" s="62">
        <v>53131609</v>
      </c>
      <c r="EPL1790" s="62">
        <v>53131609</v>
      </c>
      <c r="EPM1790" s="62">
        <v>53131609</v>
      </c>
      <c r="EPN1790" s="62">
        <v>53131609</v>
      </c>
      <c r="EPO1790" s="62">
        <v>53131609</v>
      </c>
      <c r="EPP1790" s="62">
        <v>53131609</v>
      </c>
      <c r="EPQ1790" s="62">
        <v>53131609</v>
      </c>
      <c r="EPR1790" s="62">
        <v>53131609</v>
      </c>
      <c r="EPS1790" s="62">
        <v>53131609</v>
      </c>
      <c r="EPT1790" s="62">
        <v>53131609</v>
      </c>
      <c r="EPU1790" s="62">
        <v>53131609</v>
      </c>
      <c r="EPV1790" s="62">
        <v>53131609</v>
      </c>
      <c r="EPW1790" s="62">
        <v>53131609</v>
      </c>
      <c r="EPX1790" s="62">
        <v>53131609</v>
      </c>
      <c r="EPY1790" s="62">
        <v>53131609</v>
      </c>
      <c r="EPZ1790" s="62">
        <v>53131609</v>
      </c>
      <c r="EQA1790" s="62">
        <v>53131609</v>
      </c>
      <c r="EQB1790" s="62">
        <v>53131609</v>
      </c>
      <c r="EQC1790" s="62">
        <v>53131609</v>
      </c>
      <c r="EQD1790" s="62">
        <v>53131609</v>
      </c>
      <c r="EQE1790" s="62">
        <v>53131609</v>
      </c>
      <c r="EQF1790" s="62">
        <v>53131609</v>
      </c>
      <c r="EQG1790" s="62">
        <v>53131609</v>
      </c>
      <c r="EQH1790" s="62">
        <v>53131609</v>
      </c>
      <c r="EQI1790" s="62">
        <v>53131609</v>
      </c>
      <c r="EQJ1790" s="62">
        <v>53131609</v>
      </c>
      <c r="EQK1790" s="62">
        <v>53131609</v>
      </c>
      <c r="EQL1790" s="62">
        <v>53131609</v>
      </c>
      <c r="EQM1790" s="62">
        <v>53131609</v>
      </c>
      <c r="EQN1790" s="62">
        <v>53131609</v>
      </c>
      <c r="EQO1790" s="62">
        <v>53131609</v>
      </c>
      <c r="EQP1790" s="62">
        <v>53131609</v>
      </c>
      <c r="EQQ1790" s="62">
        <v>53131609</v>
      </c>
      <c r="EQR1790" s="62">
        <v>53131609</v>
      </c>
      <c r="EQS1790" s="62">
        <v>53131609</v>
      </c>
      <c r="EQT1790" s="62">
        <v>53131609</v>
      </c>
      <c r="EQU1790" s="62">
        <v>53131609</v>
      </c>
      <c r="EQV1790" s="62">
        <v>53131609</v>
      </c>
      <c r="EQW1790" s="62">
        <v>53131609</v>
      </c>
      <c r="EQX1790" s="62">
        <v>53131609</v>
      </c>
      <c r="EQY1790" s="62">
        <v>53131609</v>
      </c>
      <c r="EQZ1790" s="62">
        <v>53131609</v>
      </c>
      <c r="ERA1790" s="62">
        <v>53131609</v>
      </c>
      <c r="ERB1790" s="62">
        <v>53131609</v>
      </c>
      <c r="ERC1790" s="62">
        <v>53131609</v>
      </c>
      <c r="ERD1790" s="62">
        <v>53131609</v>
      </c>
      <c r="ERE1790" s="62">
        <v>53131609</v>
      </c>
      <c r="ERF1790" s="62">
        <v>53131609</v>
      </c>
      <c r="ERG1790" s="62">
        <v>53131609</v>
      </c>
      <c r="ERH1790" s="62">
        <v>53131609</v>
      </c>
      <c r="ERI1790" s="62">
        <v>53131609</v>
      </c>
      <c r="ERJ1790" s="62">
        <v>53131609</v>
      </c>
      <c r="ERK1790" s="62">
        <v>53131609</v>
      </c>
      <c r="ERL1790" s="62">
        <v>53131609</v>
      </c>
      <c r="ERM1790" s="62">
        <v>53131609</v>
      </c>
      <c r="ERN1790" s="62">
        <v>53131609</v>
      </c>
      <c r="ERO1790" s="62">
        <v>53131609</v>
      </c>
      <c r="ERP1790" s="62">
        <v>53131609</v>
      </c>
      <c r="ERQ1790" s="62">
        <v>53131609</v>
      </c>
      <c r="ERR1790" s="62">
        <v>53131609</v>
      </c>
      <c r="ERS1790" s="62">
        <v>53131609</v>
      </c>
      <c r="ERT1790" s="62">
        <v>53131609</v>
      </c>
      <c r="ERU1790" s="62">
        <v>53131609</v>
      </c>
      <c r="ERV1790" s="62">
        <v>53131609</v>
      </c>
      <c r="ERW1790" s="62">
        <v>53131609</v>
      </c>
      <c r="ERX1790" s="62">
        <v>53131609</v>
      </c>
      <c r="ERY1790" s="62">
        <v>53131609</v>
      </c>
      <c r="ERZ1790" s="62">
        <v>53131609</v>
      </c>
      <c r="ESA1790" s="62">
        <v>53131609</v>
      </c>
      <c r="ESB1790" s="62">
        <v>53131609</v>
      </c>
      <c r="ESC1790" s="62">
        <v>53131609</v>
      </c>
      <c r="ESD1790" s="62">
        <v>53131609</v>
      </c>
      <c r="ESE1790" s="62">
        <v>53131609</v>
      </c>
      <c r="ESF1790" s="62">
        <v>53131609</v>
      </c>
      <c r="ESG1790" s="62">
        <v>53131609</v>
      </c>
      <c r="ESH1790" s="62">
        <v>53131609</v>
      </c>
      <c r="ESI1790" s="62">
        <v>53131609</v>
      </c>
      <c r="ESJ1790" s="62">
        <v>53131609</v>
      </c>
      <c r="ESK1790" s="62">
        <v>53131609</v>
      </c>
      <c r="ESL1790" s="62">
        <v>53131609</v>
      </c>
      <c r="ESM1790" s="62">
        <v>53131609</v>
      </c>
      <c r="ESN1790" s="62">
        <v>53131609</v>
      </c>
      <c r="ESO1790" s="62">
        <v>53131609</v>
      </c>
      <c r="ESP1790" s="62">
        <v>53131609</v>
      </c>
      <c r="ESQ1790" s="62">
        <v>53131609</v>
      </c>
      <c r="ESR1790" s="62">
        <v>53131609</v>
      </c>
      <c r="ESS1790" s="62">
        <v>53131609</v>
      </c>
      <c r="EST1790" s="62">
        <v>53131609</v>
      </c>
      <c r="ESU1790" s="62">
        <v>53131609</v>
      </c>
      <c r="ESV1790" s="62">
        <v>53131609</v>
      </c>
      <c r="ESW1790" s="62">
        <v>53131609</v>
      </c>
      <c r="ESX1790" s="62">
        <v>53131609</v>
      </c>
      <c r="ESY1790" s="62">
        <v>53131609</v>
      </c>
      <c r="ESZ1790" s="62">
        <v>53131609</v>
      </c>
      <c r="ETA1790" s="62">
        <v>53131609</v>
      </c>
      <c r="ETB1790" s="62">
        <v>53131609</v>
      </c>
      <c r="ETC1790" s="62">
        <v>53131609</v>
      </c>
      <c r="ETD1790" s="62">
        <v>53131609</v>
      </c>
      <c r="ETE1790" s="62">
        <v>53131609</v>
      </c>
      <c r="ETF1790" s="62">
        <v>53131609</v>
      </c>
      <c r="ETG1790" s="62">
        <v>53131609</v>
      </c>
      <c r="ETH1790" s="62">
        <v>53131609</v>
      </c>
      <c r="ETI1790" s="62">
        <v>53131609</v>
      </c>
      <c r="ETJ1790" s="62">
        <v>53131609</v>
      </c>
      <c r="ETK1790" s="62">
        <v>53131609</v>
      </c>
      <c r="ETL1790" s="62">
        <v>53131609</v>
      </c>
      <c r="ETM1790" s="62">
        <v>53131609</v>
      </c>
      <c r="ETN1790" s="62">
        <v>53131609</v>
      </c>
      <c r="ETO1790" s="62">
        <v>53131609</v>
      </c>
      <c r="ETP1790" s="62">
        <v>53131609</v>
      </c>
      <c r="ETQ1790" s="62">
        <v>53131609</v>
      </c>
      <c r="ETR1790" s="62">
        <v>53131609</v>
      </c>
      <c r="ETS1790" s="62">
        <v>53131609</v>
      </c>
      <c r="ETT1790" s="62">
        <v>53131609</v>
      </c>
      <c r="ETU1790" s="62">
        <v>53131609</v>
      </c>
      <c r="ETV1790" s="62">
        <v>53131609</v>
      </c>
      <c r="ETW1790" s="62">
        <v>53131609</v>
      </c>
      <c r="ETX1790" s="62">
        <v>53131609</v>
      </c>
      <c r="ETY1790" s="62">
        <v>53131609</v>
      </c>
      <c r="ETZ1790" s="62">
        <v>53131609</v>
      </c>
      <c r="EUA1790" s="62">
        <v>53131609</v>
      </c>
      <c r="EUB1790" s="62">
        <v>53131609</v>
      </c>
      <c r="EUC1790" s="62">
        <v>53131609</v>
      </c>
      <c r="EUD1790" s="62">
        <v>53131609</v>
      </c>
      <c r="EUE1790" s="62">
        <v>53131609</v>
      </c>
      <c r="EUF1790" s="62">
        <v>53131609</v>
      </c>
      <c r="EUG1790" s="62">
        <v>53131609</v>
      </c>
      <c r="EUH1790" s="62">
        <v>53131609</v>
      </c>
      <c r="EUI1790" s="62">
        <v>53131609</v>
      </c>
      <c r="EUJ1790" s="62">
        <v>53131609</v>
      </c>
      <c r="EUK1790" s="62">
        <v>53131609</v>
      </c>
      <c r="EUL1790" s="62">
        <v>53131609</v>
      </c>
      <c r="EUM1790" s="62">
        <v>53131609</v>
      </c>
      <c r="EUN1790" s="62">
        <v>53131609</v>
      </c>
      <c r="EUO1790" s="62">
        <v>53131609</v>
      </c>
      <c r="EUP1790" s="62">
        <v>53131609</v>
      </c>
      <c r="EUQ1790" s="62">
        <v>53131609</v>
      </c>
      <c r="EUR1790" s="62">
        <v>53131609</v>
      </c>
      <c r="EUS1790" s="62">
        <v>53131609</v>
      </c>
      <c r="EUT1790" s="62">
        <v>53131609</v>
      </c>
      <c r="EUU1790" s="62">
        <v>53131609</v>
      </c>
      <c r="EUV1790" s="62">
        <v>53131609</v>
      </c>
      <c r="EUW1790" s="62">
        <v>53131609</v>
      </c>
      <c r="EUX1790" s="62">
        <v>53131609</v>
      </c>
      <c r="EUY1790" s="62">
        <v>53131609</v>
      </c>
      <c r="EUZ1790" s="62">
        <v>53131609</v>
      </c>
      <c r="EVA1790" s="62">
        <v>53131609</v>
      </c>
      <c r="EVB1790" s="62">
        <v>53131609</v>
      </c>
      <c r="EVC1790" s="62">
        <v>53131609</v>
      </c>
      <c r="EVD1790" s="62">
        <v>53131609</v>
      </c>
      <c r="EVE1790" s="62">
        <v>53131609</v>
      </c>
      <c r="EVF1790" s="62">
        <v>53131609</v>
      </c>
      <c r="EVG1790" s="62">
        <v>53131609</v>
      </c>
      <c r="EVH1790" s="62">
        <v>53131609</v>
      </c>
      <c r="EVI1790" s="62">
        <v>53131609</v>
      </c>
      <c r="EVJ1790" s="62">
        <v>53131609</v>
      </c>
      <c r="EVK1790" s="62">
        <v>53131609</v>
      </c>
      <c r="EVL1790" s="62">
        <v>53131609</v>
      </c>
      <c r="EVM1790" s="62">
        <v>53131609</v>
      </c>
      <c r="EVN1790" s="62">
        <v>53131609</v>
      </c>
      <c r="EVO1790" s="62">
        <v>53131609</v>
      </c>
      <c r="EVP1790" s="62">
        <v>53131609</v>
      </c>
      <c r="EVQ1790" s="62">
        <v>53131609</v>
      </c>
      <c r="EVR1790" s="62">
        <v>53131609</v>
      </c>
      <c r="EVS1790" s="62">
        <v>53131609</v>
      </c>
      <c r="EVT1790" s="62">
        <v>53131609</v>
      </c>
      <c r="EVU1790" s="62">
        <v>53131609</v>
      </c>
      <c r="EVV1790" s="62">
        <v>53131609</v>
      </c>
      <c r="EVW1790" s="62">
        <v>53131609</v>
      </c>
      <c r="EVX1790" s="62">
        <v>53131609</v>
      </c>
      <c r="EVY1790" s="62">
        <v>53131609</v>
      </c>
      <c r="EVZ1790" s="62">
        <v>53131609</v>
      </c>
      <c r="EWA1790" s="62">
        <v>53131609</v>
      </c>
      <c r="EWB1790" s="62">
        <v>53131609</v>
      </c>
      <c r="EWC1790" s="62">
        <v>53131609</v>
      </c>
      <c r="EWD1790" s="62">
        <v>53131609</v>
      </c>
      <c r="EWE1790" s="62">
        <v>53131609</v>
      </c>
      <c r="EWF1790" s="62">
        <v>53131609</v>
      </c>
      <c r="EWG1790" s="62">
        <v>53131609</v>
      </c>
      <c r="EWH1790" s="62">
        <v>53131609</v>
      </c>
      <c r="EWI1790" s="62">
        <v>53131609</v>
      </c>
      <c r="EWJ1790" s="62">
        <v>53131609</v>
      </c>
      <c r="EWK1790" s="62">
        <v>53131609</v>
      </c>
      <c r="EWL1790" s="62">
        <v>53131609</v>
      </c>
      <c r="EWM1790" s="62">
        <v>53131609</v>
      </c>
      <c r="EWN1790" s="62">
        <v>53131609</v>
      </c>
      <c r="EWO1790" s="62">
        <v>53131609</v>
      </c>
      <c r="EWP1790" s="62">
        <v>53131609</v>
      </c>
      <c r="EWQ1790" s="62">
        <v>53131609</v>
      </c>
      <c r="EWR1790" s="62">
        <v>53131609</v>
      </c>
      <c r="EWS1790" s="62">
        <v>53131609</v>
      </c>
      <c r="EWT1790" s="62">
        <v>53131609</v>
      </c>
      <c r="EWU1790" s="62">
        <v>53131609</v>
      </c>
      <c r="EWV1790" s="62">
        <v>53131609</v>
      </c>
      <c r="EWW1790" s="62">
        <v>53131609</v>
      </c>
      <c r="EWX1790" s="62">
        <v>53131609</v>
      </c>
      <c r="EWY1790" s="62">
        <v>53131609</v>
      </c>
      <c r="EWZ1790" s="62">
        <v>53131609</v>
      </c>
      <c r="EXA1790" s="62">
        <v>53131609</v>
      </c>
      <c r="EXB1790" s="62">
        <v>53131609</v>
      </c>
      <c r="EXC1790" s="62">
        <v>53131609</v>
      </c>
      <c r="EXD1790" s="62">
        <v>53131609</v>
      </c>
      <c r="EXE1790" s="62">
        <v>53131609</v>
      </c>
      <c r="EXF1790" s="62">
        <v>53131609</v>
      </c>
      <c r="EXG1790" s="62">
        <v>53131609</v>
      </c>
      <c r="EXH1790" s="62">
        <v>53131609</v>
      </c>
      <c r="EXI1790" s="62">
        <v>53131609</v>
      </c>
      <c r="EXJ1790" s="62">
        <v>53131609</v>
      </c>
      <c r="EXK1790" s="62">
        <v>53131609</v>
      </c>
      <c r="EXL1790" s="62">
        <v>53131609</v>
      </c>
      <c r="EXM1790" s="62">
        <v>53131609</v>
      </c>
      <c r="EXN1790" s="62">
        <v>53131609</v>
      </c>
      <c r="EXO1790" s="62">
        <v>53131609</v>
      </c>
      <c r="EXP1790" s="62">
        <v>53131609</v>
      </c>
      <c r="EXQ1790" s="62">
        <v>53131609</v>
      </c>
      <c r="EXR1790" s="62">
        <v>53131609</v>
      </c>
      <c r="EXS1790" s="62">
        <v>53131609</v>
      </c>
      <c r="EXT1790" s="62">
        <v>53131609</v>
      </c>
      <c r="EXU1790" s="62">
        <v>53131609</v>
      </c>
      <c r="EXV1790" s="62">
        <v>53131609</v>
      </c>
      <c r="EXW1790" s="62">
        <v>53131609</v>
      </c>
      <c r="EXX1790" s="62">
        <v>53131609</v>
      </c>
      <c r="EXY1790" s="62">
        <v>53131609</v>
      </c>
      <c r="EXZ1790" s="62">
        <v>53131609</v>
      </c>
      <c r="EYA1790" s="62">
        <v>53131609</v>
      </c>
      <c r="EYB1790" s="62">
        <v>53131609</v>
      </c>
      <c r="EYC1790" s="62">
        <v>53131609</v>
      </c>
      <c r="EYD1790" s="62">
        <v>53131609</v>
      </c>
      <c r="EYE1790" s="62">
        <v>53131609</v>
      </c>
      <c r="EYF1790" s="62">
        <v>53131609</v>
      </c>
      <c r="EYG1790" s="62">
        <v>53131609</v>
      </c>
      <c r="EYH1790" s="62">
        <v>53131609</v>
      </c>
      <c r="EYI1790" s="62">
        <v>53131609</v>
      </c>
      <c r="EYJ1790" s="62">
        <v>53131609</v>
      </c>
      <c r="EYK1790" s="62">
        <v>53131609</v>
      </c>
      <c r="EYL1790" s="62">
        <v>53131609</v>
      </c>
      <c r="EYM1790" s="62">
        <v>53131609</v>
      </c>
      <c r="EYN1790" s="62">
        <v>53131609</v>
      </c>
      <c r="EYO1790" s="62">
        <v>53131609</v>
      </c>
      <c r="EYP1790" s="62">
        <v>53131609</v>
      </c>
      <c r="EYQ1790" s="62">
        <v>53131609</v>
      </c>
      <c r="EYR1790" s="62">
        <v>53131609</v>
      </c>
      <c r="EYS1790" s="62">
        <v>53131609</v>
      </c>
      <c r="EYT1790" s="62">
        <v>53131609</v>
      </c>
      <c r="EYU1790" s="62">
        <v>53131609</v>
      </c>
      <c r="EYV1790" s="62">
        <v>53131609</v>
      </c>
      <c r="EYW1790" s="62">
        <v>53131609</v>
      </c>
      <c r="EYX1790" s="62">
        <v>53131609</v>
      </c>
      <c r="EYY1790" s="62">
        <v>53131609</v>
      </c>
      <c r="EYZ1790" s="62">
        <v>53131609</v>
      </c>
      <c r="EZA1790" s="62">
        <v>53131609</v>
      </c>
      <c r="EZB1790" s="62">
        <v>53131609</v>
      </c>
      <c r="EZC1790" s="62">
        <v>53131609</v>
      </c>
      <c r="EZD1790" s="62">
        <v>53131609</v>
      </c>
      <c r="EZE1790" s="62">
        <v>53131609</v>
      </c>
      <c r="EZF1790" s="62">
        <v>53131609</v>
      </c>
      <c r="EZG1790" s="62">
        <v>53131609</v>
      </c>
      <c r="EZH1790" s="62">
        <v>53131609</v>
      </c>
      <c r="EZI1790" s="62">
        <v>53131609</v>
      </c>
      <c r="EZJ1790" s="62">
        <v>53131609</v>
      </c>
      <c r="EZK1790" s="62">
        <v>53131609</v>
      </c>
      <c r="EZL1790" s="62">
        <v>53131609</v>
      </c>
      <c r="EZM1790" s="62">
        <v>53131609</v>
      </c>
      <c r="EZN1790" s="62">
        <v>53131609</v>
      </c>
      <c r="EZO1790" s="62">
        <v>53131609</v>
      </c>
      <c r="EZP1790" s="62">
        <v>53131609</v>
      </c>
      <c r="EZQ1790" s="62">
        <v>53131609</v>
      </c>
      <c r="EZR1790" s="62">
        <v>53131609</v>
      </c>
      <c r="EZS1790" s="62">
        <v>53131609</v>
      </c>
      <c r="EZT1790" s="62">
        <v>53131609</v>
      </c>
      <c r="EZU1790" s="62">
        <v>53131609</v>
      </c>
      <c r="EZV1790" s="62">
        <v>53131609</v>
      </c>
      <c r="EZW1790" s="62">
        <v>53131609</v>
      </c>
      <c r="EZX1790" s="62">
        <v>53131609</v>
      </c>
      <c r="EZY1790" s="62">
        <v>53131609</v>
      </c>
      <c r="EZZ1790" s="62">
        <v>53131609</v>
      </c>
      <c r="FAA1790" s="62">
        <v>53131609</v>
      </c>
      <c r="FAB1790" s="62">
        <v>53131609</v>
      </c>
      <c r="FAC1790" s="62">
        <v>53131609</v>
      </c>
      <c r="FAD1790" s="62">
        <v>53131609</v>
      </c>
      <c r="FAE1790" s="62">
        <v>53131609</v>
      </c>
      <c r="FAF1790" s="62">
        <v>53131609</v>
      </c>
      <c r="FAG1790" s="62">
        <v>53131609</v>
      </c>
      <c r="FAH1790" s="62">
        <v>53131609</v>
      </c>
      <c r="FAI1790" s="62">
        <v>53131609</v>
      </c>
      <c r="FAJ1790" s="62">
        <v>53131609</v>
      </c>
      <c r="FAK1790" s="62">
        <v>53131609</v>
      </c>
      <c r="FAL1790" s="62">
        <v>53131609</v>
      </c>
      <c r="FAM1790" s="62">
        <v>53131609</v>
      </c>
      <c r="FAN1790" s="62">
        <v>53131609</v>
      </c>
      <c r="FAO1790" s="62">
        <v>53131609</v>
      </c>
      <c r="FAP1790" s="62">
        <v>53131609</v>
      </c>
      <c r="FAQ1790" s="62">
        <v>53131609</v>
      </c>
      <c r="FAR1790" s="62">
        <v>53131609</v>
      </c>
      <c r="FAS1790" s="62">
        <v>53131609</v>
      </c>
      <c r="FAT1790" s="62">
        <v>53131609</v>
      </c>
      <c r="FAU1790" s="62">
        <v>53131609</v>
      </c>
      <c r="FAV1790" s="62">
        <v>53131609</v>
      </c>
      <c r="FAW1790" s="62">
        <v>53131609</v>
      </c>
      <c r="FAX1790" s="62">
        <v>53131609</v>
      </c>
      <c r="FAY1790" s="62">
        <v>53131609</v>
      </c>
      <c r="FAZ1790" s="62">
        <v>53131609</v>
      </c>
      <c r="FBA1790" s="62">
        <v>53131609</v>
      </c>
      <c r="FBB1790" s="62">
        <v>53131609</v>
      </c>
      <c r="FBC1790" s="62">
        <v>53131609</v>
      </c>
      <c r="FBD1790" s="62">
        <v>53131609</v>
      </c>
      <c r="FBE1790" s="62">
        <v>53131609</v>
      </c>
      <c r="FBF1790" s="62">
        <v>53131609</v>
      </c>
      <c r="FBG1790" s="62">
        <v>53131609</v>
      </c>
      <c r="FBH1790" s="62">
        <v>53131609</v>
      </c>
      <c r="FBI1790" s="62">
        <v>53131609</v>
      </c>
      <c r="FBJ1790" s="62">
        <v>53131609</v>
      </c>
      <c r="FBK1790" s="62">
        <v>53131609</v>
      </c>
      <c r="FBL1790" s="62">
        <v>53131609</v>
      </c>
      <c r="FBM1790" s="62">
        <v>53131609</v>
      </c>
      <c r="FBN1790" s="62">
        <v>53131609</v>
      </c>
      <c r="FBO1790" s="62">
        <v>53131609</v>
      </c>
      <c r="FBP1790" s="62">
        <v>53131609</v>
      </c>
      <c r="FBQ1790" s="62">
        <v>53131609</v>
      </c>
      <c r="FBR1790" s="62">
        <v>53131609</v>
      </c>
      <c r="FBS1790" s="62">
        <v>53131609</v>
      </c>
      <c r="FBT1790" s="62">
        <v>53131609</v>
      </c>
      <c r="FBU1790" s="62">
        <v>53131609</v>
      </c>
      <c r="FBV1790" s="62">
        <v>53131609</v>
      </c>
      <c r="FBW1790" s="62">
        <v>53131609</v>
      </c>
      <c r="FBX1790" s="62">
        <v>53131609</v>
      </c>
      <c r="FBY1790" s="62">
        <v>53131609</v>
      </c>
      <c r="FBZ1790" s="62">
        <v>53131609</v>
      </c>
      <c r="FCA1790" s="62">
        <v>53131609</v>
      </c>
      <c r="FCB1790" s="62">
        <v>53131609</v>
      </c>
      <c r="FCC1790" s="62">
        <v>53131609</v>
      </c>
      <c r="FCD1790" s="62">
        <v>53131609</v>
      </c>
      <c r="FCE1790" s="62">
        <v>53131609</v>
      </c>
      <c r="FCF1790" s="62">
        <v>53131609</v>
      </c>
      <c r="FCG1790" s="62">
        <v>53131609</v>
      </c>
      <c r="FCH1790" s="62">
        <v>53131609</v>
      </c>
      <c r="FCI1790" s="62">
        <v>53131609</v>
      </c>
      <c r="FCJ1790" s="62">
        <v>53131609</v>
      </c>
      <c r="FCK1790" s="62">
        <v>53131609</v>
      </c>
      <c r="FCL1790" s="62">
        <v>53131609</v>
      </c>
      <c r="FCM1790" s="62">
        <v>53131609</v>
      </c>
      <c r="FCN1790" s="62">
        <v>53131609</v>
      </c>
      <c r="FCO1790" s="62">
        <v>53131609</v>
      </c>
      <c r="FCP1790" s="62">
        <v>53131609</v>
      </c>
      <c r="FCQ1790" s="62">
        <v>53131609</v>
      </c>
      <c r="FCR1790" s="62">
        <v>53131609</v>
      </c>
      <c r="FCS1790" s="62">
        <v>53131609</v>
      </c>
      <c r="FCT1790" s="62">
        <v>53131609</v>
      </c>
      <c r="FCU1790" s="62">
        <v>53131609</v>
      </c>
      <c r="FCV1790" s="62">
        <v>53131609</v>
      </c>
      <c r="FCW1790" s="62">
        <v>53131609</v>
      </c>
      <c r="FCX1790" s="62">
        <v>53131609</v>
      </c>
      <c r="FCY1790" s="62">
        <v>53131609</v>
      </c>
      <c r="FCZ1790" s="62">
        <v>53131609</v>
      </c>
      <c r="FDA1790" s="62">
        <v>53131609</v>
      </c>
      <c r="FDB1790" s="62">
        <v>53131609</v>
      </c>
      <c r="FDC1790" s="62">
        <v>53131609</v>
      </c>
      <c r="FDD1790" s="62">
        <v>53131609</v>
      </c>
      <c r="FDE1790" s="62">
        <v>53131609</v>
      </c>
      <c r="FDF1790" s="62">
        <v>53131609</v>
      </c>
      <c r="FDG1790" s="62">
        <v>53131609</v>
      </c>
      <c r="FDH1790" s="62">
        <v>53131609</v>
      </c>
      <c r="FDI1790" s="62">
        <v>53131609</v>
      </c>
      <c r="FDJ1790" s="62">
        <v>53131609</v>
      </c>
      <c r="FDK1790" s="62">
        <v>53131609</v>
      </c>
      <c r="FDL1790" s="62">
        <v>53131609</v>
      </c>
      <c r="FDM1790" s="62">
        <v>53131609</v>
      </c>
      <c r="FDN1790" s="62">
        <v>53131609</v>
      </c>
      <c r="FDO1790" s="62">
        <v>53131609</v>
      </c>
      <c r="FDP1790" s="62">
        <v>53131609</v>
      </c>
      <c r="FDQ1790" s="62">
        <v>53131609</v>
      </c>
      <c r="FDR1790" s="62">
        <v>53131609</v>
      </c>
      <c r="FDS1790" s="62">
        <v>53131609</v>
      </c>
      <c r="FDT1790" s="62">
        <v>53131609</v>
      </c>
      <c r="FDU1790" s="62">
        <v>53131609</v>
      </c>
      <c r="FDV1790" s="62">
        <v>53131609</v>
      </c>
      <c r="FDW1790" s="62">
        <v>53131609</v>
      </c>
      <c r="FDX1790" s="62">
        <v>53131609</v>
      </c>
      <c r="FDY1790" s="62">
        <v>53131609</v>
      </c>
      <c r="FDZ1790" s="62">
        <v>53131609</v>
      </c>
      <c r="FEA1790" s="62">
        <v>53131609</v>
      </c>
      <c r="FEB1790" s="62">
        <v>53131609</v>
      </c>
      <c r="FEC1790" s="62">
        <v>53131609</v>
      </c>
      <c r="FED1790" s="62">
        <v>53131609</v>
      </c>
      <c r="FEE1790" s="62">
        <v>53131609</v>
      </c>
      <c r="FEF1790" s="62">
        <v>53131609</v>
      </c>
      <c r="FEG1790" s="62">
        <v>53131609</v>
      </c>
      <c r="FEH1790" s="62">
        <v>53131609</v>
      </c>
      <c r="FEI1790" s="62">
        <v>53131609</v>
      </c>
      <c r="FEJ1790" s="62">
        <v>53131609</v>
      </c>
      <c r="FEK1790" s="62">
        <v>53131609</v>
      </c>
      <c r="FEL1790" s="62">
        <v>53131609</v>
      </c>
      <c r="FEM1790" s="62">
        <v>53131609</v>
      </c>
      <c r="FEN1790" s="62">
        <v>53131609</v>
      </c>
      <c r="FEO1790" s="62">
        <v>53131609</v>
      </c>
      <c r="FEP1790" s="62">
        <v>53131609</v>
      </c>
      <c r="FEQ1790" s="62">
        <v>53131609</v>
      </c>
      <c r="FER1790" s="62">
        <v>53131609</v>
      </c>
      <c r="FES1790" s="62">
        <v>53131609</v>
      </c>
      <c r="FET1790" s="62">
        <v>53131609</v>
      </c>
      <c r="FEU1790" s="62">
        <v>53131609</v>
      </c>
      <c r="FEV1790" s="62">
        <v>53131609</v>
      </c>
      <c r="FEW1790" s="62">
        <v>53131609</v>
      </c>
      <c r="FEX1790" s="62">
        <v>53131609</v>
      </c>
      <c r="FEY1790" s="62">
        <v>53131609</v>
      </c>
      <c r="FEZ1790" s="62">
        <v>53131609</v>
      </c>
      <c r="FFA1790" s="62">
        <v>53131609</v>
      </c>
      <c r="FFB1790" s="62">
        <v>53131609</v>
      </c>
      <c r="FFC1790" s="62">
        <v>53131609</v>
      </c>
      <c r="FFD1790" s="62">
        <v>53131609</v>
      </c>
      <c r="FFE1790" s="62">
        <v>53131609</v>
      </c>
      <c r="FFF1790" s="62">
        <v>53131609</v>
      </c>
      <c r="FFG1790" s="62">
        <v>53131609</v>
      </c>
      <c r="FFH1790" s="62">
        <v>53131609</v>
      </c>
      <c r="FFI1790" s="62">
        <v>53131609</v>
      </c>
      <c r="FFJ1790" s="62">
        <v>53131609</v>
      </c>
      <c r="FFK1790" s="62">
        <v>53131609</v>
      </c>
      <c r="FFL1790" s="62">
        <v>53131609</v>
      </c>
      <c r="FFM1790" s="62">
        <v>53131609</v>
      </c>
      <c r="FFN1790" s="62">
        <v>53131609</v>
      </c>
      <c r="FFO1790" s="62">
        <v>53131609</v>
      </c>
      <c r="FFP1790" s="62">
        <v>53131609</v>
      </c>
      <c r="FFQ1790" s="62">
        <v>53131609</v>
      </c>
      <c r="FFR1790" s="62">
        <v>53131609</v>
      </c>
      <c r="FFS1790" s="62">
        <v>53131609</v>
      </c>
      <c r="FFT1790" s="62">
        <v>53131609</v>
      </c>
      <c r="FFU1790" s="62">
        <v>53131609</v>
      </c>
      <c r="FFV1790" s="62">
        <v>53131609</v>
      </c>
      <c r="FFW1790" s="62">
        <v>53131609</v>
      </c>
      <c r="FFX1790" s="62">
        <v>53131609</v>
      </c>
      <c r="FFY1790" s="62">
        <v>53131609</v>
      </c>
      <c r="FFZ1790" s="62">
        <v>53131609</v>
      </c>
      <c r="FGA1790" s="62">
        <v>53131609</v>
      </c>
      <c r="FGB1790" s="62">
        <v>53131609</v>
      </c>
      <c r="FGC1790" s="62">
        <v>53131609</v>
      </c>
      <c r="FGD1790" s="62">
        <v>53131609</v>
      </c>
      <c r="FGE1790" s="62">
        <v>53131609</v>
      </c>
      <c r="FGF1790" s="62">
        <v>53131609</v>
      </c>
      <c r="FGG1790" s="62">
        <v>53131609</v>
      </c>
      <c r="FGH1790" s="62">
        <v>53131609</v>
      </c>
      <c r="FGI1790" s="62">
        <v>53131609</v>
      </c>
      <c r="FGJ1790" s="62">
        <v>53131609</v>
      </c>
      <c r="FGK1790" s="62">
        <v>53131609</v>
      </c>
      <c r="FGL1790" s="62">
        <v>53131609</v>
      </c>
      <c r="FGM1790" s="62">
        <v>53131609</v>
      </c>
      <c r="FGN1790" s="62">
        <v>53131609</v>
      </c>
      <c r="FGO1790" s="62">
        <v>53131609</v>
      </c>
      <c r="FGP1790" s="62">
        <v>53131609</v>
      </c>
      <c r="FGQ1790" s="62">
        <v>53131609</v>
      </c>
      <c r="FGR1790" s="62">
        <v>53131609</v>
      </c>
      <c r="FGS1790" s="62">
        <v>53131609</v>
      </c>
      <c r="FGT1790" s="62">
        <v>53131609</v>
      </c>
      <c r="FGU1790" s="62">
        <v>53131609</v>
      </c>
      <c r="FGV1790" s="62">
        <v>53131609</v>
      </c>
      <c r="FGW1790" s="62">
        <v>53131609</v>
      </c>
      <c r="FGX1790" s="62">
        <v>53131609</v>
      </c>
      <c r="FGY1790" s="62">
        <v>53131609</v>
      </c>
      <c r="FGZ1790" s="62">
        <v>53131609</v>
      </c>
      <c r="FHA1790" s="62">
        <v>53131609</v>
      </c>
      <c r="FHB1790" s="62">
        <v>53131609</v>
      </c>
      <c r="FHC1790" s="62">
        <v>53131609</v>
      </c>
      <c r="FHD1790" s="62">
        <v>53131609</v>
      </c>
      <c r="FHE1790" s="62">
        <v>53131609</v>
      </c>
      <c r="FHF1790" s="62">
        <v>53131609</v>
      </c>
      <c r="FHG1790" s="62">
        <v>53131609</v>
      </c>
      <c r="FHH1790" s="62">
        <v>53131609</v>
      </c>
      <c r="FHI1790" s="62">
        <v>53131609</v>
      </c>
      <c r="FHJ1790" s="62">
        <v>53131609</v>
      </c>
      <c r="FHK1790" s="62">
        <v>53131609</v>
      </c>
      <c r="FHL1790" s="62">
        <v>53131609</v>
      </c>
      <c r="FHM1790" s="62">
        <v>53131609</v>
      </c>
      <c r="FHN1790" s="62">
        <v>53131609</v>
      </c>
      <c r="FHO1790" s="62">
        <v>53131609</v>
      </c>
      <c r="FHP1790" s="62">
        <v>53131609</v>
      </c>
      <c r="FHQ1790" s="62">
        <v>53131609</v>
      </c>
      <c r="FHR1790" s="62">
        <v>53131609</v>
      </c>
      <c r="FHS1790" s="62">
        <v>53131609</v>
      </c>
      <c r="FHT1790" s="62">
        <v>53131609</v>
      </c>
      <c r="FHU1790" s="62">
        <v>53131609</v>
      </c>
      <c r="FHV1790" s="62">
        <v>53131609</v>
      </c>
      <c r="FHW1790" s="62">
        <v>53131609</v>
      </c>
      <c r="FHX1790" s="62">
        <v>53131609</v>
      </c>
      <c r="FHY1790" s="62">
        <v>53131609</v>
      </c>
      <c r="FHZ1790" s="62">
        <v>53131609</v>
      </c>
      <c r="FIA1790" s="62">
        <v>53131609</v>
      </c>
      <c r="FIB1790" s="62">
        <v>53131609</v>
      </c>
      <c r="FIC1790" s="62">
        <v>53131609</v>
      </c>
      <c r="FID1790" s="62">
        <v>53131609</v>
      </c>
      <c r="FIE1790" s="62">
        <v>53131609</v>
      </c>
      <c r="FIF1790" s="62">
        <v>53131609</v>
      </c>
      <c r="FIG1790" s="62">
        <v>53131609</v>
      </c>
      <c r="FIH1790" s="62">
        <v>53131609</v>
      </c>
      <c r="FII1790" s="62">
        <v>53131609</v>
      </c>
      <c r="FIJ1790" s="62">
        <v>53131609</v>
      </c>
      <c r="FIK1790" s="62">
        <v>53131609</v>
      </c>
      <c r="FIL1790" s="62">
        <v>53131609</v>
      </c>
      <c r="FIM1790" s="62">
        <v>53131609</v>
      </c>
      <c r="FIN1790" s="62">
        <v>53131609</v>
      </c>
      <c r="FIO1790" s="62">
        <v>53131609</v>
      </c>
      <c r="FIP1790" s="62">
        <v>53131609</v>
      </c>
      <c r="FIQ1790" s="62">
        <v>53131609</v>
      </c>
      <c r="FIR1790" s="62">
        <v>53131609</v>
      </c>
      <c r="FIS1790" s="62">
        <v>53131609</v>
      </c>
      <c r="FIT1790" s="62">
        <v>53131609</v>
      </c>
      <c r="FIU1790" s="62">
        <v>53131609</v>
      </c>
      <c r="FIV1790" s="62">
        <v>53131609</v>
      </c>
      <c r="FIW1790" s="62">
        <v>53131609</v>
      </c>
      <c r="FIX1790" s="62">
        <v>53131609</v>
      </c>
      <c r="FIY1790" s="62">
        <v>53131609</v>
      </c>
      <c r="FIZ1790" s="62">
        <v>53131609</v>
      </c>
      <c r="FJA1790" s="62">
        <v>53131609</v>
      </c>
      <c r="FJB1790" s="62">
        <v>53131609</v>
      </c>
      <c r="FJC1790" s="62">
        <v>53131609</v>
      </c>
      <c r="FJD1790" s="62">
        <v>53131609</v>
      </c>
      <c r="FJE1790" s="62">
        <v>53131609</v>
      </c>
      <c r="FJF1790" s="62">
        <v>53131609</v>
      </c>
      <c r="FJG1790" s="62">
        <v>53131609</v>
      </c>
      <c r="FJH1790" s="62">
        <v>53131609</v>
      </c>
      <c r="FJI1790" s="62">
        <v>53131609</v>
      </c>
      <c r="FJJ1790" s="62">
        <v>53131609</v>
      </c>
      <c r="FJK1790" s="62">
        <v>53131609</v>
      </c>
      <c r="FJL1790" s="62">
        <v>53131609</v>
      </c>
      <c r="FJM1790" s="62">
        <v>53131609</v>
      </c>
      <c r="FJN1790" s="62">
        <v>53131609</v>
      </c>
      <c r="FJO1790" s="62">
        <v>53131609</v>
      </c>
      <c r="FJP1790" s="62">
        <v>53131609</v>
      </c>
      <c r="FJQ1790" s="62">
        <v>53131609</v>
      </c>
      <c r="FJR1790" s="62">
        <v>53131609</v>
      </c>
      <c r="FJS1790" s="62">
        <v>53131609</v>
      </c>
      <c r="FJT1790" s="62">
        <v>53131609</v>
      </c>
      <c r="FJU1790" s="62">
        <v>53131609</v>
      </c>
      <c r="FJV1790" s="62">
        <v>53131609</v>
      </c>
      <c r="FJW1790" s="62">
        <v>53131609</v>
      </c>
      <c r="FJX1790" s="62">
        <v>53131609</v>
      </c>
      <c r="FJY1790" s="62">
        <v>53131609</v>
      </c>
      <c r="FJZ1790" s="62">
        <v>53131609</v>
      </c>
      <c r="FKA1790" s="62">
        <v>53131609</v>
      </c>
      <c r="FKB1790" s="62">
        <v>53131609</v>
      </c>
      <c r="FKC1790" s="62">
        <v>53131609</v>
      </c>
      <c r="FKD1790" s="62">
        <v>53131609</v>
      </c>
      <c r="FKE1790" s="62">
        <v>53131609</v>
      </c>
      <c r="FKF1790" s="62">
        <v>53131609</v>
      </c>
      <c r="FKG1790" s="62">
        <v>53131609</v>
      </c>
      <c r="FKH1790" s="62">
        <v>53131609</v>
      </c>
      <c r="FKI1790" s="62">
        <v>53131609</v>
      </c>
      <c r="FKJ1790" s="62">
        <v>53131609</v>
      </c>
      <c r="FKK1790" s="62">
        <v>53131609</v>
      </c>
      <c r="FKL1790" s="62">
        <v>53131609</v>
      </c>
      <c r="FKM1790" s="62">
        <v>53131609</v>
      </c>
      <c r="FKN1790" s="62">
        <v>53131609</v>
      </c>
      <c r="FKO1790" s="62">
        <v>53131609</v>
      </c>
      <c r="FKP1790" s="62">
        <v>53131609</v>
      </c>
      <c r="FKQ1790" s="62">
        <v>53131609</v>
      </c>
      <c r="FKR1790" s="62">
        <v>53131609</v>
      </c>
      <c r="FKS1790" s="62">
        <v>53131609</v>
      </c>
      <c r="FKT1790" s="62">
        <v>53131609</v>
      </c>
      <c r="FKU1790" s="62">
        <v>53131609</v>
      </c>
      <c r="FKV1790" s="62">
        <v>53131609</v>
      </c>
      <c r="FKW1790" s="62">
        <v>53131609</v>
      </c>
      <c r="FKX1790" s="62">
        <v>53131609</v>
      </c>
      <c r="FKY1790" s="62">
        <v>53131609</v>
      </c>
      <c r="FKZ1790" s="62">
        <v>53131609</v>
      </c>
      <c r="FLA1790" s="62">
        <v>53131609</v>
      </c>
      <c r="FLB1790" s="62">
        <v>53131609</v>
      </c>
      <c r="FLC1790" s="62">
        <v>53131609</v>
      </c>
      <c r="FLD1790" s="62">
        <v>53131609</v>
      </c>
      <c r="FLE1790" s="62">
        <v>53131609</v>
      </c>
      <c r="FLF1790" s="62">
        <v>53131609</v>
      </c>
      <c r="FLG1790" s="62">
        <v>53131609</v>
      </c>
      <c r="FLH1790" s="62">
        <v>53131609</v>
      </c>
      <c r="FLI1790" s="62">
        <v>53131609</v>
      </c>
      <c r="FLJ1790" s="62">
        <v>53131609</v>
      </c>
      <c r="FLK1790" s="62">
        <v>53131609</v>
      </c>
      <c r="FLL1790" s="62">
        <v>53131609</v>
      </c>
      <c r="FLM1790" s="62">
        <v>53131609</v>
      </c>
      <c r="FLN1790" s="62">
        <v>53131609</v>
      </c>
      <c r="FLO1790" s="62">
        <v>53131609</v>
      </c>
      <c r="FLP1790" s="62">
        <v>53131609</v>
      </c>
      <c r="FLQ1790" s="62">
        <v>53131609</v>
      </c>
      <c r="FLR1790" s="62">
        <v>53131609</v>
      </c>
      <c r="FLS1790" s="62">
        <v>53131609</v>
      </c>
      <c r="FLT1790" s="62">
        <v>53131609</v>
      </c>
      <c r="FLU1790" s="62">
        <v>53131609</v>
      </c>
      <c r="FLV1790" s="62">
        <v>53131609</v>
      </c>
      <c r="FLW1790" s="62">
        <v>53131609</v>
      </c>
      <c r="FLX1790" s="62">
        <v>53131609</v>
      </c>
      <c r="FLY1790" s="62">
        <v>53131609</v>
      </c>
      <c r="FLZ1790" s="62">
        <v>53131609</v>
      </c>
      <c r="FMA1790" s="62">
        <v>53131609</v>
      </c>
      <c r="FMB1790" s="62">
        <v>53131609</v>
      </c>
      <c r="FMC1790" s="62">
        <v>53131609</v>
      </c>
      <c r="FMD1790" s="62">
        <v>53131609</v>
      </c>
      <c r="FME1790" s="62">
        <v>53131609</v>
      </c>
      <c r="FMF1790" s="62">
        <v>53131609</v>
      </c>
      <c r="FMG1790" s="62">
        <v>53131609</v>
      </c>
      <c r="FMH1790" s="62">
        <v>53131609</v>
      </c>
      <c r="FMI1790" s="62">
        <v>53131609</v>
      </c>
      <c r="FMJ1790" s="62">
        <v>53131609</v>
      </c>
      <c r="FMK1790" s="62">
        <v>53131609</v>
      </c>
      <c r="FML1790" s="62">
        <v>53131609</v>
      </c>
      <c r="FMM1790" s="62">
        <v>53131609</v>
      </c>
      <c r="FMN1790" s="62">
        <v>53131609</v>
      </c>
      <c r="FMO1790" s="62">
        <v>53131609</v>
      </c>
      <c r="FMP1790" s="62">
        <v>53131609</v>
      </c>
      <c r="FMQ1790" s="62">
        <v>53131609</v>
      </c>
      <c r="FMR1790" s="62">
        <v>53131609</v>
      </c>
      <c r="FMS1790" s="62">
        <v>53131609</v>
      </c>
      <c r="FMT1790" s="62">
        <v>53131609</v>
      </c>
      <c r="FMU1790" s="62">
        <v>53131609</v>
      </c>
      <c r="FMV1790" s="62">
        <v>53131609</v>
      </c>
      <c r="FMW1790" s="62">
        <v>53131609</v>
      </c>
      <c r="FMX1790" s="62">
        <v>53131609</v>
      </c>
      <c r="FMY1790" s="62">
        <v>53131609</v>
      </c>
      <c r="FMZ1790" s="62">
        <v>53131609</v>
      </c>
      <c r="FNA1790" s="62">
        <v>53131609</v>
      </c>
      <c r="FNB1790" s="62">
        <v>53131609</v>
      </c>
      <c r="FNC1790" s="62">
        <v>53131609</v>
      </c>
      <c r="FND1790" s="62">
        <v>53131609</v>
      </c>
      <c r="FNE1790" s="62">
        <v>53131609</v>
      </c>
      <c r="FNF1790" s="62">
        <v>53131609</v>
      </c>
      <c r="FNG1790" s="62">
        <v>53131609</v>
      </c>
      <c r="FNH1790" s="62">
        <v>53131609</v>
      </c>
      <c r="FNI1790" s="62">
        <v>53131609</v>
      </c>
      <c r="FNJ1790" s="62">
        <v>53131609</v>
      </c>
      <c r="FNK1790" s="62">
        <v>53131609</v>
      </c>
      <c r="FNL1790" s="62">
        <v>53131609</v>
      </c>
      <c r="FNM1790" s="62">
        <v>53131609</v>
      </c>
      <c r="FNN1790" s="62">
        <v>53131609</v>
      </c>
      <c r="FNO1790" s="62">
        <v>53131609</v>
      </c>
      <c r="FNP1790" s="62">
        <v>53131609</v>
      </c>
      <c r="FNQ1790" s="62">
        <v>53131609</v>
      </c>
      <c r="FNR1790" s="62">
        <v>53131609</v>
      </c>
      <c r="FNS1790" s="62">
        <v>53131609</v>
      </c>
      <c r="FNT1790" s="62">
        <v>53131609</v>
      </c>
      <c r="FNU1790" s="62">
        <v>53131609</v>
      </c>
      <c r="FNV1790" s="62">
        <v>53131609</v>
      </c>
      <c r="FNW1790" s="62">
        <v>53131609</v>
      </c>
      <c r="FNX1790" s="62">
        <v>53131609</v>
      </c>
      <c r="FNY1790" s="62">
        <v>53131609</v>
      </c>
      <c r="FNZ1790" s="62">
        <v>53131609</v>
      </c>
      <c r="FOA1790" s="62">
        <v>53131609</v>
      </c>
      <c r="FOB1790" s="62">
        <v>53131609</v>
      </c>
      <c r="FOC1790" s="62">
        <v>53131609</v>
      </c>
      <c r="FOD1790" s="62">
        <v>53131609</v>
      </c>
      <c r="FOE1790" s="62">
        <v>53131609</v>
      </c>
      <c r="FOF1790" s="62">
        <v>53131609</v>
      </c>
      <c r="FOG1790" s="62">
        <v>53131609</v>
      </c>
      <c r="FOH1790" s="62">
        <v>53131609</v>
      </c>
      <c r="FOI1790" s="62">
        <v>53131609</v>
      </c>
      <c r="FOJ1790" s="62">
        <v>53131609</v>
      </c>
      <c r="FOK1790" s="62">
        <v>53131609</v>
      </c>
      <c r="FOL1790" s="62">
        <v>53131609</v>
      </c>
      <c r="FOM1790" s="62">
        <v>53131609</v>
      </c>
      <c r="FON1790" s="62">
        <v>53131609</v>
      </c>
      <c r="FOO1790" s="62">
        <v>53131609</v>
      </c>
      <c r="FOP1790" s="62">
        <v>53131609</v>
      </c>
      <c r="FOQ1790" s="62">
        <v>53131609</v>
      </c>
      <c r="FOR1790" s="62">
        <v>53131609</v>
      </c>
      <c r="FOS1790" s="62">
        <v>53131609</v>
      </c>
      <c r="FOT1790" s="62">
        <v>53131609</v>
      </c>
      <c r="FOU1790" s="62">
        <v>53131609</v>
      </c>
      <c r="FOV1790" s="62">
        <v>53131609</v>
      </c>
      <c r="FOW1790" s="62">
        <v>53131609</v>
      </c>
      <c r="FOX1790" s="62">
        <v>53131609</v>
      </c>
      <c r="FOY1790" s="62">
        <v>53131609</v>
      </c>
      <c r="FOZ1790" s="62">
        <v>53131609</v>
      </c>
      <c r="FPA1790" s="62">
        <v>53131609</v>
      </c>
      <c r="FPB1790" s="62">
        <v>53131609</v>
      </c>
      <c r="FPC1790" s="62">
        <v>53131609</v>
      </c>
      <c r="FPD1790" s="62">
        <v>53131609</v>
      </c>
      <c r="FPE1790" s="62">
        <v>53131609</v>
      </c>
      <c r="FPF1790" s="62">
        <v>53131609</v>
      </c>
      <c r="FPG1790" s="62">
        <v>53131609</v>
      </c>
      <c r="FPH1790" s="62">
        <v>53131609</v>
      </c>
      <c r="FPI1790" s="62">
        <v>53131609</v>
      </c>
      <c r="FPJ1790" s="62">
        <v>53131609</v>
      </c>
      <c r="FPK1790" s="62">
        <v>53131609</v>
      </c>
      <c r="FPL1790" s="62">
        <v>53131609</v>
      </c>
      <c r="FPM1790" s="62">
        <v>53131609</v>
      </c>
      <c r="FPN1790" s="62">
        <v>53131609</v>
      </c>
      <c r="FPO1790" s="62">
        <v>53131609</v>
      </c>
      <c r="FPP1790" s="62">
        <v>53131609</v>
      </c>
      <c r="FPQ1790" s="62">
        <v>53131609</v>
      </c>
      <c r="FPR1790" s="62">
        <v>53131609</v>
      </c>
      <c r="FPS1790" s="62">
        <v>53131609</v>
      </c>
      <c r="FPT1790" s="62">
        <v>53131609</v>
      </c>
      <c r="FPU1790" s="62">
        <v>53131609</v>
      </c>
      <c r="FPV1790" s="62">
        <v>53131609</v>
      </c>
      <c r="FPW1790" s="62">
        <v>53131609</v>
      </c>
      <c r="FPX1790" s="62">
        <v>53131609</v>
      </c>
      <c r="FPY1790" s="62">
        <v>53131609</v>
      </c>
      <c r="FPZ1790" s="62">
        <v>53131609</v>
      </c>
      <c r="FQA1790" s="62">
        <v>53131609</v>
      </c>
      <c r="FQB1790" s="62">
        <v>53131609</v>
      </c>
      <c r="FQC1790" s="62">
        <v>53131609</v>
      </c>
      <c r="FQD1790" s="62">
        <v>53131609</v>
      </c>
      <c r="FQE1790" s="62">
        <v>53131609</v>
      </c>
      <c r="FQF1790" s="62">
        <v>53131609</v>
      </c>
      <c r="FQG1790" s="62">
        <v>53131609</v>
      </c>
      <c r="FQH1790" s="62">
        <v>53131609</v>
      </c>
      <c r="FQI1790" s="62">
        <v>53131609</v>
      </c>
      <c r="FQJ1790" s="62">
        <v>53131609</v>
      </c>
      <c r="FQK1790" s="62">
        <v>53131609</v>
      </c>
      <c r="FQL1790" s="62">
        <v>53131609</v>
      </c>
      <c r="FQM1790" s="62">
        <v>53131609</v>
      </c>
      <c r="FQN1790" s="62">
        <v>53131609</v>
      </c>
      <c r="FQO1790" s="62">
        <v>53131609</v>
      </c>
      <c r="FQP1790" s="62">
        <v>53131609</v>
      </c>
      <c r="FQQ1790" s="62">
        <v>53131609</v>
      </c>
      <c r="FQR1790" s="62">
        <v>53131609</v>
      </c>
      <c r="FQS1790" s="62">
        <v>53131609</v>
      </c>
      <c r="FQT1790" s="62">
        <v>53131609</v>
      </c>
      <c r="FQU1790" s="62">
        <v>53131609</v>
      </c>
      <c r="FQV1790" s="62">
        <v>53131609</v>
      </c>
      <c r="FQW1790" s="62">
        <v>53131609</v>
      </c>
      <c r="FQX1790" s="62">
        <v>53131609</v>
      </c>
      <c r="FQY1790" s="62">
        <v>53131609</v>
      </c>
      <c r="FQZ1790" s="62">
        <v>53131609</v>
      </c>
      <c r="FRA1790" s="62">
        <v>53131609</v>
      </c>
      <c r="FRB1790" s="62">
        <v>53131609</v>
      </c>
      <c r="FRC1790" s="62">
        <v>53131609</v>
      </c>
      <c r="FRD1790" s="62">
        <v>53131609</v>
      </c>
      <c r="FRE1790" s="62">
        <v>53131609</v>
      </c>
      <c r="FRF1790" s="62">
        <v>53131609</v>
      </c>
      <c r="FRG1790" s="62">
        <v>53131609</v>
      </c>
      <c r="FRH1790" s="62">
        <v>53131609</v>
      </c>
      <c r="FRI1790" s="62">
        <v>53131609</v>
      </c>
      <c r="FRJ1790" s="62">
        <v>53131609</v>
      </c>
      <c r="FRK1790" s="62">
        <v>53131609</v>
      </c>
      <c r="FRL1790" s="62">
        <v>53131609</v>
      </c>
      <c r="FRM1790" s="62">
        <v>53131609</v>
      </c>
      <c r="FRN1790" s="62">
        <v>53131609</v>
      </c>
      <c r="FRO1790" s="62">
        <v>53131609</v>
      </c>
      <c r="FRP1790" s="62">
        <v>53131609</v>
      </c>
      <c r="FRQ1790" s="62">
        <v>53131609</v>
      </c>
      <c r="FRR1790" s="62">
        <v>53131609</v>
      </c>
      <c r="FRS1790" s="62">
        <v>53131609</v>
      </c>
      <c r="FRT1790" s="62">
        <v>53131609</v>
      </c>
      <c r="FRU1790" s="62">
        <v>53131609</v>
      </c>
      <c r="FRV1790" s="62">
        <v>53131609</v>
      </c>
      <c r="FRW1790" s="62">
        <v>53131609</v>
      </c>
      <c r="FRX1790" s="62">
        <v>53131609</v>
      </c>
      <c r="FRY1790" s="62">
        <v>53131609</v>
      </c>
      <c r="FRZ1790" s="62">
        <v>53131609</v>
      </c>
      <c r="FSA1790" s="62">
        <v>53131609</v>
      </c>
      <c r="FSB1790" s="62">
        <v>53131609</v>
      </c>
      <c r="FSC1790" s="62">
        <v>53131609</v>
      </c>
      <c r="FSD1790" s="62">
        <v>53131609</v>
      </c>
      <c r="FSE1790" s="62">
        <v>53131609</v>
      </c>
      <c r="FSF1790" s="62">
        <v>53131609</v>
      </c>
      <c r="FSG1790" s="62">
        <v>53131609</v>
      </c>
      <c r="FSH1790" s="62">
        <v>53131609</v>
      </c>
      <c r="FSI1790" s="62">
        <v>53131609</v>
      </c>
      <c r="FSJ1790" s="62">
        <v>53131609</v>
      </c>
      <c r="FSK1790" s="62">
        <v>53131609</v>
      </c>
      <c r="FSL1790" s="62">
        <v>53131609</v>
      </c>
      <c r="FSM1790" s="62">
        <v>53131609</v>
      </c>
      <c r="FSN1790" s="62">
        <v>53131609</v>
      </c>
      <c r="FSO1790" s="62">
        <v>53131609</v>
      </c>
      <c r="FSP1790" s="62">
        <v>53131609</v>
      </c>
      <c r="FSQ1790" s="62">
        <v>53131609</v>
      </c>
      <c r="FSR1790" s="62">
        <v>53131609</v>
      </c>
      <c r="FSS1790" s="62">
        <v>53131609</v>
      </c>
      <c r="FST1790" s="62">
        <v>53131609</v>
      </c>
      <c r="FSU1790" s="62">
        <v>53131609</v>
      </c>
      <c r="FSV1790" s="62">
        <v>53131609</v>
      </c>
      <c r="FSW1790" s="62">
        <v>53131609</v>
      </c>
      <c r="FSX1790" s="62">
        <v>53131609</v>
      </c>
      <c r="FSY1790" s="62">
        <v>53131609</v>
      </c>
      <c r="FSZ1790" s="62">
        <v>53131609</v>
      </c>
      <c r="FTA1790" s="62">
        <v>53131609</v>
      </c>
      <c r="FTB1790" s="62">
        <v>53131609</v>
      </c>
      <c r="FTC1790" s="62">
        <v>53131609</v>
      </c>
      <c r="FTD1790" s="62">
        <v>53131609</v>
      </c>
      <c r="FTE1790" s="62">
        <v>53131609</v>
      </c>
      <c r="FTF1790" s="62">
        <v>53131609</v>
      </c>
      <c r="FTG1790" s="62">
        <v>53131609</v>
      </c>
      <c r="FTH1790" s="62">
        <v>53131609</v>
      </c>
      <c r="FTI1790" s="62">
        <v>53131609</v>
      </c>
      <c r="FTJ1790" s="62">
        <v>53131609</v>
      </c>
      <c r="FTK1790" s="62">
        <v>53131609</v>
      </c>
      <c r="FTL1790" s="62">
        <v>53131609</v>
      </c>
      <c r="FTM1790" s="62">
        <v>53131609</v>
      </c>
      <c r="FTN1790" s="62">
        <v>53131609</v>
      </c>
      <c r="FTO1790" s="62">
        <v>53131609</v>
      </c>
      <c r="FTP1790" s="62">
        <v>53131609</v>
      </c>
      <c r="FTQ1790" s="62">
        <v>53131609</v>
      </c>
      <c r="FTR1790" s="62">
        <v>53131609</v>
      </c>
      <c r="FTS1790" s="62">
        <v>53131609</v>
      </c>
      <c r="FTT1790" s="62">
        <v>53131609</v>
      </c>
      <c r="FTU1790" s="62">
        <v>53131609</v>
      </c>
      <c r="FTV1790" s="62">
        <v>53131609</v>
      </c>
      <c r="FTW1790" s="62">
        <v>53131609</v>
      </c>
      <c r="FTX1790" s="62">
        <v>53131609</v>
      </c>
      <c r="FTY1790" s="62">
        <v>53131609</v>
      </c>
      <c r="FTZ1790" s="62">
        <v>53131609</v>
      </c>
      <c r="FUA1790" s="62">
        <v>53131609</v>
      </c>
      <c r="FUB1790" s="62">
        <v>53131609</v>
      </c>
      <c r="FUC1790" s="62">
        <v>53131609</v>
      </c>
      <c r="FUD1790" s="62">
        <v>53131609</v>
      </c>
      <c r="FUE1790" s="62">
        <v>53131609</v>
      </c>
      <c r="FUF1790" s="62">
        <v>53131609</v>
      </c>
      <c r="FUG1790" s="62">
        <v>53131609</v>
      </c>
      <c r="FUH1790" s="62">
        <v>53131609</v>
      </c>
      <c r="FUI1790" s="62">
        <v>53131609</v>
      </c>
      <c r="FUJ1790" s="62">
        <v>53131609</v>
      </c>
      <c r="FUK1790" s="62">
        <v>53131609</v>
      </c>
      <c r="FUL1790" s="62">
        <v>53131609</v>
      </c>
      <c r="FUM1790" s="62">
        <v>53131609</v>
      </c>
      <c r="FUN1790" s="62">
        <v>53131609</v>
      </c>
      <c r="FUO1790" s="62">
        <v>53131609</v>
      </c>
      <c r="FUP1790" s="62">
        <v>53131609</v>
      </c>
      <c r="FUQ1790" s="62">
        <v>53131609</v>
      </c>
      <c r="FUR1790" s="62">
        <v>53131609</v>
      </c>
      <c r="FUS1790" s="62">
        <v>53131609</v>
      </c>
      <c r="FUT1790" s="62">
        <v>53131609</v>
      </c>
      <c r="FUU1790" s="62">
        <v>53131609</v>
      </c>
      <c r="FUV1790" s="62">
        <v>53131609</v>
      </c>
      <c r="FUW1790" s="62">
        <v>53131609</v>
      </c>
      <c r="FUX1790" s="62">
        <v>53131609</v>
      </c>
      <c r="FUY1790" s="62">
        <v>53131609</v>
      </c>
      <c r="FUZ1790" s="62">
        <v>53131609</v>
      </c>
      <c r="FVA1790" s="62">
        <v>53131609</v>
      </c>
      <c r="FVB1790" s="62">
        <v>53131609</v>
      </c>
      <c r="FVC1790" s="62">
        <v>53131609</v>
      </c>
      <c r="FVD1790" s="62">
        <v>53131609</v>
      </c>
      <c r="FVE1790" s="62">
        <v>53131609</v>
      </c>
      <c r="FVF1790" s="62">
        <v>53131609</v>
      </c>
      <c r="FVG1790" s="62">
        <v>53131609</v>
      </c>
      <c r="FVH1790" s="62">
        <v>53131609</v>
      </c>
      <c r="FVI1790" s="62">
        <v>53131609</v>
      </c>
      <c r="FVJ1790" s="62">
        <v>53131609</v>
      </c>
      <c r="FVK1790" s="62">
        <v>53131609</v>
      </c>
      <c r="FVL1790" s="62">
        <v>53131609</v>
      </c>
      <c r="FVM1790" s="62">
        <v>53131609</v>
      </c>
      <c r="FVN1790" s="62">
        <v>53131609</v>
      </c>
      <c r="FVO1790" s="62">
        <v>53131609</v>
      </c>
      <c r="FVP1790" s="62">
        <v>53131609</v>
      </c>
      <c r="FVQ1790" s="62">
        <v>53131609</v>
      </c>
      <c r="FVR1790" s="62">
        <v>53131609</v>
      </c>
      <c r="FVS1790" s="62">
        <v>53131609</v>
      </c>
      <c r="FVT1790" s="62">
        <v>53131609</v>
      </c>
      <c r="FVU1790" s="62">
        <v>53131609</v>
      </c>
      <c r="FVV1790" s="62">
        <v>53131609</v>
      </c>
      <c r="FVW1790" s="62">
        <v>53131609</v>
      </c>
      <c r="FVX1790" s="62">
        <v>53131609</v>
      </c>
      <c r="FVY1790" s="62">
        <v>53131609</v>
      </c>
      <c r="FVZ1790" s="62">
        <v>53131609</v>
      </c>
      <c r="FWA1790" s="62">
        <v>53131609</v>
      </c>
      <c r="FWB1790" s="62">
        <v>53131609</v>
      </c>
      <c r="FWC1790" s="62">
        <v>53131609</v>
      </c>
      <c r="FWD1790" s="62">
        <v>53131609</v>
      </c>
      <c r="FWE1790" s="62">
        <v>53131609</v>
      </c>
      <c r="FWF1790" s="62">
        <v>53131609</v>
      </c>
      <c r="FWG1790" s="62">
        <v>53131609</v>
      </c>
      <c r="FWH1790" s="62">
        <v>53131609</v>
      </c>
      <c r="FWI1790" s="62">
        <v>53131609</v>
      </c>
      <c r="FWJ1790" s="62">
        <v>53131609</v>
      </c>
      <c r="FWK1790" s="62">
        <v>53131609</v>
      </c>
      <c r="FWL1790" s="62">
        <v>53131609</v>
      </c>
      <c r="FWM1790" s="62">
        <v>53131609</v>
      </c>
      <c r="FWN1790" s="62">
        <v>53131609</v>
      </c>
      <c r="FWO1790" s="62">
        <v>53131609</v>
      </c>
      <c r="FWP1790" s="62">
        <v>53131609</v>
      </c>
      <c r="FWQ1790" s="62">
        <v>53131609</v>
      </c>
      <c r="FWR1790" s="62">
        <v>53131609</v>
      </c>
      <c r="FWS1790" s="62">
        <v>53131609</v>
      </c>
      <c r="FWT1790" s="62">
        <v>53131609</v>
      </c>
      <c r="FWU1790" s="62">
        <v>53131609</v>
      </c>
      <c r="FWV1790" s="62">
        <v>53131609</v>
      </c>
      <c r="FWW1790" s="62">
        <v>53131609</v>
      </c>
      <c r="FWX1790" s="62">
        <v>53131609</v>
      </c>
      <c r="FWY1790" s="62">
        <v>53131609</v>
      </c>
      <c r="FWZ1790" s="62">
        <v>53131609</v>
      </c>
      <c r="FXA1790" s="62">
        <v>53131609</v>
      </c>
      <c r="FXB1790" s="62">
        <v>53131609</v>
      </c>
      <c r="FXC1790" s="62">
        <v>53131609</v>
      </c>
      <c r="FXD1790" s="62">
        <v>53131609</v>
      </c>
      <c r="FXE1790" s="62">
        <v>53131609</v>
      </c>
      <c r="FXF1790" s="62">
        <v>53131609</v>
      </c>
      <c r="FXG1790" s="62">
        <v>53131609</v>
      </c>
      <c r="FXH1790" s="62">
        <v>53131609</v>
      </c>
      <c r="FXI1790" s="62">
        <v>53131609</v>
      </c>
      <c r="FXJ1790" s="62">
        <v>53131609</v>
      </c>
      <c r="FXK1790" s="62">
        <v>53131609</v>
      </c>
      <c r="FXL1790" s="62">
        <v>53131609</v>
      </c>
      <c r="FXM1790" s="62">
        <v>53131609</v>
      </c>
      <c r="FXN1790" s="62">
        <v>53131609</v>
      </c>
      <c r="FXO1790" s="62">
        <v>53131609</v>
      </c>
      <c r="FXP1790" s="62">
        <v>53131609</v>
      </c>
      <c r="FXQ1790" s="62">
        <v>53131609</v>
      </c>
      <c r="FXR1790" s="62">
        <v>53131609</v>
      </c>
      <c r="FXS1790" s="62">
        <v>53131609</v>
      </c>
      <c r="FXT1790" s="62">
        <v>53131609</v>
      </c>
      <c r="FXU1790" s="62">
        <v>53131609</v>
      </c>
      <c r="FXV1790" s="62">
        <v>53131609</v>
      </c>
      <c r="FXW1790" s="62">
        <v>53131609</v>
      </c>
      <c r="FXX1790" s="62">
        <v>53131609</v>
      </c>
      <c r="FXY1790" s="62">
        <v>53131609</v>
      </c>
      <c r="FXZ1790" s="62">
        <v>53131609</v>
      </c>
      <c r="FYA1790" s="62">
        <v>53131609</v>
      </c>
      <c r="FYB1790" s="62">
        <v>53131609</v>
      </c>
      <c r="FYC1790" s="62">
        <v>53131609</v>
      </c>
      <c r="FYD1790" s="62">
        <v>53131609</v>
      </c>
      <c r="FYE1790" s="62">
        <v>53131609</v>
      </c>
      <c r="FYF1790" s="62">
        <v>53131609</v>
      </c>
      <c r="FYG1790" s="62">
        <v>53131609</v>
      </c>
      <c r="FYH1790" s="62">
        <v>53131609</v>
      </c>
      <c r="FYI1790" s="62">
        <v>53131609</v>
      </c>
      <c r="FYJ1790" s="62">
        <v>53131609</v>
      </c>
      <c r="FYK1790" s="62">
        <v>53131609</v>
      </c>
      <c r="FYL1790" s="62">
        <v>53131609</v>
      </c>
      <c r="FYM1790" s="62">
        <v>53131609</v>
      </c>
      <c r="FYN1790" s="62">
        <v>53131609</v>
      </c>
      <c r="FYO1790" s="62">
        <v>53131609</v>
      </c>
      <c r="FYP1790" s="62">
        <v>53131609</v>
      </c>
      <c r="FYQ1790" s="62">
        <v>53131609</v>
      </c>
      <c r="FYR1790" s="62">
        <v>53131609</v>
      </c>
      <c r="FYS1790" s="62">
        <v>53131609</v>
      </c>
      <c r="FYT1790" s="62">
        <v>53131609</v>
      </c>
      <c r="FYU1790" s="62">
        <v>53131609</v>
      </c>
      <c r="FYV1790" s="62">
        <v>53131609</v>
      </c>
      <c r="FYW1790" s="62">
        <v>53131609</v>
      </c>
      <c r="FYX1790" s="62">
        <v>53131609</v>
      </c>
      <c r="FYY1790" s="62">
        <v>53131609</v>
      </c>
      <c r="FYZ1790" s="62">
        <v>53131609</v>
      </c>
      <c r="FZA1790" s="62">
        <v>53131609</v>
      </c>
      <c r="FZB1790" s="62">
        <v>53131609</v>
      </c>
      <c r="FZC1790" s="62">
        <v>53131609</v>
      </c>
      <c r="FZD1790" s="62">
        <v>53131609</v>
      </c>
      <c r="FZE1790" s="62">
        <v>53131609</v>
      </c>
      <c r="FZF1790" s="62">
        <v>53131609</v>
      </c>
      <c r="FZG1790" s="62">
        <v>53131609</v>
      </c>
      <c r="FZH1790" s="62">
        <v>53131609</v>
      </c>
      <c r="FZI1790" s="62">
        <v>53131609</v>
      </c>
      <c r="FZJ1790" s="62">
        <v>53131609</v>
      </c>
      <c r="FZK1790" s="62">
        <v>53131609</v>
      </c>
      <c r="FZL1790" s="62">
        <v>53131609</v>
      </c>
      <c r="FZM1790" s="62">
        <v>53131609</v>
      </c>
      <c r="FZN1790" s="62">
        <v>53131609</v>
      </c>
      <c r="FZO1790" s="62">
        <v>53131609</v>
      </c>
      <c r="FZP1790" s="62">
        <v>53131609</v>
      </c>
      <c r="FZQ1790" s="62">
        <v>53131609</v>
      </c>
      <c r="FZR1790" s="62">
        <v>53131609</v>
      </c>
      <c r="FZS1790" s="62">
        <v>53131609</v>
      </c>
      <c r="FZT1790" s="62">
        <v>53131609</v>
      </c>
      <c r="FZU1790" s="62">
        <v>53131609</v>
      </c>
      <c r="FZV1790" s="62">
        <v>53131609</v>
      </c>
      <c r="FZW1790" s="62">
        <v>53131609</v>
      </c>
      <c r="FZX1790" s="62">
        <v>53131609</v>
      </c>
      <c r="FZY1790" s="62">
        <v>53131609</v>
      </c>
      <c r="FZZ1790" s="62">
        <v>53131609</v>
      </c>
      <c r="GAA1790" s="62">
        <v>53131609</v>
      </c>
      <c r="GAB1790" s="62">
        <v>53131609</v>
      </c>
      <c r="GAC1790" s="62">
        <v>53131609</v>
      </c>
      <c r="GAD1790" s="62">
        <v>53131609</v>
      </c>
      <c r="GAE1790" s="62">
        <v>53131609</v>
      </c>
      <c r="GAF1790" s="62">
        <v>53131609</v>
      </c>
      <c r="GAG1790" s="62">
        <v>53131609</v>
      </c>
      <c r="GAH1790" s="62">
        <v>53131609</v>
      </c>
      <c r="GAI1790" s="62">
        <v>53131609</v>
      </c>
      <c r="GAJ1790" s="62">
        <v>53131609</v>
      </c>
      <c r="GAK1790" s="62">
        <v>53131609</v>
      </c>
      <c r="GAL1790" s="62">
        <v>53131609</v>
      </c>
      <c r="GAM1790" s="62">
        <v>53131609</v>
      </c>
      <c r="GAN1790" s="62">
        <v>53131609</v>
      </c>
      <c r="GAO1790" s="62">
        <v>53131609</v>
      </c>
      <c r="GAP1790" s="62">
        <v>53131609</v>
      </c>
      <c r="GAQ1790" s="62">
        <v>53131609</v>
      </c>
      <c r="GAR1790" s="62">
        <v>53131609</v>
      </c>
      <c r="GAS1790" s="62">
        <v>53131609</v>
      </c>
      <c r="GAT1790" s="62">
        <v>53131609</v>
      </c>
      <c r="GAU1790" s="62">
        <v>53131609</v>
      </c>
      <c r="GAV1790" s="62">
        <v>53131609</v>
      </c>
      <c r="GAW1790" s="62">
        <v>53131609</v>
      </c>
      <c r="GAX1790" s="62">
        <v>53131609</v>
      </c>
      <c r="GAY1790" s="62">
        <v>53131609</v>
      </c>
      <c r="GAZ1790" s="62">
        <v>53131609</v>
      </c>
      <c r="GBA1790" s="62">
        <v>53131609</v>
      </c>
      <c r="GBB1790" s="62">
        <v>53131609</v>
      </c>
      <c r="GBC1790" s="62">
        <v>53131609</v>
      </c>
      <c r="GBD1790" s="62">
        <v>53131609</v>
      </c>
      <c r="GBE1790" s="62">
        <v>53131609</v>
      </c>
      <c r="GBF1790" s="62">
        <v>53131609</v>
      </c>
      <c r="GBG1790" s="62">
        <v>53131609</v>
      </c>
      <c r="GBH1790" s="62">
        <v>53131609</v>
      </c>
      <c r="GBI1790" s="62">
        <v>53131609</v>
      </c>
      <c r="GBJ1790" s="62">
        <v>53131609</v>
      </c>
      <c r="GBK1790" s="62">
        <v>53131609</v>
      </c>
      <c r="GBL1790" s="62">
        <v>53131609</v>
      </c>
      <c r="GBM1790" s="62">
        <v>53131609</v>
      </c>
      <c r="GBN1790" s="62">
        <v>53131609</v>
      </c>
      <c r="GBO1790" s="62">
        <v>53131609</v>
      </c>
      <c r="GBP1790" s="62">
        <v>53131609</v>
      </c>
      <c r="GBQ1790" s="62">
        <v>53131609</v>
      </c>
      <c r="GBR1790" s="62">
        <v>53131609</v>
      </c>
      <c r="GBS1790" s="62">
        <v>53131609</v>
      </c>
      <c r="GBT1790" s="62">
        <v>53131609</v>
      </c>
      <c r="GBU1790" s="62">
        <v>53131609</v>
      </c>
      <c r="GBV1790" s="62">
        <v>53131609</v>
      </c>
      <c r="GBW1790" s="62">
        <v>53131609</v>
      </c>
      <c r="GBX1790" s="62">
        <v>53131609</v>
      </c>
      <c r="GBY1790" s="62">
        <v>53131609</v>
      </c>
      <c r="GBZ1790" s="62">
        <v>53131609</v>
      </c>
      <c r="GCA1790" s="62">
        <v>53131609</v>
      </c>
      <c r="GCB1790" s="62">
        <v>53131609</v>
      </c>
      <c r="GCC1790" s="62">
        <v>53131609</v>
      </c>
      <c r="GCD1790" s="62">
        <v>53131609</v>
      </c>
      <c r="GCE1790" s="62">
        <v>53131609</v>
      </c>
      <c r="GCF1790" s="62">
        <v>53131609</v>
      </c>
      <c r="GCG1790" s="62">
        <v>53131609</v>
      </c>
      <c r="GCH1790" s="62">
        <v>53131609</v>
      </c>
      <c r="GCI1790" s="62">
        <v>53131609</v>
      </c>
      <c r="GCJ1790" s="62">
        <v>53131609</v>
      </c>
      <c r="GCK1790" s="62">
        <v>53131609</v>
      </c>
      <c r="GCL1790" s="62">
        <v>53131609</v>
      </c>
      <c r="GCM1790" s="62">
        <v>53131609</v>
      </c>
      <c r="GCN1790" s="62">
        <v>53131609</v>
      </c>
      <c r="GCO1790" s="62">
        <v>53131609</v>
      </c>
      <c r="GCP1790" s="62">
        <v>53131609</v>
      </c>
      <c r="GCQ1790" s="62">
        <v>53131609</v>
      </c>
      <c r="GCR1790" s="62">
        <v>53131609</v>
      </c>
      <c r="GCS1790" s="62">
        <v>53131609</v>
      </c>
      <c r="GCT1790" s="62">
        <v>53131609</v>
      </c>
      <c r="GCU1790" s="62">
        <v>53131609</v>
      </c>
      <c r="GCV1790" s="62">
        <v>53131609</v>
      </c>
      <c r="GCW1790" s="62">
        <v>53131609</v>
      </c>
      <c r="GCX1790" s="62">
        <v>53131609</v>
      </c>
      <c r="GCY1790" s="62">
        <v>53131609</v>
      </c>
      <c r="GCZ1790" s="62">
        <v>53131609</v>
      </c>
      <c r="GDA1790" s="62">
        <v>53131609</v>
      </c>
      <c r="GDB1790" s="62">
        <v>53131609</v>
      </c>
      <c r="GDC1790" s="62">
        <v>53131609</v>
      </c>
      <c r="GDD1790" s="62">
        <v>53131609</v>
      </c>
      <c r="GDE1790" s="62">
        <v>53131609</v>
      </c>
      <c r="GDF1790" s="62">
        <v>53131609</v>
      </c>
      <c r="GDG1790" s="62">
        <v>53131609</v>
      </c>
      <c r="GDH1790" s="62">
        <v>53131609</v>
      </c>
      <c r="GDI1790" s="62">
        <v>53131609</v>
      </c>
      <c r="GDJ1790" s="62">
        <v>53131609</v>
      </c>
      <c r="GDK1790" s="62">
        <v>53131609</v>
      </c>
      <c r="GDL1790" s="62">
        <v>53131609</v>
      </c>
      <c r="GDM1790" s="62">
        <v>53131609</v>
      </c>
      <c r="GDN1790" s="62">
        <v>53131609</v>
      </c>
      <c r="GDO1790" s="62">
        <v>53131609</v>
      </c>
      <c r="GDP1790" s="62">
        <v>53131609</v>
      </c>
      <c r="GDQ1790" s="62">
        <v>53131609</v>
      </c>
      <c r="GDR1790" s="62">
        <v>53131609</v>
      </c>
      <c r="GDS1790" s="62">
        <v>53131609</v>
      </c>
      <c r="GDT1790" s="62">
        <v>53131609</v>
      </c>
      <c r="GDU1790" s="62">
        <v>53131609</v>
      </c>
      <c r="GDV1790" s="62">
        <v>53131609</v>
      </c>
      <c r="GDW1790" s="62">
        <v>53131609</v>
      </c>
      <c r="GDX1790" s="62">
        <v>53131609</v>
      </c>
      <c r="GDY1790" s="62">
        <v>53131609</v>
      </c>
      <c r="GDZ1790" s="62">
        <v>53131609</v>
      </c>
      <c r="GEA1790" s="62">
        <v>53131609</v>
      </c>
      <c r="GEB1790" s="62">
        <v>53131609</v>
      </c>
      <c r="GEC1790" s="62">
        <v>53131609</v>
      </c>
      <c r="GED1790" s="62">
        <v>53131609</v>
      </c>
      <c r="GEE1790" s="62">
        <v>53131609</v>
      </c>
      <c r="GEF1790" s="62">
        <v>53131609</v>
      </c>
      <c r="GEG1790" s="62">
        <v>53131609</v>
      </c>
      <c r="GEH1790" s="62">
        <v>53131609</v>
      </c>
      <c r="GEI1790" s="62">
        <v>53131609</v>
      </c>
      <c r="GEJ1790" s="62">
        <v>53131609</v>
      </c>
      <c r="GEK1790" s="62">
        <v>53131609</v>
      </c>
      <c r="GEL1790" s="62">
        <v>53131609</v>
      </c>
      <c r="GEM1790" s="62">
        <v>53131609</v>
      </c>
      <c r="GEN1790" s="62">
        <v>53131609</v>
      </c>
      <c r="GEO1790" s="62">
        <v>53131609</v>
      </c>
      <c r="GEP1790" s="62">
        <v>53131609</v>
      </c>
      <c r="GEQ1790" s="62">
        <v>53131609</v>
      </c>
      <c r="GER1790" s="62">
        <v>53131609</v>
      </c>
      <c r="GES1790" s="62">
        <v>53131609</v>
      </c>
      <c r="GET1790" s="62">
        <v>53131609</v>
      </c>
      <c r="GEU1790" s="62">
        <v>53131609</v>
      </c>
      <c r="GEV1790" s="62">
        <v>53131609</v>
      </c>
      <c r="GEW1790" s="62">
        <v>53131609</v>
      </c>
      <c r="GEX1790" s="62">
        <v>53131609</v>
      </c>
      <c r="GEY1790" s="62">
        <v>53131609</v>
      </c>
      <c r="GEZ1790" s="62">
        <v>53131609</v>
      </c>
      <c r="GFA1790" s="62">
        <v>53131609</v>
      </c>
      <c r="GFB1790" s="62">
        <v>53131609</v>
      </c>
      <c r="GFC1790" s="62">
        <v>53131609</v>
      </c>
      <c r="GFD1790" s="62">
        <v>53131609</v>
      </c>
      <c r="GFE1790" s="62">
        <v>53131609</v>
      </c>
      <c r="GFF1790" s="62">
        <v>53131609</v>
      </c>
      <c r="GFG1790" s="62">
        <v>53131609</v>
      </c>
      <c r="GFH1790" s="62">
        <v>53131609</v>
      </c>
      <c r="GFI1790" s="62">
        <v>53131609</v>
      </c>
      <c r="GFJ1790" s="62">
        <v>53131609</v>
      </c>
      <c r="GFK1790" s="62">
        <v>53131609</v>
      </c>
      <c r="GFL1790" s="62">
        <v>53131609</v>
      </c>
      <c r="GFM1790" s="62">
        <v>53131609</v>
      </c>
      <c r="GFN1790" s="62">
        <v>53131609</v>
      </c>
      <c r="GFO1790" s="62">
        <v>53131609</v>
      </c>
      <c r="GFP1790" s="62">
        <v>53131609</v>
      </c>
      <c r="GFQ1790" s="62">
        <v>53131609</v>
      </c>
      <c r="GFR1790" s="62">
        <v>53131609</v>
      </c>
      <c r="GFS1790" s="62">
        <v>53131609</v>
      </c>
      <c r="GFT1790" s="62">
        <v>53131609</v>
      </c>
      <c r="GFU1790" s="62">
        <v>53131609</v>
      </c>
      <c r="GFV1790" s="62">
        <v>53131609</v>
      </c>
      <c r="GFW1790" s="62">
        <v>53131609</v>
      </c>
      <c r="GFX1790" s="62">
        <v>53131609</v>
      </c>
      <c r="GFY1790" s="62">
        <v>53131609</v>
      </c>
      <c r="GFZ1790" s="62">
        <v>53131609</v>
      </c>
      <c r="GGA1790" s="62">
        <v>53131609</v>
      </c>
      <c r="GGB1790" s="62">
        <v>53131609</v>
      </c>
      <c r="GGC1790" s="62">
        <v>53131609</v>
      </c>
      <c r="GGD1790" s="62">
        <v>53131609</v>
      </c>
      <c r="GGE1790" s="62">
        <v>53131609</v>
      </c>
      <c r="GGF1790" s="62">
        <v>53131609</v>
      </c>
      <c r="GGG1790" s="62">
        <v>53131609</v>
      </c>
      <c r="GGH1790" s="62">
        <v>53131609</v>
      </c>
      <c r="GGI1790" s="62">
        <v>53131609</v>
      </c>
      <c r="GGJ1790" s="62">
        <v>53131609</v>
      </c>
      <c r="GGK1790" s="62">
        <v>53131609</v>
      </c>
      <c r="GGL1790" s="62">
        <v>53131609</v>
      </c>
      <c r="GGM1790" s="62">
        <v>53131609</v>
      </c>
      <c r="GGN1790" s="62">
        <v>53131609</v>
      </c>
      <c r="GGO1790" s="62">
        <v>53131609</v>
      </c>
      <c r="GGP1790" s="62">
        <v>53131609</v>
      </c>
      <c r="GGQ1790" s="62">
        <v>53131609</v>
      </c>
      <c r="GGR1790" s="62">
        <v>53131609</v>
      </c>
      <c r="GGS1790" s="62">
        <v>53131609</v>
      </c>
      <c r="GGT1790" s="62">
        <v>53131609</v>
      </c>
      <c r="GGU1790" s="62">
        <v>53131609</v>
      </c>
      <c r="GGV1790" s="62">
        <v>53131609</v>
      </c>
      <c r="GGW1790" s="62">
        <v>53131609</v>
      </c>
      <c r="GGX1790" s="62">
        <v>53131609</v>
      </c>
      <c r="GGY1790" s="62">
        <v>53131609</v>
      </c>
      <c r="GGZ1790" s="62">
        <v>53131609</v>
      </c>
      <c r="GHA1790" s="62">
        <v>53131609</v>
      </c>
      <c r="GHB1790" s="62">
        <v>53131609</v>
      </c>
      <c r="GHC1790" s="62">
        <v>53131609</v>
      </c>
      <c r="GHD1790" s="62">
        <v>53131609</v>
      </c>
      <c r="GHE1790" s="62">
        <v>53131609</v>
      </c>
      <c r="GHF1790" s="62">
        <v>53131609</v>
      </c>
      <c r="GHG1790" s="62">
        <v>53131609</v>
      </c>
      <c r="GHH1790" s="62">
        <v>53131609</v>
      </c>
      <c r="GHI1790" s="62">
        <v>53131609</v>
      </c>
      <c r="GHJ1790" s="62">
        <v>53131609</v>
      </c>
      <c r="GHK1790" s="62">
        <v>53131609</v>
      </c>
      <c r="GHL1790" s="62">
        <v>53131609</v>
      </c>
      <c r="GHM1790" s="62">
        <v>53131609</v>
      </c>
      <c r="GHN1790" s="62">
        <v>53131609</v>
      </c>
      <c r="GHO1790" s="62">
        <v>53131609</v>
      </c>
      <c r="GHP1790" s="62">
        <v>53131609</v>
      </c>
      <c r="GHQ1790" s="62">
        <v>53131609</v>
      </c>
      <c r="GHR1790" s="62">
        <v>53131609</v>
      </c>
      <c r="GHS1790" s="62">
        <v>53131609</v>
      </c>
      <c r="GHT1790" s="62">
        <v>53131609</v>
      </c>
      <c r="GHU1790" s="62">
        <v>53131609</v>
      </c>
      <c r="GHV1790" s="62">
        <v>53131609</v>
      </c>
      <c r="GHW1790" s="62">
        <v>53131609</v>
      </c>
      <c r="GHX1790" s="62">
        <v>53131609</v>
      </c>
      <c r="GHY1790" s="62">
        <v>53131609</v>
      </c>
      <c r="GHZ1790" s="62">
        <v>53131609</v>
      </c>
      <c r="GIA1790" s="62">
        <v>53131609</v>
      </c>
      <c r="GIB1790" s="62">
        <v>53131609</v>
      </c>
      <c r="GIC1790" s="62">
        <v>53131609</v>
      </c>
      <c r="GID1790" s="62">
        <v>53131609</v>
      </c>
      <c r="GIE1790" s="62">
        <v>53131609</v>
      </c>
      <c r="GIF1790" s="62">
        <v>53131609</v>
      </c>
      <c r="GIG1790" s="62">
        <v>53131609</v>
      </c>
      <c r="GIH1790" s="62">
        <v>53131609</v>
      </c>
      <c r="GII1790" s="62">
        <v>53131609</v>
      </c>
      <c r="GIJ1790" s="62">
        <v>53131609</v>
      </c>
      <c r="GIK1790" s="62">
        <v>53131609</v>
      </c>
      <c r="GIL1790" s="62">
        <v>53131609</v>
      </c>
      <c r="GIM1790" s="62">
        <v>53131609</v>
      </c>
      <c r="GIN1790" s="62">
        <v>53131609</v>
      </c>
      <c r="GIO1790" s="62">
        <v>53131609</v>
      </c>
      <c r="GIP1790" s="62">
        <v>53131609</v>
      </c>
      <c r="GIQ1790" s="62">
        <v>53131609</v>
      </c>
      <c r="GIR1790" s="62">
        <v>53131609</v>
      </c>
      <c r="GIS1790" s="62">
        <v>53131609</v>
      </c>
      <c r="GIT1790" s="62">
        <v>53131609</v>
      </c>
      <c r="GIU1790" s="62">
        <v>53131609</v>
      </c>
      <c r="GIV1790" s="62">
        <v>53131609</v>
      </c>
      <c r="GIW1790" s="62">
        <v>53131609</v>
      </c>
      <c r="GIX1790" s="62">
        <v>53131609</v>
      </c>
      <c r="GIY1790" s="62">
        <v>53131609</v>
      </c>
      <c r="GIZ1790" s="62">
        <v>53131609</v>
      </c>
      <c r="GJA1790" s="62">
        <v>53131609</v>
      </c>
      <c r="GJB1790" s="62">
        <v>53131609</v>
      </c>
      <c r="GJC1790" s="62">
        <v>53131609</v>
      </c>
      <c r="GJD1790" s="62">
        <v>53131609</v>
      </c>
      <c r="GJE1790" s="62">
        <v>53131609</v>
      </c>
      <c r="GJF1790" s="62">
        <v>53131609</v>
      </c>
      <c r="GJG1790" s="62">
        <v>53131609</v>
      </c>
      <c r="GJH1790" s="62">
        <v>53131609</v>
      </c>
      <c r="GJI1790" s="62">
        <v>53131609</v>
      </c>
      <c r="GJJ1790" s="62">
        <v>53131609</v>
      </c>
      <c r="GJK1790" s="62">
        <v>53131609</v>
      </c>
      <c r="GJL1790" s="62">
        <v>53131609</v>
      </c>
      <c r="GJM1790" s="62">
        <v>53131609</v>
      </c>
      <c r="GJN1790" s="62">
        <v>53131609</v>
      </c>
      <c r="GJO1790" s="62">
        <v>53131609</v>
      </c>
      <c r="GJP1790" s="62">
        <v>53131609</v>
      </c>
      <c r="GJQ1790" s="62">
        <v>53131609</v>
      </c>
      <c r="GJR1790" s="62">
        <v>53131609</v>
      </c>
      <c r="GJS1790" s="62">
        <v>53131609</v>
      </c>
      <c r="GJT1790" s="62">
        <v>53131609</v>
      </c>
      <c r="GJU1790" s="62">
        <v>53131609</v>
      </c>
      <c r="GJV1790" s="62">
        <v>53131609</v>
      </c>
      <c r="GJW1790" s="62">
        <v>53131609</v>
      </c>
      <c r="GJX1790" s="62">
        <v>53131609</v>
      </c>
      <c r="GJY1790" s="62">
        <v>53131609</v>
      </c>
      <c r="GJZ1790" s="62">
        <v>53131609</v>
      </c>
      <c r="GKA1790" s="62">
        <v>53131609</v>
      </c>
      <c r="GKB1790" s="62">
        <v>53131609</v>
      </c>
      <c r="GKC1790" s="62">
        <v>53131609</v>
      </c>
      <c r="GKD1790" s="62">
        <v>53131609</v>
      </c>
      <c r="GKE1790" s="62">
        <v>53131609</v>
      </c>
      <c r="GKF1790" s="62">
        <v>53131609</v>
      </c>
      <c r="GKG1790" s="62">
        <v>53131609</v>
      </c>
      <c r="GKH1790" s="62">
        <v>53131609</v>
      </c>
      <c r="GKI1790" s="62">
        <v>53131609</v>
      </c>
      <c r="GKJ1790" s="62">
        <v>53131609</v>
      </c>
      <c r="GKK1790" s="62">
        <v>53131609</v>
      </c>
      <c r="GKL1790" s="62">
        <v>53131609</v>
      </c>
      <c r="GKM1790" s="62">
        <v>53131609</v>
      </c>
      <c r="GKN1790" s="62">
        <v>53131609</v>
      </c>
      <c r="GKO1790" s="62">
        <v>53131609</v>
      </c>
      <c r="GKP1790" s="62">
        <v>53131609</v>
      </c>
      <c r="GKQ1790" s="62">
        <v>53131609</v>
      </c>
      <c r="GKR1790" s="62">
        <v>53131609</v>
      </c>
      <c r="GKS1790" s="62">
        <v>53131609</v>
      </c>
      <c r="GKT1790" s="62">
        <v>53131609</v>
      </c>
      <c r="GKU1790" s="62">
        <v>53131609</v>
      </c>
      <c r="GKV1790" s="62">
        <v>53131609</v>
      </c>
      <c r="GKW1790" s="62">
        <v>53131609</v>
      </c>
      <c r="GKX1790" s="62">
        <v>53131609</v>
      </c>
      <c r="GKY1790" s="62">
        <v>53131609</v>
      </c>
      <c r="GKZ1790" s="62">
        <v>53131609</v>
      </c>
      <c r="GLA1790" s="62">
        <v>53131609</v>
      </c>
      <c r="GLB1790" s="62">
        <v>53131609</v>
      </c>
      <c r="GLC1790" s="62">
        <v>53131609</v>
      </c>
      <c r="GLD1790" s="62">
        <v>53131609</v>
      </c>
      <c r="GLE1790" s="62">
        <v>53131609</v>
      </c>
      <c r="GLF1790" s="62">
        <v>53131609</v>
      </c>
      <c r="GLG1790" s="62">
        <v>53131609</v>
      </c>
      <c r="GLH1790" s="62">
        <v>53131609</v>
      </c>
      <c r="GLI1790" s="62">
        <v>53131609</v>
      </c>
      <c r="GLJ1790" s="62">
        <v>53131609</v>
      </c>
      <c r="GLK1790" s="62">
        <v>53131609</v>
      </c>
      <c r="GLL1790" s="62">
        <v>53131609</v>
      </c>
      <c r="GLM1790" s="62">
        <v>53131609</v>
      </c>
      <c r="GLN1790" s="62">
        <v>53131609</v>
      </c>
      <c r="GLO1790" s="62">
        <v>53131609</v>
      </c>
      <c r="GLP1790" s="62">
        <v>53131609</v>
      </c>
      <c r="GLQ1790" s="62">
        <v>53131609</v>
      </c>
      <c r="GLR1790" s="62">
        <v>53131609</v>
      </c>
      <c r="GLS1790" s="62">
        <v>53131609</v>
      </c>
      <c r="GLT1790" s="62">
        <v>53131609</v>
      </c>
      <c r="GLU1790" s="62">
        <v>53131609</v>
      </c>
      <c r="GLV1790" s="62">
        <v>53131609</v>
      </c>
      <c r="GLW1790" s="62">
        <v>53131609</v>
      </c>
      <c r="GLX1790" s="62">
        <v>53131609</v>
      </c>
      <c r="GLY1790" s="62">
        <v>53131609</v>
      </c>
      <c r="GLZ1790" s="62">
        <v>53131609</v>
      </c>
      <c r="GMA1790" s="62">
        <v>53131609</v>
      </c>
      <c r="GMB1790" s="62">
        <v>53131609</v>
      </c>
      <c r="GMC1790" s="62">
        <v>53131609</v>
      </c>
      <c r="GMD1790" s="62">
        <v>53131609</v>
      </c>
      <c r="GME1790" s="62">
        <v>53131609</v>
      </c>
      <c r="GMF1790" s="62">
        <v>53131609</v>
      </c>
      <c r="GMG1790" s="62">
        <v>53131609</v>
      </c>
      <c r="GMH1790" s="62">
        <v>53131609</v>
      </c>
      <c r="GMI1790" s="62">
        <v>53131609</v>
      </c>
      <c r="GMJ1790" s="62">
        <v>53131609</v>
      </c>
      <c r="GMK1790" s="62">
        <v>53131609</v>
      </c>
      <c r="GML1790" s="62">
        <v>53131609</v>
      </c>
      <c r="GMM1790" s="62">
        <v>53131609</v>
      </c>
      <c r="GMN1790" s="62">
        <v>53131609</v>
      </c>
      <c r="GMO1790" s="62">
        <v>53131609</v>
      </c>
      <c r="GMP1790" s="62">
        <v>53131609</v>
      </c>
      <c r="GMQ1790" s="62">
        <v>53131609</v>
      </c>
      <c r="GMR1790" s="62">
        <v>53131609</v>
      </c>
      <c r="GMS1790" s="62">
        <v>53131609</v>
      </c>
      <c r="GMT1790" s="62">
        <v>53131609</v>
      </c>
      <c r="GMU1790" s="62">
        <v>53131609</v>
      </c>
      <c r="GMV1790" s="62">
        <v>53131609</v>
      </c>
      <c r="GMW1790" s="62">
        <v>53131609</v>
      </c>
      <c r="GMX1790" s="62">
        <v>53131609</v>
      </c>
      <c r="GMY1790" s="62">
        <v>53131609</v>
      </c>
      <c r="GMZ1790" s="62">
        <v>53131609</v>
      </c>
      <c r="GNA1790" s="62">
        <v>53131609</v>
      </c>
      <c r="GNB1790" s="62">
        <v>53131609</v>
      </c>
      <c r="GNC1790" s="62">
        <v>53131609</v>
      </c>
      <c r="GND1790" s="62">
        <v>53131609</v>
      </c>
      <c r="GNE1790" s="62">
        <v>53131609</v>
      </c>
      <c r="GNF1790" s="62">
        <v>53131609</v>
      </c>
      <c r="GNG1790" s="62">
        <v>53131609</v>
      </c>
      <c r="GNH1790" s="62">
        <v>53131609</v>
      </c>
      <c r="GNI1790" s="62">
        <v>53131609</v>
      </c>
      <c r="GNJ1790" s="62">
        <v>53131609</v>
      </c>
      <c r="GNK1790" s="62">
        <v>53131609</v>
      </c>
      <c r="GNL1790" s="62">
        <v>53131609</v>
      </c>
      <c r="GNM1790" s="62">
        <v>53131609</v>
      </c>
      <c r="GNN1790" s="62">
        <v>53131609</v>
      </c>
      <c r="GNO1790" s="62">
        <v>53131609</v>
      </c>
      <c r="GNP1790" s="62">
        <v>53131609</v>
      </c>
      <c r="GNQ1790" s="62">
        <v>53131609</v>
      </c>
      <c r="GNR1790" s="62">
        <v>53131609</v>
      </c>
      <c r="GNS1790" s="62">
        <v>53131609</v>
      </c>
      <c r="GNT1790" s="62">
        <v>53131609</v>
      </c>
      <c r="GNU1790" s="62">
        <v>53131609</v>
      </c>
      <c r="GNV1790" s="62">
        <v>53131609</v>
      </c>
      <c r="GNW1790" s="62">
        <v>53131609</v>
      </c>
      <c r="GNX1790" s="62">
        <v>53131609</v>
      </c>
      <c r="GNY1790" s="62">
        <v>53131609</v>
      </c>
      <c r="GNZ1790" s="62">
        <v>53131609</v>
      </c>
      <c r="GOA1790" s="62">
        <v>53131609</v>
      </c>
      <c r="GOB1790" s="62">
        <v>53131609</v>
      </c>
      <c r="GOC1790" s="62">
        <v>53131609</v>
      </c>
      <c r="GOD1790" s="62">
        <v>53131609</v>
      </c>
      <c r="GOE1790" s="62">
        <v>53131609</v>
      </c>
      <c r="GOF1790" s="62">
        <v>53131609</v>
      </c>
      <c r="GOG1790" s="62">
        <v>53131609</v>
      </c>
      <c r="GOH1790" s="62">
        <v>53131609</v>
      </c>
      <c r="GOI1790" s="62">
        <v>53131609</v>
      </c>
      <c r="GOJ1790" s="62">
        <v>53131609</v>
      </c>
      <c r="GOK1790" s="62">
        <v>53131609</v>
      </c>
      <c r="GOL1790" s="62">
        <v>53131609</v>
      </c>
      <c r="GOM1790" s="62">
        <v>53131609</v>
      </c>
      <c r="GON1790" s="62">
        <v>53131609</v>
      </c>
      <c r="GOO1790" s="62">
        <v>53131609</v>
      </c>
      <c r="GOP1790" s="62">
        <v>53131609</v>
      </c>
      <c r="GOQ1790" s="62">
        <v>53131609</v>
      </c>
      <c r="GOR1790" s="62">
        <v>53131609</v>
      </c>
      <c r="GOS1790" s="62">
        <v>53131609</v>
      </c>
      <c r="GOT1790" s="62">
        <v>53131609</v>
      </c>
      <c r="GOU1790" s="62">
        <v>53131609</v>
      </c>
      <c r="GOV1790" s="62">
        <v>53131609</v>
      </c>
      <c r="GOW1790" s="62">
        <v>53131609</v>
      </c>
      <c r="GOX1790" s="62">
        <v>53131609</v>
      </c>
      <c r="GOY1790" s="62">
        <v>53131609</v>
      </c>
      <c r="GOZ1790" s="62">
        <v>53131609</v>
      </c>
      <c r="GPA1790" s="62">
        <v>53131609</v>
      </c>
      <c r="GPB1790" s="62">
        <v>53131609</v>
      </c>
      <c r="GPC1790" s="62">
        <v>53131609</v>
      </c>
      <c r="GPD1790" s="62">
        <v>53131609</v>
      </c>
      <c r="GPE1790" s="62">
        <v>53131609</v>
      </c>
      <c r="GPF1790" s="62">
        <v>53131609</v>
      </c>
      <c r="GPG1790" s="62">
        <v>53131609</v>
      </c>
      <c r="GPH1790" s="62">
        <v>53131609</v>
      </c>
      <c r="GPI1790" s="62">
        <v>53131609</v>
      </c>
      <c r="GPJ1790" s="62">
        <v>53131609</v>
      </c>
      <c r="GPK1790" s="62">
        <v>53131609</v>
      </c>
      <c r="GPL1790" s="62">
        <v>53131609</v>
      </c>
      <c r="GPM1790" s="62">
        <v>53131609</v>
      </c>
      <c r="GPN1790" s="62">
        <v>53131609</v>
      </c>
      <c r="GPO1790" s="62">
        <v>53131609</v>
      </c>
      <c r="GPP1790" s="62">
        <v>53131609</v>
      </c>
      <c r="GPQ1790" s="62">
        <v>53131609</v>
      </c>
      <c r="GPR1790" s="62">
        <v>53131609</v>
      </c>
      <c r="GPS1790" s="62">
        <v>53131609</v>
      </c>
      <c r="GPT1790" s="62">
        <v>53131609</v>
      </c>
      <c r="GPU1790" s="62">
        <v>53131609</v>
      </c>
      <c r="GPV1790" s="62">
        <v>53131609</v>
      </c>
      <c r="GPW1790" s="62">
        <v>53131609</v>
      </c>
      <c r="GPX1790" s="62">
        <v>53131609</v>
      </c>
      <c r="GPY1790" s="62">
        <v>53131609</v>
      </c>
      <c r="GPZ1790" s="62">
        <v>53131609</v>
      </c>
      <c r="GQA1790" s="62">
        <v>53131609</v>
      </c>
      <c r="GQB1790" s="62">
        <v>53131609</v>
      </c>
      <c r="GQC1790" s="62">
        <v>53131609</v>
      </c>
      <c r="GQD1790" s="62">
        <v>53131609</v>
      </c>
      <c r="GQE1790" s="62">
        <v>53131609</v>
      </c>
      <c r="GQF1790" s="62">
        <v>53131609</v>
      </c>
      <c r="GQG1790" s="62">
        <v>53131609</v>
      </c>
      <c r="GQH1790" s="62">
        <v>53131609</v>
      </c>
      <c r="GQI1790" s="62">
        <v>53131609</v>
      </c>
      <c r="GQJ1790" s="62">
        <v>53131609</v>
      </c>
      <c r="GQK1790" s="62">
        <v>53131609</v>
      </c>
      <c r="GQL1790" s="62">
        <v>53131609</v>
      </c>
      <c r="GQM1790" s="62">
        <v>53131609</v>
      </c>
      <c r="GQN1790" s="62">
        <v>53131609</v>
      </c>
      <c r="GQO1790" s="62">
        <v>53131609</v>
      </c>
      <c r="GQP1790" s="62">
        <v>53131609</v>
      </c>
      <c r="GQQ1790" s="62">
        <v>53131609</v>
      </c>
      <c r="GQR1790" s="62">
        <v>53131609</v>
      </c>
      <c r="GQS1790" s="62">
        <v>53131609</v>
      </c>
      <c r="GQT1790" s="62">
        <v>53131609</v>
      </c>
      <c r="GQU1790" s="62">
        <v>53131609</v>
      </c>
      <c r="GQV1790" s="62">
        <v>53131609</v>
      </c>
      <c r="GQW1790" s="62">
        <v>53131609</v>
      </c>
      <c r="GQX1790" s="62">
        <v>53131609</v>
      </c>
      <c r="GQY1790" s="62">
        <v>53131609</v>
      </c>
      <c r="GQZ1790" s="62">
        <v>53131609</v>
      </c>
      <c r="GRA1790" s="62">
        <v>53131609</v>
      </c>
      <c r="GRB1790" s="62">
        <v>53131609</v>
      </c>
      <c r="GRC1790" s="62">
        <v>53131609</v>
      </c>
      <c r="GRD1790" s="62">
        <v>53131609</v>
      </c>
      <c r="GRE1790" s="62">
        <v>53131609</v>
      </c>
      <c r="GRF1790" s="62">
        <v>53131609</v>
      </c>
      <c r="GRG1790" s="62">
        <v>53131609</v>
      </c>
      <c r="GRH1790" s="62">
        <v>53131609</v>
      </c>
      <c r="GRI1790" s="62">
        <v>53131609</v>
      </c>
      <c r="GRJ1790" s="62">
        <v>53131609</v>
      </c>
      <c r="GRK1790" s="62">
        <v>53131609</v>
      </c>
      <c r="GRL1790" s="62">
        <v>53131609</v>
      </c>
      <c r="GRM1790" s="62">
        <v>53131609</v>
      </c>
      <c r="GRN1790" s="62">
        <v>53131609</v>
      </c>
      <c r="GRO1790" s="62">
        <v>53131609</v>
      </c>
      <c r="GRP1790" s="62">
        <v>53131609</v>
      </c>
      <c r="GRQ1790" s="62">
        <v>53131609</v>
      </c>
      <c r="GRR1790" s="62">
        <v>53131609</v>
      </c>
      <c r="GRS1790" s="62">
        <v>53131609</v>
      </c>
      <c r="GRT1790" s="62">
        <v>53131609</v>
      </c>
      <c r="GRU1790" s="62">
        <v>53131609</v>
      </c>
      <c r="GRV1790" s="62">
        <v>53131609</v>
      </c>
      <c r="GRW1790" s="62">
        <v>53131609</v>
      </c>
      <c r="GRX1790" s="62">
        <v>53131609</v>
      </c>
      <c r="GRY1790" s="62">
        <v>53131609</v>
      </c>
      <c r="GRZ1790" s="62">
        <v>53131609</v>
      </c>
      <c r="GSA1790" s="62">
        <v>53131609</v>
      </c>
      <c r="GSB1790" s="62">
        <v>53131609</v>
      </c>
      <c r="GSC1790" s="62">
        <v>53131609</v>
      </c>
      <c r="GSD1790" s="62">
        <v>53131609</v>
      </c>
      <c r="GSE1790" s="62">
        <v>53131609</v>
      </c>
      <c r="GSF1790" s="62">
        <v>53131609</v>
      </c>
      <c r="GSG1790" s="62">
        <v>53131609</v>
      </c>
      <c r="GSH1790" s="62">
        <v>53131609</v>
      </c>
      <c r="GSI1790" s="62">
        <v>53131609</v>
      </c>
      <c r="GSJ1790" s="62">
        <v>53131609</v>
      </c>
      <c r="GSK1790" s="62">
        <v>53131609</v>
      </c>
      <c r="GSL1790" s="62">
        <v>53131609</v>
      </c>
      <c r="GSM1790" s="62">
        <v>53131609</v>
      </c>
      <c r="GSN1790" s="62">
        <v>53131609</v>
      </c>
      <c r="GSO1790" s="62">
        <v>53131609</v>
      </c>
      <c r="GSP1790" s="62">
        <v>53131609</v>
      </c>
      <c r="GSQ1790" s="62">
        <v>53131609</v>
      </c>
      <c r="GSR1790" s="62">
        <v>53131609</v>
      </c>
      <c r="GSS1790" s="62">
        <v>53131609</v>
      </c>
      <c r="GST1790" s="62">
        <v>53131609</v>
      </c>
      <c r="GSU1790" s="62">
        <v>53131609</v>
      </c>
      <c r="GSV1790" s="62">
        <v>53131609</v>
      </c>
      <c r="GSW1790" s="62">
        <v>53131609</v>
      </c>
      <c r="GSX1790" s="62">
        <v>53131609</v>
      </c>
      <c r="GSY1790" s="62">
        <v>53131609</v>
      </c>
      <c r="GSZ1790" s="62">
        <v>53131609</v>
      </c>
      <c r="GTA1790" s="62">
        <v>53131609</v>
      </c>
      <c r="GTB1790" s="62">
        <v>53131609</v>
      </c>
      <c r="GTC1790" s="62">
        <v>53131609</v>
      </c>
      <c r="GTD1790" s="62">
        <v>53131609</v>
      </c>
      <c r="GTE1790" s="62">
        <v>53131609</v>
      </c>
      <c r="GTF1790" s="62">
        <v>53131609</v>
      </c>
      <c r="GTG1790" s="62">
        <v>53131609</v>
      </c>
      <c r="GTH1790" s="62">
        <v>53131609</v>
      </c>
      <c r="GTI1790" s="62">
        <v>53131609</v>
      </c>
      <c r="GTJ1790" s="62">
        <v>53131609</v>
      </c>
      <c r="GTK1790" s="62">
        <v>53131609</v>
      </c>
      <c r="GTL1790" s="62">
        <v>53131609</v>
      </c>
      <c r="GTM1790" s="62">
        <v>53131609</v>
      </c>
      <c r="GTN1790" s="62">
        <v>53131609</v>
      </c>
      <c r="GTO1790" s="62">
        <v>53131609</v>
      </c>
      <c r="GTP1790" s="62">
        <v>53131609</v>
      </c>
      <c r="GTQ1790" s="62">
        <v>53131609</v>
      </c>
      <c r="GTR1790" s="62">
        <v>53131609</v>
      </c>
      <c r="GTS1790" s="62">
        <v>53131609</v>
      </c>
      <c r="GTT1790" s="62">
        <v>53131609</v>
      </c>
      <c r="GTU1790" s="62">
        <v>53131609</v>
      </c>
      <c r="GTV1790" s="62">
        <v>53131609</v>
      </c>
      <c r="GTW1790" s="62">
        <v>53131609</v>
      </c>
      <c r="GTX1790" s="62">
        <v>53131609</v>
      </c>
      <c r="GTY1790" s="62">
        <v>53131609</v>
      </c>
      <c r="GTZ1790" s="62">
        <v>53131609</v>
      </c>
      <c r="GUA1790" s="62">
        <v>53131609</v>
      </c>
      <c r="GUB1790" s="62">
        <v>53131609</v>
      </c>
      <c r="GUC1790" s="62">
        <v>53131609</v>
      </c>
      <c r="GUD1790" s="62">
        <v>53131609</v>
      </c>
      <c r="GUE1790" s="62">
        <v>53131609</v>
      </c>
      <c r="GUF1790" s="62">
        <v>53131609</v>
      </c>
      <c r="GUG1790" s="62">
        <v>53131609</v>
      </c>
      <c r="GUH1790" s="62">
        <v>53131609</v>
      </c>
      <c r="GUI1790" s="62">
        <v>53131609</v>
      </c>
      <c r="GUJ1790" s="62">
        <v>53131609</v>
      </c>
      <c r="GUK1790" s="62">
        <v>53131609</v>
      </c>
      <c r="GUL1790" s="62">
        <v>53131609</v>
      </c>
      <c r="GUM1790" s="62">
        <v>53131609</v>
      </c>
      <c r="GUN1790" s="62">
        <v>53131609</v>
      </c>
      <c r="GUO1790" s="62">
        <v>53131609</v>
      </c>
      <c r="GUP1790" s="62">
        <v>53131609</v>
      </c>
      <c r="GUQ1790" s="62">
        <v>53131609</v>
      </c>
      <c r="GUR1790" s="62">
        <v>53131609</v>
      </c>
      <c r="GUS1790" s="62">
        <v>53131609</v>
      </c>
      <c r="GUT1790" s="62">
        <v>53131609</v>
      </c>
      <c r="GUU1790" s="62">
        <v>53131609</v>
      </c>
      <c r="GUV1790" s="62">
        <v>53131609</v>
      </c>
      <c r="GUW1790" s="62">
        <v>53131609</v>
      </c>
      <c r="GUX1790" s="62">
        <v>53131609</v>
      </c>
      <c r="GUY1790" s="62">
        <v>53131609</v>
      </c>
      <c r="GUZ1790" s="62">
        <v>53131609</v>
      </c>
      <c r="GVA1790" s="62">
        <v>53131609</v>
      </c>
      <c r="GVB1790" s="62">
        <v>53131609</v>
      </c>
      <c r="GVC1790" s="62">
        <v>53131609</v>
      </c>
      <c r="GVD1790" s="62">
        <v>53131609</v>
      </c>
      <c r="GVE1790" s="62">
        <v>53131609</v>
      </c>
      <c r="GVF1790" s="62">
        <v>53131609</v>
      </c>
      <c r="GVG1790" s="62">
        <v>53131609</v>
      </c>
      <c r="GVH1790" s="62">
        <v>53131609</v>
      </c>
      <c r="GVI1790" s="62">
        <v>53131609</v>
      </c>
      <c r="GVJ1790" s="62">
        <v>53131609</v>
      </c>
      <c r="GVK1790" s="62">
        <v>53131609</v>
      </c>
      <c r="GVL1790" s="62">
        <v>53131609</v>
      </c>
      <c r="GVM1790" s="62">
        <v>53131609</v>
      </c>
      <c r="GVN1790" s="62">
        <v>53131609</v>
      </c>
      <c r="GVO1790" s="62">
        <v>53131609</v>
      </c>
      <c r="GVP1790" s="62">
        <v>53131609</v>
      </c>
      <c r="GVQ1790" s="62">
        <v>53131609</v>
      </c>
      <c r="GVR1790" s="62">
        <v>53131609</v>
      </c>
      <c r="GVS1790" s="62">
        <v>53131609</v>
      </c>
      <c r="GVT1790" s="62">
        <v>53131609</v>
      </c>
      <c r="GVU1790" s="62">
        <v>53131609</v>
      </c>
      <c r="GVV1790" s="62">
        <v>53131609</v>
      </c>
      <c r="GVW1790" s="62">
        <v>53131609</v>
      </c>
      <c r="GVX1790" s="62">
        <v>53131609</v>
      </c>
      <c r="GVY1790" s="62">
        <v>53131609</v>
      </c>
      <c r="GVZ1790" s="62">
        <v>53131609</v>
      </c>
      <c r="GWA1790" s="62">
        <v>53131609</v>
      </c>
      <c r="GWB1790" s="62">
        <v>53131609</v>
      </c>
      <c r="GWC1790" s="62">
        <v>53131609</v>
      </c>
      <c r="GWD1790" s="62">
        <v>53131609</v>
      </c>
      <c r="GWE1790" s="62">
        <v>53131609</v>
      </c>
      <c r="GWF1790" s="62">
        <v>53131609</v>
      </c>
      <c r="GWG1790" s="62">
        <v>53131609</v>
      </c>
      <c r="GWH1790" s="62">
        <v>53131609</v>
      </c>
      <c r="GWI1790" s="62">
        <v>53131609</v>
      </c>
      <c r="GWJ1790" s="62">
        <v>53131609</v>
      </c>
      <c r="GWK1790" s="62">
        <v>53131609</v>
      </c>
      <c r="GWL1790" s="62">
        <v>53131609</v>
      </c>
      <c r="GWM1790" s="62">
        <v>53131609</v>
      </c>
      <c r="GWN1790" s="62">
        <v>53131609</v>
      </c>
      <c r="GWO1790" s="62">
        <v>53131609</v>
      </c>
      <c r="GWP1790" s="62">
        <v>53131609</v>
      </c>
      <c r="GWQ1790" s="62">
        <v>53131609</v>
      </c>
      <c r="GWR1790" s="62">
        <v>53131609</v>
      </c>
      <c r="GWS1790" s="62">
        <v>53131609</v>
      </c>
      <c r="GWT1790" s="62">
        <v>53131609</v>
      </c>
      <c r="GWU1790" s="62">
        <v>53131609</v>
      </c>
      <c r="GWV1790" s="62">
        <v>53131609</v>
      </c>
      <c r="GWW1790" s="62">
        <v>53131609</v>
      </c>
      <c r="GWX1790" s="62">
        <v>53131609</v>
      </c>
      <c r="GWY1790" s="62">
        <v>53131609</v>
      </c>
      <c r="GWZ1790" s="62">
        <v>53131609</v>
      </c>
      <c r="GXA1790" s="62">
        <v>53131609</v>
      </c>
      <c r="GXB1790" s="62">
        <v>53131609</v>
      </c>
      <c r="GXC1790" s="62">
        <v>53131609</v>
      </c>
      <c r="GXD1790" s="62">
        <v>53131609</v>
      </c>
      <c r="GXE1790" s="62">
        <v>53131609</v>
      </c>
      <c r="GXF1790" s="62">
        <v>53131609</v>
      </c>
      <c r="GXG1790" s="62">
        <v>53131609</v>
      </c>
      <c r="GXH1790" s="62">
        <v>53131609</v>
      </c>
      <c r="GXI1790" s="62">
        <v>53131609</v>
      </c>
      <c r="GXJ1790" s="62">
        <v>53131609</v>
      </c>
      <c r="GXK1790" s="62">
        <v>53131609</v>
      </c>
      <c r="GXL1790" s="62">
        <v>53131609</v>
      </c>
      <c r="GXM1790" s="62">
        <v>53131609</v>
      </c>
      <c r="GXN1790" s="62">
        <v>53131609</v>
      </c>
      <c r="GXO1790" s="62">
        <v>53131609</v>
      </c>
      <c r="GXP1790" s="62">
        <v>53131609</v>
      </c>
      <c r="GXQ1790" s="62">
        <v>53131609</v>
      </c>
      <c r="GXR1790" s="62">
        <v>53131609</v>
      </c>
      <c r="GXS1790" s="62">
        <v>53131609</v>
      </c>
      <c r="GXT1790" s="62">
        <v>53131609</v>
      </c>
      <c r="GXU1790" s="62">
        <v>53131609</v>
      </c>
      <c r="GXV1790" s="62">
        <v>53131609</v>
      </c>
      <c r="GXW1790" s="62">
        <v>53131609</v>
      </c>
      <c r="GXX1790" s="62">
        <v>53131609</v>
      </c>
      <c r="GXY1790" s="62">
        <v>53131609</v>
      </c>
      <c r="GXZ1790" s="62">
        <v>53131609</v>
      </c>
      <c r="GYA1790" s="62">
        <v>53131609</v>
      </c>
      <c r="GYB1790" s="62">
        <v>53131609</v>
      </c>
      <c r="GYC1790" s="62">
        <v>53131609</v>
      </c>
      <c r="GYD1790" s="62">
        <v>53131609</v>
      </c>
      <c r="GYE1790" s="62">
        <v>53131609</v>
      </c>
      <c r="GYF1790" s="62">
        <v>53131609</v>
      </c>
      <c r="GYG1790" s="62">
        <v>53131609</v>
      </c>
      <c r="GYH1790" s="62">
        <v>53131609</v>
      </c>
      <c r="GYI1790" s="62">
        <v>53131609</v>
      </c>
      <c r="GYJ1790" s="62">
        <v>53131609</v>
      </c>
      <c r="GYK1790" s="62">
        <v>53131609</v>
      </c>
      <c r="GYL1790" s="62">
        <v>53131609</v>
      </c>
      <c r="GYM1790" s="62">
        <v>53131609</v>
      </c>
      <c r="GYN1790" s="62">
        <v>53131609</v>
      </c>
      <c r="GYO1790" s="62">
        <v>53131609</v>
      </c>
      <c r="GYP1790" s="62">
        <v>53131609</v>
      </c>
      <c r="GYQ1790" s="62">
        <v>53131609</v>
      </c>
      <c r="GYR1790" s="62">
        <v>53131609</v>
      </c>
      <c r="GYS1790" s="62">
        <v>53131609</v>
      </c>
      <c r="GYT1790" s="62">
        <v>53131609</v>
      </c>
      <c r="GYU1790" s="62">
        <v>53131609</v>
      </c>
      <c r="GYV1790" s="62">
        <v>53131609</v>
      </c>
      <c r="GYW1790" s="62">
        <v>53131609</v>
      </c>
      <c r="GYX1790" s="62">
        <v>53131609</v>
      </c>
      <c r="GYY1790" s="62">
        <v>53131609</v>
      </c>
      <c r="GYZ1790" s="62">
        <v>53131609</v>
      </c>
      <c r="GZA1790" s="62">
        <v>53131609</v>
      </c>
      <c r="GZB1790" s="62">
        <v>53131609</v>
      </c>
      <c r="GZC1790" s="62">
        <v>53131609</v>
      </c>
      <c r="GZD1790" s="62">
        <v>53131609</v>
      </c>
      <c r="GZE1790" s="62">
        <v>53131609</v>
      </c>
      <c r="GZF1790" s="62">
        <v>53131609</v>
      </c>
      <c r="GZG1790" s="62">
        <v>53131609</v>
      </c>
      <c r="GZH1790" s="62">
        <v>53131609</v>
      </c>
      <c r="GZI1790" s="62">
        <v>53131609</v>
      </c>
      <c r="GZJ1790" s="62">
        <v>53131609</v>
      </c>
      <c r="GZK1790" s="62">
        <v>53131609</v>
      </c>
      <c r="GZL1790" s="62">
        <v>53131609</v>
      </c>
      <c r="GZM1790" s="62">
        <v>53131609</v>
      </c>
      <c r="GZN1790" s="62">
        <v>53131609</v>
      </c>
      <c r="GZO1790" s="62">
        <v>53131609</v>
      </c>
      <c r="GZP1790" s="62">
        <v>53131609</v>
      </c>
      <c r="GZQ1790" s="62">
        <v>53131609</v>
      </c>
      <c r="GZR1790" s="62">
        <v>53131609</v>
      </c>
      <c r="GZS1790" s="62">
        <v>53131609</v>
      </c>
      <c r="GZT1790" s="62">
        <v>53131609</v>
      </c>
      <c r="GZU1790" s="62">
        <v>53131609</v>
      </c>
      <c r="GZV1790" s="62">
        <v>53131609</v>
      </c>
      <c r="GZW1790" s="62">
        <v>53131609</v>
      </c>
      <c r="GZX1790" s="62">
        <v>53131609</v>
      </c>
      <c r="GZY1790" s="62">
        <v>53131609</v>
      </c>
      <c r="GZZ1790" s="62">
        <v>53131609</v>
      </c>
      <c r="HAA1790" s="62">
        <v>53131609</v>
      </c>
      <c r="HAB1790" s="62">
        <v>53131609</v>
      </c>
      <c r="HAC1790" s="62">
        <v>53131609</v>
      </c>
      <c r="HAD1790" s="62">
        <v>53131609</v>
      </c>
      <c r="HAE1790" s="62">
        <v>53131609</v>
      </c>
      <c r="HAF1790" s="62">
        <v>53131609</v>
      </c>
      <c r="HAG1790" s="62">
        <v>53131609</v>
      </c>
      <c r="HAH1790" s="62">
        <v>53131609</v>
      </c>
      <c r="HAI1790" s="62">
        <v>53131609</v>
      </c>
      <c r="HAJ1790" s="62">
        <v>53131609</v>
      </c>
      <c r="HAK1790" s="62">
        <v>53131609</v>
      </c>
      <c r="HAL1790" s="62">
        <v>53131609</v>
      </c>
      <c r="HAM1790" s="62">
        <v>53131609</v>
      </c>
      <c r="HAN1790" s="62">
        <v>53131609</v>
      </c>
      <c r="HAO1790" s="62">
        <v>53131609</v>
      </c>
      <c r="HAP1790" s="62">
        <v>53131609</v>
      </c>
      <c r="HAQ1790" s="62">
        <v>53131609</v>
      </c>
      <c r="HAR1790" s="62">
        <v>53131609</v>
      </c>
      <c r="HAS1790" s="62">
        <v>53131609</v>
      </c>
      <c r="HAT1790" s="62">
        <v>53131609</v>
      </c>
      <c r="HAU1790" s="62">
        <v>53131609</v>
      </c>
      <c r="HAV1790" s="62">
        <v>53131609</v>
      </c>
      <c r="HAW1790" s="62">
        <v>53131609</v>
      </c>
      <c r="HAX1790" s="62">
        <v>53131609</v>
      </c>
      <c r="HAY1790" s="62">
        <v>53131609</v>
      </c>
      <c r="HAZ1790" s="62">
        <v>53131609</v>
      </c>
      <c r="HBA1790" s="62">
        <v>53131609</v>
      </c>
      <c r="HBB1790" s="62">
        <v>53131609</v>
      </c>
      <c r="HBC1790" s="62">
        <v>53131609</v>
      </c>
      <c r="HBD1790" s="62">
        <v>53131609</v>
      </c>
      <c r="HBE1790" s="62">
        <v>53131609</v>
      </c>
      <c r="HBF1790" s="62">
        <v>53131609</v>
      </c>
      <c r="HBG1790" s="62">
        <v>53131609</v>
      </c>
      <c r="HBH1790" s="62">
        <v>53131609</v>
      </c>
      <c r="HBI1790" s="62">
        <v>53131609</v>
      </c>
      <c r="HBJ1790" s="62">
        <v>53131609</v>
      </c>
      <c r="HBK1790" s="62">
        <v>53131609</v>
      </c>
      <c r="HBL1790" s="62">
        <v>53131609</v>
      </c>
      <c r="HBM1790" s="62">
        <v>53131609</v>
      </c>
      <c r="HBN1790" s="62">
        <v>53131609</v>
      </c>
      <c r="HBO1790" s="62">
        <v>53131609</v>
      </c>
      <c r="HBP1790" s="62">
        <v>53131609</v>
      </c>
      <c r="HBQ1790" s="62">
        <v>53131609</v>
      </c>
      <c r="HBR1790" s="62">
        <v>53131609</v>
      </c>
      <c r="HBS1790" s="62">
        <v>53131609</v>
      </c>
      <c r="HBT1790" s="62">
        <v>53131609</v>
      </c>
      <c r="HBU1790" s="62">
        <v>53131609</v>
      </c>
      <c r="HBV1790" s="62">
        <v>53131609</v>
      </c>
      <c r="HBW1790" s="62">
        <v>53131609</v>
      </c>
      <c r="HBX1790" s="62">
        <v>53131609</v>
      </c>
      <c r="HBY1790" s="62">
        <v>53131609</v>
      </c>
      <c r="HBZ1790" s="62">
        <v>53131609</v>
      </c>
      <c r="HCA1790" s="62">
        <v>53131609</v>
      </c>
      <c r="HCB1790" s="62">
        <v>53131609</v>
      </c>
      <c r="HCC1790" s="62">
        <v>53131609</v>
      </c>
      <c r="HCD1790" s="62">
        <v>53131609</v>
      </c>
      <c r="HCE1790" s="62">
        <v>53131609</v>
      </c>
      <c r="HCF1790" s="62">
        <v>53131609</v>
      </c>
      <c r="HCG1790" s="62">
        <v>53131609</v>
      </c>
      <c r="HCH1790" s="62">
        <v>53131609</v>
      </c>
      <c r="HCI1790" s="62">
        <v>53131609</v>
      </c>
      <c r="HCJ1790" s="62">
        <v>53131609</v>
      </c>
      <c r="HCK1790" s="62">
        <v>53131609</v>
      </c>
      <c r="HCL1790" s="62">
        <v>53131609</v>
      </c>
      <c r="HCM1790" s="62">
        <v>53131609</v>
      </c>
      <c r="HCN1790" s="62">
        <v>53131609</v>
      </c>
      <c r="HCO1790" s="62">
        <v>53131609</v>
      </c>
      <c r="HCP1790" s="62">
        <v>53131609</v>
      </c>
      <c r="HCQ1790" s="62">
        <v>53131609</v>
      </c>
      <c r="HCR1790" s="62">
        <v>53131609</v>
      </c>
      <c r="HCS1790" s="62">
        <v>53131609</v>
      </c>
      <c r="HCT1790" s="62">
        <v>53131609</v>
      </c>
      <c r="HCU1790" s="62">
        <v>53131609</v>
      </c>
      <c r="HCV1790" s="62">
        <v>53131609</v>
      </c>
      <c r="HCW1790" s="62">
        <v>53131609</v>
      </c>
      <c r="HCX1790" s="62">
        <v>53131609</v>
      </c>
      <c r="HCY1790" s="62">
        <v>53131609</v>
      </c>
      <c r="HCZ1790" s="62">
        <v>53131609</v>
      </c>
      <c r="HDA1790" s="62">
        <v>53131609</v>
      </c>
      <c r="HDB1790" s="62">
        <v>53131609</v>
      </c>
      <c r="HDC1790" s="62">
        <v>53131609</v>
      </c>
      <c r="HDD1790" s="62">
        <v>53131609</v>
      </c>
      <c r="HDE1790" s="62">
        <v>53131609</v>
      </c>
      <c r="HDF1790" s="62">
        <v>53131609</v>
      </c>
      <c r="HDG1790" s="62">
        <v>53131609</v>
      </c>
      <c r="HDH1790" s="62">
        <v>53131609</v>
      </c>
      <c r="HDI1790" s="62">
        <v>53131609</v>
      </c>
      <c r="HDJ1790" s="62">
        <v>53131609</v>
      </c>
      <c r="HDK1790" s="62">
        <v>53131609</v>
      </c>
      <c r="HDL1790" s="62">
        <v>53131609</v>
      </c>
      <c r="HDM1790" s="62">
        <v>53131609</v>
      </c>
      <c r="HDN1790" s="62">
        <v>53131609</v>
      </c>
      <c r="HDO1790" s="62">
        <v>53131609</v>
      </c>
      <c r="HDP1790" s="62">
        <v>53131609</v>
      </c>
      <c r="HDQ1790" s="62">
        <v>53131609</v>
      </c>
      <c r="HDR1790" s="62">
        <v>53131609</v>
      </c>
      <c r="HDS1790" s="62">
        <v>53131609</v>
      </c>
      <c r="HDT1790" s="62">
        <v>53131609</v>
      </c>
      <c r="HDU1790" s="62">
        <v>53131609</v>
      </c>
      <c r="HDV1790" s="62">
        <v>53131609</v>
      </c>
      <c r="HDW1790" s="62">
        <v>53131609</v>
      </c>
      <c r="HDX1790" s="62">
        <v>53131609</v>
      </c>
      <c r="HDY1790" s="62">
        <v>53131609</v>
      </c>
      <c r="HDZ1790" s="62">
        <v>53131609</v>
      </c>
      <c r="HEA1790" s="62">
        <v>53131609</v>
      </c>
      <c r="HEB1790" s="62">
        <v>53131609</v>
      </c>
      <c r="HEC1790" s="62">
        <v>53131609</v>
      </c>
      <c r="HED1790" s="62">
        <v>53131609</v>
      </c>
      <c r="HEE1790" s="62">
        <v>53131609</v>
      </c>
      <c r="HEF1790" s="62">
        <v>53131609</v>
      </c>
      <c r="HEG1790" s="62">
        <v>53131609</v>
      </c>
      <c r="HEH1790" s="62">
        <v>53131609</v>
      </c>
      <c r="HEI1790" s="62">
        <v>53131609</v>
      </c>
      <c r="HEJ1790" s="62">
        <v>53131609</v>
      </c>
      <c r="HEK1790" s="62">
        <v>53131609</v>
      </c>
      <c r="HEL1790" s="62">
        <v>53131609</v>
      </c>
      <c r="HEM1790" s="62">
        <v>53131609</v>
      </c>
      <c r="HEN1790" s="62">
        <v>53131609</v>
      </c>
      <c r="HEO1790" s="62">
        <v>53131609</v>
      </c>
      <c r="HEP1790" s="62">
        <v>53131609</v>
      </c>
      <c r="HEQ1790" s="62">
        <v>53131609</v>
      </c>
      <c r="HER1790" s="62">
        <v>53131609</v>
      </c>
      <c r="HES1790" s="62">
        <v>53131609</v>
      </c>
      <c r="HET1790" s="62">
        <v>53131609</v>
      </c>
      <c r="HEU1790" s="62">
        <v>53131609</v>
      </c>
      <c r="HEV1790" s="62">
        <v>53131609</v>
      </c>
      <c r="HEW1790" s="62">
        <v>53131609</v>
      </c>
      <c r="HEX1790" s="62">
        <v>53131609</v>
      </c>
      <c r="HEY1790" s="62">
        <v>53131609</v>
      </c>
      <c r="HEZ1790" s="62">
        <v>53131609</v>
      </c>
      <c r="HFA1790" s="62">
        <v>53131609</v>
      </c>
      <c r="HFB1790" s="62">
        <v>53131609</v>
      </c>
      <c r="HFC1790" s="62">
        <v>53131609</v>
      </c>
      <c r="HFD1790" s="62">
        <v>53131609</v>
      </c>
      <c r="HFE1790" s="62">
        <v>53131609</v>
      </c>
      <c r="HFF1790" s="62">
        <v>53131609</v>
      </c>
      <c r="HFG1790" s="62">
        <v>53131609</v>
      </c>
      <c r="HFH1790" s="62">
        <v>53131609</v>
      </c>
      <c r="HFI1790" s="62">
        <v>53131609</v>
      </c>
      <c r="HFJ1790" s="62">
        <v>53131609</v>
      </c>
      <c r="HFK1790" s="62">
        <v>53131609</v>
      </c>
      <c r="HFL1790" s="62">
        <v>53131609</v>
      </c>
      <c r="HFM1790" s="62">
        <v>53131609</v>
      </c>
      <c r="HFN1790" s="62">
        <v>53131609</v>
      </c>
      <c r="HFO1790" s="62">
        <v>53131609</v>
      </c>
      <c r="HFP1790" s="62">
        <v>53131609</v>
      </c>
      <c r="HFQ1790" s="62">
        <v>53131609</v>
      </c>
      <c r="HFR1790" s="62">
        <v>53131609</v>
      </c>
      <c r="HFS1790" s="62">
        <v>53131609</v>
      </c>
      <c r="HFT1790" s="62">
        <v>53131609</v>
      </c>
      <c r="HFU1790" s="62">
        <v>53131609</v>
      </c>
      <c r="HFV1790" s="62">
        <v>53131609</v>
      </c>
      <c r="HFW1790" s="62">
        <v>53131609</v>
      </c>
      <c r="HFX1790" s="62">
        <v>53131609</v>
      </c>
      <c r="HFY1790" s="62">
        <v>53131609</v>
      </c>
      <c r="HFZ1790" s="62">
        <v>53131609</v>
      </c>
      <c r="HGA1790" s="62">
        <v>53131609</v>
      </c>
      <c r="HGB1790" s="62">
        <v>53131609</v>
      </c>
      <c r="HGC1790" s="62">
        <v>53131609</v>
      </c>
      <c r="HGD1790" s="62">
        <v>53131609</v>
      </c>
      <c r="HGE1790" s="62">
        <v>53131609</v>
      </c>
      <c r="HGF1790" s="62">
        <v>53131609</v>
      </c>
      <c r="HGG1790" s="62">
        <v>53131609</v>
      </c>
      <c r="HGH1790" s="62">
        <v>53131609</v>
      </c>
      <c r="HGI1790" s="62">
        <v>53131609</v>
      </c>
      <c r="HGJ1790" s="62">
        <v>53131609</v>
      </c>
      <c r="HGK1790" s="62">
        <v>53131609</v>
      </c>
      <c r="HGL1790" s="62">
        <v>53131609</v>
      </c>
      <c r="HGM1790" s="62">
        <v>53131609</v>
      </c>
      <c r="HGN1790" s="62">
        <v>53131609</v>
      </c>
      <c r="HGO1790" s="62">
        <v>53131609</v>
      </c>
      <c r="HGP1790" s="62">
        <v>53131609</v>
      </c>
      <c r="HGQ1790" s="62">
        <v>53131609</v>
      </c>
      <c r="HGR1790" s="62">
        <v>53131609</v>
      </c>
      <c r="HGS1790" s="62">
        <v>53131609</v>
      </c>
      <c r="HGT1790" s="62">
        <v>53131609</v>
      </c>
      <c r="HGU1790" s="62">
        <v>53131609</v>
      </c>
      <c r="HGV1790" s="62">
        <v>53131609</v>
      </c>
      <c r="HGW1790" s="62">
        <v>53131609</v>
      </c>
      <c r="HGX1790" s="62">
        <v>53131609</v>
      </c>
      <c r="HGY1790" s="62">
        <v>53131609</v>
      </c>
      <c r="HGZ1790" s="62">
        <v>53131609</v>
      </c>
      <c r="HHA1790" s="62">
        <v>53131609</v>
      </c>
      <c r="HHB1790" s="62">
        <v>53131609</v>
      </c>
      <c r="HHC1790" s="62">
        <v>53131609</v>
      </c>
      <c r="HHD1790" s="62">
        <v>53131609</v>
      </c>
      <c r="HHE1790" s="62">
        <v>53131609</v>
      </c>
      <c r="HHF1790" s="62">
        <v>53131609</v>
      </c>
      <c r="HHG1790" s="62">
        <v>53131609</v>
      </c>
      <c r="HHH1790" s="62">
        <v>53131609</v>
      </c>
      <c r="HHI1790" s="62">
        <v>53131609</v>
      </c>
      <c r="HHJ1790" s="62">
        <v>53131609</v>
      </c>
      <c r="HHK1790" s="62">
        <v>53131609</v>
      </c>
      <c r="HHL1790" s="62">
        <v>53131609</v>
      </c>
      <c r="HHM1790" s="62">
        <v>53131609</v>
      </c>
      <c r="HHN1790" s="62">
        <v>53131609</v>
      </c>
      <c r="HHO1790" s="62">
        <v>53131609</v>
      </c>
      <c r="HHP1790" s="62">
        <v>53131609</v>
      </c>
      <c r="HHQ1790" s="62">
        <v>53131609</v>
      </c>
      <c r="HHR1790" s="62">
        <v>53131609</v>
      </c>
      <c r="HHS1790" s="62">
        <v>53131609</v>
      </c>
      <c r="HHT1790" s="62">
        <v>53131609</v>
      </c>
      <c r="HHU1790" s="62">
        <v>53131609</v>
      </c>
      <c r="HHV1790" s="62">
        <v>53131609</v>
      </c>
      <c r="HHW1790" s="62">
        <v>53131609</v>
      </c>
      <c r="HHX1790" s="62">
        <v>53131609</v>
      </c>
      <c r="HHY1790" s="62">
        <v>53131609</v>
      </c>
      <c r="HHZ1790" s="62">
        <v>53131609</v>
      </c>
      <c r="HIA1790" s="62">
        <v>53131609</v>
      </c>
      <c r="HIB1790" s="62">
        <v>53131609</v>
      </c>
      <c r="HIC1790" s="62">
        <v>53131609</v>
      </c>
      <c r="HID1790" s="62">
        <v>53131609</v>
      </c>
      <c r="HIE1790" s="62">
        <v>53131609</v>
      </c>
      <c r="HIF1790" s="62">
        <v>53131609</v>
      </c>
      <c r="HIG1790" s="62">
        <v>53131609</v>
      </c>
      <c r="HIH1790" s="62">
        <v>53131609</v>
      </c>
      <c r="HII1790" s="62">
        <v>53131609</v>
      </c>
      <c r="HIJ1790" s="62">
        <v>53131609</v>
      </c>
      <c r="HIK1790" s="62">
        <v>53131609</v>
      </c>
      <c r="HIL1790" s="62">
        <v>53131609</v>
      </c>
      <c r="HIM1790" s="62">
        <v>53131609</v>
      </c>
      <c r="HIN1790" s="62">
        <v>53131609</v>
      </c>
      <c r="HIO1790" s="62">
        <v>53131609</v>
      </c>
      <c r="HIP1790" s="62">
        <v>53131609</v>
      </c>
      <c r="HIQ1790" s="62">
        <v>53131609</v>
      </c>
      <c r="HIR1790" s="62">
        <v>53131609</v>
      </c>
      <c r="HIS1790" s="62">
        <v>53131609</v>
      </c>
      <c r="HIT1790" s="62">
        <v>53131609</v>
      </c>
      <c r="HIU1790" s="62">
        <v>53131609</v>
      </c>
      <c r="HIV1790" s="62">
        <v>53131609</v>
      </c>
      <c r="HIW1790" s="62">
        <v>53131609</v>
      </c>
      <c r="HIX1790" s="62">
        <v>53131609</v>
      </c>
      <c r="HIY1790" s="62">
        <v>53131609</v>
      </c>
      <c r="HIZ1790" s="62">
        <v>53131609</v>
      </c>
      <c r="HJA1790" s="62">
        <v>53131609</v>
      </c>
      <c r="HJB1790" s="62">
        <v>53131609</v>
      </c>
      <c r="HJC1790" s="62">
        <v>53131609</v>
      </c>
      <c r="HJD1790" s="62">
        <v>53131609</v>
      </c>
      <c r="HJE1790" s="62">
        <v>53131609</v>
      </c>
      <c r="HJF1790" s="62">
        <v>53131609</v>
      </c>
      <c r="HJG1790" s="62">
        <v>53131609</v>
      </c>
      <c r="HJH1790" s="62">
        <v>53131609</v>
      </c>
      <c r="HJI1790" s="62">
        <v>53131609</v>
      </c>
      <c r="HJJ1790" s="62">
        <v>53131609</v>
      </c>
      <c r="HJK1790" s="62">
        <v>53131609</v>
      </c>
      <c r="HJL1790" s="62">
        <v>53131609</v>
      </c>
      <c r="HJM1790" s="62">
        <v>53131609</v>
      </c>
      <c r="HJN1790" s="62">
        <v>53131609</v>
      </c>
      <c r="HJO1790" s="62">
        <v>53131609</v>
      </c>
      <c r="HJP1790" s="62">
        <v>53131609</v>
      </c>
      <c r="HJQ1790" s="62">
        <v>53131609</v>
      </c>
      <c r="HJR1790" s="62">
        <v>53131609</v>
      </c>
      <c r="HJS1790" s="62">
        <v>53131609</v>
      </c>
      <c r="HJT1790" s="62">
        <v>53131609</v>
      </c>
      <c r="HJU1790" s="62">
        <v>53131609</v>
      </c>
      <c r="HJV1790" s="62">
        <v>53131609</v>
      </c>
      <c r="HJW1790" s="62">
        <v>53131609</v>
      </c>
      <c r="HJX1790" s="62">
        <v>53131609</v>
      </c>
      <c r="HJY1790" s="62">
        <v>53131609</v>
      </c>
      <c r="HJZ1790" s="62">
        <v>53131609</v>
      </c>
      <c r="HKA1790" s="62">
        <v>53131609</v>
      </c>
      <c r="HKB1790" s="62">
        <v>53131609</v>
      </c>
      <c r="HKC1790" s="62">
        <v>53131609</v>
      </c>
      <c r="HKD1790" s="62">
        <v>53131609</v>
      </c>
      <c r="HKE1790" s="62">
        <v>53131609</v>
      </c>
      <c r="HKF1790" s="62">
        <v>53131609</v>
      </c>
      <c r="HKG1790" s="62">
        <v>53131609</v>
      </c>
      <c r="HKH1790" s="62">
        <v>53131609</v>
      </c>
      <c r="HKI1790" s="62">
        <v>53131609</v>
      </c>
      <c r="HKJ1790" s="62">
        <v>53131609</v>
      </c>
      <c r="HKK1790" s="62">
        <v>53131609</v>
      </c>
      <c r="HKL1790" s="62">
        <v>53131609</v>
      </c>
      <c r="HKM1790" s="62">
        <v>53131609</v>
      </c>
      <c r="HKN1790" s="62">
        <v>53131609</v>
      </c>
      <c r="HKO1790" s="62">
        <v>53131609</v>
      </c>
      <c r="HKP1790" s="62">
        <v>53131609</v>
      </c>
      <c r="HKQ1790" s="62">
        <v>53131609</v>
      </c>
      <c r="HKR1790" s="62">
        <v>53131609</v>
      </c>
      <c r="HKS1790" s="62">
        <v>53131609</v>
      </c>
      <c r="HKT1790" s="62">
        <v>53131609</v>
      </c>
      <c r="HKU1790" s="62">
        <v>53131609</v>
      </c>
      <c r="HKV1790" s="62">
        <v>53131609</v>
      </c>
      <c r="HKW1790" s="62">
        <v>53131609</v>
      </c>
      <c r="HKX1790" s="62">
        <v>53131609</v>
      </c>
      <c r="HKY1790" s="62">
        <v>53131609</v>
      </c>
      <c r="HKZ1790" s="62">
        <v>53131609</v>
      </c>
      <c r="HLA1790" s="62">
        <v>53131609</v>
      </c>
      <c r="HLB1790" s="62">
        <v>53131609</v>
      </c>
      <c r="HLC1790" s="62">
        <v>53131609</v>
      </c>
      <c r="HLD1790" s="62">
        <v>53131609</v>
      </c>
      <c r="HLE1790" s="62">
        <v>53131609</v>
      </c>
      <c r="HLF1790" s="62">
        <v>53131609</v>
      </c>
      <c r="HLG1790" s="62">
        <v>53131609</v>
      </c>
      <c r="HLH1790" s="62">
        <v>53131609</v>
      </c>
      <c r="HLI1790" s="62">
        <v>53131609</v>
      </c>
      <c r="HLJ1790" s="62">
        <v>53131609</v>
      </c>
      <c r="HLK1790" s="62">
        <v>53131609</v>
      </c>
      <c r="HLL1790" s="62">
        <v>53131609</v>
      </c>
      <c r="HLM1790" s="62">
        <v>53131609</v>
      </c>
      <c r="HLN1790" s="62">
        <v>53131609</v>
      </c>
      <c r="HLO1790" s="62">
        <v>53131609</v>
      </c>
      <c r="HLP1790" s="62">
        <v>53131609</v>
      </c>
      <c r="HLQ1790" s="62">
        <v>53131609</v>
      </c>
      <c r="HLR1790" s="62">
        <v>53131609</v>
      </c>
      <c r="HLS1790" s="62">
        <v>53131609</v>
      </c>
      <c r="HLT1790" s="62">
        <v>53131609</v>
      </c>
      <c r="HLU1790" s="62">
        <v>53131609</v>
      </c>
      <c r="HLV1790" s="62">
        <v>53131609</v>
      </c>
      <c r="HLW1790" s="62">
        <v>53131609</v>
      </c>
      <c r="HLX1790" s="62">
        <v>53131609</v>
      </c>
      <c r="HLY1790" s="62">
        <v>53131609</v>
      </c>
      <c r="HLZ1790" s="62">
        <v>53131609</v>
      </c>
      <c r="HMA1790" s="62">
        <v>53131609</v>
      </c>
      <c r="HMB1790" s="62">
        <v>53131609</v>
      </c>
      <c r="HMC1790" s="62">
        <v>53131609</v>
      </c>
      <c r="HMD1790" s="62">
        <v>53131609</v>
      </c>
      <c r="HME1790" s="62">
        <v>53131609</v>
      </c>
      <c r="HMF1790" s="62">
        <v>53131609</v>
      </c>
      <c r="HMG1790" s="62">
        <v>53131609</v>
      </c>
      <c r="HMH1790" s="62">
        <v>53131609</v>
      </c>
      <c r="HMI1790" s="62">
        <v>53131609</v>
      </c>
      <c r="HMJ1790" s="62">
        <v>53131609</v>
      </c>
      <c r="HMK1790" s="62">
        <v>53131609</v>
      </c>
      <c r="HML1790" s="62">
        <v>53131609</v>
      </c>
      <c r="HMM1790" s="62">
        <v>53131609</v>
      </c>
      <c r="HMN1790" s="62">
        <v>53131609</v>
      </c>
      <c r="HMO1790" s="62">
        <v>53131609</v>
      </c>
      <c r="HMP1790" s="62">
        <v>53131609</v>
      </c>
      <c r="HMQ1790" s="62">
        <v>53131609</v>
      </c>
      <c r="HMR1790" s="62">
        <v>53131609</v>
      </c>
      <c r="HMS1790" s="62">
        <v>53131609</v>
      </c>
      <c r="HMT1790" s="62">
        <v>53131609</v>
      </c>
      <c r="HMU1790" s="62">
        <v>53131609</v>
      </c>
      <c r="HMV1790" s="62">
        <v>53131609</v>
      </c>
      <c r="HMW1790" s="62">
        <v>53131609</v>
      </c>
      <c r="HMX1790" s="62">
        <v>53131609</v>
      </c>
      <c r="HMY1790" s="62">
        <v>53131609</v>
      </c>
      <c r="HMZ1790" s="62">
        <v>53131609</v>
      </c>
      <c r="HNA1790" s="62">
        <v>53131609</v>
      </c>
      <c r="HNB1790" s="62">
        <v>53131609</v>
      </c>
      <c r="HNC1790" s="62">
        <v>53131609</v>
      </c>
      <c r="HND1790" s="62">
        <v>53131609</v>
      </c>
      <c r="HNE1790" s="62">
        <v>53131609</v>
      </c>
      <c r="HNF1790" s="62">
        <v>53131609</v>
      </c>
      <c r="HNG1790" s="62">
        <v>53131609</v>
      </c>
      <c r="HNH1790" s="62">
        <v>53131609</v>
      </c>
      <c r="HNI1790" s="62">
        <v>53131609</v>
      </c>
      <c r="HNJ1790" s="62">
        <v>53131609</v>
      </c>
      <c r="HNK1790" s="62">
        <v>53131609</v>
      </c>
      <c r="HNL1790" s="62">
        <v>53131609</v>
      </c>
      <c r="HNM1790" s="62">
        <v>53131609</v>
      </c>
      <c r="HNN1790" s="62">
        <v>53131609</v>
      </c>
      <c r="HNO1790" s="62">
        <v>53131609</v>
      </c>
      <c r="HNP1790" s="62">
        <v>53131609</v>
      </c>
      <c r="HNQ1790" s="62">
        <v>53131609</v>
      </c>
      <c r="HNR1790" s="62">
        <v>53131609</v>
      </c>
      <c r="HNS1790" s="62">
        <v>53131609</v>
      </c>
      <c r="HNT1790" s="62">
        <v>53131609</v>
      </c>
      <c r="HNU1790" s="62">
        <v>53131609</v>
      </c>
      <c r="HNV1790" s="62">
        <v>53131609</v>
      </c>
      <c r="HNW1790" s="62">
        <v>53131609</v>
      </c>
      <c r="HNX1790" s="62">
        <v>53131609</v>
      </c>
      <c r="HNY1790" s="62">
        <v>53131609</v>
      </c>
      <c r="HNZ1790" s="62">
        <v>53131609</v>
      </c>
      <c r="HOA1790" s="62">
        <v>53131609</v>
      </c>
      <c r="HOB1790" s="62">
        <v>53131609</v>
      </c>
      <c r="HOC1790" s="62">
        <v>53131609</v>
      </c>
      <c r="HOD1790" s="62">
        <v>53131609</v>
      </c>
      <c r="HOE1790" s="62">
        <v>53131609</v>
      </c>
      <c r="HOF1790" s="62">
        <v>53131609</v>
      </c>
      <c r="HOG1790" s="62">
        <v>53131609</v>
      </c>
      <c r="HOH1790" s="62">
        <v>53131609</v>
      </c>
      <c r="HOI1790" s="62">
        <v>53131609</v>
      </c>
      <c r="HOJ1790" s="62">
        <v>53131609</v>
      </c>
      <c r="HOK1790" s="62">
        <v>53131609</v>
      </c>
      <c r="HOL1790" s="62">
        <v>53131609</v>
      </c>
      <c r="HOM1790" s="62">
        <v>53131609</v>
      </c>
      <c r="HON1790" s="62">
        <v>53131609</v>
      </c>
      <c r="HOO1790" s="62">
        <v>53131609</v>
      </c>
      <c r="HOP1790" s="62">
        <v>53131609</v>
      </c>
      <c r="HOQ1790" s="62">
        <v>53131609</v>
      </c>
      <c r="HOR1790" s="62">
        <v>53131609</v>
      </c>
      <c r="HOS1790" s="62">
        <v>53131609</v>
      </c>
      <c r="HOT1790" s="62">
        <v>53131609</v>
      </c>
      <c r="HOU1790" s="62">
        <v>53131609</v>
      </c>
      <c r="HOV1790" s="62">
        <v>53131609</v>
      </c>
      <c r="HOW1790" s="62">
        <v>53131609</v>
      </c>
      <c r="HOX1790" s="62">
        <v>53131609</v>
      </c>
      <c r="HOY1790" s="62">
        <v>53131609</v>
      </c>
      <c r="HOZ1790" s="62">
        <v>53131609</v>
      </c>
      <c r="HPA1790" s="62">
        <v>53131609</v>
      </c>
      <c r="HPB1790" s="62">
        <v>53131609</v>
      </c>
      <c r="HPC1790" s="62">
        <v>53131609</v>
      </c>
      <c r="HPD1790" s="62">
        <v>53131609</v>
      </c>
      <c r="HPE1790" s="62">
        <v>53131609</v>
      </c>
      <c r="HPF1790" s="62">
        <v>53131609</v>
      </c>
      <c r="HPG1790" s="62">
        <v>53131609</v>
      </c>
      <c r="HPH1790" s="62">
        <v>53131609</v>
      </c>
      <c r="HPI1790" s="62">
        <v>53131609</v>
      </c>
      <c r="HPJ1790" s="62">
        <v>53131609</v>
      </c>
      <c r="HPK1790" s="62">
        <v>53131609</v>
      </c>
      <c r="HPL1790" s="62">
        <v>53131609</v>
      </c>
      <c r="HPM1790" s="62">
        <v>53131609</v>
      </c>
      <c r="HPN1790" s="62">
        <v>53131609</v>
      </c>
      <c r="HPO1790" s="62">
        <v>53131609</v>
      </c>
      <c r="HPP1790" s="62">
        <v>53131609</v>
      </c>
      <c r="HPQ1790" s="62">
        <v>53131609</v>
      </c>
      <c r="HPR1790" s="62">
        <v>53131609</v>
      </c>
      <c r="HPS1790" s="62">
        <v>53131609</v>
      </c>
      <c r="HPT1790" s="62">
        <v>53131609</v>
      </c>
      <c r="HPU1790" s="62">
        <v>53131609</v>
      </c>
      <c r="HPV1790" s="62">
        <v>53131609</v>
      </c>
      <c r="HPW1790" s="62">
        <v>53131609</v>
      </c>
      <c r="HPX1790" s="62">
        <v>53131609</v>
      </c>
      <c r="HPY1790" s="62">
        <v>53131609</v>
      </c>
      <c r="HPZ1790" s="62">
        <v>53131609</v>
      </c>
      <c r="HQA1790" s="62">
        <v>53131609</v>
      </c>
      <c r="HQB1790" s="62">
        <v>53131609</v>
      </c>
      <c r="HQC1790" s="62">
        <v>53131609</v>
      </c>
      <c r="HQD1790" s="62">
        <v>53131609</v>
      </c>
      <c r="HQE1790" s="62">
        <v>53131609</v>
      </c>
      <c r="HQF1790" s="62">
        <v>53131609</v>
      </c>
      <c r="HQG1790" s="62">
        <v>53131609</v>
      </c>
      <c r="HQH1790" s="62">
        <v>53131609</v>
      </c>
      <c r="HQI1790" s="62">
        <v>53131609</v>
      </c>
      <c r="HQJ1790" s="62">
        <v>53131609</v>
      </c>
      <c r="HQK1790" s="62">
        <v>53131609</v>
      </c>
      <c r="HQL1790" s="62">
        <v>53131609</v>
      </c>
      <c r="HQM1790" s="62">
        <v>53131609</v>
      </c>
      <c r="HQN1790" s="62">
        <v>53131609</v>
      </c>
      <c r="HQO1790" s="62">
        <v>53131609</v>
      </c>
      <c r="HQP1790" s="62">
        <v>53131609</v>
      </c>
      <c r="HQQ1790" s="62">
        <v>53131609</v>
      </c>
      <c r="HQR1790" s="62">
        <v>53131609</v>
      </c>
      <c r="HQS1790" s="62">
        <v>53131609</v>
      </c>
      <c r="HQT1790" s="62">
        <v>53131609</v>
      </c>
      <c r="HQU1790" s="62">
        <v>53131609</v>
      </c>
      <c r="HQV1790" s="62">
        <v>53131609</v>
      </c>
      <c r="HQW1790" s="62">
        <v>53131609</v>
      </c>
      <c r="HQX1790" s="62">
        <v>53131609</v>
      </c>
      <c r="HQY1790" s="62">
        <v>53131609</v>
      </c>
      <c r="HQZ1790" s="62">
        <v>53131609</v>
      </c>
      <c r="HRA1790" s="62">
        <v>53131609</v>
      </c>
      <c r="HRB1790" s="62">
        <v>53131609</v>
      </c>
      <c r="HRC1790" s="62">
        <v>53131609</v>
      </c>
      <c r="HRD1790" s="62">
        <v>53131609</v>
      </c>
      <c r="HRE1790" s="62">
        <v>53131609</v>
      </c>
      <c r="HRF1790" s="62">
        <v>53131609</v>
      </c>
      <c r="HRG1790" s="62">
        <v>53131609</v>
      </c>
      <c r="HRH1790" s="62">
        <v>53131609</v>
      </c>
      <c r="HRI1790" s="62">
        <v>53131609</v>
      </c>
      <c r="HRJ1790" s="62">
        <v>53131609</v>
      </c>
      <c r="HRK1790" s="62">
        <v>53131609</v>
      </c>
      <c r="HRL1790" s="62">
        <v>53131609</v>
      </c>
      <c r="HRM1790" s="62">
        <v>53131609</v>
      </c>
      <c r="HRN1790" s="62">
        <v>53131609</v>
      </c>
      <c r="HRO1790" s="62">
        <v>53131609</v>
      </c>
      <c r="HRP1790" s="62">
        <v>53131609</v>
      </c>
      <c r="HRQ1790" s="62">
        <v>53131609</v>
      </c>
      <c r="HRR1790" s="62">
        <v>53131609</v>
      </c>
      <c r="HRS1790" s="62">
        <v>53131609</v>
      </c>
      <c r="HRT1790" s="62">
        <v>53131609</v>
      </c>
      <c r="HRU1790" s="62">
        <v>53131609</v>
      </c>
      <c r="HRV1790" s="62">
        <v>53131609</v>
      </c>
      <c r="HRW1790" s="62">
        <v>53131609</v>
      </c>
      <c r="HRX1790" s="62">
        <v>53131609</v>
      </c>
      <c r="HRY1790" s="62">
        <v>53131609</v>
      </c>
      <c r="HRZ1790" s="62">
        <v>53131609</v>
      </c>
      <c r="HSA1790" s="62">
        <v>53131609</v>
      </c>
      <c r="HSB1790" s="62">
        <v>53131609</v>
      </c>
      <c r="HSC1790" s="62">
        <v>53131609</v>
      </c>
      <c r="HSD1790" s="62">
        <v>53131609</v>
      </c>
      <c r="HSE1790" s="62">
        <v>53131609</v>
      </c>
      <c r="HSF1790" s="62">
        <v>53131609</v>
      </c>
      <c r="HSG1790" s="62">
        <v>53131609</v>
      </c>
      <c r="HSH1790" s="62">
        <v>53131609</v>
      </c>
      <c r="HSI1790" s="62">
        <v>53131609</v>
      </c>
      <c r="HSJ1790" s="62">
        <v>53131609</v>
      </c>
      <c r="HSK1790" s="62">
        <v>53131609</v>
      </c>
      <c r="HSL1790" s="62">
        <v>53131609</v>
      </c>
      <c r="HSM1790" s="62">
        <v>53131609</v>
      </c>
      <c r="HSN1790" s="62">
        <v>53131609</v>
      </c>
      <c r="HSO1790" s="62">
        <v>53131609</v>
      </c>
      <c r="HSP1790" s="62">
        <v>53131609</v>
      </c>
      <c r="HSQ1790" s="62">
        <v>53131609</v>
      </c>
      <c r="HSR1790" s="62">
        <v>53131609</v>
      </c>
      <c r="HSS1790" s="62">
        <v>53131609</v>
      </c>
      <c r="HST1790" s="62">
        <v>53131609</v>
      </c>
      <c r="HSU1790" s="62">
        <v>53131609</v>
      </c>
      <c r="HSV1790" s="62">
        <v>53131609</v>
      </c>
      <c r="HSW1790" s="62">
        <v>53131609</v>
      </c>
      <c r="HSX1790" s="62">
        <v>53131609</v>
      </c>
      <c r="HSY1790" s="62">
        <v>53131609</v>
      </c>
      <c r="HSZ1790" s="62">
        <v>53131609</v>
      </c>
      <c r="HTA1790" s="62">
        <v>53131609</v>
      </c>
      <c r="HTB1790" s="62">
        <v>53131609</v>
      </c>
      <c r="HTC1790" s="62">
        <v>53131609</v>
      </c>
      <c r="HTD1790" s="62">
        <v>53131609</v>
      </c>
      <c r="HTE1790" s="62">
        <v>53131609</v>
      </c>
      <c r="HTF1790" s="62">
        <v>53131609</v>
      </c>
      <c r="HTG1790" s="62">
        <v>53131609</v>
      </c>
      <c r="HTH1790" s="62">
        <v>53131609</v>
      </c>
      <c r="HTI1790" s="62">
        <v>53131609</v>
      </c>
      <c r="HTJ1790" s="62">
        <v>53131609</v>
      </c>
      <c r="HTK1790" s="62">
        <v>53131609</v>
      </c>
      <c r="HTL1790" s="62">
        <v>53131609</v>
      </c>
      <c r="HTM1790" s="62">
        <v>53131609</v>
      </c>
      <c r="HTN1790" s="62">
        <v>53131609</v>
      </c>
      <c r="HTO1790" s="62">
        <v>53131609</v>
      </c>
      <c r="HTP1790" s="62">
        <v>53131609</v>
      </c>
      <c r="HTQ1790" s="62">
        <v>53131609</v>
      </c>
      <c r="HTR1790" s="62">
        <v>53131609</v>
      </c>
      <c r="HTS1790" s="62">
        <v>53131609</v>
      </c>
      <c r="HTT1790" s="62">
        <v>53131609</v>
      </c>
      <c r="HTU1790" s="62">
        <v>53131609</v>
      </c>
      <c r="HTV1790" s="62">
        <v>53131609</v>
      </c>
      <c r="HTW1790" s="62">
        <v>53131609</v>
      </c>
      <c r="HTX1790" s="62">
        <v>53131609</v>
      </c>
      <c r="HTY1790" s="62">
        <v>53131609</v>
      </c>
      <c r="HTZ1790" s="62">
        <v>53131609</v>
      </c>
      <c r="HUA1790" s="62">
        <v>53131609</v>
      </c>
      <c r="HUB1790" s="62">
        <v>53131609</v>
      </c>
      <c r="HUC1790" s="62">
        <v>53131609</v>
      </c>
      <c r="HUD1790" s="62">
        <v>53131609</v>
      </c>
      <c r="HUE1790" s="62">
        <v>53131609</v>
      </c>
      <c r="HUF1790" s="62">
        <v>53131609</v>
      </c>
      <c r="HUG1790" s="62">
        <v>53131609</v>
      </c>
      <c r="HUH1790" s="62">
        <v>53131609</v>
      </c>
      <c r="HUI1790" s="62">
        <v>53131609</v>
      </c>
      <c r="HUJ1790" s="62">
        <v>53131609</v>
      </c>
      <c r="HUK1790" s="62">
        <v>53131609</v>
      </c>
      <c r="HUL1790" s="62">
        <v>53131609</v>
      </c>
      <c r="HUM1790" s="62">
        <v>53131609</v>
      </c>
      <c r="HUN1790" s="62">
        <v>53131609</v>
      </c>
      <c r="HUO1790" s="62">
        <v>53131609</v>
      </c>
      <c r="HUP1790" s="62">
        <v>53131609</v>
      </c>
      <c r="HUQ1790" s="62">
        <v>53131609</v>
      </c>
      <c r="HUR1790" s="62">
        <v>53131609</v>
      </c>
      <c r="HUS1790" s="62">
        <v>53131609</v>
      </c>
      <c r="HUT1790" s="62">
        <v>53131609</v>
      </c>
      <c r="HUU1790" s="62">
        <v>53131609</v>
      </c>
      <c r="HUV1790" s="62">
        <v>53131609</v>
      </c>
      <c r="HUW1790" s="62">
        <v>53131609</v>
      </c>
      <c r="HUX1790" s="62">
        <v>53131609</v>
      </c>
      <c r="HUY1790" s="62">
        <v>53131609</v>
      </c>
      <c r="HUZ1790" s="62">
        <v>53131609</v>
      </c>
      <c r="HVA1790" s="62">
        <v>53131609</v>
      </c>
      <c r="HVB1790" s="62">
        <v>53131609</v>
      </c>
      <c r="HVC1790" s="62">
        <v>53131609</v>
      </c>
      <c r="HVD1790" s="62">
        <v>53131609</v>
      </c>
      <c r="HVE1790" s="62">
        <v>53131609</v>
      </c>
      <c r="HVF1790" s="62">
        <v>53131609</v>
      </c>
      <c r="HVG1790" s="62">
        <v>53131609</v>
      </c>
      <c r="HVH1790" s="62">
        <v>53131609</v>
      </c>
      <c r="HVI1790" s="62">
        <v>53131609</v>
      </c>
      <c r="HVJ1790" s="62">
        <v>53131609</v>
      </c>
      <c r="HVK1790" s="62">
        <v>53131609</v>
      </c>
      <c r="HVL1790" s="62">
        <v>53131609</v>
      </c>
      <c r="HVM1790" s="62">
        <v>53131609</v>
      </c>
      <c r="HVN1790" s="62">
        <v>53131609</v>
      </c>
      <c r="HVO1790" s="62">
        <v>53131609</v>
      </c>
      <c r="HVP1790" s="62">
        <v>53131609</v>
      </c>
      <c r="HVQ1790" s="62">
        <v>53131609</v>
      </c>
      <c r="HVR1790" s="62">
        <v>53131609</v>
      </c>
      <c r="HVS1790" s="62">
        <v>53131609</v>
      </c>
      <c r="HVT1790" s="62">
        <v>53131609</v>
      </c>
      <c r="HVU1790" s="62">
        <v>53131609</v>
      </c>
      <c r="HVV1790" s="62">
        <v>53131609</v>
      </c>
      <c r="HVW1790" s="62">
        <v>53131609</v>
      </c>
      <c r="HVX1790" s="62">
        <v>53131609</v>
      </c>
      <c r="HVY1790" s="62">
        <v>53131609</v>
      </c>
      <c r="HVZ1790" s="62">
        <v>53131609</v>
      </c>
      <c r="HWA1790" s="62">
        <v>53131609</v>
      </c>
      <c r="HWB1790" s="62">
        <v>53131609</v>
      </c>
      <c r="HWC1790" s="62">
        <v>53131609</v>
      </c>
      <c r="HWD1790" s="62">
        <v>53131609</v>
      </c>
      <c r="HWE1790" s="62">
        <v>53131609</v>
      </c>
      <c r="HWF1790" s="62">
        <v>53131609</v>
      </c>
      <c r="HWG1790" s="62">
        <v>53131609</v>
      </c>
      <c r="HWH1790" s="62">
        <v>53131609</v>
      </c>
      <c r="HWI1790" s="62">
        <v>53131609</v>
      </c>
      <c r="HWJ1790" s="62">
        <v>53131609</v>
      </c>
      <c r="HWK1790" s="62">
        <v>53131609</v>
      </c>
      <c r="HWL1790" s="62">
        <v>53131609</v>
      </c>
      <c r="HWM1790" s="62">
        <v>53131609</v>
      </c>
      <c r="HWN1790" s="62">
        <v>53131609</v>
      </c>
      <c r="HWO1790" s="62">
        <v>53131609</v>
      </c>
      <c r="HWP1790" s="62">
        <v>53131609</v>
      </c>
      <c r="HWQ1790" s="62">
        <v>53131609</v>
      </c>
      <c r="HWR1790" s="62">
        <v>53131609</v>
      </c>
      <c r="HWS1790" s="62">
        <v>53131609</v>
      </c>
      <c r="HWT1790" s="62">
        <v>53131609</v>
      </c>
      <c r="HWU1790" s="62">
        <v>53131609</v>
      </c>
      <c r="HWV1790" s="62">
        <v>53131609</v>
      </c>
      <c r="HWW1790" s="62">
        <v>53131609</v>
      </c>
      <c r="HWX1790" s="62">
        <v>53131609</v>
      </c>
      <c r="HWY1790" s="62">
        <v>53131609</v>
      </c>
      <c r="HWZ1790" s="62">
        <v>53131609</v>
      </c>
      <c r="HXA1790" s="62">
        <v>53131609</v>
      </c>
      <c r="HXB1790" s="62">
        <v>53131609</v>
      </c>
      <c r="HXC1790" s="62">
        <v>53131609</v>
      </c>
      <c r="HXD1790" s="62">
        <v>53131609</v>
      </c>
      <c r="HXE1790" s="62">
        <v>53131609</v>
      </c>
      <c r="HXF1790" s="62">
        <v>53131609</v>
      </c>
      <c r="HXG1790" s="62">
        <v>53131609</v>
      </c>
      <c r="HXH1790" s="62">
        <v>53131609</v>
      </c>
      <c r="HXI1790" s="62">
        <v>53131609</v>
      </c>
      <c r="HXJ1790" s="62">
        <v>53131609</v>
      </c>
      <c r="HXK1790" s="62">
        <v>53131609</v>
      </c>
      <c r="HXL1790" s="62">
        <v>53131609</v>
      </c>
      <c r="HXM1790" s="62">
        <v>53131609</v>
      </c>
      <c r="HXN1790" s="62">
        <v>53131609</v>
      </c>
      <c r="HXO1790" s="62">
        <v>53131609</v>
      </c>
      <c r="HXP1790" s="62">
        <v>53131609</v>
      </c>
      <c r="HXQ1790" s="62">
        <v>53131609</v>
      </c>
      <c r="HXR1790" s="62">
        <v>53131609</v>
      </c>
      <c r="HXS1790" s="62">
        <v>53131609</v>
      </c>
      <c r="HXT1790" s="62">
        <v>53131609</v>
      </c>
      <c r="HXU1790" s="62">
        <v>53131609</v>
      </c>
      <c r="HXV1790" s="62">
        <v>53131609</v>
      </c>
      <c r="HXW1790" s="62">
        <v>53131609</v>
      </c>
      <c r="HXX1790" s="62">
        <v>53131609</v>
      </c>
      <c r="HXY1790" s="62">
        <v>53131609</v>
      </c>
      <c r="HXZ1790" s="62">
        <v>53131609</v>
      </c>
      <c r="HYA1790" s="62">
        <v>53131609</v>
      </c>
      <c r="HYB1790" s="62">
        <v>53131609</v>
      </c>
      <c r="HYC1790" s="62">
        <v>53131609</v>
      </c>
      <c r="HYD1790" s="62">
        <v>53131609</v>
      </c>
      <c r="HYE1790" s="62">
        <v>53131609</v>
      </c>
      <c r="HYF1790" s="62">
        <v>53131609</v>
      </c>
      <c r="HYG1790" s="62">
        <v>53131609</v>
      </c>
      <c r="HYH1790" s="62">
        <v>53131609</v>
      </c>
      <c r="HYI1790" s="62">
        <v>53131609</v>
      </c>
      <c r="HYJ1790" s="62">
        <v>53131609</v>
      </c>
      <c r="HYK1790" s="62">
        <v>53131609</v>
      </c>
      <c r="HYL1790" s="62">
        <v>53131609</v>
      </c>
      <c r="HYM1790" s="62">
        <v>53131609</v>
      </c>
      <c r="HYN1790" s="62">
        <v>53131609</v>
      </c>
      <c r="HYO1790" s="62">
        <v>53131609</v>
      </c>
      <c r="HYP1790" s="62">
        <v>53131609</v>
      </c>
      <c r="HYQ1790" s="62">
        <v>53131609</v>
      </c>
      <c r="HYR1790" s="62">
        <v>53131609</v>
      </c>
      <c r="HYS1790" s="62">
        <v>53131609</v>
      </c>
      <c r="HYT1790" s="62">
        <v>53131609</v>
      </c>
      <c r="HYU1790" s="62">
        <v>53131609</v>
      </c>
      <c r="HYV1790" s="62">
        <v>53131609</v>
      </c>
      <c r="HYW1790" s="62">
        <v>53131609</v>
      </c>
      <c r="HYX1790" s="62">
        <v>53131609</v>
      </c>
      <c r="HYY1790" s="62">
        <v>53131609</v>
      </c>
      <c r="HYZ1790" s="62">
        <v>53131609</v>
      </c>
      <c r="HZA1790" s="62">
        <v>53131609</v>
      </c>
      <c r="HZB1790" s="62">
        <v>53131609</v>
      </c>
      <c r="HZC1790" s="62">
        <v>53131609</v>
      </c>
      <c r="HZD1790" s="62">
        <v>53131609</v>
      </c>
      <c r="HZE1790" s="62">
        <v>53131609</v>
      </c>
      <c r="HZF1790" s="62">
        <v>53131609</v>
      </c>
      <c r="HZG1790" s="62">
        <v>53131609</v>
      </c>
      <c r="HZH1790" s="62">
        <v>53131609</v>
      </c>
      <c r="HZI1790" s="62">
        <v>53131609</v>
      </c>
      <c r="HZJ1790" s="62">
        <v>53131609</v>
      </c>
      <c r="HZK1790" s="62">
        <v>53131609</v>
      </c>
      <c r="HZL1790" s="62">
        <v>53131609</v>
      </c>
      <c r="HZM1790" s="62">
        <v>53131609</v>
      </c>
      <c r="HZN1790" s="62">
        <v>53131609</v>
      </c>
      <c r="HZO1790" s="62">
        <v>53131609</v>
      </c>
      <c r="HZP1790" s="62">
        <v>53131609</v>
      </c>
      <c r="HZQ1790" s="62">
        <v>53131609</v>
      </c>
      <c r="HZR1790" s="62">
        <v>53131609</v>
      </c>
      <c r="HZS1790" s="62">
        <v>53131609</v>
      </c>
      <c r="HZT1790" s="62">
        <v>53131609</v>
      </c>
      <c r="HZU1790" s="62">
        <v>53131609</v>
      </c>
      <c r="HZV1790" s="62">
        <v>53131609</v>
      </c>
      <c r="HZW1790" s="62">
        <v>53131609</v>
      </c>
      <c r="HZX1790" s="62">
        <v>53131609</v>
      </c>
      <c r="HZY1790" s="62">
        <v>53131609</v>
      </c>
      <c r="HZZ1790" s="62">
        <v>53131609</v>
      </c>
      <c r="IAA1790" s="62">
        <v>53131609</v>
      </c>
      <c r="IAB1790" s="62">
        <v>53131609</v>
      </c>
      <c r="IAC1790" s="62">
        <v>53131609</v>
      </c>
      <c r="IAD1790" s="62">
        <v>53131609</v>
      </c>
      <c r="IAE1790" s="62">
        <v>53131609</v>
      </c>
      <c r="IAF1790" s="62">
        <v>53131609</v>
      </c>
      <c r="IAG1790" s="62">
        <v>53131609</v>
      </c>
      <c r="IAH1790" s="62">
        <v>53131609</v>
      </c>
      <c r="IAI1790" s="62">
        <v>53131609</v>
      </c>
      <c r="IAJ1790" s="62">
        <v>53131609</v>
      </c>
      <c r="IAK1790" s="62">
        <v>53131609</v>
      </c>
      <c r="IAL1790" s="62">
        <v>53131609</v>
      </c>
      <c r="IAM1790" s="62">
        <v>53131609</v>
      </c>
      <c r="IAN1790" s="62">
        <v>53131609</v>
      </c>
      <c r="IAO1790" s="62">
        <v>53131609</v>
      </c>
      <c r="IAP1790" s="62">
        <v>53131609</v>
      </c>
      <c r="IAQ1790" s="62">
        <v>53131609</v>
      </c>
      <c r="IAR1790" s="62">
        <v>53131609</v>
      </c>
      <c r="IAS1790" s="62">
        <v>53131609</v>
      </c>
      <c r="IAT1790" s="62">
        <v>53131609</v>
      </c>
      <c r="IAU1790" s="62">
        <v>53131609</v>
      </c>
      <c r="IAV1790" s="62">
        <v>53131609</v>
      </c>
      <c r="IAW1790" s="62">
        <v>53131609</v>
      </c>
      <c r="IAX1790" s="62">
        <v>53131609</v>
      </c>
      <c r="IAY1790" s="62">
        <v>53131609</v>
      </c>
      <c r="IAZ1790" s="62">
        <v>53131609</v>
      </c>
      <c r="IBA1790" s="62">
        <v>53131609</v>
      </c>
      <c r="IBB1790" s="62">
        <v>53131609</v>
      </c>
      <c r="IBC1790" s="62">
        <v>53131609</v>
      </c>
      <c r="IBD1790" s="62">
        <v>53131609</v>
      </c>
      <c r="IBE1790" s="62">
        <v>53131609</v>
      </c>
      <c r="IBF1790" s="62">
        <v>53131609</v>
      </c>
      <c r="IBG1790" s="62">
        <v>53131609</v>
      </c>
      <c r="IBH1790" s="62">
        <v>53131609</v>
      </c>
      <c r="IBI1790" s="62">
        <v>53131609</v>
      </c>
      <c r="IBJ1790" s="62">
        <v>53131609</v>
      </c>
      <c r="IBK1790" s="62">
        <v>53131609</v>
      </c>
      <c r="IBL1790" s="62">
        <v>53131609</v>
      </c>
      <c r="IBM1790" s="62">
        <v>53131609</v>
      </c>
      <c r="IBN1790" s="62">
        <v>53131609</v>
      </c>
      <c r="IBO1790" s="62">
        <v>53131609</v>
      </c>
      <c r="IBP1790" s="62">
        <v>53131609</v>
      </c>
      <c r="IBQ1790" s="62">
        <v>53131609</v>
      </c>
      <c r="IBR1790" s="62">
        <v>53131609</v>
      </c>
      <c r="IBS1790" s="62">
        <v>53131609</v>
      </c>
      <c r="IBT1790" s="62">
        <v>53131609</v>
      </c>
      <c r="IBU1790" s="62">
        <v>53131609</v>
      </c>
      <c r="IBV1790" s="62">
        <v>53131609</v>
      </c>
      <c r="IBW1790" s="62">
        <v>53131609</v>
      </c>
      <c r="IBX1790" s="62">
        <v>53131609</v>
      </c>
      <c r="IBY1790" s="62">
        <v>53131609</v>
      </c>
      <c r="IBZ1790" s="62">
        <v>53131609</v>
      </c>
      <c r="ICA1790" s="62">
        <v>53131609</v>
      </c>
      <c r="ICB1790" s="62">
        <v>53131609</v>
      </c>
      <c r="ICC1790" s="62">
        <v>53131609</v>
      </c>
      <c r="ICD1790" s="62">
        <v>53131609</v>
      </c>
      <c r="ICE1790" s="62">
        <v>53131609</v>
      </c>
      <c r="ICF1790" s="62">
        <v>53131609</v>
      </c>
      <c r="ICG1790" s="62">
        <v>53131609</v>
      </c>
      <c r="ICH1790" s="62">
        <v>53131609</v>
      </c>
      <c r="ICI1790" s="62">
        <v>53131609</v>
      </c>
      <c r="ICJ1790" s="62">
        <v>53131609</v>
      </c>
      <c r="ICK1790" s="62">
        <v>53131609</v>
      </c>
      <c r="ICL1790" s="62">
        <v>53131609</v>
      </c>
      <c r="ICM1790" s="62">
        <v>53131609</v>
      </c>
      <c r="ICN1790" s="62">
        <v>53131609</v>
      </c>
      <c r="ICO1790" s="62">
        <v>53131609</v>
      </c>
      <c r="ICP1790" s="62">
        <v>53131609</v>
      </c>
      <c r="ICQ1790" s="62">
        <v>53131609</v>
      </c>
      <c r="ICR1790" s="62">
        <v>53131609</v>
      </c>
      <c r="ICS1790" s="62">
        <v>53131609</v>
      </c>
      <c r="ICT1790" s="62">
        <v>53131609</v>
      </c>
      <c r="ICU1790" s="62">
        <v>53131609</v>
      </c>
      <c r="ICV1790" s="62">
        <v>53131609</v>
      </c>
      <c r="ICW1790" s="62">
        <v>53131609</v>
      </c>
      <c r="ICX1790" s="62">
        <v>53131609</v>
      </c>
      <c r="ICY1790" s="62">
        <v>53131609</v>
      </c>
      <c r="ICZ1790" s="62">
        <v>53131609</v>
      </c>
      <c r="IDA1790" s="62">
        <v>53131609</v>
      </c>
      <c r="IDB1790" s="62">
        <v>53131609</v>
      </c>
      <c r="IDC1790" s="62">
        <v>53131609</v>
      </c>
      <c r="IDD1790" s="62">
        <v>53131609</v>
      </c>
      <c r="IDE1790" s="62">
        <v>53131609</v>
      </c>
      <c r="IDF1790" s="62">
        <v>53131609</v>
      </c>
      <c r="IDG1790" s="62">
        <v>53131609</v>
      </c>
      <c r="IDH1790" s="62">
        <v>53131609</v>
      </c>
      <c r="IDI1790" s="62">
        <v>53131609</v>
      </c>
      <c r="IDJ1790" s="62">
        <v>53131609</v>
      </c>
      <c r="IDK1790" s="62">
        <v>53131609</v>
      </c>
      <c r="IDL1790" s="62">
        <v>53131609</v>
      </c>
      <c r="IDM1790" s="62">
        <v>53131609</v>
      </c>
      <c r="IDN1790" s="62">
        <v>53131609</v>
      </c>
      <c r="IDO1790" s="62">
        <v>53131609</v>
      </c>
      <c r="IDP1790" s="62">
        <v>53131609</v>
      </c>
      <c r="IDQ1790" s="62">
        <v>53131609</v>
      </c>
      <c r="IDR1790" s="62">
        <v>53131609</v>
      </c>
      <c r="IDS1790" s="62">
        <v>53131609</v>
      </c>
      <c r="IDT1790" s="62">
        <v>53131609</v>
      </c>
      <c r="IDU1790" s="62">
        <v>53131609</v>
      </c>
      <c r="IDV1790" s="62">
        <v>53131609</v>
      </c>
      <c r="IDW1790" s="62">
        <v>53131609</v>
      </c>
      <c r="IDX1790" s="62">
        <v>53131609</v>
      </c>
      <c r="IDY1790" s="62">
        <v>53131609</v>
      </c>
      <c r="IDZ1790" s="62">
        <v>53131609</v>
      </c>
      <c r="IEA1790" s="62">
        <v>53131609</v>
      </c>
      <c r="IEB1790" s="62">
        <v>53131609</v>
      </c>
      <c r="IEC1790" s="62">
        <v>53131609</v>
      </c>
      <c r="IED1790" s="62">
        <v>53131609</v>
      </c>
      <c r="IEE1790" s="62">
        <v>53131609</v>
      </c>
      <c r="IEF1790" s="62">
        <v>53131609</v>
      </c>
      <c r="IEG1790" s="62">
        <v>53131609</v>
      </c>
      <c r="IEH1790" s="62">
        <v>53131609</v>
      </c>
      <c r="IEI1790" s="62">
        <v>53131609</v>
      </c>
      <c r="IEJ1790" s="62">
        <v>53131609</v>
      </c>
      <c r="IEK1790" s="62">
        <v>53131609</v>
      </c>
      <c r="IEL1790" s="62">
        <v>53131609</v>
      </c>
      <c r="IEM1790" s="62">
        <v>53131609</v>
      </c>
      <c r="IEN1790" s="62">
        <v>53131609</v>
      </c>
      <c r="IEO1790" s="62">
        <v>53131609</v>
      </c>
      <c r="IEP1790" s="62">
        <v>53131609</v>
      </c>
      <c r="IEQ1790" s="62">
        <v>53131609</v>
      </c>
      <c r="IER1790" s="62">
        <v>53131609</v>
      </c>
      <c r="IES1790" s="62">
        <v>53131609</v>
      </c>
      <c r="IET1790" s="62">
        <v>53131609</v>
      </c>
      <c r="IEU1790" s="62">
        <v>53131609</v>
      </c>
      <c r="IEV1790" s="62">
        <v>53131609</v>
      </c>
      <c r="IEW1790" s="62">
        <v>53131609</v>
      </c>
      <c r="IEX1790" s="62">
        <v>53131609</v>
      </c>
      <c r="IEY1790" s="62">
        <v>53131609</v>
      </c>
      <c r="IEZ1790" s="62">
        <v>53131609</v>
      </c>
      <c r="IFA1790" s="62">
        <v>53131609</v>
      </c>
      <c r="IFB1790" s="62">
        <v>53131609</v>
      </c>
      <c r="IFC1790" s="62">
        <v>53131609</v>
      </c>
      <c r="IFD1790" s="62">
        <v>53131609</v>
      </c>
      <c r="IFE1790" s="62">
        <v>53131609</v>
      </c>
      <c r="IFF1790" s="62">
        <v>53131609</v>
      </c>
      <c r="IFG1790" s="62">
        <v>53131609</v>
      </c>
      <c r="IFH1790" s="62">
        <v>53131609</v>
      </c>
      <c r="IFI1790" s="62">
        <v>53131609</v>
      </c>
      <c r="IFJ1790" s="62">
        <v>53131609</v>
      </c>
      <c r="IFK1790" s="62">
        <v>53131609</v>
      </c>
      <c r="IFL1790" s="62">
        <v>53131609</v>
      </c>
      <c r="IFM1790" s="62">
        <v>53131609</v>
      </c>
      <c r="IFN1790" s="62">
        <v>53131609</v>
      </c>
      <c r="IFO1790" s="62">
        <v>53131609</v>
      </c>
      <c r="IFP1790" s="62">
        <v>53131609</v>
      </c>
      <c r="IFQ1790" s="62">
        <v>53131609</v>
      </c>
      <c r="IFR1790" s="62">
        <v>53131609</v>
      </c>
      <c r="IFS1790" s="62">
        <v>53131609</v>
      </c>
      <c r="IFT1790" s="62">
        <v>53131609</v>
      </c>
      <c r="IFU1790" s="62">
        <v>53131609</v>
      </c>
      <c r="IFV1790" s="62">
        <v>53131609</v>
      </c>
      <c r="IFW1790" s="62">
        <v>53131609</v>
      </c>
      <c r="IFX1790" s="62">
        <v>53131609</v>
      </c>
      <c r="IFY1790" s="62">
        <v>53131609</v>
      </c>
      <c r="IFZ1790" s="62">
        <v>53131609</v>
      </c>
      <c r="IGA1790" s="62">
        <v>53131609</v>
      </c>
      <c r="IGB1790" s="62">
        <v>53131609</v>
      </c>
      <c r="IGC1790" s="62">
        <v>53131609</v>
      </c>
      <c r="IGD1790" s="62">
        <v>53131609</v>
      </c>
      <c r="IGE1790" s="62">
        <v>53131609</v>
      </c>
      <c r="IGF1790" s="62">
        <v>53131609</v>
      </c>
      <c r="IGG1790" s="62">
        <v>53131609</v>
      </c>
      <c r="IGH1790" s="62">
        <v>53131609</v>
      </c>
      <c r="IGI1790" s="62">
        <v>53131609</v>
      </c>
      <c r="IGJ1790" s="62">
        <v>53131609</v>
      </c>
      <c r="IGK1790" s="62">
        <v>53131609</v>
      </c>
      <c r="IGL1790" s="62">
        <v>53131609</v>
      </c>
      <c r="IGM1790" s="62">
        <v>53131609</v>
      </c>
      <c r="IGN1790" s="62">
        <v>53131609</v>
      </c>
      <c r="IGO1790" s="62">
        <v>53131609</v>
      </c>
      <c r="IGP1790" s="62">
        <v>53131609</v>
      </c>
      <c r="IGQ1790" s="62">
        <v>53131609</v>
      </c>
      <c r="IGR1790" s="62">
        <v>53131609</v>
      </c>
      <c r="IGS1790" s="62">
        <v>53131609</v>
      </c>
      <c r="IGT1790" s="62">
        <v>53131609</v>
      </c>
      <c r="IGU1790" s="62">
        <v>53131609</v>
      </c>
      <c r="IGV1790" s="62">
        <v>53131609</v>
      </c>
      <c r="IGW1790" s="62">
        <v>53131609</v>
      </c>
      <c r="IGX1790" s="62">
        <v>53131609</v>
      </c>
      <c r="IGY1790" s="62">
        <v>53131609</v>
      </c>
      <c r="IGZ1790" s="62">
        <v>53131609</v>
      </c>
      <c r="IHA1790" s="62">
        <v>53131609</v>
      </c>
      <c r="IHB1790" s="62">
        <v>53131609</v>
      </c>
      <c r="IHC1790" s="62">
        <v>53131609</v>
      </c>
      <c r="IHD1790" s="62">
        <v>53131609</v>
      </c>
      <c r="IHE1790" s="62">
        <v>53131609</v>
      </c>
      <c r="IHF1790" s="62">
        <v>53131609</v>
      </c>
      <c r="IHG1790" s="62">
        <v>53131609</v>
      </c>
      <c r="IHH1790" s="62">
        <v>53131609</v>
      </c>
      <c r="IHI1790" s="62">
        <v>53131609</v>
      </c>
      <c r="IHJ1790" s="62">
        <v>53131609</v>
      </c>
      <c r="IHK1790" s="62">
        <v>53131609</v>
      </c>
      <c r="IHL1790" s="62">
        <v>53131609</v>
      </c>
      <c r="IHM1790" s="62">
        <v>53131609</v>
      </c>
      <c r="IHN1790" s="62">
        <v>53131609</v>
      </c>
      <c r="IHO1790" s="62">
        <v>53131609</v>
      </c>
      <c r="IHP1790" s="62">
        <v>53131609</v>
      </c>
      <c r="IHQ1790" s="62">
        <v>53131609</v>
      </c>
      <c r="IHR1790" s="62">
        <v>53131609</v>
      </c>
      <c r="IHS1790" s="62">
        <v>53131609</v>
      </c>
      <c r="IHT1790" s="62">
        <v>53131609</v>
      </c>
      <c r="IHU1790" s="62">
        <v>53131609</v>
      </c>
      <c r="IHV1790" s="62">
        <v>53131609</v>
      </c>
      <c r="IHW1790" s="62">
        <v>53131609</v>
      </c>
      <c r="IHX1790" s="62">
        <v>53131609</v>
      </c>
      <c r="IHY1790" s="62">
        <v>53131609</v>
      </c>
      <c r="IHZ1790" s="62">
        <v>53131609</v>
      </c>
      <c r="IIA1790" s="62">
        <v>53131609</v>
      </c>
      <c r="IIB1790" s="62">
        <v>53131609</v>
      </c>
      <c r="IIC1790" s="62">
        <v>53131609</v>
      </c>
      <c r="IID1790" s="62">
        <v>53131609</v>
      </c>
      <c r="IIE1790" s="62">
        <v>53131609</v>
      </c>
      <c r="IIF1790" s="62">
        <v>53131609</v>
      </c>
      <c r="IIG1790" s="62">
        <v>53131609</v>
      </c>
      <c r="IIH1790" s="62">
        <v>53131609</v>
      </c>
      <c r="III1790" s="62">
        <v>53131609</v>
      </c>
      <c r="IIJ1790" s="62">
        <v>53131609</v>
      </c>
      <c r="IIK1790" s="62">
        <v>53131609</v>
      </c>
      <c r="IIL1790" s="62">
        <v>53131609</v>
      </c>
      <c r="IIM1790" s="62">
        <v>53131609</v>
      </c>
      <c r="IIN1790" s="62">
        <v>53131609</v>
      </c>
      <c r="IIO1790" s="62">
        <v>53131609</v>
      </c>
      <c r="IIP1790" s="62">
        <v>53131609</v>
      </c>
      <c r="IIQ1790" s="62">
        <v>53131609</v>
      </c>
      <c r="IIR1790" s="62">
        <v>53131609</v>
      </c>
      <c r="IIS1790" s="62">
        <v>53131609</v>
      </c>
      <c r="IIT1790" s="62">
        <v>53131609</v>
      </c>
      <c r="IIU1790" s="62">
        <v>53131609</v>
      </c>
      <c r="IIV1790" s="62">
        <v>53131609</v>
      </c>
      <c r="IIW1790" s="62">
        <v>53131609</v>
      </c>
      <c r="IIX1790" s="62">
        <v>53131609</v>
      </c>
      <c r="IIY1790" s="62">
        <v>53131609</v>
      </c>
      <c r="IIZ1790" s="62">
        <v>53131609</v>
      </c>
      <c r="IJA1790" s="62">
        <v>53131609</v>
      </c>
      <c r="IJB1790" s="62">
        <v>53131609</v>
      </c>
      <c r="IJC1790" s="62">
        <v>53131609</v>
      </c>
      <c r="IJD1790" s="62">
        <v>53131609</v>
      </c>
      <c r="IJE1790" s="62">
        <v>53131609</v>
      </c>
      <c r="IJF1790" s="62">
        <v>53131609</v>
      </c>
      <c r="IJG1790" s="62">
        <v>53131609</v>
      </c>
      <c r="IJH1790" s="62">
        <v>53131609</v>
      </c>
      <c r="IJI1790" s="62">
        <v>53131609</v>
      </c>
      <c r="IJJ1790" s="62">
        <v>53131609</v>
      </c>
      <c r="IJK1790" s="62">
        <v>53131609</v>
      </c>
      <c r="IJL1790" s="62">
        <v>53131609</v>
      </c>
      <c r="IJM1790" s="62">
        <v>53131609</v>
      </c>
      <c r="IJN1790" s="62">
        <v>53131609</v>
      </c>
      <c r="IJO1790" s="62">
        <v>53131609</v>
      </c>
      <c r="IJP1790" s="62">
        <v>53131609</v>
      </c>
      <c r="IJQ1790" s="62">
        <v>53131609</v>
      </c>
      <c r="IJR1790" s="62">
        <v>53131609</v>
      </c>
      <c r="IJS1790" s="62">
        <v>53131609</v>
      </c>
      <c r="IJT1790" s="62">
        <v>53131609</v>
      </c>
      <c r="IJU1790" s="62">
        <v>53131609</v>
      </c>
      <c r="IJV1790" s="62">
        <v>53131609</v>
      </c>
      <c r="IJW1790" s="62">
        <v>53131609</v>
      </c>
      <c r="IJX1790" s="62">
        <v>53131609</v>
      </c>
      <c r="IJY1790" s="62">
        <v>53131609</v>
      </c>
      <c r="IJZ1790" s="62">
        <v>53131609</v>
      </c>
      <c r="IKA1790" s="62">
        <v>53131609</v>
      </c>
      <c r="IKB1790" s="62">
        <v>53131609</v>
      </c>
      <c r="IKC1790" s="62">
        <v>53131609</v>
      </c>
      <c r="IKD1790" s="62">
        <v>53131609</v>
      </c>
      <c r="IKE1790" s="62">
        <v>53131609</v>
      </c>
      <c r="IKF1790" s="62">
        <v>53131609</v>
      </c>
      <c r="IKG1790" s="62">
        <v>53131609</v>
      </c>
      <c r="IKH1790" s="62">
        <v>53131609</v>
      </c>
      <c r="IKI1790" s="62">
        <v>53131609</v>
      </c>
      <c r="IKJ1790" s="62">
        <v>53131609</v>
      </c>
      <c r="IKK1790" s="62">
        <v>53131609</v>
      </c>
      <c r="IKL1790" s="62">
        <v>53131609</v>
      </c>
      <c r="IKM1790" s="62">
        <v>53131609</v>
      </c>
      <c r="IKN1790" s="62">
        <v>53131609</v>
      </c>
      <c r="IKO1790" s="62">
        <v>53131609</v>
      </c>
      <c r="IKP1790" s="62">
        <v>53131609</v>
      </c>
      <c r="IKQ1790" s="62">
        <v>53131609</v>
      </c>
      <c r="IKR1790" s="62">
        <v>53131609</v>
      </c>
      <c r="IKS1790" s="62">
        <v>53131609</v>
      </c>
      <c r="IKT1790" s="62">
        <v>53131609</v>
      </c>
      <c r="IKU1790" s="62">
        <v>53131609</v>
      </c>
      <c r="IKV1790" s="62">
        <v>53131609</v>
      </c>
      <c r="IKW1790" s="62">
        <v>53131609</v>
      </c>
      <c r="IKX1790" s="62">
        <v>53131609</v>
      </c>
      <c r="IKY1790" s="62">
        <v>53131609</v>
      </c>
      <c r="IKZ1790" s="62">
        <v>53131609</v>
      </c>
      <c r="ILA1790" s="62">
        <v>53131609</v>
      </c>
      <c r="ILB1790" s="62">
        <v>53131609</v>
      </c>
      <c r="ILC1790" s="62">
        <v>53131609</v>
      </c>
      <c r="ILD1790" s="62">
        <v>53131609</v>
      </c>
      <c r="ILE1790" s="62">
        <v>53131609</v>
      </c>
      <c r="ILF1790" s="62">
        <v>53131609</v>
      </c>
      <c r="ILG1790" s="62">
        <v>53131609</v>
      </c>
      <c r="ILH1790" s="62">
        <v>53131609</v>
      </c>
      <c r="ILI1790" s="62">
        <v>53131609</v>
      </c>
      <c r="ILJ1790" s="62">
        <v>53131609</v>
      </c>
      <c r="ILK1790" s="62">
        <v>53131609</v>
      </c>
      <c r="ILL1790" s="62">
        <v>53131609</v>
      </c>
      <c r="ILM1790" s="62">
        <v>53131609</v>
      </c>
      <c r="ILN1790" s="62">
        <v>53131609</v>
      </c>
      <c r="ILO1790" s="62">
        <v>53131609</v>
      </c>
      <c r="ILP1790" s="62">
        <v>53131609</v>
      </c>
      <c r="ILQ1790" s="62">
        <v>53131609</v>
      </c>
      <c r="ILR1790" s="62">
        <v>53131609</v>
      </c>
      <c r="ILS1790" s="62">
        <v>53131609</v>
      </c>
      <c r="ILT1790" s="62">
        <v>53131609</v>
      </c>
      <c r="ILU1790" s="62">
        <v>53131609</v>
      </c>
      <c r="ILV1790" s="62">
        <v>53131609</v>
      </c>
      <c r="ILW1790" s="62">
        <v>53131609</v>
      </c>
      <c r="ILX1790" s="62">
        <v>53131609</v>
      </c>
      <c r="ILY1790" s="62">
        <v>53131609</v>
      </c>
      <c r="ILZ1790" s="62">
        <v>53131609</v>
      </c>
      <c r="IMA1790" s="62">
        <v>53131609</v>
      </c>
      <c r="IMB1790" s="62">
        <v>53131609</v>
      </c>
      <c r="IMC1790" s="62">
        <v>53131609</v>
      </c>
      <c r="IMD1790" s="62">
        <v>53131609</v>
      </c>
      <c r="IME1790" s="62">
        <v>53131609</v>
      </c>
      <c r="IMF1790" s="62">
        <v>53131609</v>
      </c>
      <c r="IMG1790" s="62">
        <v>53131609</v>
      </c>
      <c r="IMH1790" s="62">
        <v>53131609</v>
      </c>
      <c r="IMI1790" s="62">
        <v>53131609</v>
      </c>
      <c r="IMJ1790" s="62">
        <v>53131609</v>
      </c>
      <c r="IMK1790" s="62">
        <v>53131609</v>
      </c>
      <c r="IML1790" s="62">
        <v>53131609</v>
      </c>
      <c r="IMM1790" s="62">
        <v>53131609</v>
      </c>
      <c r="IMN1790" s="62">
        <v>53131609</v>
      </c>
      <c r="IMO1790" s="62">
        <v>53131609</v>
      </c>
      <c r="IMP1790" s="62">
        <v>53131609</v>
      </c>
      <c r="IMQ1790" s="62">
        <v>53131609</v>
      </c>
      <c r="IMR1790" s="62">
        <v>53131609</v>
      </c>
      <c r="IMS1790" s="62">
        <v>53131609</v>
      </c>
      <c r="IMT1790" s="62">
        <v>53131609</v>
      </c>
      <c r="IMU1790" s="62">
        <v>53131609</v>
      </c>
      <c r="IMV1790" s="62">
        <v>53131609</v>
      </c>
      <c r="IMW1790" s="62">
        <v>53131609</v>
      </c>
      <c r="IMX1790" s="62">
        <v>53131609</v>
      </c>
      <c r="IMY1790" s="62">
        <v>53131609</v>
      </c>
      <c r="IMZ1790" s="62">
        <v>53131609</v>
      </c>
      <c r="INA1790" s="62">
        <v>53131609</v>
      </c>
      <c r="INB1790" s="62">
        <v>53131609</v>
      </c>
      <c r="INC1790" s="62">
        <v>53131609</v>
      </c>
      <c r="IND1790" s="62">
        <v>53131609</v>
      </c>
      <c r="INE1790" s="62">
        <v>53131609</v>
      </c>
      <c r="INF1790" s="62">
        <v>53131609</v>
      </c>
      <c r="ING1790" s="62">
        <v>53131609</v>
      </c>
      <c r="INH1790" s="62">
        <v>53131609</v>
      </c>
      <c r="INI1790" s="62">
        <v>53131609</v>
      </c>
      <c r="INJ1790" s="62">
        <v>53131609</v>
      </c>
      <c r="INK1790" s="62">
        <v>53131609</v>
      </c>
      <c r="INL1790" s="62">
        <v>53131609</v>
      </c>
      <c r="INM1790" s="62">
        <v>53131609</v>
      </c>
      <c r="INN1790" s="62">
        <v>53131609</v>
      </c>
      <c r="INO1790" s="62">
        <v>53131609</v>
      </c>
      <c r="INP1790" s="62">
        <v>53131609</v>
      </c>
      <c r="INQ1790" s="62">
        <v>53131609</v>
      </c>
      <c r="INR1790" s="62">
        <v>53131609</v>
      </c>
      <c r="INS1790" s="62">
        <v>53131609</v>
      </c>
      <c r="INT1790" s="62">
        <v>53131609</v>
      </c>
      <c r="INU1790" s="62">
        <v>53131609</v>
      </c>
      <c r="INV1790" s="62">
        <v>53131609</v>
      </c>
      <c r="INW1790" s="62">
        <v>53131609</v>
      </c>
      <c r="INX1790" s="62">
        <v>53131609</v>
      </c>
      <c r="INY1790" s="62">
        <v>53131609</v>
      </c>
      <c r="INZ1790" s="62">
        <v>53131609</v>
      </c>
      <c r="IOA1790" s="62">
        <v>53131609</v>
      </c>
      <c r="IOB1790" s="62">
        <v>53131609</v>
      </c>
      <c r="IOC1790" s="62">
        <v>53131609</v>
      </c>
      <c r="IOD1790" s="62">
        <v>53131609</v>
      </c>
      <c r="IOE1790" s="62">
        <v>53131609</v>
      </c>
      <c r="IOF1790" s="62">
        <v>53131609</v>
      </c>
      <c r="IOG1790" s="62">
        <v>53131609</v>
      </c>
      <c r="IOH1790" s="62">
        <v>53131609</v>
      </c>
      <c r="IOI1790" s="62">
        <v>53131609</v>
      </c>
      <c r="IOJ1790" s="62">
        <v>53131609</v>
      </c>
      <c r="IOK1790" s="62">
        <v>53131609</v>
      </c>
      <c r="IOL1790" s="62">
        <v>53131609</v>
      </c>
      <c r="IOM1790" s="62">
        <v>53131609</v>
      </c>
      <c r="ION1790" s="62">
        <v>53131609</v>
      </c>
      <c r="IOO1790" s="62">
        <v>53131609</v>
      </c>
      <c r="IOP1790" s="62">
        <v>53131609</v>
      </c>
      <c r="IOQ1790" s="62">
        <v>53131609</v>
      </c>
      <c r="IOR1790" s="62">
        <v>53131609</v>
      </c>
      <c r="IOS1790" s="62">
        <v>53131609</v>
      </c>
      <c r="IOT1790" s="62">
        <v>53131609</v>
      </c>
      <c r="IOU1790" s="62">
        <v>53131609</v>
      </c>
      <c r="IOV1790" s="62">
        <v>53131609</v>
      </c>
      <c r="IOW1790" s="62">
        <v>53131609</v>
      </c>
      <c r="IOX1790" s="62">
        <v>53131609</v>
      </c>
      <c r="IOY1790" s="62">
        <v>53131609</v>
      </c>
      <c r="IOZ1790" s="62">
        <v>53131609</v>
      </c>
      <c r="IPA1790" s="62">
        <v>53131609</v>
      </c>
      <c r="IPB1790" s="62">
        <v>53131609</v>
      </c>
      <c r="IPC1790" s="62">
        <v>53131609</v>
      </c>
      <c r="IPD1790" s="62">
        <v>53131609</v>
      </c>
      <c r="IPE1790" s="62">
        <v>53131609</v>
      </c>
      <c r="IPF1790" s="62">
        <v>53131609</v>
      </c>
      <c r="IPG1790" s="62">
        <v>53131609</v>
      </c>
      <c r="IPH1790" s="62">
        <v>53131609</v>
      </c>
      <c r="IPI1790" s="62">
        <v>53131609</v>
      </c>
      <c r="IPJ1790" s="62">
        <v>53131609</v>
      </c>
      <c r="IPK1790" s="62">
        <v>53131609</v>
      </c>
      <c r="IPL1790" s="62">
        <v>53131609</v>
      </c>
      <c r="IPM1790" s="62">
        <v>53131609</v>
      </c>
      <c r="IPN1790" s="62">
        <v>53131609</v>
      </c>
      <c r="IPO1790" s="62">
        <v>53131609</v>
      </c>
      <c r="IPP1790" s="62">
        <v>53131609</v>
      </c>
      <c r="IPQ1790" s="62">
        <v>53131609</v>
      </c>
      <c r="IPR1790" s="62">
        <v>53131609</v>
      </c>
      <c r="IPS1790" s="62">
        <v>53131609</v>
      </c>
      <c r="IPT1790" s="62">
        <v>53131609</v>
      </c>
      <c r="IPU1790" s="62">
        <v>53131609</v>
      </c>
      <c r="IPV1790" s="62">
        <v>53131609</v>
      </c>
      <c r="IPW1790" s="62">
        <v>53131609</v>
      </c>
      <c r="IPX1790" s="62">
        <v>53131609</v>
      </c>
      <c r="IPY1790" s="62">
        <v>53131609</v>
      </c>
      <c r="IPZ1790" s="62">
        <v>53131609</v>
      </c>
      <c r="IQA1790" s="62">
        <v>53131609</v>
      </c>
      <c r="IQB1790" s="62">
        <v>53131609</v>
      </c>
      <c r="IQC1790" s="62">
        <v>53131609</v>
      </c>
      <c r="IQD1790" s="62">
        <v>53131609</v>
      </c>
      <c r="IQE1790" s="62">
        <v>53131609</v>
      </c>
      <c r="IQF1790" s="62">
        <v>53131609</v>
      </c>
      <c r="IQG1790" s="62">
        <v>53131609</v>
      </c>
      <c r="IQH1790" s="62">
        <v>53131609</v>
      </c>
      <c r="IQI1790" s="62">
        <v>53131609</v>
      </c>
      <c r="IQJ1790" s="62">
        <v>53131609</v>
      </c>
      <c r="IQK1790" s="62">
        <v>53131609</v>
      </c>
      <c r="IQL1790" s="62">
        <v>53131609</v>
      </c>
      <c r="IQM1790" s="62">
        <v>53131609</v>
      </c>
      <c r="IQN1790" s="62">
        <v>53131609</v>
      </c>
      <c r="IQO1790" s="62">
        <v>53131609</v>
      </c>
      <c r="IQP1790" s="62">
        <v>53131609</v>
      </c>
      <c r="IQQ1790" s="62">
        <v>53131609</v>
      </c>
      <c r="IQR1790" s="62">
        <v>53131609</v>
      </c>
      <c r="IQS1790" s="62">
        <v>53131609</v>
      </c>
      <c r="IQT1790" s="62">
        <v>53131609</v>
      </c>
      <c r="IQU1790" s="62">
        <v>53131609</v>
      </c>
      <c r="IQV1790" s="62">
        <v>53131609</v>
      </c>
      <c r="IQW1790" s="62">
        <v>53131609</v>
      </c>
      <c r="IQX1790" s="62">
        <v>53131609</v>
      </c>
      <c r="IQY1790" s="62">
        <v>53131609</v>
      </c>
      <c r="IQZ1790" s="62">
        <v>53131609</v>
      </c>
      <c r="IRA1790" s="62">
        <v>53131609</v>
      </c>
      <c r="IRB1790" s="62">
        <v>53131609</v>
      </c>
      <c r="IRC1790" s="62">
        <v>53131609</v>
      </c>
      <c r="IRD1790" s="62">
        <v>53131609</v>
      </c>
      <c r="IRE1790" s="62">
        <v>53131609</v>
      </c>
      <c r="IRF1790" s="62">
        <v>53131609</v>
      </c>
      <c r="IRG1790" s="62">
        <v>53131609</v>
      </c>
      <c r="IRH1790" s="62">
        <v>53131609</v>
      </c>
      <c r="IRI1790" s="62">
        <v>53131609</v>
      </c>
      <c r="IRJ1790" s="62">
        <v>53131609</v>
      </c>
      <c r="IRK1790" s="62">
        <v>53131609</v>
      </c>
      <c r="IRL1790" s="62">
        <v>53131609</v>
      </c>
      <c r="IRM1790" s="62">
        <v>53131609</v>
      </c>
      <c r="IRN1790" s="62">
        <v>53131609</v>
      </c>
      <c r="IRO1790" s="62">
        <v>53131609</v>
      </c>
      <c r="IRP1790" s="62">
        <v>53131609</v>
      </c>
      <c r="IRQ1790" s="62">
        <v>53131609</v>
      </c>
      <c r="IRR1790" s="62">
        <v>53131609</v>
      </c>
      <c r="IRS1790" s="62">
        <v>53131609</v>
      </c>
      <c r="IRT1790" s="62">
        <v>53131609</v>
      </c>
      <c r="IRU1790" s="62">
        <v>53131609</v>
      </c>
      <c r="IRV1790" s="62">
        <v>53131609</v>
      </c>
      <c r="IRW1790" s="62">
        <v>53131609</v>
      </c>
      <c r="IRX1790" s="62">
        <v>53131609</v>
      </c>
      <c r="IRY1790" s="62">
        <v>53131609</v>
      </c>
      <c r="IRZ1790" s="62">
        <v>53131609</v>
      </c>
      <c r="ISA1790" s="62">
        <v>53131609</v>
      </c>
      <c r="ISB1790" s="62">
        <v>53131609</v>
      </c>
      <c r="ISC1790" s="62">
        <v>53131609</v>
      </c>
      <c r="ISD1790" s="62">
        <v>53131609</v>
      </c>
      <c r="ISE1790" s="62">
        <v>53131609</v>
      </c>
      <c r="ISF1790" s="62">
        <v>53131609</v>
      </c>
      <c r="ISG1790" s="62">
        <v>53131609</v>
      </c>
      <c r="ISH1790" s="62">
        <v>53131609</v>
      </c>
      <c r="ISI1790" s="62">
        <v>53131609</v>
      </c>
      <c r="ISJ1790" s="62">
        <v>53131609</v>
      </c>
      <c r="ISK1790" s="62">
        <v>53131609</v>
      </c>
      <c r="ISL1790" s="62">
        <v>53131609</v>
      </c>
      <c r="ISM1790" s="62">
        <v>53131609</v>
      </c>
      <c r="ISN1790" s="62">
        <v>53131609</v>
      </c>
      <c r="ISO1790" s="62">
        <v>53131609</v>
      </c>
      <c r="ISP1790" s="62">
        <v>53131609</v>
      </c>
      <c r="ISQ1790" s="62">
        <v>53131609</v>
      </c>
      <c r="ISR1790" s="62">
        <v>53131609</v>
      </c>
      <c r="ISS1790" s="62">
        <v>53131609</v>
      </c>
      <c r="IST1790" s="62">
        <v>53131609</v>
      </c>
      <c r="ISU1790" s="62">
        <v>53131609</v>
      </c>
      <c r="ISV1790" s="62">
        <v>53131609</v>
      </c>
      <c r="ISW1790" s="62">
        <v>53131609</v>
      </c>
      <c r="ISX1790" s="62">
        <v>53131609</v>
      </c>
      <c r="ISY1790" s="62">
        <v>53131609</v>
      </c>
      <c r="ISZ1790" s="62">
        <v>53131609</v>
      </c>
      <c r="ITA1790" s="62">
        <v>53131609</v>
      </c>
      <c r="ITB1790" s="62">
        <v>53131609</v>
      </c>
      <c r="ITC1790" s="62">
        <v>53131609</v>
      </c>
      <c r="ITD1790" s="62">
        <v>53131609</v>
      </c>
      <c r="ITE1790" s="62">
        <v>53131609</v>
      </c>
      <c r="ITF1790" s="62">
        <v>53131609</v>
      </c>
      <c r="ITG1790" s="62">
        <v>53131609</v>
      </c>
      <c r="ITH1790" s="62">
        <v>53131609</v>
      </c>
      <c r="ITI1790" s="62">
        <v>53131609</v>
      </c>
      <c r="ITJ1790" s="62">
        <v>53131609</v>
      </c>
      <c r="ITK1790" s="62">
        <v>53131609</v>
      </c>
      <c r="ITL1790" s="62">
        <v>53131609</v>
      </c>
      <c r="ITM1790" s="62">
        <v>53131609</v>
      </c>
      <c r="ITN1790" s="62">
        <v>53131609</v>
      </c>
      <c r="ITO1790" s="62">
        <v>53131609</v>
      </c>
      <c r="ITP1790" s="62">
        <v>53131609</v>
      </c>
      <c r="ITQ1790" s="62">
        <v>53131609</v>
      </c>
      <c r="ITR1790" s="62">
        <v>53131609</v>
      </c>
      <c r="ITS1790" s="62">
        <v>53131609</v>
      </c>
      <c r="ITT1790" s="62">
        <v>53131609</v>
      </c>
      <c r="ITU1790" s="62">
        <v>53131609</v>
      </c>
      <c r="ITV1790" s="62">
        <v>53131609</v>
      </c>
      <c r="ITW1790" s="62">
        <v>53131609</v>
      </c>
      <c r="ITX1790" s="62">
        <v>53131609</v>
      </c>
      <c r="ITY1790" s="62">
        <v>53131609</v>
      </c>
      <c r="ITZ1790" s="62">
        <v>53131609</v>
      </c>
      <c r="IUA1790" s="62">
        <v>53131609</v>
      </c>
      <c r="IUB1790" s="62">
        <v>53131609</v>
      </c>
      <c r="IUC1790" s="62">
        <v>53131609</v>
      </c>
      <c r="IUD1790" s="62">
        <v>53131609</v>
      </c>
      <c r="IUE1790" s="62">
        <v>53131609</v>
      </c>
      <c r="IUF1790" s="62">
        <v>53131609</v>
      </c>
      <c r="IUG1790" s="62">
        <v>53131609</v>
      </c>
      <c r="IUH1790" s="62">
        <v>53131609</v>
      </c>
      <c r="IUI1790" s="62">
        <v>53131609</v>
      </c>
      <c r="IUJ1790" s="62">
        <v>53131609</v>
      </c>
      <c r="IUK1790" s="62">
        <v>53131609</v>
      </c>
      <c r="IUL1790" s="62">
        <v>53131609</v>
      </c>
      <c r="IUM1790" s="62">
        <v>53131609</v>
      </c>
      <c r="IUN1790" s="62">
        <v>53131609</v>
      </c>
      <c r="IUO1790" s="62">
        <v>53131609</v>
      </c>
      <c r="IUP1790" s="62">
        <v>53131609</v>
      </c>
      <c r="IUQ1790" s="62">
        <v>53131609</v>
      </c>
      <c r="IUR1790" s="62">
        <v>53131609</v>
      </c>
      <c r="IUS1790" s="62">
        <v>53131609</v>
      </c>
      <c r="IUT1790" s="62">
        <v>53131609</v>
      </c>
      <c r="IUU1790" s="62">
        <v>53131609</v>
      </c>
      <c r="IUV1790" s="62">
        <v>53131609</v>
      </c>
      <c r="IUW1790" s="62">
        <v>53131609</v>
      </c>
      <c r="IUX1790" s="62">
        <v>53131609</v>
      </c>
      <c r="IUY1790" s="62">
        <v>53131609</v>
      </c>
      <c r="IUZ1790" s="62">
        <v>53131609</v>
      </c>
      <c r="IVA1790" s="62">
        <v>53131609</v>
      </c>
      <c r="IVB1790" s="62">
        <v>53131609</v>
      </c>
      <c r="IVC1790" s="62">
        <v>53131609</v>
      </c>
      <c r="IVD1790" s="62">
        <v>53131609</v>
      </c>
      <c r="IVE1790" s="62">
        <v>53131609</v>
      </c>
      <c r="IVF1790" s="62">
        <v>53131609</v>
      </c>
      <c r="IVG1790" s="62">
        <v>53131609</v>
      </c>
      <c r="IVH1790" s="62">
        <v>53131609</v>
      </c>
      <c r="IVI1790" s="62">
        <v>53131609</v>
      </c>
      <c r="IVJ1790" s="62">
        <v>53131609</v>
      </c>
      <c r="IVK1790" s="62">
        <v>53131609</v>
      </c>
      <c r="IVL1790" s="62">
        <v>53131609</v>
      </c>
      <c r="IVM1790" s="62">
        <v>53131609</v>
      </c>
      <c r="IVN1790" s="62">
        <v>53131609</v>
      </c>
      <c r="IVO1790" s="62">
        <v>53131609</v>
      </c>
      <c r="IVP1790" s="62">
        <v>53131609</v>
      </c>
      <c r="IVQ1790" s="62">
        <v>53131609</v>
      </c>
      <c r="IVR1790" s="62">
        <v>53131609</v>
      </c>
      <c r="IVS1790" s="62">
        <v>53131609</v>
      </c>
      <c r="IVT1790" s="62">
        <v>53131609</v>
      </c>
      <c r="IVU1790" s="62">
        <v>53131609</v>
      </c>
      <c r="IVV1790" s="62">
        <v>53131609</v>
      </c>
      <c r="IVW1790" s="62">
        <v>53131609</v>
      </c>
      <c r="IVX1790" s="62">
        <v>53131609</v>
      </c>
      <c r="IVY1790" s="62">
        <v>53131609</v>
      </c>
      <c r="IVZ1790" s="62">
        <v>53131609</v>
      </c>
      <c r="IWA1790" s="62">
        <v>53131609</v>
      </c>
      <c r="IWB1790" s="62">
        <v>53131609</v>
      </c>
      <c r="IWC1790" s="62">
        <v>53131609</v>
      </c>
      <c r="IWD1790" s="62">
        <v>53131609</v>
      </c>
      <c r="IWE1790" s="62">
        <v>53131609</v>
      </c>
      <c r="IWF1790" s="62">
        <v>53131609</v>
      </c>
      <c r="IWG1790" s="62">
        <v>53131609</v>
      </c>
      <c r="IWH1790" s="62">
        <v>53131609</v>
      </c>
      <c r="IWI1790" s="62">
        <v>53131609</v>
      </c>
      <c r="IWJ1790" s="62">
        <v>53131609</v>
      </c>
      <c r="IWK1790" s="62">
        <v>53131609</v>
      </c>
      <c r="IWL1790" s="62">
        <v>53131609</v>
      </c>
      <c r="IWM1790" s="62">
        <v>53131609</v>
      </c>
      <c r="IWN1790" s="62">
        <v>53131609</v>
      </c>
      <c r="IWO1790" s="62">
        <v>53131609</v>
      </c>
      <c r="IWP1790" s="62">
        <v>53131609</v>
      </c>
      <c r="IWQ1790" s="62">
        <v>53131609</v>
      </c>
      <c r="IWR1790" s="62">
        <v>53131609</v>
      </c>
      <c r="IWS1790" s="62">
        <v>53131609</v>
      </c>
      <c r="IWT1790" s="62">
        <v>53131609</v>
      </c>
      <c r="IWU1790" s="62">
        <v>53131609</v>
      </c>
      <c r="IWV1790" s="62">
        <v>53131609</v>
      </c>
      <c r="IWW1790" s="62">
        <v>53131609</v>
      </c>
      <c r="IWX1790" s="62">
        <v>53131609</v>
      </c>
      <c r="IWY1790" s="62">
        <v>53131609</v>
      </c>
      <c r="IWZ1790" s="62">
        <v>53131609</v>
      </c>
      <c r="IXA1790" s="62">
        <v>53131609</v>
      </c>
      <c r="IXB1790" s="62">
        <v>53131609</v>
      </c>
      <c r="IXC1790" s="62">
        <v>53131609</v>
      </c>
      <c r="IXD1790" s="62">
        <v>53131609</v>
      </c>
      <c r="IXE1790" s="62">
        <v>53131609</v>
      </c>
      <c r="IXF1790" s="62">
        <v>53131609</v>
      </c>
      <c r="IXG1790" s="62">
        <v>53131609</v>
      </c>
      <c r="IXH1790" s="62">
        <v>53131609</v>
      </c>
      <c r="IXI1790" s="62">
        <v>53131609</v>
      </c>
      <c r="IXJ1790" s="62">
        <v>53131609</v>
      </c>
      <c r="IXK1790" s="62">
        <v>53131609</v>
      </c>
      <c r="IXL1790" s="62">
        <v>53131609</v>
      </c>
      <c r="IXM1790" s="62">
        <v>53131609</v>
      </c>
      <c r="IXN1790" s="62">
        <v>53131609</v>
      </c>
      <c r="IXO1790" s="62">
        <v>53131609</v>
      </c>
      <c r="IXP1790" s="62">
        <v>53131609</v>
      </c>
      <c r="IXQ1790" s="62">
        <v>53131609</v>
      </c>
      <c r="IXR1790" s="62">
        <v>53131609</v>
      </c>
      <c r="IXS1790" s="62">
        <v>53131609</v>
      </c>
      <c r="IXT1790" s="62">
        <v>53131609</v>
      </c>
      <c r="IXU1790" s="62">
        <v>53131609</v>
      </c>
      <c r="IXV1790" s="62">
        <v>53131609</v>
      </c>
      <c r="IXW1790" s="62">
        <v>53131609</v>
      </c>
      <c r="IXX1790" s="62">
        <v>53131609</v>
      </c>
      <c r="IXY1790" s="62">
        <v>53131609</v>
      </c>
      <c r="IXZ1790" s="62">
        <v>53131609</v>
      </c>
      <c r="IYA1790" s="62">
        <v>53131609</v>
      </c>
      <c r="IYB1790" s="62">
        <v>53131609</v>
      </c>
      <c r="IYC1790" s="62">
        <v>53131609</v>
      </c>
      <c r="IYD1790" s="62">
        <v>53131609</v>
      </c>
      <c r="IYE1790" s="62">
        <v>53131609</v>
      </c>
      <c r="IYF1790" s="62">
        <v>53131609</v>
      </c>
      <c r="IYG1790" s="62">
        <v>53131609</v>
      </c>
      <c r="IYH1790" s="62">
        <v>53131609</v>
      </c>
      <c r="IYI1790" s="62">
        <v>53131609</v>
      </c>
      <c r="IYJ1790" s="62">
        <v>53131609</v>
      </c>
      <c r="IYK1790" s="62">
        <v>53131609</v>
      </c>
      <c r="IYL1790" s="62">
        <v>53131609</v>
      </c>
      <c r="IYM1790" s="62">
        <v>53131609</v>
      </c>
      <c r="IYN1790" s="62">
        <v>53131609</v>
      </c>
      <c r="IYO1790" s="62">
        <v>53131609</v>
      </c>
      <c r="IYP1790" s="62">
        <v>53131609</v>
      </c>
      <c r="IYQ1790" s="62">
        <v>53131609</v>
      </c>
      <c r="IYR1790" s="62">
        <v>53131609</v>
      </c>
      <c r="IYS1790" s="62">
        <v>53131609</v>
      </c>
      <c r="IYT1790" s="62">
        <v>53131609</v>
      </c>
      <c r="IYU1790" s="62">
        <v>53131609</v>
      </c>
      <c r="IYV1790" s="62">
        <v>53131609</v>
      </c>
      <c r="IYW1790" s="62">
        <v>53131609</v>
      </c>
      <c r="IYX1790" s="62">
        <v>53131609</v>
      </c>
      <c r="IYY1790" s="62">
        <v>53131609</v>
      </c>
      <c r="IYZ1790" s="62">
        <v>53131609</v>
      </c>
      <c r="IZA1790" s="62">
        <v>53131609</v>
      </c>
      <c r="IZB1790" s="62">
        <v>53131609</v>
      </c>
      <c r="IZC1790" s="62">
        <v>53131609</v>
      </c>
      <c r="IZD1790" s="62">
        <v>53131609</v>
      </c>
      <c r="IZE1790" s="62">
        <v>53131609</v>
      </c>
      <c r="IZF1790" s="62">
        <v>53131609</v>
      </c>
      <c r="IZG1790" s="62">
        <v>53131609</v>
      </c>
      <c r="IZH1790" s="62">
        <v>53131609</v>
      </c>
      <c r="IZI1790" s="62">
        <v>53131609</v>
      </c>
      <c r="IZJ1790" s="62">
        <v>53131609</v>
      </c>
      <c r="IZK1790" s="62">
        <v>53131609</v>
      </c>
      <c r="IZL1790" s="62">
        <v>53131609</v>
      </c>
      <c r="IZM1790" s="62">
        <v>53131609</v>
      </c>
      <c r="IZN1790" s="62">
        <v>53131609</v>
      </c>
      <c r="IZO1790" s="62">
        <v>53131609</v>
      </c>
      <c r="IZP1790" s="62">
        <v>53131609</v>
      </c>
      <c r="IZQ1790" s="62">
        <v>53131609</v>
      </c>
      <c r="IZR1790" s="62">
        <v>53131609</v>
      </c>
      <c r="IZS1790" s="62">
        <v>53131609</v>
      </c>
      <c r="IZT1790" s="62">
        <v>53131609</v>
      </c>
      <c r="IZU1790" s="62">
        <v>53131609</v>
      </c>
      <c r="IZV1790" s="62">
        <v>53131609</v>
      </c>
      <c r="IZW1790" s="62">
        <v>53131609</v>
      </c>
      <c r="IZX1790" s="62">
        <v>53131609</v>
      </c>
      <c r="IZY1790" s="62">
        <v>53131609</v>
      </c>
      <c r="IZZ1790" s="62">
        <v>53131609</v>
      </c>
      <c r="JAA1790" s="62">
        <v>53131609</v>
      </c>
      <c r="JAB1790" s="62">
        <v>53131609</v>
      </c>
      <c r="JAC1790" s="62">
        <v>53131609</v>
      </c>
      <c r="JAD1790" s="62">
        <v>53131609</v>
      </c>
      <c r="JAE1790" s="62">
        <v>53131609</v>
      </c>
      <c r="JAF1790" s="62">
        <v>53131609</v>
      </c>
      <c r="JAG1790" s="62">
        <v>53131609</v>
      </c>
      <c r="JAH1790" s="62">
        <v>53131609</v>
      </c>
      <c r="JAI1790" s="62">
        <v>53131609</v>
      </c>
      <c r="JAJ1790" s="62">
        <v>53131609</v>
      </c>
      <c r="JAK1790" s="62">
        <v>53131609</v>
      </c>
      <c r="JAL1790" s="62">
        <v>53131609</v>
      </c>
      <c r="JAM1790" s="62">
        <v>53131609</v>
      </c>
      <c r="JAN1790" s="62">
        <v>53131609</v>
      </c>
      <c r="JAO1790" s="62">
        <v>53131609</v>
      </c>
      <c r="JAP1790" s="62">
        <v>53131609</v>
      </c>
      <c r="JAQ1790" s="62">
        <v>53131609</v>
      </c>
      <c r="JAR1790" s="62">
        <v>53131609</v>
      </c>
      <c r="JAS1790" s="62">
        <v>53131609</v>
      </c>
      <c r="JAT1790" s="62">
        <v>53131609</v>
      </c>
      <c r="JAU1790" s="62">
        <v>53131609</v>
      </c>
      <c r="JAV1790" s="62">
        <v>53131609</v>
      </c>
      <c r="JAW1790" s="62">
        <v>53131609</v>
      </c>
      <c r="JAX1790" s="62">
        <v>53131609</v>
      </c>
      <c r="JAY1790" s="62">
        <v>53131609</v>
      </c>
      <c r="JAZ1790" s="62">
        <v>53131609</v>
      </c>
      <c r="JBA1790" s="62">
        <v>53131609</v>
      </c>
      <c r="JBB1790" s="62">
        <v>53131609</v>
      </c>
      <c r="JBC1790" s="62">
        <v>53131609</v>
      </c>
      <c r="JBD1790" s="62">
        <v>53131609</v>
      </c>
      <c r="JBE1790" s="62">
        <v>53131609</v>
      </c>
      <c r="JBF1790" s="62">
        <v>53131609</v>
      </c>
      <c r="JBG1790" s="62">
        <v>53131609</v>
      </c>
      <c r="JBH1790" s="62">
        <v>53131609</v>
      </c>
      <c r="JBI1790" s="62">
        <v>53131609</v>
      </c>
      <c r="JBJ1790" s="62">
        <v>53131609</v>
      </c>
      <c r="JBK1790" s="62">
        <v>53131609</v>
      </c>
      <c r="JBL1790" s="62">
        <v>53131609</v>
      </c>
      <c r="JBM1790" s="62">
        <v>53131609</v>
      </c>
      <c r="JBN1790" s="62">
        <v>53131609</v>
      </c>
      <c r="JBO1790" s="62">
        <v>53131609</v>
      </c>
      <c r="JBP1790" s="62">
        <v>53131609</v>
      </c>
      <c r="JBQ1790" s="62">
        <v>53131609</v>
      </c>
      <c r="JBR1790" s="62">
        <v>53131609</v>
      </c>
      <c r="JBS1790" s="62">
        <v>53131609</v>
      </c>
      <c r="JBT1790" s="62">
        <v>53131609</v>
      </c>
      <c r="JBU1790" s="62">
        <v>53131609</v>
      </c>
      <c r="JBV1790" s="62">
        <v>53131609</v>
      </c>
      <c r="JBW1790" s="62">
        <v>53131609</v>
      </c>
      <c r="JBX1790" s="62">
        <v>53131609</v>
      </c>
      <c r="JBY1790" s="62">
        <v>53131609</v>
      </c>
      <c r="JBZ1790" s="62">
        <v>53131609</v>
      </c>
      <c r="JCA1790" s="62">
        <v>53131609</v>
      </c>
      <c r="JCB1790" s="62">
        <v>53131609</v>
      </c>
      <c r="JCC1790" s="62">
        <v>53131609</v>
      </c>
      <c r="JCD1790" s="62">
        <v>53131609</v>
      </c>
      <c r="JCE1790" s="62">
        <v>53131609</v>
      </c>
      <c r="JCF1790" s="62">
        <v>53131609</v>
      </c>
      <c r="JCG1790" s="62">
        <v>53131609</v>
      </c>
      <c r="JCH1790" s="62">
        <v>53131609</v>
      </c>
      <c r="JCI1790" s="62">
        <v>53131609</v>
      </c>
      <c r="JCJ1790" s="62">
        <v>53131609</v>
      </c>
      <c r="JCK1790" s="62">
        <v>53131609</v>
      </c>
      <c r="JCL1790" s="62">
        <v>53131609</v>
      </c>
      <c r="JCM1790" s="62">
        <v>53131609</v>
      </c>
      <c r="JCN1790" s="62">
        <v>53131609</v>
      </c>
      <c r="JCO1790" s="62">
        <v>53131609</v>
      </c>
      <c r="JCP1790" s="62">
        <v>53131609</v>
      </c>
      <c r="JCQ1790" s="62">
        <v>53131609</v>
      </c>
      <c r="JCR1790" s="62">
        <v>53131609</v>
      </c>
      <c r="JCS1790" s="62">
        <v>53131609</v>
      </c>
      <c r="JCT1790" s="62">
        <v>53131609</v>
      </c>
      <c r="JCU1790" s="62">
        <v>53131609</v>
      </c>
      <c r="JCV1790" s="62">
        <v>53131609</v>
      </c>
      <c r="JCW1790" s="62">
        <v>53131609</v>
      </c>
      <c r="JCX1790" s="62">
        <v>53131609</v>
      </c>
      <c r="JCY1790" s="62">
        <v>53131609</v>
      </c>
      <c r="JCZ1790" s="62">
        <v>53131609</v>
      </c>
      <c r="JDA1790" s="62">
        <v>53131609</v>
      </c>
      <c r="JDB1790" s="62">
        <v>53131609</v>
      </c>
      <c r="JDC1790" s="62">
        <v>53131609</v>
      </c>
      <c r="JDD1790" s="62">
        <v>53131609</v>
      </c>
      <c r="JDE1790" s="62">
        <v>53131609</v>
      </c>
      <c r="JDF1790" s="62">
        <v>53131609</v>
      </c>
      <c r="JDG1790" s="62">
        <v>53131609</v>
      </c>
      <c r="JDH1790" s="62">
        <v>53131609</v>
      </c>
      <c r="JDI1790" s="62">
        <v>53131609</v>
      </c>
      <c r="JDJ1790" s="62">
        <v>53131609</v>
      </c>
      <c r="JDK1790" s="62">
        <v>53131609</v>
      </c>
      <c r="JDL1790" s="62">
        <v>53131609</v>
      </c>
      <c r="JDM1790" s="62">
        <v>53131609</v>
      </c>
      <c r="JDN1790" s="62">
        <v>53131609</v>
      </c>
      <c r="JDO1790" s="62">
        <v>53131609</v>
      </c>
      <c r="JDP1790" s="62">
        <v>53131609</v>
      </c>
      <c r="JDQ1790" s="62">
        <v>53131609</v>
      </c>
      <c r="JDR1790" s="62">
        <v>53131609</v>
      </c>
      <c r="JDS1790" s="62">
        <v>53131609</v>
      </c>
      <c r="JDT1790" s="62">
        <v>53131609</v>
      </c>
      <c r="JDU1790" s="62">
        <v>53131609</v>
      </c>
      <c r="JDV1790" s="62">
        <v>53131609</v>
      </c>
      <c r="JDW1790" s="62">
        <v>53131609</v>
      </c>
      <c r="JDX1790" s="62">
        <v>53131609</v>
      </c>
      <c r="JDY1790" s="62">
        <v>53131609</v>
      </c>
      <c r="JDZ1790" s="62">
        <v>53131609</v>
      </c>
      <c r="JEA1790" s="62">
        <v>53131609</v>
      </c>
      <c r="JEB1790" s="62">
        <v>53131609</v>
      </c>
      <c r="JEC1790" s="62">
        <v>53131609</v>
      </c>
      <c r="JED1790" s="62">
        <v>53131609</v>
      </c>
      <c r="JEE1790" s="62">
        <v>53131609</v>
      </c>
      <c r="JEF1790" s="62">
        <v>53131609</v>
      </c>
      <c r="JEG1790" s="62">
        <v>53131609</v>
      </c>
      <c r="JEH1790" s="62">
        <v>53131609</v>
      </c>
      <c r="JEI1790" s="62">
        <v>53131609</v>
      </c>
      <c r="JEJ1790" s="62">
        <v>53131609</v>
      </c>
      <c r="JEK1790" s="62">
        <v>53131609</v>
      </c>
      <c r="JEL1790" s="62">
        <v>53131609</v>
      </c>
      <c r="JEM1790" s="62">
        <v>53131609</v>
      </c>
      <c r="JEN1790" s="62">
        <v>53131609</v>
      </c>
      <c r="JEO1790" s="62">
        <v>53131609</v>
      </c>
      <c r="JEP1790" s="62">
        <v>53131609</v>
      </c>
      <c r="JEQ1790" s="62">
        <v>53131609</v>
      </c>
      <c r="JER1790" s="62">
        <v>53131609</v>
      </c>
      <c r="JES1790" s="62">
        <v>53131609</v>
      </c>
      <c r="JET1790" s="62">
        <v>53131609</v>
      </c>
      <c r="JEU1790" s="62">
        <v>53131609</v>
      </c>
      <c r="JEV1790" s="62">
        <v>53131609</v>
      </c>
      <c r="JEW1790" s="62">
        <v>53131609</v>
      </c>
      <c r="JEX1790" s="62">
        <v>53131609</v>
      </c>
      <c r="JEY1790" s="62">
        <v>53131609</v>
      </c>
      <c r="JEZ1790" s="62">
        <v>53131609</v>
      </c>
      <c r="JFA1790" s="62">
        <v>53131609</v>
      </c>
      <c r="JFB1790" s="62">
        <v>53131609</v>
      </c>
      <c r="JFC1790" s="62">
        <v>53131609</v>
      </c>
      <c r="JFD1790" s="62">
        <v>53131609</v>
      </c>
      <c r="JFE1790" s="62">
        <v>53131609</v>
      </c>
      <c r="JFF1790" s="62">
        <v>53131609</v>
      </c>
      <c r="JFG1790" s="62">
        <v>53131609</v>
      </c>
      <c r="JFH1790" s="62">
        <v>53131609</v>
      </c>
      <c r="JFI1790" s="62">
        <v>53131609</v>
      </c>
      <c r="JFJ1790" s="62">
        <v>53131609</v>
      </c>
      <c r="JFK1790" s="62">
        <v>53131609</v>
      </c>
      <c r="JFL1790" s="62">
        <v>53131609</v>
      </c>
      <c r="JFM1790" s="62">
        <v>53131609</v>
      </c>
      <c r="JFN1790" s="62">
        <v>53131609</v>
      </c>
      <c r="JFO1790" s="62">
        <v>53131609</v>
      </c>
      <c r="JFP1790" s="62">
        <v>53131609</v>
      </c>
      <c r="JFQ1790" s="62">
        <v>53131609</v>
      </c>
      <c r="JFR1790" s="62">
        <v>53131609</v>
      </c>
      <c r="JFS1790" s="62">
        <v>53131609</v>
      </c>
      <c r="JFT1790" s="62">
        <v>53131609</v>
      </c>
      <c r="JFU1790" s="62">
        <v>53131609</v>
      </c>
      <c r="JFV1790" s="62">
        <v>53131609</v>
      </c>
      <c r="JFW1790" s="62">
        <v>53131609</v>
      </c>
      <c r="JFX1790" s="62">
        <v>53131609</v>
      </c>
      <c r="JFY1790" s="62">
        <v>53131609</v>
      </c>
      <c r="JFZ1790" s="62">
        <v>53131609</v>
      </c>
      <c r="JGA1790" s="62">
        <v>53131609</v>
      </c>
      <c r="JGB1790" s="62">
        <v>53131609</v>
      </c>
      <c r="JGC1790" s="62">
        <v>53131609</v>
      </c>
      <c r="JGD1790" s="62">
        <v>53131609</v>
      </c>
      <c r="JGE1790" s="62">
        <v>53131609</v>
      </c>
      <c r="JGF1790" s="62">
        <v>53131609</v>
      </c>
      <c r="JGG1790" s="62">
        <v>53131609</v>
      </c>
      <c r="JGH1790" s="62">
        <v>53131609</v>
      </c>
      <c r="JGI1790" s="62">
        <v>53131609</v>
      </c>
      <c r="JGJ1790" s="62">
        <v>53131609</v>
      </c>
      <c r="JGK1790" s="62">
        <v>53131609</v>
      </c>
      <c r="JGL1790" s="62">
        <v>53131609</v>
      </c>
      <c r="JGM1790" s="62">
        <v>53131609</v>
      </c>
      <c r="JGN1790" s="62">
        <v>53131609</v>
      </c>
      <c r="JGO1790" s="62">
        <v>53131609</v>
      </c>
      <c r="JGP1790" s="62">
        <v>53131609</v>
      </c>
      <c r="JGQ1790" s="62">
        <v>53131609</v>
      </c>
      <c r="JGR1790" s="62">
        <v>53131609</v>
      </c>
      <c r="JGS1790" s="62">
        <v>53131609</v>
      </c>
      <c r="JGT1790" s="62">
        <v>53131609</v>
      </c>
      <c r="JGU1790" s="62">
        <v>53131609</v>
      </c>
      <c r="JGV1790" s="62">
        <v>53131609</v>
      </c>
      <c r="JGW1790" s="62">
        <v>53131609</v>
      </c>
      <c r="JGX1790" s="62">
        <v>53131609</v>
      </c>
      <c r="JGY1790" s="62">
        <v>53131609</v>
      </c>
      <c r="JGZ1790" s="62">
        <v>53131609</v>
      </c>
      <c r="JHA1790" s="62">
        <v>53131609</v>
      </c>
      <c r="JHB1790" s="62">
        <v>53131609</v>
      </c>
      <c r="JHC1790" s="62">
        <v>53131609</v>
      </c>
      <c r="JHD1790" s="62">
        <v>53131609</v>
      </c>
      <c r="JHE1790" s="62">
        <v>53131609</v>
      </c>
      <c r="JHF1790" s="62">
        <v>53131609</v>
      </c>
      <c r="JHG1790" s="62">
        <v>53131609</v>
      </c>
      <c r="JHH1790" s="62">
        <v>53131609</v>
      </c>
      <c r="JHI1790" s="62">
        <v>53131609</v>
      </c>
      <c r="JHJ1790" s="62">
        <v>53131609</v>
      </c>
      <c r="JHK1790" s="62">
        <v>53131609</v>
      </c>
      <c r="JHL1790" s="62">
        <v>53131609</v>
      </c>
      <c r="JHM1790" s="62">
        <v>53131609</v>
      </c>
      <c r="JHN1790" s="62">
        <v>53131609</v>
      </c>
      <c r="JHO1790" s="62">
        <v>53131609</v>
      </c>
      <c r="JHP1790" s="62">
        <v>53131609</v>
      </c>
      <c r="JHQ1790" s="62">
        <v>53131609</v>
      </c>
      <c r="JHR1790" s="62">
        <v>53131609</v>
      </c>
      <c r="JHS1790" s="62">
        <v>53131609</v>
      </c>
      <c r="JHT1790" s="62">
        <v>53131609</v>
      </c>
      <c r="JHU1790" s="62">
        <v>53131609</v>
      </c>
      <c r="JHV1790" s="62">
        <v>53131609</v>
      </c>
      <c r="JHW1790" s="62">
        <v>53131609</v>
      </c>
      <c r="JHX1790" s="62">
        <v>53131609</v>
      </c>
      <c r="JHY1790" s="62">
        <v>53131609</v>
      </c>
      <c r="JHZ1790" s="62">
        <v>53131609</v>
      </c>
      <c r="JIA1790" s="62">
        <v>53131609</v>
      </c>
      <c r="JIB1790" s="62">
        <v>53131609</v>
      </c>
      <c r="JIC1790" s="62">
        <v>53131609</v>
      </c>
      <c r="JID1790" s="62">
        <v>53131609</v>
      </c>
      <c r="JIE1790" s="62">
        <v>53131609</v>
      </c>
      <c r="JIF1790" s="62">
        <v>53131609</v>
      </c>
      <c r="JIG1790" s="62">
        <v>53131609</v>
      </c>
      <c r="JIH1790" s="62">
        <v>53131609</v>
      </c>
      <c r="JII1790" s="62">
        <v>53131609</v>
      </c>
      <c r="JIJ1790" s="62">
        <v>53131609</v>
      </c>
      <c r="JIK1790" s="62">
        <v>53131609</v>
      </c>
      <c r="JIL1790" s="62">
        <v>53131609</v>
      </c>
      <c r="JIM1790" s="62">
        <v>53131609</v>
      </c>
      <c r="JIN1790" s="62">
        <v>53131609</v>
      </c>
      <c r="JIO1790" s="62">
        <v>53131609</v>
      </c>
      <c r="JIP1790" s="62">
        <v>53131609</v>
      </c>
      <c r="JIQ1790" s="62">
        <v>53131609</v>
      </c>
      <c r="JIR1790" s="62">
        <v>53131609</v>
      </c>
      <c r="JIS1790" s="62">
        <v>53131609</v>
      </c>
      <c r="JIT1790" s="62">
        <v>53131609</v>
      </c>
      <c r="JIU1790" s="62">
        <v>53131609</v>
      </c>
      <c r="JIV1790" s="62">
        <v>53131609</v>
      </c>
      <c r="JIW1790" s="62">
        <v>53131609</v>
      </c>
      <c r="JIX1790" s="62">
        <v>53131609</v>
      </c>
      <c r="JIY1790" s="62">
        <v>53131609</v>
      </c>
      <c r="JIZ1790" s="62">
        <v>53131609</v>
      </c>
      <c r="JJA1790" s="62">
        <v>53131609</v>
      </c>
      <c r="JJB1790" s="62">
        <v>53131609</v>
      </c>
      <c r="JJC1790" s="62">
        <v>53131609</v>
      </c>
      <c r="JJD1790" s="62">
        <v>53131609</v>
      </c>
      <c r="JJE1790" s="62">
        <v>53131609</v>
      </c>
      <c r="JJF1790" s="62">
        <v>53131609</v>
      </c>
      <c r="JJG1790" s="62">
        <v>53131609</v>
      </c>
      <c r="JJH1790" s="62">
        <v>53131609</v>
      </c>
      <c r="JJI1790" s="62">
        <v>53131609</v>
      </c>
      <c r="JJJ1790" s="62">
        <v>53131609</v>
      </c>
      <c r="JJK1790" s="62">
        <v>53131609</v>
      </c>
      <c r="JJL1790" s="62">
        <v>53131609</v>
      </c>
      <c r="JJM1790" s="62">
        <v>53131609</v>
      </c>
      <c r="JJN1790" s="62">
        <v>53131609</v>
      </c>
      <c r="JJO1790" s="62">
        <v>53131609</v>
      </c>
      <c r="JJP1790" s="62">
        <v>53131609</v>
      </c>
      <c r="JJQ1790" s="62">
        <v>53131609</v>
      </c>
      <c r="JJR1790" s="62">
        <v>53131609</v>
      </c>
      <c r="JJS1790" s="62">
        <v>53131609</v>
      </c>
      <c r="JJT1790" s="62">
        <v>53131609</v>
      </c>
      <c r="JJU1790" s="62">
        <v>53131609</v>
      </c>
      <c r="JJV1790" s="62">
        <v>53131609</v>
      </c>
      <c r="JJW1790" s="62">
        <v>53131609</v>
      </c>
      <c r="JJX1790" s="62">
        <v>53131609</v>
      </c>
      <c r="JJY1790" s="62">
        <v>53131609</v>
      </c>
      <c r="JJZ1790" s="62">
        <v>53131609</v>
      </c>
      <c r="JKA1790" s="62">
        <v>53131609</v>
      </c>
      <c r="JKB1790" s="62">
        <v>53131609</v>
      </c>
      <c r="JKC1790" s="62">
        <v>53131609</v>
      </c>
      <c r="JKD1790" s="62">
        <v>53131609</v>
      </c>
      <c r="JKE1790" s="62">
        <v>53131609</v>
      </c>
      <c r="JKF1790" s="62">
        <v>53131609</v>
      </c>
      <c r="JKG1790" s="62">
        <v>53131609</v>
      </c>
      <c r="JKH1790" s="62">
        <v>53131609</v>
      </c>
      <c r="JKI1790" s="62">
        <v>53131609</v>
      </c>
      <c r="JKJ1790" s="62">
        <v>53131609</v>
      </c>
      <c r="JKK1790" s="62">
        <v>53131609</v>
      </c>
      <c r="JKL1790" s="62">
        <v>53131609</v>
      </c>
      <c r="JKM1790" s="62">
        <v>53131609</v>
      </c>
      <c r="JKN1790" s="62">
        <v>53131609</v>
      </c>
      <c r="JKO1790" s="62">
        <v>53131609</v>
      </c>
      <c r="JKP1790" s="62">
        <v>53131609</v>
      </c>
      <c r="JKQ1790" s="62">
        <v>53131609</v>
      </c>
      <c r="JKR1790" s="62">
        <v>53131609</v>
      </c>
      <c r="JKS1790" s="62">
        <v>53131609</v>
      </c>
      <c r="JKT1790" s="62">
        <v>53131609</v>
      </c>
      <c r="JKU1790" s="62">
        <v>53131609</v>
      </c>
      <c r="JKV1790" s="62">
        <v>53131609</v>
      </c>
      <c r="JKW1790" s="62">
        <v>53131609</v>
      </c>
      <c r="JKX1790" s="62">
        <v>53131609</v>
      </c>
      <c r="JKY1790" s="62">
        <v>53131609</v>
      </c>
      <c r="JKZ1790" s="62">
        <v>53131609</v>
      </c>
      <c r="JLA1790" s="62">
        <v>53131609</v>
      </c>
      <c r="JLB1790" s="62">
        <v>53131609</v>
      </c>
      <c r="JLC1790" s="62">
        <v>53131609</v>
      </c>
      <c r="JLD1790" s="62">
        <v>53131609</v>
      </c>
      <c r="JLE1790" s="62">
        <v>53131609</v>
      </c>
      <c r="JLF1790" s="62">
        <v>53131609</v>
      </c>
      <c r="JLG1790" s="62">
        <v>53131609</v>
      </c>
      <c r="JLH1790" s="62">
        <v>53131609</v>
      </c>
      <c r="JLI1790" s="62">
        <v>53131609</v>
      </c>
      <c r="JLJ1790" s="62">
        <v>53131609</v>
      </c>
      <c r="JLK1790" s="62">
        <v>53131609</v>
      </c>
      <c r="JLL1790" s="62">
        <v>53131609</v>
      </c>
      <c r="JLM1790" s="62">
        <v>53131609</v>
      </c>
      <c r="JLN1790" s="62">
        <v>53131609</v>
      </c>
      <c r="JLO1790" s="62">
        <v>53131609</v>
      </c>
      <c r="JLP1790" s="62">
        <v>53131609</v>
      </c>
      <c r="JLQ1790" s="62">
        <v>53131609</v>
      </c>
      <c r="JLR1790" s="62">
        <v>53131609</v>
      </c>
      <c r="JLS1790" s="62">
        <v>53131609</v>
      </c>
      <c r="JLT1790" s="62">
        <v>53131609</v>
      </c>
      <c r="JLU1790" s="62">
        <v>53131609</v>
      </c>
      <c r="JLV1790" s="62">
        <v>53131609</v>
      </c>
      <c r="JLW1790" s="62">
        <v>53131609</v>
      </c>
      <c r="JLX1790" s="62">
        <v>53131609</v>
      </c>
      <c r="JLY1790" s="62">
        <v>53131609</v>
      </c>
      <c r="JLZ1790" s="62">
        <v>53131609</v>
      </c>
      <c r="JMA1790" s="62">
        <v>53131609</v>
      </c>
      <c r="JMB1790" s="62">
        <v>53131609</v>
      </c>
      <c r="JMC1790" s="62">
        <v>53131609</v>
      </c>
      <c r="JMD1790" s="62">
        <v>53131609</v>
      </c>
      <c r="JME1790" s="62">
        <v>53131609</v>
      </c>
      <c r="JMF1790" s="62">
        <v>53131609</v>
      </c>
      <c r="JMG1790" s="62">
        <v>53131609</v>
      </c>
      <c r="JMH1790" s="62">
        <v>53131609</v>
      </c>
      <c r="JMI1790" s="62">
        <v>53131609</v>
      </c>
      <c r="JMJ1790" s="62">
        <v>53131609</v>
      </c>
      <c r="JMK1790" s="62">
        <v>53131609</v>
      </c>
      <c r="JML1790" s="62">
        <v>53131609</v>
      </c>
      <c r="JMM1790" s="62">
        <v>53131609</v>
      </c>
      <c r="JMN1790" s="62">
        <v>53131609</v>
      </c>
      <c r="JMO1790" s="62">
        <v>53131609</v>
      </c>
      <c r="JMP1790" s="62">
        <v>53131609</v>
      </c>
      <c r="JMQ1790" s="62">
        <v>53131609</v>
      </c>
      <c r="JMR1790" s="62">
        <v>53131609</v>
      </c>
      <c r="JMS1790" s="62">
        <v>53131609</v>
      </c>
      <c r="JMT1790" s="62">
        <v>53131609</v>
      </c>
      <c r="JMU1790" s="62">
        <v>53131609</v>
      </c>
      <c r="JMV1790" s="62">
        <v>53131609</v>
      </c>
      <c r="JMW1790" s="62">
        <v>53131609</v>
      </c>
      <c r="JMX1790" s="62">
        <v>53131609</v>
      </c>
      <c r="JMY1790" s="62">
        <v>53131609</v>
      </c>
      <c r="JMZ1790" s="62">
        <v>53131609</v>
      </c>
      <c r="JNA1790" s="62">
        <v>53131609</v>
      </c>
      <c r="JNB1790" s="62">
        <v>53131609</v>
      </c>
      <c r="JNC1790" s="62">
        <v>53131609</v>
      </c>
      <c r="JND1790" s="62">
        <v>53131609</v>
      </c>
      <c r="JNE1790" s="62">
        <v>53131609</v>
      </c>
      <c r="JNF1790" s="62">
        <v>53131609</v>
      </c>
      <c r="JNG1790" s="62">
        <v>53131609</v>
      </c>
      <c r="JNH1790" s="62">
        <v>53131609</v>
      </c>
      <c r="JNI1790" s="62">
        <v>53131609</v>
      </c>
      <c r="JNJ1790" s="62">
        <v>53131609</v>
      </c>
      <c r="JNK1790" s="62">
        <v>53131609</v>
      </c>
      <c r="JNL1790" s="62">
        <v>53131609</v>
      </c>
      <c r="JNM1790" s="62">
        <v>53131609</v>
      </c>
      <c r="JNN1790" s="62">
        <v>53131609</v>
      </c>
      <c r="JNO1790" s="62">
        <v>53131609</v>
      </c>
      <c r="JNP1790" s="62">
        <v>53131609</v>
      </c>
      <c r="JNQ1790" s="62">
        <v>53131609</v>
      </c>
      <c r="JNR1790" s="62">
        <v>53131609</v>
      </c>
      <c r="JNS1790" s="62">
        <v>53131609</v>
      </c>
      <c r="JNT1790" s="62">
        <v>53131609</v>
      </c>
      <c r="JNU1790" s="62">
        <v>53131609</v>
      </c>
      <c r="JNV1790" s="62">
        <v>53131609</v>
      </c>
      <c r="JNW1790" s="62">
        <v>53131609</v>
      </c>
      <c r="JNX1790" s="62">
        <v>53131609</v>
      </c>
      <c r="JNY1790" s="62">
        <v>53131609</v>
      </c>
      <c r="JNZ1790" s="62">
        <v>53131609</v>
      </c>
      <c r="JOA1790" s="62">
        <v>53131609</v>
      </c>
      <c r="JOB1790" s="62">
        <v>53131609</v>
      </c>
      <c r="JOC1790" s="62">
        <v>53131609</v>
      </c>
      <c r="JOD1790" s="62">
        <v>53131609</v>
      </c>
      <c r="JOE1790" s="62">
        <v>53131609</v>
      </c>
      <c r="JOF1790" s="62">
        <v>53131609</v>
      </c>
      <c r="JOG1790" s="62">
        <v>53131609</v>
      </c>
      <c r="JOH1790" s="62">
        <v>53131609</v>
      </c>
      <c r="JOI1790" s="62">
        <v>53131609</v>
      </c>
      <c r="JOJ1790" s="62">
        <v>53131609</v>
      </c>
      <c r="JOK1790" s="62">
        <v>53131609</v>
      </c>
      <c r="JOL1790" s="62">
        <v>53131609</v>
      </c>
      <c r="JOM1790" s="62">
        <v>53131609</v>
      </c>
      <c r="JON1790" s="62">
        <v>53131609</v>
      </c>
      <c r="JOO1790" s="62">
        <v>53131609</v>
      </c>
      <c r="JOP1790" s="62">
        <v>53131609</v>
      </c>
      <c r="JOQ1790" s="62">
        <v>53131609</v>
      </c>
      <c r="JOR1790" s="62">
        <v>53131609</v>
      </c>
      <c r="JOS1790" s="62">
        <v>53131609</v>
      </c>
      <c r="JOT1790" s="62">
        <v>53131609</v>
      </c>
      <c r="JOU1790" s="62">
        <v>53131609</v>
      </c>
      <c r="JOV1790" s="62">
        <v>53131609</v>
      </c>
      <c r="JOW1790" s="62">
        <v>53131609</v>
      </c>
      <c r="JOX1790" s="62">
        <v>53131609</v>
      </c>
      <c r="JOY1790" s="62">
        <v>53131609</v>
      </c>
      <c r="JOZ1790" s="62">
        <v>53131609</v>
      </c>
      <c r="JPA1790" s="62">
        <v>53131609</v>
      </c>
      <c r="JPB1790" s="62">
        <v>53131609</v>
      </c>
      <c r="JPC1790" s="62">
        <v>53131609</v>
      </c>
      <c r="JPD1790" s="62">
        <v>53131609</v>
      </c>
      <c r="JPE1790" s="62">
        <v>53131609</v>
      </c>
      <c r="JPF1790" s="62">
        <v>53131609</v>
      </c>
      <c r="JPG1790" s="62">
        <v>53131609</v>
      </c>
      <c r="JPH1790" s="62">
        <v>53131609</v>
      </c>
      <c r="JPI1790" s="62">
        <v>53131609</v>
      </c>
      <c r="JPJ1790" s="62">
        <v>53131609</v>
      </c>
      <c r="JPK1790" s="62">
        <v>53131609</v>
      </c>
      <c r="JPL1790" s="62">
        <v>53131609</v>
      </c>
      <c r="JPM1790" s="62">
        <v>53131609</v>
      </c>
      <c r="JPN1790" s="62">
        <v>53131609</v>
      </c>
      <c r="JPO1790" s="62">
        <v>53131609</v>
      </c>
      <c r="JPP1790" s="62">
        <v>53131609</v>
      </c>
      <c r="JPQ1790" s="62">
        <v>53131609</v>
      </c>
      <c r="JPR1790" s="62">
        <v>53131609</v>
      </c>
      <c r="JPS1790" s="62">
        <v>53131609</v>
      </c>
      <c r="JPT1790" s="62">
        <v>53131609</v>
      </c>
      <c r="JPU1790" s="62">
        <v>53131609</v>
      </c>
      <c r="JPV1790" s="62">
        <v>53131609</v>
      </c>
      <c r="JPW1790" s="62">
        <v>53131609</v>
      </c>
      <c r="JPX1790" s="62">
        <v>53131609</v>
      </c>
      <c r="JPY1790" s="62">
        <v>53131609</v>
      </c>
      <c r="JPZ1790" s="62">
        <v>53131609</v>
      </c>
      <c r="JQA1790" s="62">
        <v>53131609</v>
      </c>
      <c r="JQB1790" s="62">
        <v>53131609</v>
      </c>
      <c r="JQC1790" s="62">
        <v>53131609</v>
      </c>
      <c r="JQD1790" s="62">
        <v>53131609</v>
      </c>
      <c r="JQE1790" s="62">
        <v>53131609</v>
      </c>
      <c r="JQF1790" s="62">
        <v>53131609</v>
      </c>
      <c r="JQG1790" s="62">
        <v>53131609</v>
      </c>
      <c r="JQH1790" s="62">
        <v>53131609</v>
      </c>
      <c r="JQI1790" s="62">
        <v>53131609</v>
      </c>
      <c r="JQJ1790" s="62">
        <v>53131609</v>
      </c>
      <c r="JQK1790" s="62">
        <v>53131609</v>
      </c>
      <c r="JQL1790" s="62">
        <v>53131609</v>
      </c>
      <c r="JQM1790" s="62">
        <v>53131609</v>
      </c>
      <c r="JQN1790" s="62">
        <v>53131609</v>
      </c>
      <c r="JQO1790" s="62">
        <v>53131609</v>
      </c>
      <c r="JQP1790" s="62">
        <v>53131609</v>
      </c>
      <c r="JQQ1790" s="62">
        <v>53131609</v>
      </c>
      <c r="JQR1790" s="62">
        <v>53131609</v>
      </c>
      <c r="JQS1790" s="62">
        <v>53131609</v>
      </c>
      <c r="JQT1790" s="62">
        <v>53131609</v>
      </c>
      <c r="JQU1790" s="62">
        <v>53131609</v>
      </c>
      <c r="JQV1790" s="62">
        <v>53131609</v>
      </c>
      <c r="JQW1790" s="62">
        <v>53131609</v>
      </c>
      <c r="JQX1790" s="62">
        <v>53131609</v>
      </c>
      <c r="JQY1790" s="62">
        <v>53131609</v>
      </c>
      <c r="JQZ1790" s="62">
        <v>53131609</v>
      </c>
      <c r="JRA1790" s="62">
        <v>53131609</v>
      </c>
      <c r="JRB1790" s="62">
        <v>53131609</v>
      </c>
      <c r="JRC1790" s="62">
        <v>53131609</v>
      </c>
      <c r="JRD1790" s="62">
        <v>53131609</v>
      </c>
      <c r="JRE1790" s="62">
        <v>53131609</v>
      </c>
      <c r="JRF1790" s="62">
        <v>53131609</v>
      </c>
      <c r="JRG1790" s="62">
        <v>53131609</v>
      </c>
      <c r="JRH1790" s="62">
        <v>53131609</v>
      </c>
      <c r="JRI1790" s="62">
        <v>53131609</v>
      </c>
      <c r="JRJ1790" s="62">
        <v>53131609</v>
      </c>
      <c r="JRK1790" s="62">
        <v>53131609</v>
      </c>
      <c r="JRL1790" s="62">
        <v>53131609</v>
      </c>
      <c r="JRM1790" s="62">
        <v>53131609</v>
      </c>
      <c r="JRN1790" s="62">
        <v>53131609</v>
      </c>
      <c r="JRO1790" s="62">
        <v>53131609</v>
      </c>
      <c r="JRP1790" s="62">
        <v>53131609</v>
      </c>
      <c r="JRQ1790" s="62">
        <v>53131609</v>
      </c>
      <c r="JRR1790" s="62">
        <v>53131609</v>
      </c>
      <c r="JRS1790" s="62">
        <v>53131609</v>
      </c>
      <c r="JRT1790" s="62">
        <v>53131609</v>
      </c>
      <c r="JRU1790" s="62">
        <v>53131609</v>
      </c>
      <c r="JRV1790" s="62">
        <v>53131609</v>
      </c>
      <c r="JRW1790" s="62">
        <v>53131609</v>
      </c>
      <c r="JRX1790" s="62">
        <v>53131609</v>
      </c>
      <c r="JRY1790" s="62">
        <v>53131609</v>
      </c>
      <c r="JRZ1790" s="62">
        <v>53131609</v>
      </c>
      <c r="JSA1790" s="62">
        <v>53131609</v>
      </c>
      <c r="JSB1790" s="62">
        <v>53131609</v>
      </c>
      <c r="JSC1790" s="62">
        <v>53131609</v>
      </c>
      <c r="JSD1790" s="62">
        <v>53131609</v>
      </c>
      <c r="JSE1790" s="62">
        <v>53131609</v>
      </c>
      <c r="JSF1790" s="62">
        <v>53131609</v>
      </c>
      <c r="JSG1790" s="62">
        <v>53131609</v>
      </c>
      <c r="JSH1790" s="62">
        <v>53131609</v>
      </c>
      <c r="JSI1790" s="62">
        <v>53131609</v>
      </c>
      <c r="JSJ1790" s="62">
        <v>53131609</v>
      </c>
      <c r="JSK1790" s="62">
        <v>53131609</v>
      </c>
      <c r="JSL1790" s="62">
        <v>53131609</v>
      </c>
      <c r="JSM1790" s="62">
        <v>53131609</v>
      </c>
      <c r="JSN1790" s="62">
        <v>53131609</v>
      </c>
      <c r="JSO1790" s="62">
        <v>53131609</v>
      </c>
      <c r="JSP1790" s="62">
        <v>53131609</v>
      </c>
      <c r="JSQ1790" s="62">
        <v>53131609</v>
      </c>
      <c r="JSR1790" s="62">
        <v>53131609</v>
      </c>
      <c r="JSS1790" s="62">
        <v>53131609</v>
      </c>
      <c r="JST1790" s="62">
        <v>53131609</v>
      </c>
      <c r="JSU1790" s="62">
        <v>53131609</v>
      </c>
      <c r="JSV1790" s="62">
        <v>53131609</v>
      </c>
      <c r="JSW1790" s="62">
        <v>53131609</v>
      </c>
      <c r="JSX1790" s="62">
        <v>53131609</v>
      </c>
      <c r="JSY1790" s="62">
        <v>53131609</v>
      </c>
      <c r="JSZ1790" s="62">
        <v>53131609</v>
      </c>
      <c r="JTA1790" s="62">
        <v>53131609</v>
      </c>
      <c r="JTB1790" s="62">
        <v>53131609</v>
      </c>
      <c r="JTC1790" s="62">
        <v>53131609</v>
      </c>
      <c r="JTD1790" s="62">
        <v>53131609</v>
      </c>
      <c r="JTE1790" s="62">
        <v>53131609</v>
      </c>
      <c r="JTF1790" s="62">
        <v>53131609</v>
      </c>
      <c r="JTG1790" s="62">
        <v>53131609</v>
      </c>
      <c r="JTH1790" s="62">
        <v>53131609</v>
      </c>
      <c r="JTI1790" s="62">
        <v>53131609</v>
      </c>
      <c r="JTJ1790" s="62">
        <v>53131609</v>
      </c>
      <c r="JTK1790" s="62">
        <v>53131609</v>
      </c>
      <c r="JTL1790" s="62">
        <v>53131609</v>
      </c>
      <c r="JTM1790" s="62">
        <v>53131609</v>
      </c>
      <c r="JTN1790" s="62">
        <v>53131609</v>
      </c>
      <c r="JTO1790" s="62">
        <v>53131609</v>
      </c>
      <c r="JTP1790" s="62">
        <v>53131609</v>
      </c>
      <c r="JTQ1790" s="62">
        <v>53131609</v>
      </c>
      <c r="JTR1790" s="62">
        <v>53131609</v>
      </c>
      <c r="JTS1790" s="62">
        <v>53131609</v>
      </c>
      <c r="JTT1790" s="62">
        <v>53131609</v>
      </c>
      <c r="JTU1790" s="62">
        <v>53131609</v>
      </c>
      <c r="JTV1790" s="62">
        <v>53131609</v>
      </c>
      <c r="JTW1790" s="62">
        <v>53131609</v>
      </c>
      <c r="JTX1790" s="62">
        <v>53131609</v>
      </c>
      <c r="JTY1790" s="62">
        <v>53131609</v>
      </c>
      <c r="JTZ1790" s="62">
        <v>53131609</v>
      </c>
      <c r="JUA1790" s="62">
        <v>53131609</v>
      </c>
      <c r="JUB1790" s="62">
        <v>53131609</v>
      </c>
      <c r="JUC1790" s="62">
        <v>53131609</v>
      </c>
      <c r="JUD1790" s="62">
        <v>53131609</v>
      </c>
      <c r="JUE1790" s="62">
        <v>53131609</v>
      </c>
      <c r="JUF1790" s="62">
        <v>53131609</v>
      </c>
      <c r="JUG1790" s="62">
        <v>53131609</v>
      </c>
      <c r="JUH1790" s="62">
        <v>53131609</v>
      </c>
      <c r="JUI1790" s="62">
        <v>53131609</v>
      </c>
      <c r="JUJ1790" s="62">
        <v>53131609</v>
      </c>
      <c r="JUK1790" s="62">
        <v>53131609</v>
      </c>
      <c r="JUL1790" s="62">
        <v>53131609</v>
      </c>
      <c r="JUM1790" s="62">
        <v>53131609</v>
      </c>
      <c r="JUN1790" s="62">
        <v>53131609</v>
      </c>
      <c r="JUO1790" s="62">
        <v>53131609</v>
      </c>
      <c r="JUP1790" s="62">
        <v>53131609</v>
      </c>
      <c r="JUQ1790" s="62">
        <v>53131609</v>
      </c>
      <c r="JUR1790" s="62">
        <v>53131609</v>
      </c>
      <c r="JUS1790" s="62">
        <v>53131609</v>
      </c>
      <c r="JUT1790" s="62">
        <v>53131609</v>
      </c>
      <c r="JUU1790" s="62">
        <v>53131609</v>
      </c>
      <c r="JUV1790" s="62">
        <v>53131609</v>
      </c>
      <c r="JUW1790" s="62">
        <v>53131609</v>
      </c>
      <c r="JUX1790" s="62">
        <v>53131609</v>
      </c>
      <c r="JUY1790" s="62">
        <v>53131609</v>
      </c>
      <c r="JUZ1790" s="62">
        <v>53131609</v>
      </c>
      <c r="JVA1790" s="62">
        <v>53131609</v>
      </c>
      <c r="JVB1790" s="62">
        <v>53131609</v>
      </c>
      <c r="JVC1790" s="62">
        <v>53131609</v>
      </c>
      <c r="JVD1790" s="62">
        <v>53131609</v>
      </c>
      <c r="JVE1790" s="62">
        <v>53131609</v>
      </c>
      <c r="JVF1790" s="62">
        <v>53131609</v>
      </c>
      <c r="JVG1790" s="62">
        <v>53131609</v>
      </c>
      <c r="JVH1790" s="62">
        <v>53131609</v>
      </c>
      <c r="JVI1790" s="62">
        <v>53131609</v>
      </c>
      <c r="JVJ1790" s="62">
        <v>53131609</v>
      </c>
      <c r="JVK1790" s="62">
        <v>53131609</v>
      </c>
      <c r="JVL1790" s="62">
        <v>53131609</v>
      </c>
      <c r="JVM1790" s="62">
        <v>53131609</v>
      </c>
      <c r="JVN1790" s="62">
        <v>53131609</v>
      </c>
      <c r="JVO1790" s="62">
        <v>53131609</v>
      </c>
      <c r="JVP1790" s="62">
        <v>53131609</v>
      </c>
      <c r="JVQ1790" s="62">
        <v>53131609</v>
      </c>
      <c r="JVR1790" s="62">
        <v>53131609</v>
      </c>
      <c r="JVS1790" s="62">
        <v>53131609</v>
      </c>
      <c r="JVT1790" s="62">
        <v>53131609</v>
      </c>
      <c r="JVU1790" s="62">
        <v>53131609</v>
      </c>
      <c r="JVV1790" s="62">
        <v>53131609</v>
      </c>
      <c r="JVW1790" s="62">
        <v>53131609</v>
      </c>
      <c r="JVX1790" s="62">
        <v>53131609</v>
      </c>
      <c r="JVY1790" s="62">
        <v>53131609</v>
      </c>
      <c r="JVZ1790" s="62">
        <v>53131609</v>
      </c>
      <c r="JWA1790" s="62">
        <v>53131609</v>
      </c>
      <c r="JWB1790" s="62">
        <v>53131609</v>
      </c>
      <c r="JWC1790" s="62">
        <v>53131609</v>
      </c>
      <c r="JWD1790" s="62">
        <v>53131609</v>
      </c>
      <c r="JWE1790" s="62">
        <v>53131609</v>
      </c>
      <c r="JWF1790" s="62">
        <v>53131609</v>
      </c>
      <c r="JWG1790" s="62">
        <v>53131609</v>
      </c>
      <c r="JWH1790" s="62">
        <v>53131609</v>
      </c>
      <c r="JWI1790" s="62">
        <v>53131609</v>
      </c>
      <c r="JWJ1790" s="62">
        <v>53131609</v>
      </c>
      <c r="JWK1790" s="62">
        <v>53131609</v>
      </c>
      <c r="JWL1790" s="62">
        <v>53131609</v>
      </c>
      <c r="JWM1790" s="62">
        <v>53131609</v>
      </c>
      <c r="JWN1790" s="62">
        <v>53131609</v>
      </c>
      <c r="JWO1790" s="62">
        <v>53131609</v>
      </c>
      <c r="JWP1790" s="62">
        <v>53131609</v>
      </c>
      <c r="JWQ1790" s="62">
        <v>53131609</v>
      </c>
      <c r="JWR1790" s="62">
        <v>53131609</v>
      </c>
      <c r="JWS1790" s="62">
        <v>53131609</v>
      </c>
      <c r="JWT1790" s="62">
        <v>53131609</v>
      </c>
      <c r="JWU1790" s="62">
        <v>53131609</v>
      </c>
      <c r="JWV1790" s="62">
        <v>53131609</v>
      </c>
      <c r="JWW1790" s="62">
        <v>53131609</v>
      </c>
      <c r="JWX1790" s="62">
        <v>53131609</v>
      </c>
      <c r="JWY1790" s="62">
        <v>53131609</v>
      </c>
      <c r="JWZ1790" s="62">
        <v>53131609</v>
      </c>
      <c r="JXA1790" s="62">
        <v>53131609</v>
      </c>
      <c r="JXB1790" s="62">
        <v>53131609</v>
      </c>
      <c r="JXC1790" s="62">
        <v>53131609</v>
      </c>
      <c r="JXD1790" s="62">
        <v>53131609</v>
      </c>
      <c r="JXE1790" s="62">
        <v>53131609</v>
      </c>
      <c r="JXF1790" s="62">
        <v>53131609</v>
      </c>
      <c r="JXG1790" s="62">
        <v>53131609</v>
      </c>
      <c r="JXH1790" s="62">
        <v>53131609</v>
      </c>
      <c r="JXI1790" s="62">
        <v>53131609</v>
      </c>
      <c r="JXJ1790" s="62">
        <v>53131609</v>
      </c>
      <c r="JXK1790" s="62">
        <v>53131609</v>
      </c>
      <c r="JXL1790" s="62">
        <v>53131609</v>
      </c>
      <c r="JXM1790" s="62">
        <v>53131609</v>
      </c>
      <c r="JXN1790" s="62">
        <v>53131609</v>
      </c>
      <c r="JXO1790" s="62">
        <v>53131609</v>
      </c>
      <c r="JXP1790" s="62">
        <v>53131609</v>
      </c>
      <c r="JXQ1790" s="62">
        <v>53131609</v>
      </c>
      <c r="JXR1790" s="62">
        <v>53131609</v>
      </c>
      <c r="JXS1790" s="62">
        <v>53131609</v>
      </c>
      <c r="JXT1790" s="62">
        <v>53131609</v>
      </c>
      <c r="JXU1790" s="62">
        <v>53131609</v>
      </c>
      <c r="JXV1790" s="62">
        <v>53131609</v>
      </c>
      <c r="JXW1790" s="62">
        <v>53131609</v>
      </c>
      <c r="JXX1790" s="62">
        <v>53131609</v>
      </c>
      <c r="JXY1790" s="62">
        <v>53131609</v>
      </c>
      <c r="JXZ1790" s="62">
        <v>53131609</v>
      </c>
      <c r="JYA1790" s="62">
        <v>53131609</v>
      </c>
      <c r="JYB1790" s="62">
        <v>53131609</v>
      </c>
      <c r="JYC1790" s="62">
        <v>53131609</v>
      </c>
      <c r="JYD1790" s="62">
        <v>53131609</v>
      </c>
      <c r="JYE1790" s="62">
        <v>53131609</v>
      </c>
      <c r="JYF1790" s="62">
        <v>53131609</v>
      </c>
      <c r="JYG1790" s="62">
        <v>53131609</v>
      </c>
      <c r="JYH1790" s="62">
        <v>53131609</v>
      </c>
      <c r="JYI1790" s="62">
        <v>53131609</v>
      </c>
      <c r="JYJ1790" s="62">
        <v>53131609</v>
      </c>
      <c r="JYK1790" s="62">
        <v>53131609</v>
      </c>
      <c r="JYL1790" s="62">
        <v>53131609</v>
      </c>
      <c r="JYM1790" s="62">
        <v>53131609</v>
      </c>
      <c r="JYN1790" s="62">
        <v>53131609</v>
      </c>
      <c r="JYO1790" s="62">
        <v>53131609</v>
      </c>
      <c r="JYP1790" s="62">
        <v>53131609</v>
      </c>
      <c r="JYQ1790" s="62">
        <v>53131609</v>
      </c>
      <c r="JYR1790" s="62">
        <v>53131609</v>
      </c>
      <c r="JYS1790" s="62">
        <v>53131609</v>
      </c>
      <c r="JYT1790" s="62">
        <v>53131609</v>
      </c>
      <c r="JYU1790" s="62">
        <v>53131609</v>
      </c>
      <c r="JYV1790" s="62">
        <v>53131609</v>
      </c>
      <c r="JYW1790" s="62">
        <v>53131609</v>
      </c>
      <c r="JYX1790" s="62">
        <v>53131609</v>
      </c>
      <c r="JYY1790" s="62">
        <v>53131609</v>
      </c>
      <c r="JYZ1790" s="62">
        <v>53131609</v>
      </c>
      <c r="JZA1790" s="62">
        <v>53131609</v>
      </c>
      <c r="JZB1790" s="62">
        <v>53131609</v>
      </c>
      <c r="JZC1790" s="62">
        <v>53131609</v>
      </c>
      <c r="JZD1790" s="62">
        <v>53131609</v>
      </c>
      <c r="JZE1790" s="62">
        <v>53131609</v>
      </c>
      <c r="JZF1790" s="62">
        <v>53131609</v>
      </c>
      <c r="JZG1790" s="62">
        <v>53131609</v>
      </c>
      <c r="JZH1790" s="62">
        <v>53131609</v>
      </c>
      <c r="JZI1790" s="62">
        <v>53131609</v>
      </c>
      <c r="JZJ1790" s="62">
        <v>53131609</v>
      </c>
      <c r="JZK1790" s="62">
        <v>53131609</v>
      </c>
      <c r="JZL1790" s="62">
        <v>53131609</v>
      </c>
      <c r="JZM1790" s="62">
        <v>53131609</v>
      </c>
      <c r="JZN1790" s="62">
        <v>53131609</v>
      </c>
      <c r="JZO1790" s="62">
        <v>53131609</v>
      </c>
      <c r="JZP1790" s="62">
        <v>53131609</v>
      </c>
      <c r="JZQ1790" s="62">
        <v>53131609</v>
      </c>
      <c r="JZR1790" s="62">
        <v>53131609</v>
      </c>
      <c r="JZS1790" s="62">
        <v>53131609</v>
      </c>
      <c r="JZT1790" s="62">
        <v>53131609</v>
      </c>
      <c r="JZU1790" s="62">
        <v>53131609</v>
      </c>
      <c r="JZV1790" s="62">
        <v>53131609</v>
      </c>
      <c r="JZW1790" s="62">
        <v>53131609</v>
      </c>
      <c r="JZX1790" s="62">
        <v>53131609</v>
      </c>
      <c r="JZY1790" s="62">
        <v>53131609</v>
      </c>
      <c r="JZZ1790" s="62">
        <v>53131609</v>
      </c>
      <c r="KAA1790" s="62">
        <v>53131609</v>
      </c>
      <c r="KAB1790" s="62">
        <v>53131609</v>
      </c>
      <c r="KAC1790" s="62">
        <v>53131609</v>
      </c>
      <c r="KAD1790" s="62">
        <v>53131609</v>
      </c>
      <c r="KAE1790" s="62">
        <v>53131609</v>
      </c>
      <c r="KAF1790" s="62">
        <v>53131609</v>
      </c>
      <c r="KAG1790" s="62">
        <v>53131609</v>
      </c>
      <c r="KAH1790" s="62">
        <v>53131609</v>
      </c>
      <c r="KAI1790" s="62">
        <v>53131609</v>
      </c>
      <c r="KAJ1790" s="62">
        <v>53131609</v>
      </c>
      <c r="KAK1790" s="62">
        <v>53131609</v>
      </c>
      <c r="KAL1790" s="62">
        <v>53131609</v>
      </c>
      <c r="KAM1790" s="62">
        <v>53131609</v>
      </c>
      <c r="KAN1790" s="62">
        <v>53131609</v>
      </c>
      <c r="KAO1790" s="62">
        <v>53131609</v>
      </c>
      <c r="KAP1790" s="62">
        <v>53131609</v>
      </c>
      <c r="KAQ1790" s="62">
        <v>53131609</v>
      </c>
      <c r="KAR1790" s="62">
        <v>53131609</v>
      </c>
      <c r="KAS1790" s="62">
        <v>53131609</v>
      </c>
      <c r="KAT1790" s="62">
        <v>53131609</v>
      </c>
      <c r="KAU1790" s="62">
        <v>53131609</v>
      </c>
      <c r="KAV1790" s="62">
        <v>53131609</v>
      </c>
      <c r="KAW1790" s="62">
        <v>53131609</v>
      </c>
      <c r="KAX1790" s="62">
        <v>53131609</v>
      </c>
      <c r="KAY1790" s="62">
        <v>53131609</v>
      </c>
      <c r="KAZ1790" s="62">
        <v>53131609</v>
      </c>
      <c r="KBA1790" s="62">
        <v>53131609</v>
      </c>
      <c r="KBB1790" s="62">
        <v>53131609</v>
      </c>
      <c r="KBC1790" s="62">
        <v>53131609</v>
      </c>
      <c r="KBD1790" s="62">
        <v>53131609</v>
      </c>
      <c r="KBE1790" s="62">
        <v>53131609</v>
      </c>
      <c r="KBF1790" s="62">
        <v>53131609</v>
      </c>
      <c r="KBG1790" s="62">
        <v>53131609</v>
      </c>
      <c r="KBH1790" s="62">
        <v>53131609</v>
      </c>
      <c r="KBI1790" s="62">
        <v>53131609</v>
      </c>
      <c r="KBJ1790" s="62">
        <v>53131609</v>
      </c>
      <c r="KBK1790" s="62">
        <v>53131609</v>
      </c>
      <c r="KBL1790" s="62">
        <v>53131609</v>
      </c>
      <c r="KBM1790" s="62">
        <v>53131609</v>
      </c>
      <c r="KBN1790" s="62">
        <v>53131609</v>
      </c>
      <c r="KBO1790" s="62">
        <v>53131609</v>
      </c>
      <c r="KBP1790" s="62">
        <v>53131609</v>
      </c>
      <c r="KBQ1790" s="62">
        <v>53131609</v>
      </c>
      <c r="KBR1790" s="62">
        <v>53131609</v>
      </c>
      <c r="KBS1790" s="62">
        <v>53131609</v>
      </c>
      <c r="KBT1790" s="62">
        <v>53131609</v>
      </c>
      <c r="KBU1790" s="62">
        <v>53131609</v>
      </c>
      <c r="KBV1790" s="62">
        <v>53131609</v>
      </c>
      <c r="KBW1790" s="62">
        <v>53131609</v>
      </c>
      <c r="KBX1790" s="62">
        <v>53131609</v>
      </c>
      <c r="KBY1790" s="62">
        <v>53131609</v>
      </c>
      <c r="KBZ1790" s="62">
        <v>53131609</v>
      </c>
      <c r="KCA1790" s="62">
        <v>53131609</v>
      </c>
      <c r="KCB1790" s="62">
        <v>53131609</v>
      </c>
      <c r="KCC1790" s="62">
        <v>53131609</v>
      </c>
      <c r="KCD1790" s="62">
        <v>53131609</v>
      </c>
      <c r="KCE1790" s="62">
        <v>53131609</v>
      </c>
      <c r="KCF1790" s="62">
        <v>53131609</v>
      </c>
      <c r="KCG1790" s="62">
        <v>53131609</v>
      </c>
      <c r="KCH1790" s="62">
        <v>53131609</v>
      </c>
      <c r="KCI1790" s="62">
        <v>53131609</v>
      </c>
      <c r="KCJ1790" s="62">
        <v>53131609</v>
      </c>
      <c r="KCK1790" s="62">
        <v>53131609</v>
      </c>
      <c r="KCL1790" s="62">
        <v>53131609</v>
      </c>
      <c r="KCM1790" s="62">
        <v>53131609</v>
      </c>
      <c r="KCN1790" s="62">
        <v>53131609</v>
      </c>
      <c r="KCO1790" s="62">
        <v>53131609</v>
      </c>
      <c r="KCP1790" s="62">
        <v>53131609</v>
      </c>
      <c r="KCQ1790" s="62">
        <v>53131609</v>
      </c>
      <c r="KCR1790" s="62">
        <v>53131609</v>
      </c>
      <c r="KCS1790" s="62">
        <v>53131609</v>
      </c>
      <c r="KCT1790" s="62">
        <v>53131609</v>
      </c>
      <c r="KCU1790" s="62">
        <v>53131609</v>
      </c>
      <c r="KCV1790" s="62">
        <v>53131609</v>
      </c>
      <c r="KCW1790" s="62">
        <v>53131609</v>
      </c>
      <c r="KCX1790" s="62">
        <v>53131609</v>
      </c>
      <c r="KCY1790" s="62">
        <v>53131609</v>
      </c>
      <c r="KCZ1790" s="62">
        <v>53131609</v>
      </c>
      <c r="KDA1790" s="62">
        <v>53131609</v>
      </c>
      <c r="KDB1790" s="62">
        <v>53131609</v>
      </c>
      <c r="KDC1790" s="62">
        <v>53131609</v>
      </c>
      <c r="KDD1790" s="62">
        <v>53131609</v>
      </c>
      <c r="KDE1790" s="62">
        <v>53131609</v>
      </c>
      <c r="KDF1790" s="62">
        <v>53131609</v>
      </c>
      <c r="KDG1790" s="62">
        <v>53131609</v>
      </c>
      <c r="KDH1790" s="62">
        <v>53131609</v>
      </c>
      <c r="KDI1790" s="62">
        <v>53131609</v>
      </c>
      <c r="KDJ1790" s="62">
        <v>53131609</v>
      </c>
      <c r="KDK1790" s="62">
        <v>53131609</v>
      </c>
      <c r="KDL1790" s="62">
        <v>53131609</v>
      </c>
      <c r="KDM1790" s="62">
        <v>53131609</v>
      </c>
      <c r="KDN1790" s="62">
        <v>53131609</v>
      </c>
      <c r="KDO1790" s="62">
        <v>53131609</v>
      </c>
      <c r="KDP1790" s="62">
        <v>53131609</v>
      </c>
      <c r="KDQ1790" s="62">
        <v>53131609</v>
      </c>
      <c r="KDR1790" s="62">
        <v>53131609</v>
      </c>
      <c r="KDS1790" s="62">
        <v>53131609</v>
      </c>
      <c r="KDT1790" s="62">
        <v>53131609</v>
      </c>
      <c r="KDU1790" s="62">
        <v>53131609</v>
      </c>
      <c r="KDV1790" s="62">
        <v>53131609</v>
      </c>
      <c r="KDW1790" s="62">
        <v>53131609</v>
      </c>
      <c r="KDX1790" s="62">
        <v>53131609</v>
      </c>
      <c r="KDY1790" s="62">
        <v>53131609</v>
      </c>
      <c r="KDZ1790" s="62">
        <v>53131609</v>
      </c>
      <c r="KEA1790" s="62">
        <v>53131609</v>
      </c>
      <c r="KEB1790" s="62">
        <v>53131609</v>
      </c>
      <c r="KEC1790" s="62">
        <v>53131609</v>
      </c>
      <c r="KED1790" s="62">
        <v>53131609</v>
      </c>
      <c r="KEE1790" s="62">
        <v>53131609</v>
      </c>
      <c r="KEF1790" s="62">
        <v>53131609</v>
      </c>
      <c r="KEG1790" s="62">
        <v>53131609</v>
      </c>
      <c r="KEH1790" s="62">
        <v>53131609</v>
      </c>
      <c r="KEI1790" s="62">
        <v>53131609</v>
      </c>
      <c r="KEJ1790" s="62">
        <v>53131609</v>
      </c>
      <c r="KEK1790" s="62">
        <v>53131609</v>
      </c>
      <c r="KEL1790" s="62">
        <v>53131609</v>
      </c>
      <c r="KEM1790" s="62">
        <v>53131609</v>
      </c>
      <c r="KEN1790" s="62">
        <v>53131609</v>
      </c>
      <c r="KEO1790" s="62">
        <v>53131609</v>
      </c>
      <c r="KEP1790" s="62">
        <v>53131609</v>
      </c>
      <c r="KEQ1790" s="62">
        <v>53131609</v>
      </c>
      <c r="KER1790" s="62">
        <v>53131609</v>
      </c>
      <c r="KES1790" s="62">
        <v>53131609</v>
      </c>
      <c r="KET1790" s="62">
        <v>53131609</v>
      </c>
      <c r="KEU1790" s="62">
        <v>53131609</v>
      </c>
      <c r="KEV1790" s="62">
        <v>53131609</v>
      </c>
      <c r="KEW1790" s="62">
        <v>53131609</v>
      </c>
      <c r="KEX1790" s="62">
        <v>53131609</v>
      </c>
      <c r="KEY1790" s="62">
        <v>53131609</v>
      </c>
      <c r="KEZ1790" s="62">
        <v>53131609</v>
      </c>
      <c r="KFA1790" s="62">
        <v>53131609</v>
      </c>
      <c r="KFB1790" s="62">
        <v>53131609</v>
      </c>
      <c r="KFC1790" s="62">
        <v>53131609</v>
      </c>
      <c r="KFD1790" s="62">
        <v>53131609</v>
      </c>
      <c r="KFE1790" s="62">
        <v>53131609</v>
      </c>
      <c r="KFF1790" s="62">
        <v>53131609</v>
      </c>
      <c r="KFG1790" s="62">
        <v>53131609</v>
      </c>
      <c r="KFH1790" s="62">
        <v>53131609</v>
      </c>
      <c r="KFI1790" s="62">
        <v>53131609</v>
      </c>
      <c r="KFJ1790" s="62">
        <v>53131609</v>
      </c>
      <c r="KFK1790" s="62">
        <v>53131609</v>
      </c>
      <c r="KFL1790" s="62">
        <v>53131609</v>
      </c>
      <c r="KFM1790" s="62">
        <v>53131609</v>
      </c>
      <c r="KFN1790" s="62">
        <v>53131609</v>
      </c>
      <c r="KFO1790" s="62">
        <v>53131609</v>
      </c>
      <c r="KFP1790" s="62">
        <v>53131609</v>
      </c>
      <c r="KFQ1790" s="62">
        <v>53131609</v>
      </c>
      <c r="KFR1790" s="62">
        <v>53131609</v>
      </c>
      <c r="KFS1790" s="62">
        <v>53131609</v>
      </c>
      <c r="KFT1790" s="62">
        <v>53131609</v>
      </c>
      <c r="KFU1790" s="62">
        <v>53131609</v>
      </c>
      <c r="KFV1790" s="62">
        <v>53131609</v>
      </c>
      <c r="KFW1790" s="62">
        <v>53131609</v>
      </c>
      <c r="KFX1790" s="62">
        <v>53131609</v>
      </c>
      <c r="KFY1790" s="62">
        <v>53131609</v>
      </c>
      <c r="KFZ1790" s="62">
        <v>53131609</v>
      </c>
      <c r="KGA1790" s="62">
        <v>53131609</v>
      </c>
      <c r="KGB1790" s="62">
        <v>53131609</v>
      </c>
      <c r="KGC1790" s="62">
        <v>53131609</v>
      </c>
      <c r="KGD1790" s="62">
        <v>53131609</v>
      </c>
      <c r="KGE1790" s="62">
        <v>53131609</v>
      </c>
      <c r="KGF1790" s="62">
        <v>53131609</v>
      </c>
      <c r="KGG1790" s="62">
        <v>53131609</v>
      </c>
      <c r="KGH1790" s="62">
        <v>53131609</v>
      </c>
      <c r="KGI1790" s="62">
        <v>53131609</v>
      </c>
      <c r="KGJ1790" s="62">
        <v>53131609</v>
      </c>
      <c r="KGK1790" s="62">
        <v>53131609</v>
      </c>
      <c r="KGL1790" s="62">
        <v>53131609</v>
      </c>
      <c r="KGM1790" s="62">
        <v>53131609</v>
      </c>
      <c r="KGN1790" s="62">
        <v>53131609</v>
      </c>
      <c r="KGO1790" s="62">
        <v>53131609</v>
      </c>
      <c r="KGP1790" s="62">
        <v>53131609</v>
      </c>
      <c r="KGQ1790" s="62">
        <v>53131609</v>
      </c>
      <c r="KGR1790" s="62">
        <v>53131609</v>
      </c>
      <c r="KGS1790" s="62">
        <v>53131609</v>
      </c>
      <c r="KGT1790" s="62">
        <v>53131609</v>
      </c>
      <c r="KGU1790" s="62">
        <v>53131609</v>
      </c>
      <c r="KGV1790" s="62">
        <v>53131609</v>
      </c>
      <c r="KGW1790" s="62">
        <v>53131609</v>
      </c>
      <c r="KGX1790" s="62">
        <v>53131609</v>
      </c>
      <c r="KGY1790" s="62">
        <v>53131609</v>
      </c>
      <c r="KGZ1790" s="62">
        <v>53131609</v>
      </c>
      <c r="KHA1790" s="62">
        <v>53131609</v>
      </c>
      <c r="KHB1790" s="62">
        <v>53131609</v>
      </c>
      <c r="KHC1790" s="62">
        <v>53131609</v>
      </c>
      <c r="KHD1790" s="62">
        <v>53131609</v>
      </c>
      <c r="KHE1790" s="62">
        <v>53131609</v>
      </c>
      <c r="KHF1790" s="62">
        <v>53131609</v>
      </c>
      <c r="KHG1790" s="62">
        <v>53131609</v>
      </c>
      <c r="KHH1790" s="62">
        <v>53131609</v>
      </c>
      <c r="KHI1790" s="62">
        <v>53131609</v>
      </c>
      <c r="KHJ1790" s="62">
        <v>53131609</v>
      </c>
      <c r="KHK1790" s="62">
        <v>53131609</v>
      </c>
      <c r="KHL1790" s="62">
        <v>53131609</v>
      </c>
      <c r="KHM1790" s="62">
        <v>53131609</v>
      </c>
      <c r="KHN1790" s="62">
        <v>53131609</v>
      </c>
      <c r="KHO1790" s="62">
        <v>53131609</v>
      </c>
      <c r="KHP1790" s="62">
        <v>53131609</v>
      </c>
      <c r="KHQ1790" s="62">
        <v>53131609</v>
      </c>
      <c r="KHR1790" s="62">
        <v>53131609</v>
      </c>
      <c r="KHS1790" s="62">
        <v>53131609</v>
      </c>
      <c r="KHT1790" s="62">
        <v>53131609</v>
      </c>
      <c r="KHU1790" s="62">
        <v>53131609</v>
      </c>
      <c r="KHV1790" s="62">
        <v>53131609</v>
      </c>
      <c r="KHW1790" s="62">
        <v>53131609</v>
      </c>
      <c r="KHX1790" s="62">
        <v>53131609</v>
      </c>
      <c r="KHY1790" s="62">
        <v>53131609</v>
      </c>
      <c r="KHZ1790" s="62">
        <v>53131609</v>
      </c>
      <c r="KIA1790" s="62">
        <v>53131609</v>
      </c>
      <c r="KIB1790" s="62">
        <v>53131609</v>
      </c>
      <c r="KIC1790" s="62">
        <v>53131609</v>
      </c>
      <c r="KID1790" s="62">
        <v>53131609</v>
      </c>
      <c r="KIE1790" s="62">
        <v>53131609</v>
      </c>
      <c r="KIF1790" s="62">
        <v>53131609</v>
      </c>
      <c r="KIG1790" s="62">
        <v>53131609</v>
      </c>
      <c r="KIH1790" s="62">
        <v>53131609</v>
      </c>
      <c r="KII1790" s="62">
        <v>53131609</v>
      </c>
      <c r="KIJ1790" s="62">
        <v>53131609</v>
      </c>
      <c r="KIK1790" s="62">
        <v>53131609</v>
      </c>
      <c r="KIL1790" s="62">
        <v>53131609</v>
      </c>
      <c r="KIM1790" s="62">
        <v>53131609</v>
      </c>
      <c r="KIN1790" s="62">
        <v>53131609</v>
      </c>
      <c r="KIO1790" s="62">
        <v>53131609</v>
      </c>
      <c r="KIP1790" s="62">
        <v>53131609</v>
      </c>
      <c r="KIQ1790" s="62">
        <v>53131609</v>
      </c>
      <c r="KIR1790" s="62">
        <v>53131609</v>
      </c>
      <c r="KIS1790" s="62">
        <v>53131609</v>
      </c>
      <c r="KIT1790" s="62">
        <v>53131609</v>
      </c>
      <c r="KIU1790" s="62">
        <v>53131609</v>
      </c>
      <c r="KIV1790" s="62">
        <v>53131609</v>
      </c>
      <c r="KIW1790" s="62">
        <v>53131609</v>
      </c>
      <c r="KIX1790" s="62">
        <v>53131609</v>
      </c>
      <c r="KIY1790" s="62">
        <v>53131609</v>
      </c>
      <c r="KIZ1790" s="62">
        <v>53131609</v>
      </c>
      <c r="KJA1790" s="62">
        <v>53131609</v>
      </c>
      <c r="KJB1790" s="62">
        <v>53131609</v>
      </c>
      <c r="KJC1790" s="62">
        <v>53131609</v>
      </c>
      <c r="KJD1790" s="62">
        <v>53131609</v>
      </c>
      <c r="KJE1790" s="62">
        <v>53131609</v>
      </c>
      <c r="KJF1790" s="62">
        <v>53131609</v>
      </c>
      <c r="KJG1790" s="62">
        <v>53131609</v>
      </c>
      <c r="KJH1790" s="62">
        <v>53131609</v>
      </c>
      <c r="KJI1790" s="62">
        <v>53131609</v>
      </c>
      <c r="KJJ1790" s="62">
        <v>53131609</v>
      </c>
      <c r="KJK1790" s="62">
        <v>53131609</v>
      </c>
      <c r="KJL1790" s="62">
        <v>53131609</v>
      </c>
      <c r="KJM1790" s="62">
        <v>53131609</v>
      </c>
      <c r="KJN1790" s="62">
        <v>53131609</v>
      </c>
      <c r="KJO1790" s="62">
        <v>53131609</v>
      </c>
      <c r="KJP1790" s="62">
        <v>53131609</v>
      </c>
      <c r="KJQ1790" s="62">
        <v>53131609</v>
      </c>
      <c r="KJR1790" s="62">
        <v>53131609</v>
      </c>
      <c r="KJS1790" s="62">
        <v>53131609</v>
      </c>
      <c r="KJT1790" s="62">
        <v>53131609</v>
      </c>
      <c r="KJU1790" s="62">
        <v>53131609</v>
      </c>
      <c r="KJV1790" s="62">
        <v>53131609</v>
      </c>
      <c r="KJW1790" s="62">
        <v>53131609</v>
      </c>
      <c r="KJX1790" s="62">
        <v>53131609</v>
      </c>
      <c r="KJY1790" s="62">
        <v>53131609</v>
      </c>
      <c r="KJZ1790" s="62">
        <v>53131609</v>
      </c>
      <c r="KKA1790" s="62">
        <v>53131609</v>
      </c>
      <c r="KKB1790" s="62">
        <v>53131609</v>
      </c>
      <c r="KKC1790" s="62">
        <v>53131609</v>
      </c>
      <c r="KKD1790" s="62">
        <v>53131609</v>
      </c>
      <c r="KKE1790" s="62">
        <v>53131609</v>
      </c>
      <c r="KKF1790" s="62">
        <v>53131609</v>
      </c>
      <c r="KKG1790" s="62">
        <v>53131609</v>
      </c>
      <c r="KKH1790" s="62">
        <v>53131609</v>
      </c>
      <c r="KKI1790" s="62">
        <v>53131609</v>
      </c>
      <c r="KKJ1790" s="62">
        <v>53131609</v>
      </c>
      <c r="KKK1790" s="62">
        <v>53131609</v>
      </c>
      <c r="KKL1790" s="62">
        <v>53131609</v>
      </c>
      <c r="KKM1790" s="62">
        <v>53131609</v>
      </c>
      <c r="KKN1790" s="62">
        <v>53131609</v>
      </c>
      <c r="KKO1790" s="62">
        <v>53131609</v>
      </c>
      <c r="KKP1790" s="62">
        <v>53131609</v>
      </c>
      <c r="KKQ1790" s="62">
        <v>53131609</v>
      </c>
      <c r="KKR1790" s="62">
        <v>53131609</v>
      </c>
      <c r="KKS1790" s="62">
        <v>53131609</v>
      </c>
      <c r="KKT1790" s="62">
        <v>53131609</v>
      </c>
      <c r="KKU1790" s="62">
        <v>53131609</v>
      </c>
      <c r="KKV1790" s="62">
        <v>53131609</v>
      </c>
      <c r="KKW1790" s="62">
        <v>53131609</v>
      </c>
      <c r="KKX1790" s="62">
        <v>53131609</v>
      </c>
      <c r="KKY1790" s="62">
        <v>53131609</v>
      </c>
      <c r="KKZ1790" s="62">
        <v>53131609</v>
      </c>
      <c r="KLA1790" s="62">
        <v>53131609</v>
      </c>
      <c r="KLB1790" s="62">
        <v>53131609</v>
      </c>
      <c r="KLC1790" s="62">
        <v>53131609</v>
      </c>
      <c r="KLD1790" s="62">
        <v>53131609</v>
      </c>
      <c r="KLE1790" s="62">
        <v>53131609</v>
      </c>
      <c r="KLF1790" s="62">
        <v>53131609</v>
      </c>
      <c r="KLG1790" s="62">
        <v>53131609</v>
      </c>
      <c r="KLH1790" s="62">
        <v>53131609</v>
      </c>
      <c r="KLI1790" s="62">
        <v>53131609</v>
      </c>
      <c r="KLJ1790" s="62">
        <v>53131609</v>
      </c>
      <c r="KLK1790" s="62">
        <v>53131609</v>
      </c>
      <c r="KLL1790" s="62">
        <v>53131609</v>
      </c>
      <c r="KLM1790" s="62">
        <v>53131609</v>
      </c>
      <c r="KLN1790" s="62">
        <v>53131609</v>
      </c>
      <c r="KLO1790" s="62">
        <v>53131609</v>
      </c>
      <c r="KLP1790" s="62">
        <v>53131609</v>
      </c>
      <c r="KLQ1790" s="62">
        <v>53131609</v>
      </c>
      <c r="KLR1790" s="62">
        <v>53131609</v>
      </c>
      <c r="KLS1790" s="62">
        <v>53131609</v>
      </c>
      <c r="KLT1790" s="62">
        <v>53131609</v>
      </c>
      <c r="KLU1790" s="62">
        <v>53131609</v>
      </c>
      <c r="KLV1790" s="62">
        <v>53131609</v>
      </c>
      <c r="KLW1790" s="62">
        <v>53131609</v>
      </c>
      <c r="KLX1790" s="62">
        <v>53131609</v>
      </c>
      <c r="KLY1790" s="62">
        <v>53131609</v>
      </c>
      <c r="KLZ1790" s="62">
        <v>53131609</v>
      </c>
      <c r="KMA1790" s="62">
        <v>53131609</v>
      </c>
      <c r="KMB1790" s="62">
        <v>53131609</v>
      </c>
      <c r="KMC1790" s="62">
        <v>53131609</v>
      </c>
      <c r="KMD1790" s="62">
        <v>53131609</v>
      </c>
      <c r="KME1790" s="62">
        <v>53131609</v>
      </c>
      <c r="KMF1790" s="62">
        <v>53131609</v>
      </c>
      <c r="KMG1790" s="62">
        <v>53131609</v>
      </c>
      <c r="KMH1790" s="62">
        <v>53131609</v>
      </c>
      <c r="KMI1790" s="62">
        <v>53131609</v>
      </c>
      <c r="KMJ1790" s="62">
        <v>53131609</v>
      </c>
      <c r="KMK1790" s="62">
        <v>53131609</v>
      </c>
      <c r="KML1790" s="62">
        <v>53131609</v>
      </c>
      <c r="KMM1790" s="62">
        <v>53131609</v>
      </c>
      <c r="KMN1790" s="62">
        <v>53131609</v>
      </c>
      <c r="KMO1790" s="62">
        <v>53131609</v>
      </c>
      <c r="KMP1790" s="62">
        <v>53131609</v>
      </c>
      <c r="KMQ1790" s="62">
        <v>53131609</v>
      </c>
      <c r="KMR1790" s="62">
        <v>53131609</v>
      </c>
      <c r="KMS1790" s="62">
        <v>53131609</v>
      </c>
      <c r="KMT1790" s="62">
        <v>53131609</v>
      </c>
      <c r="KMU1790" s="62">
        <v>53131609</v>
      </c>
      <c r="KMV1790" s="62">
        <v>53131609</v>
      </c>
      <c r="KMW1790" s="62">
        <v>53131609</v>
      </c>
      <c r="KMX1790" s="62">
        <v>53131609</v>
      </c>
      <c r="KMY1790" s="62">
        <v>53131609</v>
      </c>
      <c r="KMZ1790" s="62">
        <v>53131609</v>
      </c>
      <c r="KNA1790" s="62">
        <v>53131609</v>
      </c>
      <c r="KNB1790" s="62">
        <v>53131609</v>
      </c>
      <c r="KNC1790" s="62">
        <v>53131609</v>
      </c>
      <c r="KND1790" s="62">
        <v>53131609</v>
      </c>
      <c r="KNE1790" s="62">
        <v>53131609</v>
      </c>
      <c r="KNF1790" s="62">
        <v>53131609</v>
      </c>
      <c r="KNG1790" s="62">
        <v>53131609</v>
      </c>
      <c r="KNH1790" s="62">
        <v>53131609</v>
      </c>
      <c r="KNI1790" s="62">
        <v>53131609</v>
      </c>
      <c r="KNJ1790" s="62">
        <v>53131609</v>
      </c>
      <c r="KNK1790" s="62">
        <v>53131609</v>
      </c>
      <c r="KNL1790" s="62">
        <v>53131609</v>
      </c>
      <c r="KNM1790" s="62">
        <v>53131609</v>
      </c>
      <c r="KNN1790" s="62">
        <v>53131609</v>
      </c>
      <c r="KNO1790" s="62">
        <v>53131609</v>
      </c>
      <c r="KNP1790" s="62">
        <v>53131609</v>
      </c>
      <c r="KNQ1790" s="62">
        <v>53131609</v>
      </c>
      <c r="KNR1790" s="62">
        <v>53131609</v>
      </c>
      <c r="KNS1790" s="62">
        <v>53131609</v>
      </c>
      <c r="KNT1790" s="62">
        <v>53131609</v>
      </c>
      <c r="KNU1790" s="62">
        <v>53131609</v>
      </c>
      <c r="KNV1790" s="62">
        <v>53131609</v>
      </c>
      <c r="KNW1790" s="62">
        <v>53131609</v>
      </c>
      <c r="KNX1790" s="62">
        <v>53131609</v>
      </c>
      <c r="KNY1790" s="62">
        <v>53131609</v>
      </c>
      <c r="KNZ1790" s="62">
        <v>53131609</v>
      </c>
      <c r="KOA1790" s="62">
        <v>53131609</v>
      </c>
      <c r="KOB1790" s="62">
        <v>53131609</v>
      </c>
      <c r="KOC1790" s="62">
        <v>53131609</v>
      </c>
      <c r="KOD1790" s="62">
        <v>53131609</v>
      </c>
      <c r="KOE1790" s="62">
        <v>53131609</v>
      </c>
      <c r="KOF1790" s="62">
        <v>53131609</v>
      </c>
      <c r="KOG1790" s="62">
        <v>53131609</v>
      </c>
      <c r="KOH1790" s="62">
        <v>53131609</v>
      </c>
      <c r="KOI1790" s="62">
        <v>53131609</v>
      </c>
      <c r="KOJ1790" s="62">
        <v>53131609</v>
      </c>
      <c r="KOK1790" s="62">
        <v>53131609</v>
      </c>
      <c r="KOL1790" s="62">
        <v>53131609</v>
      </c>
      <c r="KOM1790" s="62">
        <v>53131609</v>
      </c>
      <c r="KON1790" s="62">
        <v>53131609</v>
      </c>
      <c r="KOO1790" s="62">
        <v>53131609</v>
      </c>
      <c r="KOP1790" s="62">
        <v>53131609</v>
      </c>
      <c r="KOQ1790" s="62">
        <v>53131609</v>
      </c>
      <c r="KOR1790" s="62">
        <v>53131609</v>
      </c>
      <c r="KOS1790" s="62">
        <v>53131609</v>
      </c>
      <c r="KOT1790" s="62">
        <v>53131609</v>
      </c>
      <c r="KOU1790" s="62">
        <v>53131609</v>
      </c>
      <c r="KOV1790" s="62">
        <v>53131609</v>
      </c>
      <c r="KOW1790" s="62">
        <v>53131609</v>
      </c>
      <c r="KOX1790" s="62">
        <v>53131609</v>
      </c>
      <c r="KOY1790" s="62">
        <v>53131609</v>
      </c>
      <c r="KOZ1790" s="62">
        <v>53131609</v>
      </c>
      <c r="KPA1790" s="62">
        <v>53131609</v>
      </c>
      <c r="KPB1790" s="62">
        <v>53131609</v>
      </c>
      <c r="KPC1790" s="62">
        <v>53131609</v>
      </c>
      <c r="KPD1790" s="62">
        <v>53131609</v>
      </c>
      <c r="KPE1790" s="62">
        <v>53131609</v>
      </c>
      <c r="KPF1790" s="62">
        <v>53131609</v>
      </c>
      <c r="KPG1790" s="62">
        <v>53131609</v>
      </c>
      <c r="KPH1790" s="62">
        <v>53131609</v>
      </c>
      <c r="KPI1790" s="62">
        <v>53131609</v>
      </c>
      <c r="KPJ1790" s="62">
        <v>53131609</v>
      </c>
      <c r="KPK1790" s="62">
        <v>53131609</v>
      </c>
      <c r="KPL1790" s="62">
        <v>53131609</v>
      </c>
      <c r="KPM1790" s="62">
        <v>53131609</v>
      </c>
      <c r="KPN1790" s="62">
        <v>53131609</v>
      </c>
      <c r="KPO1790" s="62">
        <v>53131609</v>
      </c>
      <c r="KPP1790" s="62">
        <v>53131609</v>
      </c>
      <c r="KPQ1790" s="62">
        <v>53131609</v>
      </c>
      <c r="KPR1790" s="62">
        <v>53131609</v>
      </c>
      <c r="KPS1790" s="62">
        <v>53131609</v>
      </c>
      <c r="KPT1790" s="62">
        <v>53131609</v>
      </c>
      <c r="KPU1790" s="62">
        <v>53131609</v>
      </c>
      <c r="KPV1790" s="62">
        <v>53131609</v>
      </c>
      <c r="KPW1790" s="62">
        <v>53131609</v>
      </c>
      <c r="KPX1790" s="62">
        <v>53131609</v>
      </c>
      <c r="KPY1790" s="62">
        <v>53131609</v>
      </c>
      <c r="KPZ1790" s="62">
        <v>53131609</v>
      </c>
      <c r="KQA1790" s="62">
        <v>53131609</v>
      </c>
      <c r="KQB1790" s="62">
        <v>53131609</v>
      </c>
      <c r="KQC1790" s="62">
        <v>53131609</v>
      </c>
      <c r="KQD1790" s="62">
        <v>53131609</v>
      </c>
      <c r="KQE1790" s="62">
        <v>53131609</v>
      </c>
      <c r="KQF1790" s="62">
        <v>53131609</v>
      </c>
      <c r="KQG1790" s="62">
        <v>53131609</v>
      </c>
      <c r="KQH1790" s="62">
        <v>53131609</v>
      </c>
      <c r="KQI1790" s="62">
        <v>53131609</v>
      </c>
      <c r="KQJ1790" s="62">
        <v>53131609</v>
      </c>
      <c r="KQK1790" s="62">
        <v>53131609</v>
      </c>
      <c r="KQL1790" s="62">
        <v>53131609</v>
      </c>
      <c r="KQM1790" s="62">
        <v>53131609</v>
      </c>
      <c r="KQN1790" s="62">
        <v>53131609</v>
      </c>
      <c r="KQO1790" s="62">
        <v>53131609</v>
      </c>
      <c r="KQP1790" s="62">
        <v>53131609</v>
      </c>
      <c r="KQQ1790" s="62">
        <v>53131609</v>
      </c>
      <c r="KQR1790" s="62">
        <v>53131609</v>
      </c>
      <c r="KQS1790" s="62">
        <v>53131609</v>
      </c>
      <c r="KQT1790" s="62">
        <v>53131609</v>
      </c>
      <c r="KQU1790" s="62">
        <v>53131609</v>
      </c>
      <c r="KQV1790" s="62">
        <v>53131609</v>
      </c>
      <c r="KQW1790" s="62">
        <v>53131609</v>
      </c>
      <c r="KQX1790" s="62">
        <v>53131609</v>
      </c>
      <c r="KQY1790" s="62">
        <v>53131609</v>
      </c>
      <c r="KQZ1790" s="62">
        <v>53131609</v>
      </c>
      <c r="KRA1790" s="62">
        <v>53131609</v>
      </c>
      <c r="KRB1790" s="62">
        <v>53131609</v>
      </c>
      <c r="KRC1790" s="62">
        <v>53131609</v>
      </c>
      <c r="KRD1790" s="62">
        <v>53131609</v>
      </c>
      <c r="KRE1790" s="62">
        <v>53131609</v>
      </c>
      <c r="KRF1790" s="62">
        <v>53131609</v>
      </c>
      <c r="KRG1790" s="62">
        <v>53131609</v>
      </c>
      <c r="KRH1790" s="62">
        <v>53131609</v>
      </c>
      <c r="KRI1790" s="62">
        <v>53131609</v>
      </c>
      <c r="KRJ1790" s="62">
        <v>53131609</v>
      </c>
      <c r="KRK1790" s="62">
        <v>53131609</v>
      </c>
      <c r="KRL1790" s="62">
        <v>53131609</v>
      </c>
      <c r="KRM1790" s="62">
        <v>53131609</v>
      </c>
      <c r="KRN1790" s="62">
        <v>53131609</v>
      </c>
      <c r="KRO1790" s="62">
        <v>53131609</v>
      </c>
      <c r="KRP1790" s="62">
        <v>53131609</v>
      </c>
      <c r="KRQ1790" s="62">
        <v>53131609</v>
      </c>
      <c r="KRR1790" s="62">
        <v>53131609</v>
      </c>
      <c r="KRS1790" s="62">
        <v>53131609</v>
      </c>
      <c r="KRT1790" s="62">
        <v>53131609</v>
      </c>
      <c r="KRU1790" s="62">
        <v>53131609</v>
      </c>
      <c r="KRV1790" s="62">
        <v>53131609</v>
      </c>
      <c r="KRW1790" s="62">
        <v>53131609</v>
      </c>
      <c r="KRX1790" s="62">
        <v>53131609</v>
      </c>
      <c r="KRY1790" s="62">
        <v>53131609</v>
      </c>
      <c r="KRZ1790" s="62">
        <v>53131609</v>
      </c>
      <c r="KSA1790" s="62">
        <v>53131609</v>
      </c>
      <c r="KSB1790" s="62">
        <v>53131609</v>
      </c>
      <c r="KSC1790" s="62">
        <v>53131609</v>
      </c>
      <c r="KSD1790" s="62">
        <v>53131609</v>
      </c>
      <c r="KSE1790" s="62">
        <v>53131609</v>
      </c>
      <c r="KSF1790" s="62">
        <v>53131609</v>
      </c>
      <c r="KSG1790" s="62">
        <v>53131609</v>
      </c>
      <c r="KSH1790" s="62">
        <v>53131609</v>
      </c>
      <c r="KSI1790" s="62">
        <v>53131609</v>
      </c>
      <c r="KSJ1790" s="62">
        <v>53131609</v>
      </c>
      <c r="KSK1790" s="62">
        <v>53131609</v>
      </c>
      <c r="KSL1790" s="62">
        <v>53131609</v>
      </c>
      <c r="KSM1790" s="62">
        <v>53131609</v>
      </c>
      <c r="KSN1790" s="62">
        <v>53131609</v>
      </c>
      <c r="KSO1790" s="62">
        <v>53131609</v>
      </c>
      <c r="KSP1790" s="62">
        <v>53131609</v>
      </c>
      <c r="KSQ1790" s="62">
        <v>53131609</v>
      </c>
      <c r="KSR1790" s="62">
        <v>53131609</v>
      </c>
      <c r="KSS1790" s="62">
        <v>53131609</v>
      </c>
      <c r="KST1790" s="62">
        <v>53131609</v>
      </c>
      <c r="KSU1790" s="62">
        <v>53131609</v>
      </c>
      <c r="KSV1790" s="62">
        <v>53131609</v>
      </c>
      <c r="KSW1790" s="62">
        <v>53131609</v>
      </c>
      <c r="KSX1790" s="62">
        <v>53131609</v>
      </c>
      <c r="KSY1790" s="62">
        <v>53131609</v>
      </c>
      <c r="KSZ1790" s="62">
        <v>53131609</v>
      </c>
      <c r="KTA1790" s="62">
        <v>53131609</v>
      </c>
      <c r="KTB1790" s="62">
        <v>53131609</v>
      </c>
      <c r="KTC1790" s="62">
        <v>53131609</v>
      </c>
      <c r="KTD1790" s="62">
        <v>53131609</v>
      </c>
      <c r="KTE1790" s="62">
        <v>53131609</v>
      </c>
      <c r="KTF1790" s="62">
        <v>53131609</v>
      </c>
      <c r="KTG1790" s="62">
        <v>53131609</v>
      </c>
      <c r="KTH1790" s="62">
        <v>53131609</v>
      </c>
      <c r="KTI1790" s="62">
        <v>53131609</v>
      </c>
      <c r="KTJ1790" s="62">
        <v>53131609</v>
      </c>
      <c r="KTK1790" s="62">
        <v>53131609</v>
      </c>
      <c r="KTL1790" s="62">
        <v>53131609</v>
      </c>
      <c r="KTM1790" s="62">
        <v>53131609</v>
      </c>
      <c r="KTN1790" s="62">
        <v>53131609</v>
      </c>
      <c r="KTO1790" s="62">
        <v>53131609</v>
      </c>
      <c r="KTP1790" s="62">
        <v>53131609</v>
      </c>
      <c r="KTQ1790" s="62">
        <v>53131609</v>
      </c>
      <c r="KTR1790" s="62">
        <v>53131609</v>
      </c>
      <c r="KTS1790" s="62">
        <v>53131609</v>
      </c>
      <c r="KTT1790" s="62">
        <v>53131609</v>
      </c>
      <c r="KTU1790" s="62">
        <v>53131609</v>
      </c>
      <c r="KTV1790" s="62">
        <v>53131609</v>
      </c>
      <c r="KTW1790" s="62">
        <v>53131609</v>
      </c>
      <c r="KTX1790" s="62">
        <v>53131609</v>
      </c>
      <c r="KTY1790" s="62">
        <v>53131609</v>
      </c>
      <c r="KTZ1790" s="62">
        <v>53131609</v>
      </c>
      <c r="KUA1790" s="62">
        <v>53131609</v>
      </c>
      <c r="KUB1790" s="62">
        <v>53131609</v>
      </c>
      <c r="KUC1790" s="62">
        <v>53131609</v>
      </c>
      <c r="KUD1790" s="62">
        <v>53131609</v>
      </c>
      <c r="KUE1790" s="62">
        <v>53131609</v>
      </c>
      <c r="KUF1790" s="62">
        <v>53131609</v>
      </c>
      <c r="KUG1790" s="62">
        <v>53131609</v>
      </c>
      <c r="KUH1790" s="62">
        <v>53131609</v>
      </c>
      <c r="KUI1790" s="62">
        <v>53131609</v>
      </c>
      <c r="KUJ1790" s="62">
        <v>53131609</v>
      </c>
      <c r="KUK1790" s="62">
        <v>53131609</v>
      </c>
      <c r="KUL1790" s="62">
        <v>53131609</v>
      </c>
      <c r="KUM1790" s="62">
        <v>53131609</v>
      </c>
      <c r="KUN1790" s="62">
        <v>53131609</v>
      </c>
      <c r="KUO1790" s="62">
        <v>53131609</v>
      </c>
      <c r="KUP1790" s="62">
        <v>53131609</v>
      </c>
      <c r="KUQ1790" s="62">
        <v>53131609</v>
      </c>
      <c r="KUR1790" s="62">
        <v>53131609</v>
      </c>
      <c r="KUS1790" s="62">
        <v>53131609</v>
      </c>
      <c r="KUT1790" s="62">
        <v>53131609</v>
      </c>
      <c r="KUU1790" s="62">
        <v>53131609</v>
      </c>
      <c r="KUV1790" s="62">
        <v>53131609</v>
      </c>
      <c r="KUW1790" s="62">
        <v>53131609</v>
      </c>
      <c r="KUX1790" s="62">
        <v>53131609</v>
      </c>
      <c r="KUY1790" s="62">
        <v>53131609</v>
      </c>
      <c r="KUZ1790" s="62">
        <v>53131609</v>
      </c>
      <c r="KVA1790" s="62">
        <v>53131609</v>
      </c>
      <c r="KVB1790" s="62">
        <v>53131609</v>
      </c>
      <c r="KVC1790" s="62">
        <v>53131609</v>
      </c>
      <c r="KVD1790" s="62">
        <v>53131609</v>
      </c>
      <c r="KVE1790" s="62">
        <v>53131609</v>
      </c>
      <c r="KVF1790" s="62">
        <v>53131609</v>
      </c>
      <c r="KVG1790" s="62">
        <v>53131609</v>
      </c>
      <c r="KVH1790" s="62">
        <v>53131609</v>
      </c>
      <c r="KVI1790" s="62">
        <v>53131609</v>
      </c>
      <c r="KVJ1790" s="62">
        <v>53131609</v>
      </c>
      <c r="KVK1790" s="62">
        <v>53131609</v>
      </c>
      <c r="KVL1790" s="62">
        <v>53131609</v>
      </c>
      <c r="KVM1790" s="62">
        <v>53131609</v>
      </c>
      <c r="KVN1790" s="62">
        <v>53131609</v>
      </c>
      <c r="KVO1790" s="62">
        <v>53131609</v>
      </c>
      <c r="KVP1790" s="62">
        <v>53131609</v>
      </c>
      <c r="KVQ1790" s="62">
        <v>53131609</v>
      </c>
      <c r="KVR1790" s="62">
        <v>53131609</v>
      </c>
      <c r="KVS1790" s="62">
        <v>53131609</v>
      </c>
      <c r="KVT1790" s="62">
        <v>53131609</v>
      </c>
      <c r="KVU1790" s="62">
        <v>53131609</v>
      </c>
      <c r="KVV1790" s="62">
        <v>53131609</v>
      </c>
      <c r="KVW1790" s="62">
        <v>53131609</v>
      </c>
      <c r="KVX1790" s="62">
        <v>53131609</v>
      </c>
      <c r="KVY1790" s="62">
        <v>53131609</v>
      </c>
      <c r="KVZ1790" s="62">
        <v>53131609</v>
      </c>
      <c r="KWA1790" s="62">
        <v>53131609</v>
      </c>
      <c r="KWB1790" s="62">
        <v>53131609</v>
      </c>
      <c r="KWC1790" s="62">
        <v>53131609</v>
      </c>
      <c r="KWD1790" s="62">
        <v>53131609</v>
      </c>
      <c r="KWE1790" s="62">
        <v>53131609</v>
      </c>
      <c r="KWF1790" s="62">
        <v>53131609</v>
      </c>
      <c r="KWG1790" s="62">
        <v>53131609</v>
      </c>
      <c r="KWH1790" s="62">
        <v>53131609</v>
      </c>
      <c r="KWI1790" s="62">
        <v>53131609</v>
      </c>
      <c r="KWJ1790" s="62">
        <v>53131609</v>
      </c>
      <c r="KWK1790" s="62">
        <v>53131609</v>
      </c>
      <c r="KWL1790" s="62">
        <v>53131609</v>
      </c>
      <c r="KWM1790" s="62">
        <v>53131609</v>
      </c>
      <c r="KWN1790" s="62">
        <v>53131609</v>
      </c>
      <c r="KWO1790" s="62">
        <v>53131609</v>
      </c>
      <c r="KWP1790" s="62">
        <v>53131609</v>
      </c>
      <c r="KWQ1790" s="62">
        <v>53131609</v>
      </c>
      <c r="KWR1790" s="62">
        <v>53131609</v>
      </c>
      <c r="KWS1790" s="62">
        <v>53131609</v>
      </c>
      <c r="KWT1790" s="62">
        <v>53131609</v>
      </c>
      <c r="KWU1790" s="62">
        <v>53131609</v>
      </c>
      <c r="KWV1790" s="62">
        <v>53131609</v>
      </c>
      <c r="KWW1790" s="62">
        <v>53131609</v>
      </c>
      <c r="KWX1790" s="62">
        <v>53131609</v>
      </c>
      <c r="KWY1790" s="62">
        <v>53131609</v>
      </c>
      <c r="KWZ1790" s="62">
        <v>53131609</v>
      </c>
      <c r="KXA1790" s="62">
        <v>53131609</v>
      </c>
      <c r="KXB1790" s="62">
        <v>53131609</v>
      </c>
      <c r="KXC1790" s="62">
        <v>53131609</v>
      </c>
      <c r="KXD1790" s="62">
        <v>53131609</v>
      </c>
      <c r="KXE1790" s="62">
        <v>53131609</v>
      </c>
      <c r="KXF1790" s="62">
        <v>53131609</v>
      </c>
      <c r="KXG1790" s="62">
        <v>53131609</v>
      </c>
      <c r="KXH1790" s="62">
        <v>53131609</v>
      </c>
      <c r="KXI1790" s="62">
        <v>53131609</v>
      </c>
      <c r="KXJ1790" s="62">
        <v>53131609</v>
      </c>
      <c r="KXK1790" s="62">
        <v>53131609</v>
      </c>
      <c r="KXL1790" s="62">
        <v>53131609</v>
      </c>
      <c r="KXM1790" s="62">
        <v>53131609</v>
      </c>
      <c r="KXN1790" s="62">
        <v>53131609</v>
      </c>
      <c r="KXO1790" s="62">
        <v>53131609</v>
      </c>
      <c r="KXP1790" s="62">
        <v>53131609</v>
      </c>
      <c r="KXQ1790" s="62">
        <v>53131609</v>
      </c>
      <c r="KXR1790" s="62">
        <v>53131609</v>
      </c>
      <c r="KXS1790" s="62">
        <v>53131609</v>
      </c>
      <c r="KXT1790" s="62">
        <v>53131609</v>
      </c>
      <c r="KXU1790" s="62">
        <v>53131609</v>
      </c>
      <c r="KXV1790" s="62">
        <v>53131609</v>
      </c>
      <c r="KXW1790" s="62">
        <v>53131609</v>
      </c>
      <c r="KXX1790" s="62">
        <v>53131609</v>
      </c>
      <c r="KXY1790" s="62">
        <v>53131609</v>
      </c>
      <c r="KXZ1790" s="62">
        <v>53131609</v>
      </c>
      <c r="KYA1790" s="62">
        <v>53131609</v>
      </c>
      <c r="KYB1790" s="62">
        <v>53131609</v>
      </c>
      <c r="KYC1790" s="62">
        <v>53131609</v>
      </c>
      <c r="KYD1790" s="62">
        <v>53131609</v>
      </c>
      <c r="KYE1790" s="62">
        <v>53131609</v>
      </c>
      <c r="KYF1790" s="62">
        <v>53131609</v>
      </c>
      <c r="KYG1790" s="62">
        <v>53131609</v>
      </c>
      <c r="KYH1790" s="62">
        <v>53131609</v>
      </c>
      <c r="KYI1790" s="62">
        <v>53131609</v>
      </c>
      <c r="KYJ1790" s="62">
        <v>53131609</v>
      </c>
      <c r="KYK1790" s="62">
        <v>53131609</v>
      </c>
      <c r="KYL1790" s="62">
        <v>53131609</v>
      </c>
      <c r="KYM1790" s="62">
        <v>53131609</v>
      </c>
      <c r="KYN1790" s="62">
        <v>53131609</v>
      </c>
      <c r="KYO1790" s="62">
        <v>53131609</v>
      </c>
      <c r="KYP1790" s="62">
        <v>53131609</v>
      </c>
      <c r="KYQ1790" s="62">
        <v>53131609</v>
      </c>
      <c r="KYR1790" s="62">
        <v>53131609</v>
      </c>
      <c r="KYS1790" s="62">
        <v>53131609</v>
      </c>
      <c r="KYT1790" s="62">
        <v>53131609</v>
      </c>
      <c r="KYU1790" s="62">
        <v>53131609</v>
      </c>
      <c r="KYV1790" s="62">
        <v>53131609</v>
      </c>
      <c r="KYW1790" s="62">
        <v>53131609</v>
      </c>
      <c r="KYX1790" s="62">
        <v>53131609</v>
      </c>
      <c r="KYY1790" s="62">
        <v>53131609</v>
      </c>
      <c r="KYZ1790" s="62">
        <v>53131609</v>
      </c>
      <c r="KZA1790" s="62">
        <v>53131609</v>
      </c>
      <c r="KZB1790" s="62">
        <v>53131609</v>
      </c>
      <c r="KZC1790" s="62">
        <v>53131609</v>
      </c>
      <c r="KZD1790" s="62">
        <v>53131609</v>
      </c>
      <c r="KZE1790" s="62">
        <v>53131609</v>
      </c>
      <c r="KZF1790" s="62">
        <v>53131609</v>
      </c>
      <c r="KZG1790" s="62">
        <v>53131609</v>
      </c>
      <c r="KZH1790" s="62">
        <v>53131609</v>
      </c>
      <c r="KZI1790" s="62">
        <v>53131609</v>
      </c>
      <c r="KZJ1790" s="62">
        <v>53131609</v>
      </c>
      <c r="KZK1790" s="62">
        <v>53131609</v>
      </c>
      <c r="KZL1790" s="62">
        <v>53131609</v>
      </c>
      <c r="KZM1790" s="62">
        <v>53131609</v>
      </c>
      <c r="KZN1790" s="62">
        <v>53131609</v>
      </c>
      <c r="KZO1790" s="62">
        <v>53131609</v>
      </c>
      <c r="KZP1790" s="62">
        <v>53131609</v>
      </c>
      <c r="KZQ1790" s="62">
        <v>53131609</v>
      </c>
      <c r="KZR1790" s="62">
        <v>53131609</v>
      </c>
      <c r="KZS1790" s="62">
        <v>53131609</v>
      </c>
      <c r="KZT1790" s="62">
        <v>53131609</v>
      </c>
      <c r="KZU1790" s="62">
        <v>53131609</v>
      </c>
      <c r="KZV1790" s="62">
        <v>53131609</v>
      </c>
      <c r="KZW1790" s="62">
        <v>53131609</v>
      </c>
      <c r="KZX1790" s="62">
        <v>53131609</v>
      </c>
      <c r="KZY1790" s="62">
        <v>53131609</v>
      </c>
      <c r="KZZ1790" s="62">
        <v>53131609</v>
      </c>
      <c r="LAA1790" s="62">
        <v>53131609</v>
      </c>
      <c r="LAB1790" s="62">
        <v>53131609</v>
      </c>
      <c r="LAC1790" s="62">
        <v>53131609</v>
      </c>
      <c r="LAD1790" s="62">
        <v>53131609</v>
      </c>
      <c r="LAE1790" s="62">
        <v>53131609</v>
      </c>
      <c r="LAF1790" s="62">
        <v>53131609</v>
      </c>
      <c r="LAG1790" s="62">
        <v>53131609</v>
      </c>
      <c r="LAH1790" s="62">
        <v>53131609</v>
      </c>
      <c r="LAI1790" s="62">
        <v>53131609</v>
      </c>
      <c r="LAJ1790" s="62">
        <v>53131609</v>
      </c>
      <c r="LAK1790" s="62">
        <v>53131609</v>
      </c>
      <c r="LAL1790" s="62">
        <v>53131609</v>
      </c>
      <c r="LAM1790" s="62">
        <v>53131609</v>
      </c>
      <c r="LAN1790" s="62">
        <v>53131609</v>
      </c>
      <c r="LAO1790" s="62">
        <v>53131609</v>
      </c>
      <c r="LAP1790" s="62">
        <v>53131609</v>
      </c>
      <c r="LAQ1790" s="62">
        <v>53131609</v>
      </c>
      <c r="LAR1790" s="62">
        <v>53131609</v>
      </c>
      <c r="LAS1790" s="62">
        <v>53131609</v>
      </c>
      <c r="LAT1790" s="62">
        <v>53131609</v>
      </c>
      <c r="LAU1790" s="62">
        <v>53131609</v>
      </c>
      <c r="LAV1790" s="62">
        <v>53131609</v>
      </c>
      <c r="LAW1790" s="62">
        <v>53131609</v>
      </c>
      <c r="LAX1790" s="62">
        <v>53131609</v>
      </c>
      <c r="LAY1790" s="62">
        <v>53131609</v>
      </c>
      <c r="LAZ1790" s="62">
        <v>53131609</v>
      </c>
      <c r="LBA1790" s="62">
        <v>53131609</v>
      </c>
      <c r="LBB1790" s="62">
        <v>53131609</v>
      </c>
      <c r="LBC1790" s="62">
        <v>53131609</v>
      </c>
      <c r="LBD1790" s="62">
        <v>53131609</v>
      </c>
      <c r="LBE1790" s="62">
        <v>53131609</v>
      </c>
      <c r="LBF1790" s="62">
        <v>53131609</v>
      </c>
      <c r="LBG1790" s="62">
        <v>53131609</v>
      </c>
      <c r="LBH1790" s="62">
        <v>53131609</v>
      </c>
      <c r="LBI1790" s="62">
        <v>53131609</v>
      </c>
      <c r="LBJ1790" s="62">
        <v>53131609</v>
      </c>
      <c r="LBK1790" s="62">
        <v>53131609</v>
      </c>
      <c r="LBL1790" s="62">
        <v>53131609</v>
      </c>
      <c r="LBM1790" s="62">
        <v>53131609</v>
      </c>
      <c r="LBN1790" s="62">
        <v>53131609</v>
      </c>
      <c r="LBO1790" s="62">
        <v>53131609</v>
      </c>
      <c r="LBP1790" s="62">
        <v>53131609</v>
      </c>
      <c r="LBQ1790" s="62">
        <v>53131609</v>
      </c>
      <c r="LBR1790" s="62">
        <v>53131609</v>
      </c>
      <c r="LBS1790" s="62">
        <v>53131609</v>
      </c>
      <c r="LBT1790" s="62">
        <v>53131609</v>
      </c>
      <c r="LBU1790" s="62">
        <v>53131609</v>
      </c>
      <c r="LBV1790" s="62">
        <v>53131609</v>
      </c>
      <c r="LBW1790" s="62">
        <v>53131609</v>
      </c>
      <c r="LBX1790" s="62">
        <v>53131609</v>
      </c>
      <c r="LBY1790" s="62">
        <v>53131609</v>
      </c>
      <c r="LBZ1790" s="62">
        <v>53131609</v>
      </c>
      <c r="LCA1790" s="62">
        <v>53131609</v>
      </c>
      <c r="LCB1790" s="62">
        <v>53131609</v>
      </c>
      <c r="LCC1790" s="62">
        <v>53131609</v>
      </c>
      <c r="LCD1790" s="62">
        <v>53131609</v>
      </c>
      <c r="LCE1790" s="62">
        <v>53131609</v>
      </c>
      <c r="LCF1790" s="62">
        <v>53131609</v>
      </c>
      <c r="LCG1790" s="62">
        <v>53131609</v>
      </c>
      <c r="LCH1790" s="62">
        <v>53131609</v>
      </c>
      <c r="LCI1790" s="62">
        <v>53131609</v>
      </c>
      <c r="LCJ1790" s="62">
        <v>53131609</v>
      </c>
      <c r="LCK1790" s="62">
        <v>53131609</v>
      </c>
      <c r="LCL1790" s="62">
        <v>53131609</v>
      </c>
      <c r="LCM1790" s="62">
        <v>53131609</v>
      </c>
      <c r="LCN1790" s="62">
        <v>53131609</v>
      </c>
      <c r="LCO1790" s="62">
        <v>53131609</v>
      </c>
      <c r="LCP1790" s="62">
        <v>53131609</v>
      </c>
      <c r="LCQ1790" s="62">
        <v>53131609</v>
      </c>
      <c r="LCR1790" s="62">
        <v>53131609</v>
      </c>
      <c r="LCS1790" s="62">
        <v>53131609</v>
      </c>
      <c r="LCT1790" s="62">
        <v>53131609</v>
      </c>
      <c r="LCU1790" s="62">
        <v>53131609</v>
      </c>
      <c r="LCV1790" s="62">
        <v>53131609</v>
      </c>
      <c r="LCW1790" s="62">
        <v>53131609</v>
      </c>
      <c r="LCX1790" s="62">
        <v>53131609</v>
      </c>
      <c r="LCY1790" s="62">
        <v>53131609</v>
      </c>
      <c r="LCZ1790" s="62">
        <v>53131609</v>
      </c>
      <c r="LDA1790" s="62">
        <v>53131609</v>
      </c>
      <c r="LDB1790" s="62">
        <v>53131609</v>
      </c>
      <c r="LDC1790" s="62">
        <v>53131609</v>
      </c>
      <c r="LDD1790" s="62">
        <v>53131609</v>
      </c>
      <c r="LDE1790" s="62">
        <v>53131609</v>
      </c>
      <c r="LDF1790" s="62">
        <v>53131609</v>
      </c>
      <c r="LDG1790" s="62">
        <v>53131609</v>
      </c>
      <c r="LDH1790" s="62">
        <v>53131609</v>
      </c>
      <c r="LDI1790" s="62">
        <v>53131609</v>
      </c>
      <c r="LDJ1790" s="62">
        <v>53131609</v>
      </c>
      <c r="LDK1790" s="62">
        <v>53131609</v>
      </c>
      <c r="LDL1790" s="62">
        <v>53131609</v>
      </c>
      <c r="LDM1790" s="62">
        <v>53131609</v>
      </c>
      <c r="LDN1790" s="62">
        <v>53131609</v>
      </c>
      <c r="LDO1790" s="62">
        <v>53131609</v>
      </c>
      <c r="LDP1790" s="62">
        <v>53131609</v>
      </c>
      <c r="LDQ1790" s="62">
        <v>53131609</v>
      </c>
      <c r="LDR1790" s="62">
        <v>53131609</v>
      </c>
      <c r="LDS1790" s="62">
        <v>53131609</v>
      </c>
      <c r="LDT1790" s="62">
        <v>53131609</v>
      </c>
      <c r="LDU1790" s="62">
        <v>53131609</v>
      </c>
      <c r="LDV1790" s="62">
        <v>53131609</v>
      </c>
      <c r="LDW1790" s="62">
        <v>53131609</v>
      </c>
      <c r="LDX1790" s="62">
        <v>53131609</v>
      </c>
      <c r="LDY1790" s="62">
        <v>53131609</v>
      </c>
      <c r="LDZ1790" s="62">
        <v>53131609</v>
      </c>
      <c r="LEA1790" s="62">
        <v>53131609</v>
      </c>
      <c r="LEB1790" s="62">
        <v>53131609</v>
      </c>
      <c r="LEC1790" s="62">
        <v>53131609</v>
      </c>
      <c r="LED1790" s="62">
        <v>53131609</v>
      </c>
      <c r="LEE1790" s="62">
        <v>53131609</v>
      </c>
      <c r="LEF1790" s="62">
        <v>53131609</v>
      </c>
      <c r="LEG1790" s="62">
        <v>53131609</v>
      </c>
      <c r="LEH1790" s="62">
        <v>53131609</v>
      </c>
      <c r="LEI1790" s="62">
        <v>53131609</v>
      </c>
      <c r="LEJ1790" s="62">
        <v>53131609</v>
      </c>
      <c r="LEK1790" s="62">
        <v>53131609</v>
      </c>
      <c r="LEL1790" s="62">
        <v>53131609</v>
      </c>
      <c r="LEM1790" s="62">
        <v>53131609</v>
      </c>
      <c r="LEN1790" s="62">
        <v>53131609</v>
      </c>
      <c r="LEO1790" s="62">
        <v>53131609</v>
      </c>
      <c r="LEP1790" s="62">
        <v>53131609</v>
      </c>
      <c r="LEQ1790" s="62">
        <v>53131609</v>
      </c>
      <c r="LER1790" s="62">
        <v>53131609</v>
      </c>
      <c r="LES1790" s="62">
        <v>53131609</v>
      </c>
      <c r="LET1790" s="62">
        <v>53131609</v>
      </c>
      <c r="LEU1790" s="62">
        <v>53131609</v>
      </c>
      <c r="LEV1790" s="62">
        <v>53131609</v>
      </c>
      <c r="LEW1790" s="62">
        <v>53131609</v>
      </c>
      <c r="LEX1790" s="62">
        <v>53131609</v>
      </c>
      <c r="LEY1790" s="62">
        <v>53131609</v>
      </c>
      <c r="LEZ1790" s="62">
        <v>53131609</v>
      </c>
      <c r="LFA1790" s="62">
        <v>53131609</v>
      </c>
      <c r="LFB1790" s="62">
        <v>53131609</v>
      </c>
      <c r="LFC1790" s="62">
        <v>53131609</v>
      </c>
      <c r="LFD1790" s="62">
        <v>53131609</v>
      </c>
      <c r="LFE1790" s="62">
        <v>53131609</v>
      </c>
      <c r="LFF1790" s="62">
        <v>53131609</v>
      </c>
      <c r="LFG1790" s="62">
        <v>53131609</v>
      </c>
      <c r="LFH1790" s="62">
        <v>53131609</v>
      </c>
      <c r="LFI1790" s="62">
        <v>53131609</v>
      </c>
      <c r="LFJ1790" s="62">
        <v>53131609</v>
      </c>
      <c r="LFK1790" s="62">
        <v>53131609</v>
      </c>
      <c r="LFL1790" s="62">
        <v>53131609</v>
      </c>
      <c r="LFM1790" s="62">
        <v>53131609</v>
      </c>
      <c r="LFN1790" s="62">
        <v>53131609</v>
      </c>
      <c r="LFO1790" s="62">
        <v>53131609</v>
      </c>
      <c r="LFP1790" s="62">
        <v>53131609</v>
      </c>
      <c r="LFQ1790" s="62">
        <v>53131609</v>
      </c>
      <c r="LFR1790" s="62">
        <v>53131609</v>
      </c>
      <c r="LFS1790" s="62">
        <v>53131609</v>
      </c>
      <c r="LFT1790" s="62">
        <v>53131609</v>
      </c>
      <c r="LFU1790" s="62">
        <v>53131609</v>
      </c>
      <c r="LFV1790" s="62">
        <v>53131609</v>
      </c>
      <c r="LFW1790" s="62">
        <v>53131609</v>
      </c>
      <c r="LFX1790" s="62">
        <v>53131609</v>
      </c>
      <c r="LFY1790" s="62">
        <v>53131609</v>
      </c>
      <c r="LFZ1790" s="62">
        <v>53131609</v>
      </c>
      <c r="LGA1790" s="62">
        <v>53131609</v>
      </c>
      <c r="LGB1790" s="62">
        <v>53131609</v>
      </c>
      <c r="LGC1790" s="62">
        <v>53131609</v>
      </c>
      <c r="LGD1790" s="62">
        <v>53131609</v>
      </c>
      <c r="LGE1790" s="62">
        <v>53131609</v>
      </c>
      <c r="LGF1790" s="62">
        <v>53131609</v>
      </c>
      <c r="LGG1790" s="62">
        <v>53131609</v>
      </c>
      <c r="LGH1790" s="62">
        <v>53131609</v>
      </c>
      <c r="LGI1790" s="62">
        <v>53131609</v>
      </c>
      <c r="LGJ1790" s="62">
        <v>53131609</v>
      </c>
      <c r="LGK1790" s="62">
        <v>53131609</v>
      </c>
      <c r="LGL1790" s="62">
        <v>53131609</v>
      </c>
      <c r="LGM1790" s="62">
        <v>53131609</v>
      </c>
      <c r="LGN1790" s="62">
        <v>53131609</v>
      </c>
      <c r="LGO1790" s="62">
        <v>53131609</v>
      </c>
      <c r="LGP1790" s="62">
        <v>53131609</v>
      </c>
      <c r="LGQ1790" s="62">
        <v>53131609</v>
      </c>
      <c r="LGR1790" s="62">
        <v>53131609</v>
      </c>
      <c r="LGS1790" s="62">
        <v>53131609</v>
      </c>
      <c r="LGT1790" s="62">
        <v>53131609</v>
      </c>
      <c r="LGU1790" s="62">
        <v>53131609</v>
      </c>
      <c r="LGV1790" s="62">
        <v>53131609</v>
      </c>
      <c r="LGW1790" s="62">
        <v>53131609</v>
      </c>
      <c r="LGX1790" s="62">
        <v>53131609</v>
      </c>
      <c r="LGY1790" s="62">
        <v>53131609</v>
      </c>
      <c r="LGZ1790" s="62">
        <v>53131609</v>
      </c>
      <c r="LHA1790" s="62">
        <v>53131609</v>
      </c>
      <c r="LHB1790" s="62">
        <v>53131609</v>
      </c>
      <c r="LHC1790" s="62">
        <v>53131609</v>
      </c>
      <c r="LHD1790" s="62">
        <v>53131609</v>
      </c>
      <c r="LHE1790" s="62">
        <v>53131609</v>
      </c>
      <c r="LHF1790" s="62">
        <v>53131609</v>
      </c>
      <c r="LHG1790" s="62">
        <v>53131609</v>
      </c>
      <c r="LHH1790" s="62">
        <v>53131609</v>
      </c>
      <c r="LHI1790" s="62">
        <v>53131609</v>
      </c>
      <c r="LHJ1790" s="62">
        <v>53131609</v>
      </c>
      <c r="LHK1790" s="62">
        <v>53131609</v>
      </c>
      <c r="LHL1790" s="62">
        <v>53131609</v>
      </c>
      <c r="LHM1790" s="62">
        <v>53131609</v>
      </c>
      <c r="LHN1790" s="62">
        <v>53131609</v>
      </c>
      <c r="LHO1790" s="62">
        <v>53131609</v>
      </c>
      <c r="LHP1790" s="62">
        <v>53131609</v>
      </c>
      <c r="LHQ1790" s="62">
        <v>53131609</v>
      </c>
      <c r="LHR1790" s="62">
        <v>53131609</v>
      </c>
      <c r="LHS1790" s="62">
        <v>53131609</v>
      </c>
      <c r="LHT1790" s="62">
        <v>53131609</v>
      </c>
      <c r="LHU1790" s="62">
        <v>53131609</v>
      </c>
      <c r="LHV1790" s="62">
        <v>53131609</v>
      </c>
      <c r="LHW1790" s="62">
        <v>53131609</v>
      </c>
      <c r="LHX1790" s="62">
        <v>53131609</v>
      </c>
      <c r="LHY1790" s="62">
        <v>53131609</v>
      </c>
      <c r="LHZ1790" s="62">
        <v>53131609</v>
      </c>
      <c r="LIA1790" s="62">
        <v>53131609</v>
      </c>
      <c r="LIB1790" s="62">
        <v>53131609</v>
      </c>
      <c r="LIC1790" s="62">
        <v>53131609</v>
      </c>
      <c r="LID1790" s="62">
        <v>53131609</v>
      </c>
      <c r="LIE1790" s="62">
        <v>53131609</v>
      </c>
      <c r="LIF1790" s="62">
        <v>53131609</v>
      </c>
      <c r="LIG1790" s="62">
        <v>53131609</v>
      </c>
      <c r="LIH1790" s="62">
        <v>53131609</v>
      </c>
      <c r="LII1790" s="62">
        <v>53131609</v>
      </c>
      <c r="LIJ1790" s="62">
        <v>53131609</v>
      </c>
      <c r="LIK1790" s="62">
        <v>53131609</v>
      </c>
      <c r="LIL1790" s="62">
        <v>53131609</v>
      </c>
      <c r="LIM1790" s="62">
        <v>53131609</v>
      </c>
      <c r="LIN1790" s="62">
        <v>53131609</v>
      </c>
      <c r="LIO1790" s="62">
        <v>53131609</v>
      </c>
      <c r="LIP1790" s="62">
        <v>53131609</v>
      </c>
      <c r="LIQ1790" s="62">
        <v>53131609</v>
      </c>
      <c r="LIR1790" s="62">
        <v>53131609</v>
      </c>
      <c r="LIS1790" s="62">
        <v>53131609</v>
      </c>
      <c r="LIT1790" s="62">
        <v>53131609</v>
      </c>
      <c r="LIU1790" s="62">
        <v>53131609</v>
      </c>
      <c r="LIV1790" s="62">
        <v>53131609</v>
      </c>
      <c r="LIW1790" s="62">
        <v>53131609</v>
      </c>
      <c r="LIX1790" s="62">
        <v>53131609</v>
      </c>
      <c r="LIY1790" s="62">
        <v>53131609</v>
      </c>
      <c r="LIZ1790" s="62">
        <v>53131609</v>
      </c>
      <c r="LJA1790" s="62">
        <v>53131609</v>
      </c>
      <c r="LJB1790" s="62">
        <v>53131609</v>
      </c>
      <c r="LJC1790" s="62">
        <v>53131609</v>
      </c>
      <c r="LJD1790" s="62">
        <v>53131609</v>
      </c>
      <c r="LJE1790" s="62">
        <v>53131609</v>
      </c>
      <c r="LJF1790" s="62">
        <v>53131609</v>
      </c>
      <c r="LJG1790" s="62">
        <v>53131609</v>
      </c>
      <c r="LJH1790" s="62">
        <v>53131609</v>
      </c>
      <c r="LJI1790" s="62">
        <v>53131609</v>
      </c>
      <c r="LJJ1790" s="62">
        <v>53131609</v>
      </c>
      <c r="LJK1790" s="62">
        <v>53131609</v>
      </c>
      <c r="LJL1790" s="62">
        <v>53131609</v>
      </c>
      <c r="LJM1790" s="62">
        <v>53131609</v>
      </c>
      <c r="LJN1790" s="62">
        <v>53131609</v>
      </c>
      <c r="LJO1790" s="62">
        <v>53131609</v>
      </c>
      <c r="LJP1790" s="62">
        <v>53131609</v>
      </c>
      <c r="LJQ1790" s="62">
        <v>53131609</v>
      </c>
      <c r="LJR1790" s="62">
        <v>53131609</v>
      </c>
      <c r="LJS1790" s="62">
        <v>53131609</v>
      </c>
      <c r="LJT1790" s="62">
        <v>53131609</v>
      </c>
      <c r="LJU1790" s="62">
        <v>53131609</v>
      </c>
      <c r="LJV1790" s="62">
        <v>53131609</v>
      </c>
      <c r="LJW1790" s="62">
        <v>53131609</v>
      </c>
      <c r="LJX1790" s="62">
        <v>53131609</v>
      </c>
      <c r="LJY1790" s="62">
        <v>53131609</v>
      </c>
      <c r="LJZ1790" s="62">
        <v>53131609</v>
      </c>
      <c r="LKA1790" s="62">
        <v>53131609</v>
      </c>
      <c r="LKB1790" s="62">
        <v>53131609</v>
      </c>
      <c r="LKC1790" s="62">
        <v>53131609</v>
      </c>
      <c r="LKD1790" s="62">
        <v>53131609</v>
      </c>
      <c r="LKE1790" s="62">
        <v>53131609</v>
      </c>
      <c r="LKF1790" s="62">
        <v>53131609</v>
      </c>
      <c r="LKG1790" s="62">
        <v>53131609</v>
      </c>
      <c r="LKH1790" s="62">
        <v>53131609</v>
      </c>
      <c r="LKI1790" s="62">
        <v>53131609</v>
      </c>
      <c r="LKJ1790" s="62">
        <v>53131609</v>
      </c>
      <c r="LKK1790" s="62">
        <v>53131609</v>
      </c>
      <c r="LKL1790" s="62">
        <v>53131609</v>
      </c>
      <c r="LKM1790" s="62">
        <v>53131609</v>
      </c>
      <c r="LKN1790" s="62">
        <v>53131609</v>
      </c>
      <c r="LKO1790" s="62">
        <v>53131609</v>
      </c>
      <c r="LKP1790" s="62">
        <v>53131609</v>
      </c>
      <c r="LKQ1790" s="62">
        <v>53131609</v>
      </c>
      <c r="LKR1790" s="62">
        <v>53131609</v>
      </c>
      <c r="LKS1790" s="62">
        <v>53131609</v>
      </c>
      <c r="LKT1790" s="62">
        <v>53131609</v>
      </c>
      <c r="LKU1790" s="62">
        <v>53131609</v>
      </c>
      <c r="LKV1790" s="62">
        <v>53131609</v>
      </c>
      <c r="LKW1790" s="62">
        <v>53131609</v>
      </c>
      <c r="LKX1790" s="62">
        <v>53131609</v>
      </c>
      <c r="LKY1790" s="62">
        <v>53131609</v>
      </c>
      <c r="LKZ1790" s="62">
        <v>53131609</v>
      </c>
      <c r="LLA1790" s="62">
        <v>53131609</v>
      </c>
      <c r="LLB1790" s="62">
        <v>53131609</v>
      </c>
      <c r="LLC1790" s="62">
        <v>53131609</v>
      </c>
      <c r="LLD1790" s="62">
        <v>53131609</v>
      </c>
      <c r="LLE1790" s="62">
        <v>53131609</v>
      </c>
      <c r="LLF1790" s="62">
        <v>53131609</v>
      </c>
      <c r="LLG1790" s="62">
        <v>53131609</v>
      </c>
      <c r="LLH1790" s="62">
        <v>53131609</v>
      </c>
      <c r="LLI1790" s="62">
        <v>53131609</v>
      </c>
      <c r="LLJ1790" s="62">
        <v>53131609</v>
      </c>
      <c r="LLK1790" s="62">
        <v>53131609</v>
      </c>
      <c r="LLL1790" s="62">
        <v>53131609</v>
      </c>
      <c r="LLM1790" s="62">
        <v>53131609</v>
      </c>
      <c r="LLN1790" s="62">
        <v>53131609</v>
      </c>
      <c r="LLO1790" s="62">
        <v>53131609</v>
      </c>
      <c r="LLP1790" s="62">
        <v>53131609</v>
      </c>
      <c r="LLQ1790" s="62">
        <v>53131609</v>
      </c>
      <c r="LLR1790" s="62">
        <v>53131609</v>
      </c>
      <c r="LLS1790" s="62">
        <v>53131609</v>
      </c>
      <c r="LLT1790" s="62">
        <v>53131609</v>
      </c>
      <c r="LLU1790" s="62">
        <v>53131609</v>
      </c>
      <c r="LLV1790" s="62">
        <v>53131609</v>
      </c>
      <c r="LLW1790" s="62">
        <v>53131609</v>
      </c>
      <c r="LLX1790" s="62">
        <v>53131609</v>
      </c>
      <c r="LLY1790" s="62">
        <v>53131609</v>
      </c>
      <c r="LLZ1790" s="62">
        <v>53131609</v>
      </c>
      <c r="LMA1790" s="62">
        <v>53131609</v>
      </c>
      <c r="LMB1790" s="62">
        <v>53131609</v>
      </c>
      <c r="LMC1790" s="62">
        <v>53131609</v>
      </c>
      <c r="LMD1790" s="62">
        <v>53131609</v>
      </c>
      <c r="LME1790" s="62">
        <v>53131609</v>
      </c>
      <c r="LMF1790" s="62">
        <v>53131609</v>
      </c>
      <c r="LMG1790" s="62">
        <v>53131609</v>
      </c>
      <c r="LMH1790" s="62">
        <v>53131609</v>
      </c>
      <c r="LMI1790" s="62">
        <v>53131609</v>
      </c>
      <c r="LMJ1790" s="62">
        <v>53131609</v>
      </c>
      <c r="LMK1790" s="62">
        <v>53131609</v>
      </c>
      <c r="LML1790" s="62">
        <v>53131609</v>
      </c>
      <c r="LMM1790" s="62">
        <v>53131609</v>
      </c>
      <c r="LMN1790" s="62">
        <v>53131609</v>
      </c>
      <c r="LMO1790" s="62">
        <v>53131609</v>
      </c>
      <c r="LMP1790" s="62">
        <v>53131609</v>
      </c>
      <c r="LMQ1790" s="62">
        <v>53131609</v>
      </c>
      <c r="LMR1790" s="62">
        <v>53131609</v>
      </c>
      <c r="LMS1790" s="62">
        <v>53131609</v>
      </c>
      <c r="LMT1790" s="62">
        <v>53131609</v>
      </c>
      <c r="LMU1790" s="62">
        <v>53131609</v>
      </c>
      <c r="LMV1790" s="62">
        <v>53131609</v>
      </c>
      <c r="LMW1790" s="62">
        <v>53131609</v>
      </c>
      <c r="LMX1790" s="62">
        <v>53131609</v>
      </c>
      <c r="LMY1790" s="62">
        <v>53131609</v>
      </c>
      <c r="LMZ1790" s="62">
        <v>53131609</v>
      </c>
      <c r="LNA1790" s="62">
        <v>53131609</v>
      </c>
      <c r="LNB1790" s="62">
        <v>53131609</v>
      </c>
      <c r="LNC1790" s="62">
        <v>53131609</v>
      </c>
      <c r="LND1790" s="62">
        <v>53131609</v>
      </c>
      <c r="LNE1790" s="62">
        <v>53131609</v>
      </c>
      <c r="LNF1790" s="62">
        <v>53131609</v>
      </c>
      <c r="LNG1790" s="62">
        <v>53131609</v>
      </c>
      <c r="LNH1790" s="62">
        <v>53131609</v>
      </c>
      <c r="LNI1790" s="62">
        <v>53131609</v>
      </c>
      <c r="LNJ1790" s="62">
        <v>53131609</v>
      </c>
      <c r="LNK1790" s="62">
        <v>53131609</v>
      </c>
      <c r="LNL1790" s="62">
        <v>53131609</v>
      </c>
      <c r="LNM1790" s="62">
        <v>53131609</v>
      </c>
      <c r="LNN1790" s="62">
        <v>53131609</v>
      </c>
      <c r="LNO1790" s="62">
        <v>53131609</v>
      </c>
      <c r="LNP1790" s="62">
        <v>53131609</v>
      </c>
      <c r="LNQ1790" s="62">
        <v>53131609</v>
      </c>
      <c r="LNR1790" s="62">
        <v>53131609</v>
      </c>
      <c r="LNS1790" s="62">
        <v>53131609</v>
      </c>
      <c r="LNT1790" s="62">
        <v>53131609</v>
      </c>
      <c r="LNU1790" s="62">
        <v>53131609</v>
      </c>
      <c r="LNV1790" s="62">
        <v>53131609</v>
      </c>
      <c r="LNW1790" s="62">
        <v>53131609</v>
      </c>
      <c r="LNX1790" s="62">
        <v>53131609</v>
      </c>
      <c r="LNY1790" s="62">
        <v>53131609</v>
      </c>
      <c r="LNZ1790" s="62">
        <v>53131609</v>
      </c>
      <c r="LOA1790" s="62">
        <v>53131609</v>
      </c>
      <c r="LOB1790" s="62">
        <v>53131609</v>
      </c>
      <c r="LOC1790" s="62">
        <v>53131609</v>
      </c>
      <c r="LOD1790" s="62">
        <v>53131609</v>
      </c>
      <c r="LOE1790" s="62">
        <v>53131609</v>
      </c>
      <c r="LOF1790" s="62">
        <v>53131609</v>
      </c>
      <c r="LOG1790" s="62">
        <v>53131609</v>
      </c>
      <c r="LOH1790" s="62">
        <v>53131609</v>
      </c>
      <c r="LOI1790" s="62">
        <v>53131609</v>
      </c>
      <c r="LOJ1790" s="62">
        <v>53131609</v>
      </c>
      <c r="LOK1790" s="62">
        <v>53131609</v>
      </c>
      <c r="LOL1790" s="62">
        <v>53131609</v>
      </c>
      <c r="LOM1790" s="62">
        <v>53131609</v>
      </c>
      <c r="LON1790" s="62">
        <v>53131609</v>
      </c>
      <c r="LOO1790" s="62">
        <v>53131609</v>
      </c>
      <c r="LOP1790" s="62">
        <v>53131609</v>
      </c>
      <c r="LOQ1790" s="62">
        <v>53131609</v>
      </c>
      <c r="LOR1790" s="62">
        <v>53131609</v>
      </c>
      <c r="LOS1790" s="62">
        <v>53131609</v>
      </c>
      <c r="LOT1790" s="62">
        <v>53131609</v>
      </c>
      <c r="LOU1790" s="62">
        <v>53131609</v>
      </c>
      <c r="LOV1790" s="62">
        <v>53131609</v>
      </c>
      <c r="LOW1790" s="62">
        <v>53131609</v>
      </c>
      <c r="LOX1790" s="62">
        <v>53131609</v>
      </c>
      <c r="LOY1790" s="62">
        <v>53131609</v>
      </c>
      <c r="LOZ1790" s="62">
        <v>53131609</v>
      </c>
      <c r="LPA1790" s="62">
        <v>53131609</v>
      </c>
      <c r="LPB1790" s="62">
        <v>53131609</v>
      </c>
      <c r="LPC1790" s="62">
        <v>53131609</v>
      </c>
      <c r="LPD1790" s="62">
        <v>53131609</v>
      </c>
      <c r="LPE1790" s="62">
        <v>53131609</v>
      </c>
      <c r="LPF1790" s="62">
        <v>53131609</v>
      </c>
      <c r="LPG1790" s="62">
        <v>53131609</v>
      </c>
      <c r="LPH1790" s="62">
        <v>53131609</v>
      </c>
      <c r="LPI1790" s="62">
        <v>53131609</v>
      </c>
      <c r="LPJ1790" s="62">
        <v>53131609</v>
      </c>
      <c r="LPK1790" s="62">
        <v>53131609</v>
      </c>
      <c r="LPL1790" s="62">
        <v>53131609</v>
      </c>
      <c r="LPM1790" s="62">
        <v>53131609</v>
      </c>
      <c r="LPN1790" s="62">
        <v>53131609</v>
      </c>
      <c r="LPO1790" s="62">
        <v>53131609</v>
      </c>
      <c r="LPP1790" s="62">
        <v>53131609</v>
      </c>
      <c r="LPQ1790" s="62">
        <v>53131609</v>
      </c>
      <c r="LPR1790" s="62">
        <v>53131609</v>
      </c>
      <c r="LPS1790" s="62">
        <v>53131609</v>
      </c>
      <c r="LPT1790" s="62">
        <v>53131609</v>
      </c>
      <c r="LPU1790" s="62">
        <v>53131609</v>
      </c>
      <c r="LPV1790" s="62">
        <v>53131609</v>
      </c>
      <c r="LPW1790" s="62">
        <v>53131609</v>
      </c>
      <c r="LPX1790" s="62">
        <v>53131609</v>
      </c>
      <c r="LPY1790" s="62">
        <v>53131609</v>
      </c>
      <c r="LPZ1790" s="62">
        <v>53131609</v>
      </c>
      <c r="LQA1790" s="62">
        <v>53131609</v>
      </c>
      <c r="LQB1790" s="62">
        <v>53131609</v>
      </c>
      <c r="LQC1790" s="62">
        <v>53131609</v>
      </c>
      <c r="LQD1790" s="62">
        <v>53131609</v>
      </c>
      <c r="LQE1790" s="62">
        <v>53131609</v>
      </c>
      <c r="LQF1790" s="62">
        <v>53131609</v>
      </c>
      <c r="LQG1790" s="62">
        <v>53131609</v>
      </c>
      <c r="LQH1790" s="62">
        <v>53131609</v>
      </c>
      <c r="LQI1790" s="62">
        <v>53131609</v>
      </c>
      <c r="LQJ1790" s="62">
        <v>53131609</v>
      </c>
      <c r="LQK1790" s="62">
        <v>53131609</v>
      </c>
      <c r="LQL1790" s="62">
        <v>53131609</v>
      </c>
      <c r="LQM1790" s="62">
        <v>53131609</v>
      </c>
      <c r="LQN1790" s="62">
        <v>53131609</v>
      </c>
      <c r="LQO1790" s="62">
        <v>53131609</v>
      </c>
      <c r="LQP1790" s="62">
        <v>53131609</v>
      </c>
      <c r="LQQ1790" s="62">
        <v>53131609</v>
      </c>
      <c r="LQR1790" s="62">
        <v>53131609</v>
      </c>
      <c r="LQS1790" s="62">
        <v>53131609</v>
      </c>
      <c r="LQT1790" s="62">
        <v>53131609</v>
      </c>
      <c r="LQU1790" s="62">
        <v>53131609</v>
      </c>
      <c r="LQV1790" s="62">
        <v>53131609</v>
      </c>
      <c r="LQW1790" s="62">
        <v>53131609</v>
      </c>
      <c r="LQX1790" s="62">
        <v>53131609</v>
      </c>
      <c r="LQY1790" s="62">
        <v>53131609</v>
      </c>
      <c r="LQZ1790" s="62">
        <v>53131609</v>
      </c>
      <c r="LRA1790" s="62">
        <v>53131609</v>
      </c>
      <c r="LRB1790" s="62">
        <v>53131609</v>
      </c>
      <c r="LRC1790" s="62">
        <v>53131609</v>
      </c>
      <c r="LRD1790" s="62">
        <v>53131609</v>
      </c>
      <c r="LRE1790" s="62">
        <v>53131609</v>
      </c>
      <c r="LRF1790" s="62">
        <v>53131609</v>
      </c>
      <c r="LRG1790" s="62">
        <v>53131609</v>
      </c>
      <c r="LRH1790" s="62">
        <v>53131609</v>
      </c>
      <c r="LRI1790" s="62">
        <v>53131609</v>
      </c>
      <c r="LRJ1790" s="62">
        <v>53131609</v>
      </c>
      <c r="LRK1790" s="62">
        <v>53131609</v>
      </c>
      <c r="LRL1790" s="62">
        <v>53131609</v>
      </c>
      <c r="LRM1790" s="62">
        <v>53131609</v>
      </c>
      <c r="LRN1790" s="62">
        <v>53131609</v>
      </c>
      <c r="LRO1790" s="62">
        <v>53131609</v>
      </c>
      <c r="LRP1790" s="62">
        <v>53131609</v>
      </c>
      <c r="LRQ1790" s="62">
        <v>53131609</v>
      </c>
      <c r="LRR1790" s="62">
        <v>53131609</v>
      </c>
      <c r="LRS1790" s="62">
        <v>53131609</v>
      </c>
      <c r="LRT1790" s="62">
        <v>53131609</v>
      </c>
      <c r="LRU1790" s="62">
        <v>53131609</v>
      </c>
      <c r="LRV1790" s="62">
        <v>53131609</v>
      </c>
      <c r="LRW1790" s="62">
        <v>53131609</v>
      </c>
      <c r="LRX1790" s="62">
        <v>53131609</v>
      </c>
      <c r="LRY1790" s="62">
        <v>53131609</v>
      </c>
      <c r="LRZ1790" s="62">
        <v>53131609</v>
      </c>
      <c r="LSA1790" s="62">
        <v>53131609</v>
      </c>
      <c r="LSB1790" s="62">
        <v>53131609</v>
      </c>
      <c r="LSC1790" s="62">
        <v>53131609</v>
      </c>
      <c r="LSD1790" s="62">
        <v>53131609</v>
      </c>
      <c r="LSE1790" s="62">
        <v>53131609</v>
      </c>
      <c r="LSF1790" s="62">
        <v>53131609</v>
      </c>
      <c r="LSG1790" s="62">
        <v>53131609</v>
      </c>
      <c r="LSH1790" s="62">
        <v>53131609</v>
      </c>
      <c r="LSI1790" s="62">
        <v>53131609</v>
      </c>
      <c r="LSJ1790" s="62">
        <v>53131609</v>
      </c>
      <c r="LSK1790" s="62">
        <v>53131609</v>
      </c>
      <c r="LSL1790" s="62">
        <v>53131609</v>
      </c>
      <c r="LSM1790" s="62">
        <v>53131609</v>
      </c>
      <c r="LSN1790" s="62">
        <v>53131609</v>
      </c>
      <c r="LSO1790" s="62">
        <v>53131609</v>
      </c>
      <c r="LSP1790" s="62">
        <v>53131609</v>
      </c>
      <c r="LSQ1790" s="62">
        <v>53131609</v>
      </c>
      <c r="LSR1790" s="62">
        <v>53131609</v>
      </c>
      <c r="LSS1790" s="62">
        <v>53131609</v>
      </c>
      <c r="LST1790" s="62">
        <v>53131609</v>
      </c>
      <c r="LSU1790" s="62">
        <v>53131609</v>
      </c>
      <c r="LSV1790" s="62">
        <v>53131609</v>
      </c>
      <c r="LSW1790" s="62">
        <v>53131609</v>
      </c>
      <c r="LSX1790" s="62">
        <v>53131609</v>
      </c>
      <c r="LSY1790" s="62">
        <v>53131609</v>
      </c>
      <c r="LSZ1790" s="62">
        <v>53131609</v>
      </c>
      <c r="LTA1790" s="62">
        <v>53131609</v>
      </c>
      <c r="LTB1790" s="62">
        <v>53131609</v>
      </c>
      <c r="LTC1790" s="62">
        <v>53131609</v>
      </c>
      <c r="LTD1790" s="62">
        <v>53131609</v>
      </c>
      <c r="LTE1790" s="62">
        <v>53131609</v>
      </c>
      <c r="LTF1790" s="62">
        <v>53131609</v>
      </c>
      <c r="LTG1790" s="62">
        <v>53131609</v>
      </c>
      <c r="LTH1790" s="62">
        <v>53131609</v>
      </c>
      <c r="LTI1790" s="62">
        <v>53131609</v>
      </c>
      <c r="LTJ1790" s="62">
        <v>53131609</v>
      </c>
      <c r="LTK1790" s="62">
        <v>53131609</v>
      </c>
      <c r="LTL1790" s="62">
        <v>53131609</v>
      </c>
      <c r="LTM1790" s="62">
        <v>53131609</v>
      </c>
      <c r="LTN1790" s="62">
        <v>53131609</v>
      </c>
      <c r="LTO1790" s="62">
        <v>53131609</v>
      </c>
      <c r="LTP1790" s="62">
        <v>53131609</v>
      </c>
      <c r="LTQ1790" s="62">
        <v>53131609</v>
      </c>
      <c r="LTR1790" s="62">
        <v>53131609</v>
      </c>
      <c r="LTS1790" s="62">
        <v>53131609</v>
      </c>
      <c r="LTT1790" s="62">
        <v>53131609</v>
      </c>
      <c r="LTU1790" s="62">
        <v>53131609</v>
      </c>
      <c r="LTV1790" s="62">
        <v>53131609</v>
      </c>
      <c r="LTW1790" s="62">
        <v>53131609</v>
      </c>
      <c r="LTX1790" s="62">
        <v>53131609</v>
      </c>
      <c r="LTY1790" s="62">
        <v>53131609</v>
      </c>
      <c r="LTZ1790" s="62">
        <v>53131609</v>
      </c>
      <c r="LUA1790" s="62">
        <v>53131609</v>
      </c>
      <c r="LUB1790" s="62">
        <v>53131609</v>
      </c>
      <c r="LUC1790" s="62">
        <v>53131609</v>
      </c>
      <c r="LUD1790" s="62">
        <v>53131609</v>
      </c>
      <c r="LUE1790" s="62">
        <v>53131609</v>
      </c>
      <c r="LUF1790" s="62">
        <v>53131609</v>
      </c>
      <c r="LUG1790" s="62">
        <v>53131609</v>
      </c>
      <c r="LUH1790" s="62">
        <v>53131609</v>
      </c>
      <c r="LUI1790" s="62">
        <v>53131609</v>
      </c>
      <c r="LUJ1790" s="62">
        <v>53131609</v>
      </c>
      <c r="LUK1790" s="62">
        <v>53131609</v>
      </c>
      <c r="LUL1790" s="62">
        <v>53131609</v>
      </c>
      <c r="LUM1790" s="62">
        <v>53131609</v>
      </c>
      <c r="LUN1790" s="62">
        <v>53131609</v>
      </c>
      <c r="LUO1790" s="62">
        <v>53131609</v>
      </c>
      <c r="LUP1790" s="62">
        <v>53131609</v>
      </c>
      <c r="LUQ1790" s="62">
        <v>53131609</v>
      </c>
      <c r="LUR1790" s="62">
        <v>53131609</v>
      </c>
      <c r="LUS1790" s="62">
        <v>53131609</v>
      </c>
      <c r="LUT1790" s="62">
        <v>53131609</v>
      </c>
      <c r="LUU1790" s="62">
        <v>53131609</v>
      </c>
      <c r="LUV1790" s="62">
        <v>53131609</v>
      </c>
      <c r="LUW1790" s="62">
        <v>53131609</v>
      </c>
      <c r="LUX1790" s="62">
        <v>53131609</v>
      </c>
      <c r="LUY1790" s="62">
        <v>53131609</v>
      </c>
      <c r="LUZ1790" s="62">
        <v>53131609</v>
      </c>
      <c r="LVA1790" s="62">
        <v>53131609</v>
      </c>
      <c r="LVB1790" s="62">
        <v>53131609</v>
      </c>
      <c r="LVC1790" s="62">
        <v>53131609</v>
      </c>
      <c r="LVD1790" s="62">
        <v>53131609</v>
      </c>
      <c r="LVE1790" s="62">
        <v>53131609</v>
      </c>
      <c r="LVF1790" s="62">
        <v>53131609</v>
      </c>
      <c r="LVG1790" s="62">
        <v>53131609</v>
      </c>
      <c r="LVH1790" s="62">
        <v>53131609</v>
      </c>
      <c r="LVI1790" s="62">
        <v>53131609</v>
      </c>
      <c r="LVJ1790" s="62">
        <v>53131609</v>
      </c>
      <c r="LVK1790" s="62">
        <v>53131609</v>
      </c>
      <c r="LVL1790" s="62">
        <v>53131609</v>
      </c>
      <c r="LVM1790" s="62">
        <v>53131609</v>
      </c>
      <c r="LVN1790" s="62">
        <v>53131609</v>
      </c>
      <c r="LVO1790" s="62">
        <v>53131609</v>
      </c>
      <c r="LVP1790" s="62">
        <v>53131609</v>
      </c>
      <c r="LVQ1790" s="62">
        <v>53131609</v>
      </c>
      <c r="LVR1790" s="62">
        <v>53131609</v>
      </c>
      <c r="LVS1790" s="62">
        <v>53131609</v>
      </c>
      <c r="LVT1790" s="62">
        <v>53131609</v>
      </c>
      <c r="LVU1790" s="62">
        <v>53131609</v>
      </c>
      <c r="LVV1790" s="62">
        <v>53131609</v>
      </c>
      <c r="LVW1790" s="62">
        <v>53131609</v>
      </c>
      <c r="LVX1790" s="62">
        <v>53131609</v>
      </c>
      <c r="LVY1790" s="62">
        <v>53131609</v>
      </c>
      <c r="LVZ1790" s="62">
        <v>53131609</v>
      </c>
      <c r="LWA1790" s="62">
        <v>53131609</v>
      </c>
      <c r="LWB1790" s="62">
        <v>53131609</v>
      </c>
      <c r="LWC1790" s="62">
        <v>53131609</v>
      </c>
      <c r="LWD1790" s="62">
        <v>53131609</v>
      </c>
      <c r="LWE1790" s="62">
        <v>53131609</v>
      </c>
      <c r="LWF1790" s="62">
        <v>53131609</v>
      </c>
      <c r="LWG1790" s="62">
        <v>53131609</v>
      </c>
      <c r="LWH1790" s="62">
        <v>53131609</v>
      </c>
      <c r="LWI1790" s="62">
        <v>53131609</v>
      </c>
      <c r="LWJ1790" s="62">
        <v>53131609</v>
      </c>
      <c r="LWK1790" s="62">
        <v>53131609</v>
      </c>
      <c r="LWL1790" s="62">
        <v>53131609</v>
      </c>
      <c r="LWM1790" s="62">
        <v>53131609</v>
      </c>
      <c r="LWN1790" s="62">
        <v>53131609</v>
      </c>
      <c r="LWO1790" s="62">
        <v>53131609</v>
      </c>
      <c r="LWP1790" s="62">
        <v>53131609</v>
      </c>
      <c r="LWQ1790" s="62">
        <v>53131609</v>
      </c>
      <c r="LWR1790" s="62">
        <v>53131609</v>
      </c>
      <c r="LWS1790" s="62">
        <v>53131609</v>
      </c>
      <c r="LWT1790" s="62">
        <v>53131609</v>
      </c>
      <c r="LWU1790" s="62">
        <v>53131609</v>
      </c>
      <c r="LWV1790" s="62">
        <v>53131609</v>
      </c>
      <c r="LWW1790" s="62">
        <v>53131609</v>
      </c>
      <c r="LWX1790" s="62">
        <v>53131609</v>
      </c>
      <c r="LWY1790" s="62">
        <v>53131609</v>
      </c>
      <c r="LWZ1790" s="62">
        <v>53131609</v>
      </c>
      <c r="LXA1790" s="62">
        <v>53131609</v>
      </c>
      <c r="LXB1790" s="62">
        <v>53131609</v>
      </c>
      <c r="LXC1790" s="62">
        <v>53131609</v>
      </c>
      <c r="LXD1790" s="62">
        <v>53131609</v>
      </c>
      <c r="LXE1790" s="62">
        <v>53131609</v>
      </c>
      <c r="LXF1790" s="62">
        <v>53131609</v>
      </c>
      <c r="LXG1790" s="62">
        <v>53131609</v>
      </c>
      <c r="LXH1790" s="62">
        <v>53131609</v>
      </c>
      <c r="LXI1790" s="62">
        <v>53131609</v>
      </c>
      <c r="LXJ1790" s="62">
        <v>53131609</v>
      </c>
      <c r="LXK1790" s="62">
        <v>53131609</v>
      </c>
      <c r="LXL1790" s="62">
        <v>53131609</v>
      </c>
      <c r="LXM1790" s="62">
        <v>53131609</v>
      </c>
      <c r="LXN1790" s="62">
        <v>53131609</v>
      </c>
      <c r="LXO1790" s="62">
        <v>53131609</v>
      </c>
      <c r="LXP1790" s="62">
        <v>53131609</v>
      </c>
      <c r="LXQ1790" s="62">
        <v>53131609</v>
      </c>
      <c r="LXR1790" s="62">
        <v>53131609</v>
      </c>
      <c r="LXS1790" s="62">
        <v>53131609</v>
      </c>
      <c r="LXT1790" s="62">
        <v>53131609</v>
      </c>
      <c r="LXU1790" s="62">
        <v>53131609</v>
      </c>
      <c r="LXV1790" s="62">
        <v>53131609</v>
      </c>
      <c r="LXW1790" s="62">
        <v>53131609</v>
      </c>
      <c r="LXX1790" s="62">
        <v>53131609</v>
      </c>
      <c r="LXY1790" s="62">
        <v>53131609</v>
      </c>
      <c r="LXZ1790" s="62">
        <v>53131609</v>
      </c>
      <c r="LYA1790" s="62">
        <v>53131609</v>
      </c>
      <c r="LYB1790" s="62">
        <v>53131609</v>
      </c>
      <c r="LYC1790" s="62">
        <v>53131609</v>
      </c>
      <c r="LYD1790" s="62">
        <v>53131609</v>
      </c>
      <c r="LYE1790" s="62">
        <v>53131609</v>
      </c>
      <c r="LYF1790" s="62">
        <v>53131609</v>
      </c>
      <c r="LYG1790" s="62">
        <v>53131609</v>
      </c>
      <c r="LYH1790" s="62">
        <v>53131609</v>
      </c>
      <c r="LYI1790" s="62">
        <v>53131609</v>
      </c>
      <c r="LYJ1790" s="62">
        <v>53131609</v>
      </c>
      <c r="LYK1790" s="62">
        <v>53131609</v>
      </c>
      <c r="LYL1790" s="62">
        <v>53131609</v>
      </c>
      <c r="LYM1790" s="62">
        <v>53131609</v>
      </c>
      <c r="LYN1790" s="62">
        <v>53131609</v>
      </c>
      <c r="LYO1790" s="62">
        <v>53131609</v>
      </c>
      <c r="LYP1790" s="62">
        <v>53131609</v>
      </c>
      <c r="LYQ1790" s="62">
        <v>53131609</v>
      </c>
      <c r="LYR1790" s="62">
        <v>53131609</v>
      </c>
      <c r="LYS1790" s="62">
        <v>53131609</v>
      </c>
      <c r="LYT1790" s="62">
        <v>53131609</v>
      </c>
      <c r="LYU1790" s="62">
        <v>53131609</v>
      </c>
      <c r="LYV1790" s="62">
        <v>53131609</v>
      </c>
      <c r="LYW1790" s="62">
        <v>53131609</v>
      </c>
      <c r="LYX1790" s="62">
        <v>53131609</v>
      </c>
      <c r="LYY1790" s="62">
        <v>53131609</v>
      </c>
      <c r="LYZ1790" s="62">
        <v>53131609</v>
      </c>
      <c r="LZA1790" s="62">
        <v>53131609</v>
      </c>
      <c r="LZB1790" s="62">
        <v>53131609</v>
      </c>
      <c r="LZC1790" s="62">
        <v>53131609</v>
      </c>
      <c r="LZD1790" s="62">
        <v>53131609</v>
      </c>
      <c r="LZE1790" s="62">
        <v>53131609</v>
      </c>
      <c r="LZF1790" s="62">
        <v>53131609</v>
      </c>
      <c r="LZG1790" s="62">
        <v>53131609</v>
      </c>
      <c r="LZH1790" s="62">
        <v>53131609</v>
      </c>
      <c r="LZI1790" s="62">
        <v>53131609</v>
      </c>
      <c r="LZJ1790" s="62">
        <v>53131609</v>
      </c>
      <c r="LZK1790" s="62">
        <v>53131609</v>
      </c>
      <c r="LZL1790" s="62">
        <v>53131609</v>
      </c>
      <c r="LZM1790" s="62">
        <v>53131609</v>
      </c>
      <c r="LZN1790" s="62">
        <v>53131609</v>
      </c>
      <c r="LZO1790" s="62">
        <v>53131609</v>
      </c>
      <c r="LZP1790" s="62">
        <v>53131609</v>
      </c>
      <c r="LZQ1790" s="62">
        <v>53131609</v>
      </c>
      <c r="LZR1790" s="62">
        <v>53131609</v>
      </c>
      <c r="LZS1790" s="62">
        <v>53131609</v>
      </c>
      <c r="LZT1790" s="62">
        <v>53131609</v>
      </c>
      <c r="LZU1790" s="62">
        <v>53131609</v>
      </c>
      <c r="LZV1790" s="62">
        <v>53131609</v>
      </c>
      <c r="LZW1790" s="62">
        <v>53131609</v>
      </c>
      <c r="LZX1790" s="62">
        <v>53131609</v>
      </c>
      <c r="LZY1790" s="62">
        <v>53131609</v>
      </c>
      <c r="LZZ1790" s="62">
        <v>53131609</v>
      </c>
      <c r="MAA1790" s="62">
        <v>53131609</v>
      </c>
      <c r="MAB1790" s="62">
        <v>53131609</v>
      </c>
      <c r="MAC1790" s="62">
        <v>53131609</v>
      </c>
      <c r="MAD1790" s="62">
        <v>53131609</v>
      </c>
      <c r="MAE1790" s="62">
        <v>53131609</v>
      </c>
      <c r="MAF1790" s="62">
        <v>53131609</v>
      </c>
      <c r="MAG1790" s="62">
        <v>53131609</v>
      </c>
      <c r="MAH1790" s="62">
        <v>53131609</v>
      </c>
      <c r="MAI1790" s="62">
        <v>53131609</v>
      </c>
      <c r="MAJ1790" s="62">
        <v>53131609</v>
      </c>
      <c r="MAK1790" s="62">
        <v>53131609</v>
      </c>
      <c r="MAL1790" s="62">
        <v>53131609</v>
      </c>
      <c r="MAM1790" s="62">
        <v>53131609</v>
      </c>
      <c r="MAN1790" s="62">
        <v>53131609</v>
      </c>
      <c r="MAO1790" s="62">
        <v>53131609</v>
      </c>
      <c r="MAP1790" s="62">
        <v>53131609</v>
      </c>
      <c r="MAQ1790" s="62">
        <v>53131609</v>
      </c>
      <c r="MAR1790" s="62">
        <v>53131609</v>
      </c>
      <c r="MAS1790" s="62">
        <v>53131609</v>
      </c>
      <c r="MAT1790" s="62">
        <v>53131609</v>
      </c>
      <c r="MAU1790" s="62">
        <v>53131609</v>
      </c>
      <c r="MAV1790" s="62">
        <v>53131609</v>
      </c>
      <c r="MAW1790" s="62">
        <v>53131609</v>
      </c>
      <c r="MAX1790" s="62">
        <v>53131609</v>
      </c>
      <c r="MAY1790" s="62">
        <v>53131609</v>
      </c>
      <c r="MAZ1790" s="62">
        <v>53131609</v>
      </c>
      <c r="MBA1790" s="62">
        <v>53131609</v>
      </c>
      <c r="MBB1790" s="62">
        <v>53131609</v>
      </c>
      <c r="MBC1790" s="62">
        <v>53131609</v>
      </c>
      <c r="MBD1790" s="62">
        <v>53131609</v>
      </c>
      <c r="MBE1790" s="62">
        <v>53131609</v>
      </c>
      <c r="MBF1790" s="62">
        <v>53131609</v>
      </c>
      <c r="MBG1790" s="62">
        <v>53131609</v>
      </c>
      <c r="MBH1790" s="62">
        <v>53131609</v>
      </c>
      <c r="MBI1790" s="62">
        <v>53131609</v>
      </c>
      <c r="MBJ1790" s="62">
        <v>53131609</v>
      </c>
      <c r="MBK1790" s="62">
        <v>53131609</v>
      </c>
      <c r="MBL1790" s="62">
        <v>53131609</v>
      </c>
      <c r="MBM1790" s="62">
        <v>53131609</v>
      </c>
      <c r="MBN1790" s="62">
        <v>53131609</v>
      </c>
      <c r="MBO1790" s="62">
        <v>53131609</v>
      </c>
      <c r="MBP1790" s="62">
        <v>53131609</v>
      </c>
      <c r="MBQ1790" s="62">
        <v>53131609</v>
      </c>
      <c r="MBR1790" s="62">
        <v>53131609</v>
      </c>
      <c r="MBS1790" s="62">
        <v>53131609</v>
      </c>
      <c r="MBT1790" s="62">
        <v>53131609</v>
      </c>
      <c r="MBU1790" s="62">
        <v>53131609</v>
      </c>
      <c r="MBV1790" s="62">
        <v>53131609</v>
      </c>
      <c r="MBW1790" s="62">
        <v>53131609</v>
      </c>
      <c r="MBX1790" s="62">
        <v>53131609</v>
      </c>
      <c r="MBY1790" s="62">
        <v>53131609</v>
      </c>
      <c r="MBZ1790" s="62">
        <v>53131609</v>
      </c>
      <c r="MCA1790" s="62">
        <v>53131609</v>
      </c>
      <c r="MCB1790" s="62">
        <v>53131609</v>
      </c>
      <c r="MCC1790" s="62">
        <v>53131609</v>
      </c>
      <c r="MCD1790" s="62">
        <v>53131609</v>
      </c>
      <c r="MCE1790" s="62">
        <v>53131609</v>
      </c>
      <c r="MCF1790" s="62">
        <v>53131609</v>
      </c>
      <c r="MCG1790" s="62">
        <v>53131609</v>
      </c>
      <c r="MCH1790" s="62">
        <v>53131609</v>
      </c>
      <c r="MCI1790" s="62">
        <v>53131609</v>
      </c>
      <c r="MCJ1790" s="62">
        <v>53131609</v>
      </c>
      <c r="MCK1790" s="62">
        <v>53131609</v>
      </c>
      <c r="MCL1790" s="62">
        <v>53131609</v>
      </c>
      <c r="MCM1790" s="62">
        <v>53131609</v>
      </c>
      <c r="MCN1790" s="62">
        <v>53131609</v>
      </c>
      <c r="MCO1790" s="62">
        <v>53131609</v>
      </c>
      <c r="MCP1790" s="62">
        <v>53131609</v>
      </c>
      <c r="MCQ1790" s="62">
        <v>53131609</v>
      </c>
      <c r="MCR1790" s="62">
        <v>53131609</v>
      </c>
      <c r="MCS1790" s="62">
        <v>53131609</v>
      </c>
      <c r="MCT1790" s="62">
        <v>53131609</v>
      </c>
      <c r="MCU1790" s="62">
        <v>53131609</v>
      </c>
      <c r="MCV1790" s="62">
        <v>53131609</v>
      </c>
      <c r="MCW1790" s="62">
        <v>53131609</v>
      </c>
      <c r="MCX1790" s="62">
        <v>53131609</v>
      </c>
      <c r="MCY1790" s="62">
        <v>53131609</v>
      </c>
      <c r="MCZ1790" s="62">
        <v>53131609</v>
      </c>
      <c r="MDA1790" s="62">
        <v>53131609</v>
      </c>
      <c r="MDB1790" s="62">
        <v>53131609</v>
      </c>
      <c r="MDC1790" s="62">
        <v>53131609</v>
      </c>
      <c r="MDD1790" s="62">
        <v>53131609</v>
      </c>
      <c r="MDE1790" s="62">
        <v>53131609</v>
      </c>
      <c r="MDF1790" s="62">
        <v>53131609</v>
      </c>
      <c r="MDG1790" s="62">
        <v>53131609</v>
      </c>
      <c r="MDH1790" s="62">
        <v>53131609</v>
      </c>
      <c r="MDI1790" s="62">
        <v>53131609</v>
      </c>
      <c r="MDJ1790" s="62">
        <v>53131609</v>
      </c>
      <c r="MDK1790" s="62">
        <v>53131609</v>
      </c>
      <c r="MDL1790" s="62">
        <v>53131609</v>
      </c>
      <c r="MDM1790" s="62">
        <v>53131609</v>
      </c>
      <c r="MDN1790" s="62">
        <v>53131609</v>
      </c>
      <c r="MDO1790" s="62">
        <v>53131609</v>
      </c>
      <c r="MDP1790" s="62">
        <v>53131609</v>
      </c>
      <c r="MDQ1790" s="62">
        <v>53131609</v>
      </c>
      <c r="MDR1790" s="62">
        <v>53131609</v>
      </c>
      <c r="MDS1790" s="62">
        <v>53131609</v>
      </c>
      <c r="MDT1790" s="62">
        <v>53131609</v>
      </c>
      <c r="MDU1790" s="62">
        <v>53131609</v>
      </c>
      <c r="MDV1790" s="62">
        <v>53131609</v>
      </c>
      <c r="MDW1790" s="62">
        <v>53131609</v>
      </c>
      <c r="MDX1790" s="62">
        <v>53131609</v>
      </c>
      <c r="MDY1790" s="62">
        <v>53131609</v>
      </c>
      <c r="MDZ1790" s="62">
        <v>53131609</v>
      </c>
      <c r="MEA1790" s="62">
        <v>53131609</v>
      </c>
      <c r="MEB1790" s="62">
        <v>53131609</v>
      </c>
      <c r="MEC1790" s="62">
        <v>53131609</v>
      </c>
      <c r="MED1790" s="62">
        <v>53131609</v>
      </c>
      <c r="MEE1790" s="62">
        <v>53131609</v>
      </c>
      <c r="MEF1790" s="62">
        <v>53131609</v>
      </c>
      <c r="MEG1790" s="62">
        <v>53131609</v>
      </c>
      <c r="MEH1790" s="62">
        <v>53131609</v>
      </c>
      <c r="MEI1790" s="62">
        <v>53131609</v>
      </c>
      <c r="MEJ1790" s="62">
        <v>53131609</v>
      </c>
      <c r="MEK1790" s="62">
        <v>53131609</v>
      </c>
      <c r="MEL1790" s="62">
        <v>53131609</v>
      </c>
      <c r="MEM1790" s="62">
        <v>53131609</v>
      </c>
      <c r="MEN1790" s="62">
        <v>53131609</v>
      </c>
      <c r="MEO1790" s="62">
        <v>53131609</v>
      </c>
      <c r="MEP1790" s="62">
        <v>53131609</v>
      </c>
      <c r="MEQ1790" s="62">
        <v>53131609</v>
      </c>
      <c r="MER1790" s="62">
        <v>53131609</v>
      </c>
      <c r="MES1790" s="62">
        <v>53131609</v>
      </c>
      <c r="MET1790" s="62">
        <v>53131609</v>
      </c>
      <c r="MEU1790" s="62">
        <v>53131609</v>
      </c>
      <c r="MEV1790" s="62">
        <v>53131609</v>
      </c>
      <c r="MEW1790" s="62">
        <v>53131609</v>
      </c>
      <c r="MEX1790" s="62">
        <v>53131609</v>
      </c>
      <c r="MEY1790" s="62">
        <v>53131609</v>
      </c>
      <c r="MEZ1790" s="62">
        <v>53131609</v>
      </c>
      <c r="MFA1790" s="62">
        <v>53131609</v>
      </c>
      <c r="MFB1790" s="62">
        <v>53131609</v>
      </c>
      <c r="MFC1790" s="62">
        <v>53131609</v>
      </c>
      <c r="MFD1790" s="62">
        <v>53131609</v>
      </c>
      <c r="MFE1790" s="62">
        <v>53131609</v>
      </c>
      <c r="MFF1790" s="62">
        <v>53131609</v>
      </c>
      <c r="MFG1790" s="62">
        <v>53131609</v>
      </c>
      <c r="MFH1790" s="62">
        <v>53131609</v>
      </c>
      <c r="MFI1790" s="62">
        <v>53131609</v>
      </c>
      <c r="MFJ1790" s="62">
        <v>53131609</v>
      </c>
      <c r="MFK1790" s="62">
        <v>53131609</v>
      </c>
      <c r="MFL1790" s="62">
        <v>53131609</v>
      </c>
      <c r="MFM1790" s="62">
        <v>53131609</v>
      </c>
      <c r="MFN1790" s="62">
        <v>53131609</v>
      </c>
      <c r="MFO1790" s="62">
        <v>53131609</v>
      </c>
      <c r="MFP1790" s="62">
        <v>53131609</v>
      </c>
      <c r="MFQ1790" s="62">
        <v>53131609</v>
      </c>
      <c r="MFR1790" s="62">
        <v>53131609</v>
      </c>
      <c r="MFS1790" s="62">
        <v>53131609</v>
      </c>
      <c r="MFT1790" s="62">
        <v>53131609</v>
      </c>
      <c r="MFU1790" s="62">
        <v>53131609</v>
      </c>
      <c r="MFV1790" s="62">
        <v>53131609</v>
      </c>
      <c r="MFW1790" s="62">
        <v>53131609</v>
      </c>
      <c r="MFX1790" s="62">
        <v>53131609</v>
      </c>
      <c r="MFY1790" s="62">
        <v>53131609</v>
      </c>
      <c r="MFZ1790" s="62">
        <v>53131609</v>
      </c>
      <c r="MGA1790" s="62">
        <v>53131609</v>
      </c>
      <c r="MGB1790" s="62">
        <v>53131609</v>
      </c>
      <c r="MGC1790" s="62">
        <v>53131609</v>
      </c>
      <c r="MGD1790" s="62">
        <v>53131609</v>
      </c>
      <c r="MGE1790" s="62">
        <v>53131609</v>
      </c>
      <c r="MGF1790" s="62">
        <v>53131609</v>
      </c>
      <c r="MGG1790" s="62">
        <v>53131609</v>
      </c>
      <c r="MGH1790" s="62">
        <v>53131609</v>
      </c>
      <c r="MGI1790" s="62">
        <v>53131609</v>
      </c>
      <c r="MGJ1790" s="62">
        <v>53131609</v>
      </c>
      <c r="MGK1790" s="62">
        <v>53131609</v>
      </c>
      <c r="MGL1790" s="62">
        <v>53131609</v>
      </c>
      <c r="MGM1790" s="62">
        <v>53131609</v>
      </c>
      <c r="MGN1790" s="62">
        <v>53131609</v>
      </c>
      <c r="MGO1790" s="62">
        <v>53131609</v>
      </c>
      <c r="MGP1790" s="62">
        <v>53131609</v>
      </c>
      <c r="MGQ1790" s="62">
        <v>53131609</v>
      </c>
      <c r="MGR1790" s="62">
        <v>53131609</v>
      </c>
      <c r="MGS1790" s="62">
        <v>53131609</v>
      </c>
      <c r="MGT1790" s="62">
        <v>53131609</v>
      </c>
      <c r="MGU1790" s="62">
        <v>53131609</v>
      </c>
      <c r="MGV1790" s="62">
        <v>53131609</v>
      </c>
      <c r="MGW1790" s="62">
        <v>53131609</v>
      </c>
      <c r="MGX1790" s="62">
        <v>53131609</v>
      </c>
      <c r="MGY1790" s="62">
        <v>53131609</v>
      </c>
      <c r="MGZ1790" s="62">
        <v>53131609</v>
      </c>
      <c r="MHA1790" s="62">
        <v>53131609</v>
      </c>
      <c r="MHB1790" s="62">
        <v>53131609</v>
      </c>
      <c r="MHC1790" s="62">
        <v>53131609</v>
      </c>
      <c r="MHD1790" s="62">
        <v>53131609</v>
      </c>
      <c r="MHE1790" s="62">
        <v>53131609</v>
      </c>
      <c r="MHF1790" s="62">
        <v>53131609</v>
      </c>
      <c r="MHG1790" s="62">
        <v>53131609</v>
      </c>
      <c r="MHH1790" s="62">
        <v>53131609</v>
      </c>
      <c r="MHI1790" s="62">
        <v>53131609</v>
      </c>
      <c r="MHJ1790" s="62">
        <v>53131609</v>
      </c>
      <c r="MHK1790" s="62">
        <v>53131609</v>
      </c>
      <c r="MHL1790" s="62">
        <v>53131609</v>
      </c>
      <c r="MHM1790" s="62">
        <v>53131609</v>
      </c>
      <c r="MHN1790" s="62">
        <v>53131609</v>
      </c>
      <c r="MHO1790" s="62">
        <v>53131609</v>
      </c>
      <c r="MHP1790" s="62">
        <v>53131609</v>
      </c>
      <c r="MHQ1790" s="62">
        <v>53131609</v>
      </c>
      <c r="MHR1790" s="62">
        <v>53131609</v>
      </c>
      <c r="MHS1790" s="62">
        <v>53131609</v>
      </c>
      <c r="MHT1790" s="62">
        <v>53131609</v>
      </c>
      <c r="MHU1790" s="62">
        <v>53131609</v>
      </c>
      <c r="MHV1790" s="62">
        <v>53131609</v>
      </c>
      <c r="MHW1790" s="62">
        <v>53131609</v>
      </c>
      <c r="MHX1790" s="62">
        <v>53131609</v>
      </c>
      <c r="MHY1790" s="62">
        <v>53131609</v>
      </c>
      <c r="MHZ1790" s="62">
        <v>53131609</v>
      </c>
      <c r="MIA1790" s="62">
        <v>53131609</v>
      </c>
      <c r="MIB1790" s="62">
        <v>53131609</v>
      </c>
      <c r="MIC1790" s="62">
        <v>53131609</v>
      </c>
      <c r="MID1790" s="62">
        <v>53131609</v>
      </c>
      <c r="MIE1790" s="62">
        <v>53131609</v>
      </c>
      <c r="MIF1790" s="62">
        <v>53131609</v>
      </c>
      <c r="MIG1790" s="62">
        <v>53131609</v>
      </c>
      <c r="MIH1790" s="62">
        <v>53131609</v>
      </c>
      <c r="MII1790" s="62">
        <v>53131609</v>
      </c>
      <c r="MIJ1790" s="62">
        <v>53131609</v>
      </c>
      <c r="MIK1790" s="62">
        <v>53131609</v>
      </c>
      <c r="MIL1790" s="62">
        <v>53131609</v>
      </c>
      <c r="MIM1790" s="62">
        <v>53131609</v>
      </c>
      <c r="MIN1790" s="62">
        <v>53131609</v>
      </c>
      <c r="MIO1790" s="62">
        <v>53131609</v>
      </c>
      <c r="MIP1790" s="62">
        <v>53131609</v>
      </c>
      <c r="MIQ1790" s="62">
        <v>53131609</v>
      </c>
      <c r="MIR1790" s="62">
        <v>53131609</v>
      </c>
      <c r="MIS1790" s="62">
        <v>53131609</v>
      </c>
      <c r="MIT1790" s="62">
        <v>53131609</v>
      </c>
      <c r="MIU1790" s="62">
        <v>53131609</v>
      </c>
      <c r="MIV1790" s="62">
        <v>53131609</v>
      </c>
      <c r="MIW1790" s="62">
        <v>53131609</v>
      </c>
      <c r="MIX1790" s="62">
        <v>53131609</v>
      </c>
      <c r="MIY1790" s="62">
        <v>53131609</v>
      </c>
      <c r="MIZ1790" s="62">
        <v>53131609</v>
      </c>
      <c r="MJA1790" s="62">
        <v>53131609</v>
      </c>
      <c r="MJB1790" s="62">
        <v>53131609</v>
      </c>
      <c r="MJC1790" s="62">
        <v>53131609</v>
      </c>
      <c r="MJD1790" s="62">
        <v>53131609</v>
      </c>
      <c r="MJE1790" s="62">
        <v>53131609</v>
      </c>
      <c r="MJF1790" s="62">
        <v>53131609</v>
      </c>
      <c r="MJG1790" s="62">
        <v>53131609</v>
      </c>
      <c r="MJH1790" s="62">
        <v>53131609</v>
      </c>
      <c r="MJI1790" s="62">
        <v>53131609</v>
      </c>
      <c r="MJJ1790" s="62">
        <v>53131609</v>
      </c>
      <c r="MJK1790" s="62">
        <v>53131609</v>
      </c>
      <c r="MJL1790" s="62">
        <v>53131609</v>
      </c>
      <c r="MJM1790" s="62">
        <v>53131609</v>
      </c>
      <c r="MJN1790" s="62">
        <v>53131609</v>
      </c>
      <c r="MJO1790" s="62">
        <v>53131609</v>
      </c>
      <c r="MJP1790" s="62">
        <v>53131609</v>
      </c>
      <c r="MJQ1790" s="62">
        <v>53131609</v>
      </c>
      <c r="MJR1790" s="62">
        <v>53131609</v>
      </c>
      <c r="MJS1790" s="62">
        <v>53131609</v>
      </c>
      <c r="MJT1790" s="62">
        <v>53131609</v>
      </c>
      <c r="MJU1790" s="62">
        <v>53131609</v>
      </c>
      <c r="MJV1790" s="62">
        <v>53131609</v>
      </c>
      <c r="MJW1790" s="62">
        <v>53131609</v>
      </c>
      <c r="MJX1790" s="62">
        <v>53131609</v>
      </c>
      <c r="MJY1790" s="62">
        <v>53131609</v>
      </c>
      <c r="MJZ1790" s="62">
        <v>53131609</v>
      </c>
      <c r="MKA1790" s="62">
        <v>53131609</v>
      </c>
      <c r="MKB1790" s="62">
        <v>53131609</v>
      </c>
      <c r="MKC1790" s="62">
        <v>53131609</v>
      </c>
      <c r="MKD1790" s="62">
        <v>53131609</v>
      </c>
      <c r="MKE1790" s="62">
        <v>53131609</v>
      </c>
      <c r="MKF1790" s="62">
        <v>53131609</v>
      </c>
      <c r="MKG1790" s="62">
        <v>53131609</v>
      </c>
      <c r="MKH1790" s="62">
        <v>53131609</v>
      </c>
      <c r="MKI1790" s="62">
        <v>53131609</v>
      </c>
      <c r="MKJ1790" s="62">
        <v>53131609</v>
      </c>
      <c r="MKK1790" s="62">
        <v>53131609</v>
      </c>
      <c r="MKL1790" s="62">
        <v>53131609</v>
      </c>
      <c r="MKM1790" s="62">
        <v>53131609</v>
      </c>
      <c r="MKN1790" s="62">
        <v>53131609</v>
      </c>
      <c r="MKO1790" s="62">
        <v>53131609</v>
      </c>
      <c r="MKP1790" s="62">
        <v>53131609</v>
      </c>
      <c r="MKQ1790" s="62">
        <v>53131609</v>
      </c>
      <c r="MKR1790" s="62">
        <v>53131609</v>
      </c>
      <c r="MKS1790" s="62">
        <v>53131609</v>
      </c>
      <c r="MKT1790" s="62">
        <v>53131609</v>
      </c>
      <c r="MKU1790" s="62">
        <v>53131609</v>
      </c>
      <c r="MKV1790" s="62">
        <v>53131609</v>
      </c>
      <c r="MKW1790" s="62">
        <v>53131609</v>
      </c>
      <c r="MKX1790" s="62">
        <v>53131609</v>
      </c>
      <c r="MKY1790" s="62">
        <v>53131609</v>
      </c>
      <c r="MKZ1790" s="62">
        <v>53131609</v>
      </c>
      <c r="MLA1790" s="62">
        <v>53131609</v>
      </c>
      <c r="MLB1790" s="62">
        <v>53131609</v>
      </c>
      <c r="MLC1790" s="62">
        <v>53131609</v>
      </c>
      <c r="MLD1790" s="62">
        <v>53131609</v>
      </c>
      <c r="MLE1790" s="62">
        <v>53131609</v>
      </c>
      <c r="MLF1790" s="62">
        <v>53131609</v>
      </c>
      <c r="MLG1790" s="62">
        <v>53131609</v>
      </c>
      <c r="MLH1790" s="62">
        <v>53131609</v>
      </c>
      <c r="MLI1790" s="62">
        <v>53131609</v>
      </c>
      <c r="MLJ1790" s="62">
        <v>53131609</v>
      </c>
      <c r="MLK1790" s="62">
        <v>53131609</v>
      </c>
      <c r="MLL1790" s="62">
        <v>53131609</v>
      </c>
      <c r="MLM1790" s="62">
        <v>53131609</v>
      </c>
      <c r="MLN1790" s="62">
        <v>53131609</v>
      </c>
      <c r="MLO1790" s="62">
        <v>53131609</v>
      </c>
      <c r="MLP1790" s="62">
        <v>53131609</v>
      </c>
      <c r="MLQ1790" s="62">
        <v>53131609</v>
      </c>
      <c r="MLR1790" s="62">
        <v>53131609</v>
      </c>
      <c r="MLS1790" s="62">
        <v>53131609</v>
      </c>
      <c r="MLT1790" s="62">
        <v>53131609</v>
      </c>
      <c r="MLU1790" s="62">
        <v>53131609</v>
      </c>
      <c r="MLV1790" s="62">
        <v>53131609</v>
      </c>
      <c r="MLW1790" s="62">
        <v>53131609</v>
      </c>
      <c r="MLX1790" s="62">
        <v>53131609</v>
      </c>
      <c r="MLY1790" s="62">
        <v>53131609</v>
      </c>
      <c r="MLZ1790" s="62">
        <v>53131609</v>
      </c>
      <c r="MMA1790" s="62">
        <v>53131609</v>
      </c>
      <c r="MMB1790" s="62">
        <v>53131609</v>
      </c>
      <c r="MMC1790" s="62">
        <v>53131609</v>
      </c>
      <c r="MMD1790" s="62">
        <v>53131609</v>
      </c>
      <c r="MME1790" s="62">
        <v>53131609</v>
      </c>
      <c r="MMF1790" s="62">
        <v>53131609</v>
      </c>
      <c r="MMG1790" s="62">
        <v>53131609</v>
      </c>
      <c r="MMH1790" s="62">
        <v>53131609</v>
      </c>
      <c r="MMI1790" s="62">
        <v>53131609</v>
      </c>
      <c r="MMJ1790" s="62">
        <v>53131609</v>
      </c>
      <c r="MMK1790" s="62">
        <v>53131609</v>
      </c>
      <c r="MML1790" s="62">
        <v>53131609</v>
      </c>
      <c r="MMM1790" s="62">
        <v>53131609</v>
      </c>
      <c r="MMN1790" s="62">
        <v>53131609</v>
      </c>
      <c r="MMO1790" s="62">
        <v>53131609</v>
      </c>
      <c r="MMP1790" s="62">
        <v>53131609</v>
      </c>
      <c r="MMQ1790" s="62">
        <v>53131609</v>
      </c>
      <c r="MMR1790" s="62">
        <v>53131609</v>
      </c>
      <c r="MMS1790" s="62">
        <v>53131609</v>
      </c>
      <c r="MMT1790" s="62">
        <v>53131609</v>
      </c>
      <c r="MMU1790" s="62">
        <v>53131609</v>
      </c>
      <c r="MMV1790" s="62">
        <v>53131609</v>
      </c>
      <c r="MMW1790" s="62">
        <v>53131609</v>
      </c>
      <c r="MMX1790" s="62">
        <v>53131609</v>
      </c>
      <c r="MMY1790" s="62">
        <v>53131609</v>
      </c>
      <c r="MMZ1790" s="62">
        <v>53131609</v>
      </c>
      <c r="MNA1790" s="62">
        <v>53131609</v>
      </c>
      <c r="MNB1790" s="62">
        <v>53131609</v>
      </c>
      <c r="MNC1790" s="62">
        <v>53131609</v>
      </c>
      <c r="MND1790" s="62">
        <v>53131609</v>
      </c>
      <c r="MNE1790" s="62">
        <v>53131609</v>
      </c>
      <c r="MNF1790" s="62">
        <v>53131609</v>
      </c>
      <c r="MNG1790" s="62">
        <v>53131609</v>
      </c>
      <c r="MNH1790" s="62">
        <v>53131609</v>
      </c>
      <c r="MNI1790" s="62">
        <v>53131609</v>
      </c>
      <c r="MNJ1790" s="62">
        <v>53131609</v>
      </c>
      <c r="MNK1790" s="62">
        <v>53131609</v>
      </c>
      <c r="MNL1790" s="62">
        <v>53131609</v>
      </c>
      <c r="MNM1790" s="62">
        <v>53131609</v>
      </c>
      <c r="MNN1790" s="62">
        <v>53131609</v>
      </c>
      <c r="MNO1790" s="62">
        <v>53131609</v>
      </c>
      <c r="MNP1790" s="62">
        <v>53131609</v>
      </c>
      <c r="MNQ1790" s="62">
        <v>53131609</v>
      </c>
      <c r="MNR1790" s="62">
        <v>53131609</v>
      </c>
      <c r="MNS1790" s="62">
        <v>53131609</v>
      </c>
      <c r="MNT1790" s="62">
        <v>53131609</v>
      </c>
      <c r="MNU1790" s="62">
        <v>53131609</v>
      </c>
      <c r="MNV1790" s="62">
        <v>53131609</v>
      </c>
      <c r="MNW1790" s="62">
        <v>53131609</v>
      </c>
      <c r="MNX1790" s="62">
        <v>53131609</v>
      </c>
      <c r="MNY1790" s="62">
        <v>53131609</v>
      </c>
      <c r="MNZ1790" s="62">
        <v>53131609</v>
      </c>
      <c r="MOA1790" s="62">
        <v>53131609</v>
      </c>
      <c r="MOB1790" s="62">
        <v>53131609</v>
      </c>
      <c r="MOC1790" s="62">
        <v>53131609</v>
      </c>
      <c r="MOD1790" s="62">
        <v>53131609</v>
      </c>
      <c r="MOE1790" s="62">
        <v>53131609</v>
      </c>
      <c r="MOF1790" s="62">
        <v>53131609</v>
      </c>
      <c r="MOG1790" s="62">
        <v>53131609</v>
      </c>
      <c r="MOH1790" s="62">
        <v>53131609</v>
      </c>
      <c r="MOI1790" s="62">
        <v>53131609</v>
      </c>
      <c r="MOJ1790" s="62">
        <v>53131609</v>
      </c>
      <c r="MOK1790" s="62">
        <v>53131609</v>
      </c>
      <c r="MOL1790" s="62">
        <v>53131609</v>
      </c>
      <c r="MOM1790" s="62">
        <v>53131609</v>
      </c>
      <c r="MON1790" s="62">
        <v>53131609</v>
      </c>
      <c r="MOO1790" s="62">
        <v>53131609</v>
      </c>
      <c r="MOP1790" s="62">
        <v>53131609</v>
      </c>
      <c r="MOQ1790" s="62">
        <v>53131609</v>
      </c>
      <c r="MOR1790" s="62">
        <v>53131609</v>
      </c>
      <c r="MOS1790" s="62">
        <v>53131609</v>
      </c>
      <c r="MOT1790" s="62">
        <v>53131609</v>
      </c>
      <c r="MOU1790" s="62">
        <v>53131609</v>
      </c>
      <c r="MOV1790" s="62">
        <v>53131609</v>
      </c>
      <c r="MOW1790" s="62">
        <v>53131609</v>
      </c>
      <c r="MOX1790" s="62">
        <v>53131609</v>
      </c>
      <c r="MOY1790" s="62">
        <v>53131609</v>
      </c>
      <c r="MOZ1790" s="62">
        <v>53131609</v>
      </c>
      <c r="MPA1790" s="62">
        <v>53131609</v>
      </c>
      <c r="MPB1790" s="62">
        <v>53131609</v>
      </c>
      <c r="MPC1790" s="62">
        <v>53131609</v>
      </c>
      <c r="MPD1790" s="62">
        <v>53131609</v>
      </c>
      <c r="MPE1790" s="62">
        <v>53131609</v>
      </c>
      <c r="MPF1790" s="62">
        <v>53131609</v>
      </c>
      <c r="MPG1790" s="62">
        <v>53131609</v>
      </c>
      <c r="MPH1790" s="62">
        <v>53131609</v>
      </c>
      <c r="MPI1790" s="62">
        <v>53131609</v>
      </c>
      <c r="MPJ1790" s="62">
        <v>53131609</v>
      </c>
      <c r="MPK1790" s="62">
        <v>53131609</v>
      </c>
      <c r="MPL1790" s="62">
        <v>53131609</v>
      </c>
      <c r="MPM1790" s="62">
        <v>53131609</v>
      </c>
      <c r="MPN1790" s="62">
        <v>53131609</v>
      </c>
      <c r="MPO1790" s="62">
        <v>53131609</v>
      </c>
      <c r="MPP1790" s="62">
        <v>53131609</v>
      </c>
      <c r="MPQ1790" s="62">
        <v>53131609</v>
      </c>
      <c r="MPR1790" s="62">
        <v>53131609</v>
      </c>
      <c r="MPS1790" s="62">
        <v>53131609</v>
      </c>
      <c r="MPT1790" s="62">
        <v>53131609</v>
      </c>
      <c r="MPU1790" s="62">
        <v>53131609</v>
      </c>
      <c r="MPV1790" s="62">
        <v>53131609</v>
      </c>
      <c r="MPW1790" s="62">
        <v>53131609</v>
      </c>
      <c r="MPX1790" s="62">
        <v>53131609</v>
      </c>
      <c r="MPY1790" s="62">
        <v>53131609</v>
      </c>
      <c r="MPZ1790" s="62">
        <v>53131609</v>
      </c>
      <c r="MQA1790" s="62">
        <v>53131609</v>
      </c>
      <c r="MQB1790" s="62">
        <v>53131609</v>
      </c>
      <c r="MQC1790" s="62">
        <v>53131609</v>
      </c>
      <c r="MQD1790" s="62">
        <v>53131609</v>
      </c>
      <c r="MQE1790" s="62">
        <v>53131609</v>
      </c>
      <c r="MQF1790" s="62">
        <v>53131609</v>
      </c>
      <c r="MQG1790" s="62">
        <v>53131609</v>
      </c>
      <c r="MQH1790" s="62">
        <v>53131609</v>
      </c>
      <c r="MQI1790" s="62">
        <v>53131609</v>
      </c>
      <c r="MQJ1790" s="62">
        <v>53131609</v>
      </c>
      <c r="MQK1790" s="62">
        <v>53131609</v>
      </c>
      <c r="MQL1790" s="62">
        <v>53131609</v>
      </c>
      <c r="MQM1790" s="62">
        <v>53131609</v>
      </c>
      <c r="MQN1790" s="62">
        <v>53131609</v>
      </c>
      <c r="MQO1790" s="62">
        <v>53131609</v>
      </c>
      <c r="MQP1790" s="62">
        <v>53131609</v>
      </c>
      <c r="MQQ1790" s="62">
        <v>53131609</v>
      </c>
      <c r="MQR1790" s="62">
        <v>53131609</v>
      </c>
      <c r="MQS1790" s="62">
        <v>53131609</v>
      </c>
      <c r="MQT1790" s="62">
        <v>53131609</v>
      </c>
      <c r="MQU1790" s="62">
        <v>53131609</v>
      </c>
      <c r="MQV1790" s="62">
        <v>53131609</v>
      </c>
      <c r="MQW1790" s="62">
        <v>53131609</v>
      </c>
      <c r="MQX1790" s="62">
        <v>53131609</v>
      </c>
      <c r="MQY1790" s="62">
        <v>53131609</v>
      </c>
      <c r="MQZ1790" s="62">
        <v>53131609</v>
      </c>
      <c r="MRA1790" s="62">
        <v>53131609</v>
      </c>
      <c r="MRB1790" s="62">
        <v>53131609</v>
      </c>
      <c r="MRC1790" s="62">
        <v>53131609</v>
      </c>
      <c r="MRD1790" s="62">
        <v>53131609</v>
      </c>
      <c r="MRE1790" s="62">
        <v>53131609</v>
      </c>
      <c r="MRF1790" s="62">
        <v>53131609</v>
      </c>
      <c r="MRG1790" s="62">
        <v>53131609</v>
      </c>
      <c r="MRH1790" s="62">
        <v>53131609</v>
      </c>
      <c r="MRI1790" s="62">
        <v>53131609</v>
      </c>
      <c r="MRJ1790" s="62">
        <v>53131609</v>
      </c>
      <c r="MRK1790" s="62">
        <v>53131609</v>
      </c>
      <c r="MRL1790" s="62">
        <v>53131609</v>
      </c>
      <c r="MRM1790" s="62">
        <v>53131609</v>
      </c>
      <c r="MRN1790" s="62">
        <v>53131609</v>
      </c>
      <c r="MRO1790" s="62">
        <v>53131609</v>
      </c>
      <c r="MRP1790" s="62">
        <v>53131609</v>
      </c>
      <c r="MRQ1790" s="62">
        <v>53131609</v>
      </c>
      <c r="MRR1790" s="62">
        <v>53131609</v>
      </c>
      <c r="MRS1790" s="62">
        <v>53131609</v>
      </c>
      <c r="MRT1790" s="62">
        <v>53131609</v>
      </c>
      <c r="MRU1790" s="62">
        <v>53131609</v>
      </c>
      <c r="MRV1790" s="62">
        <v>53131609</v>
      </c>
      <c r="MRW1790" s="62">
        <v>53131609</v>
      </c>
      <c r="MRX1790" s="62">
        <v>53131609</v>
      </c>
      <c r="MRY1790" s="62">
        <v>53131609</v>
      </c>
      <c r="MRZ1790" s="62">
        <v>53131609</v>
      </c>
      <c r="MSA1790" s="62">
        <v>53131609</v>
      </c>
      <c r="MSB1790" s="62">
        <v>53131609</v>
      </c>
      <c r="MSC1790" s="62">
        <v>53131609</v>
      </c>
      <c r="MSD1790" s="62">
        <v>53131609</v>
      </c>
      <c r="MSE1790" s="62">
        <v>53131609</v>
      </c>
      <c r="MSF1790" s="62">
        <v>53131609</v>
      </c>
      <c r="MSG1790" s="62">
        <v>53131609</v>
      </c>
      <c r="MSH1790" s="62">
        <v>53131609</v>
      </c>
      <c r="MSI1790" s="62">
        <v>53131609</v>
      </c>
      <c r="MSJ1790" s="62">
        <v>53131609</v>
      </c>
      <c r="MSK1790" s="62">
        <v>53131609</v>
      </c>
      <c r="MSL1790" s="62">
        <v>53131609</v>
      </c>
      <c r="MSM1790" s="62">
        <v>53131609</v>
      </c>
      <c r="MSN1790" s="62">
        <v>53131609</v>
      </c>
      <c r="MSO1790" s="62">
        <v>53131609</v>
      </c>
      <c r="MSP1790" s="62">
        <v>53131609</v>
      </c>
      <c r="MSQ1790" s="62">
        <v>53131609</v>
      </c>
      <c r="MSR1790" s="62">
        <v>53131609</v>
      </c>
      <c r="MSS1790" s="62">
        <v>53131609</v>
      </c>
      <c r="MST1790" s="62">
        <v>53131609</v>
      </c>
      <c r="MSU1790" s="62">
        <v>53131609</v>
      </c>
      <c r="MSV1790" s="62">
        <v>53131609</v>
      </c>
      <c r="MSW1790" s="62">
        <v>53131609</v>
      </c>
      <c r="MSX1790" s="62">
        <v>53131609</v>
      </c>
      <c r="MSY1790" s="62">
        <v>53131609</v>
      </c>
      <c r="MSZ1790" s="62">
        <v>53131609</v>
      </c>
      <c r="MTA1790" s="62">
        <v>53131609</v>
      </c>
      <c r="MTB1790" s="62">
        <v>53131609</v>
      </c>
      <c r="MTC1790" s="62">
        <v>53131609</v>
      </c>
      <c r="MTD1790" s="62">
        <v>53131609</v>
      </c>
      <c r="MTE1790" s="62">
        <v>53131609</v>
      </c>
      <c r="MTF1790" s="62">
        <v>53131609</v>
      </c>
      <c r="MTG1790" s="62">
        <v>53131609</v>
      </c>
      <c r="MTH1790" s="62">
        <v>53131609</v>
      </c>
      <c r="MTI1790" s="62">
        <v>53131609</v>
      </c>
      <c r="MTJ1790" s="62">
        <v>53131609</v>
      </c>
      <c r="MTK1790" s="62">
        <v>53131609</v>
      </c>
      <c r="MTL1790" s="62">
        <v>53131609</v>
      </c>
      <c r="MTM1790" s="62">
        <v>53131609</v>
      </c>
      <c r="MTN1790" s="62">
        <v>53131609</v>
      </c>
      <c r="MTO1790" s="62">
        <v>53131609</v>
      </c>
      <c r="MTP1790" s="62">
        <v>53131609</v>
      </c>
      <c r="MTQ1790" s="62">
        <v>53131609</v>
      </c>
      <c r="MTR1790" s="62">
        <v>53131609</v>
      </c>
      <c r="MTS1790" s="62">
        <v>53131609</v>
      </c>
      <c r="MTT1790" s="62">
        <v>53131609</v>
      </c>
      <c r="MTU1790" s="62">
        <v>53131609</v>
      </c>
      <c r="MTV1790" s="62">
        <v>53131609</v>
      </c>
      <c r="MTW1790" s="62">
        <v>53131609</v>
      </c>
      <c r="MTX1790" s="62">
        <v>53131609</v>
      </c>
      <c r="MTY1790" s="62">
        <v>53131609</v>
      </c>
      <c r="MTZ1790" s="62">
        <v>53131609</v>
      </c>
      <c r="MUA1790" s="62">
        <v>53131609</v>
      </c>
      <c r="MUB1790" s="62">
        <v>53131609</v>
      </c>
      <c r="MUC1790" s="62">
        <v>53131609</v>
      </c>
      <c r="MUD1790" s="62">
        <v>53131609</v>
      </c>
      <c r="MUE1790" s="62">
        <v>53131609</v>
      </c>
      <c r="MUF1790" s="62">
        <v>53131609</v>
      </c>
      <c r="MUG1790" s="62">
        <v>53131609</v>
      </c>
      <c r="MUH1790" s="62">
        <v>53131609</v>
      </c>
      <c r="MUI1790" s="62">
        <v>53131609</v>
      </c>
      <c r="MUJ1790" s="62">
        <v>53131609</v>
      </c>
      <c r="MUK1790" s="62">
        <v>53131609</v>
      </c>
      <c r="MUL1790" s="62">
        <v>53131609</v>
      </c>
      <c r="MUM1790" s="62">
        <v>53131609</v>
      </c>
      <c r="MUN1790" s="62">
        <v>53131609</v>
      </c>
      <c r="MUO1790" s="62">
        <v>53131609</v>
      </c>
      <c r="MUP1790" s="62">
        <v>53131609</v>
      </c>
      <c r="MUQ1790" s="62">
        <v>53131609</v>
      </c>
      <c r="MUR1790" s="62">
        <v>53131609</v>
      </c>
      <c r="MUS1790" s="62">
        <v>53131609</v>
      </c>
      <c r="MUT1790" s="62">
        <v>53131609</v>
      </c>
      <c r="MUU1790" s="62">
        <v>53131609</v>
      </c>
      <c r="MUV1790" s="62">
        <v>53131609</v>
      </c>
      <c r="MUW1790" s="62">
        <v>53131609</v>
      </c>
      <c r="MUX1790" s="62">
        <v>53131609</v>
      </c>
      <c r="MUY1790" s="62">
        <v>53131609</v>
      </c>
      <c r="MUZ1790" s="62">
        <v>53131609</v>
      </c>
      <c r="MVA1790" s="62">
        <v>53131609</v>
      </c>
      <c r="MVB1790" s="62">
        <v>53131609</v>
      </c>
      <c r="MVC1790" s="62">
        <v>53131609</v>
      </c>
      <c r="MVD1790" s="62">
        <v>53131609</v>
      </c>
      <c r="MVE1790" s="62">
        <v>53131609</v>
      </c>
      <c r="MVF1790" s="62">
        <v>53131609</v>
      </c>
      <c r="MVG1790" s="62">
        <v>53131609</v>
      </c>
      <c r="MVH1790" s="62">
        <v>53131609</v>
      </c>
      <c r="MVI1790" s="62">
        <v>53131609</v>
      </c>
      <c r="MVJ1790" s="62">
        <v>53131609</v>
      </c>
      <c r="MVK1790" s="62">
        <v>53131609</v>
      </c>
      <c r="MVL1790" s="62">
        <v>53131609</v>
      </c>
      <c r="MVM1790" s="62">
        <v>53131609</v>
      </c>
      <c r="MVN1790" s="62">
        <v>53131609</v>
      </c>
      <c r="MVO1790" s="62">
        <v>53131609</v>
      </c>
      <c r="MVP1790" s="62">
        <v>53131609</v>
      </c>
      <c r="MVQ1790" s="62">
        <v>53131609</v>
      </c>
      <c r="MVR1790" s="62">
        <v>53131609</v>
      </c>
      <c r="MVS1790" s="62">
        <v>53131609</v>
      </c>
      <c r="MVT1790" s="62">
        <v>53131609</v>
      </c>
      <c r="MVU1790" s="62">
        <v>53131609</v>
      </c>
      <c r="MVV1790" s="62">
        <v>53131609</v>
      </c>
      <c r="MVW1790" s="62">
        <v>53131609</v>
      </c>
      <c r="MVX1790" s="62">
        <v>53131609</v>
      </c>
      <c r="MVY1790" s="62">
        <v>53131609</v>
      </c>
      <c r="MVZ1790" s="62">
        <v>53131609</v>
      </c>
      <c r="MWA1790" s="62">
        <v>53131609</v>
      </c>
      <c r="MWB1790" s="62">
        <v>53131609</v>
      </c>
      <c r="MWC1790" s="62">
        <v>53131609</v>
      </c>
      <c r="MWD1790" s="62">
        <v>53131609</v>
      </c>
      <c r="MWE1790" s="62">
        <v>53131609</v>
      </c>
      <c r="MWF1790" s="62">
        <v>53131609</v>
      </c>
      <c r="MWG1790" s="62">
        <v>53131609</v>
      </c>
      <c r="MWH1790" s="62">
        <v>53131609</v>
      </c>
      <c r="MWI1790" s="62">
        <v>53131609</v>
      </c>
      <c r="MWJ1790" s="62">
        <v>53131609</v>
      </c>
      <c r="MWK1790" s="62">
        <v>53131609</v>
      </c>
      <c r="MWL1790" s="62">
        <v>53131609</v>
      </c>
      <c r="MWM1790" s="62">
        <v>53131609</v>
      </c>
      <c r="MWN1790" s="62">
        <v>53131609</v>
      </c>
      <c r="MWO1790" s="62">
        <v>53131609</v>
      </c>
      <c r="MWP1790" s="62">
        <v>53131609</v>
      </c>
      <c r="MWQ1790" s="62">
        <v>53131609</v>
      </c>
      <c r="MWR1790" s="62">
        <v>53131609</v>
      </c>
      <c r="MWS1790" s="62">
        <v>53131609</v>
      </c>
      <c r="MWT1790" s="62">
        <v>53131609</v>
      </c>
      <c r="MWU1790" s="62">
        <v>53131609</v>
      </c>
      <c r="MWV1790" s="62">
        <v>53131609</v>
      </c>
      <c r="MWW1790" s="62">
        <v>53131609</v>
      </c>
      <c r="MWX1790" s="62">
        <v>53131609</v>
      </c>
      <c r="MWY1790" s="62">
        <v>53131609</v>
      </c>
      <c r="MWZ1790" s="62">
        <v>53131609</v>
      </c>
      <c r="MXA1790" s="62">
        <v>53131609</v>
      </c>
      <c r="MXB1790" s="62">
        <v>53131609</v>
      </c>
      <c r="MXC1790" s="62">
        <v>53131609</v>
      </c>
      <c r="MXD1790" s="62">
        <v>53131609</v>
      </c>
      <c r="MXE1790" s="62">
        <v>53131609</v>
      </c>
      <c r="MXF1790" s="62">
        <v>53131609</v>
      </c>
      <c r="MXG1790" s="62">
        <v>53131609</v>
      </c>
      <c r="MXH1790" s="62">
        <v>53131609</v>
      </c>
      <c r="MXI1790" s="62">
        <v>53131609</v>
      </c>
      <c r="MXJ1790" s="62">
        <v>53131609</v>
      </c>
      <c r="MXK1790" s="62">
        <v>53131609</v>
      </c>
      <c r="MXL1790" s="62">
        <v>53131609</v>
      </c>
      <c r="MXM1790" s="62">
        <v>53131609</v>
      </c>
      <c r="MXN1790" s="62">
        <v>53131609</v>
      </c>
      <c r="MXO1790" s="62">
        <v>53131609</v>
      </c>
      <c r="MXP1790" s="62">
        <v>53131609</v>
      </c>
      <c r="MXQ1790" s="62">
        <v>53131609</v>
      </c>
      <c r="MXR1790" s="62">
        <v>53131609</v>
      </c>
      <c r="MXS1790" s="62">
        <v>53131609</v>
      </c>
      <c r="MXT1790" s="62">
        <v>53131609</v>
      </c>
      <c r="MXU1790" s="62">
        <v>53131609</v>
      </c>
      <c r="MXV1790" s="62">
        <v>53131609</v>
      </c>
      <c r="MXW1790" s="62">
        <v>53131609</v>
      </c>
      <c r="MXX1790" s="62">
        <v>53131609</v>
      </c>
      <c r="MXY1790" s="62">
        <v>53131609</v>
      </c>
      <c r="MXZ1790" s="62">
        <v>53131609</v>
      </c>
      <c r="MYA1790" s="62">
        <v>53131609</v>
      </c>
      <c r="MYB1790" s="62">
        <v>53131609</v>
      </c>
      <c r="MYC1790" s="62">
        <v>53131609</v>
      </c>
      <c r="MYD1790" s="62">
        <v>53131609</v>
      </c>
      <c r="MYE1790" s="62">
        <v>53131609</v>
      </c>
      <c r="MYF1790" s="62">
        <v>53131609</v>
      </c>
      <c r="MYG1790" s="62">
        <v>53131609</v>
      </c>
      <c r="MYH1790" s="62">
        <v>53131609</v>
      </c>
      <c r="MYI1790" s="62">
        <v>53131609</v>
      </c>
      <c r="MYJ1790" s="62">
        <v>53131609</v>
      </c>
      <c r="MYK1790" s="62">
        <v>53131609</v>
      </c>
      <c r="MYL1790" s="62">
        <v>53131609</v>
      </c>
      <c r="MYM1790" s="62">
        <v>53131609</v>
      </c>
      <c r="MYN1790" s="62">
        <v>53131609</v>
      </c>
      <c r="MYO1790" s="62">
        <v>53131609</v>
      </c>
      <c r="MYP1790" s="62">
        <v>53131609</v>
      </c>
      <c r="MYQ1790" s="62">
        <v>53131609</v>
      </c>
      <c r="MYR1790" s="62">
        <v>53131609</v>
      </c>
      <c r="MYS1790" s="62">
        <v>53131609</v>
      </c>
      <c r="MYT1790" s="62">
        <v>53131609</v>
      </c>
      <c r="MYU1790" s="62">
        <v>53131609</v>
      </c>
      <c r="MYV1790" s="62">
        <v>53131609</v>
      </c>
      <c r="MYW1790" s="62">
        <v>53131609</v>
      </c>
      <c r="MYX1790" s="62">
        <v>53131609</v>
      </c>
      <c r="MYY1790" s="62">
        <v>53131609</v>
      </c>
      <c r="MYZ1790" s="62">
        <v>53131609</v>
      </c>
      <c r="MZA1790" s="62">
        <v>53131609</v>
      </c>
      <c r="MZB1790" s="62">
        <v>53131609</v>
      </c>
      <c r="MZC1790" s="62">
        <v>53131609</v>
      </c>
      <c r="MZD1790" s="62">
        <v>53131609</v>
      </c>
      <c r="MZE1790" s="62">
        <v>53131609</v>
      </c>
      <c r="MZF1790" s="62">
        <v>53131609</v>
      </c>
      <c r="MZG1790" s="62">
        <v>53131609</v>
      </c>
      <c r="MZH1790" s="62">
        <v>53131609</v>
      </c>
      <c r="MZI1790" s="62">
        <v>53131609</v>
      </c>
      <c r="MZJ1790" s="62">
        <v>53131609</v>
      </c>
      <c r="MZK1790" s="62">
        <v>53131609</v>
      </c>
      <c r="MZL1790" s="62">
        <v>53131609</v>
      </c>
      <c r="MZM1790" s="62">
        <v>53131609</v>
      </c>
      <c r="MZN1790" s="62">
        <v>53131609</v>
      </c>
      <c r="MZO1790" s="62">
        <v>53131609</v>
      </c>
      <c r="MZP1790" s="62">
        <v>53131609</v>
      </c>
      <c r="MZQ1790" s="62">
        <v>53131609</v>
      </c>
      <c r="MZR1790" s="62">
        <v>53131609</v>
      </c>
      <c r="MZS1790" s="62">
        <v>53131609</v>
      </c>
      <c r="MZT1790" s="62">
        <v>53131609</v>
      </c>
      <c r="MZU1790" s="62">
        <v>53131609</v>
      </c>
      <c r="MZV1790" s="62">
        <v>53131609</v>
      </c>
      <c r="MZW1790" s="62">
        <v>53131609</v>
      </c>
      <c r="MZX1790" s="62">
        <v>53131609</v>
      </c>
      <c r="MZY1790" s="62">
        <v>53131609</v>
      </c>
      <c r="MZZ1790" s="62">
        <v>53131609</v>
      </c>
      <c r="NAA1790" s="62">
        <v>53131609</v>
      </c>
      <c r="NAB1790" s="62">
        <v>53131609</v>
      </c>
      <c r="NAC1790" s="62">
        <v>53131609</v>
      </c>
      <c r="NAD1790" s="62">
        <v>53131609</v>
      </c>
      <c r="NAE1790" s="62">
        <v>53131609</v>
      </c>
      <c r="NAF1790" s="62">
        <v>53131609</v>
      </c>
      <c r="NAG1790" s="62">
        <v>53131609</v>
      </c>
      <c r="NAH1790" s="62">
        <v>53131609</v>
      </c>
      <c r="NAI1790" s="62">
        <v>53131609</v>
      </c>
      <c r="NAJ1790" s="62">
        <v>53131609</v>
      </c>
      <c r="NAK1790" s="62">
        <v>53131609</v>
      </c>
      <c r="NAL1790" s="62">
        <v>53131609</v>
      </c>
      <c r="NAM1790" s="62">
        <v>53131609</v>
      </c>
      <c r="NAN1790" s="62">
        <v>53131609</v>
      </c>
      <c r="NAO1790" s="62">
        <v>53131609</v>
      </c>
      <c r="NAP1790" s="62">
        <v>53131609</v>
      </c>
      <c r="NAQ1790" s="62">
        <v>53131609</v>
      </c>
      <c r="NAR1790" s="62">
        <v>53131609</v>
      </c>
      <c r="NAS1790" s="62">
        <v>53131609</v>
      </c>
      <c r="NAT1790" s="62">
        <v>53131609</v>
      </c>
      <c r="NAU1790" s="62">
        <v>53131609</v>
      </c>
      <c r="NAV1790" s="62">
        <v>53131609</v>
      </c>
      <c r="NAW1790" s="62">
        <v>53131609</v>
      </c>
      <c r="NAX1790" s="62">
        <v>53131609</v>
      </c>
      <c r="NAY1790" s="62">
        <v>53131609</v>
      </c>
      <c r="NAZ1790" s="62">
        <v>53131609</v>
      </c>
      <c r="NBA1790" s="62">
        <v>53131609</v>
      </c>
      <c r="NBB1790" s="62">
        <v>53131609</v>
      </c>
      <c r="NBC1790" s="62">
        <v>53131609</v>
      </c>
      <c r="NBD1790" s="62">
        <v>53131609</v>
      </c>
      <c r="NBE1790" s="62">
        <v>53131609</v>
      </c>
      <c r="NBF1790" s="62">
        <v>53131609</v>
      </c>
      <c r="NBG1790" s="62">
        <v>53131609</v>
      </c>
      <c r="NBH1790" s="62">
        <v>53131609</v>
      </c>
      <c r="NBI1790" s="62">
        <v>53131609</v>
      </c>
      <c r="NBJ1790" s="62">
        <v>53131609</v>
      </c>
      <c r="NBK1790" s="62">
        <v>53131609</v>
      </c>
      <c r="NBL1790" s="62">
        <v>53131609</v>
      </c>
      <c r="NBM1790" s="62">
        <v>53131609</v>
      </c>
      <c r="NBN1790" s="62">
        <v>53131609</v>
      </c>
      <c r="NBO1790" s="62">
        <v>53131609</v>
      </c>
      <c r="NBP1790" s="62">
        <v>53131609</v>
      </c>
      <c r="NBQ1790" s="62">
        <v>53131609</v>
      </c>
      <c r="NBR1790" s="62">
        <v>53131609</v>
      </c>
      <c r="NBS1790" s="62">
        <v>53131609</v>
      </c>
      <c r="NBT1790" s="62">
        <v>53131609</v>
      </c>
      <c r="NBU1790" s="62">
        <v>53131609</v>
      </c>
      <c r="NBV1790" s="62">
        <v>53131609</v>
      </c>
      <c r="NBW1790" s="62">
        <v>53131609</v>
      </c>
      <c r="NBX1790" s="62">
        <v>53131609</v>
      </c>
      <c r="NBY1790" s="62">
        <v>53131609</v>
      </c>
      <c r="NBZ1790" s="62">
        <v>53131609</v>
      </c>
      <c r="NCA1790" s="62">
        <v>53131609</v>
      </c>
      <c r="NCB1790" s="62">
        <v>53131609</v>
      </c>
      <c r="NCC1790" s="62">
        <v>53131609</v>
      </c>
      <c r="NCD1790" s="62">
        <v>53131609</v>
      </c>
      <c r="NCE1790" s="62">
        <v>53131609</v>
      </c>
      <c r="NCF1790" s="62">
        <v>53131609</v>
      </c>
      <c r="NCG1790" s="62">
        <v>53131609</v>
      </c>
      <c r="NCH1790" s="62">
        <v>53131609</v>
      </c>
      <c r="NCI1790" s="62">
        <v>53131609</v>
      </c>
      <c r="NCJ1790" s="62">
        <v>53131609</v>
      </c>
      <c r="NCK1790" s="62">
        <v>53131609</v>
      </c>
      <c r="NCL1790" s="62">
        <v>53131609</v>
      </c>
      <c r="NCM1790" s="62">
        <v>53131609</v>
      </c>
      <c r="NCN1790" s="62">
        <v>53131609</v>
      </c>
      <c r="NCO1790" s="62">
        <v>53131609</v>
      </c>
      <c r="NCP1790" s="62">
        <v>53131609</v>
      </c>
      <c r="NCQ1790" s="62">
        <v>53131609</v>
      </c>
      <c r="NCR1790" s="62">
        <v>53131609</v>
      </c>
      <c r="NCS1790" s="62">
        <v>53131609</v>
      </c>
      <c r="NCT1790" s="62">
        <v>53131609</v>
      </c>
      <c r="NCU1790" s="62">
        <v>53131609</v>
      </c>
      <c r="NCV1790" s="62">
        <v>53131609</v>
      </c>
      <c r="NCW1790" s="62">
        <v>53131609</v>
      </c>
      <c r="NCX1790" s="62">
        <v>53131609</v>
      </c>
      <c r="NCY1790" s="62">
        <v>53131609</v>
      </c>
      <c r="NCZ1790" s="62">
        <v>53131609</v>
      </c>
      <c r="NDA1790" s="62">
        <v>53131609</v>
      </c>
      <c r="NDB1790" s="62">
        <v>53131609</v>
      </c>
      <c r="NDC1790" s="62">
        <v>53131609</v>
      </c>
      <c r="NDD1790" s="62">
        <v>53131609</v>
      </c>
      <c r="NDE1790" s="62">
        <v>53131609</v>
      </c>
      <c r="NDF1790" s="62">
        <v>53131609</v>
      </c>
      <c r="NDG1790" s="62">
        <v>53131609</v>
      </c>
      <c r="NDH1790" s="62">
        <v>53131609</v>
      </c>
      <c r="NDI1790" s="62">
        <v>53131609</v>
      </c>
      <c r="NDJ1790" s="62">
        <v>53131609</v>
      </c>
      <c r="NDK1790" s="62">
        <v>53131609</v>
      </c>
      <c r="NDL1790" s="62">
        <v>53131609</v>
      </c>
      <c r="NDM1790" s="62">
        <v>53131609</v>
      </c>
      <c r="NDN1790" s="62">
        <v>53131609</v>
      </c>
      <c r="NDO1790" s="62">
        <v>53131609</v>
      </c>
      <c r="NDP1790" s="62">
        <v>53131609</v>
      </c>
      <c r="NDQ1790" s="62">
        <v>53131609</v>
      </c>
      <c r="NDR1790" s="62">
        <v>53131609</v>
      </c>
      <c r="NDS1790" s="62">
        <v>53131609</v>
      </c>
      <c r="NDT1790" s="62">
        <v>53131609</v>
      </c>
      <c r="NDU1790" s="62">
        <v>53131609</v>
      </c>
      <c r="NDV1790" s="62">
        <v>53131609</v>
      </c>
      <c r="NDW1790" s="62">
        <v>53131609</v>
      </c>
      <c r="NDX1790" s="62">
        <v>53131609</v>
      </c>
      <c r="NDY1790" s="62">
        <v>53131609</v>
      </c>
      <c r="NDZ1790" s="62">
        <v>53131609</v>
      </c>
      <c r="NEA1790" s="62">
        <v>53131609</v>
      </c>
      <c r="NEB1790" s="62">
        <v>53131609</v>
      </c>
      <c r="NEC1790" s="62">
        <v>53131609</v>
      </c>
      <c r="NED1790" s="62">
        <v>53131609</v>
      </c>
      <c r="NEE1790" s="62">
        <v>53131609</v>
      </c>
      <c r="NEF1790" s="62">
        <v>53131609</v>
      </c>
      <c r="NEG1790" s="62">
        <v>53131609</v>
      </c>
      <c r="NEH1790" s="62">
        <v>53131609</v>
      </c>
      <c r="NEI1790" s="62">
        <v>53131609</v>
      </c>
      <c r="NEJ1790" s="62">
        <v>53131609</v>
      </c>
      <c r="NEK1790" s="62">
        <v>53131609</v>
      </c>
      <c r="NEL1790" s="62">
        <v>53131609</v>
      </c>
      <c r="NEM1790" s="62">
        <v>53131609</v>
      </c>
      <c r="NEN1790" s="62">
        <v>53131609</v>
      </c>
      <c r="NEO1790" s="62">
        <v>53131609</v>
      </c>
      <c r="NEP1790" s="62">
        <v>53131609</v>
      </c>
      <c r="NEQ1790" s="62">
        <v>53131609</v>
      </c>
      <c r="NER1790" s="62">
        <v>53131609</v>
      </c>
      <c r="NES1790" s="62">
        <v>53131609</v>
      </c>
      <c r="NET1790" s="62">
        <v>53131609</v>
      </c>
      <c r="NEU1790" s="62">
        <v>53131609</v>
      </c>
      <c r="NEV1790" s="62">
        <v>53131609</v>
      </c>
      <c r="NEW1790" s="62">
        <v>53131609</v>
      </c>
      <c r="NEX1790" s="62">
        <v>53131609</v>
      </c>
      <c r="NEY1790" s="62">
        <v>53131609</v>
      </c>
      <c r="NEZ1790" s="62">
        <v>53131609</v>
      </c>
      <c r="NFA1790" s="62">
        <v>53131609</v>
      </c>
      <c r="NFB1790" s="62">
        <v>53131609</v>
      </c>
      <c r="NFC1790" s="62">
        <v>53131609</v>
      </c>
      <c r="NFD1790" s="62">
        <v>53131609</v>
      </c>
      <c r="NFE1790" s="62">
        <v>53131609</v>
      </c>
      <c r="NFF1790" s="62">
        <v>53131609</v>
      </c>
      <c r="NFG1790" s="62">
        <v>53131609</v>
      </c>
      <c r="NFH1790" s="62">
        <v>53131609</v>
      </c>
      <c r="NFI1790" s="62">
        <v>53131609</v>
      </c>
      <c r="NFJ1790" s="62">
        <v>53131609</v>
      </c>
      <c r="NFK1790" s="62">
        <v>53131609</v>
      </c>
      <c r="NFL1790" s="62">
        <v>53131609</v>
      </c>
      <c r="NFM1790" s="62">
        <v>53131609</v>
      </c>
      <c r="NFN1790" s="62">
        <v>53131609</v>
      </c>
      <c r="NFO1790" s="62">
        <v>53131609</v>
      </c>
      <c r="NFP1790" s="62">
        <v>53131609</v>
      </c>
      <c r="NFQ1790" s="62">
        <v>53131609</v>
      </c>
      <c r="NFR1790" s="62">
        <v>53131609</v>
      </c>
      <c r="NFS1790" s="62">
        <v>53131609</v>
      </c>
      <c r="NFT1790" s="62">
        <v>53131609</v>
      </c>
      <c r="NFU1790" s="62">
        <v>53131609</v>
      </c>
      <c r="NFV1790" s="62">
        <v>53131609</v>
      </c>
      <c r="NFW1790" s="62">
        <v>53131609</v>
      </c>
      <c r="NFX1790" s="62">
        <v>53131609</v>
      </c>
      <c r="NFY1790" s="62">
        <v>53131609</v>
      </c>
      <c r="NFZ1790" s="62">
        <v>53131609</v>
      </c>
      <c r="NGA1790" s="62">
        <v>53131609</v>
      </c>
      <c r="NGB1790" s="62">
        <v>53131609</v>
      </c>
      <c r="NGC1790" s="62">
        <v>53131609</v>
      </c>
      <c r="NGD1790" s="62">
        <v>53131609</v>
      </c>
      <c r="NGE1790" s="62">
        <v>53131609</v>
      </c>
      <c r="NGF1790" s="62">
        <v>53131609</v>
      </c>
      <c r="NGG1790" s="62">
        <v>53131609</v>
      </c>
      <c r="NGH1790" s="62">
        <v>53131609</v>
      </c>
      <c r="NGI1790" s="62">
        <v>53131609</v>
      </c>
      <c r="NGJ1790" s="62">
        <v>53131609</v>
      </c>
      <c r="NGK1790" s="62">
        <v>53131609</v>
      </c>
      <c r="NGL1790" s="62">
        <v>53131609</v>
      </c>
      <c r="NGM1790" s="62">
        <v>53131609</v>
      </c>
      <c r="NGN1790" s="62">
        <v>53131609</v>
      </c>
      <c r="NGO1790" s="62">
        <v>53131609</v>
      </c>
      <c r="NGP1790" s="62">
        <v>53131609</v>
      </c>
      <c r="NGQ1790" s="62">
        <v>53131609</v>
      </c>
      <c r="NGR1790" s="62">
        <v>53131609</v>
      </c>
      <c r="NGS1790" s="62">
        <v>53131609</v>
      </c>
      <c r="NGT1790" s="62">
        <v>53131609</v>
      </c>
      <c r="NGU1790" s="62">
        <v>53131609</v>
      </c>
      <c r="NGV1790" s="62">
        <v>53131609</v>
      </c>
      <c r="NGW1790" s="62">
        <v>53131609</v>
      </c>
      <c r="NGX1790" s="62">
        <v>53131609</v>
      </c>
      <c r="NGY1790" s="62">
        <v>53131609</v>
      </c>
      <c r="NGZ1790" s="62">
        <v>53131609</v>
      </c>
      <c r="NHA1790" s="62">
        <v>53131609</v>
      </c>
      <c r="NHB1790" s="62">
        <v>53131609</v>
      </c>
      <c r="NHC1790" s="62">
        <v>53131609</v>
      </c>
      <c r="NHD1790" s="62">
        <v>53131609</v>
      </c>
      <c r="NHE1790" s="62">
        <v>53131609</v>
      </c>
      <c r="NHF1790" s="62">
        <v>53131609</v>
      </c>
      <c r="NHG1790" s="62">
        <v>53131609</v>
      </c>
      <c r="NHH1790" s="62">
        <v>53131609</v>
      </c>
      <c r="NHI1790" s="62">
        <v>53131609</v>
      </c>
      <c r="NHJ1790" s="62">
        <v>53131609</v>
      </c>
      <c r="NHK1790" s="62">
        <v>53131609</v>
      </c>
      <c r="NHL1790" s="62">
        <v>53131609</v>
      </c>
      <c r="NHM1790" s="62">
        <v>53131609</v>
      </c>
      <c r="NHN1790" s="62">
        <v>53131609</v>
      </c>
      <c r="NHO1790" s="62">
        <v>53131609</v>
      </c>
      <c r="NHP1790" s="62">
        <v>53131609</v>
      </c>
      <c r="NHQ1790" s="62">
        <v>53131609</v>
      </c>
      <c r="NHR1790" s="62">
        <v>53131609</v>
      </c>
      <c r="NHS1790" s="62">
        <v>53131609</v>
      </c>
      <c r="NHT1790" s="62">
        <v>53131609</v>
      </c>
      <c r="NHU1790" s="62">
        <v>53131609</v>
      </c>
      <c r="NHV1790" s="62">
        <v>53131609</v>
      </c>
      <c r="NHW1790" s="62">
        <v>53131609</v>
      </c>
      <c r="NHX1790" s="62">
        <v>53131609</v>
      </c>
      <c r="NHY1790" s="62">
        <v>53131609</v>
      </c>
      <c r="NHZ1790" s="62">
        <v>53131609</v>
      </c>
      <c r="NIA1790" s="62">
        <v>53131609</v>
      </c>
      <c r="NIB1790" s="62">
        <v>53131609</v>
      </c>
      <c r="NIC1790" s="62">
        <v>53131609</v>
      </c>
      <c r="NID1790" s="62">
        <v>53131609</v>
      </c>
      <c r="NIE1790" s="62">
        <v>53131609</v>
      </c>
      <c r="NIF1790" s="62">
        <v>53131609</v>
      </c>
      <c r="NIG1790" s="62">
        <v>53131609</v>
      </c>
      <c r="NIH1790" s="62">
        <v>53131609</v>
      </c>
      <c r="NII1790" s="62">
        <v>53131609</v>
      </c>
      <c r="NIJ1790" s="62">
        <v>53131609</v>
      </c>
      <c r="NIK1790" s="62">
        <v>53131609</v>
      </c>
      <c r="NIL1790" s="62">
        <v>53131609</v>
      </c>
      <c r="NIM1790" s="62">
        <v>53131609</v>
      </c>
      <c r="NIN1790" s="62">
        <v>53131609</v>
      </c>
      <c r="NIO1790" s="62">
        <v>53131609</v>
      </c>
      <c r="NIP1790" s="62">
        <v>53131609</v>
      </c>
      <c r="NIQ1790" s="62">
        <v>53131609</v>
      </c>
      <c r="NIR1790" s="62">
        <v>53131609</v>
      </c>
      <c r="NIS1790" s="62">
        <v>53131609</v>
      </c>
      <c r="NIT1790" s="62">
        <v>53131609</v>
      </c>
      <c r="NIU1790" s="62">
        <v>53131609</v>
      </c>
      <c r="NIV1790" s="62">
        <v>53131609</v>
      </c>
      <c r="NIW1790" s="62">
        <v>53131609</v>
      </c>
      <c r="NIX1790" s="62">
        <v>53131609</v>
      </c>
      <c r="NIY1790" s="62">
        <v>53131609</v>
      </c>
      <c r="NIZ1790" s="62">
        <v>53131609</v>
      </c>
      <c r="NJA1790" s="62">
        <v>53131609</v>
      </c>
      <c r="NJB1790" s="62">
        <v>53131609</v>
      </c>
      <c r="NJC1790" s="62">
        <v>53131609</v>
      </c>
      <c r="NJD1790" s="62">
        <v>53131609</v>
      </c>
      <c r="NJE1790" s="62">
        <v>53131609</v>
      </c>
      <c r="NJF1790" s="62">
        <v>53131609</v>
      </c>
      <c r="NJG1790" s="62">
        <v>53131609</v>
      </c>
      <c r="NJH1790" s="62">
        <v>53131609</v>
      </c>
      <c r="NJI1790" s="62">
        <v>53131609</v>
      </c>
      <c r="NJJ1790" s="62">
        <v>53131609</v>
      </c>
      <c r="NJK1790" s="62">
        <v>53131609</v>
      </c>
      <c r="NJL1790" s="62">
        <v>53131609</v>
      </c>
      <c r="NJM1790" s="62">
        <v>53131609</v>
      </c>
      <c r="NJN1790" s="62">
        <v>53131609</v>
      </c>
      <c r="NJO1790" s="62">
        <v>53131609</v>
      </c>
      <c r="NJP1790" s="62">
        <v>53131609</v>
      </c>
      <c r="NJQ1790" s="62">
        <v>53131609</v>
      </c>
      <c r="NJR1790" s="62">
        <v>53131609</v>
      </c>
      <c r="NJS1790" s="62">
        <v>53131609</v>
      </c>
      <c r="NJT1790" s="62">
        <v>53131609</v>
      </c>
      <c r="NJU1790" s="62">
        <v>53131609</v>
      </c>
      <c r="NJV1790" s="62">
        <v>53131609</v>
      </c>
      <c r="NJW1790" s="62">
        <v>53131609</v>
      </c>
      <c r="NJX1790" s="62">
        <v>53131609</v>
      </c>
      <c r="NJY1790" s="62">
        <v>53131609</v>
      </c>
      <c r="NJZ1790" s="62">
        <v>53131609</v>
      </c>
      <c r="NKA1790" s="62">
        <v>53131609</v>
      </c>
      <c r="NKB1790" s="62">
        <v>53131609</v>
      </c>
      <c r="NKC1790" s="62">
        <v>53131609</v>
      </c>
      <c r="NKD1790" s="62">
        <v>53131609</v>
      </c>
      <c r="NKE1790" s="62">
        <v>53131609</v>
      </c>
      <c r="NKF1790" s="62">
        <v>53131609</v>
      </c>
      <c r="NKG1790" s="62">
        <v>53131609</v>
      </c>
      <c r="NKH1790" s="62">
        <v>53131609</v>
      </c>
      <c r="NKI1790" s="62">
        <v>53131609</v>
      </c>
      <c r="NKJ1790" s="62">
        <v>53131609</v>
      </c>
      <c r="NKK1790" s="62">
        <v>53131609</v>
      </c>
      <c r="NKL1790" s="62">
        <v>53131609</v>
      </c>
      <c r="NKM1790" s="62">
        <v>53131609</v>
      </c>
      <c r="NKN1790" s="62">
        <v>53131609</v>
      </c>
      <c r="NKO1790" s="62">
        <v>53131609</v>
      </c>
      <c r="NKP1790" s="62">
        <v>53131609</v>
      </c>
      <c r="NKQ1790" s="62">
        <v>53131609</v>
      </c>
      <c r="NKR1790" s="62">
        <v>53131609</v>
      </c>
      <c r="NKS1790" s="62">
        <v>53131609</v>
      </c>
      <c r="NKT1790" s="62">
        <v>53131609</v>
      </c>
      <c r="NKU1790" s="62">
        <v>53131609</v>
      </c>
      <c r="NKV1790" s="62">
        <v>53131609</v>
      </c>
      <c r="NKW1790" s="62">
        <v>53131609</v>
      </c>
      <c r="NKX1790" s="62">
        <v>53131609</v>
      </c>
      <c r="NKY1790" s="62">
        <v>53131609</v>
      </c>
      <c r="NKZ1790" s="62">
        <v>53131609</v>
      </c>
      <c r="NLA1790" s="62">
        <v>53131609</v>
      </c>
      <c r="NLB1790" s="62">
        <v>53131609</v>
      </c>
      <c r="NLC1790" s="62">
        <v>53131609</v>
      </c>
      <c r="NLD1790" s="62">
        <v>53131609</v>
      </c>
      <c r="NLE1790" s="62">
        <v>53131609</v>
      </c>
      <c r="NLF1790" s="62">
        <v>53131609</v>
      </c>
      <c r="NLG1790" s="62">
        <v>53131609</v>
      </c>
      <c r="NLH1790" s="62">
        <v>53131609</v>
      </c>
      <c r="NLI1790" s="62">
        <v>53131609</v>
      </c>
      <c r="NLJ1790" s="62">
        <v>53131609</v>
      </c>
      <c r="NLK1790" s="62">
        <v>53131609</v>
      </c>
      <c r="NLL1790" s="62">
        <v>53131609</v>
      </c>
      <c r="NLM1790" s="62">
        <v>53131609</v>
      </c>
      <c r="NLN1790" s="62">
        <v>53131609</v>
      </c>
      <c r="NLO1790" s="62">
        <v>53131609</v>
      </c>
      <c r="NLP1790" s="62">
        <v>53131609</v>
      </c>
      <c r="NLQ1790" s="62">
        <v>53131609</v>
      </c>
      <c r="NLR1790" s="62">
        <v>53131609</v>
      </c>
      <c r="NLS1790" s="62">
        <v>53131609</v>
      </c>
      <c r="NLT1790" s="62">
        <v>53131609</v>
      </c>
      <c r="NLU1790" s="62">
        <v>53131609</v>
      </c>
      <c r="NLV1790" s="62">
        <v>53131609</v>
      </c>
      <c r="NLW1790" s="62">
        <v>53131609</v>
      </c>
      <c r="NLX1790" s="62">
        <v>53131609</v>
      </c>
      <c r="NLY1790" s="62">
        <v>53131609</v>
      </c>
      <c r="NLZ1790" s="62">
        <v>53131609</v>
      </c>
      <c r="NMA1790" s="62">
        <v>53131609</v>
      </c>
      <c r="NMB1790" s="62">
        <v>53131609</v>
      </c>
      <c r="NMC1790" s="62">
        <v>53131609</v>
      </c>
      <c r="NMD1790" s="62">
        <v>53131609</v>
      </c>
      <c r="NME1790" s="62">
        <v>53131609</v>
      </c>
      <c r="NMF1790" s="62">
        <v>53131609</v>
      </c>
      <c r="NMG1790" s="62">
        <v>53131609</v>
      </c>
      <c r="NMH1790" s="62">
        <v>53131609</v>
      </c>
      <c r="NMI1790" s="62">
        <v>53131609</v>
      </c>
      <c r="NMJ1790" s="62">
        <v>53131609</v>
      </c>
      <c r="NMK1790" s="62">
        <v>53131609</v>
      </c>
      <c r="NML1790" s="62">
        <v>53131609</v>
      </c>
      <c r="NMM1790" s="62">
        <v>53131609</v>
      </c>
      <c r="NMN1790" s="62">
        <v>53131609</v>
      </c>
      <c r="NMO1790" s="62">
        <v>53131609</v>
      </c>
      <c r="NMP1790" s="62">
        <v>53131609</v>
      </c>
      <c r="NMQ1790" s="62">
        <v>53131609</v>
      </c>
      <c r="NMR1790" s="62">
        <v>53131609</v>
      </c>
      <c r="NMS1790" s="62">
        <v>53131609</v>
      </c>
      <c r="NMT1790" s="62">
        <v>53131609</v>
      </c>
      <c r="NMU1790" s="62">
        <v>53131609</v>
      </c>
      <c r="NMV1790" s="62">
        <v>53131609</v>
      </c>
      <c r="NMW1790" s="62">
        <v>53131609</v>
      </c>
      <c r="NMX1790" s="62">
        <v>53131609</v>
      </c>
      <c r="NMY1790" s="62">
        <v>53131609</v>
      </c>
      <c r="NMZ1790" s="62">
        <v>53131609</v>
      </c>
      <c r="NNA1790" s="62">
        <v>53131609</v>
      </c>
      <c r="NNB1790" s="62">
        <v>53131609</v>
      </c>
      <c r="NNC1790" s="62">
        <v>53131609</v>
      </c>
      <c r="NND1790" s="62">
        <v>53131609</v>
      </c>
      <c r="NNE1790" s="62">
        <v>53131609</v>
      </c>
      <c r="NNF1790" s="62">
        <v>53131609</v>
      </c>
      <c r="NNG1790" s="62">
        <v>53131609</v>
      </c>
      <c r="NNH1790" s="62">
        <v>53131609</v>
      </c>
      <c r="NNI1790" s="62">
        <v>53131609</v>
      </c>
      <c r="NNJ1790" s="62">
        <v>53131609</v>
      </c>
      <c r="NNK1790" s="62">
        <v>53131609</v>
      </c>
      <c r="NNL1790" s="62">
        <v>53131609</v>
      </c>
      <c r="NNM1790" s="62">
        <v>53131609</v>
      </c>
      <c r="NNN1790" s="62">
        <v>53131609</v>
      </c>
      <c r="NNO1790" s="62">
        <v>53131609</v>
      </c>
      <c r="NNP1790" s="62">
        <v>53131609</v>
      </c>
      <c r="NNQ1790" s="62">
        <v>53131609</v>
      </c>
      <c r="NNR1790" s="62">
        <v>53131609</v>
      </c>
      <c r="NNS1790" s="62">
        <v>53131609</v>
      </c>
      <c r="NNT1790" s="62">
        <v>53131609</v>
      </c>
      <c r="NNU1790" s="62">
        <v>53131609</v>
      </c>
      <c r="NNV1790" s="62">
        <v>53131609</v>
      </c>
      <c r="NNW1790" s="62">
        <v>53131609</v>
      </c>
      <c r="NNX1790" s="62">
        <v>53131609</v>
      </c>
      <c r="NNY1790" s="62">
        <v>53131609</v>
      </c>
      <c r="NNZ1790" s="62">
        <v>53131609</v>
      </c>
      <c r="NOA1790" s="62">
        <v>53131609</v>
      </c>
      <c r="NOB1790" s="62">
        <v>53131609</v>
      </c>
      <c r="NOC1790" s="62">
        <v>53131609</v>
      </c>
      <c r="NOD1790" s="62">
        <v>53131609</v>
      </c>
      <c r="NOE1790" s="62">
        <v>53131609</v>
      </c>
      <c r="NOF1790" s="62">
        <v>53131609</v>
      </c>
      <c r="NOG1790" s="62">
        <v>53131609</v>
      </c>
      <c r="NOH1790" s="62">
        <v>53131609</v>
      </c>
      <c r="NOI1790" s="62">
        <v>53131609</v>
      </c>
      <c r="NOJ1790" s="62">
        <v>53131609</v>
      </c>
      <c r="NOK1790" s="62">
        <v>53131609</v>
      </c>
      <c r="NOL1790" s="62">
        <v>53131609</v>
      </c>
      <c r="NOM1790" s="62">
        <v>53131609</v>
      </c>
      <c r="NON1790" s="62">
        <v>53131609</v>
      </c>
      <c r="NOO1790" s="62">
        <v>53131609</v>
      </c>
      <c r="NOP1790" s="62">
        <v>53131609</v>
      </c>
      <c r="NOQ1790" s="62">
        <v>53131609</v>
      </c>
      <c r="NOR1790" s="62">
        <v>53131609</v>
      </c>
      <c r="NOS1790" s="62">
        <v>53131609</v>
      </c>
      <c r="NOT1790" s="62">
        <v>53131609</v>
      </c>
      <c r="NOU1790" s="62">
        <v>53131609</v>
      </c>
      <c r="NOV1790" s="62">
        <v>53131609</v>
      </c>
      <c r="NOW1790" s="62">
        <v>53131609</v>
      </c>
      <c r="NOX1790" s="62">
        <v>53131609</v>
      </c>
      <c r="NOY1790" s="62">
        <v>53131609</v>
      </c>
      <c r="NOZ1790" s="62">
        <v>53131609</v>
      </c>
      <c r="NPA1790" s="62">
        <v>53131609</v>
      </c>
      <c r="NPB1790" s="62">
        <v>53131609</v>
      </c>
      <c r="NPC1790" s="62">
        <v>53131609</v>
      </c>
      <c r="NPD1790" s="62">
        <v>53131609</v>
      </c>
      <c r="NPE1790" s="62">
        <v>53131609</v>
      </c>
      <c r="NPF1790" s="62">
        <v>53131609</v>
      </c>
      <c r="NPG1790" s="62">
        <v>53131609</v>
      </c>
      <c r="NPH1790" s="62">
        <v>53131609</v>
      </c>
      <c r="NPI1790" s="62">
        <v>53131609</v>
      </c>
      <c r="NPJ1790" s="62">
        <v>53131609</v>
      </c>
      <c r="NPK1790" s="62">
        <v>53131609</v>
      </c>
      <c r="NPL1790" s="62">
        <v>53131609</v>
      </c>
      <c r="NPM1790" s="62">
        <v>53131609</v>
      </c>
      <c r="NPN1790" s="62">
        <v>53131609</v>
      </c>
      <c r="NPO1790" s="62">
        <v>53131609</v>
      </c>
      <c r="NPP1790" s="62">
        <v>53131609</v>
      </c>
      <c r="NPQ1790" s="62">
        <v>53131609</v>
      </c>
      <c r="NPR1790" s="62">
        <v>53131609</v>
      </c>
      <c r="NPS1790" s="62">
        <v>53131609</v>
      </c>
      <c r="NPT1790" s="62">
        <v>53131609</v>
      </c>
      <c r="NPU1790" s="62">
        <v>53131609</v>
      </c>
      <c r="NPV1790" s="62">
        <v>53131609</v>
      </c>
      <c r="NPW1790" s="62">
        <v>53131609</v>
      </c>
      <c r="NPX1790" s="62">
        <v>53131609</v>
      </c>
      <c r="NPY1790" s="62">
        <v>53131609</v>
      </c>
      <c r="NPZ1790" s="62">
        <v>53131609</v>
      </c>
      <c r="NQA1790" s="62">
        <v>53131609</v>
      </c>
      <c r="NQB1790" s="62">
        <v>53131609</v>
      </c>
      <c r="NQC1790" s="62">
        <v>53131609</v>
      </c>
      <c r="NQD1790" s="62">
        <v>53131609</v>
      </c>
      <c r="NQE1790" s="62">
        <v>53131609</v>
      </c>
      <c r="NQF1790" s="62">
        <v>53131609</v>
      </c>
      <c r="NQG1790" s="62">
        <v>53131609</v>
      </c>
      <c r="NQH1790" s="62">
        <v>53131609</v>
      </c>
      <c r="NQI1790" s="62">
        <v>53131609</v>
      </c>
      <c r="NQJ1790" s="62">
        <v>53131609</v>
      </c>
      <c r="NQK1790" s="62">
        <v>53131609</v>
      </c>
      <c r="NQL1790" s="62">
        <v>53131609</v>
      </c>
      <c r="NQM1790" s="62">
        <v>53131609</v>
      </c>
      <c r="NQN1790" s="62">
        <v>53131609</v>
      </c>
      <c r="NQO1790" s="62">
        <v>53131609</v>
      </c>
      <c r="NQP1790" s="62">
        <v>53131609</v>
      </c>
      <c r="NQQ1790" s="62">
        <v>53131609</v>
      </c>
      <c r="NQR1790" s="62">
        <v>53131609</v>
      </c>
      <c r="NQS1790" s="62">
        <v>53131609</v>
      </c>
      <c r="NQT1790" s="62">
        <v>53131609</v>
      </c>
      <c r="NQU1790" s="62">
        <v>53131609</v>
      </c>
      <c r="NQV1790" s="62">
        <v>53131609</v>
      </c>
      <c r="NQW1790" s="62">
        <v>53131609</v>
      </c>
      <c r="NQX1790" s="62">
        <v>53131609</v>
      </c>
      <c r="NQY1790" s="62">
        <v>53131609</v>
      </c>
      <c r="NQZ1790" s="62">
        <v>53131609</v>
      </c>
      <c r="NRA1790" s="62">
        <v>53131609</v>
      </c>
      <c r="NRB1790" s="62">
        <v>53131609</v>
      </c>
      <c r="NRC1790" s="62">
        <v>53131609</v>
      </c>
      <c r="NRD1790" s="62">
        <v>53131609</v>
      </c>
      <c r="NRE1790" s="62">
        <v>53131609</v>
      </c>
      <c r="NRF1790" s="62">
        <v>53131609</v>
      </c>
      <c r="NRG1790" s="62">
        <v>53131609</v>
      </c>
      <c r="NRH1790" s="62">
        <v>53131609</v>
      </c>
      <c r="NRI1790" s="62">
        <v>53131609</v>
      </c>
      <c r="NRJ1790" s="62">
        <v>53131609</v>
      </c>
      <c r="NRK1790" s="62">
        <v>53131609</v>
      </c>
      <c r="NRL1790" s="62">
        <v>53131609</v>
      </c>
      <c r="NRM1790" s="62">
        <v>53131609</v>
      </c>
      <c r="NRN1790" s="62">
        <v>53131609</v>
      </c>
      <c r="NRO1790" s="62">
        <v>53131609</v>
      </c>
      <c r="NRP1790" s="62">
        <v>53131609</v>
      </c>
      <c r="NRQ1790" s="62">
        <v>53131609</v>
      </c>
      <c r="NRR1790" s="62">
        <v>53131609</v>
      </c>
      <c r="NRS1790" s="62">
        <v>53131609</v>
      </c>
      <c r="NRT1790" s="62">
        <v>53131609</v>
      </c>
      <c r="NRU1790" s="62">
        <v>53131609</v>
      </c>
      <c r="NRV1790" s="62">
        <v>53131609</v>
      </c>
      <c r="NRW1790" s="62">
        <v>53131609</v>
      </c>
      <c r="NRX1790" s="62">
        <v>53131609</v>
      </c>
      <c r="NRY1790" s="62">
        <v>53131609</v>
      </c>
      <c r="NRZ1790" s="62">
        <v>53131609</v>
      </c>
      <c r="NSA1790" s="62">
        <v>53131609</v>
      </c>
      <c r="NSB1790" s="62">
        <v>53131609</v>
      </c>
      <c r="NSC1790" s="62">
        <v>53131609</v>
      </c>
      <c r="NSD1790" s="62">
        <v>53131609</v>
      </c>
      <c r="NSE1790" s="62">
        <v>53131609</v>
      </c>
      <c r="NSF1790" s="62">
        <v>53131609</v>
      </c>
      <c r="NSG1790" s="62">
        <v>53131609</v>
      </c>
      <c r="NSH1790" s="62">
        <v>53131609</v>
      </c>
      <c r="NSI1790" s="62">
        <v>53131609</v>
      </c>
      <c r="NSJ1790" s="62">
        <v>53131609</v>
      </c>
      <c r="NSK1790" s="62">
        <v>53131609</v>
      </c>
      <c r="NSL1790" s="62">
        <v>53131609</v>
      </c>
      <c r="NSM1790" s="62">
        <v>53131609</v>
      </c>
      <c r="NSN1790" s="62">
        <v>53131609</v>
      </c>
      <c r="NSO1790" s="62">
        <v>53131609</v>
      </c>
      <c r="NSP1790" s="62">
        <v>53131609</v>
      </c>
      <c r="NSQ1790" s="62">
        <v>53131609</v>
      </c>
      <c r="NSR1790" s="62">
        <v>53131609</v>
      </c>
      <c r="NSS1790" s="62">
        <v>53131609</v>
      </c>
      <c r="NST1790" s="62">
        <v>53131609</v>
      </c>
      <c r="NSU1790" s="62">
        <v>53131609</v>
      </c>
      <c r="NSV1790" s="62">
        <v>53131609</v>
      </c>
      <c r="NSW1790" s="62">
        <v>53131609</v>
      </c>
      <c r="NSX1790" s="62">
        <v>53131609</v>
      </c>
      <c r="NSY1790" s="62">
        <v>53131609</v>
      </c>
      <c r="NSZ1790" s="62">
        <v>53131609</v>
      </c>
      <c r="NTA1790" s="62">
        <v>53131609</v>
      </c>
      <c r="NTB1790" s="62">
        <v>53131609</v>
      </c>
      <c r="NTC1790" s="62">
        <v>53131609</v>
      </c>
      <c r="NTD1790" s="62">
        <v>53131609</v>
      </c>
      <c r="NTE1790" s="62">
        <v>53131609</v>
      </c>
      <c r="NTF1790" s="62">
        <v>53131609</v>
      </c>
      <c r="NTG1790" s="62">
        <v>53131609</v>
      </c>
      <c r="NTH1790" s="62">
        <v>53131609</v>
      </c>
      <c r="NTI1790" s="62">
        <v>53131609</v>
      </c>
      <c r="NTJ1790" s="62">
        <v>53131609</v>
      </c>
      <c r="NTK1790" s="62">
        <v>53131609</v>
      </c>
      <c r="NTL1790" s="62">
        <v>53131609</v>
      </c>
      <c r="NTM1790" s="62">
        <v>53131609</v>
      </c>
      <c r="NTN1790" s="62">
        <v>53131609</v>
      </c>
      <c r="NTO1790" s="62">
        <v>53131609</v>
      </c>
      <c r="NTP1790" s="62">
        <v>53131609</v>
      </c>
      <c r="NTQ1790" s="62">
        <v>53131609</v>
      </c>
      <c r="NTR1790" s="62">
        <v>53131609</v>
      </c>
      <c r="NTS1790" s="62">
        <v>53131609</v>
      </c>
      <c r="NTT1790" s="62">
        <v>53131609</v>
      </c>
      <c r="NTU1790" s="62">
        <v>53131609</v>
      </c>
      <c r="NTV1790" s="62">
        <v>53131609</v>
      </c>
      <c r="NTW1790" s="62">
        <v>53131609</v>
      </c>
      <c r="NTX1790" s="62">
        <v>53131609</v>
      </c>
      <c r="NTY1790" s="62">
        <v>53131609</v>
      </c>
      <c r="NTZ1790" s="62">
        <v>53131609</v>
      </c>
      <c r="NUA1790" s="62">
        <v>53131609</v>
      </c>
      <c r="NUB1790" s="62">
        <v>53131609</v>
      </c>
      <c r="NUC1790" s="62">
        <v>53131609</v>
      </c>
      <c r="NUD1790" s="62">
        <v>53131609</v>
      </c>
      <c r="NUE1790" s="62">
        <v>53131609</v>
      </c>
      <c r="NUF1790" s="62">
        <v>53131609</v>
      </c>
      <c r="NUG1790" s="62">
        <v>53131609</v>
      </c>
      <c r="NUH1790" s="62">
        <v>53131609</v>
      </c>
      <c r="NUI1790" s="62">
        <v>53131609</v>
      </c>
      <c r="NUJ1790" s="62">
        <v>53131609</v>
      </c>
      <c r="NUK1790" s="62">
        <v>53131609</v>
      </c>
      <c r="NUL1790" s="62">
        <v>53131609</v>
      </c>
      <c r="NUM1790" s="62">
        <v>53131609</v>
      </c>
      <c r="NUN1790" s="62">
        <v>53131609</v>
      </c>
      <c r="NUO1790" s="62">
        <v>53131609</v>
      </c>
      <c r="NUP1790" s="62">
        <v>53131609</v>
      </c>
      <c r="NUQ1790" s="62">
        <v>53131609</v>
      </c>
      <c r="NUR1790" s="62">
        <v>53131609</v>
      </c>
      <c r="NUS1790" s="62">
        <v>53131609</v>
      </c>
      <c r="NUT1790" s="62">
        <v>53131609</v>
      </c>
      <c r="NUU1790" s="62">
        <v>53131609</v>
      </c>
      <c r="NUV1790" s="62">
        <v>53131609</v>
      </c>
      <c r="NUW1790" s="62">
        <v>53131609</v>
      </c>
      <c r="NUX1790" s="62">
        <v>53131609</v>
      </c>
      <c r="NUY1790" s="62">
        <v>53131609</v>
      </c>
      <c r="NUZ1790" s="62">
        <v>53131609</v>
      </c>
      <c r="NVA1790" s="62">
        <v>53131609</v>
      </c>
      <c r="NVB1790" s="62">
        <v>53131609</v>
      </c>
      <c r="NVC1790" s="62">
        <v>53131609</v>
      </c>
      <c r="NVD1790" s="62">
        <v>53131609</v>
      </c>
      <c r="NVE1790" s="62">
        <v>53131609</v>
      </c>
      <c r="NVF1790" s="62">
        <v>53131609</v>
      </c>
      <c r="NVG1790" s="62">
        <v>53131609</v>
      </c>
      <c r="NVH1790" s="62">
        <v>53131609</v>
      </c>
      <c r="NVI1790" s="62">
        <v>53131609</v>
      </c>
      <c r="NVJ1790" s="62">
        <v>53131609</v>
      </c>
      <c r="NVK1790" s="62">
        <v>53131609</v>
      </c>
      <c r="NVL1790" s="62">
        <v>53131609</v>
      </c>
      <c r="NVM1790" s="62">
        <v>53131609</v>
      </c>
      <c r="NVN1790" s="62">
        <v>53131609</v>
      </c>
      <c r="NVO1790" s="62">
        <v>53131609</v>
      </c>
      <c r="NVP1790" s="62">
        <v>53131609</v>
      </c>
      <c r="NVQ1790" s="62">
        <v>53131609</v>
      </c>
      <c r="NVR1790" s="62">
        <v>53131609</v>
      </c>
      <c r="NVS1790" s="62">
        <v>53131609</v>
      </c>
      <c r="NVT1790" s="62">
        <v>53131609</v>
      </c>
      <c r="NVU1790" s="62">
        <v>53131609</v>
      </c>
      <c r="NVV1790" s="62">
        <v>53131609</v>
      </c>
      <c r="NVW1790" s="62">
        <v>53131609</v>
      </c>
      <c r="NVX1790" s="62">
        <v>53131609</v>
      </c>
      <c r="NVY1790" s="62">
        <v>53131609</v>
      </c>
      <c r="NVZ1790" s="62">
        <v>53131609</v>
      </c>
      <c r="NWA1790" s="62">
        <v>53131609</v>
      </c>
      <c r="NWB1790" s="62">
        <v>53131609</v>
      </c>
      <c r="NWC1790" s="62">
        <v>53131609</v>
      </c>
      <c r="NWD1790" s="62">
        <v>53131609</v>
      </c>
      <c r="NWE1790" s="62">
        <v>53131609</v>
      </c>
      <c r="NWF1790" s="62">
        <v>53131609</v>
      </c>
      <c r="NWG1790" s="62">
        <v>53131609</v>
      </c>
      <c r="NWH1790" s="62">
        <v>53131609</v>
      </c>
      <c r="NWI1790" s="62">
        <v>53131609</v>
      </c>
      <c r="NWJ1790" s="62">
        <v>53131609</v>
      </c>
      <c r="NWK1790" s="62">
        <v>53131609</v>
      </c>
      <c r="NWL1790" s="62">
        <v>53131609</v>
      </c>
      <c r="NWM1790" s="62">
        <v>53131609</v>
      </c>
      <c r="NWN1790" s="62">
        <v>53131609</v>
      </c>
      <c r="NWO1790" s="62">
        <v>53131609</v>
      </c>
      <c r="NWP1790" s="62">
        <v>53131609</v>
      </c>
      <c r="NWQ1790" s="62">
        <v>53131609</v>
      </c>
      <c r="NWR1790" s="62">
        <v>53131609</v>
      </c>
      <c r="NWS1790" s="62">
        <v>53131609</v>
      </c>
      <c r="NWT1790" s="62">
        <v>53131609</v>
      </c>
      <c r="NWU1790" s="62">
        <v>53131609</v>
      </c>
      <c r="NWV1790" s="62">
        <v>53131609</v>
      </c>
      <c r="NWW1790" s="62">
        <v>53131609</v>
      </c>
      <c r="NWX1790" s="62">
        <v>53131609</v>
      </c>
      <c r="NWY1790" s="62">
        <v>53131609</v>
      </c>
      <c r="NWZ1790" s="62">
        <v>53131609</v>
      </c>
      <c r="NXA1790" s="62">
        <v>53131609</v>
      </c>
      <c r="NXB1790" s="62">
        <v>53131609</v>
      </c>
      <c r="NXC1790" s="62">
        <v>53131609</v>
      </c>
      <c r="NXD1790" s="62">
        <v>53131609</v>
      </c>
      <c r="NXE1790" s="62">
        <v>53131609</v>
      </c>
      <c r="NXF1790" s="62">
        <v>53131609</v>
      </c>
      <c r="NXG1790" s="62">
        <v>53131609</v>
      </c>
      <c r="NXH1790" s="62">
        <v>53131609</v>
      </c>
      <c r="NXI1790" s="62">
        <v>53131609</v>
      </c>
      <c r="NXJ1790" s="62">
        <v>53131609</v>
      </c>
      <c r="NXK1790" s="62">
        <v>53131609</v>
      </c>
      <c r="NXL1790" s="62">
        <v>53131609</v>
      </c>
      <c r="NXM1790" s="62">
        <v>53131609</v>
      </c>
      <c r="NXN1790" s="62">
        <v>53131609</v>
      </c>
      <c r="NXO1790" s="62">
        <v>53131609</v>
      </c>
      <c r="NXP1790" s="62">
        <v>53131609</v>
      </c>
      <c r="NXQ1790" s="62">
        <v>53131609</v>
      </c>
      <c r="NXR1790" s="62">
        <v>53131609</v>
      </c>
      <c r="NXS1790" s="62">
        <v>53131609</v>
      </c>
      <c r="NXT1790" s="62">
        <v>53131609</v>
      </c>
      <c r="NXU1790" s="62">
        <v>53131609</v>
      </c>
      <c r="NXV1790" s="62">
        <v>53131609</v>
      </c>
      <c r="NXW1790" s="62">
        <v>53131609</v>
      </c>
      <c r="NXX1790" s="62">
        <v>53131609</v>
      </c>
      <c r="NXY1790" s="62">
        <v>53131609</v>
      </c>
      <c r="NXZ1790" s="62">
        <v>53131609</v>
      </c>
      <c r="NYA1790" s="62">
        <v>53131609</v>
      </c>
      <c r="NYB1790" s="62">
        <v>53131609</v>
      </c>
      <c r="NYC1790" s="62">
        <v>53131609</v>
      </c>
      <c r="NYD1790" s="62">
        <v>53131609</v>
      </c>
      <c r="NYE1790" s="62">
        <v>53131609</v>
      </c>
      <c r="NYF1790" s="62">
        <v>53131609</v>
      </c>
      <c r="NYG1790" s="62">
        <v>53131609</v>
      </c>
      <c r="NYH1790" s="62">
        <v>53131609</v>
      </c>
      <c r="NYI1790" s="62">
        <v>53131609</v>
      </c>
      <c r="NYJ1790" s="62">
        <v>53131609</v>
      </c>
      <c r="NYK1790" s="62">
        <v>53131609</v>
      </c>
      <c r="NYL1790" s="62">
        <v>53131609</v>
      </c>
      <c r="NYM1790" s="62">
        <v>53131609</v>
      </c>
      <c r="NYN1790" s="62">
        <v>53131609</v>
      </c>
      <c r="NYO1790" s="62">
        <v>53131609</v>
      </c>
      <c r="NYP1790" s="62">
        <v>53131609</v>
      </c>
      <c r="NYQ1790" s="62">
        <v>53131609</v>
      </c>
      <c r="NYR1790" s="62">
        <v>53131609</v>
      </c>
      <c r="NYS1790" s="62">
        <v>53131609</v>
      </c>
      <c r="NYT1790" s="62">
        <v>53131609</v>
      </c>
      <c r="NYU1790" s="62">
        <v>53131609</v>
      </c>
      <c r="NYV1790" s="62">
        <v>53131609</v>
      </c>
      <c r="NYW1790" s="62">
        <v>53131609</v>
      </c>
      <c r="NYX1790" s="62">
        <v>53131609</v>
      </c>
      <c r="NYY1790" s="62">
        <v>53131609</v>
      </c>
      <c r="NYZ1790" s="62">
        <v>53131609</v>
      </c>
      <c r="NZA1790" s="62">
        <v>53131609</v>
      </c>
      <c r="NZB1790" s="62">
        <v>53131609</v>
      </c>
      <c r="NZC1790" s="62">
        <v>53131609</v>
      </c>
      <c r="NZD1790" s="62">
        <v>53131609</v>
      </c>
      <c r="NZE1790" s="62">
        <v>53131609</v>
      </c>
      <c r="NZF1790" s="62">
        <v>53131609</v>
      </c>
      <c r="NZG1790" s="62">
        <v>53131609</v>
      </c>
      <c r="NZH1790" s="62">
        <v>53131609</v>
      </c>
      <c r="NZI1790" s="62">
        <v>53131609</v>
      </c>
      <c r="NZJ1790" s="62">
        <v>53131609</v>
      </c>
      <c r="NZK1790" s="62">
        <v>53131609</v>
      </c>
      <c r="NZL1790" s="62">
        <v>53131609</v>
      </c>
      <c r="NZM1790" s="62">
        <v>53131609</v>
      </c>
      <c r="NZN1790" s="62">
        <v>53131609</v>
      </c>
      <c r="NZO1790" s="62">
        <v>53131609</v>
      </c>
      <c r="NZP1790" s="62">
        <v>53131609</v>
      </c>
      <c r="NZQ1790" s="62">
        <v>53131609</v>
      </c>
      <c r="NZR1790" s="62">
        <v>53131609</v>
      </c>
      <c r="NZS1790" s="62">
        <v>53131609</v>
      </c>
      <c r="NZT1790" s="62">
        <v>53131609</v>
      </c>
      <c r="NZU1790" s="62">
        <v>53131609</v>
      </c>
      <c r="NZV1790" s="62">
        <v>53131609</v>
      </c>
      <c r="NZW1790" s="62">
        <v>53131609</v>
      </c>
      <c r="NZX1790" s="62">
        <v>53131609</v>
      </c>
      <c r="NZY1790" s="62">
        <v>53131609</v>
      </c>
      <c r="NZZ1790" s="62">
        <v>53131609</v>
      </c>
      <c r="OAA1790" s="62">
        <v>53131609</v>
      </c>
      <c r="OAB1790" s="62">
        <v>53131609</v>
      </c>
      <c r="OAC1790" s="62">
        <v>53131609</v>
      </c>
      <c r="OAD1790" s="62">
        <v>53131609</v>
      </c>
      <c r="OAE1790" s="62">
        <v>53131609</v>
      </c>
      <c r="OAF1790" s="62">
        <v>53131609</v>
      </c>
      <c r="OAG1790" s="62">
        <v>53131609</v>
      </c>
      <c r="OAH1790" s="62">
        <v>53131609</v>
      </c>
      <c r="OAI1790" s="62">
        <v>53131609</v>
      </c>
      <c r="OAJ1790" s="62">
        <v>53131609</v>
      </c>
      <c r="OAK1790" s="62">
        <v>53131609</v>
      </c>
      <c r="OAL1790" s="62">
        <v>53131609</v>
      </c>
      <c r="OAM1790" s="62">
        <v>53131609</v>
      </c>
      <c r="OAN1790" s="62">
        <v>53131609</v>
      </c>
      <c r="OAO1790" s="62">
        <v>53131609</v>
      </c>
      <c r="OAP1790" s="62">
        <v>53131609</v>
      </c>
      <c r="OAQ1790" s="62">
        <v>53131609</v>
      </c>
      <c r="OAR1790" s="62">
        <v>53131609</v>
      </c>
      <c r="OAS1790" s="62">
        <v>53131609</v>
      </c>
      <c r="OAT1790" s="62">
        <v>53131609</v>
      </c>
      <c r="OAU1790" s="62">
        <v>53131609</v>
      </c>
      <c r="OAV1790" s="62">
        <v>53131609</v>
      </c>
      <c r="OAW1790" s="62">
        <v>53131609</v>
      </c>
      <c r="OAX1790" s="62">
        <v>53131609</v>
      </c>
      <c r="OAY1790" s="62">
        <v>53131609</v>
      </c>
      <c r="OAZ1790" s="62">
        <v>53131609</v>
      </c>
      <c r="OBA1790" s="62">
        <v>53131609</v>
      </c>
      <c r="OBB1790" s="62">
        <v>53131609</v>
      </c>
      <c r="OBC1790" s="62">
        <v>53131609</v>
      </c>
      <c r="OBD1790" s="62">
        <v>53131609</v>
      </c>
      <c r="OBE1790" s="62">
        <v>53131609</v>
      </c>
      <c r="OBF1790" s="62">
        <v>53131609</v>
      </c>
      <c r="OBG1790" s="62">
        <v>53131609</v>
      </c>
      <c r="OBH1790" s="62">
        <v>53131609</v>
      </c>
      <c r="OBI1790" s="62">
        <v>53131609</v>
      </c>
      <c r="OBJ1790" s="62">
        <v>53131609</v>
      </c>
      <c r="OBK1790" s="62">
        <v>53131609</v>
      </c>
      <c r="OBL1790" s="62">
        <v>53131609</v>
      </c>
      <c r="OBM1790" s="62">
        <v>53131609</v>
      </c>
      <c r="OBN1790" s="62">
        <v>53131609</v>
      </c>
      <c r="OBO1790" s="62">
        <v>53131609</v>
      </c>
      <c r="OBP1790" s="62">
        <v>53131609</v>
      </c>
      <c r="OBQ1790" s="62">
        <v>53131609</v>
      </c>
      <c r="OBR1790" s="62">
        <v>53131609</v>
      </c>
      <c r="OBS1790" s="62">
        <v>53131609</v>
      </c>
      <c r="OBT1790" s="62">
        <v>53131609</v>
      </c>
      <c r="OBU1790" s="62">
        <v>53131609</v>
      </c>
      <c r="OBV1790" s="62">
        <v>53131609</v>
      </c>
      <c r="OBW1790" s="62">
        <v>53131609</v>
      </c>
      <c r="OBX1790" s="62">
        <v>53131609</v>
      </c>
      <c r="OBY1790" s="62">
        <v>53131609</v>
      </c>
      <c r="OBZ1790" s="62">
        <v>53131609</v>
      </c>
      <c r="OCA1790" s="62">
        <v>53131609</v>
      </c>
      <c r="OCB1790" s="62">
        <v>53131609</v>
      </c>
      <c r="OCC1790" s="62">
        <v>53131609</v>
      </c>
      <c r="OCD1790" s="62">
        <v>53131609</v>
      </c>
      <c r="OCE1790" s="62">
        <v>53131609</v>
      </c>
      <c r="OCF1790" s="62">
        <v>53131609</v>
      </c>
      <c r="OCG1790" s="62">
        <v>53131609</v>
      </c>
      <c r="OCH1790" s="62">
        <v>53131609</v>
      </c>
      <c r="OCI1790" s="62">
        <v>53131609</v>
      </c>
      <c r="OCJ1790" s="62">
        <v>53131609</v>
      </c>
      <c r="OCK1790" s="62">
        <v>53131609</v>
      </c>
      <c r="OCL1790" s="62">
        <v>53131609</v>
      </c>
      <c r="OCM1790" s="62">
        <v>53131609</v>
      </c>
      <c r="OCN1790" s="62">
        <v>53131609</v>
      </c>
      <c r="OCO1790" s="62">
        <v>53131609</v>
      </c>
      <c r="OCP1790" s="62">
        <v>53131609</v>
      </c>
      <c r="OCQ1790" s="62">
        <v>53131609</v>
      </c>
      <c r="OCR1790" s="62">
        <v>53131609</v>
      </c>
      <c r="OCS1790" s="62">
        <v>53131609</v>
      </c>
      <c r="OCT1790" s="62">
        <v>53131609</v>
      </c>
      <c r="OCU1790" s="62">
        <v>53131609</v>
      </c>
      <c r="OCV1790" s="62">
        <v>53131609</v>
      </c>
      <c r="OCW1790" s="62">
        <v>53131609</v>
      </c>
      <c r="OCX1790" s="62">
        <v>53131609</v>
      </c>
      <c r="OCY1790" s="62">
        <v>53131609</v>
      </c>
      <c r="OCZ1790" s="62">
        <v>53131609</v>
      </c>
      <c r="ODA1790" s="62">
        <v>53131609</v>
      </c>
      <c r="ODB1790" s="62">
        <v>53131609</v>
      </c>
      <c r="ODC1790" s="62">
        <v>53131609</v>
      </c>
      <c r="ODD1790" s="62">
        <v>53131609</v>
      </c>
      <c r="ODE1790" s="62">
        <v>53131609</v>
      </c>
      <c r="ODF1790" s="62">
        <v>53131609</v>
      </c>
      <c r="ODG1790" s="62">
        <v>53131609</v>
      </c>
      <c r="ODH1790" s="62">
        <v>53131609</v>
      </c>
      <c r="ODI1790" s="62">
        <v>53131609</v>
      </c>
      <c r="ODJ1790" s="62">
        <v>53131609</v>
      </c>
      <c r="ODK1790" s="62">
        <v>53131609</v>
      </c>
      <c r="ODL1790" s="62">
        <v>53131609</v>
      </c>
      <c r="ODM1790" s="62">
        <v>53131609</v>
      </c>
      <c r="ODN1790" s="62">
        <v>53131609</v>
      </c>
      <c r="ODO1790" s="62">
        <v>53131609</v>
      </c>
      <c r="ODP1790" s="62">
        <v>53131609</v>
      </c>
      <c r="ODQ1790" s="62">
        <v>53131609</v>
      </c>
      <c r="ODR1790" s="62">
        <v>53131609</v>
      </c>
      <c r="ODS1790" s="62">
        <v>53131609</v>
      </c>
      <c r="ODT1790" s="62">
        <v>53131609</v>
      </c>
      <c r="ODU1790" s="62">
        <v>53131609</v>
      </c>
      <c r="ODV1790" s="62">
        <v>53131609</v>
      </c>
      <c r="ODW1790" s="62">
        <v>53131609</v>
      </c>
      <c r="ODX1790" s="62">
        <v>53131609</v>
      </c>
      <c r="ODY1790" s="62">
        <v>53131609</v>
      </c>
      <c r="ODZ1790" s="62">
        <v>53131609</v>
      </c>
      <c r="OEA1790" s="62">
        <v>53131609</v>
      </c>
      <c r="OEB1790" s="62">
        <v>53131609</v>
      </c>
      <c r="OEC1790" s="62">
        <v>53131609</v>
      </c>
      <c r="OED1790" s="62">
        <v>53131609</v>
      </c>
      <c r="OEE1790" s="62">
        <v>53131609</v>
      </c>
      <c r="OEF1790" s="62">
        <v>53131609</v>
      </c>
      <c r="OEG1790" s="62">
        <v>53131609</v>
      </c>
      <c r="OEH1790" s="62">
        <v>53131609</v>
      </c>
      <c r="OEI1790" s="62">
        <v>53131609</v>
      </c>
      <c r="OEJ1790" s="62">
        <v>53131609</v>
      </c>
      <c r="OEK1790" s="62">
        <v>53131609</v>
      </c>
      <c r="OEL1790" s="62">
        <v>53131609</v>
      </c>
      <c r="OEM1790" s="62">
        <v>53131609</v>
      </c>
      <c r="OEN1790" s="62">
        <v>53131609</v>
      </c>
      <c r="OEO1790" s="62">
        <v>53131609</v>
      </c>
      <c r="OEP1790" s="62">
        <v>53131609</v>
      </c>
      <c r="OEQ1790" s="62">
        <v>53131609</v>
      </c>
      <c r="OER1790" s="62">
        <v>53131609</v>
      </c>
      <c r="OES1790" s="62">
        <v>53131609</v>
      </c>
      <c r="OET1790" s="62">
        <v>53131609</v>
      </c>
      <c r="OEU1790" s="62">
        <v>53131609</v>
      </c>
      <c r="OEV1790" s="62">
        <v>53131609</v>
      </c>
      <c r="OEW1790" s="62">
        <v>53131609</v>
      </c>
      <c r="OEX1790" s="62">
        <v>53131609</v>
      </c>
      <c r="OEY1790" s="62">
        <v>53131609</v>
      </c>
      <c r="OEZ1790" s="62">
        <v>53131609</v>
      </c>
      <c r="OFA1790" s="62">
        <v>53131609</v>
      </c>
      <c r="OFB1790" s="62">
        <v>53131609</v>
      </c>
      <c r="OFC1790" s="62">
        <v>53131609</v>
      </c>
      <c r="OFD1790" s="62">
        <v>53131609</v>
      </c>
      <c r="OFE1790" s="62">
        <v>53131609</v>
      </c>
      <c r="OFF1790" s="62">
        <v>53131609</v>
      </c>
      <c r="OFG1790" s="62">
        <v>53131609</v>
      </c>
      <c r="OFH1790" s="62">
        <v>53131609</v>
      </c>
      <c r="OFI1790" s="62">
        <v>53131609</v>
      </c>
      <c r="OFJ1790" s="62">
        <v>53131609</v>
      </c>
      <c r="OFK1790" s="62">
        <v>53131609</v>
      </c>
      <c r="OFL1790" s="62">
        <v>53131609</v>
      </c>
      <c r="OFM1790" s="62">
        <v>53131609</v>
      </c>
      <c r="OFN1790" s="62">
        <v>53131609</v>
      </c>
      <c r="OFO1790" s="62">
        <v>53131609</v>
      </c>
      <c r="OFP1790" s="62">
        <v>53131609</v>
      </c>
      <c r="OFQ1790" s="62">
        <v>53131609</v>
      </c>
      <c r="OFR1790" s="62">
        <v>53131609</v>
      </c>
      <c r="OFS1790" s="62">
        <v>53131609</v>
      </c>
      <c r="OFT1790" s="62">
        <v>53131609</v>
      </c>
      <c r="OFU1790" s="62">
        <v>53131609</v>
      </c>
      <c r="OFV1790" s="62">
        <v>53131609</v>
      </c>
      <c r="OFW1790" s="62">
        <v>53131609</v>
      </c>
      <c r="OFX1790" s="62">
        <v>53131609</v>
      </c>
      <c r="OFY1790" s="62">
        <v>53131609</v>
      </c>
      <c r="OFZ1790" s="62">
        <v>53131609</v>
      </c>
      <c r="OGA1790" s="62">
        <v>53131609</v>
      </c>
      <c r="OGB1790" s="62">
        <v>53131609</v>
      </c>
      <c r="OGC1790" s="62">
        <v>53131609</v>
      </c>
      <c r="OGD1790" s="62">
        <v>53131609</v>
      </c>
      <c r="OGE1790" s="62">
        <v>53131609</v>
      </c>
      <c r="OGF1790" s="62">
        <v>53131609</v>
      </c>
      <c r="OGG1790" s="62">
        <v>53131609</v>
      </c>
      <c r="OGH1790" s="62">
        <v>53131609</v>
      </c>
      <c r="OGI1790" s="62">
        <v>53131609</v>
      </c>
      <c r="OGJ1790" s="62">
        <v>53131609</v>
      </c>
      <c r="OGK1790" s="62">
        <v>53131609</v>
      </c>
      <c r="OGL1790" s="62">
        <v>53131609</v>
      </c>
      <c r="OGM1790" s="62">
        <v>53131609</v>
      </c>
      <c r="OGN1790" s="62">
        <v>53131609</v>
      </c>
      <c r="OGO1790" s="62">
        <v>53131609</v>
      </c>
      <c r="OGP1790" s="62">
        <v>53131609</v>
      </c>
      <c r="OGQ1790" s="62">
        <v>53131609</v>
      </c>
      <c r="OGR1790" s="62">
        <v>53131609</v>
      </c>
      <c r="OGS1790" s="62">
        <v>53131609</v>
      </c>
      <c r="OGT1790" s="62">
        <v>53131609</v>
      </c>
      <c r="OGU1790" s="62">
        <v>53131609</v>
      </c>
      <c r="OGV1790" s="62">
        <v>53131609</v>
      </c>
      <c r="OGW1790" s="62">
        <v>53131609</v>
      </c>
      <c r="OGX1790" s="62">
        <v>53131609</v>
      </c>
      <c r="OGY1790" s="62">
        <v>53131609</v>
      </c>
      <c r="OGZ1790" s="62">
        <v>53131609</v>
      </c>
      <c r="OHA1790" s="62">
        <v>53131609</v>
      </c>
      <c r="OHB1790" s="62">
        <v>53131609</v>
      </c>
      <c r="OHC1790" s="62">
        <v>53131609</v>
      </c>
      <c r="OHD1790" s="62">
        <v>53131609</v>
      </c>
      <c r="OHE1790" s="62">
        <v>53131609</v>
      </c>
      <c r="OHF1790" s="62">
        <v>53131609</v>
      </c>
      <c r="OHG1790" s="62">
        <v>53131609</v>
      </c>
      <c r="OHH1790" s="62">
        <v>53131609</v>
      </c>
      <c r="OHI1790" s="62">
        <v>53131609</v>
      </c>
      <c r="OHJ1790" s="62">
        <v>53131609</v>
      </c>
      <c r="OHK1790" s="62">
        <v>53131609</v>
      </c>
      <c r="OHL1790" s="62">
        <v>53131609</v>
      </c>
      <c r="OHM1790" s="62">
        <v>53131609</v>
      </c>
      <c r="OHN1790" s="62">
        <v>53131609</v>
      </c>
      <c r="OHO1790" s="62">
        <v>53131609</v>
      </c>
      <c r="OHP1790" s="62">
        <v>53131609</v>
      </c>
      <c r="OHQ1790" s="62">
        <v>53131609</v>
      </c>
      <c r="OHR1790" s="62">
        <v>53131609</v>
      </c>
      <c r="OHS1790" s="62">
        <v>53131609</v>
      </c>
      <c r="OHT1790" s="62">
        <v>53131609</v>
      </c>
      <c r="OHU1790" s="62">
        <v>53131609</v>
      </c>
      <c r="OHV1790" s="62">
        <v>53131609</v>
      </c>
      <c r="OHW1790" s="62">
        <v>53131609</v>
      </c>
      <c r="OHX1790" s="62">
        <v>53131609</v>
      </c>
      <c r="OHY1790" s="62">
        <v>53131609</v>
      </c>
      <c r="OHZ1790" s="62">
        <v>53131609</v>
      </c>
      <c r="OIA1790" s="62">
        <v>53131609</v>
      </c>
      <c r="OIB1790" s="62">
        <v>53131609</v>
      </c>
      <c r="OIC1790" s="62">
        <v>53131609</v>
      </c>
      <c r="OID1790" s="62">
        <v>53131609</v>
      </c>
      <c r="OIE1790" s="62">
        <v>53131609</v>
      </c>
      <c r="OIF1790" s="62">
        <v>53131609</v>
      </c>
      <c r="OIG1790" s="62">
        <v>53131609</v>
      </c>
      <c r="OIH1790" s="62">
        <v>53131609</v>
      </c>
      <c r="OII1790" s="62">
        <v>53131609</v>
      </c>
      <c r="OIJ1790" s="62">
        <v>53131609</v>
      </c>
      <c r="OIK1790" s="62">
        <v>53131609</v>
      </c>
      <c r="OIL1790" s="62">
        <v>53131609</v>
      </c>
      <c r="OIM1790" s="62">
        <v>53131609</v>
      </c>
      <c r="OIN1790" s="62">
        <v>53131609</v>
      </c>
      <c r="OIO1790" s="62">
        <v>53131609</v>
      </c>
      <c r="OIP1790" s="62">
        <v>53131609</v>
      </c>
      <c r="OIQ1790" s="62">
        <v>53131609</v>
      </c>
      <c r="OIR1790" s="62">
        <v>53131609</v>
      </c>
      <c r="OIS1790" s="62">
        <v>53131609</v>
      </c>
      <c r="OIT1790" s="62">
        <v>53131609</v>
      </c>
      <c r="OIU1790" s="62">
        <v>53131609</v>
      </c>
      <c r="OIV1790" s="62">
        <v>53131609</v>
      </c>
      <c r="OIW1790" s="62">
        <v>53131609</v>
      </c>
      <c r="OIX1790" s="62">
        <v>53131609</v>
      </c>
      <c r="OIY1790" s="62">
        <v>53131609</v>
      </c>
      <c r="OIZ1790" s="62">
        <v>53131609</v>
      </c>
      <c r="OJA1790" s="62">
        <v>53131609</v>
      </c>
      <c r="OJB1790" s="62">
        <v>53131609</v>
      </c>
      <c r="OJC1790" s="62">
        <v>53131609</v>
      </c>
      <c r="OJD1790" s="62">
        <v>53131609</v>
      </c>
      <c r="OJE1790" s="62">
        <v>53131609</v>
      </c>
      <c r="OJF1790" s="62">
        <v>53131609</v>
      </c>
      <c r="OJG1790" s="62">
        <v>53131609</v>
      </c>
      <c r="OJH1790" s="62">
        <v>53131609</v>
      </c>
      <c r="OJI1790" s="62">
        <v>53131609</v>
      </c>
      <c r="OJJ1790" s="62">
        <v>53131609</v>
      </c>
      <c r="OJK1790" s="62">
        <v>53131609</v>
      </c>
      <c r="OJL1790" s="62">
        <v>53131609</v>
      </c>
      <c r="OJM1790" s="62">
        <v>53131609</v>
      </c>
      <c r="OJN1790" s="62">
        <v>53131609</v>
      </c>
      <c r="OJO1790" s="62">
        <v>53131609</v>
      </c>
      <c r="OJP1790" s="62">
        <v>53131609</v>
      </c>
      <c r="OJQ1790" s="62">
        <v>53131609</v>
      </c>
      <c r="OJR1790" s="62">
        <v>53131609</v>
      </c>
      <c r="OJS1790" s="62">
        <v>53131609</v>
      </c>
      <c r="OJT1790" s="62">
        <v>53131609</v>
      </c>
      <c r="OJU1790" s="62">
        <v>53131609</v>
      </c>
      <c r="OJV1790" s="62">
        <v>53131609</v>
      </c>
      <c r="OJW1790" s="62">
        <v>53131609</v>
      </c>
      <c r="OJX1790" s="62">
        <v>53131609</v>
      </c>
      <c r="OJY1790" s="62">
        <v>53131609</v>
      </c>
      <c r="OJZ1790" s="62">
        <v>53131609</v>
      </c>
      <c r="OKA1790" s="62">
        <v>53131609</v>
      </c>
      <c r="OKB1790" s="62">
        <v>53131609</v>
      </c>
      <c r="OKC1790" s="62">
        <v>53131609</v>
      </c>
      <c r="OKD1790" s="62">
        <v>53131609</v>
      </c>
      <c r="OKE1790" s="62">
        <v>53131609</v>
      </c>
      <c r="OKF1790" s="62">
        <v>53131609</v>
      </c>
      <c r="OKG1790" s="62">
        <v>53131609</v>
      </c>
      <c r="OKH1790" s="62">
        <v>53131609</v>
      </c>
      <c r="OKI1790" s="62">
        <v>53131609</v>
      </c>
      <c r="OKJ1790" s="62">
        <v>53131609</v>
      </c>
      <c r="OKK1790" s="62">
        <v>53131609</v>
      </c>
      <c r="OKL1790" s="62">
        <v>53131609</v>
      </c>
      <c r="OKM1790" s="62">
        <v>53131609</v>
      </c>
      <c r="OKN1790" s="62">
        <v>53131609</v>
      </c>
      <c r="OKO1790" s="62">
        <v>53131609</v>
      </c>
      <c r="OKP1790" s="62">
        <v>53131609</v>
      </c>
      <c r="OKQ1790" s="62">
        <v>53131609</v>
      </c>
      <c r="OKR1790" s="62">
        <v>53131609</v>
      </c>
      <c r="OKS1790" s="62">
        <v>53131609</v>
      </c>
      <c r="OKT1790" s="62">
        <v>53131609</v>
      </c>
      <c r="OKU1790" s="62">
        <v>53131609</v>
      </c>
      <c r="OKV1790" s="62">
        <v>53131609</v>
      </c>
      <c r="OKW1790" s="62">
        <v>53131609</v>
      </c>
      <c r="OKX1790" s="62">
        <v>53131609</v>
      </c>
      <c r="OKY1790" s="62">
        <v>53131609</v>
      </c>
      <c r="OKZ1790" s="62">
        <v>53131609</v>
      </c>
      <c r="OLA1790" s="62">
        <v>53131609</v>
      </c>
      <c r="OLB1790" s="62">
        <v>53131609</v>
      </c>
      <c r="OLC1790" s="62">
        <v>53131609</v>
      </c>
      <c r="OLD1790" s="62">
        <v>53131609</v>
      </c>
      <c r="OLE1790" s="62">
        <v>53131609</v>
      </c>
      <c r="OLF1790" s="62">
        <v>53131609</v>
      </c>
      <c r="OLG1790" s="62">
        <v>53131609</v>
      </c>
      <c r="OLH1790" s="62">
        <v>53131609</v>
      </c>
      <c r="OLI1790" s="62">
        <v>53131609</v>
      </c>
      <c r="OLJ1790" s="62">
        <v>53131609</v>
      </c>
      <c r="OLK1790" s="62">
        <v>53131609</v>
      </c>
      <c r="OLL1790" s="62">
        <v>53131609</v>
      </c>
      <c r="OLM1790" s="62">
        <v>53131609</v>
      </c>
      <c r="OLN1790" s="62">
        <v>53131609</v>
      </c>
      <c r="OLO1790" s="62">
        <v>53131609</v>
      </c>
      <c r="OLP1790" s="62">
        <v>53131609</v>
      </c>
      <c r="OLQ1790" s="62">
        <v>53131609</v>
      </c>
      <c r="OLR1790" s="62">
        <v>53131609</v>
      </c>
      <c r="OLS1790" s="62">
        <v>53131609</v>
      </c>
      <c r="OLT1790" s="62">
        <v>53131609</v>
      </c>
      <c r="OLU1790" s="62">
        <v>53131609</v>
      </c>
      <c r="OLV1790" s="62">
        <v>53131609</v>
      </c>
      <c r="OLW1790" s="62">
        <v>53131609</v>
      </c>
      <c r="OLX1790" s="62">
        <v>53131609</v>
      </c>
      <c r="OLY1790" s="62">
        <v>53131609</v>
      </c>
      <c r="OLZ1790" s="62">
        <v>53131609</v>
      </c>
      <c r="OMA1790" s="62">
        <v>53131609</v>
      </c>
      <c r="OMB1790" s="62">
        <v>53131609</v>
      </c>
      <c r="OMC1790" s="62">
        <v>53131609</v>
      </c>
      <c r="OMD1790" s="62">
        <v>53131609</v>
      </c>
      <c r="OME1790" s="62">
        <v>53131609</v>
      </c>
      <c r="OMF1790" s="62">
        <v>53131609</v>
      </c>
      <c r="OMG1790" s="62">
        <v>53131609</v>
      </c>
      <c r="OMH1790" s="62">
        <v>53131609</v>
      </c>
      <c r="OMI1790" s="62">
        <v>53131609</v>
      </c>
      <c r="OMJ1790" s="62">
        <v>53131609</v>
      </c>
      <c r="OMK1790" s="62">
        <v>53131609</v>
      </c>
      <c r="OML1790" s="62">
        <v>53131609</v>
      </c>
      <c r="OMM1790" s="62">
        <v>53131609</v>
      </c>
      <c r="OMN1790" s="62">
        <v>53131609</v>
      </c>
      <c r="OMO1790" s="62">
        <v>53131609</v>
      </c>
      <c r="OMP1790" s="62">
        <v>53131609</v>
      </c>
      <c r="OMQ1790" s="62">
        <v>53131609</v>
      </c>
      <c r="OMR1790" s="62">
        <v>53131609</v>
      </c>
      <c r="OMS1790" s="62">
        <v>53131609</v>
      </c>
      <c r="OMT1790" s="62">
        <v>53131609</v>
      </c>
      <c r="OMU1790" s="62">
        <v>53131609</v>
      </c>
      <c r="OMV1790" s="62">
        <v>53131609</v>
      </c>
      <c r="OMW1790" s="62">
        <v>53131609</v>
      </c>
      <c r="OMX1790" s="62">
        <v>53131609</v>
      </c>
      <c r="OMY1790" s="62">
        <v>53131609</v>
      </c>
      <c r="OMZ1790" s="62">
        <v>53131609</v>
      </c>
      <c r="ONA1790" s="62">
        <v>53131609</v>
      </c>
      <c r="ONB1790" s="62">
        <v>53131609</v>
      </c>
      <c r="ONC1790" s="62">
        <v>53131609</v>
      </c>
      <c r="OND1790" s="62">
        <v>53131609</v>
      </c>
      <c r="ONE1790" s="62">
        <v>53131609</v>
      </c>
      <c r="ONF1790" s="62">
        <v>53131609</v>
      </c>
      <c r="ONG1790" s="62">
        <v>53131609</v>
      </c>
      <c r="ONH1790" s="62">
        <v>53131609</v>
      </c>
      <c r="ONI1790" s="62">
        <v>53131609</v>
      </c>
      <c r="ONJ1790" s="62">
        <v>53131609</v>
      </c>
      <c r="ONK1790" s="62">
        <v>53131609</v>
      </c>
      <c r="ONL1790" s="62">
        <v>53131609</v>
      </c>
      <c r="ONM1790" s="62">
        <v>53131609</v>
      </c>
      <c r="ONN1790" s="62">
        <v>53131609</v>
      </c>
      <c r="ONO1790" s="62">
        <v>53131609</v>
      </c>
      <c r="ONP1790" s="62">
        <v>53131609</v>
      </c>
      <c r="ONQ1790" s="62">
        <v>53131609</v>
      </c>
      <c r="ONR1790" s="62">
        <v>53131609</v>
      </c>
      <c r="ONS1790" s="62">
        <v>53131609</v>
      </c>
      <c r="ONT1790" s="62">
        <v>53131609</v>
      </c>
      <c r="ONU1790" s="62">
        <v>53131609</v>
      </c>
      <c r="ONV1790" s="62">
        <v>53131609</v>
      </c>
      <c r="ONW1790" s="62">
        <v>53131609</v>
      </c>
      <c r="ONX1790" s="62">
        <v>53131609</v>
      </c>
      <c r="ONY1790" s="62">
        <v>53131609</v>
      </c>
      <c r="ONZ1790" s="62">
        <v>53131609</v>
      </c>
      <c r="OOA1790" s="62">
        <v>53131609</v>
      </c>
      <c r="OOB1790" s="62">
        <v>53131609</v>
      </c>
      <c r="OOC1790" s="62">
        <v>53131609</v>
      </c>
      <c r="OOD1790" s="62">
        <v>53131609</v>
      </c>
      <c r="OOE1790" s="62">
        <v>53131609</v>
      </c>
      <c r="OOF1790" s="62">
        <v>53131609</v>
      </c>
      <c r="OOG1790" s="62">
        <v>53131609</v>
      </c>
      <c r="OOH1790" s="62">
        <v>53131609</v>
      </c>
      <c r="OOI1790" s="62">
        <v>53131609</v>
      </c>
      <c r="OOJ1790" s="62">
        <v>53131609</v>
      </c>
      <c r="OOK1790" s="62">
        <v>53131609</v>
      </c>
      <c r="OOL1790" s="62">
        <v>53131609</v>
      </c>
      <c r="OOM1790" s="62">
        <v>53131609</v>
      </c>
      <c r="OON1790" s="62">
        <v>53131609</v>
      </c>
      <c r="OOO1790" s="62">
        <v>53131609</v>
      </c>
      <c r="OOP1790" s="62">
        <v>53131609</v>
      </c>
      <c r="OOQ1790" s="62">
        <v>53131609</v>
      </c>
      <c r="OOR1790" s="62">
        <v>53131609</v>
      </c>
      <c r="OOS1790" s="62">
        <v>53131609</v>
      </c>
      <c r="OOT1790" s="62">
        <v>53131609</v>
      </c>
      <c r="OOU1790" s="62">
        <v>53131609</v>
      </c>
      <c r="OOV1790" s="62">
        <v>53131609</v>
      </c>
      <c r="OOW1790" s="62">
        <v>53131609</v>
      </c>
      <c r="OOX1790" s="62">
        <v>53131609</v>
      </c>
      <c r="OOY1790" s="62">
        <v>53131609</v>
      </c>
      <c r="OOZ1790" s="62">
        <v>53131609</v>
      </c>
      <c r="OPA1790" s="62">
        <v>53131609</v>
      </c>
      <c r="OPB1790" s="62">
        <v>53131609</v>
      </c>
      <c r="OPC1790" s="62">
        <v>53131609</v>
      </c>
      <c r="OPD1790" s="62">
        <v>53131609</v>
      </c>
      <c r="OPE1790" s="62">
        <v>53131609</v>
      </c>
      <c r="OPF1790" s="62">
        <v>53131609</v>
      </c>
      <c r="OPG1790" s="62">
        <v>53131609</v>
      </c>
      <c r="OPH1790" s="62">
        <v>53131609</v>
      </c>
      <c r="OPI1790" s="62">
        <v>53131609</v>
      </c>
      <c r="OPJ1790" s="62">
        <v>53131609</v>
      </c>
      <c r="OPK1790" s="62">
        <v>53131609</v>
      </c>
      <c r="OPL1790" s="62">
        <v>53131609</v>
      </c>
      <c r="OPM1790" s="62">
        <v>53131609</v>
      </c>
      <c r="OPN1790" s="62">
        <v>53131609</v>
      </c>
      <c r="OPO1790" s="62">
        <v>53131609</v>
      </c>
      <c r="OPP1790" s="62">
        <v>53131609</v>
      </c>
      <c r="OPQ1790" s="62">
        <v>53131609</v>
      </c>
      <c r="OPR1790" s="62">
        <v>53131609</v>
      </c>
      <c r="OPS1790" s="62">
        <v>53131609</v>
      </c>
      <c r="OPT1790" s="62">
        <v>53131609</v>
      </c>
      <c r="OPU1790" s="62">
        <v>53131609</v>
      </c>
      <c r="OPV1790" s="62">
        <v>53131609</v>
      </c>
      <c r="OPW1790" s="62">
        <v>53131609</v>
      </c>
      <c r="OPX1790" s="62">
        <v>53131609</v>
      </c>
      <c r="OPY1790" s="62">
        <v>53131609</v>
      </c>
      <c r="OPZ1790" s="62">
        <v>53131609</v>
      </c>
      <c r="OQA1790" s="62">
        <v>53131609</v>
      </c>
      <c r="OQB1790" s="62">
        <v>53131609</v>
      </c>
      <c r="OQC1790" s="62">
        <v>53131609</v>
      </c>
      <c r="OQD1790" s="62">
        <v>53131609</v>
      </c>
      <c r="OQE1790" s="62">
        <v>53131609</v>
      </c>
      <c r="OQF1790" s="62">
        <v>53131609</v>
      </c>
      <c r="OQG1790" s="62">
        <v>53131609</v>
      </c>
      <c r="OQH1790" s="62">
        <v>53131609</v>
      </c>
      <c r="OQI1790" s="62">
        <v>53131609</v>
      </c>
      <c r="OQJ1790" s="62">
        <v>53131609</v>
      </c>
      <c r="OQK1790" s="62">
        <v>53131609</v>
      </c>
      <c r="OQL1790" s="62">
        <v>53131609</v>
      </c>
      <c r="OQM1790" s="62">
        <v>53131609</v>
      </c>
      <c r="OQN1790" s="62">
        <v>53131609</v>
      </c>
      <c r="OQO1790" s="62">
        <v>53131609</v>
      </c>
      <c r="OQP1790" s="62">
        <v>53131609</v>
      </c>
      <c r="OQQ1790" s="62">
        <v>53131609</v>
      </c>
      <c r="OQR1790" s="62">
        <v>53131609</v>
      </c>
      <c r="OQS1790" s="62">
        <v>53131609</v>
      </c>
      <c r="OQT1790" s="62">
        <v>53131609</v>
      </c>
      <c r="OQU1790" s="62">
        <v>53131609</v>
      </c>
      <c r="OQV1790" s="62">
        <v>53131609</v>
      </c>
      <c r="OQW1790" s="62">
        <v>53131609</v>
      </c>
      <c r="OQX1790" s="62">
        <v>53131609</v>
      </c>
      <c r="OQY1790" s="62">
        <v>53131609</v>
      </c>
      <c r="OQZ1790" s="62">
        <v>53131609</v>
      </c>
      <c r="ORA1790" s="62">
        <v>53131609</v>
      </c>
      <c r="ORB1790" s="62">
        <v>53131609</v>
      </c>
      <c r="ORC1790" s="62">
        <v>53131609</v>
      </c>
      <c r="ORD1790" s="62">
        <v>53131609</v>
      </c>
      <c r="ORE1790" s="62">
        <v>53131609</v>
      </c>
      <c r="ORF1790" s="62">
        <v>53131609</v>
      </c>
      <c r="ORG1790" s="62">
        <v>53131609</v>
      </c>
      <c r="ORH1790" s="62">
        <v>53131609</v>
      </c>
      <c r="ORI1790" s="62">
        <v>53131609</v>
      </c>
      <c r="ORJ1790" s="62">
        <v>53131609</v>
      </c>
      <c r="ORK1790" s="62">
        <v>53131609</v>
      </c>
      <c r="ORL1790" s="62">
        <v>53131609</v>
      </c>
      <c r="ORM1790" s="62">
        <v>53131609</v>
      </c>
      <c r="ORN1790" s="62">
        <v>53131609</v>
      </c>
      <c r="ORO1790" s="62">
        <v>53131609</v>
      </c>
      <c r="ORP1790" s="62">
        <v>53131609</v>
      </c>
      <c r="ORQ1790" s="62">
        <v>53131609</v>
      </c>
      <c r="ORR1790" s="62">
        <v>53131609</v>
      </c>
      <c r="ORS1790" s="62">
        <v>53131609</v>
      </c>
      <c r="ORT1790" s="62">
        <v>53131609</v>
      </c>
      <c r="ORU1790" s="62">
        <v>53131609</v>
      </c>
      <c r="ORV1790" s="62">
        <v>53131609</v>
      </c>
      <c r="ORW1790" s="62">
        <v>53131609</v>
      </c>
      <c r="ORX1790" s="62">
        <v>53131609</v>
      </c>
      <c r="ORY1790" s="62">
        <v>53131609</v>
      </c>
      <c r="ORZ1790" s="62">
        <v>53131609</v>
      </c>
      <c r="OSA1790" s="62">
        <v>53131609</v>
      </c>
      <c r="OSB1790" s="62">
        <v>53131609</v>
      </c>
      <c r="OSC1790" s="62">
        <v>53131609</v>
      </c>
      <c r="OSD1790" s="62">
        <v>53131609</v>
      </c>
      <c r="OSE1790" s="62">
        <v>53131609</v>
      </c>
      <c r="OSF1790" s="62">
        <v>53131609</v>
      </c>
      <c r="OSG1790" s="62">
        <v>53131609</v>
      </c>
      <c r="OSH1790" s="62">
        <v>53131609</v>
      </c>
      <c r="OSI1790" s="62">
        <v>53131609</v>
      </c>
      <c r="OSJ1790" s="62">
        <v>53131609</v>
      </c>
      <c r="OSK1790" s="62">
        <v>53131609</v>
      </c>
      <c r="OSL1790" s="62">
        <v>53131609</v>
      </c>
      <c r="OSM1790" s="62">
        <v>53131609</v>
      </c>
      <c r="OSN1790" s="62">
        <v>53131609</v>
      </c>
      <c r="OSO1790" s="62">
        <v>53131609</v>
      </c>
      <c r="OSP1790" s="62">
        <v>53131609</v>
      </c>
      <c r="OSQ1790" s="62">
        <v>53131609</v>
      </c>
      <c r="OSR1790" s="62">
        <v>53131609</v>
      </c>
      <c r="OSS1790" s="62">
        <v>53131609</v>
      </c>
      <c r="OST1790" s="62">
        <v>53131609</v>
      </c>
      <c r="OSU1790" s="62">
        <v>53131609</v>
      </c>
      <c r="OSV1790" s="62">
        <v>53131609</v>
      </c>
      <c r="OSW1790" s="62">
        <v>53131609</v>
      </c>
      <c r="OSX1790" s="62">
        <v>53131609</v>
      </c>
      <c r="OSY1790" s="62">
        <v>53131609</v>
      </c>
      <c r="OSZ1790" s="62">
        <v>53131609</v>
      </c>
      <c r="OTA1790" s="62">
        <v>53131609</v>
      </c>
      <c r="OTB1790" s="62">
        <v>53131609</v>
      </c>
      <c r="OTC1790" s="62">
        <v>53131609</v>
      </c>
      <c r="OTD1790" s="62">
        <v>53131609</v>
      </c>
      <c r="OTE1790" s="62">
        <v>53131609</v>
      </c>
      <c r="OTF1790" s="62">
        <v>53131609</v>
      </c>
      <c r="OTG1790" s="62">
        <v>53131609</v>
      </c>
      <c r="OTH1790" s="62">
        <v>53131609</v>
      </c>
      <c r="OTI1790" s="62">
        <v>53131609</v>
      </c>
      <c r="OTJ1790" s="62">
        <v>53131609</v>
      </c>
      <c r="OTK1790" s="62">
        <v>53131609</v>
      </c>
      <c r="OTL1790" s="62">
        <v>53131609</v>
      </c>
      <c r="OTM1790" s="62">
        <v>53131609</v>
      </c>
      <c r="OTN1790" s="62">
        <v>53131609</v>
      </c>
      <c r="OTO1790" s="62">
        <v>53131609</v>
      </c>
      <c r="OTP1790" s="62">
        <v>53131609</v>
      </c>
      <c r="OTQ1790" s="62">
        <v>53131609</v>
      </c>
      <c r="OTR1790" s="62">
        <v>53131609</v>
      </c>
      <c r="OTS1790" s="62">
        <v>53131609</v>
      </c>
      <c r="OTT1790" s="62">
        <v>53131609</v>
      </c>
      <c r="OTU1790" s="62">
        <v>53131609</v>
      </c>
      <c r="OTV1790" s="62">
        <v>53131609</v>
      </c>
      <c r="OTW1790" s="62">
        <v>53131609</v>
      </c>
      <c r="OTX1790" s="62">
        <v>53131609</v>
      </c>
      <c r="OTY1790" s="62">
        <v>53131609</v>
      </c>
      <c r="OTZ1790" s="62">
        <v>53131609</v>
      </c>
      <c r="OUA1790" s="62">
        <v>53131609</v>
      </c>
      <c r="OUB1790" s="62">
        <v>53131609</v>
      </c>
      <c r="OUC1790" s="62">
        <v>53131609</v>
      </c>
      <c r="OUD1790" s="62">
        <v>53131609</v>
      </c>
      <c r="OUE1790" s="62">
        <v>53131609</v>
      </c>
      <c r="OUF1790" s="62">
        <v>53131609</v>
      </c>
      <c r="OUG1790" s="62">
        <v>53131609</v>
      </c>
      <c r="OUH1790" s="62">
        <v>53131609</v>
      </c>
      <c r="OUI1790" s="62">
        <v>53131609</v>
      </c>
      <c r="OUJ1790" s="62">
        <v>53131609</v>
      </c>
      <c r="OUK1790" s="62">
        <v>53131609</v>
      </c>
      <c r="OUL1790" s="62">
        <v>53131609</v>
      </c>
      <c r="OUM1790" s="62">
        <v>53131609</v>
      </c>
      <c r="OUN1790" s="62">
        <v>53131609</v>
      </c>
      <c r="OUO1790" s="62">
        <v>53131609</v>
      </c>
      <c r="OUP1790" s="62">
        <v>53131609</v>
      </c>
      <c r="OUQ1790" s="62">
        <v>53131609</v>
      </c>
      <c r="OUR1790" s="62">
        <v>53131609</v>
      </c>
      <c r="OUS1790" s="62">
        <v>53131609</v>
      </c>
      <c r="OUT1790" s="62">
        <v>53131609</v>
      </c>
      <c r="OUU1790" s="62">
        <v>53131609</v>
      </c>
      <c r="OUV1790" s="62">
        <v>53131609</v>
      </c>
      <c r="OUW1790" s="62">
        <v>53131609</v>
      </c>
      <c r="OUX1790" s="62">
        <v>53131609</v>
      </c>
      <c r="OUY1790" s="62">
        <v>53131609</v>
      </c>
      <c r="OUZ1790" s="62">
        <v>53131609</v>
      </c>
      <c r="OVA1790" s="62">
        <v>53131609</v>
      </c>
      <c r="OVB1790" s="62">
        <v>53131609</v>
      </c>
      <c r="OVC1790" s="62">
        <v>53131609</v>
      </c>
      <c r="OVD1790" s="62">
        <v>53131609</v>
      </c>
      <c r="OVE1790" s="62">
        <v>53131609</v>
      </c>
      <c r="OVF1790" s="62">
        <v>53131609</v>
      </c>
      <c r="OVG1790" s="62">
        <v>53131609</v>
      </c>
      <c r="OVH1790" s="62">
        <v>53131609</v>
      </c>
      <c r="OVI1790" s="62">
        <v>53131609</v>
      </c>
      <c r="OVJ1790" s="62">
        <v>53131609</v>
      </c>
      <c r="OVK1790" s="62">
        <v>53131609</v>
      </c>
      <c r="OVL1790" s="62">
        <v>53131609</v>
      </c>
      <c r="OVM1790" s="62">
        <v>53131609</v>
      </c>
      <c r="OVN1790" s="62">
        <v>53131609</v>
      </c>
      <c r="OVO1790" s="62">
        <v>53131609</v>
      </c>
      <c r="OVP1790" s="62">
        <v>53131609</v>
      </c>
      <c r="OVQ1790" s="62">
        <v>53131609</v>
      </c>
      <c r="OVR1790" s="62">
        <v>53131609</v>
      </c>
      <c r="OVS1790" s="62">
        <v>53131609</v>
      </c>
      <c r="OVT1790" s="62">
        <v>53131609</v>
      </c>
      <c r="OVU1790" s="62">
        <v>53131609</v>
      </c>
      <c r="OVV1790" s="62">
        <v>53131609</v>
      </c>
      <c r="OVW1790" s="62">
        <v>53131609</v>
      </c>
      <c r="OVX1790" s="62">
        <v>53131609</v>
      </c>
      <c r="OVY1790" s="62">
        <v>53131609</v>
      </c>
      <c r="OVZ1790" s="62">
        <v>53131609</v>
      </c>
      <c r="OWA1790" s="62">
        <v>53131609</v>
      </c>
      <c r="OWB1790" s="62">
        <v>53131609</v>
      </c>
      <c r="OWC1790" s="62">
        <v>53131609</v>
      </c>
      <c r="OWD1790" s="62">
        <v>53131609</v>
      </c>
      <c r="OWE1790" s="62">
        <v>53131609</v>
      </c>
      <c r="OWF1790" s="62">
        <v>53131609</v>
      </c>
      <c r="OWG1790" s="62">
        <v>53131609</v>
      </c>
      <c r="OWH1790" s="62">
        <v>53131609</v>
      </c>
      <c r="OWI1790" s="62">
        <v>53131609</v>
      </c>
      <c r="OWJ1790" s="62">
        <v>53131609</v>
      </c>
      <c r="OWK1790" s="62">
        <v>53131609</v>
      </c>
      <c r="OWL1790" s="62">
        <v>53131609</v>
      </c>
      <c r="OWM1790" s="62">
        <v>53131609</v>
      </c>
      <c r="OWN1790" s="62">
        <v>53131609</v>
      </c>
      <c r="OWO1790" s="62">
        <v>53131609</v>
      </c>
      <c r="OWP1790" s="62">
        <v>53131609</v>
      </c>
      <c r="OWQ1790" s="62">
        <v>53131609</v>
      </c>
      <c r="OWR1790" s="62">
        <v>53131609</v>
      </c>
      <c r="OWS1790" s="62">
        <v>53131609</v>
      </c>
      <c r="OWT1790" s="62">
        <v>53131609</v>
      </c>
      <c r="OWU1790" s="62">
        <v>53131609</v>
      </c>
      <c r="OWV1790" s="62">
        <v>53131609</v>
      </c>
      <c r="OWW1790" s="62">
        <v>53131609</v>
      </c>
      <c r="OWX1790" s="62">
        <v>53131609</v>
      </c>
      <c r="OWY1790" s="62">
        <v>53131609</v>
      </c>
      <c r="OWZ1790" s="62">
        <v>53131609</v>
      </c>
      <c r="OXA1790" s="62">
        <v>53131609</v>
      </c>
      <c r="OXB1790" s="62">
        <v>53131609</v>
      </c>
      <c r="OXC1790" s="62">
        <v>53131609</v>
      </c>
      <c r="OXD1790" s="62">
        <v>53131609</v>
      </c>
      <c r="OXE1790" s="62">
        <v>53131609</v>
      </c>
      <c r="OXF1790" s="62">
        <v>53131609</v>
      </c>
      <c r="OXG1790" s="62">
        <v>53131609</v>
      </c>
      <c r="OXH1790" s="62">
        <v>53131609</v>
      </c>
      <c r="OXI1790" s="62">
        <v>53131609</v>
      </c>
      <c r="OXJ1790" s="62">
        <v>53131609</v>
      </c>
      <c r="OXK1790" s="62">
        <v>53131609</v>
      </c>
      <c r="OXL1790" s="62">
        <v>53131609</v>
      </c>
      <c r="OXM1790" s="62">
        <v>53131609</v>
      </c>
      <c r="OXN1790" s="62">
        <v>53131609</v>
      </c>
      <c r="OXO1790" s="62">
        <v>53131609</v>
      </c>
      <c r="OXP1790" s="62">
        <v>53131609</v>
      </c>
      <c r="OXQ1790" s="62">
        <v>53131609</v>
      </c>
      <c r="OXR1790" s="62">
        <v>53131609</v>
      </c>
      <c r="OXS1790" s="62">
        <v>53131609</v>
      </c>
      <c r="OXT1790" s="62">
        <v>53131609</v>
      </c>
      <c r="OXU1790" s="62">
        <v>53131609</v>
      </c>
      <c r="OXV1790" s="62">
        <v>53131609</v>
      </c>
      <c r="OXW1790" s="62">
        <v>53131609</v>
      </c>
      <c r="OXX1790" s="62">
        <v>53131609</v>
      </c>
      <c r="OXY1790" s="62">
        <v>53131609</v>
      </c>
      <c r="OXZ1790" s="62">
        <v>53131609</v>
      </c>
      <c r="OYA1790" s="62">
        <v>53131609</v>
      </c>
      <c r="OYB1790" s="62">
        <v>53131609</v>
      </c>
      <c r="OYC1790" s="62">
        <v>53131609</v>
      </c>
      <c r="OYD1790" s="62">
        <v>53131609</v>
      </c>
      <c r="OYE1790" s="62">
        <v>53131609</v>
      </c>
      <c r="OYF1790" s="62">
        <v>53131609</v>
      </c>
      <c r="OYG1790" s="62">
        <v>53131609</v>
      </c>
      <c r="OYH1790" s="62">
        <v>53131609</v>
      </c>
      <c r="OYI1790" s="62">
        <v>53131609</v>
      </c>
      <c r="OYJ1790" s="62">
        <v>53131609</v>
      </c>
      <c r="OYK1790" s="62">
        <v>53131609</v>
      </c>
      <c r="OYL1790" s="62">
        <v>53131609</v>
      </c>
      <c r="OYM1790" s="62">
        <v>53131609</v>
      </c>
      <c r="OYN1790" s="62">
        <v>53131609</v>
      </c>
      <c r="OYO1790" s="62">
        <v>53131609</v>
      </c>
      <c r="OYP1790" s="62">
        <v>53131609</v>
      </c>
      <c r="OYQ1790" s="62">
        <v>53131609</v>
      </c>
      <c r="OYR1790" s="62">
        <v>53131609</v>
      </c>
      <c r="OYS1790" s="62">
        <v>53131609</v>
      </c>
      <c r="OYT1790" s="62">
        <v>53131609</v>
      </c>
      <c r="OYU1790" s="62">
        <v>53131609</v>
      </c>
      <c r="OYV1790" s="62">
        <v>53131609</v>
      </c>
      <c r="OYW1790" s="62">
        <v>53131609</v>
      </c>
      <c r="OYX1790" s="62">
        <v>53131609</v>
      </c>
      <c r="OYY1790" s="62">
        <v>53131609</v>
      </c>
      <c r="OYZ1790" s="62">
        <v>53131609</v>
      </c>
      <c r="OZA1790" s="62">
        <v>53131609</v>
      </c>
      <c r="OZB1790" s="62">
        <v>53131609</v>
      </c>
      <c r="OZC1790" s="62">
        <v>53131609</v>
      </c>
      <c r="OZD1790" s="62">
        <v>53131609</v>
      </c>
      <c r="OZE1790" s="62">
        <v>53131609</v>
      </c>
      <c r="OZF1790" s="62">
        <v>53131609</v>
      </c>
      <c r="OZG1790" s="62">
        <v>53131609</v>
      </c>
      <c r="OZH1790" s="62">
        <v>53131609</v>
      </c>
      <c r="OZI1790" s="62">
        <v>53131609</v>
      </c>
      <c r="OZJ1790" s="62">
        <v>53131609</v>
      </c>
      <c r="OZK1790" s="62">
        <v>53131609</v>
      </c>
      <c r="OZL1790" s="62">
        <v>53131609</v>
      </c>
      <c r="OZM1790" s="62">
        <v>53131609</v>
      </c>
      <c r="OZN1790" s="62">
        <v>53131609</v>
      </c>
      <c r="OZO1790" s="62">
        <v>53131609</v>
      </c>
      <c r="OZP1790" s="62">
        <v>53131609</v>
      </c>
      <c r="OZQ1790" s="62">
        <v>53131609</v>
      </c>
      <c r="OZR1790" s="62">
        <v>53131609</v>
      </c>
      <c r="OZS1790" s="62">
        <v>53131609</v>
      </c>
      <c r="OZT1790" s="62">
        <v>53131609</v>
      </c>
      <c r="OZU1790" s="62">
        <v>53131609</v>
      </c>
      <c r="OZV1790" s="62">
        <v>53131609</v>
      </c>
      <c r="OZW1790" s="62">
        <v>53131609</v>
      </c>
      <c r="OZX1790" s="62">
        <v>53131609</v>
      </c>
      <c r="OZY1790" s="62">
        <v>53131609</v>
      </c>
      <c r="OZZ1790" s="62">
        <v>53131609</v>
      </c>
      <c r="PAA1790" s="62">
        <v>53131609</v>
      </c>
      <c r="PAB1790" s="62">
        <v>53131609</v>
      </c>
      <c r="PAC1790" s="62">
        <v>53131609</v>
      </c>
      <c r="PAD1790" s="62">
        <v>53131609</v>
      </c>
      <c r="PAE1790" s="62">
        <v>53131609</v>
      </c>
      <c r="PAF1790" s="62">
        <v>53131609</v>
      </c>
      <c r="PAG1790" s="62">
        <v>53131609</v>
      </c>
      <c r="PAH1790" s="62">
        <v>53131609</v>
      </c>
      <c r="PAI1790" s="62">
        <v>53131609</v>
      </c>
      <c r="PAJ1790" s="62">
        <v>53131609</v>
      </c>
      <c r="PAK1790" s="62">
        <v>53131609</v>
      </c>
      <c r="PAL1790" s="62">
        <v>53131609</v>
      </c>
      <c r="PAM1790" s="62">
        <v>53131609</v>
      </c>
      <c r="PAN1790" s="62">
        <v>53131609</v>
      </c>
      <c r="PAO1790" s="62">
        <v>53131609</v>
      </c>
      <c r="PAP1790" s="62">
        <v>53131609</v>
      </c>
      <c r="PAQ1790" s="62">
        <v>53131609</v>
      </c>
      <c r="PAR1790" s="62">
        <v>53131609</v>
      </c>
      <c r="PAS1790" s="62">
        <v>53131609</v>
      </c>
      <c r="PAT1790" s="62">
        <v>53131609</v>
      </c>
      <c r="PAU1790" s="62">
        <v>53131609</v>
      </c>
      <c r="PAV1790" s="62">
        <v>53131609</v>
      </c>
      <c r="PAW1790" s="62">
        <v>53131609</v>
      </c>
      <c r="PAX1790" s="62">
        <v>53131609</v>
      </c>
      <c r="PAY1790" s="62">
        <v>53131609</v>
      </c>
      <c r="PAZ1790" s="62">
        <v>53131609</v>
      </c>
      <c r="PBA1790" s="62">
        <v>53131609</v>
      </c>
      <c r="PBB1790" s="62">
        <v>53131609</v>
      </c>
      <c r="PBC1790" s="62">
        <v>53131609</v>
      </c>
      <c r="PBD1790" s="62">
        <v>53131609</v>
      </c>
      <c r="PBE1790" s="62">
        <v>53131609</v>
      </c>
      <c r="PBF1790" s="62">
        <v>53131609</v>
      </c>
      <c r="PBG1790" s="62">
        <v>53131609</v>
      </c>
      <c r="PBH1790" s="62">
        <v>53131609</v>
      </c>
      <c r="PBI1790" s="62">
        <v>53131609</v>
      </c>
      <c r="PBJ1790" s="62">
        <v>53131609</v>
      </c>
      <c r="PBK1790" s="62">
        <v>53131609</v>
      </c>
      <c r="PBL1790" s="62">
        <v>53131609</v>
      </c>
      <c r="PBM1790" s="62">
        <v>53131609</v>
      </c>
      <c r="PBN1790" s="62">
        <v>53131609</v>
      </c>
      <c r="PBO1790" s="62">
        <v>53131609</v>
      </c>
      <c r="PBP1790" s="62">
        <v>53131609</v>
      </c>
      <c r="PBQ1790" s="62">
        <v>53131609</v>
      </c>
      <c r="PBR1790" s="62">
        <v>53131609</v>
      </c>
      <c r="PBS1790" s="62">
        <v>53131609</v>
      </c>
      <c r="PBT1790" s="62">
        <v>53131609</v>
      </c>
      <c r="PBU1790" s="62">
        <v>53131609</v>
      </c>
      <c r="PBV1790" s="62">
        <v>53131609</v>
      </c>
      <c r="PBW1790" s="62">
        <v>53131609</v>
      </c>
      <c r="PBX1790" s="62">
        <v>53131609</v>
      </c>
      <c r="PBY1790" s="62">
        <v>53131609</v>
      </c>
      <c r="PBZ1790" s="62">
        <v>53131609</v>
      </c>
      <c r="PCA1790" s="62">
        <v>53131609</v>
      </c>
      <c r="PCB1790" s="62">
        <v>53131609</v>
      </c>
      <c r="PCC1790" s="62">
        <v>53131609</v>
      </c>
      <c r="PCD1790" s="62">
        <v>53131609</v>
      </c>
      <c r="PCE1790" s="62">
        <v>53131609</v>
      </c>
      <c r="PCF1790" s="62">
        <v>53131609</v>
      </c>
      <c r="PCG1790" s="62">
        <v>53131609</v>
      </c>
      <c r="PCH1790" s="62">
        <v>53131609</v>
      </c>
      <c r="PCI1790" s="62">
        <v>53131609</v>
      </c>
      <c r="PCJ1790" s="62">
        <v>53131609</v>
      </c>
      <c r="PCK1790" s="62">
        <v>53131609</v>
      </c>
      <c r="PCL1790" s="62">
        <v>53131609</v>
      </c>
      <c r="PCM1790" s="62">
        <v>53131609</v>
      </c>
      <c r="PCN1790" s="62">
        <v>53131609</v>
      </c>
      <c r="PCO1790" s="62">
        <v>53131609</v>
      </c>
      <c r="PCP1790" s="62">
        <v>53131609</v>
      </c>
      <c r="PCQ1790" s="62">
        <v>53131609</v>
      </c>
      <c r="PCR1790" s="62">
        <v>53131609</v>
      </c>
      <c r="PCS1790" s="62">
        <v>53131609</v>
      </c>
      <c r="PCT1790" s="62">
        <v>53131609</v>
      </c>
      <c r="PCU1790" s="62">
        <v>53131609</v>
      </c>
      <c r="PCV1790" s="62">
        <v>53131609</v>
      </c>
      <c r="PCW1790" s="62">
        <v>53131609</v>
      </c>
      <c r="PCX1790" s="62">
        <v>53131609</v>
      </c>
      <c r="PCY1790" s="62">
        <v>53131609</v>
      </c>
      <c r="PCZ1790" s="62">
        <v>53131609</v>
      </c>
      <c r="PDA1790" s="62">
        <v>53131609</v>
      </c>
      <c r="PDB1790" s="62">
        <v>53131609</v>
      </c>
      <c r="PDC1790" s="62">
        <v>53131609</v>
      </c>
      <c r="PDD1790" s="62">
        <v>53131609</v>
      </c>
      <c r="PDE1790" s="62">
        <v>53131609</v>
      </c>
      <c r="PDF1790" s="62">
        <v>53131609</v>
      </c>
      <c r="PDG1790" s="62">
        <v>53131609</v>
      </c>
      <c r="PDH1790" s="62">
        <v>53131609</v>
      </c>
      <c r="PDI1790" s="62">
        <v>53131609</v>
      </c>
      <c r="PDJ1790" s="62">
        <v>53131609</v>
      </c>
      <c r="PDK1790" s="62">
        <v>53131609</v>
      </c>
      <c r="PDL1790" s="62">
        <v>53131609</v>
      </c>
      <c r="PDM1790" s="62">
        <v>53131609</v>
      </c>
      <c r="PDN1790" s="62">
        <v>53131609</v>
      </c>
      <c r="PDO1790" s="62">
        <v>53131609</v>
      </c>
      <c r="PDP1790" s="62">
        <v>53131609</v>
      </c>
      <c r="PDQ1790" s="62">
        <v>53131609</v>
      </c>
      <c r="PDR1790" s="62">
        <v>53131609</v>
      </c>
      <c r="PDS1790" s="62">
        <v>53131609</v>
      </c>
      <c r="PDT1790" s="62">
        <v>53131609</v>
      </c>
      <c r="PDU1790" s="62">
        <v>53131609</v>
      </c>
      <c r="PDV1790" s="62">
        <v>53131609</v>
      </c>
      <c r="PDW1790" s="62">
        <v>53131609</v>
      </c>
      <c r="PDX1790" s="62">
        <v>53131609</v>
      </c>
      <c r="PDY1790" s="62">
        <v>53131609</v>
      </c>
      <c r="PDZ1790" s="62">
        <v>53131609</v>
      </c>
      <c r="PEA1790" s="62">
        <v>53131609</v>
      </c>
      <c r="PEB1790" s="62">
        <v>53131609</v>
      </c>
      <c r="PEC1790" s="62">
        <v>53131609</v>
      </c>
      <c r="PED1790" s="62">
        <v>53131609</v>
      </c>
      <c r="PEE1790" s="62">
        <v>53131609</v>
      </c>
      <c r="PEF1790" s="62">
        <v>53131609</v>
      </c>
      <c r="PEG1790" s="62">
        <v>53131609</v>
      </c>
      <c r="PEH1790" s="62">
        <v>53131609</v>
      </c>
      <c r="PEI1790" s="62">
        <v>53131609</v>
      </c>
      <c r="PEJ1790" s="62">
        <v>53131609</v>
      </c>
      <c r="PEK1790" s="62">
        <v>53131609</v>
      </c>
      <c r="PEL1790" s="62">
        <v>53131609</v>
      </c>
      <c r="PEM1790" s="62">
        <v>53131609</v>
      </c>
      <c r="PEN1790" s="62">
        <v>53131609</v>
      </c>
      <c r="PEO1790" s="62">
        <v>53131609</v>
      </c>
      <c r="PEP1790" s="62">
        <v>53131609</v>
      </c>
      <c r="PEQ1790" s="62">
        <v>53131609</v>
      </c>
      <c r="PER1790" s="62">
        <v>53131609</v>
      </c>
      <c r="PES1790" s="62">
        <v>53131609</v>
      </c>
      <c r="PET1790" s="62">
        <v>53131609</v>
      </c>
      <c r="PEU1790" s="62">
        <v>53131609</v>
      </c>
      <c r="PEV1790" s="62">
        <v>53131609</v>
      </c>
      <c r="PEW1790" s="62">
        <v>53131609</v>
      </c>
      <c r="PEX1790" s="62">
        <v>53131609</v>
      </c>
      <c r="PEY1790" s="62">
        <v>53131609</v>
      </c>
      <c r="PEZ1790" s="62">
        <v>53131609</v>
      </c>
      <c r="PFA1790" s="62">
        <v>53131609</v>
      </c>
      <c r="PFB1790" s="62">
        <v>53131609</v>
      </c>
      <c r="PFC1790" s="62">
        <v>53131609</v>
      </c>
      <c r="PFD1790" s="62">
        <v>53131609</v>
      </c>
      <c r="PFE1790" s="62">
        <v>53131609</v>
      </c>
      <c r="PFF1790" s="62">
        <v>53131609</v>
      </c>
      <c r="PFG1790" s="62">
        <v>53131609</v>
      </c>
      <c r="PFH1790" s="62">
        <v>53131609</v>
      </c>
      <c r="PFI1790" s="62">
        <v>53131609</v>
      </c>
      <c r="PFJ1790" s="62">
        <v>53131609</v>
      </c>
      <c r="PFK1790" s="62">
        <v>53131609</v>
      </c>
      <c r="PFL1790" s="62">
        <v>53131609</v>
      </c>
      <c r="PFM1790" s="62">
        <v>53131609</v>
      </c>
      <c r="PFN1790" s="62">
        <v>53131609</v>
      </c>
      <c r="PFO1790" s="62">
        <v>53131609</v>
      </c>
      <c r="PFP1790" s="62">
        <v>53131609</v>
      </c>
      <c r="PFQ1790" s="62">
        <v>53131609</v>
      </c>
      <c r="PFR1790" s="62">
        <v>53131609</v>
      </c>
      <c r="PFS1790" s="62">
        <v>53131609</v>
      </c>
      <c r="PFT1790" s="62">
        <v>53131609</v>
      </c>
      <c r="PFU1790" s="62">
        <v>53131609</v>
      </c>
      <c r="PFV1790" s="62">
        <v>53131609</v>
      </c>
      <c r="PFW1790" s="62">
        <v>53131609</v>
      </c>
      <c r="PFX1790" s="62">
        <v>53131609</v>
      </c>
      <c r="PFY1790" s="62">
        <v>53131609</v>
      </c>
      <c r="PFZ1790" s="62">
        <v>53131609</v>
      </c>
      <c r="PGA1790" s="62">
        <v>53131609</v>
      </c>
      <c r="PGB1790" s="62">
        <v>53131609</v>
      </c>
      <c r="PGC1790" s="62">
        <v>53131609</v>
      </c>
      <c r="PGD1790" s="62">
        <v>53131609</v>
      </c>
      <c r="PGE1790" s="62">
        <v>53131609</v>
      </c>
      <c r="PGF1790" s="62">
        <v>53131609</v>
      </c>
      <c r="PGG1790" s="62">
        <v>53131609</v>
      </c>
      <c r="PGH1790" s="62">
        <v>53131609</v>
      </c>
      <c r="PGI1790" s="62">
        <v>53131609</v>
      </c>
      <c r="PGJ1790" s="62">
        <v>53131609</v>
      </c>
      <c r="PGK1790" s="62">
        <v>53131609</v>
      </c>
      <c r="PGL1790" s="62">
        <v>53131609</v>
      </c>
      <c r="PGM1790" s="62">
        <v>53131609</v>
      </c>
      <c r="PGN1790" s="62">
        <v>53131609</v>
      </c>
      <c r="PGO1790" s="62">
        <v>53131609</v>
      </c>
      <c r="PGP1790" s="62">
        <v>53131609</v>
      </c>
      <c r="PGQ1790" s="62">
        <v>53131609</v>
      </c>
      <c r="PGR1790" s="62">
        <v>53131609</v>
      </c>
      <c r="PGS1790" s="62">
        <v>53131609</v>
      </c>
      <c r="PGT1790" s="62">
        <v>53131609</v>
      </c>
      <c r="PGU1790" s="62">
        <v>53131609</v>
      </c>
      <c r="PGV1790" s="62">
        <v>53131609</v>
      </c>
      <c r="PGW1790" s="62">
        <v>53131609</v>
      </c>
      <c r="PGX1790" s="62">
        <v>53131609</v>
      </c>
      <c r="PGY1790" s="62">
        <v>53131609</v>
      </c>
      <c r="PGZ1790" s="62">
        <v>53131609</v>
      </c>
      <c r="PHA1790" s="62">
        <v>53131609</v>
      </c>
      <c r="PHB1790" s="62">
        <v>53131609</v>
      </c>
      <c r="PHC1790" s="62">
        <v>53131609</v>
      </c>
      <c r="PHD1790" s="62">
        <v>53131609</v>
      </c>
      <c r="PHE1790" s="62">
        <v>53131609</v>
      </c>
      <c r="PHF1790" s="62">
        <v>53131609</v>
      </c>
      <c r="PHG1790" s="62">
        <v>53131609</v>
      </c>
      <c r="PHH1790" s="62">
        <v>53131609</v>
      </c>
      <c r="PHI1790" s="62">
        <v>53131609</v>
      </c>
      <c r="PHJ1790" s="62">
        <v>53131609</v>
      </c>
      <c r="PHK1790" s="62">
        <v>53131609</v>
      </c>
      <c r="PHL1790" s="62">
        <v>53131609</v>
      </c>
      <c r="PHM1790" s="62">
        <v>53131609</v>
      </c>
      <c r="PHN1790" s="62">
        <v>53131609</v>
      </c>
      <c r="PHO1790" s="62">
        <v>53131609</v>
      </c>
      <c r="PHP1790" s="62">
        <v>53131609</v>
      </c>
      <c r="PHQ1790" s="62">
        <v>53131609</v>
      </c>
      <c r="PHR1790" s="62">
        <v>53131609</v>
      </c>
      <c r="PHS1790" s="62">
        <v>53131609</v>
      </c>
      <c r="PHT1790" s="62">
        <v>53131609</v>
      </c>
      <c r="PHU1790" s="62">
        <v>53131609</v>
      </c>
      <c r="PHV1790" s="62">
        <v>53131609</v>
      </c>
      <c r="PHW1790" s="62">
        <v>53131609</v>
      </c>
      <c r="PHX1790" s="62">
        <v>53131609</v>
      </c>
      <c r="PHY1790" s="62">
        <v>53131609</v>
      </c>
      <c r="PHZ1790" s="62">
        <v>53131609</v>
      </c>
      <c r="PIA1790" s="62">
        <v>53131609</v>
      </c>
      <c r="PIB1790" s="62">
        <v>53131609</v>
      </c>
      <c r="PIC1790" s="62">
        <v>53131609</v>
      </c>
      <c r="PID1790" s="62">
        <v>53131609</v>
      </c>
      <c r="PIE1790" s="62">
        <v>53131609</v>
      </c>
      <c r="PIF1790" s="62">
        <v>53131609</v>
      </c>
      <c r="PIG1790" s="62">
        <v>53131609</v>
      </c>
      <c r="PIH1790" s="62">
        <v>53131609</v>
      </c>
      <c r="PII1790" s="62">
        <v>53131609</v>
      </c>
      <c r="PIJ1790" s="62">
        <v>53131609</v>
      </c>
      <c r="PIK1790" s="62">
        <v>53131609</v>
      </c>
      <c r="PIL1790" s="62">
        <v>53131609</v>
      </c>
      <c r="PIM1790" s="62">
        <v>53131609</v>
      </c>
      <c r="PIN1790" s="62">
        <v>53131609</v>
      </c>
      <c r="PIO1790" s="62">
        <v>53131609</v>
      </c>
      <c r="PIP1790" s="62">
        <v>53131609</v>
      </c>
      <c r="PIQ1790" s="62">
        <v>53131609</v>
      </c>
      <c r="PIR1790" s="62">
        <v>53131609</v>
      </c>
      <c r="PIS1790" s="62">
        <v>53131609</v>
      </c>
      <c r="PIT1790" s="62">
        <v>53131609</v>
      </c>
      <c r="PIU1790" s="62">
        <v>53131609</v>
      </c>
      <c r="PIV1790" s="62">
        <v>53131609</v>
      </c>
      <c r="PIW1790" s="62">
        <v>53131609</v>
      </c>
      <c r="PIX1790" s="62">
        <v>53131609</v>
      </c>
      <c r="PIY1790" s="62">
        <v>53131609</v>
      </c>
      <c r="PIZ1790" s="62">
        <v>53131609</v>
      </c>
      <c r="PJA1790" s="62">
        <v>53131609</v>
      </c>
      <c r="PJB1790" s="62">
        <v>53131609</v>
      </c>
      <c r="PJC1790" s="62">
        <v>53131609</v>
      </c>
      <c r="PJD1790" s="62">
        <v>53131609</v>
      </c>
      <c r="PJE1790" s="62">
        <v>53131609</v>
      </c>
      <c r="PJF1790" s="62">
        <v>53131609</v>
      </c>
      <c r="PJG1790" s="62">
        <v>53131609</v>
      </c>
      <c r="PJH1790" s="62">
        <v>53131609</v>
      </c>
      <c r="PJI1790" s="62">
        <v>53131609</v>
      </c>
      <c r="PJJ1790" s="62">
        <v>53131609</v>
      </c>
      <c r="PJK1790" s="62">
        <v>53131609</v>
      </c>
      <c r="PJL1790" s="62">
        <v>53131609</v>
      </c>
      <c r="PJM1790" s="62">
        <v>53131609</v>
      </c>
      <c r="PJN1790" s="62">
        <v>53131609</v>
      </c>
      <c r="PJO1790" s="62">
        <v>53131609</v>
      </c>
      <c r="PJP1790" s="62">
        <v>53131609</v>
      </c>
      <c r="PJQ1790" s="62">
        <v>53131609</v>
      </c>
      <c r="PJR1790" s="62">
        <v>53131609</v>
      </c>
      <c r="PJS1790" s="62">
        <v>53131609</v>
      </c>
      <c r="PJT1790" s="62">
        <v>53131609</v>
      </c>
      <c r="PJU1790" s="62">
        <v>53131609</v>
      </c>
      <c r="PJV1790" s="62">
        <v>53131609</v>
      </c>
      <c r="PJW1790" s="62">
        <v>53131609</v>
      </c>
      <c r="PJX1790" s="62">
        <v>53131609</v>
      </c>
      <c r="PJY1790" s="62">
        <v>53131609</v>
      </c>
      <c r="PJZ1790" s="62">
        <v>53131609</v>
      </c>
      <c r="PKA1790" s="62">
        <v>53131609</v>
      </c>
      <c r="PKB1790" s="62">
        <v>53131609</v>
      </c>
      <c r="PKC1790" s="62">
        <v>53131609</v>
      </c>
      <c r="PKD1790" s="62">
        <v>53131609</v>
      </c>
      <c r="PKE1790" s="62">
        <v>53131609</v>
      </c>
      <c r="PKF1790" s="62">
        <v>53131609</v>
      </c>
      <c r="PKG1790" s="62">
        <v>53131609</v>
      </c>
      <c r="PKH1790" s="62">
        <v>53131609</v>
      </c>
      <c r="PKI1790" s="62">
        <v>53131609</v>
      </c>
      <c r="PKJ1790" s="62">
        <v>53131609</v>
      </c>
      <c r="PKK1790" s="62">
        <v>53131609</v>
      </c>
      <c r="PKL1790" s="62">
        <v>53131609</v>
      </c>
      <c r="PKM1790" s="62">
        <v>53131609</v>
      </c>
      <c r="PKN1790" s="62">
        <v>53131609</v>
      </c>
      <c r="PKO1790" s="62">
        <v>53131609</v>
      </c>
      <c r="PKP1790" s="62">
        <v>53131609</v>
      </c>
      <c r="PKQ1790" s="62">
        <v>53131609</v>
      </c>
      <c r="PKR1790" s="62">
        <v>53131609</v>
      </c>
      <c r="PKS1790" s="62">
        <v>53131609</v>
      </c>
      <c r="PKT1790" s="62">
        <v>53131609</v>
      </c>
      <c r="PKU1790" s="62">
        <v>53131609</v>
      </c>
      <c r="PKV1790" s="62">
        <v>53131609</v>
      </c>
      <c r="PKW1790" s="62">
        <v>53131609</v>
      </c>
      <c r="PKX1790" s="62">
        <v>53131609</v>
      </c>
      <c r="PKY1790" s="62">
        <v>53131609</v>
      </c>
      <c r="PKZ1790" s="62">
        <v>53131609</v>
      </c>
      <c r="PLA1790" s="62">
        <v>53131609</v>
      </c>
      <c r="PLB1790" s="62">
        <v>53131609</v>
      </c>
      <c r="PLC1790" s="62">
        <v>53131609</v>
      </c>
      <c r="PLD1790" s="62">
        <v>53131609</v>
      </c>
      <c r="PLE1790" s="62">
        <v>53131609</v>
      </c>
      <c r="PLF1790" s="62">
        <v>53131609</v>
      </c>
      <c r="PLG1790" s="62">
        <v>53131609</v>
      </c>
      <c r="PLH1790" s="62">
        <v>53131609</v>
      </c>
      <c r="PLI1790" s="62">
        <v>53131609</v>
      </c>
      <c r="PLJ1790" s="62">
        <v>53131609</v>
      </c>
      <c r="PLK1790" s="62">
        <v>53131609</v>
      </c>
      <c r="PLL1790" s="62">
        <v>53131609</v>
      </c>
      <c r="PLM1790" s="62">
        <v>53131609</v>
      </c>
      <c r="PLN1790" s="62">
        <v>53131609</v>
      </c>
      <c r="PLO1790" s="62">
        <v>53131609</v>
      </c>
      <c r="PLP1790" s="62">
        <v>53131609</v>
      </c>
      <c r="PLQ1790" s="62">
        <v>53131609</v>
      </c>
      <c r="PLR1790" s="62">
        <v>53131609</v>
      </c>
      <c r="PLS1790" s="62">
        <v>53131609</v>
      </c>
      <c r="PLT1790" s="62">
        <v>53131609</v>
      </c>
      <c r="PLU1790" s="62">
        <v>53131609</v>
      </c>
      <c r="PLV1790" s="62">
        <v>53131609</v>
      </c>
      <c r="PLW1790" s="62">
        <v>53131609</v>
      </c>
      <c r="PLX1790" s="62">
        <v>53131609</v>
      </c>
      <c r="PLY1790" s="62">
        <v>53131609</v>
      </c>
      <c r="PLZ1790" s="62">
        <v>53131609</v>
      </c>
      <c r="PMA1790" s="62">
        <v>53131609</v>
      </c>
      <c r="PMB1790" s="62">
        <v>53131609</v>
      </c>
      <c r="PMC1790" s="62">
        <v>53131609</v>
      </c>
      <c r="PMD1790" s="62">
        <v>53131609</v>
      </c>
      <c r="PME1790" s="62">
        <v>53131609</v>
      </c>
      <c r="PMF1790" s="62">
        <v>53131609</v>
      </c>
      <c r="PMG1790" s="62">
        <v>53131609</v>
      </c>
      <c r="PMH1790" s="62">
        <v>53131609</v>
      </c>
      <c r="PMI1790" s="62">
        <v>53131609</v>
      </c>
      <c r="PMJ1790" s="62">
        <v>53131609</v>
      </c>
      <c r="PMK1790" s="62">
        <v>53131609</v>
      </c>
      <c r="PML1790" s="62">
        <v>53131609</v>
      </c>
      <c r="PMM1790" s="62">
        <v>53131609</v>
      </c>
      <c r="PMN1790" s="62">
        <v>53131609</v>
      </c>
      <c r="PMO1790" s="62">
        <v>53131609</v>
      </c>
      <c r="PMP1790" s="62">
        <v>53131609</v>
      </c>
      <c r="PMQ1790" s="62">
        <v>53131609</v>
      </c>
      <c r="PMR1790" s="62">
        <v>53131609</v>
      </c>
      <c r="PMS1790" s="62">
        <v>53131609</v>
      </c>
      <c r="PMT1790" s="62">
        <v>53131609</v>
      </c>
      <c r="PMU1790" s="62">
        <v>53131609</v>
      </c>
      <c r="PMV1790" s="62">
        <v>53131609</v>
      </c>
      <c r="PMW1790" s="62">
        <v>53131609</v>
      </c>
      <c r="PMX1790" s="62">
        <v>53131609</v>
      </c>
      <c r="PMY1790" s="62">
        <v>53131609</v>
      </c>
      <c r="PMZ1790" s="62">
        <v>53131609</v>
      </c>
      <c r="PNA1790" s="62">
        <v>53131609</v>
      </c>
      <c r="PNB1790" s="62">
        <v>53131609</v>
      </c>
      <c r="PNC1790" s="62">
        <v>53131609</v>
      </c>
      <c r="PND1790" s="62">
        <v>53131609</v>
      </c>
      <c r="PNE1790" s="62">
        <v>53131609</v>
      </c>
      <c r="PNF1790" s="62">
        <v>53131609</v>
      </c>
      <c r="PNG1790" s="62">
        <v>53131609</v>
      </c>
      <c r="PNH1790" s="62">
        <v>53131609</v>
      </c>
      <c r="PNI1790" s="62">
        <v>53131609</v>
      </c>
      <c r="PNJ1790" s="62">
        <v>53131609</v>
      </c>
      <c r="PNK1790" s="62">
        <v>53131609</v>
      </c>
      <c r="PNL1790" s="62">
        <v>53131609</v>
      </c>
      <c r="PNM1790" s="62">
        <v>53131609</v>
      </c>
      <c r="PNN1790" s="62">
        <v>53131609</v>
      </c>
      <c r="PNO1790" s="62">
        <v>53131609</v>
      </c>
      <c r="PNP1790" s="62">
        <v>53131609</v>
      </c>
      <c r="PNQ1790" s="62">
        <v>53131609</v>
      </c>
      <c r="PNR1790" s="62">
        <v>53131609</v>
      </c>
      <c r="PNS1790" s="62">
        <v>53131609</v>
      </c>
      <c r="PNT1790" s="62">
        <v>53131609</v>
      </c>
      <c r="PNU1790" s="62">
        <v>53131609</v>
      </c>
      <c r="PNV1790" s="62">
        <v>53131609</v>
      </c>
      <c r="PNW1790" s="62">
        <v>53131609</v>
      </c>
      <c r="PNX1790" s="62">
        <v>53131609</v>
      </c>
      <c r="PNY1790" s="62">
        <v>53131609</v>
      </c>
      <c r="PNZ1790" s="62">
        <v>53131609</v>
      </c>
      <c r="POA1790" s="62">
        <v>53131609</v>
      </c>
      <c r="POB1790" s="62">
        <v>53131609</v>
      </c>
      <c r="POC1790" s="62">
        <v>53131609</v>
      </c>
      <c r="POD1790" s="62">
        <v>53131609</v>
      </c>
      <c r="POE1790" s="62">
        <v>53131609</v>
      </c>
      <c r="POF1790" s="62">
        <v>53131609</v>
      </c>
      <c r="POG1790" s="62">
        <v>53131609</v>
      </c>
      <c r="POH1790" s="62">
        <v>53131609</v>
      </c>
      <c r="POI1790" s="62">
        <v>53131609</v>
      </c>
      <c r="POJ1790" s="62">
        <v>53131609</v>
      </c>
      <c r="POK1790" s="62">
        <v>53131609</v>
      </c>
      <c r="POL1790" s="62">
        <v>53131609</v>
      </c>
      <c r="POM1790" s="62">
        <v>53131609</v>
      </c>
      <c r="PON1790" s="62">
        <v>53131609</v>
      </c>
      <c r="POO1790" s="62">
        <v>53131609</v>
      </c>
      <c r="POP1790" s="62">
        <v>53131609</v>
      </c>
      <c r="POQ1790" s="62">
        <v>53131609</v>
      </c>
      <c r="POR1790" s="62">
        <v>53131609</v>
      </c>
      <c r="POS1790" s="62">
        <v>53131609</v>
      </c>
      <c r="POT1790" s="62">
        <v>53131609</v>
      </c>
      <c r="POU1790" s="62">
        <v>53131609</v>
      </c>
      <c r="POV1790" s="62">
        <v>53131609</v>
      </c>
      <c r="POW1790" s="62">
        <v>53131609</v>
      </c>
      <c r="POX1790" s="62">
        <v>53131609</v>
      </c>
      <c r="POY1790" s="62">
        <v>53131609</v>
      </c>
      <c r="POZ1790" s="62">
        <v>53131609</v>
      </c>
      <c r="PPA1790" s="62">
        <v>53131609</v>
      </c>
      <c r="PPB1790" s="62">
        <v>53131609</v>
      </c>
      <c r="PPC1790" s="62">
        <v>53131609</v>
      </c>
      <c r="PPD1790" s="62">
        <v>53131609</v>
      </c>
      <c r="PPE1790" s="62">
        <v>53131609</v>
      </c>
      <c r="PPF1790" s="62">
        <v>53131609</v>
      </c>
      <c r="PPG1790" s="62">
        <v>53131609</v>
      </c>
      <c r="PPH1790" s="62">
        <v>53131609</v>
      </c>
      <c r="PPI1790" s="62">
        <v>53131609</v>
      </c>
      <c r="PPJ1790" s="62">
        <v>53131609</v>
      </c>
      <c r="PPK1790" s="62">
        <v>53131609</v>
      </c>
      <c r="PPL1790" s="62">
        <v>53131609</v>
      </c>
      <c r="PPM1790" s="62">
        <v>53131609</v>
      </c>
      <c r="PPN1790" s="62">
        <v>53131609</v>
      </c>
      <c r="PPO1790" s="62">
        <v>53131609</v>
      </c>
      <c r="PPP1790" s="62">
        <v>53131609</v>
      </c>
      <c r="PPQ1790" s="62">
        <v>53131609</v>
      </c>
      <c r="PPR1790" s="62">
        <v>53131609</v>
      </c>
      <c r="PPS1790" s="62">
        <v>53131609</v>
      </c>
      <c r="PPT1790" s="62">
        <v>53131609</v>
      </c>
      <c r="PPU1790" s="62">
        <v>53131609</v>
      </c>
      <c r="PPV1790" s="62">
        <v>53131609</v>
      </c>
      <c r="PPW1790" s="62">
        <v>53131609</v>
      </c>
      <c r="PPX1790" s="62">
        <v>53131609</v>
      </c>
      <c r="PPY1790" s="62">
        <v>53131609</v>
      </c>
      <c r="PPZ1790" s="62">
        <v>53131609</v>
      </c>
      <c r="PQA1790" s="62">
        <v>53131609</v>
      </c>
      <c r="PQB1790" s="62">
        <v>53131609</v>
      </c>
      <c r="PQC1790" s="62">
        <v>53131609</v>
      </c>
      <c r="PQD1790" s="62">
        <v>53131609</v>
      </c>
      <c r="PQE1790" s="62">
        <v>53131609</v>
      </c>
      <c r="PQF1790" s="62">
        <v>53131609</v>
      </c>
      <c r="PQG1790" s="62">
        <v>53131609</v>
      </c>
      <c r="PQH1790" s="62">
        <v>53131609</v>
      </c>
      <c r="PQI1790" s="62">
        <v>53131609</v>
      </c>
      <c r="PQJ1790" s="62">
        <v>53131609</v>
      </c>
      <c r="PQK1790" s="62">
        <v>53131609</v>
      </c>
      <c r="PQL1790" s="62">
        <v>53131609</v>
      </c>
      <c r="PQM1790" s="62">
        <v>53131609</v>
      </c>
      <c r="PQN1790" s="62">
        <v>53131609</v>
      </c>
      <c r="PQO1790" s="62">
        <v>53131609</v>
      </c>
      <c r="PQP1790" s="62">
        <v>53131609</v>
      </c>
      <c r="PQQ1790" s="62">
        <v>53131609</v>
      </c>
      <c r="PQR1790" s="62">
        <v>53131609</v>
      </c>
      <c r="PQS1790" s="62">
        <v>53131609</v>
      </c>
      <c r="PQT1790" s="62">
        <v>53131609</v>
      </c>
      <c r="PQU1790" s="62">
        <v>53131609</v>
      </c>
      <c r="PQV1790" s="62">
        <v>53131609</v>
      </c>
      <c r="PQW1790" s="62">
        <v>53131609</v>
      </c>
      <c r="PQX1790" s="62">
        <v>53131609</v>
      </c>
      <c r="PQY1790" s="62">
        <v>53131609</v>
      </c>
      <c r="PQZ1790" s="62">
        <v>53131609</v>
      </c>
      <c r="PRA1790" s="62">
        <v>53131609</v>
      </c>
      <c r="PRB1790" s="62">
        <v>53131609</v>
      </c>
      <c r="PRC1790" s="62">
        <v>53131609</v>
      </c>
      <c r="PRD1790" s="62">
        <v>53131609</v>
      </c>
      <c r="PRE1790" s="62">
        <v>53131609</v>
      </c>
      <c r="PRF1790" s="62">
        <v>53131609</v>
      </c>
      <c r="PRG1790" s="62">
        <v>53131609</v>
      </c>
      <c r="PRH1790" s="62">
        <v>53131609</v>
      </c>
      <c r="PRI1790" s="62">
        <v>53131609</v>
      </c>
      <c r="PRJ1790" s="62">
        <v>53131609</v>
      </c>
      <c r="PRK1790" s="62">
        <v>53131609</v>
      </c>
      <c r="PRL1790" s="62">
        <v>53131609</v>
      </c>
      <c r="PRM1790" s="62">
        <v>53131609</v>
      </c>
      <c r="PRN1790" s="62">
        <v>53131609</v>
      </c>
      <c r="PRO1790" s="62">
        <v>53131609</v>
      </c>
      <c r="PRP1790" s="62">
        <v>53131609</v>
      </c>
      <c r="PRQ1790" s="62">
        <v>53131609</v>
      </c>
      <c r="PRR1790" s="62">
        <v>53131609</v>
      </c>
      <c r="PRS1790" s="62">
        <v>53131609</v>
      </c>
      <c r="PRT1790" s="62">
        <v>53131609</v>
      </c>
      <c r="PRU1790" s="62">
        <v>53131609</v>
      </c>
      <c r="PRV1790" s="62">
        <v>53131609</v>
      </c>
      <c r="PRW1790" s="62">
        <v>53131609</v>
      </c>
      <c r="PRX1790" s="62">
        <v>53131609</v>
      </c>
      <c r="PRY1790" s="62">
        <v>53131609</v>
      </c>
      <c r="PRZ1790" s="62">
        <v>53131609</v>
      </c>
      <c r="PSA1790" s="62">
        <v>53131609</v>
      </c>
      <c r="PSB1790" s="62">
        <v>53131609</v>
      </c>
      <c r="PSC1790" s="62">
        <v>53131609</v>
      </c>
      <c r="PSD1790" s="62">
        <v>53131609</v>
      </c>
      <c r="PSE1790" s="62">
        <v>53131609</v>
      </c>
      <c r="PSF1790" s="62">
        <v>53131609</v>
      </c>
      <c r="PSG1790" s="62">
        <v>53131609</v>
      </c>
      <c r="PSH1790" s="62">
        <v>53131609</v>
      </c>
      <c r="PSI1790" s="62">
        <v>53131609</v>
      </c>
      <c r="PSJ1790" s="62">
        <v>53131609</v>
      </c>
      <c r="PSK1790" s="62">
        <v>53131609</v>
      </c>
      <c r="PSL1790" s="62">
        <v>53131609</v>
      </c>
      <c r="PSM1790" s="62">
        <v>53131609</v>
      </c>
      <c r="PSN1790" s="62">
        <v>53131609</v>
      </c>
      <c r="PSO1790" s="62">
        <v>53131609</v>
      </c>
      <c r="PSP1790" s="62">
        <v>53131609</v>
      </c>
      <c r="PSQ1790" s="62">
        <v>53131609</v>
      </c>
      <c r="PSR1790" s="62">
        <v>53131609</v>
      </c>
      <c r="PSS1790" s="62">
        <v>53131609</v>
      </c>
      <c r="PST1790" s="62">
        <v>53131609</v>
      </c>
      <c r="PSU1790" s="62">
        <v>53131609</v>
      </c>
      <c r="PSV1790" s="62">
        <v>53131609</v>
      </c>
      <c r="PSW1790" s="62">
        <v>53131609</v>
      </c>
      <c r="PSX1790" s="62">
        <v>53131609</v>
      </c>
      <c r="PSY1790" s="62">
        <v>53131609</v>
      </c>
      <c r="PSZ1790" s="62">
        <v>53131609</v>
      </c>
      <c r="PTA1790" s="62">
        <v>53131609</v>
      </c>
      <c r="PTB1790" s="62">
        <v>53131609</v>
      </c>
      <c r="PTC1790" s="62">
        <v>53131609</v>
      </c>
      <c r="PTD1790" s="62">
        <v>53131609</v>
      </c>
      <c r="PTE1790" s="62">
        <v>53131609</v>
      </c>
      <c r="PTF1790" s="62">
        <v>53131609</v>
      </c>
      <c r="PTG1790" s="62">
        <v>53131609</v>
      </c>
      <c r="PTH1790" s="62">
        <v>53131609</v>
      </c>
      <c r="PTI1790" s="62">
        <v>53131609</v>
      </c>
      <c r="PTJ1790" s="62">
        <v>53131609</v>
      </c>
      <c r="PTK1790" s="62">
        <v>53131609</v>
      </c>
      <c r="PTL1790" s="62">
        <v>53131609</v>
      </c>
      <c r="PTM1790" s="62">
        <v>53131609</v>
      </c>
      <c r="PTN1790" s="62">
        <v>53131609</v>
      </c>
      <c r="PTO1790" s="62">
        <v>53131609</v>
      </c>
      <c r="PTP1790" s="62">
        <v>53131609</v>
      </c>
      <c r="PTQ1790" s="62">
        <v>53131609</v>
      </c>
      <c r="PTR1790" s="62">
        <v>53131609</v>
      </c>
      <c r="PTS1790" s="62">
        <v>53131609</v>
      </c>
      <c r="PTT1790" s="62">
        <v>53131609</v>
      </c>
      <c r="PTU1790" s="62">
        <v>53131609</v>
      </c>
      <c r="PTV1790" s="62">
        <v>53131609</v>
      </c>
      <c r="PTW1790" s="62">
        <v>53131609</v>
      </c>
      <c r="PTX1790" s="62">
        <v>53131609</v>
      </c>
      <c r="PTY1790" s="62">
        <v>53131609</v>
      </c>
      <c r="PTZ1790" s="62">
        <v>53131609</v>
      </c>
      <c r="PUA1790" s="62">
        <v>53131609</v>
      </c>
      <c r="PUB1790" s="62">
        <v>53131609</v>
      </c>
      <c r="PUC1790" s="62">
        <v>53131609</v>
      </c>
      <c r="PUD1790" s="62">
        <v>53131609</v>
      </c>
      <c r="PUE1790" s="62">
        <v>53131609</v>
      </c>
      <c r="PUF1790" s="62">
        <v>53131609</v>
      </c>
      <c r="PUG1790" s="62">
        <v>53131609</v>
      </c>
      <c r="PUH1790" s="62">
        <v>53131609</v>
      </c>
      <c r="PUI1790" s="62">
        <v>53131609</v>
      </c>
      <c r="PUJ1790" s="62">
        <v>53131609</v>
      </c>
      <c r="PUK1790" s="62">
        <v>53131609</v>
      </c>
      <c r="PUL1790" s="62">
        <v>53131609</v>
      </c>
      <c r="PUM1790" s="62">
        <v>53131609</v>
      </c>
      <c r="PUN1790" s="62">
        <v>53131609</v>
      </c>
      <c r="PUO1790" s="62">
        <v>53131609</v>
      </c>
      <c r="PUP1790" s="62">
        <v>53131609</v>
      </c>
      <c r="PUQ1790" s="62">
        <v>53131609</v>
      </c>
      <c r="PUR1790" s="62">
        <v>53131609</v>
      </c>
      <c r="PUS1790" s="62">
        <v>53131609</v>
      </c>
      <c r="PUT1790" s="62">
        <v>53131609</v>
      </c>
      <c r="PUU1790" s="62">
        <v>53131609</v>
      </c>
      <c r="PUV1790" s="62">
        <v>53131609</v>
      </c>
      <c r="PUW1790" s="62">
        <v>53131609</v>
      </c>
      <c r="PUX1790" s="62">
        <v>53131609</v>
      </c>
      <c r="PUY1790" s="62">
        <v>53131609</v>
      </c>
      <c r="PUZ1790" s="62">
        <v>53131609</v>
      </c>
      <c r="PVA1790" s="62">
        <v>53131609</v>
      </c>
      <c r="PVB1790" s="62">
        <v>53131609</v>
      </c>
      <c r="PVC1790" s="62">
        <v>53131609</v>
      </c>
      <c r="PVD1790" s="62">
        <v>53131609</v>
      </c>
      <c r="PVE1790" s="62">
        <v>53131609</v>
      </c>
      <c r="PVF1790" s="62">
        <v>53131609</v>
      </c>
      <c r="PVG1790" s="62">
        <v>53131609</v>
      </c>
      <c r="PVH1790" s="62">
        <v>53131609</v>
      </c>
      <c r="PVI1790" s="62">
        <v>53131609</v>
      </c>
      <c r="PVJ1790" s="62">
        <v>53131609</v>
      </c>
      <c r="PVK1790" s="62">
        <v>53131609</v>
      </c>
      <c r="PVL1790" s="62">
        <v>53131609</v>
      </c>
      <c r="PVM1790" s="62">
        <v>53131609</v>
      </c>
      <c r="PVN1790" s="62">
        <v>53131609</v>
      </c>
      <c r="PVO1790" s="62">
        <v>53131609</v>
      </c>
      <c r="PVP1790" s="62">
        <v>53131609</v>
      </c>
      <c r="PVQ1790" s="62">
        <v>53131609</v>
      </c>
      <c r="PVR1790" s="62">
        <v>53131609</v>
      </c>
      <c r="PVS1790" s="62">
        <v>53131609</v>
      </c>
      <c r="PVT1790" s="62">
        <v>53131609</v>
      </c>
      <c r="PVU1790" s="62">
        <v>53131609</v>
      </c>
      <c r="PVV1790" s="62">
        <v>53131609</v>
      </c>
      <c r="PVW1790" s="62">
        <v>53131609</v>
      </c>
      <c r="PVX1790" s="62">
        <v>53131609</v>
      </c>
      <c r="PVY1790" s="62">
        <v>53131609</v>
      </c>
      <c r="PVZ1790" s="62">
        <v>53131609</v>
      </c>
      <c r="PWA1790" s="62">
        <v>53131609</v>
      </c>
      <c r="PWB1790" s="62">
        <v>53131609</v>
      </c>
      <c r="PWC1790" s="62">
        <v>53131609</v>
      </c>
      <c r="PWD1790" s="62">
        <v>53131609</v>
      </c>
      <c r="PWE1790" s="62">
        <v>53131609</v>
      </c>
      <c r="PWF1790" s="62">
        <v>53131609</v>
      </c>
      <c r="PWG1790" s="62">
        <v>53131609</v>
      </c>
      <c r="PWH1790" s="62">
        <v>53131609</v>
      </c>
      <c r="PWI1790" s="62">
        <v>53131609</v>
      </c>
      <c r="PWJ1790" s="62">
        <v>53131609</v>
      </c>
      <c r="PWK1790" s="62">
        <v>53131609</v>
      </c>
      <c r="PWL1790" s="62">
        <v>53131609</v>
      </c>
      <c r="PWM1790" s="62">
        <v>53131609</v>
      </c>
      <c r="PWN1790" s="62">
        <v>53131609</v>
      </c>
      <c r="PWO1790" s="62">
        <v>53131609</v>
      </c>
      <c r="PWP1790" s="62">
        <v>53131609</v>
      </c>
      <c r="PWQ1790" s="62">
        <v>53131609</v>
      </c>
      <c r="PWR1790" s="62">
        <v>53131609</v>
      </c>
      <c r="PWS1790" s="62">
        <v>53131609</v>
      </c>
      <c r="PWT1790" s="62">
        <v>53131609</v>
      </c>
      <c r="PWU1790" s="62">
        <v>53131609</v>
      </c>
      <c r="PWV1790" s="62">
        <v>53131609</v>
      </c>
      <c r="PWW1790" s="62">
        <v>53131609</v>
      </c>
      <c r="PWX1790" s="62">
        <v>53131609</v>
      </c>
      <c r="PWY1790" s="62">
        <v>53131609</v>
      </c>
      <c r="PWZ1790" s="62">
        <v>53131609</v>
      </c>
      <c r="PXA1790" s="62">
        <v>53131609</v>
      </c>
      <c r="PXB1790" s="62">
        <v>53131609</v>
      </c>
      <c r="PXC1790" s="62">
        <v>53131609</v>
      </c>
      <c r="PXD1790" s="62">
        <v>53131609</v>
      </c>
      <c r="PXE1790" s="62">
        <v>53131609</v>
      </c>
      <c r="PXF1790" s="62">
        <v>53131609</v>
      </c>
      <c r="PXG1790" s="62">
        <v>53131609</v>
      </c>
      <c r="PXH1790" s="62">
        <v>53131609</v>
      </c>
      <c r="PXI1790" s="62">
        <v>53131609</v>
      </c>
      <c r="PXJ1790" s="62">
        <v>53131609</v>
      </c>
      <c r="PXK1790" s="62">
        <v>53131609</v>
      </c>
      <c r="PXL1790" s="62">
        <v>53131609</v>
      </c>
      <c r="PXM1790" s="62">
        <v>53131609</v>
      </c>
      <c r="PXN1790" s="62">
        <v>53131609</v>
      </c>
      <c r="PXO1790" s="62">
        <v>53131609</v>
      </c>
      <c r="PXP1790" s="62">
        <v>53131609</v>
      </c>
      <c r="PXQ1790" s="62">
        <v>53131609</v>
      </c>
      <c r="PXR1790" s="62">
        <v>53131609</v>
      </c>
      <c r="PXS1790" s="62">
        <v>53131609</v>
      </c>
      <c r="PXT1790" s="62">
        <v>53131609</v>
      </c>
      <c r="PXU1790" s="62">
        <v>53131609</v>
      </c>
      <c r="PXV1790" s="62">
        <v>53131609</v>
      </c>
      <c r="PXW1790" s="62">
        <v>53131609</v>
      </c>
      <c r="PXX1790" s="62">
        <v>53131609</v>
      </c>
      <c r="PXY1790" s="62">
        <v>53131609</v>
      </c>
      <c r="PXZ1790" s="62">
        <v>53131609</v>
      </c>
      <c r="PYA1790" s="62">
        <v>53131609</v>
      </c>
      <c r="PYB1790" s="62">
        <v>53131609</v>
      </c>
      <c r="PYC1790" s="62">
        <v>53131609</v>
      </c>
      <c r="PYD1790" s="62">
        <v>53131609</v>
      </c>
      <c r="PYE1790" s="62">
        <v>53131609</v>
      </c>
      <c r="PYF1790" s="62">
        <v>53131609</v>
      </c>
      <c r="PYG1790" s="62">
        <v>53131609</v>
      </c>
      <c r="PYH1790" s="62">
        <v>53131609</v>
      </c>
      <c r="PYI1790" s="62">
        <v>53131609</v>
      </c>
      <c r="PYJ1790" s="62">
        <v>53131609</v>
      </c>
      <c r="PYK1790" s="62">
        <v>53131609</v>
      </c>
      <c r="PYL1790" s="62">
        <v>53131609</v>
      </c>
      <c r="PYM1790" s="62">
        <v>53131609</v>
      </c>
      <c r="PYN1790" s="62">
        <v>53131609</v>
      </c>
      <c r="PYO1790" s="62">
        <v>53131609</v>
      </c>
      <c r="PYP1790" s="62">
        <v>53131609</v>
      </c>
      <c r="PYQ1790" s="62">
        <v>53131609</v>
      </c>
      <c r="PYR1790" s="62">
        <v>53131609</v>
      </c>
      <c r="PYS1790" s="62">
        <v>53131609</v>
      </c>
      <c r="PYT1790" s="62">
        <v>53131609</v>
      </c>
      <c r="PYU1790" s="62">
        <v>53131609</v>
      </c>
      <c r="PYV1790" s="62">
        <v>53131609</v>
      </c>
      <c r="PYW1790" s="62">
        <v>53131609</v>
      </c>
      <c r="PYX1790" s="62">
        <v>53131609</v>
      </c>
      <c r="PYY1790" s="62">
        <v>53131609</v>
      </c>
      <c r="PYZ1790" s="62">
        <v>53131609</v>
      </c>
      <c r="PZA1790" s="62">
        <v>53131609</v>
      </c>
      <c r="PZB1790" s="62">
        <v>53131609</v>
      </c>
      <c r="PZC1790" s="62">
        <v>53131609</v>
      </c>
      <c r="PZD1790" s="62">
        <v>53131609</v>
      </c>
      <c r="PZE1790" s="62">
        <v>53131609</v>
      </c>
      <c r="PZF1790" s="62">
        <v>53131609</v>
      </c>
      <c r="PZG1790" s="62">
        <v>53131609</v>
      </c>
      <c r="PZH1790" s="62">
        <v>53131609</v>
      </c>
      <c r="PZI1790" s="62">
        <v>53131609</v>
      </c>
      <c r="PZJ1790" s="62">
        <v>53131609</v>
      </c>
      <c r="PZK1790" s="62">
        <v>53131609</v>
      </c>
      <c r="PZL1790" s="62">
        <v>53131609</v>
      </c>
      <c r="PZM1790" s="62">
        <v>53131609</v>
      </c>
      <c r="PZN1790" s="62">
        <v>53131609</v>
      </c>
      <c r="PZO1790" s="62">
        <v>53131609</v>
      </c>
      <c r="PZP1790" s="62">
        <v>53131609</v>
      </c>
      <c r="PZQ1790" s="62">
        <v>53131609</v>
      </c>
      <c r="PZR1790" s="62">
        <v>53131609</v>
      </c>
      <c r="PZS1790" s="62">
        <v>53131609</v>
      </c>
      <c r="PZT1790" s="62">
        <v>53131609</v>
      </c>
      <c r="PZU1790" s="62">
        <v>53131609</v>
      </c>
      <c r="PZV1790" s="62">
        <v>53131609</v>
      </c>
      <c r="PZW1790" s="62">
        <v>53131609</v>
      </c>
      <c r="PZX1790" s="62">
        <v>53131609</v>
      </c>
      <c r="PZY1790" s="62">
        <v>53131609</v>
      </c>
      <c r="PZZ1790" s="62">
        <v>53131609</v>
      </c>
      <c r="QAA1790" s="62">
        <v>53131609</v>
      </c>
      <c r="QAB1790" s="62">
        <v>53131609</v>
      </c>
      <c r="QAC1790" s="62">
        <v>53131609</v>
      </c>
      <c r="QAD1790" s="62">
        <v>53131609</v>
      </c>
      <c r="QAE1790" s="62">
        <v>53131609</v>
      </c>
      <c r="QAF1790" s="62">
        <v>53131609</v>
      </c>
      <c r="QAG1790" s="62">
        <v>53131609</v>
      </c>
      <c r="QAH1790" s="62">
        <v>53131609</v>
      </c>
      <c r="QAI1790" s="62">
        <v>53131609</v>
      </c>
      <c r="QAJ1790" s="62">
        <v>53131609</v>
      </c>
      <c r="QAK1790" s="62">
        <v>53131609</v>
      </c>
      <c r="QAL1790" s="62">
        <v>53131609</v>
      </c>
      <c r="QAM1790" s="62">
        <v>53131609</v>
      </c>
      <c r="QAN1790" s="62">
        <v>53131609</v>
      </c>
      <c r="QAO1790" s="62">
        <v>53131609</v>
      </c>
      <c r="QAP1790" s="62">
        <v>53131609</v>
      </c>
      <c r="QAQ1790" s="62">
        <v>53131609</v>
      </c>
      <c r="QAR1790" s="62">
        <v>53131609</v>
      </c>
      <c r="QAS1790" s="62">
        <v>53131609</v>
      </c>
      <c r="QAT1790" s="62">
        <v>53131609</v>
      </c>
      <c r="QAU1790" s="62">
        <v>53131609</v>
      </c>
      <c r="QAV1790" s="62">
        <v>53131609</v>
      </c>
      <c r="QAW1790" s="62">
        <v>53131609</v>
      </c>
      <c r="QAX1790" s="62">
        <v>53131609</v>
      </c>
      <c r="QAY1790" s="62">
        <v>53131609</v>
      </c>
      <c r="QAZ1790" s="62">
        <v>53131609</v>
      </c>
      <c r="QBA1790" s="62">
        <v>53131609</v>
      </c>
      <c r="QBB1790" s="62">
        <v>53131609</v>
      </c>
      <c r="QBC1790" s="62">
        <v>53131609</v>
      </c>
      <c r="QBD1790" s="62">
        <v>53131609</v>
      </c>
      <c r="QBE1790" s="62">
        <v>53131609</v>
      </c>
      <c r="QBF1790" s="62">
        <v>53131609</v>
      </c>
      <c r="QBG1790" s="62">
        <v>53131609</v>
      </c>
      <c r="QBH1790" s="62">
        <v>53131609</v>
      </c>
      <c r="QBI1790" s="62">
        <v>53131609</v>
      </c>
      <c r="QBJ1790" s="62">
        <v>53131609</v>
      </c>
      <c r="QBK1790" s="62">
        <v>53131609</v>
      </c>
      <c r="QBL1790" s="62">
        <v>53131609</v>
      </c>
      <c r="QBM1790" s="62">
        <v>53131609</v>
      </c>
      <c r="QBN1790" s="62">
        <v>53131609</v>
      </c>
      <c r="QBO1790" s="62">
        <v>53131609</v>
      </c>
      <c r="QBP1790" s="62">
        <v>53131609</v>
      </c>
      <c r="QBQ1790" s="62">
        <v>53131609</v>
      </c>
      <c r="QBR1790" s="62">
        <v>53131609</v>
      </c>
      <c r="QBS1790" s="62">
        <v>53131609</v>
      </c>
      <c r="QBT1790" s="62">
        <v>53131609</v>
      </c>
      <c r="QBU1790" s="62">
        <v>53131609</v>
      </c>
      <c r="QBV1790" s="62">
        <v>53131609</v>
      </c>
      <c r="QBW1790" s="62">
        <v>53131609</v>
      </c>
      <c r="QBX1790" s="62">
        <v>53131609</v>
      </c>
      <c r="QBY1790" s="62">
        <v>53131609</v>
      </c>
      <c r="QBZ1790" s="62">
        <v>53131609</v>
      </c>
      <c r="QCA1790" s="62">
        <v>53131609</v>
      </c>
      <c r="QCB1790" s="62">
        <v>53131609</v>
      </c>
      <c r="QCC1790" s="62">
        <v>53131609</v>
      </c>
      <c r="QCD1790" s="62">
        <v>53131609</v>
      </c>
      <c r="QCE1790" s="62">
        <v>53131609</v>
      </c>
      <c r="QCF1790" s="62">
        <v>53131609</v>
      </c>
      <c r="QCG1790" s="62">
        <v>53131609</v>
      </c>
      <c r="QCH1790" s="62">
        <v>53131609</v>
      </c>
      <c r="QCI1790" s="62">
        <v>53131609</v>
      </c>
      <c r="QCJ1790" s="62">
        <v>53131609</v>
      </c>
      <c r="QCK1790" s="62">
        <v>53131609</v>
      </c>
      <c r="QCL1790" s="62">
        <v>53131609</v>
      </c>
      <c r="QCM1790" s="62">
        <v>53131609</v>
      </c>
      <c r="QCN1790" s="62">
        <v>53131609</v>
      </c>
      <c r="QCO1790" s="62">
        <v>53131609</v>
      </c>
      <c r="QCP1790" s="62">
        <v>53131609</v>
      </c>
      <c r="QCQ1790" s="62">
        <v>53131609</v>
      </c>
      <c r="QCR1790" s="62">
        <v>53131609</v>
      </c>
      <c r="QCS1790" s="62">
        <v>53131609</v>
      </c>
      <c r="QCT1790" s="62">
        <v>53131609</v>
      </c>
      <c r="QCU1790" s="62">
        <v>53131609</v>
      </c>
      <c r="QCV1790" s="62">
        <v>53131609</v>
      </c>
      <c r="QCW1790" s="62">
        <v>53131609</v>
      </c>
      <c r="QCX1790" s="62">
        <v>53131609</v>
      </c>
      <c r="QCY1790" s="62">
        <v>53131609</v>
      </c>
      <c r="QCZ1790" s="62">
        <v>53131609</v>
      </c>
      <c r="QDA1790" s="62">
        <v>53131609</v>
      </c>
      <c r="QDB1790" s="62">
        <v>53131609</v>
      </c>
      <c r="QDC1790" s="62">
        <v>53131609</v>
      </c>
      <c r="QDD1790" s="62">
        <v>53131609</v>
      </c>
      <c r="QDE1790" s="62">
        <v>53131609</v>
      </c>
      <c r="QDF1790" s="62">
        <v>53131609</v>
      </c>
      <c r="QDG1790" s="62">
        <v>53131609</v>
      </c>
      <c r="QDH1790" s="62">
        <v>53131609</v>
      </c>
      <c r="QDI1790" s="62">
        <v>53131609</v>
      </c>
      <c r="QDJ1790" s="62">
        <v>53131609</v>
      </c>
      <c r="QDK1790" s="62">
        <v>53131609</v>
      </c>
      <c r="QDL1790" s="62">
        <v>53131609</v>
      </c>
      <c r="QDM1790" s="62">
        <v>53131609</v>
      </c>
      <c r="QDN1790" s="62">
        <v>53131609</v>
      </c>
      <c r="QDO1790" s="62">
        <v>53131609</v>
      </c>
      <c r="QDP1790" s="62">
        <v>53131609</v>
      </c>
      <c r="QDQ1790" s="62">
        <v>53131609</v>
      </c>
      <c r="QDR1790" s="62">
        <v>53131609</v>
      </c>
      <c r="QDS1790" s="62">
        <v>53131609</v>
      </c>
      <c r="QDT1790" s="62">
        <v>53131609</v>
      </c>
      <c r="QDU1790" s="62">
        <v>53131609</v>
      </c>
      <c r="QDV1790" s="62">
        <v>53131609</v>
      </c>
      <c r="QDW1790" s="62">
        <v>53131609</v>
      </c>
      <c r="QDX1790" s="62">
        <v>53131609</v>
      </c>
      <c r="QDY1790" s="62">
        <v>53131609</v>
      </c>
      <c r="QDZ1790" s="62">
        <v>53131609</v>
      </c>
      <c r="QEA1790" s="62">
        <v>53131609</v>
      </c>
      <c r="QEB1790" s="62">
        <v>53131609</v>
      </c>
      <c r="QEC1790" s="62">
        <v>53131609</v>
      </c>
      <c r="QED1790" s="62">
        <v>53131609</v>
      </c>
      <c r="QEE1790" s="62">
        <v>53131609</v>
      </c>
      <c r="QEF1790" s="62">
        <v>53131609</v>
      </c>
      <c r="QEG1790" s="62">
        <v>53131609</v>
      </c>
      <c r="QEH1790" s="62">
        <v>53131609</v>
      </c>
      <c r="QEI1790" s="62">
        <v>53131609</v>
      </c>
      <c r="QEJ1790" s="62">
        <v>53131609</v>
      </c>
      <c r="QEK1790" s="62">
        <v>53131609</v>
      </c>
      <c r="QEL1790" s="62">
        <v>53131609</v>
      </c>
      <c r="QEM1790" s="62">
        <v>53131609</v>
      </c>
      <c r="QEN1790" s="62">
        <v>53131609</v>
      </c>
      <c r="QEO1790" s="62">
        <v>53131609</v>
      </c>
      <c r="QEP1790" s="62">
        <v>53131609</v>
      </c>
      <c r="QEQ1790" s="62">
        <v>53131609</v>
      </c>
      <c r="QER1790" s="62">
        <v>53131609</v>
      </c>
      <c r="QES1790" s="62">
        <v>53131609</v>
      </c>
      <c r="QET1790" s="62">
        <v>53131609</v>
      </c>
      <c r="QEU1790" s="62">
        <v>53131609</v>
      </c>
      <c r="QEV1790" s="62">
        <v>53131609</v>
      </c>
      <c r="QEW1790" s="62">
        <v>53131609</v>
      </c>
      <c r="QEX1790" s="62">
        <v>53131609</v>
      </c>
      <c r="QEY1790" s="62">
        <v>53131609</v>
      </c>
      <c r="QEZ1790" s="62">
        <v>53131609</v>
      </c>
      <c r="QFA1790" s="62">
        <v>53131609</v>
      </c>
      <c r="QFB1790" s="62">
        <v>53131609</v>
      </c>
      <c r="QFC1790" s="62">
        <v>53131609</v>
      </c>
      <c r="QFD1790" s="62">
        <v>53131609</v>
      </c>
      <c r="QFE1790" s="62">
        <v>53131609</v>
      </c>
      <c r="QFF1790" s="62">
        <v>53131609</v>
      </c>
      <c r="QFG1790" s="62">
        <v>53131609</v>
      </c>
      <c r="QFH1790" s="62">
        <v>53131609</v>
      </c>
      <c r="QFI1790" s="62">
        <v>53131609</v>
      </c>
      <c r="QFJ1790" s="62">
        <v>53131609</v>
      </c>
      <c r="QFK1790" s="62">
        <v>53131609</v>
      </c>
      <c r="QFL1790" s="62">
        <v>53131609</v>
      </c>
      <c r="QFM1790" s="62">
        <v>53131609</v>
      </c>
      <c r="QFN1790" s="62">
        <v>53131609</v>
      </c>
      <c r="QFO1790" s="62">
        <v>53131609</v>
      </c>
      <c r="QFP1790" s="62">
        <v>53131609</v>
      </c>
      <c r="QFQ1790" s="62">
        <v>53131609</v>
      </c>
      <c r="QFR1790" s="62">
        <v>53131609</v>
      </c>
      <c r="QFS1790" s="62">
        <v>53131609</v>
      </c>
      <c r="QFT1790" s="62">
        <v>53131609</v>
      </c>
      <c r="QFU1790" s="62">
        <v>53131609</v>
      </c>
      <c r="QFV1790" s="62">
        <v>53131609</v>
      </c>
      <c r="QFW1790" s="62">
        <v>53131609</v>
      </c>
      <c r="QFX1790" s="62">
        <v>53131609</v>
      </c>
      <c r="QFY1790" s="62">
        <v>53131609</v>
      </c>
      <c r="QFZ1790" s="62">
        <v>53131609</v>
      </c>
      <c r="QGA1790" s="62">
        <v>53131609</v>
      </c>
      <c r="QGB1790" s="62">
        <v>53131609</v>
      </c>
      <c r="QGC1790" s="62">
        <v>53131609</v>
      </c>
      <c r="QGD1790" s="62">
        <v>53131609</v>
      </c>
      <c r="QGE1790" s="62">
        <v>53131609</v>
      </c>
      <c r="QGF1790" s="62">
        <v>53131609</v>
      </c>
      <c r="QGG1790" s="62">
        <v>53131609</v>
      </c>
      <c r="QGH1790" s="62">
        <v>53131609</v>
      </c>
      <c r="QGI1790" s="62">
        <v>53131609</v>
      </c>
      <c r="QGJ1790" s="62">
        <v>53131609</v>
      </c>
      <c r="QGK1790" s="62">
        <v>53131609</v>
      </c>
      <c r="QGL1790" s="62">
        <v>53131609</v>
      </c>
      <c r="QGM1790" s="62">
        <v>53131609</v>
      </c>
      <c r="QGN1790" s="62">
        <v>53131609</v>
      </c>
      <c r="QGO1790" s="62">
        <v>53131609</v>
      </c>
      <c r="QGP1790" s="62">
        <v>53131609</v>
      </c>
      <c r="QGQ1790" s="62">
        <v>53131609</v>
      </c>
      <c r="QGR1790" s="62">
        <v>53131609</v>
      </c>
      <c r="QGS1790" s="62">
        <v>53131609</v>
      </c>
      <c r="QGT1790" s="62">
        <v>53131609</v>
      </c>
      <c r="QGU1790" s="62">
        <v>53131609</v>
      </c>
      <c r="QGV1790" s="62">
        <v>53131609</v>
      </c>
      <c r="QGW1790" s="62">
        <v>53131609</v>
      </c>
      <c r="QGX1790" s="62">
        <v>53131609</v>
      </c>
      <c r="QGY1790" s="62">
        <v>53131609</v>
      </c>
      <c r="QGZ1790" s="62">
        <v>53131609</v>
      </c>
      <c r="QHA1790" s="62">
        <v>53131609</v>
      </c>
      <c r="QHB1790" s="62">
        <v>53131609</v>
      </c>
      <c r="QHC1790" s="62">
        <v>53131609</v>
      </c>
      <c r="QHD1790" s="62">
        <v>53131609</v>
      </c>
      <c r="QHE1790" s="62">
        <v>53131609</v>
      </c>
      <c r="QHF1790" s="62">
        <v>53131609</v>
      </c>
      <c r="QHG1790" s="62">
        <v>53131609</v>
      </c>
      <c r="QHH1790" s="62">
        <v>53131609</v>
      </c>
      <c r="QHI1790" s="62">
        <v>53131609</v>
      </c>
      <c r="QHJ1790" s="62">
        <v>53131609</v>
      </c>
      <c r="QHK1790" s="62">
        <v>53131609</v>
      </c>
      <c r="QHL1790" s="62">
        <v>53131609</v>
      </c>
      <c r="QHM1790" s="62">
        <v>53131609</v>
      </c>
      <c r="QHN1790" s="62">
        <v>53131609</v>
      </c>
      <c r="QHO1790" s="62">
        <v>53131609</v>
      </c>
      <c r="QHP1790" s="62">
        <v>53131609</v>
      </c>
      <c r="QHQ1790" s="62">
        <v>53131609</v>
      </c>
      <c r="QHR1790" s="62">
        <v>53131609</v>
      </c>
      <c r="QHS1790" s="62">
        <v>53131609</v>
      </c>
      <c r="QHT1790" s="62">
        <v>53131609</v>
      </c>
      <c r="QHU1790" s="62">
        <v>53131609</v>
      </c>
      <c r="QHV1790" s="62">
        <v>53131609</v>
      </c>
      <c r="QHW1790" s="62">
        <v>53131609</v>
      </c>
      <c r="QHX1790" s="62">
        <v>53131609</v>
      </c>
      <c r="QHY1790" s="62">
        <v>53131609</v>
      </c>
      <c r="QHZ1790" s="62">
        <v>53131609</v>
      </c>
      <c r="QIA1790" s="62">
        <v>53131609</v>
      </c>
      <c r="QIB1790" s="62">
        <v>53131609</v>
      </c>
      <c r="QIC1790" s="62">
        <v>53131609</v>
      </c>
      <c r="QID1790" s="62">
        <v>53131609</v>
      </c>
      <c r="QIE1790" s="62">
        <v>53131609</v>
      </c>
      <c r="QIF1790" s="62">
        <v>53131609</v>
      </c>
      <c r="QIG1790" s="62">
        <v>53131609</v>
      </c>
      <c r="QIH1790" s="62">
        <v>53131609</v>
      </c>
      <c r="QII1790" s="62">
        <v>53131609</v>
      </c>
      <c r="QIJ1790" s="62">
        <v>53131609</v>
      </c>
      <c r="QIK1790" s="62">
        <v>53131609</v>
      </c>
      <c r="QIL1790" s="62">
        <v>53131609</v>
      </c>
      <c r="QIM1790" s="62">
        <v>53131609</v>
      </c>
      <c r="QIN1790" s="62">
        <v>53131609</v>
      </c>
      <c r="QIO1790" s="62">
        <v>53131609</v>
      </c>
      <c r="QIP1790" s="62">
        <v>53131609</v>
      </c>
      <c r="QIQ1790" s="62">
        <v>53131609</v>
      </c>
      <c r="QIR1790" s="62">
        <v>53131609</v>
      </c>
      <c r="QIS1790" s="62">
        <v>53131609</v>
      </c>
      <c r="QIT1790" s="62">
        <v>53131609</v>
      </c>
      <c r="QIU1790" s="62">
        <v>53131609</v>
      </c>
      <c r="QIV1790" s="62">
        <v>53131609</v>
      </c>
      <c r="QIW1790" s="62">
        <v>53131609</v>
      </c>
      <c r="QIX1790" s="62">
        <v>53131609</v>
      </c>
      <c r="QIY1790" s="62">
        <v>53131609</v>
      </c>
      <c r="QIZ1790" s="62">
        <v>53131609</v>
      </c>
      <c r="QJA1790" s="62">
        <v>53131609</v>
      </c>
      <c r="QJB1790" s="62">
        <v>53131609</v>
      </c>
      <c r="QJC1790" s="62">
        <v>53131609</v>
      </c>
      <c r="QJD1790" s="62">
        <v>53131609</v>
      </c>
      <c r="QJE1790" s="62">
        <v>53131609</v>
      </c>
      <c r="QJF1790" s="62">
        <v>53131609</v>
      </c>
      <c r="QJG1790" s="62">
        <v>53131609</v>
      </c>
      <c r="QJH1790" s="62">
        <v>53131609</v>
      </c>
      <c r="QJI1790" s="62">
        <v>53131609</v>
      </c>
      <c r="QJJ1790" s="62">
        <v>53131609</v>
      </c>
      <c r="QJK1790" s="62">
        <v>53131609</v>
      </c>
      <c r="QJL1790" s="62">
        <v>53131609</v>
      </c>
      <c r="QJM1790" s="62">
        <v>53131609</v>
      </c>
      <c r="QJN1790" s="62">
        <v>53131609</v>
      </c>
      <c r="QJO1790" s="62">
        <v>53131609</v>
      </c>
      <c r="QJP1790" s="62">
        <v>53131609</v>
      </c>
      <c r="QJQ1790" s="62">
        <v>53131609</v>
      </c>
      <c r="QJR1790" s="62">
        <v>53131609</v>
      </c>
      <c r="QJS1790" s="62">
        <v>53131609</v>
      </c>
      <c r="QJT1790" s="62">
        <v>53131609</v>
      </c>
      <c r="QJU1790" s="62">
        <v>53131609</v>
      </c>
      <c r="QJV1790" s="62">
        <v>53131609</v>
      </c>
      <c r="QJW1790" s="62">
        <v>53131609</v>
      </c>
      <c r="QJX1790" s="62">
        <v>53131609</v>
      </c>
      <c r="QJY1790" s="62">
        <v>53131609</v>
      </c>
      <c r="QJZ1790" s="62">
        <v>53131609</v>
      </c>
      <c r="QKA1790" s="62">
        <v>53131609</v>
      </c>
      <c r="QKB1790" s="62">
        <v>53131609</v>
      </c>
      <c r="QKC1790" s="62">
        <v>53131609</v>
      </c>
      <c r="QKD1790" s="62">
        <v>53131609</v>
      </c>
      <c r="QKE1790" s="62">
        <v>53131609</v>
      </c>
      <c r="QKF1790" s="62">
        <v>53131609</v>
      </c>
      <c r="QKG1790" s="62">
        <v>53131609</v>
      </c>
      <c r="QKH1790" s="62">
        <v>53131609</v>
      </c>
      <c r="QKI1790" s="62">
        <v>53131609</v>
      </c>
      <c r="QKJ1790" s="62">
        <v>53131609</v>
      </c>
      <c r="QKK1790" s="62">
        <v>53131609</v>
      </c>
      <c r="QKL1790" s="62">
        <v>53131609</v>
      </c>
      <c r="QKM1790" s="62">
        <v>53131609</v>
      </c>
      <c r="QKN1790" s="62">
        <v>53131609</v>
      </c>
      <c r="QKO1790" s="62">
        <v>53131609</v>
      </c>
      <c r="QKP1790" s="62">
        <v>53131609</v>
      </c>
      <c r="QKQ1790" s="62">
        <v>53131609</v>
      </c>
      <c r="QKR1790" s="62">
        <v>53131609</v>
      </c>
      <c r="QKS1790" s="62">
        <v>53131609</v>
      </c>
      <c r="QKT1790" s="62">
        <v>53131609</v>
      </c>
      <c r="QKU1790" s="62">
        <v>53131609</v>
      </c>
      <c r="QKV1790" s="62">
        <v>53131609</v>
      </c>
      <c r="QKW1790" s="62">
        <v>53131609</v>
      </c>
      <c r="QKX1790" s="62">
        <v>53131609</v>
      </c>
      <c r="QKY1790" s="62">
        <v>53131609</v>
      </c>
      <c r="QKZ1790" s="62">
        <v>53131609</v>
      </c>
      <c r="QLA1790" s="62">
        <v>53131609</v>
      </c>
      <c r="QLB1790" s="62">
        <v>53131609</v>
      </c>
      <c r="QLC1790" s="62">
        <v>53131609</v>
      </c>
      <c r="QLD1790" s="62">
        <v>53131609</v>
      </c>
      <c r="QLE1790" s="62">
        <v>53131609</v>
      </c>
      <c r="QLF1790" s="62">
        <v>53131609</v>
      </c>
      <c r="QLG1790" s="62">
        <v>53131609</v>
      </c>
      <c r="QLH1790" s="62">
        <v>53131609</v>
      </c>
      <c r="QLI1790" s="62">
        <v>53131609</v>
      </c>
      <c r="QLJ1790" s="62">
        <v>53131609</v>
      </c>
      <c r="QLK1790" s="62">
        <v>53131609</v>
      </c>
      <c r="QLL1790" s="62">
        <v>53131609</v>
      </c>
      <c r="QLM1790" s="62">
        <v>53131609</v>
      </c>
      <c r="QLN1790" s="62">
        <v>53131609</v>
      </c>
      <c r="QLO1790" s="62">
        <v>53131609</v>
      </c>
      <c r="QLP1790" s="62">
        <v>53131609</v>
      </c>
      <c r="QLQ1790" s="62">
        <v>53131609</v>
      </c>
      <c r="QLR1790" s="62">
        <v>53131609</v>
      </c>
      <c r="QLS1790" s="62">
        <v>53131609</v>
      </c>
      <c r="QLT1790" s="62">
        <v>53131609</v>
      </c>
      <c r="QLU1790" s="62">
        <v>53131609</v>
      </c>
      <c r="QLV1790" s="62">
        <v>53131609</v>
      </c>
      <c r="QLW1790" s="62">
        <v>53131609</v>
      </c>
      <c r="QLX1790" s="62">
        <v>53131609</v>
      </c>
      <c r="QLY1790" s="62">
        <v>53131609</v>
      </c>
      <c r="QLZ1790" s="62">
        <v>53131609</v>
      </c>
      <c r="QMA1790" s="62">
        <v>53131609</v>
      </c>
      <c r="QMB1790" s="62">
        <v>53131609</v>
      </c>
      <c r="QMC1790" s="62">
        <v>53131609</v>
      </c>
      <c r="QMD1790" s="62">
        <v>53131609</v>
      </c>
      <c r="QME1790" s="62">
        <v>53131609</v>
      </c>
      <c r="QMF1790" s="62">
        <v>53131609</v>
      </c>
      <c r="QMG1790" s="62">
        <v>53131609</v>
      </c>
      <c r="QMH1790" s="62">
        <v>53131609</v>
      </c>
      <c r="QMI1790" s="62">
        <v>53131609</v>
      </c>
      <c r="QMJ1790" s="62">
        <v>53131609</v>
      </c>
      <c r="QMK1790" s="62">
        <v>53131609</v>
      </c>
      <c r="QML1790" s="62">
        <v>53131609</v>
      </c>
      <c r="QMM1790" s="62">
        <v>53131609</v>
      </c>
      <c r="QMN1790" s="62">
        <v>53131609</v>
      </c>
      <c r="QMO1790" s="62">
        <v>53131609</v>
      </c>
      <c r="QMP1790" s="62">
        <v>53131609</v>
      </c>
      <c r="QMQ1790" s="62">
        <v>53131609</v>
      </c>
      <c r="QMR1790" s="62">
        <v>53131609</v>
      </c>
      <c r="QMS1790" s="62">
        <v>53131609</v>
      </c>
      <c r="QMT1790" s="62">
        <v>53131609</v>
      </c>
      <c r="QMU1790" s="62">
        <v>53131609</v>
      </c>
      <c r="QMV1790" s="62">
        <v>53131609</v>
      </c>
      <c r="QMW1790" s="62">
        <v>53131609</v>
      </c>
      <c r="QMX1790" s="62">
        <v>53131609</v>
      </c>
      <c r="QMY1790" s="62">
        <v>53131609</v>
      </c>
      <c r="QMZ1790" s="62">
        <v>53131609</v>
      </c>
      <c r="QNA1790" s="62">
        <v>53131609</v>
      </c>
      <c r="QNB1790" s="62">
        <v>53131609</v>
      </c>
      <c r="QNC1790" s="62">
        <v>53131609</v>
      </c>
      <c r="QND1790" s="62">
        <v>53131609</v>
      </c>
      <c r="QNE1790" s="62">
        <v>53131609</v>
      </c>
      <c r="QNF1790" s="62">
        <v>53131609</v>
      </c>
      <c r="QNG1790" s="62">
        <v>53131609</v>
      </c>
      <c r="QNH1790" s="62">
        <v>53131609</v>
      </c>
      <c r="QNI1790" s="62">
        <v>53131609</v>
      </c>
      <c r="QNJ1790" s="62">
        <v>53131609</v>
      </c>
      <c r="QNK1790" s="62">
        <v>53131609</v>
      </c>
      <c r="QNL1790" s="62">
        <v>53131609</v>
      </c>
      <c r="QNM1790" s="62">
        <v>53131609</v>
      </c>
      <c r="QNN1790" s="62">
        <v>53131609</v>
      </c>
      <c r="QNO1790" s="62">
        <v>53131609</v>
      </c>
      <c r="QNP1790" s="62">
        <v>53131609</v>
      </c>
      <c r="QNQ1790" s="62">
        <v>53131609</v>
      </c>
      <c r="QNR1790" s="62">
        <v>53131609</v>
      </c>
      <c r="QNS1790" s="62">
        <v>53131609</v>
      </c>
      <c r="QNT1790" s="62">
        <v>53131609</v>
      </c>
      <c r="QNU1790" s="62">
        <v>53131609</v>
      </c>
      <c r="QNV1790" s="62">
        <v>53131609</v>
      </c>
      <c r="QNW1790" s="62">
        <v>53131609</v>
      </c>
      <c r="QNX1790" s="62">
        <v>53131609</v>
      </c>
      <c r="QNY1790" s="62">
        <v>53131609</v>
      </c>
      <c r="QNZ1790" s="62">
        <v>53131609</v>
      </c>
      <c r="QOA1790" s="62">
        <v>53131609</v>
      </c>
      <c r="QOB1790" s="62">
        <v>53131609</v>
      </c>
      <c r="QOC1790" s="62">
        <v>53131609</v>
      </c>
      <c r="QOD1790" s="62">
        <v>53131609</v>
      </c>
      <c r="QOE1790" s="62">
        <v>53131609</v>
      </c>
      <c r="QOF1790" s="62">
        <v>53131609</v>
      </c>
      <c r="QOG1790" s="62">
        <v>53131609</v>
      </c>
      <c r="QOH1790" s="62">
        <v>53131609</v>
      </c>
      <c r="QOI1790" s="62">
        <v>53131609</v>
      </c>
      <c r="QOJ1790" s="62">
        <v>53131609</v>
      </c>
      <c r="QOK1790" s="62">
        <v>53131609</v>
      </c>
      <c r="QOL1790" s="62">
        <v>53131609</v>
      </c>
      <c r="QOM1790" s="62">
        <v>53131609</v>
      </c>
      <c r="QON1790" s="62">
        <v>53131609</v>
      </c>
      <c r="QOO1790" s="62">
        <v>53131609</v>
      </c>
      <c r="QOP1790" s="62">
        <v>53131609</v>
      </c>
      <c r="QOQ1790" s="62">
        <v>53131609</v>
      </c>
      <c r="QOR1790" s="62">
        <v>53131609</v>
      </c>
      <c r="QOS1790" s="62">
        <v>53131609</v>
      </c>
      <c r="QOT1790" s="62">
        <v>53131609</v>
      </c>
      <c r="QOU1790" s="62">
        <v>53131609</v>
      </c>
      <c r="QOV1790" s="62">
        <v>53131609</v>
      </c>
      <c r="QOW1790" s="62">
        <v>53131609</v>
      </c>
      <c r="QOX1790" s="62">
        <v>53131609</v>
      </c>
      <c r="QOY1790" s="62">
        <v>53131609</v>
      </c>
      <c r="QOZ1790" s="62">
        <v>53131609</v>
      </c>
      <c r="QPA1790" s="62">
        <v>53131609</v>
      </c>
      <c r="QPB1790" s="62">
        <v>53131609</v>
      </c>
      <c r="QPC1790" s="62">
        <v>53131609</v>
      </c>
      <c r="QPD1790" s="62">
        <v>53131609</v>
      </c>
      <c r="QPE1790" s="62">
        <v>53131609</v>
      </c>
      <c r="QPF1790" s="62">
        <v>53131609</v>
      </c>
      <c r="QPG1790" s="62">
        <v>53131609</v>
      </c>
      <c r="QPH1790" s="62">
        <v>53131609</v>
      </c>
      <c r="QPI1790" s="62">
        <v>53131609</v>
      </c>
      <c r="QPJ1790" s="62">
        <v>53131609</v>
      </c>
      <c r="QPK1790" s="62">
        <v>53131609</v>
      </c>
      <c r="QPL1790" s="62">
        <v>53131609</v>
      </c>
      <c r="QPM1790" s="62">
        <v>53131609</v>
      </c>
      <c r="QPN1790" s="62">
        <v>53131609</v>
      </c>
      <c r="QPO1790" s="62">
        <v>53131609</v>
      </c>
      <c r="QPP1790" s="62">
        <v>53131609</v>
      </c>
      <c r="QPQ1790" s="62">
        <v>53131609</v>
      </c>
      <c r="QPR1790" s="62">
        <v>53131609</v>
      </c>
      <c r="QPS1790" s="62">
        <v>53131609</v>
      </c>
      <c r="QPT1790" s="62">
        <v>53131609</v>
      </c>
      <c r="QPU1790" s="62">
        <v>53131609</v>
      </c>
      <c r="QPV1790" s="62">
        <v>53131609</v>
      </c>
      <c r="QPW1790" s="62">
        <v>53131609</v>
      </c>
      <c r="QPX1790" s="62">
        <v>53131609</v>
      </c>
      <c r="QPY1790" s="62">
        <v>53131609</v>
      </c>
      <c r="QPZ1790" s="62">
        <v>53131609</v>
      </c>
      <c r="QQA1790" s="62">
        <v>53131609</v>
      </c>
      <c r="QQB1790" s="62">
        <v>53131609</v>
      </c>
      <c r="QQC1790" s="62">
        <v>53131609</v>
      </c>
      <c r="QQD1790" s="62">
        <v>53131609</v>
      </c>
      <c r="QQE1790" s="62">
        <v>53131609</v>
      </c>
      <c r="QQF1790" s="62">
        <v>53131609</v>
      </c>
      <c r="QQG1790" s="62">
        <v>53131609</v>
      </c>
      <c r="QQH1790" s="62">
        <v>53131609</v>
      </c>
      <c r="QQI1790" s="62">
        <v>53131609</v>
      </c>
      <c r="QQJ1790" s="62">
        <v>53131609</v>
      </c>
      <c r="QQK1790" s="62">
        <v>53131609</v>
      </c>
      <c r="QQL1790" s="62">
        <v>53131609</v>
      </c>
      <c r="QQM1790" s="62">
        <v>53131609</v>
      </c>
      <c r="QQN1790" s="62">
        <v>53131609</v>
      </c>
      <c r="QQO1790" s="62">
        <v>53131609</v>
      </c>
      <c r="QQP1790" s="62">
        <v>53131609</v>
      </c>
      <c r="QQQ1790" s="62">
        <v>53131609</v>
      </c>
      <c r="QQR1790" s="62">
        <v>53131609</v>
      </c>
      <c r="QQS1790" s="62">
        <v>53131609</v>
      </c>
      <c r="QQT1790" s="62">
        <v>53131609</v>
      </c>
      <c r="QQU1790" s="62">
        <v>53131609</v>
      </c>
      <c r="QQV1790" s="62">
        <v>53131609</v>
      </c>
      <c r="QQW1790" s="62">
        <v>53131609</v>
      </c>
      <c r="QQX1790" s="62">
        <v>53131609</v>
      </c>
      <c r="QQY1790" s="62">
        <v>53131609</v>
      </c>
      <c r="QQZ1790" s="62">
        <v>53131609</v>
      </c>
      <c r="QRA1790" s="62">
        <v>53131609</v>
      </c>
      <c r="QRB1790" s="62">
        <v>53131609</v>
      </c>
      <c r="QRC1790" s="62">
        <v>53131609</v>
      </c>
      <c r="QRD1790" s="62">
        <v>53131609</v>
      </c>
      <c r="QRE1790" s="62">
        <v>53131609</v>
      </c>
      <c r="QRF1790" s="62">
        <v>53131609</v>
      </c>
      <c r="QRG1790" s="62">
        <v>53131609</v>
      </c>
      <c r="QRH1790" s="62">
        <v>53131609</v>
      </c>
      <c r="QRI1790" s="62">
        <v>53131609</v>
      </c>
      <c r="QRJ1790" s="62">
        <v>53131609</v>
      </c>
      <c r="QRK1790" s="62">
        <v>53131609</v>
      </c>
      <c r="QRL1790" s="62">
        <v>53131609</v>
      </c>
      <c r="QRM1790" s="62">
        <v>53131609</v>
      </c>
      <c r="QRN1790" s="62">
        <v>53131609</v>
      </c>
      <c r="QRO1790" s="62">
        <v>53131609</v>
      </c>
      <c r="QRP1790" s="62">
        <v>53131609</v>
      </c>
      <c r="QRQ1790" s="62">
        <v>53131609</v>
      </c>
      <c r="QRR1790" s="62">
        <v>53131609</v>
      </c>
      <c r="QRS1790" s="62">
        <v>53131609</v>
      </c>
      <c r="QRT1790" s="62">
        <v>53131609</v>
      </c>
      <c r="QRU1790" s="62">
        <v>53131609</v>
      </c>
      <c r="QRV1790" s="62">
        <v>53131609</v>
      </c>
      <c r="QRW1790" s="62">
        <v>53131609</v>
      </c>
      <c r="QRX1790" s="62">
        <v>53131609</v>
      </c>
      <c r="QRY1790" s="62">
        <v>53131609</v>
      </c>
      <c r="QRZ1790" s="62">
        <v>53131609</v>
      </c>
      <c r="QSA1790" s="62">
        <v>53131609</v>
      </c>
      <c r="QSB1790" s="62">
        <v>53131609</v>
      </c>
      <c r="QSC1790" s="62">
        <v>53131609</v>
      </c>
      <c r="QSD1790" s="62">
        <v>53131609</v>
      </c>
      <c r="QSE1790" s="62">
        <v>53131609</v>
      </c>
      <c r="QSF1790" s="62">
        <v>53131609</v>
      </c>
      <c r="QSG1790" s="62">
        <v>53131609</v>
      </c>
      <c r="QSH1790" s="62">
        <v>53131609</v>
      </c>
      <c r="QSI1790" s="62">
        <v>53131609</v>
      </c>
      <c r="QSJ1790" s="62">
        <v>53131609</v>
      </c>
      <c r="QSK1790" s="62">
        <v>53131609</v>
      </c>
      <c r="QSL1790" s="62">
        <v>53131609</v>
      </c>
      <c r="QSM1790" s="62">
        <v>53131609</v>
      </c>
      <c r="QSN1790" s="62">
        <v>53131609</v>
      </c>
      <c r="QSO1790" s="62">
        <v>53131609</v>
      </c>
      <c r="QSP1790" s="62">
        <v>53131609</v>
      </c>
      <c r="QSQ1790" s="62">
        <v>53131609</v>
      </c>
      <c r="QSR1790" s="62">
        <v>53131609</v>
      </c>
      <c r="QSS1790" s="62">
        <v>53131609</v>
      </c>
      <c r="QST1790" s="62">
        <v>53131609</v>
      </c>
      <c r="QSU1790" s="62">
        <v>53131609</v>
      </c>
      <c r="QSV1790" s="62">
        <v>53131609</v>
      </c>
      <c r="QSW1790" s="62">
        <v>53131609</v>
      </c>
      <c r="QSX1790" s="62">
        <v>53131609</v>
      </c>
      <c r="QSY1790" s="62">
        <v>53131609</v>
      </c>
      <c r="QSZ1790" s="62">
        <v>53131609</v>
      </c>
      <c r="QTA1790" s="62">
        <v>53131609</v>
      </c>
      <c r="QTB1790" s="62">
        <v>53131609</v>
      </c>
      <c r="QTC1790" s="62">
        <v>53131609</v>
      </c>
      <c r="QTD1790" s="62">
        <v>53131609</v>
      </c>
      <c r="QTE1790" s="62">
        <v>53131609</v>
      </c>
      <c r="QTF1790" s="62">
        <v>53131609</v>
      </c>
      <c r="QTG1790" s="62">
        <v>53131609</v>
      </c>
      <c r="QTH1790" s="62">
        <v>53131609</v>
      </c>
      <c r="QTI1790" s="62">
        <v>53131609</v>
      </c>
      <c r="QTJ1790" s="62">
        <v>53131609</v>
      </c>
      <c r="QTK1790" s="62">
        <v>53131609</v>
      </c>
      <c r="QTL1790" s="62">
        <v>53131609</v>
      </c>
      <c r="QTM1790" s="62">
        <v>53131609</v>
      </c>
      <c r="QTN1790" s="62">
        <v>53131609</v>
      </c>
      <c r="QTO1790" s="62">
        <v>53131609</v>
      </c>
      <c r="QTP1790" s="62">
        <v>53131609</v>
      </c>
      <c r="QTQ1790" s="62">
        <v>53131609</v>
      </c>
      <c r="QTR1790" s="62">
        <v>53131609</v>
      </c>
      <c r="QTS1790" s="62">
        <v>53131609</v>
      </c>
      <c r="QTT1790" s="62">
        <v>53131609</v>
      </c>
      <c r="QTU1790" s="62">
        <v>53131609</v>
      </c>
      <c r="QTV1790" s="62">
        <v>53131609</v>
      </c>
      <c r="QTW1790" s="62">
        <v>53131609</v>
      </c>
      <c r="QTX1790" s="62">
        <v>53131609</v>
      </c>
      <c r="QTY1790" s="62">
        <v>53131609</v>
      </c>
      <c r="QTZ1790" s="62">
        <v>53131609</v>
      </c>
      <c r="QUA1790" s="62">
        <v>53131609</v>
      </c>
      <c r="QUB1790" s="62">
        <v>53131609</v>
      </c>
      <c r="QUC1790" s="62">
        <v>53131609</v>
      </c>
      <c r="QUD1790" s="62">
        <v>53131609</v>
      </c>
      <c r="QUE1790" s="62">
        <v>53131609</v>
      </c>
      <c r="QUF1790" s="62">
        <v>53131609</v>
      </c>
      <c r="QUG1790" s="62">
        <v>53131609</v>
      </c>
      <c r="QUH1790" s="62">
        <v>53131609</v>
      </c>
      <c r="QUI1790" s="62">
        <v>53131609</v>
      </c>
      <c r="QUJ1790" s="62">
        <v>53131609</v>
      </c>
      <c r="QUK1790" s="62">
        <v>53131609</v>
      </c>
      <c r="QUL1790" s="62">
        <v>53131609</v>
      </c>
      <c r="QUM1790" s="62">
        <v>53131609</v>
      </c>
      <c r="QUN1790" s="62">
        <v>53131609</v>
      </c>
      <c r="QUO1790" s="62">
        <v>53131609</v>
      </c>
      <c r="QUP1790" s="62">
        <v>53131609</v>
      </c>
      <c r="QUQ1790" s="62">
        <v>53131609</v>
      </c>
      <c r="QUR1790" s="62">
        <v>53131609</v>
      </c>
      <c r="QUS1790" s="62">
        <v>53131609</v>
      </c>
      <c r="QUT1790" s="62">
        <v>53131609</v>
      </c>
      <c r="QUU1790" s="62">
        <v>53131609</v>
      </c>
      <c r="QUV1790" s="62">
        <v>53131609</v>
      </c>
      <c r="QUW1790" s="62">
        <v>53131609</v>
      </c>
      <c r="QUX1790" s="62">
        <v>53131609</v>
      </c>
      <c r="QUY1790" s="62">
        <v>53131609</v>
      </c>
      <c r="QUZ1790" s="62">
        <v>53131609</v>
      </c>
      <c r="QVA1790" s="62">
        <v>53131609</v>
      </c>
      <c r="QVB1790" s="62">
        <v>53131609</v>
      </c>
      <c r="QVC1790" s="62">
        <v>53131609</v>
      </c>
      <c r="QVD1790" s="62">
        <v>53131609</v>
      </c>
      <c r="QVE1790" s="62">
        <v>53131609</v>
      </c>
      <c r="QVF1790" s="62">
        <v>53131609</v>
      </c>
      <c r="QVG1790" s="62">
        <v>53131609</v>
      </c>
      <c r="QVH1790" s="62">
        <v>53131609</v>
      </c>
      <c r="QVI1790" s="62">
        <v>53131609</v>
      </c>
      <c r="QVJ1790" s="62">
        <v>53131609</v>
      </c>
      <c r="QVK1790" s="62">
        <v>53131609</v>
      </c>
      <c r="QVL1790" s="62">
        <v>53131609</v>
      </c>
      <c r="QVM1790" s="62">
        <v>53131609</v>
      </c>
      <c r="QVN1790" s="62">
        <v>53131609</v>
      </c>
      <c r="QVO1790" s="62">
        <v>53131609</v>
      </c>
      <c r="QVP1790" s="62">
        <v>53131609</v>
      </c>
      <c r="QVQ1790" s="62">
        <v>53131609</v>
      </c>
      <c r="QVR1790" s="62">
        <v>53131609</v>
      </c>
      <c r="QVS1790" s="62">
        <v>53131609</v>
      </c>
      <c r="QVT1790" s="62">
        <v>53131609</v>
      </c>
      <c r="QVU1790" s="62">
        <v>53131609</v>
      </c>
      <c r="QVV1790" s="62">
        <v>53131609</v>
      </c>
      <c r="QVW1790" s="62">
        <v>53131609</v>
      </c>
      <c r="QVX1790" s="62">
        <v>53131609</v>
      </c>
      <c r="QVY1790" s="62">
        <v>53131609</v>
      </c>
      <c r="QVZ1790" s="62">
        <v>53131609</v>
      </c>
      <c r="QWA1790" s="62">
        <v>53131609</v>
      </c>
      <c r="QWB1790" s="62">
        <v>53131609</v>
      </c>
      <c r="QWC1790" s="62">
        <v>53131609</v>
      </c>
      <c r="QWD1790" s="62">
        <v>53131609</v>
      </c>
      <c r="QWE1790" s="62">
        <v>53131609</v>
      </c>
      <c r="QWF1790" s="62">
        <v>53131609</v>
      </c>
      <c r="QWG1790" s="62">
        <v>53131609</v>
      </c>
      <c r="QWH1790" s="62">
        <v>53131609</v>
      </c>
      <c r="QWI1790" s="62">
        <v>53131609</v>
      </c>
      <c r="QWJ1790" s="62">
        <v>53131609</v>
      </c>
      <c r="QWK1790" s="62">
        <v>53131609</v>
      </c>
      <c r="QWL1790" s="62">
        <v>53131609</v>
      </c>
      <c r="QWM1790" s="62">
        <v>53131609</v>
      </c>
      <c r="QWN1790" s="62">
        <v>53131609</v>
      </c>
      <c r="QWO1790" s="62">
        <v>53131609</v>
      </c>
      <c r="QWP1790" s="62">
        <v>53131609</v>
      </c>
      <c r="QWQ1790" s="62">
        <v>53131609</v>
      </c>
      <c r="QWR1790" s="62">
        <v>53131609</v>
      </c>
      <c r="QWS1790" s="62">
        <v>53131609</v>
      </c>
      <c r="QWT1790" s="62">
        <v>53131609</v>
      </c>
      <c r="QWU1790" s="62">
        <v>53131609</v>
      </c>
      <c r="QWV1790" s="62">
        <v>53131609</v>
      </c>
      <c r="QWW1790" s="62">
        <v>53131609</v>
      </c>
      <c r="QWX1790" s="62">
        <v>53131609</v>
      </c>
      <c r="QWY1790" s="62">
        <v>53131609</v>
      </c>
      <c r="QWZ1790" s="62">
        <v>53131609</v>
      </c>
      <c r="QXA1790" s="62">
        <v>53131609</v>
      </c>
      <c r="QXB1790" s="62">
        <v>53131609</v>
      </c>
      <c r="QXC1790" s="62">
        <v>53131609</v>
      </c>
      <c r="QXD1790" s="62">
        <v>53131609</v>
      </c>
      <c r="QXE1790" s="62">
        <v>53131609</v>
      </c>
      <c r="QXF1790" s="62">
        <v>53131609</v>
      </c>
      <c r="QXG1790" s="62">
        <v>53131609</v>
      </c>
      <c r="QXH1790" s="62">
        <v>53131609</v>
      </c>
      <c r="QXI1790" s="62">
        <v>53131609</v>
      </c>
      <c r="QXJ1790" s="62">
        <v>53131609</v>
      </c>
      <c r="QXK1790" s="62">
        <v>53131609</v>
      </c>
      <c r="QXL1790" s="62">
        <v>53131609</v>
      </c>
      <c r="QXM1790" s="62">
        <v>53131609</v>
      </c>
      <c r="QXN1790" s="62">
        <v>53131609</v>
      </c>
      <c r="QXO1790" s="62">
        <v>53131609</v>
      </c>
      <c r="QXP1790" s="62">
        <v>53131609</v>
      </c>
      <c r="QXQ1790" s="62">
        <v>53131609</v>
      </c>
      <c r="QXR1790" s="62">
        <v>53131609</v>
      </c>
      <c r="QXS1790" s="62">
        <v>53131609</v>
      </c>
      <c r="QXT1790" s="62">
        <v>53131609</v>
      </c>
      <c r="QXU1790" s="62">
        <v>53131609</v>
      </c>
      <c r="QXV1790" s="62">
        <v>53131609</v>
      </c>
      <c r="QXW1790" s="62">
        <v>53131609</v>
      </c>
      <c r="QXX1790" s="62">
        <v>53131609</v>
      </c>
      <c r="QXY1790" s="62">
        <v>53131609</v>
      </c>
      <c r="QXZ1790" s="62">
        <v>53131609</v>
      </c>
      <c r="QYA1790" s="62">
        <v>53131609</v>
      </c>
      <c r="QYB1790" s="62">
        <v>53131609</v>
      </c>
      <c r="QYC1790" s="62">
        <v>53131609</v>
      </c>
      <c r="QYD1790" s="62">
        <v>53131609</v>
      </c>
      <c r="QYE1790" s="62">
        <v>53131609</v>
      </c>
      <c r="QYF1790" s="62">
        <v>53131609</v>
      </c>
      <c r="QYG1790" s="62">
        <v>53131609</v>
      </c>
      <c r="QYH1790" s="62">
        <v>53131609</v>
      </c>
      <c r="QYI1790" s="62">
        <v>53131609</v>
      </c>
      <c r="QYJ1790" s="62">
        <v>53131609</v>
      </c>
      <c r="QYK1790" s="62">
        <v>53131609</v>
      </c>
      <c r="QYL1790" s="62">
        <v>53131609</v>
      </c>
      <c r="QYM1790" s="62">
        <v>53131609</v>
      </c>
      <c r="QYN1790" s="62">
        <v>53131609</v>
      </c>
      <c r="QYO1790" s="62">
        <v>53131609</v>
      </c>
      <c r="QYP1790" s="62">
        <v>53131609</v>
      </c>
      <c r="QYQ1790" s="62">
        <v>53131609</v>
      </c>
      <c r="QYR1790" s="62">
        <v>53131609</v>
      </c>
      <c r="QYS1790" s="62">
        <v>53131609</v>
      </c>
      <c r="QYT1790" s="62">
        <v>53131609</v>
      </c>
      <c r="QYU1790" s="62">
        <v>53131609</v>
      </c>
      <c r="QYV1790" s="62">
        <v>53131609</v>
      </c>
      <c r="QYW1790" s="62">
        <v>53131609</v>
      </c>
      <c r="QYX1790" s="62">
        <v>53131609</v>
      </c>
      <c r="QYY1790" s="62">
        <v>53131609</v>
      </c>
      <c r="QYZ1790" s="62">
        <v>53131609</v>
      </c>
      <c r="QZA1790" s="62">
        <v>53131609</v>
      </c>
      <c r="QZB1790" s="62">
        <v>53131609</v>
      </c>
      <c r="QZC1790" s="62">
        <v>53131609</v>
      </c>
      <c r="QZD1790" s="62">
        <v>53131609</v>
      </c>
      <c r="QZE1790" s="62">
        <v>53131609</v>
      </c>
      <c r="QZF1790" s="62">
        <v>53131609</v>
      </c>
      <c r="QZG1790" s="62">
        <v>53131609</v>
      </c>
      <c r="QZH1790" s="62">
        <v>53131609</v>
      </c>
      <c r="QZI1790" s="62">
        <v>53131609</v>
      </c>
      <c r="QZJ1790" s="62">
        <v>53131609</v>
      </c>
      <c r="QZK1790" s="62">
        <v>53131609</v>
      </c>
      <c r="QZL1790" s="62">
        <v>53131609</v>
      </c>
      <c r="QZM1790" s="62">
        <v>53131609</v>
      </c>
      <c r="QZN1790" s="62">
        <v>53131609</v>
      </c>
      <c r="QZO1790" s="62">
        <v>53131609</v>
      </c>
      <c r="QZP1790" s="62">
        <v>53131609</v>
      </c>
      <c r="QZQ1790" s="62">
        <v>53131609</v>
      </c>
      <c r="QZR1790" s="62">
        <v>53131609</v>
      </c>
      <c r="QZS1790" s="62">
        <v>53131609</v>
      </c>
      <c r="QZT1790" s="62">
        <v>53131609</v>
      </c>
      <c r="QZU1790" s="62">
        <v>53131609</v>
      </c>
      <c r="QZV1790" s="62">
        <v>53131609</v>
      </c>
      <c r="QZW1790" s="62">
        <v>53131609</v>
      </c>
      <c r="QZX1790" s="62">
        <v>53131609</v>
      </c>
      <c r="QZY1790" s="62">
        <v>53131609</v>
      </c>
      <c r="QZZ1790" s="62">
        <v>53131609</v>
      </c>
      <c r="RAA1790" s="62">
        <v>53131609</v>
      </c>
      <c r="RAB1790" s="62">
        <v>53131609</v>
      </c>
      <c r="RAC1790" s="62">
        <v>53131609</v>
      </c>
      <c r="RAD1790" s="62">
        <v>53131609</v>
      </c>
      <c r="RAE1790" s="62">
        <v>53131609</v>
      </c>
      <c r="RAF1790" s="62">
        <v>53131609</v>
      </c>
      <c r="RAG1790" s="62">
        <v>53131609</v>
      </c>
      <c r="RAH1790" s="62">
        <v>53131609</v>
      </c>
      <c r="RAI1790" s="62">
        <v>53131609</v>
      </c>
      <c r="RAJ1790" s="62">
        <v>53131609</v>
      </c>
      <c r="RAK1790" s="62">
        <v>53131609</v>
      </c>
      <c r="RAL1790" s="62">
        <v>53131609</v>
      </c>
      <c r="RAM1790" s="62">
        <v>53131609</v>
      </c>
      <c r="RAN1790" s="62">
        <v>53131609</v>
      </c>
      <c r="RAO1790" s="62">
        <v>53131609</v>
      </c>
      <c r="RAP1790" s="62">
        <v>53131609</v>
      </c>
      <c r="RAQ1790" s="62">
        <v>53131609</v>
      </c>
      <c r="RAR1790" s="62">
        <v>53131609</v>
      </c>
      <c r="RAS1790" s="62">
        <v>53131609</v>
      </c>
      <c r="RAT1790" s="62">
        <v>53131609</v>
      </c>
      <c r="RAU1790" s="62">
        <v>53131609</v>
      </c>
      <c r="RAV1790" s="62">
        <v>53131609</v>
      </c>
      <c r="RAW1790" s="62">
        <v>53131609</v>
      </c>
      <c r="RAX1790" s="62">
        <v>53131609</v>
      </c>
      <c r="RAY1790" s="62">
        <v>53131609</v>
      </c>
      <c r="RAZ1790" s="62">
        <v>53131609</v>
      </c>
      <c r="RBA1790" s="62">
        <v>53131609</v>
      </c>
      <c r="RBB1790" s="62">
        <v>53131609</v>
      </c>
      <c r="RBC1790" s="62">
        <v>53131609</v>
      </c>
      <c r="RBD1790" s="62">
        <v>53131609</v>
      </c>
      <c r="RBE1790" s="62">
        <v>53131609</v>
      </c>
      <c r="RBF1790" s="62">
        <v>53131609</v>
      </c>
      <c r="RBG1790" s="62">
        <v>53131609</v>
      </c>
      <c r="RBH1790" s="62">
        <v>53131609</v>
      </c>
      <c r="RBI1790" s="62">
        <v>53131609</v>
      </c>
      <c r="RBJ1790" s="62">
        <v>53131609</v>
      </c>
      <c r="RBK1790" s="62">
        <v>53131609</v>
      </c>
      <c r="RBL1790" s="62">
        <v>53131609</v>
      </c>
      <c r="RBM1790" s="62">
        <v>53131609</v>
      </c>
      <c r="RBN1790" s="62">
        <v>53131609</v>
      </c>
      <c r="RBO1790" s="62">
        <v>53131609</v>
      </c>
      <c r="RBP1790" s="62">
        <v>53131609</v>
      </c>
      <c r="RBQ1790" s="62">
        <v>53131609</v>
      </c>
      <c r="RBR1790" s="62">
        <v>53131609</v>
      </c>
      <c r="RBS1790" s="62">
        <v>53131609</v>
      </c>
      <c r="RBT1790" s="62">
        <v>53131609</v>
      </c>
      <c r="RBU1790" s="62">
        <v>53131609</v>
      </c>
      <c r="RBV1790" s="62">
        <v>53131609</v>
      </c>
      <c r="RBW1790" s="62">
        <v>53131609</v>
      </c>
      <c r="RBX1790" s="62">
        <v>53131609</v>
      </c>
      <c r="RBY1790" s="62">
        <v>53131609</v>
      </c>
      <c r="RBZ1790" s="62">
        <v>53131609</v>
      </c>
      <c r="RCA1790" s="62">
        <v>53131609</v>
      </c>
      <c r="RCB1790" s="62">
        <v>53131609</v>
      </c>
      <c r="RCC1790" s="62">
        <v>53131609</v>
      </c>
      <c r="RCD1790" s="62">
        <v>53131609</v>
      </c>
      <c r="RCE1790" s="62">
        <v>53131609</v>
      </c>
      <c r="RCF1790" s="62">
        <v>53131609</v>
      </c>
      <c r="RCG1790" s="62">
        <v>53131609</v>
      </c>
      <c r="RCH1790" s="62">
        <v>53131609</v>
      </c>
      <c r="RCI1790" s="62">
        <v>53131609</v>
      </c>
      <c r="RCJ1790" s="62">
        <v>53131609</v>
      </c>
      <c r="RCK1790" s="62">
        <v>53131609</v>
      </c>
      <c r="RCL1790" s="62">
        <v>53131609</v>
      </c>
      <c r="RCM1790" s="62">
        <v>53131609</v>
      </c>
      <c r="RCN1790" s="62">
        <v>53131609</v>
      </c>
      <c r="RCO1790" s="62">
        <v>53131609</v>
      </c>
      <c r="RCP1790" s="62">
        <v>53131609</v>
      </c>
      <c r="RCQ1790" s="62">
        <v>53131609</v>
      </c>
      <c r="RCR1790" s="62">
        <v>53131609</v>
      </c>
      <c r="RCS1790" s="62">
        <v>53131609</v>
      </c>
      <c r="RCT1790" s="62">
        <v>53131609</v>
      </c>
      <c r="RCU1790" s="62">
        <v>53131609</v>
      </c>
      <c r="RCV1790" s="62">
        <v>53131609</v>
      </c>
      <c r="RCW1790" s="62">
        <v>53131609</v>
      </c>
      <c r="RCX1790" s="62">
        <v>53131609</v>
      </c>
      <c r="RCY1790" s="62">
        <v>53131609</v>
      </c>
      <c r="RCZ1790" s="62">
        <v>53131609</v>
      </c>
      <c r="RDA1790" s="62">
        <v>53131609</v>
      </c>
      <c r="RDB1790" s="62">
        <v>53131609</v>
      </c>
      <c r="RDC1790" s="62">
        <v>53131609</v>
      </c>
      <c r="RDD1790" s="62">
        <v>53131609</v>
      </c>
      <c r="RDE1790" s="62">
        <v>53131609</v>
      </c>
      <c r="RDF1790" s="62">
        <v>53131609</v>
      </c>
      <c r="RDG1790" s="62">
        <v>53131609</v>
      </c>
      <c r="RDH1790" s="62">
        <v>53131609</v>
      </c>
      <c r="RDI1790" s="62">
        <v>53131609</v>
      </c>
      <c r="RDJ1790" s="62">
        <v>53131609</v>
      </c>
      <c r="RDK1790" s="62">
        <v>53131609</v>
      </c>
      <c r="RDL1790" s="62">
        <v>53131609</v>
      </c>
      <c r="RDM1790" s="62">
        <v>53131609</v>
      </c>
      <c r="RDN1790" s="62">
        <v>53131609</v>
      </c>
      <c r="RDO1790" s="62">
        <v>53131609</v>
      </c>
      <c r="RDP1790" s="62">
        <v>53131609</v>
      </c>
      <c r="RDQ1790" s="62">
        <v>53131609</v>
      </c>
      <c r="RDR1790" s="62">
        <v>53131609</v>
      </c>
      <c r="RDS1790" s="62">
        <v>53131609</v>
      </c>
      <c r="RDT1790" s="62">
        <v>53131609</v>
      </c>
      <c r="RDU1790" s="62">
        <v>53131609</v>
      </c>
      <c r="RDV1790" s="62">
        <v>53131609</v>
      </c>
      <c r="RDW1790" s="62">
        <v>53131609</v>
      </c>
      <c r="RDX1790" s="62">
        <v>53131609</v>
      </c>
      <c r="RDY1790" s="62">
        <v>53131609</v>
      </c>
      <c r="RDZ1790" s="62">
        <v>53131609</v>
      </c>
      <c r="REA1790" s="62">
        <v>53131609</v>
      </c>
      <c r="REB1790" s="62">
        <v>53131609</v>
      </c>
      <c r="REC1790" s="62">
        <v>53131609</v>
      </c>
      <c r="RED1790" s="62">
        <v>53131609</v>
      </c>
      <c r="REE1790" s="62">
        <v>53131609</v>
      </c>
      <c r="REF1790" s="62">
        <v>53131609</v>
      </c>
      <c r="REG1790" s="62">
        <v>53131609</v>
      </c>
      <c r="REH1790" s="62">
        <v>53131609</v>
      </c>
      <c r="REI1790" s="62">
        <v>53131609</v>
      </c>
      <c r="REJ1790" s="62">
        <v>53131609</v>
      </c>
      <c r="REK1790" s="62">
        <v>53131609</v>
      </c>
      <c r="REL1790" s="62">
        <v>53131609</v>
      </c>
      <c r="REM1790" s="62">
        <v>53131609</v>
      </c>
      <c r="REN1790" s="62">
        <v>53131609</v>
      </c>
      <c r="REO1790" s="62">
        <v>53131609</v>
      </c>
      <c r="REP1790" s="62">
        <v>53131609</v>
      </c>
      <c r="REQ1790" s="62">
        <v>53131609</v>
      </c>
      <c r="RER1790" s="62">
        <v>53131609</v>
      </c>
      <c r="RES1790" s="62">
        <v>53131609</v>
      </c>
      <c r="RET1790" s="62">
        <v>53131609</v>
      </c>
      <c r="REU1790" s="62">
        <v>53131609</v>
      </c>
      <c r="REV1790" s="62">
        <v>53131609</v>
      </c>
      <c r="REW1790" s="62">
        <v>53131609</v>
      </c>
      <c r="REX1790" s="62">
        <v>53131609</v>
      </c>
      <c r="REY1790" s="62">
        <v>53131609</v>
      </c>
      <c r="REZ1790" s="62">
        <v>53131609</v>
      </c>
      <c r="RFA1790" s="62">
        <v>53131609</v>
      </c>
      <c r="RFB1790" s="62">
        <v>53131609</v>
      </c>
      <c r="RFC1790" s="62">
        <v>53131609</v>
      </c>
      <c r="RFD1790" s="62">
        <v>53131609</v>
      </c>
      <c r="RFE1790" s="62">
        <v>53131609</v>
      </c>
      <c r="RFF1790" s="62">
        <v>53131609</v>
      </c>
      <c r="RFG1790" s="62">
        <v>53131609</v>
      </c>
      <c r="RFH1790" s="62">
        <v>53131609</v>
      </c>
      <c r="RFI1790" s="62">
        <v>53131609</v>
      </c>
      <c r="RFJ1790" s="62">
        <v>53131609</v>
      </c>
      <c r="RFK1790" s="62">
        <v>53131609</v>
      </c>
      <c r="RFL1790" s="62">
        <v>53131609</v>
      </c>
      <c r="RFM1790" s="62">
        <v>53131609</v>
      </c>
      <c r="RFN1790" s="62">
        <v>53131609</v>
      </c>
      <c r="RFO1790" s="62">
        <v>53131609</v>
      </c>
      <c r="RFP1790" s="62">
        <v>53131609</v>
      </c>
      <c r="RFQ1790" s="62">
        <v>53131609</v>
      </c>
      <c r="RFR1790" s="62">
        <v>53131609</v>
      </c>
      <c r="RFS1790" s="62">
        <v>53131609</v>
      </c>
      <c r="RFT1790" s="62">
        <v>53131609</v>
      </c>
      <c r="RFU1790" s="62">
        <v>53131609</v>
      </c>
      <c r="RFV1790" s="62">
        <v>53131609</v>
      </c>
      <c r="RFW1790" s="62">
        <v>53131609</v>
      </c>
      <c r="RFX1790" s="62">
        <v>53131609</v>
      </c>
      <c r="RFY1790" s="62">
        <v>53131609</v>
      </c>
      <c r="RFZ1790" s="62">
        <v>53131609</v>
      </c>
      <c r="RGA1790" s="62">
        <v>53131609</v>
      </c>
      <c r="RGB1790" s="62">
        <v>53131609</v>
      </c>
      <c r="RGC1790" s="62">
        <v>53131609</v>
      </c>
      <c r="RGD1790" s="62">
        <v>53131609</v>
      </c>
      <c r="RGE1790" s="62">
        <v>53131609</v>
      </c>
      <c r="RGF1790" s="62">
        <v>53131609</v>
      </c>
      <c r="RGG1790" s="62">
        <v>53131609</v>
      </c>
      <c r="RGH1790" s="62">
        <v>53131609</v>
      </c>
      <c r="RGI1790" s="62">
        <v>53131609</v>
      </c>
      <c r="RGJ1790" s="62">
        <v>53131609</v>
      </c>
      <c r="RGK1790" s="62">
        <v>53131609</v>
      </c>
      <c r="RGL1790" s="62">
        <v>53131609</v>
      </c>
      <c r="RGM1790" s="62">
        <v>53131609</v>
      </c>
      <c r="RGN1790" s="62">
        <v>53131609</v>
      </c>
      <c r="RGO1790" s="62">
        <v>53131609</v>
      </c>
      <c r="RGP1790" s="62">
        <v>53131609</v>
      </c>
      <c r="RGQ1790" s="62">
        <v>53131609</v>
      </c>
      <c r="RGR1790" s="62">
        <v>53131609</v>
      </c>
      <c r="RGS1790" s="62">
        <v>53131609</v>
      </c>
      <c r="RGT1790" s="62">
        <v>53131609</v>
      </c>
      <c r="RGU1790" s="62">
        <v>53131609</v>
      </c>
      <c r="RGV1790" s="62">
        <v>53131609</v>
      </c>
      <c r="RGW1790" s="62">
        <v>53131609</v>
      </c>
      <c r="RGX1790" s="62">
        <v>53131609</v>
      </c>
      <c r="RGY1790" s="62">
        <v>53131609</v>
      </c>
      <c r="RGZ1790" s="62">
        <v>53131609</v>
      </c>
      <c r="RHA1790" s="62">
        <v>53131609</v>
      </c>
      <c r="RHB1790" s="62">
        <v>53131609</v>
      </c>
      <c r="RHC1790" s="62">
        <v>53131609</v>
      </c>
      <c r="RHD1790" s="62">
        <v>53131609</v>
      </c>
      <c r="RHE1790" s="62">
        <v>53131609</v>
      </c>
      <c r="RHF1790" s="62">
        <v>53131609</v>
      </c>
      <c r="RHG1790" s="62">
        <v>53131609</v>
      </c>
      <c r="RHH1790" s="62">
        <v>53131609</v>
      </c>
      <c r="RHI1790" s="62">
        <v>53131609</v>
      </c>
      <c r="RHJ1790" s="62">
        <v>53131609</v>
      </c>
      <c r="RHK1790" s="62">
        <v>53131609</v>
      </c>
      <c r="RHL1790" s="62">
        <v>53131609</v>
      </c>
      <c r="RHM1790" s="62">
        <v>53131609</v>
      </c>
      <c r="RHN1790" s="62">
        <v>53131609</v>
      </c>
      <c r="RHO1790" s="62">
        <v>53131609</v>
      </c>
      <c r="RHP1790" s="62">
        <v>53131609</v>
      </c>
      <c r="RHQ1790" s="62">
        <v>53131609</v>
      </c>
      <c r="RHR1790" s="62">
        <v>53131609</v>
      </c>
      <c r="RHS1790" s="62">
        <v>53131609</v>
      </c>
      <c r="RHT1790" s="62">
        <v>53131609</v>
      </c>
      <c r="RHU1790" s="62">
        <v>53131609</v>
      </c>
      <c r="RHV1790" s="62">
        <v>53131609</v>
      </c>
      <c r="RHW1790" s="62">
        <v>53131609</v>
      </c>
      <c r="RHX1790" s="62">
        <v>53131609</v>
      </c>
      <c r="RHY1790" s="62">
        <v>53131609</v>
      </c>
      <c r="RHZ1790" s="62">
        <v>53131609</v>
      </c>
      <c r="RIA1790" s="62">
        <v>53131609</v>
      </c>
      <c r="RIB1790" s="62">
        <v>53131609</v>
      </c>
      <c r="RIC1790" s="62">
        <v>53131609</v>
      </c>
      <c r="RID1790" s="62">
        <v>53131609</v>
      </c>
      <c r="RIE1790" s="62">
        <v>53131609</v>
      </c>
      <c r="RIF1790" s="62">
        <v>53131609</v>
      </c>
      <c r="RIG1790" s="62">
        <v>53131609</v>
      </c>
      <c r="RIH1790" s="62">
        <v>53131609</v>
      </c>
      <c r="RII1790" s="62">
        <v>53131609</v>
      </c>
      <c r="RIJ1790" s="62">
        <v>53131609</v>
      </c>
      <c r="RIK1790" s="62">
        <v>53131609</v>
      </c>
      <c r="RIL1790" s="62">
        <v>53131609</v>
      </c>
      <c r="RIM1790" s="62">
        <v>53131609</v>
      </c>
      <c r="RIN1790" s="62">
        <v>53131609</v>
      </c>
      <c r="RIO1790" s="62">
        <v>53131609</v>
      </c>
      <c r="RIP1790" s="62">
        <v>53131609</v>
      </c>
      <c r="RIQ1790" s="62">
        <v>53131609</v>
      </c>
      <c r="RIR1790" s="62">
        <v>53131609</v>
      </c>
      <c r="RIS1790" s="62">
        <v>53131609</v>
      </c>
      <c r="RIT1790" s="62">
        <v>53131609</v>
      </c>
      <c r="RIU1790" s="62">
        <v>53131609</v>
      </c>
      <c r="RIV1790" s="62">
        <v>53131609</v>
      </c>
      <c r="RIW1790" s="62">
        <v>53131609</v>
      </c>
      <c r="RIX1790" s="62">
        <v>53131609</v>
      </c>
      <c r="RIY1790" s="62">
        <v>53131609</v>
      </c>
      <c r="RIZ1790" s="62">
        <v>53131609</v>
      </c>
      <c r="RJA1790" s="62">
        <v>53131609</v>
      </c>
      <c r="RJB1790" s="62">
        <v>53131609</v>
      </c>
      <c r="RJC1790" s="62">
        <v>53131609</v>
      </c>
      <c r="RJD1790" s="62">
        <v>53131609</v>
      </c>
      <c r="RJE1790" s="62">
        <v>53131609</v>
      </c>
      <c r="RJF1790" s="62">
        <v>53131609</v>
      </c>
      <c r="RJG1790" s="62">
        <v>53131609</v>
      </c>
      <c r="RJH1790" s="62">
        <v>53131609</v>
      </c>
      <c r="RJI1790" s="62">
        <v>53131609</v>
      </c>
      <c r="RJJ1790" s="62">
        <v>53131609</v>
      </c>
      <c r="RJK1790" s="62">
        <v>53131609</v>
      </c>
      <c r="RJL1790" s="62">
        <v>53131609</v>
      </c>
      <c r="RJM1790" s="62">
        <v>53131609</v>
      </c>
      <c r="RJN1790" s="62">
        <v>53131609</v>
      </c>
      <c r="RJO1790" s="62">
        <v>53131609</v>
      </c>
      <c r="RJP1790" s="62">
        <v>53131609</v>
      </c>
      <c r="RJQ1790" s="62">
        <v>53131609</v>
      </c>
      <c r="RJR1790" s="62">
        <v>53131609</v>
      </c>
      <c r="RJS1790" s="62">
        <v>53131609</v>
      </c>
      <c r="RJT1790" s="62">
        <v>53131609</v>
      </c>
      <c r="RJU1790" s="62">
        <v>53131609</v>
      </c>
      <c r="RJV1790" s="62">
        <v>53131609</v>
      </c>
      <c r="RJW1790" s="62">
        <v>53131609</v>
      </c>
      <c r="RJX1790" s="62">
        <v>53131609</v>
      </c>
      <c r="RJY1790" s="62">
        <v>53131609</v>
      </c>
      <c r="RJZ1790" s="62">
        <v>53131609</v>
      </c>
      <c r="RKA1790" s="62">
        <v>53131609</v>
      </c>
      <c r="RKB1790" s="62">
        <v>53131609</v>
      </c>
      <c r="RKC1790" s="62">
        <v>53131609</v>
      </c>
      <c r="RKD1790" s="62">
        <v>53131609</v>
      </c>
      <c r="RKE1790" s="62">
        <v>53131609</v>
      </c>
      <c r="RKF1790" s="62">
        <v>53131609</v>
      </c>
      <c r="RKG1790" s="62">
        <v>53131609</v>
      </c>
      <c r="RKH1790" s="62">
        <v>53131609</v>
      </c>
      <c r="RKI1790" s="62">
        <v>53131609</v>
      </c>
      <c r="RKJ1790" s="62">
        <v>53131609</v>
      </c>
      <c r="RKK1790" s="62">
        <v>53131609</v>
      </c>
      <c r="RKL1790" s="62">
        <v>53131609</v>
      </c>
      <c r="RKM1790" s="62">
        <v>53131609</v>
      </c>
      <c r="RKN1790" s="62">
        <v>53131609</v>
      </c>
      <c r="RKO1790" s="62">
        <v>53131609</v>
      </c>
      <c r="RKP1790" s="62">
        <v>53131609</v>
      </c>
      <c r="RKQ1790" s="62">
        <v>53131609</v>
      </c>
      <c r="RKR1790" s="62">
        <v>53131609</v>
      </c>
      <c r="RKS1790" s="62">
        <v>53131609</v>
      </c>
      <c r="RKT1790" s="62">
        <v>53131609</v>
      </c>
      <c r="RKU1790" s="62">
        <v>53131609</v>
      </c>
      <c r="RKV1790" s="62">
        <v>53131609</v>
      </c>
      <c r="RKW1790" s="62">
        <v>53131609</v>
      </c>
      <c r="RKX1790" s="62">
        <v>53131609</v>
      </c>
      <c r="RKY1790" s="62">
        <v>53131609</v>
      </c>
      <c r="RKZ1790" s="62">
        <v>53131609</v>
      </c>
      <c r="RLA1790" s="62">
        <v>53131609</v>
      </c>
      <c r="RLB1790" s="62">
        <v>53131609</v>
      </c>
      <c r="RLC1790" s="62">
        <v>53131609</v>
      </c>
      <c r="RLD1790" s="62">
        <v>53131609</v>
      </c>
      <c r="RLE1790" s="62">
        <v>53131609</v>
      </c>
      <c r="RLF1790" s="62">
        <v>53131609</v>
      </c>
      <c r="RLG1790" s="62">
        <v>53131609</v>
      </c>
      <c r="RLH1790" s="62">
        <v>53131609</v>
      </c>
      <c r="RLI1790" s="62">
        <v>53131609</v>
      </c>
      <c r="RLJ1790" s="62">
        <v>53131609</v>
      </c>
      <c r="RLK1790" s="62">
        <v>53131609</v>
      </c>
      <c r="RLL1790" s="62">
        <v>53131609</v>
      </c>
      <c r="RLM1790" s="62">
        <v>53131609</v>
      </c>
      <c r="RLN1790" s="62">
        <v>53131609</v>
      </c>
      <c r="RLO1790" s="62">
        <v>53131609</v>
      </c>
      <c r="RLP1790" s="62">
        <v>53131609</v>
      </c>
      <c r="RLQ1790" s="62">
        <v>53131609</v>
      </c>
      <c r="RLR1790" s="62">
        <v>53131609</v>
      </c>
      <c r="RLS1790" s="62">
        <v>53131609</v>
      </c>
      <c r="RLT1790" s="62">
        <v>53131609</v>
      </c>
      <c r="RLU1790" s="62">
        <v>53131609</v>
      </c>
      <c r="RLV1790" s="62">
        <v>53131609</v>
      </c>
      <c r="RLW1790" s="62">
        <v>53131609</v>
      </c>
      <c r="RLX1790" s="62">
        <v>53131609</v>
      </c>
      <c r="RLY1790" s="62">
        <v>53131609</v>
      </c>
      <c r="RLZ1790" s="62">
        <v>53131609</v>
      </c>
      <c r="RMA1790" s="62">
        <v>53131609</v>
      </c>
      <c r="RMB1790" s="62">
        <v>53131609</v>
      </c>
      <c r="RMC1790" s="62">
        <v>53131609</v>
      </c>
      <c r="RMD1790" s="62">
        <v>53131609</v>
      </c>
      <c r="RME1790" s="62">
        <v>53131609</v>
      </c>
      <c r="RMF1790" s="62">
        <v>53131609</v>
      </c>
      <c r="RMG1790" s="62">
        <v>53131609</v>
      </c>
      <c r="RMH1790" s="62">
        <v>53131609</v>
      </c>
      <c r="RMI1790" s="62">
        <v>53131609</v>
      </c>
      <c r="RMJ1790" s="62">
        <v>53131609</v>
      </c>
      <c r="RMK1790" s="62">
        <v>53131609</v>
      </c>
      <c r="RML1790" s="62">
        <v>53131609</v>
      </c>
      <c r="RMM1790" s="62">
        <v>53131609</v>
      </c>
      <c r="RMN1790" s="62">
        <v>53131609</v>
      </c>
      <c r="RMO1790" s="62">
        <v>53131609</v>
      </c>
      <c r="RMP1790" s="62">
        <v>53131609</v>
      </c>
      <c r="RMQ1790" s="62">
        <v>53131609</v>
      </c>
      <c r="RMR1790" s="62">
        <v>53131609</v>
      </c>
      <c r="RMS1790" s="62">
        <v>53131609</v>
      </c>
      <c r="RMT1790" s="62">
        <v>53131609</v>
      </c>
      <c r="RMU1790" s="62">
        <v>53131609</v>
      </c>
      <c r="RMV1790" s="62">
        <v>53131609</v>
      </c>
      <c r="RMW1790" s="62">
        <v>53131609</v>
      </c>
      <c r="RMX1790" s="62">
        <v>53131609</v>
      </c>
      <c r="RMY1790" s="62">
        <v>53131609</v>
      </c>
      <c r="RMZ1790" s="62">
        <v>53131609</v>
      </c>
      <c r="RNA1790" s="62">
        <v>53131609</v>
      </c>
      <c r="RNB1790" s="62">
        <v>53131609</v>
      </c>
      <c r="RNC1790" s="62">
        <v>53131609</v>
      </c>
      <c r="RND1790" s="62">
        <v>53131609</v>
      </c>
      <c r="RNE1790" s="62">
        <v>53131609</v>
      </c>
      <c r="RNF1790" s="62">
        <v>53131609</v>
      </c>
      <c r="RNG1790" s="62">
        <v>53131609</v>
      </c>
      <c r="RNH1790" s="62">
        <v>53131609</v>
      </c>
      <c r="RNI1790" s="62">
        <v>53131609</v>
      </c>
      <c r="RNJ1790" s="62">
        <v>53131609</v>
      </c>
      <c r="RNK1790" s="62">
        <v>53131609</v>
      </c>
      <c r="RNL1790" s="62">
        <v>53131609</v>
      </c>
      <c r="RNM1790" s="62">
        <v>53131609</v>
      </c>
      <c r="RNN1790" s="62">
        <v>53131609</v>
      </c>
      <c r="RNO1790" s="62">
        <v>53131609</v>
      </c>
      <c r="RNP1790" s="62">
        <v>53131609</v>
      </c>
      <c r="RNQ1790" s="62">
        <v>53131609</v>
      </c>
      <c r="RNR1790" s="62">
        <v>53131609</v>
      </c>
      <c r="RNS1790" s="62">
        <v>53131609</v>
      </c>
      <c r="RNT1790" s="62">
        <v>53131609</v>
      </c>
      <c r="RNU1790" s="62">
        <v>53131609</v>
      </c>
      <c r="RNV1790" s="62">
        <v>53131609</v>
      </c>
      <c r="RNW1790" s="62">
        <v>53131609</v>
      </c>
      <c r="RNX1790" s="62">
        <v>53131609</v>
      </c>
      <c r="RNY1790" s="62">
        <v>53131609</v>
      </c>
      <c r="RNZ1790" s="62">
        <v>53131609</v>
      </c>
      <c r="ROA1790" s="62">
        <v>53131609</v>
      </c>
      <c r="ROB1790" s="62">
        <v>53131609</v>
      </c>
      <c r="ROC1790" s="62">
        <v>53131609</v>
      </c>
      <c r="ROD1790" s="62">
        <v>53131609</v>
      </c>
      <c r="ROE1790" s="62">
        <v>53131609</v>
      </c>
      <c r="ROF1790" s="62">
        <v>53131609</v>
      </c>
      <c r="ROG1790" s="62">
        <v>53131609</v>
      </c>
      <c r="ROH1790" s="62">
        <v>53131609</v>
      </c>
      <c r="ROI1790" s="62">
        <v>53131609</v>
      </c>
      <c r="ROJ1790" s="62">
        <v>53131609</v>
      </c>
      <c r="ROK1790" s="62">
        <v>53131609</v>
      </c>
      <c r="ROL1790" s="62">
        <v>53131609</v>
      </c>
      <c r="ROM1790" s="62">
        <v>53131609</v>
      </c>
      <c r="RON1790" s="62">
        <v>53131609</v>
      </c>
      <c r="ROO1790" s="62">
        <v>53131609</v>
      </c>
      <c r="ROP1790" s="62">
        <v>53131609</v>
      </c>
      <c r="ROQ1790" s="62">
        <v>53131609</v>
      </c>
      <c r="ROR1790" s="62">
        <v>53131609</v>
      </c>
      <c r="ROS1790" s="62">
        <v>53131609</v>
      </c>
      <c r="ROT1790" s="62">
        <v>53131609</v>
      </c>
      <c r="ROU1790" s="62">
        <v>53131609</v>
      </c>
      <c r="ROV1790" s="62">
        <v>53131609</v>
      </c>
      <c r="ROW1790" s="62">
        <v>53131609</v>
      </c>
      <c r="ROX1790" s="62">
        <v>53131609</v>
      </c>
      <c r="ROY1790" s="62">
        <v>53131609</v>
      </c>
      <c r="ROZ1790" s="62">
        <v>53131609</v>
      </c>
      <c r="RPA1790" s="62">
        <v>53131609</v>
      </c>
      <c r="RPB1790" s="62">
        <v>53131609</v>
      </c>
      <c r="RPC1790" s="62">
        <v>53131609</v>
      </c>
      <c r="RPD1790" s="62">
        <v>53131609</v>
      </c>
      <c r="RPE1790" s="62">
        <v>53131609</v>
      </c>
      <c r="RPF1790" s="62">
        <v>53131609</v>
      </c>
      <c r="RPG1790" s="62">
        <v>53131609</v>
      </c>
      <c r="RPH1790" s="62">
        <v>53131609</v>
      </c>
      <c r="RPI1790" s="62">
        <v>53131609</v>
      </c>
      <c r="RPJ1790" s="62">
        <v>53131609</v>
      </c>
      <c r="RPK1790" s="62">
        <v>53131609</v>
      </c>
      <c r="RPL1790" s="62">
        <v>53131609</v>
      </c>
      <c r="RPM1790" s="62">
        <v>53131609</v>
      </c>
      <c r="RPN1790" s="62">
        <v>53131609</v>
      </c>
      <c r="RPO1790" s="62">
        <v>53131609</v>
      </c>
      <c r="RPP1790" s="62">
        <v>53131609</v>
      </c>
      <c r="RPQ1790" s="62">
        <v>53131609</v>
      </c>
      <c r="RPR1790" s="62">
        <v>53131609</v>
      </c>
      <c r="RPS1790" s="62">
        <v>53131609</v>
      </c>
      <c r="RPT1790" s="62">
        <v>53131609</v>
      </c>
      <c r="RPU1790" s="62">
        <v>53131609</v>
      </c>
      <c r="RPV1790" s="62">
        <v>53131609</v>
      </c>
      <c r="RPW1790" s="62">
        <v>53131609</v>
      </c>
      <c r="RPX1790" s="62">
        <v>53131609</v>
      </c>
      <c r="RPY1790" s="62">
        <v>53131609</v>
      </c>
      <c r="RPZ1790" s="62">
        <v>53131609</v>
      </c>
      <c r="RQA1790" s="62">
        <v>53131609</v>
      </c>
      <c r="RQB1790" s="62">
        <v>53131609</v>
      </c>
      <c r="RQC1790" s="62">
        <v>53131609</v>
      </c>
      <c r="RQD1790" s="62">
        <v>53131609</v>
      </c>
      <c r="RQE1790" s="62">
        <v>53131609</v>
      </c>
      <c r="RQF1790" s="62">
        <v>53131609</v>
      </c>
      <c r="RQG1790" s="62">
        <v>53131609</v>
      </c>
      <c r="RQH1790" s="62">
        <v>53131609</v>
      </c>
      <c r="RQI1790" s="62">
        <v>53131609</v>
      </c>
      <c r="RQJ1790" s="62">
        <v>53131609</v>
      </c>
      <c r="RQK1790" s="62">
        <v>53131609</v>
      </c>
      <c r="RQL1790" s="62">
        <v>53131609</v>
      </c>
      <c r="RQM1790" s="62">
        <v>53131609</v>
      </c>
      <c r="RQN1790" s="62">
        <v>53131609</v>
      </c>
      <c r="RQO1790" s="62">
        <v>53131609</v>
      </c>
      <c r="RQP1790" s="62">
        <v>53131609</v>
      </c>
      <c r="RQQ1790" s="62">
        <v>53131609</v>
      </c>
      <c r="RQR1790" s="62">
        <v>53131609</v>
      </c>
      <c r="RQS1790" s="62">
        <v>53131609</v>
      </c>
      <c r="RQT1790" s="62">
        <v>53131609</v>
      </c>
      <c r="RQU1790" s="62">
        <v>53131609</v>
      </c>
      <c r="RQV1790" s="62">
        <v>53131609</v>
      </c>
      <c r="RQW1790" s="62">
        <v>53131609</v>
      </c>
      <c r="RQX1790" s="62">
        <v>53131609</v>
      </c>
      <c r="RQY1790" s="62">
        <v>53131609</v>
      </c>
      <c r="RQZ1790" s="62">
        <v>53131609</v>
      </c>
      <c r="RRA1790" s="62">
        <v>53131609</v>
      </c>
      <c r="RRB1790" s="62">
        <v>53131609</v>
      </c>
      <c r="RRC1790" s="62">
        <v>53131609</v>
      </c>
      <c r="RRD1790" s="62">
        <v>53131609</v>
      </c>
      <c r="RRE1790" s="62">
        <v>53131609</v>
      </c>
      <c r="RRF1790" s="62">
        <v>53131609</v>
      </c>
      <c r="RRG1790" s="62">
        <v>53131609</v>
      </c>
      <c r="RRH1790" s="62">
        <v>53131609</v>
      </c>
      <c r="RRI1790" s="62">
        <v>53131609</v>
      </c>
      <c r="RRJ1790" s="62">
        <v>53131609</v>
      </c>
      <c r="RRK1790" s="62">
        <v>53131609</v>
      </c>
      <c r="RRL1790" s="62">
        <v>53131609</v>
      </c>
      <c r="RRM1790" s="62">
        <v>53131609</v>
      </c>
      <c r="RRN1790" s="62">
        <v>53131609</v>
      </c>
      <c r="RRO1790" s="62">
        <v>53131609</v>
      </c>
      <c r="RRP1790" s="62">
        <v>53131609</v>
      </c>
      <c r="RRQ1790" s="62">
        <v>53131609</v>
      </c>
      <c r="RRR1790" s="62">
        <v>53131609</v>
      </c>
      <c r="RRS1790" s="62">
        <v>53131609</v>
      </c>
      <c r="RRT1790" s="62">
        <v>53131609</v>
      </c>
      <c r="RRU1790" s="62">
        <v>53131609</v>
      </c>
      <c r="RRV1790" s="62">
        <v>53131609</v>
      </c>
      <c r="RRW1790" s="62">
        <v>53131609</v>
      </c>
      <c r="RRX1790" s="62">
        <v>53131609</v>
      </c>
      <c r="RRY1790" s="62">
        <v>53131609</v>
      </c>
      <c r="RRZ1790" s="62">
        <v>53131609</v>
      </c>
      <c r="RSA1790" s="62">
        <v>53131609</v>
      </c>
      <c r="RSB1790" s="62">
        <v>53131609</v>
      </c>
      <c r="RSC1790" s="62">
        <v>53131609</v>
      </c>
      <c r="RSD1790" s="62">
        <v>53131609</v>
      </c>
      <c r="RSE1790" s="62">
        <v>53131609</v>
      </c>
      <c r="RSF1790" s="62">
        <v>53131609</v>
      </c>
      <c r="RSG1790" s="62">
        <v>53131609</v>
      </c>
      <c r="RSH1790" s="62">
        <v>53131609</v>
      </c>
      <c r="RSI1790" s="62">
        <v>53131609</v>
      </c>
      <c r="RSJ1790" s="62">
        <v>53131609</v>
      </c>
      <c r="RSK1790" s="62">
        <v>53131609</v>
      </c>
      <c r="RSL1790" s="62">
        <v>53131609</v>
      </c>
      <c r="RSM1790" s="62">
        <v>53131609</v>
      </c>
      <c r="RSN1790" s="62">
        <v>53131609</v>
      </c>
      <c r="RSO1790" s="62">
        <v>53131609</v>
      </c>
      <c r="RSP1790" s="62">
        <v>53131609</v>
      </c>
      <c r="RSQ1790" s="62">
        <v>53131609</v>
      </c>
      <c r="RSR1790" s="62">
        <v>53131609</v>
      </c>
      <c r="RSS1790" s="62">
        <v>53131609</v>
      </c>
      <c r="RST1790" s="62">
        <v>53131609</v>
      </c>
      <c r="RSU1790" s="62">
        <v>53131609</v>
      </c>
      <c r="RSV1790" s="62">
        <v>53131609</v>
      </c>
      <c r="RSW1790" s="62">
        <v>53131609</v>
      </c>
      <c r="RSX1790" s="62">
        <v>53131609</v>
      </c>
      <c r="RSY1790" s="62">
        <v>53131609</v>
      </c>
      <c r="RSZ1790" s="62">
        <v>53131609</v>
      </c>
      <c r="RTA1790" s="62">
        <v>53131609</v>
      </c>
      <c r="RTB1790" s="62">
        <v>53131609</v>
      </c>
      <c r="RTC1790" s="62">
        <v>53131609</v>
      </c>
      <c r="RTD1790" s="62">
        <v>53131609</v>
      </c>
      <c r="RTE1790" s="62">
        <v>53131609</v>
      </c>
      <c r="RTF1790" s="62">
        <v>53131609</v>
      </c>
      <c r="RTG1790" s="62">
        <v>53131609</v>
      </c>
      <c r="RTH1790" s="62">
        <v>53131609</v>
      </c>
      <c r="RTI1790" s="62">
        <v>53131609</v>
      </c>
      <c r="RTJ1790" s="62">
        <v>53131609</v>
      </c>
      <c r="RTK1790" s="62">
        <v>53131609</v>
      </c>
      <c r="RTL1790" s="62">
        <v>53131609</v>
      </c>
      <c r="RTM1790" s="62">
        <v>53131609</v>
      </c>
      <c r="RTN1790" s="62">
        <v>53131609</v>
      </c>
      <c r="RTO1790" s="62">
        <v>53131609</v>
      </c>
      <c r="RTP1790" s="62">
        <v>53131609</v>
      </c>
      <c r="RTQ1790" s="62">
        <v>53131609</v>
      </c>
      <c r="RTR1790" s="62">
        <v>53131609</v>
      </c>
      <c r="RTS1790" s="62">
        <v>53131609</v>
      </c>
      <c r="RTT1790" s="62">
        <v>53131609</v>
      </c>
      <c r="RTU1790" s="62">
        <v>53131609</v>
      </c>
      <c r="RTV1790" s="62">
        <v>53131609</v>
      </c>
      <c r="RTW1790" s="62">
        <v>53131609</v>
      </c>
      <c r="RTX1790" s="62">
        <v>53131609</v>
      </c>
      <c r="RTY1790" s="62">
        <v>53131609</v>
      </c>
      <c r="RTZ1790" s="62">
        <v>53131609</v>
      </c>
      <c r="RUA1790" s="62">
        <v>53131609</v>
      </c>
      <c r="RUB1790" s="62">
        <v>53131609</v>
      </c>
      <c r="RUC1790" s="62">
        <v>53131609</v>
      </c>
      <c r="RUD1790" s="62">
        <v>53131609</v>
      </c>
      <c r="RUE1790" s="62">
        <v>53131609</v>
      </c>
      <c r="RUF1790" s="62">
        <v>53131609</v>
      </c>
      <c r="RUG1790" s="62">
        <v>53131609</v>
      </c>
      <c r="RUH1790" s="62">
        <v>53131609</v>
      </c>
      <c r="RUI1790" s="62">
        <v>53131609</v>
      </c>
      <c r="RUJ1790" s="62">
        <v>53131609</v>
      </c>
      <c r="RUK1790" s="62">
        <v>53131609</v>
      </c>
      <c r="RUL1790" s="62">
        <v>53131609</v>
      </c>
      <c r="RUM1790" s="62">
        <v>53131609</v>
      </c>
      <c r="RUN1790" s="62">
        <v>53131609</v>
      </c>
      <c r="RUO1790" s="62">
        <v>53131609</v>
      </c>
      <c r="RUP1790" s="62">
        <v>53131609</v>
      </c>
      <c r="RUQ1790" s="62">
        <v>53131609</v>
      </c>
      <c r="RUR1790" s="62">
        <v>53131609</v>
      </c>
      <c r="RUS1790" s="62">
        <v>53131609</v>
      </c>
      <c r="RUT1790" s="62">
        <v>53131609</v>
      </c>
      <c r="RUU1790" s="62">
        <v>53131609</v>
      </c>
      <c r="RUV1790" s="62">
        <v>53131609</v>
      </c>
      <c r="RUW1790" s="62">
        <v>53131609</v>
      </c>
      <c r="RUX1790" s="62">
        <v>53131609</v>
      </c>
      <c r="RUY1790" s="62">
        <v>53131609</v>
      </c>
      <c r="RUZ1790" s="62">
        <v>53131609</v>
      </c>
      <c r="RVA1790" s="62">
        <v>53131609</v>
      </c>
      <c r="RVB1790" s="62">
        <v>53131609</v>
      </c>
      <c r="RVC1790" s="62">
        <v>53131609</v>
      </c>
      <c r="RVD1790" s="62">
        <v>53131609</v>
      </c>
      <c r="RVE1790" s="62">
        <v>53131609</v>
      </c>
      <c r="RVF1790" s="62">
        <v>53131609</v>
      </c>
      <c r="RVG1790" s="62">
        <v>53131609</v>
      </c>
      <c r="RVH1790" s="62">
        <v>53131609</v>
      </c>
      <c r="RVI1790" s="62">
        <v>53131609</v>
      </c>
      <c r="RVJ1790" s="62">
        <v>53131609</v>
      </c>
      <c r="RVK1790" s="62">
        <v>53131609</v>
      </c>
      <c r="RVL1790" s="62">
        <v>53131609</v>
      </c>
      <c r="RVM1790" s="62">
        <v>53131609</v>
      </c>
      <c r="RVN1790" s="62">
        <v>53131609</v>
      </c>
      <c r="RVO1790" s="62">
        <v>53131609</v>
      </c>
      <c r="RVP1790" s="62">
        <v>53131609</v>
      </c>
      <c r="RVQ1790" s="62">
        <v>53131609</v>
      </c>
      <c r="RVR1790" s="62">
        <v>53131609</v>
      </c>
      <c r="RVS1790" s="62">
        <v>53131609</v>
      </c>
      <c r="RVT1790" s="62">
        <v>53131609</v>
      </c>
      <c r="RVU1790" s="62">
        <v>53131609</v>
      </c>
      <c r="RVV1790" s="62">
        <v>53131609</v>
      </c>
      <c r="RVW1790" s="62">
        <v>53131609</v>
      </c>
      <c r="RVX1790" s="62">
        <v>53131609</v>
      </c>
      <c r="RVY1790" s="62">
        <v>53131609</v>
      </c>
      <c r="RVZ1790" s="62">
        <v>53131609</v>
      </c>
      <c r="RWA1790" s="62">
        <v>53131609</v>
      </c>
      <c r="RWB1790" s="62">
        <v>53131609</v>
      </c>
      <c r="RWC1790" s="62">
        <v>53131609</v>
      </c>
      <c r="RWD1790" s="62">
        <v>53131609</v>
      </c>
      <c r="RWE1790" s="62">
        <v>53131609</v>
      </c>
      <c r="RWF1790" s="62">
        <v>53131609</v>
      </c>
      <c r="RWG1790" s="62">
        <v>53131609</v>
      </c>
      <c r="RWH1790" s="62">
        <v>53131609</v>
      </c>
      <c r="RWI1790" s="62">
        <v>53131609</v>
      </c>
      <c r="RWJ1790" s="62">
        <v>53131609</v>
      </c>
      <c r="RWK1790" s="62">
        <v>53131609</v>
      </c>
      <c r="RWL1790" s="62">
        <v>53131609</v>
      </c>
      <c r="RWM1790" s="62">
        <v>53131609</v>
      </c>
      <c r="RWN1790" s="62">
        <v>53131609</v>
      </c>
      <c r="RWO1790" s="62">
        <v>53131609</v>
      </c>
      <c r="RWP1790" s="62">
        <v>53131609</v>
      </c>
      <c r="RWQ1790" s="62">
        <v>53131609</v>
      </c>
      <c r="RWR1790" s="62">
        <v>53131609</v>
      </c>
      <c r="RWS1790" s="62">
        <v>53131609</v>
      </c>
      <c r="RWT1790" s="62">
        <v>53131609</v>
      </c>
      <c r="RWU1790" s="62">
        <v>53131609</v>
      </c>
      <c r="RWV1790" s="62">
        <v>53131609</v>
      </c>
      <c r="RWW1790" s="62">
        <v>53131609</v>
      </c>
      <c r="RWX1790" s="62">
        <v>53131609</v>
      </c>
      <c r="RWY1790" s="62">
        <v>53131609</v>
      </c>
      <c r="RWZ1790" s="62">
        <v>53131609</v>
      </c>
      <c r="RXA1790" s="62">
        <v>53131609</v>
      </c>
      <c r="RXB1790" s="62">
        <v>53131609</v>
      </c>
      <c r="RXC1790" s="62">
        <v>53131609</v>
      </c>
      <c r="RXD1790" s="62">
        <v>53131609</v>
      </c>
      <c r="RXE1790" s="62">
        <v>53131609</v>
      </c>
      <c r="RXF1790" s="62">
        <v>53131609</v>
      </c>
      <c r="RXG1790" s="62">
        <v>53131609</v>
      </c>
      <c r="RXH1790" s="62">
        <v>53131609</v>
      </c>
      <c r="RXI1790" s="62">
        <v>53131609</v>
      </c>
      <c r="RXJ1790" s="62">
        <v>53131609</v>
      </c>
      <c r="RXK1790" s="62">
        <v>53131609</v>
      </c>
      <c r="RXL1790" s="62">
        <v>53131609</v>
      </c>
      <c r="RXM1790" s="62">
        <v>53131609</v>
      </c>
      <c r="RXN1790" s="62">
        <v>53131609</v>
      </c>
      <c r="RXO1790" s="62">
        <v>53131609</v>
      </c>
      <c r="RXP1790" s="62">
        <v>53131609</v>
      </c>
      <c r="RXQ1790" s="62">
        <v>53131609</v>
      </c>
      <c r="RXR1790" s="62">
        <v>53131609</v>
      </c>
      <c r="RXS1790" s="62">
        <v>53131609</v>
      </c>
      <c r="RXT1790" s="62">
        <v>53131609</v>
      </c>
      <c r="RXU1790" s="62">
        <v>53131609</v>
      </c>
      <c r="RXV1790" s="62">
        <v>53131609</v>
      </c>
      <c r="RXW1790" s="62">
        <v>53131609</v>
      </c>
      <c r="RXX1790" s="62">
        <v>53131609</v>
      </c>
      <c r="RXY1790" s="62">
        <v>53131609</v>
      </c>
      <c r="RXZ1790" s="62">
        <v>53131609</v>
      </c>
      <c r="RYA1790" s="62">
        <v>53131609</v>
      </c>
      <c r="RYB1790" s="62">
        <v>53131609</v>
      </c>
      <c r="RYC1790" s="62">
        <v>53131609</v>
      </c>
      <c r="RYD1790" s="62">
        <v>53131609</v>
      </c>
      <c r="RYE1790" s="62">
        <v>53131609</v>
      </c>
      <c r="RYF1790" s="62">
        <v>53131609</v>
      </c>
      <c r="RYG1790" s="62">
        <v>53131609</v>
      </c>
      <c r="RYH1790" s="62">
        <v>53131609</v>
      </c>
      <c r="RYI1790" s="62">
        <v>53131609</v>
      </c>
      <c r="RYJ1790" s="62">
        <v>53131609</v>
      </c>
      <c r="RYK1790" s="62">
        <v>53131609</v>
      </c>
      <c r="RYL1790" s="62">
        <v>53131609</v>
      </c>
      <c r="RYM1790" s="62">
        <v>53131609</v>
      </c>
      <c r="RYN1790" s="62">
        <v>53131609</v>
      </c>
      <c r="RYO1790" s="62">
        <v>53131609</v>
      </c>
      <c r="RYP1790" s="62">
        <v>53131609</v>
      </c>
      <c r="RYQ1790" s="62">
        <v>53131609</v>
      </c>
      <c r="RYR1790" s="62">
        <v>53131609</v>
      </c>
      <c r="RYS1790" s="62">
        <v>53131609</v>
      </c>
      <c r="RYT1790" s="62">
        <v>53131609</v>
      </c>
      <c r="RYU1790" s="62">
        <v>53131609</v>
      </c>
      <c r="RYV1790" s="62">
        <v>53131609</v>
      </c>
      <c r="RYW1790" s="62">
        <v>53131609</v>
      </c>
      <c r="RYX1790" s="62">
        <v>53131609</v>
      </c>
      <c r="RYY1790" s="62">
        <v>53131609</v>
      </c>
      <c r="RYZ1790" s="62">
        <v>53131609</v>
      </c>
      <c r="RZA1790" s="62">
        <v>53131609</v>
      </c>
      <c r="RZB1790" s="62">
        <v>53131609</v>
      </c>
      <c r="RZC1790" s="62">
        <v>53131609</v>
      </c>
      <c r="RZD1790" s="62">
        <v>53131609</v>
      </c>
      <c r="RZE1790" s="62">
        <v>53131609</v>
      </c>
      <c r="RZF1790" s="62">
        <v>53131609</v>
      </c>
      <c r="RZG1790" s="62">
        <v>53131609</v>
      </c>
      <c r="RZH1790" s="62">
        <v>53131609</v>
      </c>
      <c r="RZI1790" s="62">
        <v>53131609</v>
      </c>
      <c r="RZJ1790" s="62">
        <v>53131609</v>
      </c>
      <c r="RZK1790" s="62">
        <v>53131609</v>
      </c>
      <c r="RZL1790" s="62">
        <v>53131609</v>
      </c>
      <c r="RZM1790" s="62">
        <v>53131609</v>
      </c>
      <c r="RZN1790" s="62">
        <v>53131609</v>
      </c>
      <c r="RZO1790" s="62">
        <v>53131609</v>
      </c>
      <c r="RZP1790" s="62">
        <v>53131609</v>
      </c>
      <c r="RZQ1790" s="62">
        <v>53131609</v>
      </c>
      <c r="RZR1790" s="62">
        <v>53131609</v>
      </c>
      <c r="RZS1790" s="62">
        <v>53131609</v>
      </c>
      <c r="RZT1790" s="62">
        <v>53131609</v>
      </c>
      <c r="RZU1790" s="62">
        <v>53131609</v>
      </c>
      <c r="RZV1790" s="62">
        <v>53131609</v>
      </c>
      <c r="RZW1790" s="62">
        <v>53131609</v>
      </c>
      <c r="RZX1790" s="62">
        <v>53131609</v>
      </c>
      <c r="RZY1790" s="62">
        <v>53131609</v>
      </c>
      <c r="RZZ1790" s="62">
        <v>53131609</v>
      </c>
      <c r="SAA1790" s="62">
        <v>53131609</v>
      </c>
      <c r="SAB1790" s="62">
        <v>53131609</v>
      </c>
      <c r="SAC1790" s="62">
        <v>53131609</v>
      </c>
      <c r="SAD1790" s="62">
        <v>53131609</v>
      </c>
      <c r="SAE1790" s="62">
        <v>53131609</v>
      </c>
      <c r="SAF1790" s="62">
        <v>53131609</v>
      </c>
      <c r="SAG1790" s="62">
        <v>53131609</v>
      </c>
      <c r="SAH1790" s="62">
        <v>53131609</v>
      </c>
      <c r="SAI1790" s="62">
        <v>53131609</v>
      </c>
      <c r="SAJ1790" s="62">
        <v>53131609</v>
      </c>
      <c r="SAK1790" s="62">
        <v>53131609</v>
      </c>
      <c r="SAL1790" s="62">
        <v>53131609</v>
      </c>
      <c r="SAM1790" s="62">
        <v>53131609</v>
      </c>
      <c r="SAN1790" s="62">
        <v>53131609</v>
      </c>
      <c r="SAO1790" s="62">
        <v>53131609</v>
      </c>
      <c r="SAP1790" s="62">
        <v>53131609</v>
      </c>
      <c r="SAQ1790" s="62">
        <v>53131609</v>
      </c>
      <c r="SAR1790" s="62">
        <v>53131609</v>
      </c>
      <c r="SAS1790" s="62">
        <v>53131609</v>
      </c>
      <c r="SAT1790" s="62">
        <v>53131609</v>
      </c>
      <c r="SAU1790" s="62">
        <v>53131609</v>
      </c>
      <c r="SAV1790" s="62">
        <v>53131609</v>
      </c>
      <c r="SAW1790" s="62">
        <v>53131609</v>
      </c>
      <c r="SAX1790" s="62">
        <v>53131609</v>
      </c>
      <c r="SAY1790" s="62">
        <v>53131609</v>
      </c>
      <c r="SAZ1790" s="62">
        <v>53131609</v>
      </c>
      <c r="SBA1790" s="62">
        <v>53131609</v>
      </c>
      <c r="SBB1790" s="62">
        <v>53131609</v>
      </c>
      <c r="SBC1790" s="62">
        <v>53131609</v>
      </c>
      <c r="SBD1790" s="62">
        <v>53131609</v>
      </c>
      <c r="SBE1790" s="62">
        <v>53131609</v>
      </c>
      <c r="SBF1790" s="62">
        <v>53131609</v>
      </c>
      <c r="SBG1790" s="62">
        <v>53131609</v>
      </c>
      <c r="SBH1790" s="62">
        <v>53131609</v>
      </c>
      <c r="SBI1790" s="62">
        <v>53131609</v>
      </c>
      <c r="SBJ1790" s="62">
        <v>53131609</v>
      </c>
      <c r="SBK1790" s="62">
        <v>53131609</v>
      </c>
      <c r="SBL1790" s="62">
        <v>53131609</v>
      </c>
      <c r="SBM1790" s="62">
        <v>53131609</v>
      </c>
      <c r="SBN1790" s="62">
        <v>53131609</v>
      </c>
      <c r="SBO1790" s="62">
        <v>53131609</v>
      </c>
      <c r="SBP1790" s="62">
        <v>53131609</v>
      </c>
      <c r="SBQ1790" s="62">
        <v>53131609</v>
      </c>
      <c r="SBR1790" s="62">
        <v>53131609</v>
      </c>
      <c r="SBS1790" s="62">
        <v>53131609</v>
      </c>
      <c r="SBT1790" s="62">
        <v>53131609</v>
      </c>
      <c r="SBU1790" s="62">
        <v>53131609</v>
      </c>
      <c r="SBV1790" s="62">
        <v>53131609</v>
      </c>
      <c r="SBW1790" s="62">
        <v>53131609</v>
      </c>
      <c r="SBX1790" s="62">
        <v>53131609</v>
      </c>
      <c r="SBY1790" s="62">
        <v>53131609</v>
      </c>
      <c r="SBZ1790" s="62">
        <v>53131609</v>
      </c>
      <c r="SCA1790" s="62">
        <v>53131609</v>
      </c>
      <c r="SCB1790" s="62">
        <v>53131609</v>
      </c>
      <c r="SCC1790" s="62">
        <v>53131609</v>
      </c>
      <c r="SCD1790" s="62">
        <v>53131609</v>
      </c>
      <c r="SCE1790" s="62">
        <v>53131609</v>
      </c>
      <c r="SCF1790" s="62">
        <v>53131609</v>
      </c>
      <c r="SCG1790" s="62">
        <v>53131609</v>
      </c>
      <c r="SCH1790" s="62">
        <v>53131609</v>
      </c>
      <c r="SCI1790" s="62">
        <v>53131609</v>
      </c>
      <c r="SCJ1790" s="62">
        <v>53131609</v>
      </c>
      <c r="SCK1790" s="62">
        <v>53131609</v>
      </c>
      <c r="SCL1790" s="62">
        <v>53131609</v>
      </c>
      <c r="SCM1790" s="62">
        <v>53131609</v>
      </c>
      <c r="SCN1790" s="62">
        <v>53131609</v>
      </c>
      <c r="SCO1790" s="62">
        <v>53131609</v>
      </c>
      <c r="SCP1790" s="62">
        <v>53131609</v>
      </c>
      <c r="SCQ1790" s="62">
        <v>53131609</v>
      </c>
      <c r="SCR1790" s="62">
        <v>53131609</v>
      </c>
      <c r="SCS1790" s="62">
        <v>53131609</v>
      </c>
      <c r="SCT1790" s="62">
        <v>53131609</v>
      </c>
      <c r="SCU1790" s="62">
        <v>53131609</v>
      </c>
      <c r="SCV1790" s="62">
        <v>53131609</v>
      </c>
      <c r="SCW1790" s="62">
        <v>53131609</v>
      </c>
      <c r="SCX1790" s="62">
        <v>53131609</v>
      </c>
      <c r="SCY1790" s="62">
        <v>53131609</v>
      </c>
      <c r="SCZ1790" s="62">
        <v>53131609</v>
      </c>
      <c r="SDA1790" s="62">
        <v>53131609</v>
      </c>
      <c r="SDB1790" s="62">
        <v>53131609</v>
      </c>
      <c r="SDC1790" s="62">
        <v>53131609</v>
      </c>
      <c r="SDD1790" s="62">
        <v>53131609</v>
      </c>
      <c r="SDE1790" s="62">
        <v>53131609</v>
      </c>
      <c r="SDF1790" s="62">
        <v>53131609</v>
      </c>
      <c r="SDG1790" s="62">
        <v>53131609</v>
      </c>
      <c r="SDH1790" s="62">
        <v>53131609</v>
      </c>
      <c r="SDI1790" s="62">
        <v>53131609</v>
      </c>
      <c r="SDJ1790" s="62">
        <v>53131609</v>
      </c>
      <c r="SDK1790" s="62">
        <v>53131609</v>
      </c>
      <c r="SDL1790" s="62">
        <v>53131609</v>
      </c>
      <c r="SDM1790" s="62">
        <v>53131609</v>
      </c>
      <c r="SDN1790" s="62">
        <v>53131609</v>
      </c>
      <c r="SDO1790" s="62">
        <v>53131609</v>
      </c>
      <c r="SDP1790" s="62">
        <v>53131609</v>
      </c>
      <c r="SDQ1790" s="62">
        <v>53131609</v>
      </c>
      <c r="SDR1790" s="62">
        <v>53131609</v>
      </c>
      <c r="SDS1790" s="62">
        <v>53131609</v>
      </c>
      <c r="SDT1790" s="62">
        <v>53131609</v>
      </c>
      <c r="SDU1790" s="62">
        <v>53131609</v>
      </c>
      <c r="SDV1790" s="62">
        <v>53131609</v>
      </c>
      <c r="SDW1790" s="62">
        <v>53131609</v>
      </c>
      <c r="SDX1790" s="62">
        <v>53131609</v>
      </c>
      <c r="SDY1790" s="62">
        <v>53131609</v>
      </c>
      <c r="SDZ1790" s="62">
        <v>53131609</v>
      </c>
      <c r="SEA1790" s="62">
        <v>53131609</v>
      </c>
      <c r="SEB1790" s="62">
        <v>53131609</v>
      </c>
      <c r="SEC1790" s="62">
        <v>53131609</v>
      </c>
      <c r="SED1790" s="62">
        <v>53131609</v>
      </c>
      <c r="SEE1790" s="62">
        <v>53131609</v>
      </c>
      <c r="SEF1790" s="62">
        <v>53131609</v>
      </c>
      <c r="SEG1790" s="62">
        <v>53131609</v>
      </c>
      <c r="SEH1790" s="62">
        <v>53131609</v>
      </c>
      <c r="SEI1790" s="62">
        <v>53131609</v>
      </c>
      <c r="SEJ1790" s="62">
        <v>53131609</v>
      </c>
      <c r="SEK1790" s="62">
        <v>53131609</v>
      </c>
      <c r="SEL1790" s="62">
        <v>53131609</v>
      </c>
      <c r="SEM1790" s="62">
        <v>53131609</v>
      </c>
      <c r="SEN1790" s="62">
        <v>53131609</v>
      </c>
      <c r="SEO1790" s="62">
        <v>53131609</v>
      </c>
      <c r="SEP1790" s="62">
        <v>53131609</v>
      </c>
      <c r="SEQ1790" s="62">
        <v>53131609</v>
      </c>
      <c r="SER1790" s="62">
        <v>53131609</v>
      </c>
      <c r="SES1790" s="62">
        <v>53131609</v>
      </c>
      <c r="SET1790" s="62">
        <v>53131609</v>
      </c>
      <c r="SEU1790" s="62">
        <v>53131609</v>
      </c>
      <c r="SEV1790" s="62">
        <v>53131609</v>
      </c>
      <c r="SEW1790" s="62">
        <v>53131609</v>
      </c>
      <c r="SEX1790" s="62">
        <v>53131609</v>
      </c>
      <c r="SEY1790" s="62">
        <v>53131609</v>
      </c>
      <c r="SEZ1790" s="62">
        <v>53131609</v>
      </c>
      <c r="SFA1790" s="62">
        <v>53131609</v>
      </c>
      <c r="SFB1790" s="62">
        <v>53131609</v>
      </c>
      <c r="SFC1790" s="62">
        <v>53131609</v>
      </c>
      <c r="SFD1790" s="62">
        <v>53131609</v>
      </c>
      <c r="SFE1790" s="62">
        <v>53131609</v>
      </c>
      <c r="SFF1790" s="62">
        <v>53131609</v>
      </c>
      <c r="SFG1790" s="62">
        <v>53131609</v>
      </c>
      <c r="SFH1790" s="62">
        <v>53131609</v>
      </c>
      <c r="SFI1790" s="62">
        <v>53131609</v>
      </c>
      <c r="SFJ1790" s="62">
        <v>53131609</v>
      </c>
      <c r="SFK1790" s="62">
        <v>53131609</v>
      </c>
      <c r="SFL1790" s="62">
        <v>53131609</v>
      </c>
      <c r="SFM1790" s="62">
        <v>53131609</v>
      </c>
      <c r="SFN1790" s="62">
        <v>53131609</v>
      </c>
      <c r="SFO1790" s="62">
        <v>53131609</v>
      </c>
      <c r="SFP1790" s="62">
        <v>53131609</v>
      </c>
      <c r="SFQ1790" s="62">
        <v>53131609</v>
      </c>
      <c r="SFR1790" s="62">
        <v>53131609</v>
      </c>
      <c r="SFS1790" s="62">
        <v>53131609</v>
      </c>
      <c r="SFT1790" s="62">
        <v>53131609</v>
      </c>
      <c r="SFU1790" s="62">
        <v>53131609</v>
      </c>
      <c r="SFV1790" s="62">
        <v>53131609</v>
      </c>
      <c r="SFW1790" s="62">
        <v>53131609</v>
      </c>
      <c r="SFX1790" s="62">
        <v>53131609</v>
      </c>
      <c r="SFY1790" s="62">
        <v>53131609</v>
      </c>
      <c r="SFZ1790" s="62">
        <v>53131609</v>
      </c>
      <c r="SGA1790" s="62">
        <v>53131609</v>
      </c>
      <c r="SGB1790" s="62">
        <v>53131609</v>
      </c>
      <c r="SGC1790" s="62">
        <v>53131609</v>
      </c>
      <c r="SGD1790" s="62">
        <v>53131609</v>
      </c>
      <c r="SGE1790" s="62">
        <v>53131609</v>
      </c>
      <c r="SGF1790" s="62">
        <v>53131609</v>
      </c>
      <c r="SGG1790" s="62">
        <v>53131609</v>
      </c>
      <c r="SGH1790" s="62">
        <v>53131609</v>
      </c>
      <c r="SGI1790" s="62">
        <v>53131609</v>
      </c>
      <c r="SGJ1790" s="62">
        <v>53131609</v>
      </c>
      <c r="SGK1790" s="62">
        <v>53131609</v>
      </c>
      <c r="SGL1790" s="62">
        <v>53131609</v>
      </c>
      <c r="SGM1790" s="62">
        <v>53131609</v>
      </c>
      <c r="SGN1790" s="62">
        <v>53131609</v>
      </c>
      <c r="SGO1790" s="62">
        <v>53131609</v>
      </c>
      <c r="SGP1790" s="62">
        <v>53131609</v>
      </c>
      <c r="SGQ1790" s="62">
        <v>53131609</v>
      </c>
      <c r="SGR1790" s="62">
        <v>53131609</v>
      </c>
      <c r="SGS1790" s="62">
        <v>53131609</v>
      </c>
      <c r="SGT1790" s="62">
        <v>53131609</v>
      </c>
      <c r="SGU1790" s="62">
        <v>53131609</v>
      </c>
      <c r="SGV1790" s="62">
        <v>53131609</v>
      </c>
      <c r="SGW1790" s="62">
        <v>53131609</v>
      </c>
      <c r="SGX1790" s="62">
        <v>53131609</v>
      </c>
      <c r="SGY1790" s="62">
        <v>53131609</v>
      </c>
      <c r="SGZ1790" s="62">
        <v>53131609</v>
      </c>
      <c r="SHA1790" s="62">
        <v>53131609</v>
      </c>
      <c r="SHB1790" s="62">
        <v>53131609</v>
      </c>
      <c r="SHC1790" s="62">
        <v>53131609</v>
      </c>
      <c r="SHD1790" s="62">
        <v>53131609</v>
      </c>
      <c r="SHE1790" s="62">
        <v>53131609</v>
      </c>
      <c r="SHF1790" s="62">
        <v>53131609</v>
      </c>
      <c r="SHG1790" s="62">
        <v>53131609</v>
      </c>
      <c r="SHH1790" s="62">
        <v>53131609</v>
      </c>
      <c r="SHI1790" s="62">
        <v>53131609</v>
      </c>
      <c r="SHJ1790" s="62">
        <v>53131609</v>
      </c>
      <c r="SHK1790" s="62">
        <v>53131609</v>
      </c>
      <c r="SHL1790" s="62">
        <v>53131609</v>
      </c>
      <c r="SHM1790" s="62">
        <v>53131609</v>
      </c>
      <c r="SHN1790" s="62">
        <v>53131609</v>
      </c>
      <c r="SHO1790" s="62">
        <v>53131609</v>
      </c>
      <c r="SHP1790" s="62">
        <v>53131609</v>
      </c>
      <c r="SHQ1790" s="62">
        <v>53131609</v>
      </c>
      <c r="SHR1790" s="62">
        <v>53131609</v>
      </c>
      <c r="SHS1790" s="62">
        <v>53131609</v>
      </c>
      <c r="SHT1790" s="62">
        <v>53131609</v>
      </c>
      <c r="SHU1790" s="62">
        <v>53131609</v>
      </c>
      <c r="SHV1790" s="62">
        <v>53131609</v>
      </c>
      <c r="SHW1790" s="62">
        <v>53131609</v>
      </c>
      <c r="SHX1790" s="62">
        <v>53131609</v>
      </c>
      <c r="SHY1790" s="62">
        <v>53131609</v>
      </c>
      <c r="SHZ1790" s="62">
        <v>53131609</v>
      </c>
      <c r="SIA1790" s="62">
        <v>53131609</v>
      </c>
      <c r="SIB1790" s="62">
        <v>53131609</v>
      </c>
      <c r="SIC1790" s="62">
        <v>53131609</v>
      </c>
      <c r="SID1790" s="62">
        <v>53131609</v>
      </c>
      <c r="SIE1790" s="62">
        <v>53131609</v>
      </c>
      <c r="SIF1790" s="62">
        <v>53131609</v>
      </c>
      <c r="SIG1790" s="62">
        <v>53131609</v>
      </c>
      <c r="SIH1790" s="62">
        <v>53131609</v>
      </c>
      <c r="SII1790" s="62">
        <v>53131609</v>
      </c>
      <c r="SIJ1790" s="62">
        <v>53131609</v>
      </c>
      <c r="SIK1790" s="62">
        <v>53131609</v>
      </c>
      <c r="SIL1790" s="62">
        <v>53131609</v>
      </c>
      <c r="SIM1790" s="62">
        <v>53131609</v>
      </c>
      <c r="SIN1790" s="62">
        <v>53131609</v>
      </c>
      <c r="SIO1790" s="62">
        <v>53131609</v>
      </c>
      <c r="SIP1790" s="62">
        <v>53131609</v>
      </c>
      <c r="SIQ1790" s="62">
        <v>53131609</v>
      </c>
      <c r="SIR1790" s="62">
        <v>53131609</v>
      </c>
      <c r="SIS1790" s="62">
        <v>53131609</v>
      </c>
      <c r="SIT1790" s="62">
        <v>53131609</v>
      </c>
      <c r="SIU1790" s="62">
        <v>53131609</v>
      </c>
      <c r="SIV1790" s="62">
        <v>53131609</v>
      </c>
      <c r="SIW1790" s="62">
        <v>53131609</v>
      </c>
      <c r="SIX1790" s="62">
        <v>53131609</v>
      </c>
      <c r="SIY1790" s="62">
        <v>53131609</v>
      </c>
      <c r="SIZ1790" s="62">
        <v>53131609</v>
      </c>
      <c r="SJA1790" s="62">
        <v>53131609</v>
      </c>
      <c r="SJB1790" s="62">
        <v>53131609</v>
      </c>
      <c r="SJC1790" s="62">
        <v>53131609</v>
      </c>
      <c r="SJD1790" s="62">
        <v>53131609</v>
      </c>
      <c r="SJE1790" s="62">
        <v>53131609</v>
      </c>
      <c r="SJF1790" s="62">
        <v>53131609</v>
      </c>
      <c r="SJG1790" s="62">
        <v>53131609</v>
      </c>
      <c r="SJH1790" s="62">
        <v>53131609</v>
      </c>
      <c r="SJI1790" s="62">
        <v>53131609</v>
      </c>
      <c r="SJJ1790" s="62">
        <v>53131609</v>
      </c>
      <c r="SJK1790" s="62">
        <v>53131609</v>
      </c>
      <c r="SJL1790" s="62">
        <v>53131609</v>
      </c>
      <c r="SJM1790" s="62">
        <v>53131609</v>
      </c>
      <c r="SJN1790" s="62">
        <v>53131609</v>
      </c>
      <c r="SJO1790" s="62">
        <v>53131609</v>
      </c>
      <c r="SJP1790" s="62">
        <v>53131609</v>
      </c>
      <c r="SJQ1790" s="62">
        <v>53131609</v>
      </c>
      <c r="SJR1790" s="62">
        <v>53131609</v>
      </c>
      <c r="SJS1790" s="62">
        <v>53131609</v>
      </c>
      <c r="SJT1790" s="62">
        <v>53131609</v>
      </c>
      <c r="SJU1790" s="62">
        <v>53131609</v>
      </c>
      <c r="SJV1790" s="62">
        <v>53131609</v>
      </c>
      <c r="SJW1790" s="62">
        <v>53131609</v>
      </c>
      <c r="SJX1790" s="62">
        <v>53131609</v>
      </c>
      <c r="SJY1790" s="62">
        <v>53131609</v>
      </c>
      <c r="SJZ1790" s="62">
        <v>53131609</v>
      </c>
      <c r="SKA1790" s="62">
        <v>53131609</v>
      </c>
      <c r="SKB1790" s="62">
        <v>53131609</v>
      </c>
      <c r="SKC1790" s="62">
        <v>53131609</v>
      </c>
      <c r="SKD1790" s="62">
        <v>53131609</v>
      </c>
      <c r="SKE1790" s="62">
        <v>53131609</v>
      </c>
      <c r="SKF1790" s="62">
        <v>53131609</v>
      </c>
      <c r="SKG1790" s="62">
        <v>53131609</v>
      </c>
      <c r="SKH1790" s="62">
        <v>53131609</v>
      </c>
      <c r="SKI1790" s="62">
        <v>53131609</v>
      </c>
      <c r="SKJ1790" s="62">
        <v>53131609</v>
      </c>
      <c r="SKK1790" s="62">
        <v>53131609</v>
      </c>
      <c r="SKL1790" s="62">
        <v>53131609</v>
      </c>
      <c r="SKM1790" s="62">
        <v>53131609</v>
      </c>
      <c r="SKN1790" s="62">
        <v>53131609</v>
      </c>
      <c r="SKO1790" s="62">
        <v>53131609</v>
      </c>
      <c r="SKP1790" s="62">
        <v>53131609</v>
      </c>
      <c r="SKQ1790" s="62">
        <v>53131609</v>
      </c>
      <c r="SKR1790" s="62">
        <v>53131609</v>
      </c>
      <c r="SKS1790" s="62">
        <v>53131609</v>
      </c>
      <c r="SKT1790" s="62">
        <v>53131609</v>
      </c>
      <c r="SKU1790" s="62">
        <v>53131609</v>
      </c>
      <c r="SKV1790" s="62">
        <v>53131609</v>
      </c>
      <c r="SKW1790" s="62">
        <v>53131609</v>
      </c>
      <c r="SKX1790" s="62">
        <v>53131609</v>
      </c>
      <c r="SKY1790" s="62">
        <v>53131609</v>
      </c>
      <c r="SKZ1790" s="62">
        <v>53131609</v>
      </c>
      <c r="SLA1790" s="62">
        <v>53131609</v>
      </c>
      <c r="SLB1790" s="62">
        <v>53131609</v>
      </c>
      <c r="SLC1790" s="62">
        <v>53131609</v>
      </c>
      <c r="SLD1790" s="62">
        <v>53131609</v>
      </c>
      <c r="SLE1790" s="62">
        <v>53131609</v>
      </c>
      <c r="SLF1790" s="62">
        <v>53131609</v>
      </c>
      <c r="SLG1790" s="62">
        <v>53131609</v>
      </c>
      <c r="SLH1790" s="62">
        <v>53131609</v>
      </c>
      <c r="SLI1790" s="62">
        <v>53131609</v>
      </c>
      <c r="SLJ1790" s="62">
        <v>53131609</v>
      </c>
      <c r="SLK1790" s="62">
        <v>53131609</v>
      </c>
      <c r="SLL1790" s="62">
        <v>53131609</v>
      </c>
      <c r="SLM1790" s="62">
        <v>53131609</v>
      </c>
      <c r="SLN1790" s="62">
        <v>53131609</v>
      </c>
      <c r="SLO1790" s="62">
        <v>53131609</v>
      </c>
      <c r="SLP1790" s="62">
        <v>53131609</v>
      </c>
      <c r="SLQ1790" s="62">
        <v>53131609</v>
      </c>
      <c r="SLR1790" s="62">
        <v>53131609</v>
      </c>
      <c r="SLS1790" s="62">
        <v>53131609</v>
      </c>
      <c r="SLT1790" s="62">
        <v>53131609</v>
      </c>
      <c r="SLU1790" s="62">
        <v>53131609</v>
      </c>
      <c r="SLV1790" s="62">
        <v>53131609</v>
      </c>
      <c r="SLW1790" s="62">
        <v>53131609</v>
      </c>
      <c r="SLX1790" s="62">
        <v>53131609</v>
      </c>
      <c r="SLY1790" s="62">
        <v>53131609</v>
      </c>
      <c r="SLZ1790" s="62">
        <v>53131609</v>
      </c>
      <c r="SMA1790" s="62">
        <v>53131609</v>
      </c>
      <c r="SMB1790" s="62">
        <v>53131609</v>
      </c>
      <c r="SMC1790" s="62">
        <v>53131609</v>
      </c>
      <c r="SMD1790" s="62">
        <v>53131609</v>
      </c>
      <c r="SME1790" s="62">
        <v>53131609</v>
      </c>
      <c r="SMF1790" s="62">
        <v>53131609</v>
      </c>
      <c r="SMG1790" s="62">
        <v>53131609</v>
      </c>
      <c r="SMH1790" s="62">
        <v>53131609</v>
      </c>
      <c r="SMI1790" s="62">
        <v>53131609</v>
      </c>
      <c r="SMJ1790" s="62">
        <v>53131609</v>
      </c>
      <c r="SMK1790" s="62">
        <v>53131609</v>
      </c>
      <c r="SML1790" s="62">
        <v>53131609</v>
      </c>
      <c r="SMM1790" s="62">
        <v>53131609</v>
      </c>
      <c r="SMN1790" s="62">
        <v>53131609</v>
      </c>
      <c r="SMO1790" s="62">
        <v>53131609</v>
      </c>
      <c r="SMP1790" s="62">
        <v>53131609</v>
      </c>
      <c r="SMQ1790" s="62">
        <v>53131609</v>
      </c>
      <c r="SMR1790" s="62">
        <v>53131609</v>
      </c>
      <c r="SMS1790" s="62">
        <v>53131609</v>
      </c>
      <c r="SMT1790" s="62">
        <v>53131609</v>
      </c>
      <c r="SMU1790" s="62">
        <v>53131609</v>
      </c>
      <c r="SMV1790" s="62">
        <v>53131609</v>
      </c>
      <c r="SMW1790" s="62">
        <v>53131609</v>
      </c>
      <c r="SMX1790" s="62">
        <v>53131609</v>
      </c>
      <c r="SMY1790" s="62">
        <v>53131609</v>
      </c>
      <c r="SMZ1790" s="62">
        <v>53131609</v>
      </c>
      <c r="SNA1790" s="62">
        <v>53131609</v>
      </c>
      <c r="SNB1790" s="62">
        <v>53131609</v>
      </c>
      <c r="SNC1790" s="62">
        <v>53131609</v>
      </c>
      <c r="SND1790" s="62">
        <v>53131609</v>
      </c>
      <c r="SNE1790" s="62">
        <v>53131609</v>
      </c>
      <c r="SNF1790" s="62">
        <v>53131609</v>
      </c>
      <c r="SNG1790" s="62">
        <v>53131609</v>
      </c>
      <c r="SNH1790" s="62">
        <v>53131609</v>
      </c>
      <c r="SNI1790" s="62">
        <v>53131609</v>
      </c>
      <c r="SNJ1790" s="62">
        <v>53131609</v>
      </c>
      <c r="SNK1790" s="62">
        <v>53131609</v>
      </c>
      <c r="SNL1790" s="62">
        <v>53131609</v>
      </c>
      <c r="SNM1790" s="62">
        <v>53131609</v>
      </c>
      <c r="SNN1790" s="62">
        <v>53131609</v>
      </c>
      <c r="SNO1790" s="62">
        <v>53131609</v>
      </c>
      <c r="SNP1790" s="62">
        <v>53131609</v>
      </c>
      <c r="SNQ1790" s="62">
        <v>53131609</v>
      </c>
      <c r="SNR1790" s="62">
        <v>53131609</v>
      </c>
      <c r="SNS1790" s="62">
        <v>53131609</v>
      </c>
      <c r="SNT1790" s="62">
        <v>53131609</v>
      </c>
      <c r="SNU1790" s="62">
        <v>53131609</v>
      </c>
      <c r="SNV1790" s="62">
        <v>53131609</v>
      </c>
      <c r="SNW1790" s="62">
        <v>53131609</v>
      </c>
      <c r="SNX1790" s="62">
        <v>53131609</v>
      </c>
      <c r="SNY1790" s="62">
        <v>53131609</v>
      </c>
      <c r="SNZ1790" s="62">
        <v>53131609</v>
      </c>
      <c r="SOA1790" s="62">
        <v>53131609</v>
      </c>
      <c r="SOB1790" s="62">
        <v>53131609</v>
      </c>
      <c r="SOC1790" s="62">
        <v>53131609</v>
      </c>
      <c r="SOD1790" s="62">
        <v>53131609</v>
      </c>
      <c r="SOE1790" s="62">
        <v>53131609</v>
      </c>
      <c r="SOF1790" s="62">
        <v>53131609</v>
      </c>
      <c r="SOG1790" s="62">
        <v>53131609</v>
      </c>
      <c r="SOH1790" s="62">
        <v>53131609</v>
      </c>
      <c r="SOI1790" s="62">
        <v>53131609</v>
      </c>
      <c r="SOJ1790" s="62">
        <v>53131609</v>
      </c>
      <c r="SOK1790" s="62">
        <v>53131609</v>
      </c>
      <c r="SOL1790" s="62">
        <v>53131609</v>
      </c>
      <c r="SOM1790" s="62">
        <v>53131609</v>
      </c>
      <c r="SON1790" s="62">
        <v>53131609</v>
      </c>
      <c r="SOO1790" s="62">
        <v>53131609</v>
      </c>
      <c r="SOP1790" s="62">
        <v>53131609</v>
      </c>
      <c r="SOQ1790" s="62">
        <v>53131609</v>
      </c>
      <c r="SOR1790" s="62">
        <v>53131609</v>
      </c>
      <c r="SOS1790" s="62">
        <v>53131609</v>
      </c>
      <c r="SOT1790" s="62">
        <v>53131609</v>
      </c>
      <c r="SOU1790" s="62">
        <v>53131609</v>
      </c>
      <c r="SOV1790" s="62">
        <v>53131609</v>
      </c>
      <c r="SOW1790" s="62">
        <v>53131609</v>
      </c>
      <c r="SOX1790" s="62">
        <v>53131609</v>
      </c>
      <c r="SOY1790" s="62">
        <v>53131609</v>
      </c>
      <c r="SOZ1790" s="62">
        <v>53131609</v>
      </c>
      <c r="SPA1790" s="62">
        <v>53131609</v>
      </c>
      <c r="SPB1790" s="62">
        <v>53131609</v>
      </c>
      <c r="SPC1790" s="62">
        <v>53131609</v>
      </c>
      <c r="SPD1790" s="62">
        <v>53131609</v>
      </c>
      <c r="SPE1790" s="62">
        <v>53131609</v>
      </c>
      <c r="SPF1790" s="62">
        <v>53131609</v>
      </c>
      <c r="SPG1790" s="62">
        <v>53131609</v>
      </c>
      <c r="SPH1790" s="62">
        <v>53131609</v>
      </c>
      <c r="SPI1790" s="62">
        <v>53131609</v>
      </c>
      <c r="SPJ1790" s="62">
        <v>53131609</v>
      </c>
      <c r="SPK1790" s="62">
        <v>53131609</v>
      </c>
      <c r="SPL1790" s="62">
        <v>53131609</v>
      </c>
      <c r="SPM1790" s="62">
        <v>53131609</v>
      </c>
      <c r="SPN1790" s="62">
        <v>53131609</v>
      </c>
      <c r="SPO1790" s="62">
        <v>53131609</v>
      </c>
      <c r="SPP1790" s="62">
        <v>53131609</v>
      </c>
      <c r="SPQ1790" s="62">
        <v>53131609</v>
      </c>
      <c r="SPR1790" s="62">
        <v>53131609</v>
      </c>
      <c r="SPS1790" s="62">
        <v>53131609</v>
      </c>
      <c r="SPT1790" s="62">
        <v>53131609</v>
      </c>
      <c r="SPU1790" s="62">
        <v>53131609</v>
      </c>
      <c r="SPV1790" s="62">
        <v>53131609</v>
      </c>
      <c r="SPW1790" s="62">
        <v>53131609</v>
      </c>
      <c r="SPX1790" s="62">
        <v>53131609</v>
      </c>
      <c r="SPY1790" s="62">
        <v>53131609</v>
      </c>
      <c r="SPZ1790" s="62">
        <v>53131609</v>
      </c>
      <c r="SQA1790" s="62">
        <v>53131609</v>
      </c>
      <c r="SQB1790" s="62">
        <v>53131609</v>
      </c>
      <c r="SQC1790" s="62">
        <v>53131609</v>
      </c>
      <c r="SQD1790" s="62">
        <v>53131609</v>
      </c>
      <c r="SQE1790" s="62">
        <v>53131609</v>
      </c>
      <c r="SQF1790" s="62">
        <v>53131609</v>
      </c>
      <c r="SQG1790" s="62">
        <v>53131609</v>
      </c>
      <c r="SQH1790" s="62">
        <v>53131609</v>
      </c>
      <c r="SQI1790" s="62">
        <v>53131609</v>
      </c>
      <c r="SQJ1790" s="62">
        <v>53131609</v>
      </c>
      <c r="SQK1790" s="62">
        <v>53131609</v>
      </c>
      <c r="SQL1790" s="62">
        <v>53131609</v>
      </c>
      <c r="SQM1790" s="62">
        <v>53131609</v>
      </c>
      <c r="SQN1790" s="62">
        <v>53131609</v>
      </c>
      <c r="SQO1790" s="62">
        <v>53131609</v>
      </c>
      <c r="SQP1790" s="62">
        <v>53131609</v>
      </c>
      <c r="SQQ1790" s="62">
        <v>53131609</v>
      </c>
      <c r="SQR1790" s="62">
        <v>53131609</v>
      </c>
      <c r="SQS1790" s="62">
        <v>53131609</v>
      </c>
      <c r="SQT1790" s="62">
        <v>53131609</v>
      </c>
      <c r="SQU1790" s="62">
        <v>53131609</v>
      </c>
      <c r="SQV1790" s="62">
        <v>53131609</v>
      </c>
      <c r="SQW1790" s="62">
        <v>53131609</v>
      </c>
      <c r="SQX1790" s="62">
        <v>53131609</v>
      </c>
      <c r="SQY1790" s="62">
        <v>53131609</v>
      </c>
      <c r="SQZ1790" s="62">
        <v>53131609</v>
      </c>
      <c r="SRA1790" s="62">
        <v>53131609</v>
      </c>
      <c r="SRB1790" s="62">
        <v>53131609</v>
      </c>
      <c r="SRC1790" s="62">
        <v>53131609</v>
      </c>
      <c r="SRD1790" s="62">
        <v>53131609</v>
      </c>
      <c r="SRE1790" s="62">
        <v>53131609</v>
      </c>
      <c r="SRF1790" s="62">
        <v>53131609</v>
      </c>
      <c r="SRG1790" s="62">
        <v>53131609</v>
      </c>
      <c r="SRH1790" s="62">
        <v>53131609</v>
      </c>
      <c r="SRI1790" s="62">
        <v>53131609</v>
      </c>
      <c r="SRJ1790" s="62">
        <v>53131609</v>
      </c>
      <c r="SRK1790" s="62">
        <v>53131609</v>
      </c>
      <c r="SRL1790" s="62">
        <v>53131609</v>
      </c>
      <c r="SRM1790" s="62">
        <v>53131609</v>
      </c>
      <c r="SRN1790" s="62">
        <v>53131609</v>
      </c>
      <c r="SRO1790" s="62">
        <v>53131609</v>
      </c>
      <c r="SRP1790" s="62">
        <v>53131609</v>
      </c>
      <c r="SRQ1790" s="62">
        <v>53131609</v>
      </c>
      <c r="SRR1790" s="62">
        <v>53131609</v>
      </c>
      <c r="SRS1790" s="62">
        <v>53131609</v>
      </c>
      <c r="SRT1790" s="62">
        <v>53131609</v>
      </c>
      <c r="SRU1790" s="62">
        <v>53131609</v>
      </c>
      <c r="SRV1790" s="62">
        <v>53131609</v>
      </c>
      <c r="SRW1790" s="62">
        <v>53131609</v>
      </c>
      <c r="SRX1790" s="62">
        <v>53131609</v>
      </c>
      <c r="SRY1790" s="62">
        <v>53131609</v>
      </c>
      <c r="SRZ1790" s="62">
        <v>53131609</v>
      </c>
      <c r="SSA1790" s="62">
        <v>53131609</v>
      </c>
      <c r="SSB1790" s="62">
        <v>53131609</v>
      </c>
      <c r="SSC1790" s="62">
        <v>53131609</v>
      </c>
      <c r="SSD1790" s="62">
        <v>53131609</v>
      </c>
      <c r="SSE1790" s="62">
        <v>53131609</v>
      </c>
      <c r="SSF1790" s="62">
        <v>53131609</v>
      </c>
      <c r="SSG1790" s="62">
        <v>53131609</v>
      </c>
      <c r="SSH1790" s="62">
        <v>53131609</v>
      </c>
      <c r="SSI1790" s="62">
        <v>53131609</v>
      </c>
      <c r="SSJ1790" s="62">
        <v>53131609</v>
      </c>
      <c r="SSK1790" s="62">
        <v>53131609</v>
      </c>
      <c r="SSL1790" s="62">
        <v>53131609</v>
      </c>
      <c r="SSM1790" s="62">
        <v>53131609</v>
      </c>
      <c r="SSN1790" s="62">
        <v>53131609</v>
      </c>
      <c r="SSO1790" s="62">
        <v>53131609</v>
      </c>
      <c r="SSP1790" s="62">
        <v>53131609</v>
      </c>
      <c r="SSQ1790" s="62">
        <v>53131609</v>
      </c>
      <c r="SSR1790" s="62">
        <v>53131609</v>
      </c>
      <c r="SSS1790" s="62">
        <v>53131609</v>
      </c>
      <c r="SST1790" s="62">
        <v>53131609</v>
      </c>
      <c r="SSU1790" s="62">
        <v>53131609</v>
      </c>
      <c r="SSV1790" s="62">
        <v>53131609</v>
      </c>
      <c r="SSW1790" s="62">
        <v>53131609</v>
      </c>
      <c r="SSX1790" s="62">
        <v>53131609</v>
      </c>
      <c r="SSY1790" s="62">
        <v>53131609</v>
      </c>
      <c r="SSZ1790" s="62">
        <v>53131609</v>
      </c>
      <c r="STA1790" s="62">
        <v>53131609</v>
      </c>
      <c r="STB1790" s="62">
        <v>53131609</v>
      </c>
      <c r="STC1790" s="62">
        <v>53131609</v>
      </c>
      <c r="STD1790" s="62">
        <v>53131609</v>
      </c>
      <c r="STE1790" s="62">
        <v>53131609</v>
      </c>
      <c r="STF1790" s="62">
        <v>53131609</v>
      </c>
      <c r="STG1790" s="62">
        <v>53131609</v>
      </c>
      <c r="STH1790" s="62">
        <v>53131609</v>
      </c>
      <c r="STI1790" s="62">
        <v>53131609</v>
      </c>
      <c r="STJ1790" s="62">
        <v>53131609</v>
      </c>
      <c r="STK1790" s="62">
        <v>53131609</v>
      </c>
      <c r="STL1790" s="62">
        <v>53131609</v>
      </c>
      <c r="STM1790" s="62">
        <v>53131609</v>
      </c>
      <c r="STN1790" s="62">
        <v>53131609</v>
      </c>
      <c r="STO1790" s="62">
        <v>53131609</v>
      </c>
      <c r="STP1790" s="62">
        <v>53131609</v>
      </c>
      <c r="STQ1790" s="62">
        <v>53131609</v>
      </c>
      <c r="STR1790" s="62">
        <v>53131609</v>
      </c>
      <c r="STS1790" s="62">
        <v>53131609</v>
      </c>
      <c r="STT1790" s="62">
        <v>53131609</v>
      </c>
      <c r="STU1790" s="62">
        <v>53131609</v>
      </c>
      <c r="STV1790" s="62">
        <v>53131609</v>
      </c>
      <c r="STW1790" s="62">
        <v>53131609</v>
      </c>
      <c r="STX1790" s="62">
        <v>53131609</v>
      </c>
      <c r="STY1790" s="62">
        <v>53131609</v>
      </c>
      <c r="STZ1790" s="62">
        <v>53131609</v>
      </c>
      <c r="SUA1790" s="62">
        <v>53131609</v>
      </c>
      <c r="SUB1790" s="62">
        <v>53131609</v>
      </c>
      <c r="SUC1790" s="62">
        <v>53131609</v>
      </c>
      <c r="SUD1790" s="62">
        <v>53131609</v>
      </c>
      <c r="SUE1790" s="62">
        <v>53131609</v>
      </c>
      <c r="SUF1790" s="62">
        <v>53131609</v>
      </c>
      <c r="SUG1790" s="62">
        <v>53131609</v>
      </c>
      <c r="SUH1790" s="62">
        <v>53131609</v>
      </c>
      <c r="SUI1790" s="62">
        <v>53131609</v>
      </c>
      <c r="SUJ1790" s="62">
        <v>53131609</v>
      </c>
      <c r="SUK1790" s="62">
        <v>53131609</v>
      </c>
      <c r="SUL1790" s="62">
        <v>53131609</v>
      </c>
      <c r="SUM1790" s="62">
        <v>53131609</v>
      </c>
      <c r="SUN1790" s="62">
        <v>53131609</v>
      </c>
      <c r="SUO1790" s="62">
        <v>53131609</v>
      </c>
      <c r="SUP1790" s="62">
        <v>53131609</v>
      </c>
      <c r="SUQ1790" s="62">
        <v>53131609</v>
      </c>
      <c r="SUR1790" s="62">
        <v>53131609</v>
      </c>
      <c r="SUS1790" s="62">
        <v>53131609</v>
      </c>
      <c r="SUT1790" s="62">
        <v>53131609</v>
      </c>
      <c r="SUU1790" s="62">
        <v>53131609</v>
      </c>
      <c r="SUV1790" s="62">
        <v>53131609</v>
      </c>
      <c r="SUW1790" s="62">
        <v>53131609</v>
      </c>
      <c r="SUX1790" s="62">
        <v>53131609</v>
      </c>
      <c r="SUY1790" s="62">
        <v>53131609</v>
      </c>
      <c r="SUZ1790" s="62">
        <v>53131609</v>
      </c>
      <c r="SVA1790" s="62">
        <v>53131609</v>
      </c>
      <c r="SVB1790" s="62">
        <v>53131609</v>
      </c>
      <c r="SVC1790" s="62">
        <v>53131609</v>
      </c>
      <c r="SVD1790" s="62">
        <v>53131609</v>
      </c>
      <c r="SVE1790" s="62">
        <v>53131609</v>
      </c>
      <c r="SVF1790" s="62">
        <v>53131609</v>
      </c>
      <c r="SVG1790" s="62">
        <v>53131609</v>
      </c>
      <c r="SVH1790" s="62">
        <v>53131609</v>
      </c>
      <c r="SVI1790" s="62">
        <v>53131609</v>
      </c>
      <c r="SVJ1790" s="62">
        <v>53131609</v>
      </c>
      <c r="SVK1790" s="62">
        <v>53131609</v>
      </c>
      <c r="SVL1790" s="62">
        <v>53131609</v>
      </c>
      <c r="SVM1790" s="62">
        <v>53131609</v>
      </c>
      <c r="SVN1790" s="62">
        <v>53131609</v>
      </c>
      <c r="SVO1790" s="62">
        <v>53131609</v>
      </c>
      <c r="SVP1790" s="62">
        <v>53131609</v>
      </c>
      <c r="SVQ1790" s="62">
        <v>53131609</v>
      </c>
      <c r="SVR1790" s="62">
        <v>53131609</v>
      </c>
      <c r="SVS1790" s="62">
        <v>53131609</v>
      </c>
      <c r="SVT1790" s="62">
        <v>53131609</v>
      </c>
      <c r="SVU1790" s="62">
        <v>53131609</v>
      </c>
      <c r="SVV1790" s="62">
        <v>53131609</v>
      </c>
      <c r="SVW1790" s="62">
        <v>53131609</v>
      </c>
      <c r="SVX1790" s="62">
        <v>53131609</v>
      </c>
      <c r="SVY1790" s="62">
        <v>53131609</v>
      </c>
      <c r="SVZ1790" s="62">
        <v>53131609</v>
      </c>
      <c r="SWA1790" s="62">
        <v>53131609</v>
      </c>
      <c r="SWB1790" s="62">
        <v>53131609</v>
      </c>
      <c r="SWC1790" s="62">
        <v>53131609</v>
      </c>
      <c r="SWD1790" s="62">
        <v>53131609</v>
      </c>
      <c r="SWE1790" s="62">
        <v>53131609</v>
      </c>
      <c r="SWF1790" s="62">
        <v>53131609</v>
      </c>
      <c r="SWG1790" s="62">
        <v>53131609</v>
      </c>
      <c r="SWH1790" s="62">
        <v>53131609</v>
      </c>
      <c r="SWI1790" s="62">
        <v>53131609</v>
      </c>
      <c r="SWJ1790" s="62">
        <v>53131609</v>
      </c>
      <c r="SWK1790" s="62">
        <v>53131609</v>
      </c>
      <c r="SWL1790" s="62">
        <v>53131609</v>
      </c>
      <c r="SWM1790" s="62">
        <v>53131609</v>
      </c>
      <c r="SWN1790" s="62">
        <v>53131609</v>
      </c>
      <c r="SWO1790" s="62">
        <v>53131609</v>
      </c>
      <c r="SWP1790" s="62">
        <v>53131609</v>
      </c>
      <c r="SWQ1790" s="62">
        <v>53131609</v>
      </c>
      <c r="SWR1790" s="62">
        <v>53131609</v>
      </c>
      <c r="SWS1790" s="62">
        <v>53131609</v>
      </c>
      <c r="SWT1790" s="62">
        <v>53131609</v>
      </c>
      <c r="SWU1790" s="62">
        <v>53131609</v>
      </c>
      <c r="SWV1790" s="62">
        <v>53131609</v>
      </c>
      <c r="SWW1790" s="62">
        <v>53131609</v>
      </c>
      <c r="SWX1790" s="62">
        <v>53131609</v>
      </c>
      <c r="SWY1790" s="62">
        <v>53131609</v>
      </c>
      <c r="SWZ1790" s="62">
        <v>53131609</v>
      </c>
      <c r="SXA1790" s="62">
        <v>53131609</v>
      </c>
      <c r="SXB1790" s="62">
        <v>53131609</v>
      </c>
      <c r="SXC1790" s="62">
        <v>53131609</v>
      </c>
      <c r="SXD1790" s="62">
        <v>53131609</v>
      </c>
      <c r="SXE1790" s="62">
        <v>53131609</v>
      </c>
      <c r="SXF1790" s="62">
        <v>53131609</v>
      </c>
      <c r="SXG1790" s="62">
        <v>53131609</v>
      </c>
      <c r="SXH1790" s="62">
        <v>53131609</v>
      </c>
      <c r="SXI1790" s="62">
        <v>53131609</v>
      </c>
      <c r="SXJ1790" s="62">
        <v>53131609</v>
      </c>
      <c r="SXK1790" s="62">
        <v>53131609</v>
      </c>
      <c r="SXL1790" s="62">
        <v>53131609</v>
      </c>
      <c r="SXM1790" s="62">
        <v>53131609</v>
      </c>
      <c r="SXN1790" s="62">
        <v>53131609</v>
      </c>
      <c r="SXO1790" s="62">
        <v>53131609</v>
      </c>
      <c r="SXP1790" s="62">
        <v>53131609</v>
      </c>
      <c r="SXQ1790" s="62">
        <v>53131609</v>
      </c>
      <c r="SXR1790" s="62">
        <v>53131609</v>
      </c>
      <c r="SXS1790" s="62">
        <v>53131609</v>
      </c>
      <c r="SXT1790" s="62">
        <v>53131609</v>
      </c>
      <c r="SXU1790" s="62">
        <v>53131609</v>
      </c>
      <c r="SXV1790" s="62">
        <v>53131609</v>
      </c>
      <c r="SXW1790" s="62">
        <v>53131609</v>
      </c>
      <c r="SXX1790" s="62">
        <v>53131609</v>
      </c>
      <c r="SXY1790" s="62">
        <v>53131609</v>
      </c>
      <c r="SXZ1790" s="62">
        <v>53131609</v>
      </c>
      <c r="SYA1790" s="62">
        <v>53131609</v>
      </c>
      <c r="SYB1790" s="62">
        <v>53131609</v>
      </c>
      <c r="SYC1790" s="62">
        <v>53131609</v>
      </c>
      <c r="SYD1790" s="62">
        <v>53131609</v>
      </c>
      <c r="SYE1790" s="62">
        <v>53131609</v>
      </c>
      <c r="SYF1790" s="62">
        <v>53131609</v>
      </c>
      <c r="SYG1790" s="62">
        <v>53131609</v>
      </c>
      <c r="SYH1790" s="62">
        <v>53131609</v>
      </c>
      <c r="SYI1790" s="62">
        <v>53131609</v>
      </c>
      <c r="SYJ1790" s="62">
        <v>53131609</v>
      </c>
      <c r="SYK1790" s="62">
        <v>53131609</v>
      </c>
      <c r="SYL1790" s="62">
        <v>53131609</v>
      </c>
      <c r="SYM1790" s="62">
        <v>53131609</v>
      </c>
      <c r="SYN1790" s="62">
        <v>53131609</v>
      </c>
      <c r="SYO1790" s="62">
        <v>53131609</v>
      </c>
      <c r="SYP1790" s="62">
        <v>53131609</v>
      </c>
      <c r="SYQ1790" s="62">
        <v>53131609</v>
      </c>
      <c r="SYR1790" s="62">
        <v>53131609</v>
      </c>
      <c r="SYS1790" s="62">
        <v>53131609</v>
      </c>
      <c r="SYT1790" s="62">
        <v>53131609</v>
      </c>
      <c r="SYU1790" s="62">
        <v>53131609</v>
      </c>
      <c r="SYV1790" s="62">
        <v>53131609</v>
      </c>
      <c r="SYW1790" s="62">
        <v>53131609</v>
      </c>
      <c r="SYX1790" s="62">
        <v>53131609</v>
      </c>
      <c r="SYY1790" s="62">
        <v>53131609</v>
      </c>
      <c r="SYZ1790" s="62">
        <v>53131609</v>
      </c>
      <c r="SZA1790" s="62">
        <v>53131609</v>
      </c>
      <c r="SZB1790" s="62">
        <v>53131609</v>
      </c>
      <c r="SZC1790" s="62">
        <v>53131609</v>
      </c>
      <c r="SZD1790" s="62">
        <v>53131609</v>
      </c>
      <c r="SZE1790" s="62">
        <v>53131609</v>
      </c>
      <c r="SZF1790" s="62">
        <v>53131609</v>
      </c>
      <c r="SZG1790" s="62">
        <v>53131609</v>
      </c>
      <c r="SZH1790" s="62">
        <v>53131609</v>
      </c>
      <c r="SZI1790" s="62">
        <v>53131609</v>
      </c>
      <c r="SZJ1790" s="62">
        <v>53131609</v>
      </c>
      <c r="SZK1790" s="62">
        <v>53131609</v>
      </c>
      <c r="SZL1790" s="62">
        <v>53131609</v>
      </c>
      <c r="SZM1790" s="62">
        <v>53131609</v>
      </c>
      <c r="SZN1790" s="62">
        <v>53131609</v>
      </c>
      <c r="SZO1790" s="62">
        <v>53131609</v>
      </c>
      <c r="SZP1790" s="62">
        <v>53131609</v>
      </c>
      <c r="SZQ1790" s="62">
        <v>53131609</v>
      </c>
      <c r="SZR1790" s="62">
        <v>53131609</v>
      </c>
      <c r="SZS1790" s="62">
        <v>53131609</v>
      </c>
      <c r="SZT1790" s="62">
        <v>53131609</v>
      </c>
      <c r="SZU1790" s="62">
        <v>53131609</v>
      </c>
      <c r="SZV1790" s="62">
        <v>53131609</v>
      </c>
      <c r="SZW1790" s="62">
        <v>53131609</v>
      </c>
      <c r="SZX1790" s="62">
        <v>53131609</v>
      </c>
      <c r="SZY1790" s="62">
        <v>53131609</v>
      </c>
      <c r="SZZ1790" s="62">
        <v>53131609</v>
      </c>
      <c r="TAA1790" s="62">
        <v>53131609</v>
      </c>
      <c r="TAB1790" s="62">
        <v>53131609</v>
      </c>
      <c r="TAC1790" s="62">
        <v>53131609</v>
      </c>
      <c r="TAD1790" s="62">
        <v>53131609</v>
      </c>
      <c r="TAE1790" s="62">
        <v>53131609</v>
      </c>
      <c r="TAF1790" s="62">
        <v>53131609</v>
      </c>
      <c r="TAG1790" s="62">
        <v>53131609</v>
      </c>
      <c r="TAH1790" s="62">
        <v>53131609</v>
      </c>
      <c r="TAI1790" s="62">
        <v>53131609</v>
      </c>
      <c r="TAJ1790" s="62">
        <v>53131609</v>
      </c>
      <c r="TAK1790" s="62">
        <v>53131609</v>
      </c>
      <c r="TAL1790" s="62">
        <v>53131609</v>
      </c>
      <c r="TAM1790" s="62">
        <v>53131609</v>
      </c>
      <c r="TAN1790" s="62">
        <v>53131609</v>
      </c>
      <c r="TAO1790" s="62">
        <v>53131609</v>
      </c>
      <c r="TAP1790" s="62">
        <v>53131609</v>
      </c>
      <c r="TAQ1790" s="62">
        <v>53131609</v>
      </c>
      <c r="TAR1790" s="62">
        <v>53131609</v>
      </c>
      <c r="TAS1790" s="62">
        <v>53131609</v>
      </c>
      <c r="TAT1790" s="62">
        <v>53131609</v>
      </c>
      <c r="TAU1790" s="62">
        <v>53131609</v>
      </c>
      <c r="TAV1790" s="62">
        <v>53131609</v>
      </c>
      <c r="TAW1790" s="62">
        <v>53131609</v>
      </c>
      <c r="TAX1790" s="62">
        <v>53131609</v>
      </c>
      <c r="TAY1790" s="62">
        <v>53131609</v>
      </c>
      <c r="TAZ1790" s="62">
        <v>53131609</v>
      </c>
      <c r="TBA1790" s="62">
        <v>53131609</v>
      </c>
      <c r="TBB1790" s="62">
        <v>53131609</v>
      </c>
      <c r="TBC1790" s="62">
        <v>53131609</v>
      </c>
      <c r="TBD1790" s="62">
        <v>53131609</v>
      </c>
      <c r="TBE1790" s="62">
        <v>53131609</v>
      </c>
      <c r="TBF1790" s="62">
        <v>53131609</v>
      </c>
      <c r="TBG1790" s="62">
        <v>53131609</v>
      </c>
      <c r="TBH1790" s="62">
        <v>53131609</v>
      </c>
      <c r="TBI1790" s="62">
        <v>53131609</v>
      </c>
      <c r="TBJ1790" s="62">
        <v>53131609</v>
      </c>
      <c r="TBK1790" s="62">
        <v>53131609</v>
      </c>
      <c r="TBL1790" s="62">
        <v>53131609</v>
      </c>
      <c r="TBM1790" s="62">
        <v>53131609</v>
      </c>
      <c r="TBN1790" s="62">
        <v>53131609</v>
      </c>
      <c r="TBO1790" s="62">
        <v>53131609</v>
      </c>
      <c r="TBP1790" s="62">
        <v>53131609</v>
      </c>
      <c r="TBQ1790" s="62">
        <v>53131609</v>
      </c>
      <c r="TBR1790" s="62">
        <v>53131609</v>
      </c>
      <c r="TBS1790" s="62">
        <v>53131609</v>
      </c>
      <c r="TBT1790" s="62">
        <v>53131609</v>
      </c>
      <c r="TBU1790" s="62">
        <v>53131609</v>
      </c>
      <c r="TBV1790" s="62">
        <v>53131609</v>
      </c>
      <c r="TBW1790" s="62">
        <v>53131609</v>
      </c>
      <c r="TBX1790" s="62">
        <v>53131609</v>
      </c>
      <c r="TBY1790" s="62">
        <v>53131609</v>
      </c>
      <c r="TBZ1790" s="62">
        <v>53131609</v>
      </c>
      <c r="TCA1790" s="62">
        <v>53131609</v>
      </c>
      <c r="TCB1790" s="62">
        <v>53131609</v>
      </c>
      <c r="TCC1790" s="62">
        <v>53131609</v>
      </c>
      <c r="TCD1790" s="62">
        <v>53131609</v>
      </c>
      <c r="TCE1790" s="62">
        <v>53131609</v>
      </c>
      <c r="TCF1790" s="62">
        <v>53131609</v>
      </c>
      <c r="TCG1790" s="62">
        <v>53131609</v>
      </c>
      <c r="TCH1790" s="62">
        <v>53131609</v>
      </c>
      <c r="TCI1790" s="62">
        <v>53131609</v>
      </c>
      <c r="TCJ1790" s="62">
        <v>53131609</v>
      </c>
      <c r="TCK1790" s="62">
        <v>53131609</v>
      </c>
      <c r="TCL1790" s="62">
        <v>53131609</v>
      </c>
      <c r="TCM1790" s="62">
        <v>53131609</v>
      </c>
      <c r="TCN1790" s="62">
        <v>53131609</v>
      </c>
      <c r="TCO1790" s="62">
        <v>53131609</v>
      </c>
      <c r="TCP1790" s="62">
        <v>53131609</v>
      </c>
      <c r="TCQ1790" s="62">
        <v>53131609</v>
      </c>
      <c r="TCR1790" s="62">
        <v>53131609</v>
      </c>
      <c r="TCS1790" s="62">
        <v>53131609</v>
      </c>
      <c r="TCT1790" s="62">
        <v>53131609</v>
      </c>
      <c r="TCU1790" s="62">
        <v>53131609</v>
      </c>
      <c r="TCV1790" s="62">
        <v>53131609</v>
      </c>
      <c r="TCW1790" s="62">
        <v>53131609</v>
      </c>
      <c r="TCX1790" s="62">
        <v>53131609</v>
      </c>
      <c r="TCY1790" s="62">
        <v>53131609</v>
      </c>
      <c r="TCZ1790" s="62">
        <v>53131609</v>
      </c>
      <c r="TDA1790" s="62">
        <v>53131609</v>
      </c>
      <c r="TDB1790" s="62">
        <v>53131609</v>
      </c>
      <c r="TDC1790" s="62">
        <v>53131609</v>
      </c>
      <c r="TDD1790" s="62">
        <v>53131609</v>
      </c>
      <c r="TDE1790" s="62">
        <v>53131609</v>
      </c>
      <c r="TDF1790" s="62">
        <v>53131609</v>
      </c>
      <c r="TDG1790" s="62">
        <v>53131609</v>
      </c>
      <c r="TDH1790" s="62">
        <v>53131609</v>
      </c>
      <c r="TDI1790" s="62">
        <v>53131609</v>
      </c>
      <c r="TDJ1790" s="62">
        <v>53131609</v>
      </c>
      <c r="TDK1790" s="62">
        <v>53131609</v>
      </c>
      <c r="TDL1790" s="62">
        <v>53131609</v>
      </c>
      <c r="TDM1790" s="62">
        <v>53131609</v>
      </c>
      <c r="TDN1790" s="62">
        <v>53131609</v>
      </c>
      <c r="TDO1790" s="62">
        <v>53131609</v>
      </c>
      <c r="TDP1790" s="62">
        <v>53131609</v>
      </c>
      <c r="TDQ1790" s="62">
        <v>53131609</v>
      </c>
      <c r="TDR1790" s="62">
        <v>53131609</v>
      </c>
      <c r="TDS1790" s="62">
        <v>53131609</v>
      </c>
      <c r="TDT1790" s="62">
        <v>53131609</v>
      </c>
      <c r="TDU1790" s="62">
        <v>53131609</v>
      </c>
      <c r="TDV1790" s="62">
        <v>53131609</v>
      </c>
      <c r="TDW1790" s="62">
        <v>53131609</v>
      </c>
      <c r="TDX1790" s="62">
        <v>53131609</v>
      </c>
      <c r="TDY1790" s="62">
        <v>53131609</v>
      </c>
      <c r="TDZ1790" s="62">
        <v>53131609</v>
      </c>
      <c r="TEA1790" s="62">
        <v>53131609</v>
      </c>
      <c r="TEB1790" s="62">
        <v>53131609</v>
      </c>
      <c r="TEC1790" s="62">
        <v>53131609</v>
      </c>
      <c r="TED1790" s="62">
        <v>53131609</v>
      </c>
      <c r="TEE1790" s="62">
        <v>53131609</v>
      </c>
      <c r="TEF1790" s="62">
        <v>53131609</v>
      </c>
      <c r="TEG1790" s="62">
        <v>53131609</v>
      </c>
      <c r="TEH1790" s="62">
        <v>53131609</v>
      </c>
      <c r="TEI1790" s="62">
        <v>53131609</v>
      </c>
      <c r="TEJ1790" s="62">
        <v>53131609</v>
      </c>
      <c r="TEK1790" s="62">
        <v>53131609</v>
      </c>
      <c r="TEL1790" s="62">
        <v>53131609</v>
      </c>
      <c r="TEM1790" s="62">
        <v>53131609</v>
      </c>
      <c r="TEN1790" s="62">
        <v>53131609</v>
      </c>
      <c r="TEO1790" s="62">
        <v>53131609</v>
      </c>
      <c r="TEP1790" s="62">
        <v>53131609</v>
      </c>
      <c r="TEQ1790" s="62">
        <v>53131609</v>
      </c>
      <c r="TER1790" s="62">
        <v>53131609</v>
      </c>
      <c r="TES1790" s="62">
        <v>53131609</v>
      </c>
      <c r="TET1790" s="62">
        <v>53131609</v>
      </c>
      <c r="TEU1790" s="62">
        <v>53131609</v>
      </c>
      <c r="TEV1790" s="62">
        <v>53131609</v>
      </c>
      <c r="TEW1790" s="62">
        <v>53131609</v>
      </c>
      <c r="TEX1790" s="62">
        <v>53131609</v>
      </c>
      <c r="TEY1790" s="62">
        <v>53131609</v>
      </c>
      <c r="TEZ1790" s="62">
        <v>53131609</v>
      </c>
      <c r="TFA1790" s="62">
        <v>53131609</v>
      </c>
      <c r="TFB1790" s="62">
        <v>53131609</v>
      </c>
      <c r="TFC1790" s="62">
        <v>53131609</v>
      </c>
      <c r="TFD1790" s="62">
        <v>53131609</v>
      </c>
      <c r="TFE1790" s="62">
        <v>53131609</v>
      </c>
      <c r="TFF1790" s="62">
        <v>53131609</v>
      </c>
      <c r="TFG1790" s="62">
        <v>53131609</v>
      </c>
      <c r="TFH1790" s="62">
        <v>53131609</v>
      </c>
      <c r="TFI1790" s="62">
        <v>53131609</v>
      </c>
      <c r="TFJ1790" s="62">
        <v>53131609</v>
      </c>
      <c r="TFK1790" s="62">
        <v>53131609</v>
      </c>
      <c r="TFL1790" s="62">
        <v>53131609</v>
      </c>
      <c r="TFM1790" s="62">
        <v>53131609</v>
      </c>
      <c r="TFN1790" s="62">
        <v>53131609</v>
      </c>
      <c r="TFO1790" s="62">
        <v>53131609</v>
      </c>
      <c r="TFP1790" s="62">
        <v>53131609</v>
      </c>
      <c r="TFQ1790" s="62">
        <v>53131609</v>
      </c>
      <c r="TFR1790" s="62">
        <v>53131609</v>
      </c>
      <c r="TFS1790" s="62">
        <v>53131609</v>
      </c>
      <c r="TFT1790" s="62">
        <v>53131609</v>
      </c>
      <c r="TFU1790" s="62">
        <v>53131609</v>
      </c>
      <c r="TFV1790" s="62">
        <v>53131609</v>
      </c>
      <c r="TFW1790" s="62">
        <v>53131609</v>
      </c>
      <c r="TFX1790" s="62">
        <v>53131609</v>
      </c>
      <c r="TFY1790" s="62">
        <v>53131609</v>
      </c>
      <c r="TFZ1790" s="62">
        <v>53131609</v>
      </c>
      <c r="TGA1790" s="62">
        <v>53131609</v>
      </c>
      <c r="TGB1790" s="62">
        <v>53131609</v>
      </c>
      <c r="TGC1790" s="62">
        <v>53131609</v>
      </c>
      <c r="TGD1790" s="62">
        <v>53131609</v>
      </c>
      <c r="TGE1790" s="62">
        <v>53131609</v>
      </c>
      <c r="TGF1790" s="62">
        <v>53131609</v>
      </c>
      <c r="TGG1790" s="62">
        <v>53131609</v>
      </c>
      <c r="TGH1790" s="62">
        <v>53131609</v>
      </c>
      <c r="TGI1790" s="62">
        <v>53131609</v>
      </c>
      <c r="TGJ1790" s="62">
        <v>53131609</v>
      </c>
      <c r="TGK1790" s="62">
        <v>53131609</v>
      </c>
      <c r="TGL1790" s="62">
        <v>53131609</v>
      </c>
      <c r="TGM1790" s="62">
        <v>53131609</v>
      </c>
      <c r="TGN1790" s="62">
        <v>53131609</v>
      </c>
      <c r="TGO1790" s="62">
        <v>53131609</v>
      </c>
      <c r="TGP1790" s="62">
        <v>53131609</v>
      </c>
      <c r="TGQ1790" s="62">
        <v>53131609</v>
      </c>
      <c r="TGR1790" s="62">
        <v>53131609</v>
      </c>
      <c r="TGS1790" s="62">
        <v>53131609</v>
      </c>
      <c r="TGT1790" s="62">
        <v>53131609</v>
      </c>
      <c r="TGU1790" s="62">
        <v>53131609</v>
      </c>
      <c r="TGV1790" s="62">
        <v>53131609</v>
      </c>
      <c r="TGW1790" s="62">
        <v>53131609</v>
      </c>
      <c r="TGX1790" s="62">
        <v>53131609</v>
      </c>
      <c r="TGY1790" s="62">
        <v>53131609</v>
      </c>
      <c r="TGZ1790" s="62">
        <v>53131609</v>
      </c>
      <c r="THA1790" s="62">
        <v>53131609</v>
      </c>
      <c r="THB1790" s="62">
        <v>53131609</v>
      </c>
      <c r="THC1790" s="62">
        <v>53131609</v>
      </c>
      <c r="THD1790" s="62">
        <v>53131609</v>
      </c>
      <c r="THE1790" s="62">
        <v>53131609</v>
      </c>
      <c r="THF1790" s="62">
        <v>53131609</v>
      </c>
      <c r="THG1790" s="62">
        <v>53131609</v>
      </c>
      <c r="THH1790" s="62">
        <v>53131609</v>
      </c>
      <c r="THI1790" s="62">
        <v>53131609</v>
      </c>
      <c r="THJ1790" s="62">
        <v>53131609</v>
      </c>
      <c r="THK1790" s="62">
        <v>53131609</v>
      </c>
      <c r="THL1790" s="62">
        <v>53131609</v>
      </c>
      <c r="THM1790" s="62">
        <v>53131609</v>
      </c>
      <c r="THN1790" s="62">
        <v>53131609</v>
      </c>
      <c r="THO1790" s="62">
        <v>53131609</v>
      </c>
      <c r="THP1790" s="62">
        <v>53131609</v>
      </c>
      <c r="THQ1790" s="62">
        <v>53131609</v>
      </c>
      <c r="THR1790" s="62">
        <v>53131609</v>
      </c>
      <c r="THS1790" s="62">
        <v>53131609</v>
      </c>
      <c r="THT1790" s="62">
        <v>53131609</v>
      </c>
      <c r="THU1790" s="62">
        <v>53131609</v>
      </c>
      <c r="THV1790" s="62">
        <v>53131609</v>
      </c>
      <c r="THW1790" s="62">
        <v>53131609</v>
      </c>
      <c r="THX1790" s="62">
        <v>53131609</v>
      </c>
      <c r="THY1790" s="62">
        <v>53131609</v>
      </c>
      <c r="THZ1790" s="62">
        <v>53131609</v>
      </c>
      <c r="TIA1790" s="62">
        <v>53131609</v>
      </c>
      <c r="TIB1790" s="62">
        <v>53131609</v>
      </c>
      <c r="TIC1790" s="62">
        <v>53131609</v>
      </c>
      <c r="TID1790" s="62">
        <v>53131609</v>
      </c>
      <c r="TIE1790" s="62">
        <v>53131609</v>
      </c>
      <c r="TIF1790" s="62">
        <v>53131609</v>
      </c>
      <c r="TIG1790" s="62">
        <v>53131609</v>
      </c>
      <c r="TIH1790" s="62">
        <v>53131609</v>
      </c>
      <c r="TII1790" s="62">
        <v>53131609</v>
      </c>
      <c r="TIJ1790" s="62">
        <v>53131609</v>
      </c>
      <c r="TIK1790" s="62">
        <v>53131609</v>
      </c>
      <c r="TIL1790" s="62">
        <v>53131609</v>
      </c>
      <c r="TIM1790" s="62">
        <v>53131609</v>
      </c>
      <c r="TIN1790" s="62">
        <v>53131609</v>
      </c>
      <c r="TIO1790" s="62">
        <v>53131609</v>
      </c>
      <c r="TIP1790" s="62">
        <v>53131609</v>
      </c>
      <c r="TIQ1790" s="62">
        <v>53131609</v>
      </c>
      <c r="TIR1790" s="62">
        <v>53131609</v>
      </c>
      <c r="TIS1790" s="62">
        <v>53131609</v>
      </c>
      <c r="TIT1790" s="62">
        <v>53131609</v>
      </c>
      <c r="TIU1790" s="62">
        <v>53131609</v>
      </c>
      <c r="TIV1790" s="62">
        <v>53131609</v>
      </c>
      <c r="TIW1790" s="62">
        <v>53131609</v>
      </c>
      <c r="TIX1790" s="62">
        <v>53131609</v>
      </c>
      <c r="TIY1790" s="62">
        <v>53131609</v>
      </c>
      <c r="TIZ1790" s="62">
        <v>53131609</v>
      </c>
      <c r="TJA1790" s="62">
        <v>53131609</v>
      </c>
      <c r="TJB1790" s="62">
        <v>53131609</v>
      </c>
      <c r="TJC1790" s="62">
        <v>53131609</v>
      </c>
      <c r="TJD1790" s="62">
        <v>53131609</v>
      </c>
      <c r="TJE1790" s="62">
        <v>53131609</v>
      </c>
      <c r="TJF1790" s="62">
        <v>53131609</v>
      </c>
      <c r="TJG1790" s="62">
        <v>53131609</v>
      </c>
      <c r="TJH1790" s="62">
        <v>53131609</v>
      </c>
      <c r="TJI1790" s="62">
        <v>53131609</v>
      </c>
      <c r="TJJ1790" s="62">
        <v>53131609</v>
      </c>
      <c r="TJK1790" s="62">
        <v>53131609</v>
      </c>
      <c r="TJL1790" s="62">
        <v>53131609</v>
      </c>
      <c r="TJM1790" s="62">
        <v>53131609</v>
      </c>
      <c r="TJN1790" s="62">
        <v>53131609</v>
      </c>
      <c r="TJO1790" s="62">
        <v>53131609</v>
      </c>
      <c r="TJP1790" s="62">
        <v>53131609</v>
      </c>
      <c r="TJQ1790" s="62">
        <v>53131609</v>
      </c>
      <c r="TJR1790" s="62">
        <v>53131609</v>
      </c>
      <c r="TJS1790" s="62">
        <v>53131609</v>
      </c>
      <c r="TJT1790" s="62">
        <v>53131609</v>
      </c>
      <c r="TJU1790" s="62">
        <v>53131609</v>
      </c>
      <c r="TJV1790" s="62">
        <v>53131609</v>
      </c>
      <c r="TJW1790" s="62">
        <v>53131609</v>
      </c>
      <c r="TJX1790" s="62">
        <v>53131609</v>
      </c>
      <c r="TJY1790" s="62">
        <v>53131609</v>
      </c>
      <c r="TJZ1790" s="62">
        <v>53131609</v>
      </c>
      <c r="TKA1790" s="62">
        <v>53131609</v>
      </c>
      <c r="TKB1790" s="62">
        <v>53131609</v>
      </c>
      <c r="TKC1790" s="62">
        <v>53131609</v>
      </c>
      <c r="TKD1790" s="62">
        <v>53131609</v>
      </c>
      <c r="TKE1790" s="62">
        <v>53131609</v>
      </c>
      <c r="TKF1790" s="62">
        <v>53131609</v>
      </c>
      <c r="TKG1790" s="62">
        <v>53131609</v>
      </c>
      <c r="TKH1790" s="62">
        <v>53131609</v>
      </c>
      <c r="TKI1790" s="62">
        <v>53131609</v>
      </c>
      <c r="TKJ1790" s="62">
        <v>53131609</v>
      </c>
      <c r="TKK1790" s="62">
        <v>53131609</v>
      </c>
      <c r="TKL1790" s="62">
        <v>53131609</v>
      </c>
      <c r="TKM1790" s="62">
        <v>53131609</v>
      </c>
      <c r="TKN1790" s="62">
        <v>53131609</v>
      </c>
      <c r="TKO1790" s="62">
        <v>53131609</v>
      </c>
      <c r="TKP1790" s="62">
        <v>53131609</v>
      </c>
      <c r="TKQ1790" s="62">
        <v>53131609</v>
      </c>
      <c r="TKR1790" s="62">
        <v>53131609</v>
      </c>
      <c r="TKS1790" s="62">
        <v>53131609</v>
      </c>
      <c r="TKT1790" s="62">
        <v>53131609</v>
      </c>
      <c r="TKU1790" s="62">
        <v>53131609</v>
      </c>
      <c r="TKV1790" s="62">
        <v>53131609</v>
      </c>
      <c r="TKW1790" s="62">
        <v>53131609</v>
      </c>
      <c r="TKX1790" s="62">
        <v>53131609</v>
      </c>
      <c r="TKY1790" s="62">
        <v>53131609</v>
      </c>
      <c r="TKZ1790" s="62">
        <v>53131609</v>
      </c>
      <c r="TLA1790" s="62">
        <v>53131609</v>
      </c>
      <c r="TLB1790" s="62">
        <v>53131609</v>
      </c>
      <c r="TLC1790" s="62">
        <v>53131609</v>
      </c>
      <c r="TLD1790" s="62">
        <v>53131609</v>
      </c>
      <c r="TLE1790" s="62">
        <v>53131609</v>
      </c>
      <c r="TLF1790" s="62">
        <v>53131609</v>
      </c>
      <c r="TLG1790" s="62">
        <v>53131609</v>
      </c>
      <c r="TLH1790" s="62">
        <v>53131609</v>
      </c>
      <c r="TLI1790" s="62">
        <v>53131609</v>
      </c>
      <c r="TLJ1790" s="62">
        <v>53131609</v>
      </c>
      <c r="TLK1790" s="62">
        <v>53131609</v>
      </c>
      <c r="TLL1790" s="62">
        <v>53131609</v>
      </c>
      <c r="TLM1790" s="62">
        <v>53131609</v>
      </c>
      <c r="TLN1790" s="62">
        <v>53131609</v>
      </c>
      <c r="TLO1790" s="62">
        <v>53131609</v>
      </c>
      <c r="TLP1790" s="62">
        <v>53131609</v>
      </c>
      <c r="TLQ1790" s="62">
        <v>53131609</v>
      </c>
      <c r="TLR1790" s="62">
        <v>53131609</v>
      </c>
      <c r="TLS1790" s="62">
        <v>53131609</v>
      </c>
      <c r="TLT1790" s="62">
        <v>53131609</v>
      </c>
      <c r="TLU1790" s="62">
        <v>53131609</v>
      </c>
      <c r="TLV1790" s="62">
        <v>53131609</v>
      </c>
      <c r="TLW1790" s="62">
        <v>53131609</v>
      </c>
      <c r="TLX1790" s="62">
        <v>53131609</v>
      </c>
      <c r="TLY1790" s="62">
        <v>53131609</v>
      </c>
      <c r="TLZ1790" s="62">
        <v>53131609</v>
      </c>
      <c r="TMA1790" s="62">
        <v>53131609</v>
      </c>
      <c r="TMB1790" s="62">
        <v>53131609</v>
      </c>
      <c r="TMC1790" s="62">
        <v>53131609</v>
      </c>
      <c r="TMD1790" s="62">
        <v>53131609</v>
      </c>
      <c r="TME1790" s="62">
        <v>53131609</v>
      </c>
      <c r="TMF1790" s="62">
        <v>53131609</v>
      </c>
      <c r="TMG1790" s="62">
        <v>53131609</v>
      </c>
      <c r="TMH1790" s="62">
        <v>53131609</v>
      </c>
      <c r="TMI1790" s="62">
        <v>53131609</v>
      </c>
      <c r="TMJ1790" s="62">
        <v>53131609</v>
      </c>
      <c r="TMK1790" s="62">
        <v>53131609</v>
      </c>
      <c r="TML1790" s="62">
        <v>53131609</v>
      </c>
      <c r="TMM1790" s="62">
        <v>53131609</v>
      </c>
      <c r="TMN1790" s="62">
        <v>53131609</v>
      </c>
      <c r="TMO1790" s="62">
        <v>53131609</v>
      </c>
      <c r="TMP1790" s="62">
        <v>53131609</v>
      </c>
      <c r="TMQ1790" s="62">
        <v>53131609</v>
      </c>
      <c r="TMR1790" s="62">
        <v>53131609</v>
      </c>
      <c r="TMS1790" s="62">
        <v>53131609</v>
      </c>
      <c r="TMT1790" s="62">
        <v>53131609</v>
      </c>
      <c r="TMU1790" s="62">
        <v>53131609</v>
      </c>
      <c r="TMV1790" s="62">
        <v>53131609</v>
      </c>
      <c r="TMW1790" s="62">
        <v>53131609</v>
      </c>
      <c r="TMX1790" s="62">
        <v>53131609</v>
      </c>
      <c r="TMY1790" s="62">
        <v>53131609</v>
      </c>
      <c r="TMZ1790" s="62">
        <v>53131609</v>
      </c>
      <c r="TNA1790" s="62">
        <v>53131609</v>
      </c>
      <c r="TNB1790" s="62">
        <v>53131609</v>
      </c>
      <c r="TNC1790" s="62">
        <v>53131609</v>
      </c>
      <c r="TND1790" s="62">
        <v>53131609</v>
      </c>
      <c r="TNE1790" s="62">
        <v>53131609</v>
      </c>
      <c r="TNF1790" s="62">
        <v>53131609</v>
      </c>
      <c r="TNG1790" s="62">
        <v>53131609</v>
      </c>
      <c r="TNH1790" s="62">
        <v>53131609</v>
      </c>
      <c r="TNI1790" s="62">
        <v>53131609</v>
      </c>
      <c r="TNJ1790" s="62">
        <v>53131609</v>
      </c>
      <c r="TNK1790" s="62">
        <v>53131609</v>
      </c>
      <c r="TNL1790" s="62">
        <v>53131609</v>
      </c>
      <c r="TNM1790" s="62">
        <v>53131609</v>
      </c>
      <c r="TNN1790" s="62">
        <v>53131609</v>
      </c>
      <c r="TNO1790" s="62">
        <v>53131609</v>
      </c>
      <c r="TNP1790" s="62">
        <v>53131609</v>
      </c>
      <c r="TNQ1790" s="62">
        <v>53131609</v>
      </c>
      <c r="TNR1790" s="62">
        <v>53131609</v>
      </c>
      <c r="TNS1790" s="62">
        <v>53131609</v>
      </c>
      <c r="TNT1790" s="62">
        <v>53131609</v>
      </c>
      <c r="TNU1790" s="62">
        <v>53131609</v>
      </c>
      <c r="TNV1790" s="62">
        <v>53131609</v>
      </c>
      <c r="TNW1790" s="62">
        <v>53131609</v>
      </c>
      <c r="TNX1790" s="62">
        <v>53131609</v>
      </c>
      <c r="TNY1790" s="62">
        <v>53131609</v>
      </c>
      <c r="TNZ1790" s="62">
        <v>53131609</v>
      </c>
      <c r="TOA1790" s="62">
        <v>53131609</v>
      </c>
      <c r="TOB1790" s="62">
        <v>53131609</v>
      </c>
      <c r="TOC1790" s="62">
        <v>53131609</v>
      </c>
      <c r="TOD1790" s="62">
        <v>53131609</v>
      </c>
      <c r="TOE1790" s="62">
        <v>53131609</v>
      </c>
      <c r="TOF1790" s="62">
        <v>53131609</v>
      </c>
      <c r="TOG1790" s="62">
        <v>53131609</v>
      </c>
      <c r="TOH1790" s="62">
        <v>53131609</v>
      </c>
      <c r="TOI1790" s="62">
        <v>53131609</v>
      </c>
      <c r="TOJ1790" s="62">
        <v>53131609</v>
      </c>
      <c r="TOK1790" s="62">
        <v>53131609</v>
      </c>
      <c r="TOL1790" s="62">
        <v>53131609</v>
      </c>
      <c r="TOM1790" s="62">
        <v>53131609</v>
      </c>
      <c r="TON1790" s="62">
        <v>53131609</v>
      </c>
      <c r="TOO1790" s="62">
        <v>53131609</v>
      </c>
      <c r="TOP1790" s="62">
        <v>53131609</v>
      </c>
      <c r="TOQ1790" s="62">
        <v>53131609</v>
      </c>
      <c r="TOR1790" s="62">
        <v>53131609</v>
      </c>
      <c r="TOS1790" s="62">
        <v>53131609</v>
      </c>
      <c r="TOT1790" s="62">
        <v>53131609</v>
      </c>
      <c r="TOU1790" s="62">
        <v>53131609</v>
      </c>
      <c r="TOV1790" s="62">
        <v>53131609</v>
      </c>
      <c r="TOW1790" s="62">
        <v>53131609</v>
      </c>
      <c r="TOX1790" s="62">
        <v>53131609</v>
      </c>
      <c r="TOY1790" s="62">
        <v>53131609</v>
      </c>
      <c r="TOZ1790" s="62">
        <v>53131609</v>
      </c>
      <c r="TPA1790" s="62">
        <v>53131609</v>
      </c>
      <c r="TPB1790" s="62">
        <v>53131609</v>
      </c>
      <c r="TPC1790" s="62">
        <v>53131609</v>
      </c>
      <c r="TPD1790" s="62">
        <v>53131609</v>
      </c>
      <c r="TPE1790" s="62">
        <v>53131609</v>
      </c>
      <c r="TPF1790" s="62">
        <v>53131609</v>
      </c>
      <c r="TPG1790" s="62">
        <v>53131609</v>
      </c>
      <c r="TPH1790" s="62">
        <v>53131609</v>
      </c>
      <c r="TPI1790" s="62">
        <v>53131609</v>
      </c>
      <c r="TPJ1790" s="62">
        <v>53131609</v>
      </c>
      <c r="TPK1790" s="62">
        <v>53131609</v>
      </c>
      <c r="TPL1790" s="62">
        <v>53131609</v>
      </c>
      <c r="TPM1790" s="62">
        <v>53131609</v>
      </c>
      <c r="TPN1790" s="62">
        <v>53131609</v>
      </c>
      <c r="TPO1790" s="62">
        <v>53131609</v>
      </c>
      <c r="TPP1790" s="62">
        <v>53131609</v>
      </c>
      <c r="TPQ1790" s="62">
        <v>53131609</v>
      </c>
      <c r="TPR1790" s="62">
        <v>53131609</v>
      </c>
      <c r="TPS1790" s="62">
        <v>53131609</v>
      </c>
      <c r="TPT1790" s="62">
        <v>53131609</v>
      </c>
      <c r="TPU1790" s="62">
        <v>53131609</v>
      </c>
      <c r="TPV1790" s="62">
        <v>53131609</v>
      </c>
      <c r="TPW1790" s="62">
        <v>53131609</v>
      </c>
      <c r="TPX1790" s="62">
        <v>53131609</v>
      </c>
      <c r="TPY1790" s="62">
        <v>53131609</v>
      </c>
      <c r="TPZ1790" s="62">
        <v>53131609</v>
      </c>
      <c r="TQA1790" s="62">
        <v>53131609</v>
      </c>
      <c r="TQB1790" s="62">
        <v>53131609</v>
      </c>
      <c r="TQC1790" s="62">
        <v>53131609</v>
      </c>
      <c r="TQD1790" s="62">
        <v>53131609</v>
      </c>
      <c r="TQE1790" s="62">
        <v>53131609</v>
      </c>
      <c r="TQF1790" s="62">
        <v>53131609</v>
      </c>
      <c r="TQG1790" s="62">
        <v>53131609</v>
      </c>
      <c r="TQH1790" s="62">
        <v>53131609</v>
      </c>
      <c r="TQI1790" s="62">
        <v>53131609</v>
      </c>
      <c r="TQJ1790" s="62">
        <v>53131609</v>
      </c>
      <c r="TQK1790" s="62">
        <v>53131609</v>
      </c>
      <c r="TQL1790" s="62">
        <v>53131609</v>
      </c>
      <c r="TQM1790" s="62">
        <v>53131609</v>
      </c>
      <c r="TQN1790" s="62">
        <v>53131609</v>
      </c>
      <c r="TQO1790" s="62">
        <v>53131609</v>
      </c>
      <c r="TQP1790" s="62">
        <v>53131609</v>
      </c>
      <c r="TQQ1790" s="62">
        <v>53131609</v>
      </c>
      <c r="TQR1790" s="62">
        <v>53131609</v>
      </c>
      <c r="TQS1790" s="62">
        <v>53131609</v>
      </c>
      <c r="TQT1790" s="62">
        <v>53131609</v>
      </c>
      <c r="TQU1790" s="62">
        <v>53131609</v>
      </c>
      <c r="TQV1790" s="62">
        <v>53131609</v>
      </c>
      <c r="TQW1790" s="62">
        <v>53131609</v>
      </c>
      <c r="TQX1790" s="62">
        <v>53131609</v>
      </c>
      <c r="TQY1790" s="62">
        <v>53131609</v>
      </c>
      <c r="TQZ1790" s="62">
        <v>53131609</v>
      </c>
      <c r="TRA1790" s="62">
        <v>53131609</v>
      </c>
      <c r="TRB1790" s="62">
        <v>53131609</v>
      </c>
      <c r="TRC1790" s="62">
        <v>53131609</v>
      </c>
      <c r="TRD1790" s="62">
        <v>53131609</v>
      </c>
      <c r="TRE1790" s="62">
        <v>53131609</v>
      </c>
      <c r="TRF1790" s="62">
        <v>53131609</v>
      </c>
      <c r="TRG1790" s="62">
        <v>53131609</v>
      </c>
      <c r="TRH1790" s="62">
        <v>53131609</v>
      </c>
      <c r="TRI1790" s="62">
        <v>53131609</v>
      </c>
      <c r="TRJ1790" s="62">
        <v>53131609</v>
      </c>
      <c r="TRK1790" s="62">
        <v>53131609</v>
      </c>
      <c r="TRL1790" s="62">
        <v>53131609</v>
      </c>
      <c r="TRM1790" s="62">
        <v>53131609</v>
      </c>
      <c r="TRN1790" s="62">
        <v>53131609</v>
      </c>
      <c r="TRO1790" s="62">
        <v>53131609</v>
      </c>
      <c r="TRP1790" s="62">
        <v>53131609</v>
      </c>
      <c r="TRQ1790" s="62">
        <v>53131609</v>
      </c>
      <c r="TRR1790" s="62">
        <v>53131609</v>
      </c>
      <c r="TRS1790" s="62">
        <v>53131609</v>
      </c>
      <c r="TRT1790" s="62">
        <v>53131609</v>
      </c>
      <c r="TRU1790" s="62">
        <v>53131609</v>
      </c>
      <c r="TRV1790" s="62">
        <v>53131609</v>
      </c>
      <c r="TRW1790" s="62">
        <v>53131609</v>
      </c>
      <c r="TRX1790" s="62">
        <v>53131609</v>
      </c>
      <c r="TRY1790" s="62">
        <v>53131609</v>
      </c>
      <c r="TRZ1790" s="62">
        <v>53131609</v>
      </c>
      <c r="TSA1790" s="62">
        <v>53131609</v>
      </c>
      <c r="TSB1790" s="62">
        <v>53131609</v>
      </c>
      <c r="TSC1790" s="62">
        <v>53131609</v>
      </c>
      <c r="TSD1790" s="62">
        <v>53131609</v>
      </c>
      <c r="TSE1790" s="62">
        <v>53131609</v>
      </c>
      <c r="TSF1790" s="62">
        <v>53131609</v>
      </c>
      <c r="TSG1790" s="62">
        <v>53131609</v>
      </c>
      <c r="TSH1790" s="62">
        <v>53131609</v>
      </c>
      <c r="TSI1790" s="62">
        <v>53131609</v>
      </c>
      <c r="TSJ1790" s="62">
        <v>53131609</v>
      </c>
      <c r="TSK1790" s="62">
        <v>53131609</v>
      </c>
      <c r="TSL1790" s="62">
        <v>53131609</v>
      </c>
      <c r="TSM1790" s="62">
        <v>53131609</v>
      </c>
      <c r="TSN1790" s="62">
        <v>53131609</v>
      </c>
      <c r="TSO1790" s="62">
        <v>53131609</v>
      </c>
      <c r="TSP1790" s="62">
        <v>53131609</v>
      </c>
      <c r="TSQ1790" s="62">
        <v>53131609</v>
      </c>
      <c r="TSR1790" s="62">
        <v>53131609</v>
      </c>
      <c r="TSS1790" s="62">
        <v>53131609</v>
      </c>
      <c r="TST1790" s="62">
        <v>53131609</v>
      </c>
      <c r="TSU1790" s="62">
        <v>53131609</v>
      </c>
      <c r="TSV1790" s="62">
        <v>53131609</v>
      </c>
      <c r="TSW1790" s="62">
        <v>53131609</v>
      </c>
      <c r="TSX1790" s="62">
        <v>53131609</v>
      </c>
      <c r="TSY1790" s="62">
        <v>53131609</v>
      </c>
      <c r="TSZ1790" s="62">
        <v>53131609</v>
      </c>
      <c r="TTA1790" s="62">
        <v>53131609</v>
      </c>
      <c r="TTB1790" s="62">
        <v>53131609</v>
      </c>
      <c r="TTC1790" s="62">
        <v>53131609</v>
      </c>
      <c r="TTD1790" s="62">
        <v>53131609</v>
      </c>
      <c r="TTE1790" s="62">
        <v>53131609</v>
      </c>
      <c r="TTF1790" s="62">
        <v>53131609</v>
      </c>
      <c r="TTG1790" s="62">
        <v>53131609</v>
      </c>
      <c r="TTH1790" s="62">
        <v>53131609</v>
      </c>
      <c r="TTI1790" s="62">
        <v>53131609</v>
      </c>
      <c r="TTJ1790" s="62">
        <v>53131609</v>
      </c>
      <c r="TTK1790" s="62">
        <v>53131609</v>
      </c>
      <c r="TTL1790" s="62">
        <v>53131609</v>
      </c>
      <c r="TTM1790" s="62">
        <v>53131609</v>
      </c>
      <c r="TTN1790" s="62">
        <v>53131609</v>
      </c>
      <c r="TTO1790" s="62">
        <v>53131609</v>
      </c>
      <c r="TTP1790" s="62">
        <v>53131609</v>
      </c>
      <c r="TTQ1790" s="62">
        <v>53131609</v>
      </c>
      <c r="TTR1790" s="62">
        <v>53131609</v>
      </c>
      <c r="TTS1790" s="62">
        <v>53131609</v>
      </c>
      <c r="TTT1790" s="62">
        <v>53131609</v>
      </c>
      <c r="TTU1790" s="62">
        <v>53131609</v>
      </c>
      <c r="TTV1790" s="62">
        <v>53131609</v>
      </c>
      <c r="TTW1790" s="62">
        <v>53131609</v>
      </c>
      <c r="TTX1790" s="62">
        <v>53131609</v>
      </c>
      <c r="TTY1790" s="62">
        <v>53131609</v>
      </c>
      <c r="TTZ1790" s="62">
        <v>53131609</v>
      </c>
      <c r="TUA1790" s="62">
        <v>53131609</v>
      </c>
      <c r="TUB1790" s="62">
        <v>53131609</v>
      </c>
      <c r="TUC1790" s="62">
        <v>53131609</v>
      </c>
      <c r="TUD1790" s="62">
        <v>53131609</v>
      </c>
      <c r="TUE1790" s="62">
        <v>53131609</v>
      </c>
      <c r="TUF1790" s="62">
        <v>53131609</v>
      </c>
      <c r="TUG1790" s="62">
        <v>53131609</v>
      </c>
      <c r="TUH1790" s="62">
        <v>53131609</v>
      </c>
      <c r="TUI1790" s="62">
        <v>53131609</v>
      </c>
      <c r="TUJ1790" s="62">
        <v>53131609</v>
      </c>
      <c r="TUK1790" s="62">
        <v>53131609</v>
      </c>
      <c r="TUL1790" s="62">
        <v>53131609</v>
      </c>
      <c r="TUM1790" s="62">
        <v>53131609</v>
      </c>
      <c r="TUN1790" s="62">
        <v>53131609</v>
      </c>
      <c r="TUO1790" s="62">
        <v>53131609</v>
      </c>
      <c r="TUP1790" s="62">
        <v>53131609</v>
      </c>
      <c r="TUQ1790" s="62">
        <v>53131609</v>
      </c>
      <c r="TUR1790" s="62">
        <v>53131609</v>
      </c>
      <c r="TUS1790" s="62">
        <v>53131609</v>
      </c>
      <c r="TUT1790" s="62">
        <v>53131609</v>
      </c>
      <c r="TUU1790" s="62">
        <v>53131609</v>
      </c>
      <c r="TUV1790" s="62">
        <v>53131609</v>
      </c>
      <c r="TUW1790" s="62">
        <v>53131609</v>
      </c>
      <c r="TUX1790" s="62">
        <v>53131609</v>
      </c>
      <c r="TUY1790" s="62">
        <v>53131609</v>
      </c>
      <c r="TUZ1790" s="62">
        <v>53131609</v>
      </c>
      <c r="TVA1790" s="62">
        <v>53131609</v>
      </c>
      <c r="TVB1790" s="62">
        <v>53131609</v>
      </c>
      <c r="TVC1790" s="62">
        <v>53131609</v>
      </c>
      <c r="TVD1790" s="62">
        <v>53131609</v>
      </c>
      <c r="TVE1790" s="62">
        <v>53131609</v>
      </c>
      <c r="TVF1790" s="62">
        <v>53131609</v>
      </c>
      <c r="TVG1790" s="62">
        <v>53131609</v>
      </c>
      <c r="TVH1790" s="62">
        <v>53131609</v>
      </c>
      <c r="TVI1790" s="62">
        <v>53131609</v>
      </c>
      <c r="TVJ1790" s="62">
        <v>53131609</v>
      </c>
      <c r="TVK1790" s="62">
        <v>53131609</v>
      </c>
      <c r="TVL1790" s="62">
        <v>53131609</v>
      </c>
      <c r="TVM1790" s="62">
        <v>53131609</v>
      </c>
      <c r="TVN1790" s="62">
        <v>53131609</v>
      </c>
      <c r="TVO1790" s="62">
        <v>53131609</v>
      </c>
      <c r="TVP1790" s="62">
        <v>53131609</v>
      </c>
      <c r="TVQ1790" s="62">
        <v>53131609</v>
      </c>
      <c r="TVR1790" s="62">
        <v>53131609</v>
      </c>
      <c r="TVS1790" s="62">
        <v>53131609</v>
      </c>
      <c r="TVT1790" s="62">
        <v>53131609</v>
      </c>
      <c r="TVU1790" s="62">
        <v>53131609</v>
      </c>
      <c r="TVV1790" s="62">
        <v>53131609</v>
      </c>
      <c r="TVW1790" s="62">
        <v>53131609</v>
      </c>
      <c r="TVX1790" s="62">
        <v>53131609</v>
      </c>
      <c r="TVY1790" s="62">
        <v>53131609</v>
      </c>
      <c r="TVZ1790" s="62">
        <v>53131609</v>
      </c>
      <c r="TWA1790" s="62">
        <v>53131609</v>
      </c>
      <c r="TWB1790" s="62">
        <v>53131609</v>
      </c>
      <c r="TWC1790" s="62">
        <v>53131609</v>
      </c>
      <c r="TWD1790" s="62">
        <v>53131609</v>
      </c>
      <c r="TWE1790" s="62">
        <v>53131609</v>
      </c>
      <c r="TWF1790" s="62">
        <v>53131609</v>
      </c>
      <c r="TWG1790" s="62">
        <v>53131609</v>
      </c>
      <c r="TWH1790" s="62">
        <v>53131609</v>
      </c>
      <c r="TWI1790" s="62">
        <v>53131609</v>
      </c>
      <c r="TWJ1790" s="62">
        <v>53131609</v>
      </c>
      <c r="TWK1790" s="62">
        <v>53131609</v>
      </c>
      <c r="TWL1790" s="62">
        <v>53131609</v>
      </c>
      <c r="TWM1790" s="62">
        <v>53131609</v>
      </c>
      <c r="TWN1790" s="62">
        <v>53131609</v>
      </c>
      <c r="TWO1790" s="62">
        <v>53131609</v>
      </c>
      <c r="TWP1790" s="62">
        <v>53131609</v>
      </c>
      <c r="TWQ1790" s="62">
        <v>53131609</v>
      </c>
      <c r="TWR1790" s="62">
        <v>53131609</v>
      </c>
      <c r="TWS1790" s="62">
        <v>53131609</v>
      </c>
      <c r="TWT1790" s="62">
        <v>53131609</v>
      </c>
      <c r="TWU1790" s="62">
        <v>53131609</v>
      </c>
      <c r="TWV1790" s="62">
        <v>53131609</v>
      </c>
      <c r="TWW1790" s="62">
        <v>53131609</v>
      </c>
      <c r="TWX1790" s="62">
        <v>53131609</v>
      </c>
      <c r="TWY1790" s="62">
        <v>53131609</v>
      </c>
      <c r="TWZ1790" s="62">
        <v>53131609</v>
      </c>
      <c r="TXA1790" s="62">
        <v>53131609</v>
      </c>
      <c r="TXB1790" s="62">
        <v>53131609</v>
      </c>
      <c r="TXC1790" s="62">
        <v>53131609</v>
      </c>
      <c r="TXD1790" s="62">
        <v>53131609</v>
      </c>
      <c r="TXE1790" s="62">
        <v>53131609</v>
      </c>
      <c r="TXF1790" s="62">
        <v>53131609</v>
      </c>
      <c r="TXG1790" s="62">
        <v>53131609</v>
      </c>
      <c r="TXH1790" s="62">
        <v>53131609</v>
      </c>
      <c r="TXI1790" s="62">
        <v>53131609</v>
      </c>
      <c r="TXJ1790" s="62">
        <v>53131609</v>
      </c>
      <c r="TXK1790" s="62">
        <v>53131609</v>
      </c>
      <c r="TXL1790" s="62">
        <v>53131609</v>
      </c>
      <c r="TXM1790" s="62">
        <v>53131609</v>
      </c>
      <c r="TXN1790" s="62">
        <v>53131609</v>
      </c>
      <c r="TXO1790" s="62">
        <v>53131609</v>
      </c>
      <c r="TXP1790" s="62">
        <v>53131609</v>
      </c>
      <c r="TXQ1790" s="62">
        <v>53131609</v>
      </c>
      <c r="TXR1790" s="62">
        <v>53131609</v>
      </c>
      <c r="TXS1790" s="62">
        <v>53131609</v>
      </c>
      <c r="TXT1790" s="62">
        <v>53131609</v>
      </c>
      <c r="TXU1790" s="62">
        <v>53131609</v>
      </c>
      <c r="TXV1790" s="62">
        <v>53131609</v>
      </c>
      <c r="TXW1790" s="62">
        <v>53131609</v>
      </c>
      <c r="TXX1790" s="62">
        <v>53131609</v>
      </c>
      <c r="TXY1790" s="62">
        <v>53131609</v>
      </c>
      <c r="TXZ1790" s="62">
        <v>53131609</v>
      </c>
      <c r="TYA1790" s="62">
        <v>53131609</v>
      </c>
      <c r="TYB1790" s="62">
        <v>53131609</v>
      </c>
      <c r="TYC1790" s="62">
        <v>53131609</v>
      </c>
      <c r="TYD1790" s="62">
        <v>53131609</v>
      </c>
      <c r="TYE1790" s="62">
        <v>53131609</v>
      </c>
      <c r="TYF1790" s="62">
        <v>53131609</v>
      </c>
      <c r="TYG1790" s="62">
        <v>53131609</v>
      </c>
      <c r="TYH1790" s="62">
        <v>53131609</v>
      </c>
      <c r="TYI1790" s="62">
        <v>53131609</v>
      </c>
      <c r="TYJ1790" s="62">
        <v>53131609</v>
      </c>
      <c r="TYK1790" s="62">
        <v>53131609</v>
      </c>
      <c r="TYL1790" s="62">
        <v>53131609</v>
      </c>
      <c r="TYM1790" s="62">
        <v>53131609</v>
      </c>
      <c r="TYN1790" s="62">
        <v>53131609</v>
      </c>
      <c r="TYO1790" s="62">
        <v>53131609</v>
      </c>
      <c r="TYP1790" s="62">
        <v>53131609</v>
      </c>
      <c r="TYQ1790" s="62">
        <v>53131609</v>
      </c>
      <c r="TYR1790" s="62">
        <v>53131609</v>
      </c>
      <c r="TYS1790" s="62">
        <v>53131609</v>
      </c>
      <c r="TYT1790" s="62">
        <v>53131609</v>
      </c>
      <c r="TYU1790" s="62">
        <v>53131609</v>
      </c>
      <c r="TYV1790" s="62">
        <v>53131609</v>
      </c>
      <c r="TYW1790" s="62">
        <v>53131609</v>
      </c>
      <c r="TYX1790" s="62">
        <v>53131609</v>
      </c>
      <c r="TYY1790" s="62">
        <v>53131609</v>
      </c>
      <c r="TYZ1790" s="62">
        <v>53131609</v>
      </c>
      <c r="TZA1790" s="62">
        <v>53131609</v>
      </c>
      <c r="TZB1790" s="62">
        <v>53131609</v>
      </c>
      <c r="TZC1790" s="62">
        <v>53131609</v>
      </c>
      <c r="TZD1790" s="62">
        <v>53131609</v>
      </c>
      <c r="TZE1790" s="62">
        <v>53131609</v>
      </c>
      <c r="TZF1790" s="62">
        <v>53131609</v>
      </c>
      <c r="TZG1790" s="62">
        <v>53131609</v>
      </c>
      <c r="TZH1790" s="62">
        <v>53131609</v>
      </c>
      <c r="TZI1790" s="62">
        <v>53131609</v>
      </c>
      <c r="TZJ1790" s="62">
        <v>53131609</v>
      </c>
      <c r="TZK1790" s="62">
        <v>53131609</v>
      </c>
      <c r="TZL1790" s="62">
        <v>53131609</v>
      </c>
      <c r="TZM1790" s="62">
        <v>53131609</v>
      </c>
      <c r="TZN1790" s="62">
        <v>53131609</v>
      </c>
      <c r="TZO1790" s="62">
        <v>53131609</v>
      </c>
      <c r="TZP1790" s="62">
        <v>53131609</v>
      </c>
      <c r="TZQ1790" s="62">
        <v>53131609</v>
      </c>
      <c r="TZR1790" s="62">
        <v>53131609</v>
      </c>
      <c r="TZS1790" s="62">
        <v>53131609</v>
      </c>
      <c r="TZT1790" s="62">
        <v>53131609</v>
      </c>
      <c r="TZU1790" s="62">
        <v>53131609</v>
      </c>
      <c r="TZV1790" s="62">
        <v>53131609</v>
      </c>
      <c r="TZW1790" s="62">
        <v>53131609</v>
      </c>
      <c r="TZX1790" s="62">
        <v>53131609</v>
      </c>
      <c r="TZY1790" s="62">
        <v>53131609</v>
      </c>
      <c r="TZZ1790" s="62">
        <v>53131609</v>
      </c>
      <c r="UAA1790" s="62">
        <v>53131609</v>
      </c>
      <c r="UAB1790" s="62">
        <v>53131609</v>
      </c>
      <c r="UAC1790" s="62">
        <v>53131609</v>
      </c>
      <c r="UAD1790" s="62">
        <v>53131609</v>
      </c>
      <c r="UAE1790" s="62">
        <v>53131609</v>
      </c>
      <c r="UAF1790" s="62">
        <v>53131609</v>
      </c>
      <c r="UAG1790" s="62">
        <v>53131609</v>
      </c>
      <c r="UAH1790" s="62">
        <v>53131609</v>
      </c>
      <c r="UAI1790" s="62">
        <v>53131609</v>
      </c>
      <c r="UAJ1790" s="62">
        <v>53131609</v>
      </c>
      <c r="UAK1790" s="62">
        <v>53131609</v>
      </c>
      <c r="UAL1790" s="62">
        <v>53131609</v>
      </c>
      <c r="UAM1790" s="62">
        <v>53131609</v>
      </c>
      <c r="UAN1790" s="62">
        <v>53131609</v>
      </c>
      <c r="UAO1790" s="62">
        <v>53131609</v>
      </c>
      <c r="UAP1790" s="62">
        <v>53131609</v>
      </c>
      <c r="UAQ1790" s="62">
        <v>53131609</v>
      </c>
      <c r="UAR1790" s="62">
        <v>53131609</v>
      </c>
      <c r="UAS1790" s="62">
        <v>53131609</v>
      </c>
      <c r="UAT1790" s="62">
        <v>53131609</v>
      </c>
      <c r="UAU1790" s="62">
        <v>53131609</v>
      </c>
      <c r="UAV1790" s="62">
        <v>53131609</v>
      </c>
      <c r="UAW1790" s="62">
        <v>53131609</v>
      </c>
      <c r="UAX1790" s="62">
        <v>53131609</v>
      </c>
      <c r="UAY1790" s="62">
        <v>53131609</v>
      </c>
      <c r="UAZ1790" s="62">
        <v>53131609</v>
      </c>
      <c r="UBA1790" s="62">
        <v>53131609</v>
      </c>
      <c r="UBB1790" s="62">
        <v>53131609</v>
      </c>
      <c r="UBC1790" s="62">
        <v>53131609</v>
      </c>
      <c r="UBD1790" s="62">
        <v>53131609</v>
      </c>
      <c r="UBE1790" s="62">
        <v>53131609</v>
      </c>
      <c r="UBF1790" s="62">
        <v>53131609</v>
      </c>
      <c r="UBG1790" s="62">
        <v>53131609</v>
      </c>
      <c r="UBH1790" s="62">
        <v>53131609</v>
      </c>
      <c r="UBI1790" s="62">
        <v>53131609</v>
      </c>
      <c r="UBJ1790" s="62">
        <v>53131609</v>
      </c>
      <c r="UBK1790" s="62">
        <v>53131609</v>
      </c>
      <c r="UBL1790" s="62">
        <v>53131609</v>
      </c>
      <c r="UBM1790" s="62">
        <v>53131609</v>
      </c>
      <c r="UBN1790" s="62">
        <v>53131609</v>
      </c>
      <c r="UBO1790" s="62">
        <v>53131609</v>
      </c>
      <c r="UBP1790" s="62">
        <v>53131609</v>
      </c>
      <c r="UBQ1790" s="62">
        <v>53131609</v>
      </c>
      <c r="UBR1790" s="62">
        <v>53131609</v>
      </c>
      <c r="UBS1790" s="62">
        <v>53131609</v>
      </c>
      <c r="UBT1790" s="62">
        <v>53131609</v>
      </c>
      <c r="UBU1790" s="62">
        <v>53131609</v>
      </c>
      <c r="UBV1790" s="62">
        <v>53131609</v>
      </c>
      <c r="UBW1790" s="62">
        <v>53131609</v>
      </c>
      <c r="UBX1790" s="62">
        <v>53131609</v>
      </c>
      <c r="UBY1790" s="62">
        <v>53131609</v>
      </c>
      <c r="UBZ1790" s="62">
        <v>53131609</v>
      </c>
      <c r="UCA1790" s="62">
        <v>53131609</v>
      </c>
      <c r="UCB1790" s="62">
        <v>53131609</v>
      </c>
      <c r="UCC1790" s="62">
        <v>53131609</v>
      </c>
      <c r="UCD1790" s="62">
        <v>53131609</v>
      </c>
      <c r="UCE1790" s="62">
        <v>53131609</v>
      </c>
      <c r="UCF1790" s="62">
        <v>53131609</v>
      </c>
      <c r="UCG1790" s="62">
        <v>53131609</v>
      </c>
      <c r="UCH1790" s="62">
        <v>53131609</v>
      </c>
      <c r="UCI1790" s="62">
        <v>53131609</v>
      </c>
      <c r="UCJ1790" s="62">
        <v>53131609</v>
      </c>
      <c r="UCK1790" s="62">
        <v>53131609</v>
      </c>
      <c r="UCL1790" s="62">
        <v>53131609</v>
      </c>
      <c r="UCM1790" s="62">
        <v>53131609</v>
      </c>
      <c r="UCN1790" s="62">
        <v>53131609</v>
      </c>
      <c r="UCO1790" s="62">
        <v>53131609</v>
      </c>
      <c r="UCP1790" s="62">
        <v>53131609</v>
      </c>
      <c r="UCQ1790" s="62">
        <v>53131609</v>
      </c>
      <c r="UCR1790" s="62">
        <v>53131609</v>
      </c>
      <c r="UCS1790" s="62">
        <v>53131609</v>
      </c>
      <c r="UCT1790" s="62">
        <v>53131609</v>
      </c>
      <c r="UCU1790" s="62">
        <v>53131609</v>
      </c>
      <c r="UCV1790" s="62">
        <v>53131609</v>
      </c>
      <c r="UCW1790" s="62">
        <v>53131609</v>
      </c>
      <c r="UCX1790" s="62">
        <v>53131609</v>
      </c>
      <c r="UCY1790" s="62">
        <v>53131609</v>
      </c>
      <c r="UCZ1790" s="62">
        <v>53131609</v>
      </c>
      <c r="UDA1790" s="62">
        <v>53131609</v>
      </c>
      <c r="UDB1790" s="62">
        <v>53131609</v>
      </c>
      <c r="UDC1790" s="62">
        <v>53131609</v>
      </c>
      <c r="UDD1790" s="62">
        <v>53131609</v>
      </c>
      <c r="UDE1790" s="62">
        <v>53131609</v>
      </c>
      <c r="UDF1790" s="62">
        <v>53131609</v>
      </c>
      <c r="UDG1790" s="62">
        <v>53131609</v>
      </c>
      <c r="UDH1790" s="62">
        <v>53131609</v>
      </c>
      <c r="UDI1790" s="62">
        <v>53131609</v>
      </c>
      <c r="UDJ1790" s="62">
        <v>53131609</v>
      </c>
      <c r="UDK1790" s="62">
        <v>53131609</v>
      </c>
      <c r="UDL1790" s="62">
        <v>53131609</v>
      </c>
      <c r="UDM1790" s="62">
        <v>53131609</v>
      </c>
      <c r="UDN1790" s="62">
        <v>53131609</v>
      </c>
      <c r="UDO1790" s="62">
        <v>53131609</v>
      </c>
      <c r="UDP1790" s="62">
        <v>53131609</v>
      </c>
      <c r="UDQ1790" s="62">
        <v>53131609</v>
      </c>
      <c r="UDR1790" s="62">
        <v>53131609</v>
      </c>
      <c r="UDS1790" s="62">
        <v>53131609</v>
      </c>
      <c r="UDT1790" s="62">
        <v>53131609</v>
      </c>
      <c r="UDU1790" s="62">
        <v>53131609</v>
      </c>
      <c r="UDV1790" s="62">
        <v>53131609</v>
      </c>
      <c r="UDW1790" s="62">
        <v>53131609</v>
      </c>
      <c r="UDX1790" s="62">
        <v>53131609</v>
      </c>
      <c r="UDY1790" s="62">
        <v>53131609</v>
      </c>
      <c r="UDZ1790" s="62">
        <v>53131609</v>
      </c>
      <c r="UEA1790" s="62">
        <v>53131609</v>
      </c>
      <c r="UEB1790" s="62">
        <v>53131609</v>
      </c>
      <c r="UEC1790" s="62">
        <v>53131609</v>
      </c>
      <c r="UED1790" s="62">
        <v>53131609</v>
      </c>
      <c r="UEE1790" s="62">
        <v>53131609</v>
      </c>
      <c r="UEF1790" s="62">
        <v>53131609</v>
      </c>
      <c r="UEG1790" s="62">
        <v>53131609</v>
      </c>
      <c r="UEH1790" s="62">
        <v>53131609</v>
      </c>
      <c r="UEI1790" s="62">
        <v>53131609</v>
      </c>
      <c r="UEJ1790" s="62">
        <v>53131609</v>
      </c>
      <c r="UEK1790" s="62">
        <v>53131609</v>
      </c>
      <c r="UEL1790" s="62">
        <v>53131609</v>
      </c>
      <c r="UEM1790" s="62">
        <v>53131609</v>
      </c>
      <c r="UEN1790" s="62">
        <v>53131609</v>
      </c>
      <c r="UEO1790" s="62">
        <v>53131609</v>
      </c>
      <c r="UEP1790" s="62">
        <v>53131609</v>
      </c>
      <c r="UEQ1790" s="62">
        <v>53131609</v>
      </c>
      <c r="UER1790" s="62">
        <v>53131609</v>
      </c>
      <c r="UES1790" s="62">
        <v>53131609</v>
      </c>
      <c r="UET1790" s="62">
        <v>53131609</v>
      </c>
      <c r="UEU1790" s="62">
        <v>53131609</v>
      </c>
      <c r="UEV1790" s="62">
        <v>53131609</v>
      </c>
      <c r="UEW1790" s="62">
        <v>53131609</v>
      </c>
      <c r="UEX1790" s="62">
        <v>53131609</v>
      </c>
      <c r="UEY1790" s="62">
        <v>53131609</v>
      </c>
      <c r="UEZ1790" s="62">
        <v>53131609</v>
      </c>
      <c r="UFA1790" s="62">
        <v>53131609</v>
      </c>
      <c r="UFB1790" s="62">
        <v>53131609</v>
      </c>
      <c r="UFC1790" s="62">
        <v>53131609</v>
      </c>
      <c r="UFD1790" s="62">
        <v>53131609</v>
      </c>
      <c r="UFE1790" s="62">
        <v>53131609</v>
      </c>
      <c r="UFF1790" s="62">
        <v>53131609</v>
      </c>
      <c r="UFG1790" s="62">
        <v>53131609</v>
      </c>
      <c r="UFH1790" s="62">
        <v>53131609</v>
      </c>
      <c r="UFI1790" s="62">
        <v>53131609</v>
      </c>
      <c r="UFJ1790" s="62">
        <v>53131609</v>
      </c>
      <c r="UFK1790" s="62">
        <v>53131609</v>
      </c>
      <c r="UFL1790" s="62">
        <v>53131609</v>
      </c>
      <c r="UFM1790" s="62">
        <v>53131609</v>
      </c>
      <c r="UFN1790" s="62">
        <v>53131609</v>
      </c>
      <c r="UFO1790" s="62">
        <v>53131609</v>
      </c>
      <c r="UFP1790" s="62">
        <v>53131609</v>
      </c>
      <c r="UFQ1790" s="62">
        <v>53131609</v>
      </c>
      <c r="UFR1790" s="62">
        <v>53131609</v>
      </c>
      <c r="UFS1790" s="62">
        <v>53131609</v>
      </c>
      <c r="UFT1790" s="62">
        <v>53131609</v>
      </c>
      <c r="UFU1790" s="62">
        <v>53131609</v>
      </c>
      <c r="UFV1790" s="62">
        <v>53131609</v>
      </c>
      <c r="UFW1790" s="62">
        <v>53131609</v>
      </c>
      <c r="UFX1790" s="62">
        <v>53131609</v>
      </c>
      <c r="UFY1790" s="62">
        <v>53131609</v>
      </c>
      <c r="UFZ1790" s="62">
        <v>53131609</v>
      </c>
      <c r="UGA1790" s="62">
        <v>53131609</v>
      </c>
      <c r="UGB1790" s="62">
        <v>53131609</v>
      </c>
      <c r="UGC1790" s="62">
        <v>53131609</v>
      </c>
      <c r="UGD1790" s="62">
        <v>53131609</v>
      </c>
      <c r="UGE1790" s="62">
        <v>53131609</v>
      </c>
      <c r="UGF1790" s="62">
        <v>53131609</v>
      </c>
      <c r="UGG1790" s="62">
        <v>53131609</v>
      </c>
      <c r="UGH1790" s="62">
        <v>53131609</v>
      </c>
      <c r="UGI1790" s="62">
        <v>53131609</v>
      </c>
      <c r="UGJ1790" s="62">
        <v>53131609</v>
      </c>
      <c r="UGK1790" s="62">
        <v>53131609</v>
      </c>
      <c r="UGL1790" s="62">
        <v>53131609</v>
      </c>
      <c r="UGM1790" s="62">
        <v>53131609</v>
      </c>
      <c r="UGN1790" s="62">
        <v>53131609</v>
      </c>
      <c r="UGO1790" s="62">
        <v>53131609</v>
      </c>
      <c r="UGP1790" s="62">
        <v>53131609</v>
      </c>
      <c r="UGQ1790" s="62">
        <v>53131609</v>
      </c>
      <c r="UGR1790" s="62">
        <v>53131609</v>
      </c>
      <c r="UGS1790" s="62">
        <v>53131609</v>
      </c>
      <c r="UGT1790" s="62">
        <v>53131609</v>
      </c>
      <c r="UGU1790" s="62">
        <v>53131609</v>
      </c>
      <c r="UGV1790" s="62">
        <v>53131609</v>
      </c>
      <c r="UGW1790" s="62">
        <v>53131609</v>
      </c>
      <c r="UGX1790" s="62">
        <v>53131609</v>
      </c>
      <c r="UGY1790" s="62">
        <v>53131609</v>
      </c>
      <c r="UGZ1790" s="62">
        <v>53131609</v>
      </c>
      <c r="UHA1790" s="62">
        <v>53131609</v>
      </c>
      <c r="UHB1790" s="62">
        <v>53131609</v>
      </c>
      <c r="UHC1790" s="62">
        <v>53131609</v>
      </c>
      <c r="UHD1790" s="62">
        <v>53131609</v>
      </c>
      <c r="UHE1790" s="62">
        <v>53131609</v>
      </c>
      <c r="UHF1790" s="62">
        <v>53131609</v>
      </c>
      <c r="UHG1790" s="62">
        <v>53131609</v>
      </c>
      <c r="UHH1790" s="62">
        <v>53131609</v>
      </c>
      <c r="UHI1790" s="62">
        <v>53131609</v>
      </c>
      <c r="UHJ1790" s="62">
        <v>53131609</v>
      </c>
      <c r="UHK1790" s="62">
        <v>53131609</v>
      </c>
      <c r="UHL1790" s="62">
        <v>53131609</v>
      </c>
      <c r="UHM1790" s="62">
        <v>53131609</v>
      </c>
      <c r="UHN1790" s="62">
        <v>53131609</v>
      </c>
      <c r="UHO1790" s="62">
        <v>53131609</v>
      </c>
      <c r="UHP1790" s="62">
        <v>53131609</v>
      </c>
      <c r="UHQ1790" s="62">
        <v>53131609</v>
      </c>
      <c r="UHR1790" s="62">
        <v>53131609</v>
      </c>
      <c r="UHS1790" s="62">
        <v>53131609</v>
      </c>
      <c r="UHT1790" s="62">
        <v>53131609</v>
      </c>
      <c r="UHU1790" s="62">
        <v>53131609</v>
      </c>
      <c r="UHV1790" s="62">
        <v>53131609</v>
      </c>
      <c r="UHW1790" s="62">
        <v>53131609</v>
      </c>
      <c r="UHX1790" s="62">
        <v>53131609</v>
      </c>
      <c r="UHY1790" s="62">
        <v>53131609</v>
      </c>
      <c r="UHZ1790" s="62">
        <v>53131609</v>
      </c>
      <c r="UIA1790" s="62">
        <v>53131609</v>
      </c>
      <c r="UIB1790" s="62">
        <v>53131609</v>
      </c>
      <c r="UIC1790" s="62">
        <v>53131609</v>
      </c>
      <c r="UID1790" s="62">
        <v>53131609</v>
      </c>
      <c r="UIE1790" s="62">
        <v>53131609</v>
      </c>
      <c r="UIF1790" s="62">
        <v>53131609</v>
      </c>
      <c r="UIG1790" s="62">
        <v>53131609</v>
      </c>
      <c r="UIH1790" s="62">
        <v>53131609</v>
      </c>
      <c r="UII1790" s="62">
        <v>53131609</v>
      </c>
      <c r="UIJ1790" s="62">
        <v>53131609</v>
      </c>
      <c r="UIK1790" s="62">
        <v>53131609</v>
      </c>
      <c r="UIL1790" s="62">
        <v>53131609</v>
      </c>
      <c r="UIM1790" s="62">
        <v>53131609</v>
      </c>
      <c r="UIN1790" s="62">
        <v>53131609</v>
      </c>
      <c r="UIO1790" s="62">
        <v>53131609</v>
      </c>
      <c r="UIP1790" s="62">
        <v>53131609</v>
      </c>
      <c r="UIQ1790" s="62">
        <v>53131609</v>
      </c>
      <c r="UIR1790" s="62">
        <v>53131609</v>
      </c>
      <c r="UIS1790" s="62">
        <v>53131609</v>
      </c>
      <c r="UIT1790" s="62">
        <v>53131609</v>
      </c>
      <c r="UIU1790" s="62">
        <v>53131609</v>
      </c>
      <c r="UIV1790" s="62">
        <v>53131609</v>
      </c>
      <c r="UIW1790" s="62">
        <v>53131609</v>
      </c>
      <c r="UIX1790" s="62">
        <v>53131609</v>
      </c>
      <c r="UIY1790" s="62">
        <v>53131609</v>
      </c>
      <c r="UIZ1790" s="62">
        <v>53131609</v>
      </c>
      <c r="UJA1790" s="62">
        <v>53131609</v>
      </c>
      <c r="UJB1790" s="62">
        <v>53131609</v>
      </c>
      <c r="UJC1790" s="62">
        <v>53131609</v>
      </c>
      <c r="UJD1790" s="62">
        <v>53131609</v>
      </c>
      <c r="UJE1790" s="62">
        <v>53131609</v>
      </c>
      <c r="UJF1790" s="62">
        <v>53131609</v>
      </c>
      <c r="UJG1790" s="62">
        <v>53131609</v>
      </c>
      <c r="UJH1790" s="62">
        <v>53131609</v>
      </c>
      <c r="UJI1790" s="62">
        <v>53131609</v>
      </c>
      <c r="UJJ1790" s="62">
        <v>53131609</v>
      </c>
      <c r="UJK1790" s="62">
        <v>53131609</v>
      </c>
      <c r="UJL1790" s="62">
        <v>53131609</v>
      </c>
      <c r="UJM1790" s="62">
        <v>53131609</v>
      </c>
      <c r="UJN1790" s="62">
        <v>53131609</v>
      </c>
      <c r="UJO1790" s="62">
        <v>53131609</v>
      </c>
      <c r="UJP1790" s="62">
        <v>53131609</v>
      </c>
      <c r="UJQ1790" s="62">
        <v>53131609</v>
      </c>
      <c r="UJR1790" s="62">
        <v>53131609</v>
      </c>
      <c r="UJS1790" s="62">
        <v>53131609</v>
      </c>
      <c r="UJT1790" s="62">
        <v>53131609</v>
      </c>
      <c r="UJU1790" s="62">
        <v>53131609</v>
      </c>
      <c r="UJV1790" s="62">
        <v>53131609</v>
      </c>
      <c r="UJW1790" s="62">
        <v>53131609</v>
      </c>
      <c r="UJX1790" s="62">
        <v>53131609</v>
      </c>
      <c r="UJY1790" s="62">
        <v>53131609</v>
      </c>
      <c r="UJZ1790" s="62">
        <v>53131609</v>
      </c>
      <c r="UKA1790" s="62">
        <v>53131609</v>
      </c>
      <c r="UKB1790" s="62">
        <v>53131609</v>
      </c>
      <c r="UKC1790" s="62">
        <v>53131609</v>
      </c>
      <c r="UKD1790" s="62">
        <v>53131609</v>
      </c>
      <c r="UKE1790" s="62">
        <v>53131609</v>
      </c>
      <c r="UKF1790" s="62">
        <v>53131609</v>
      </c>
      <c r="UKG1790" s="62">
        <v>53131609</v>
      </c>
      <c r="UKH1790" s="62">
        <v>53131609</v>
      </c>
      <c r="UKI1790" s="62">
        <v>53131609</v>
      </c>
      <c r="UKJ1790" s="62">
        <v>53131609</v>
      </c>
      <c r="UKK1790" s="62">
        <v>53131609</v>
      </c>
      <c r="UKL1790" s="62">
        <v>53131609</v>
      </c>
      <c r="UKM1790" s="62">
        <v>53131609</v>
      </c>
      <c r="UKN1790" s="62">
        <v>53131609</v>
      </c>
      <c r="UKO1790" s="62">
        <v>53131609</v>
      </c>
      <c r="UKP1790" s="62">
        <v>53131609</v>
      </c>
      <c r="UKQ1790" s="62">
        <v>53131609</v>
      </c>
      <c r="UKR1790" s="62">
        <v>53131609</v>
      </c>
      <c r="UKS1790" s="62">
        <v>53131609</v>
      </c>
      <c r="UKT1790" s="62">
        <v>53131609</v>
      </c>
      <c r="UKU1790" s="62">
        <v>53131609</v>
      </c>
      <c r="UKV1790" s="62">
        <v>53131609</v>
      </c>
      <c r="UKW1790" s="62">
        <v>53131609</v>
      </c>
      <c r="UKX1790" s="62">
        <v>53131609</v>
      </c>
      <c r="UKY1790" s="62">
        <v>53131609</v>
      </c>
      <c r="UKZ1790" s="62">
        <v>53131609</v>
      </c>
      <c r="ULA1790" s="62">
        <v>53131609</v>
      </c>
      <c r="ULB1790" s="62">
        <v>53131609</v>
      </c>
      <c r="ULC1790" s="62">
        <v>53131609</v>
      </c>
      <c r="ULD1790" s="62">
        <v>53131609</v>
      </c>
      <c r="ULE1790" s="62">
        <v>53131609</v>
      </c>
      <c r="ULF1790" s="62">
        <v>53131609</v>
      </c>
      <c r="ULG1790" s="62">
        <v>53131609</v>
      </c>
      <c r="ULH1790" s="62">
        <v>53131609</v>
      </c>
      <c r="ULI1790" s="62">
        <v>53131609</v>
      </c>
      <c r="ULJ1790" s="62">
        <v>53131609</v>
      </c>
      <c r="ULK1790" s="62">
        <v>53131609</v>
      </c>
      <c r="ULL1790" s="62">
        <v>53131609</v>
      </c>
      <c r="ULM1790" s="62">
        <v>53131609</v>
      </c>
      <c r="ULN1790" s="62">
        <v>53131609</v>
      </c>
      <c r="ULO1790" s="62">
        <v>53131609</v>
      </c>
      <c r="ULP1790" s="62">
        <v>53131609</v>
      </c>
      <c r="ULQ1790" s="62">
        <v>53131609</v>
      </c>
      <c r="ULR1790" s="62">
        <v>53131609</v>
      </c>
      <c r="ULS1790" s="62">
        <v>53131609</v>
      </c>
      <c r="ULT1790" s="62">
        <v>53131609</v>
      </c>
      <c r="ULU1790" s="62">
        <v>53131609</v>
      </c>
      <c r="ULV1790" s="62">
        <v>53131609</v>
      </c>
      <c r="ULW1790" s="62">
        <v>53131609</v>
      </c>
      <c r="ULX1790" s="62">
        <v>53131609</v>
      </c>
      <c r="ULY1790" s="62">
        <v>53131609</v>
      </c>
      <c r="ULZ1790" s="62">
        <v>53131609</v>
      </c>
      <c r="UMA1790" s="62">
        <v>53131609</v>
      </c>
      <c r="UMB1790" s="62">
        <v>53131609</v>
      </c>
      <c r="UMC1790" s="62">
        <v>53131609</v>
      </c>
      <c r="UMD1790" s="62">
        <v>53131609</v>
      </c>
      <c r="UME1790" s="62">
        <v>53131609</v>
      </c>
      <c r="UMF1790" s="62">
        <v>53131609</v>
      </c>
      <c r="UMG1790" s="62">
        <v>53131609</v>
      </c>
      <c r="UMH1790" s="62">
        <v>53131609</v>
      </c>
      <c r="UMI1790" s="62">
        <v>53131609</v>
      </c>
      <c r="UMJ1790" s="62">
        <v>53131609</v>
      </c>
      <c r="UMK1790" s="62">
        <v>53131609</v>
      </c>
      <c r="UML1790" s="62">
        <v>53131609</v>
      </c>
      <c r="UMM1790" s="62">
        <v>53131609</v>
      </c>
      <c r="UMN1790" s="62">
        <v>53131609</v>
      </c>
      <c r="UMO1790" s="62">
        <v>53131609</v>
      </c>
      <c r="UMP1790" s="62">
        <v>53131609</v>
      </c>
      <c r="UMQ1790" s="62">
        <v>53131609</v>
      </c>
      <c r="UMR1790" s="62">
        <v>53131609</v>
      </c>
      <c r="UMS1790" s="62">
        <v>53131609</v>
      </c>
      <c r="UMT1790" s="62">
        <v>53131609</v>
      </c>
      <c r="UMU1790" s="62">
        <v>53131609</v>
      </c>
      <c r="UMV1790" s="62">
        <v>53131609</v>
      </c>
      <c r="UMW1790" s="62">
        <v>53131609</v>
      </c>
      <c r="UMX1790" s="62">
        <v>53131609</v>
      </c>
      <c r="UMY1790" s="62">
        <v>53131609</v>
      </c>
      <c r="UMZ1790" s="62">
        <v>53131609</v>
      </c>
      <c r="UNA1790" s="62">
        <v>53131609</v>
      </c>
      <c r="UNB1790" s="62">
        <v>53131609</v>
      </c>
      <c r="UNC1790" s="62">
        <v>53131609</v>
      </c>
      <c r="UND1790" s="62">
        <v>53131609</v>
      </c>
      <c r="UNE1790" s="62">
        <v>53131609</v>
      </c>
      <c r="UNF1790" s="62">
        <v>53131609</v>
      </c>
      <c r="UNG1790" s="62">
        <v>53131609</v>
      </c>
      <c r="UNH1790" s="62">
        <v>53131609</v>
      </c>
      <c r="UNI1790" s="62">
        <v>53131609</v>
      </c>
      <c r="UNJ1790" s="62">
        <v>53131609</v>
      </c>
      <c r="UNK1790" s="62">
        <v>53131609</v>
      </c>
      <c r="UNL1790" s="62">
        <v>53131609</v>
      </c>
      <c r="UNM1790" s="62">
        <v>53131609</v>
      </c>
      <c r="UNN1790" s="62">
        <v>53131609</v>
      </c>
      <c r="UNO1790" s="62">
        <v>53131609</v>
      </c>
      <c r="UNP1790" s="62">
        <v>53131609</v>
      </c>
      <c r="UNQ1790" s="62">
        <v>53131609</v>
      </c>
      <c r="UNR1790" s="62">
        <v>53131609</v>
      </c>
      <c r="UNS1790" s="62">
        <v>53131609</v>
      </c>
      <c r="UNT1790" s="62">
        <v>53131609</v>
      </c>
      <c r="UNU1790" s="62">
        <v>53131609</v>
      </c>
      <c r="UNV1790" s="62">
        <v>53131609</v>
      </c>
      <c r="UNW1790" s="62">
        <v>53131609</v>
      </c>
      <c r="UNX1790" s="62">
        <v>53131609</v>
      </c>
      <c r="UNY1790" s="62">
        <v>53131609</v>
      </c>
      <c r="UNZ1790" s="62">
        <v>53131609</v>
      </c>
      <c r="UOA1790" s="62">
        <v>53131609</v>
      </c>
      <c r="UOB1790" s="62">
        <v>53131609</v>
      </c>
      <c r="UOC1790" s="62">
        <v>53131609</v>
      </c>
      <c r="UOD1790" s="62">
        <v>53131609</v>
      </c>
      <c r="UOE1790" s="62">
        <v>53131609</v>
      </c>
      <c r="UOF1790" s="62">
        <v>53131609</v>
      </c>
      <c r="UOG1790" s="62">
        <v>53131609</v>
      </c>
      <c r="UOH1790" s="62">
        <v>53131609</v>
      </c>
      <c r="UOI1790" s="62">
        <v>53131609</v>
      </c>
      <c r="UOJ1790" s="62">
        <v>53131609</v>
      </c>
      <c r="UOK1790" s="62">
        <v>53131609</v>
      </c>
      <c r="UOL1790" s="62">
        <v>53131609</v>
      </c>
      <c r="UOM1790" s="62">
        <v>53131609</v>
      </c>
      <c r="UON1790" s="62">
        <v>53131609</v>
      </c>
      <c r="UOO1790" s="62">
        <v>53131609</v>
      </c>
      <c r="UOP1790" s="62">
        <v>53131609</v>
      </c>
      <c r="UOQ1790" s="62">
        <v>53131609</v>
      </c>
      <c r="UOR1790" s="62">
        <v>53131609</v>
      </c>
      <c r="UOS1790" s="62">
        <v>53131609</v>
      </c>
      <c r="UOT1790" s="62">
        <v>53131609</v>
      </c>
      <c r="UOU1790" s="62">
        <v>53131609</v>
      </c>
      <c r="UOV1790" s="62">
        <v>53131609</v>
      </c>
      <c r="UOW1790" s="62">
        <v>53131609</v>
      </c>
      <c r="UOX1790" s="62">
        <v>53131609</v>
      </c>
      <c r="UOY1790" s="62">
        <v>53131609</v>
      </c>
      <c r="UOZ1790" s="62">
        <v>53131609</v>
      </c>
      <c r="UPA1790" s="62">
        <v>53131609</v>
      </c>
      <c r="UPB1790" s="62">
        <v>53131609</v>
      </c>
      <c r="UPC1790" s="62">
        <v>53131609</v>
      </c>
      <c r="UPD1790" s="62">
        <v>53131609</v>
      </c>
      <c r="UPE1790" s="62">
        <v>53131609</v>
      </c>
      <c r="UPF1790" s="62">
        <v>53131609</v>
      </c>
      <c r="UPG1790" s="62">
        <v>53131609</v>
      </c>
      <c r="UPH1790" s="62">
        <v>53131609</v>
      </c>
      <c r="UPI1790" s="62">
        <v>53131609</v>
      </c>
      <c r="UPJ1790" s="62">
        <v>53131609</v>
      </c>
      <c r="UPK1790" s="62">
        <v>53131609</v>
      </c>
      <c r="UPL1790" s="62">
        <v>53131609</v>
      </c>
      <c r="UPM1790" s="62">
        <v>53131609</v>
      </c>
      <c r="UPN1790" s="62">
        <v>53131609</v>
      </c>
      <c r="UPO1790" s="62">
        <v>53131609</v>
      </c>
      <c r="UPP1790" s="62">
        <v>53131609</v>
      </c>
      <c r="UPQ1790" s="62">
        <v>53131609</v>
      </c>
      <c r="UPR1790" s="62">
        <v>53131609</v>
      </c>
      <c r="UPS1790" s="62">
        <v>53131609</v>
      </c>
      <c r="UPT1790" s="62">
        <v>53131609</v>
      </c>
      <c r="UPU1790" s="62">
        <v>53131609</v>
      </c>
      <c r="UPV1790" s="62">
        <v>53131609</v>
      </c>
      <c r="UPW1790" s="62">
        <v>53131609</v>
      </c>
      <c r="UPX1790" s="62">
        <v>53131609</v>
      </c>
      <c r="UPY1790" s="62">
        <v>53131609</v>
      </c>
      <c r="UPZ1790" s="62">
        <v>53131609</v>
      </c>
      <c r="UQA1790" s="62">
        <v>53131609</v>
      </c>
      <c r="UQB1790" s="62">
        <v>53131609</v>
      </c>
      <c r="UQC1790" s="62">
        <v>53131609</v>
      </c>
      <c r="UQD1790" s="62">
        <v>53131609</v>
      </c>
      <c r="UQE1790" s="62">
        <v>53131609</v>
      </c>
      <c r="UQF1790" s="62">
        <v>53131609</v>
      </c>
      <c r="UQG1790" s="62">
        <v>53131609</v>
      </c>
      <c r="UQH1790" s="62">
        <v>53131609</v>
      </c>
      <c r="UQI1790" s="62">
        <v>53131609</v>
      </c>
      <c r="UQJ1790" s="62">
        <v>53131609</v>
      </c>
      <c r="UQK1790" s="62">
        <v>53131609</v>
      </c>
      <c r="UQL1790" s="62">
        <v>53131609</v>
      </c>
      <c r="UQM1790" s="62">
        <v>53131609</v>
      </c>
      <c r="UQN1790" s="62">
        <v>53131609</v>
      </c>
      <c r="UQO1790" s="62">
        <v>53131609</v>
      </c>
      <c r="UQP1790" s="62">
        <v>53131609</v>
      </c>
      <c r="UQQ1790" s="62">
        <v>53131609</v>
      </c>
      <c r="UQR1790" s="62">
        <v>53131609</v>
      </c>
      <c r="UQS1790" s="62">
        <v>53131609</v>
      </c>
      <c r="UQT1790" s="62">
        <v>53131609</v>
      </c>
      <c r="UQU1790" s="62">
        <v>53131609</v>
      </c>
      <c r="UQV1790" s="62">
        <v>53131609</v>
      </c>
      <c r="UQW1790" s="62">
        <v>53131609</v>
      </c>
      <c r="UQX1790" s="62">
        <v>53131609</v>
      </c>
      <c r="UQY1790" s="62">
        <v>53131609</v>
      </c>
      <c r="UQZ1790" s="62">
        <v>53131609</v>
      </c>
      <c r="URA1790" s="62">
        <v>53131609</v>
      </c>
      <c r="URB1790" s="62">
        <v>53131609</v>
      </c>
      <c r="URC1790" s="62">
        <v>53131609</v>
      </c>
      <c r="URD1790" s="62">
        <v>53131609</v>
      </c>
      <c r="URE1790" s="62">
        <v>53131609</v>
      </c>
      <c r="URF1790" s="62">
        <v>53131609</v>
      </c>
      <c r="URG1790" s="62">
        <v>53131609</v>
      </c>
      <c r="URH1790" s="62">
        <v>53131609</v>
      </c>
      <c r="URI1790" s="62">
        <v>53131609</v>
      </c>
      <c r="URJ1790" s="62">
        <v>53131609</v>
      </c>
      <c r="URK1790" s="62">
        <v>53131609</v>
      </c>
      <c r="URL1790" s="62">
        <v>53131609</v>
      </c>
      <c r="URM1790" s="62">
        <v>53131609</v>
      </c>
      <c r="URN1790" s="62">
        <v>53131609</v>
      </c>
      <c r="URO1790" s="62">
        <v>53131609</v>
      </c>
      <c r="URP1790" s="62">
        <v>53131609</v>
      </c>
      <c r="URQ1790" s="62">
        <v>53131609</v>
      </c>
      <c r="URR1790" s="62">
        <v>53131609</v>
      </c>
      <c r="URS1790" s="62">
        <v>53131609</v>
      </c>
      <c r="URT1790" s="62">
        <v>53131609</v>
      </c>
      <c r="URU1790" s="62">
        <v>53131609</v>
      </c>
      <c r="URV1790" s="62">
        <v>53131609</v>
      </c>
      <c r="URW1790" s="62">
        <v>53131609</v>
      </c>
      <c r="URX1790" s="62">
        <v>53131609</v>
      </c>
      <c r="URY1790" s="62">
        <v>53131609</v>
      </c>
      <c r="URZ1790" s="62">
        <v>53131609</v>
      </c>
      <c r="USA1790" s="62">
        <v>53131609</v>
      </c>
      <c r="USB1790" s="62">
        <v>53131609</v>
      </c>
      <c r="USC1790" s="62">
        <v>53131609</v>
      </c>
      <c r="USD1790" s="62">
        <v>53131609</v>
      </c>
      <c r="USE1790" s="62">
        <v>53131609</v>
      </c>
      <c r="USF1790" s="62">
        <v>53131609</v>
      </c>
      <c r="USG1790" s="62">
        <v>53131609</v>
      </c>
      <c r="USH1790" s="62">
        <v>53131609</v>
      </c>
      <c r="USI1790" s="62">
        <v>53131609</v>
      </c>
      <c r="USJ1790" s="62">
        <v>53131609</v>
      </c>
      <c r="USK1790" s="62">
        <v>53131609</v>
      </c>
      <c r="USL1790" s="62">
        <v>53131609</v>
      </c>
      <c r="USM1790" s="62">
        <v>53131609</v>
      </c>
      <c r="USN1790" s="62">
        <v>53131609</v>
      </c>
      <c r="USO1790" s="62">
        <v>53131609</v>
      </c>
      <c r="USP1790" s="62">
        <v>53131609</v>
      </c>
      <c r="USQ1790" s="62">
        <v>53131609</v>
      </c>
      <c r="USR1790" s="62">
        <v>53131609</v>
      </c>
      <c r="USS1790" s="62">
        <v>53131609</v>
      </c>
      <c r="UST1790" s="62">
        <v>53131609</v>
      </c>
      <c r="USU1790" s="62">
        <v>53131609</v>
      </c>
      <c r="USV1790" s="62">
        <v>53131609</v>
      </c>
      <c r="USW1790" s="62">
        <v>53131609</v>
      </c>
      <c r="USX1790" s="62">
        <v>53131609</v>
      </c>
      <c r="USY1790" s="62">
        <v>53131609</v>
      </c>
      <c r="USZ1790" s="62">
        <v>53131609</v>
      </c>
      <c r="UTA1790" s="62">
        <v>53131609</v>
      </c>
      <c r="UTB1790" s="62">
        <v>53131609</v>
      </c>
      <c r="UTC1790" s="62">
        <v>53131609</v>
      </c>
      <c r="UTD1790" s="62">
        <v>53131609</v>
      </c>
      <c r="UTE1790" s="62">
        <v>53131609</v>
      </c>
      <c r="UTF1790" s="62">
        <v>53131609</v>
      </c>
      <c r="UTG1790" s="62">
        <v>53131609</v>
      </c>
      <c r="UTH1790" s="62">
        <v>53131609</v>
      </c>
      <c r="UTI1790" s="62">
        <v>53131609</v>
      </c>
      <c r="UTJ1790" s="62">
        <v>53131609</v>
      </c>
      <c r="UTK1790" s="62">
        <v>53131609</v>
      </c>
      <c r="UTL1790" s="62">
        <v>53131609</v>
      </c>
      <c r="UTM1790" s="62">
        <v>53131609</v>
      </c>
      <c r="UTN1790" s="62">
        <v>53131609</v>
      </c>
      <c r="UTO1790" s="62">
        <v>53131609</v>
      </c>
      <c r="UTP1790" s="62">
        <v>53131609</v>
      </c>
      <c r="UTQ1790" s="62">
        <v>53131609</v>
      </c>
      <c r="UTR1790" s="62">
        <v>53131609</v>
      </c>
      <c r="UTS1790" s="62">
        <v>53131609</v>
      </c>
      <c r="UTT1790" s="62">
        <v>53131609</v>
      </c>
      <c r="UTU1790" s="62">
        <v>53131609</v>
      </c>
      <c r="UTV1790" s="62">
        <v>53131609</v>
      </c>
      <c r="UTW1790" s="62">
        <v>53131609</v>
      </c>
      <c r="UTX1790" s="62">
        <v>53131609</v>
      </c>
      <c r="UTY1790" s="62">
        <v>53131609</v>
      </c>
      <c r="UTZ1790" s="62">
        <v>53131609</v>
      </c>
      <c r="UUA1790" s="62">
        <v>53131609</v>
      </c>
      <c r="UUB1790" s="62">
        <v>53131609</v>
      </c>
      <c r="UUC1790" s="62">
        <v>53131609</v>
      </c>
      <c r="UUD1790" s="62">
        <v>53131609</v>
      </c>
      <c r="UUE1790" s="62">
        <v>53131609</v>
      </c>
      <c r="UUF1790" s="62">
        <v>53131609</v>
      </c>
      <c r="UUG1790" s="62">
        <v>53131609</v>
      </c>
      <c r="UUH1790" s="62">
        <v>53131609</v>
      </c>
      <c r="UUI1790" s="62">
        <v>53131609</v>
      </c>
      <c r="UUJ1790" s="62">
        <v>53131609</v>
      </c>
      <c r="UUK1790" s="62">
        <v>53131609</v>
      </c>
      <c r="UUL1790" s="62">
        <v>53131609</v>
      </c>
      <c r="UUM1790" s="62">
        <v>53131609</v>
      </c>
      <c r="UUN1790" s="62">
        <v>53131609</v>
      </c>
      <c r="UUO1790" s="62">
        <v>53131609</v>
      </c>
      <c r="UUP1790" s="62">
        <v>53131609</v>
      </c>
      <c r="UUQ1790" s="62">
        <v>53131609</v>
      </c>
      <c r="UUR1790" s="62">
        <v>53131609</v>
      </c>
      <c r="UUS1790" s="62">
        <v>53131609</v>
      </c>
      <c r="UUT1790" s="62">
        <v>53131609</v>
      </c>
      <c r="UUU1790" s="62">
        <v>53131609</v>
      </c>
      <c r="UUV1790" s="62">
        <v>53131609</v>
      </c>
      <c r="UUW1790" s="62">
        <v>53131609</v>
      </c>
      <c r="UUX1790" s="62">
        <v>53131609</v>
      </c>
      <c r="UUY1790" s="62">
        <v>53131609</v>
      </c>
      <c r="UUZ1790" s="62">
        <v>53131609</v>
      </c>
      <c r="UVA1790" s="62">
        <v>53131609</v>
      </c>
      <c r="UVB1790" s="62">
        <v>53131609</v>
      </c>
      <c r="UVC1790" s="62">
        <v>53131609</v>
      </c>
      <c r="UVD1790" s="62">
        <v>53131609</v>
      </c>
      <c r="UVE1790" s="62">
        <v>53131609</v>
      </c>
      <c r="UVF1790" s="62">
        <v>53131609</v>
      </c>
      <c r="UVG1790" s="62">
        <v>53131609</v>
      </c>
      <c r="UVH1790" s="62">
        <v>53131609</v>
      </c>
      <c r="UVI1790" s="62">
        <v>53131609</v>
      </c>
      <c r="UVJ1790" s="62">
        <v>53131609</v>
      </c>
      <c r="UVK1790" s="62">
        <v>53131609</v>
      </c>
      <c r="UVL1790" s="62">
        <v>53131609</v>
      </c>
      <c r="UVM1790" s="62">
        <v>53131609</v>
      </c>
      <c r="UVN1790" s="62">
        <v>53131609</v>
      </c>
      <c r="UVO1790" s="62">
        <v>53131609</v>
      </c>
      <c r="UVP1790" s="62">
        <v>53131609</v>
      </c>
      <c r="UVQ1790" s="62">
        <v>53131609</v>
      </c>
      <c r="UVR1790" s="62">
        <v>53131609</v>
      </c>
      <c r="UVS1790" s="62">
        <v>53131609</v>
      </c>
      <c r="UVT1790" s="62">
        <v>53131609</v>
      </c>
      <c r="UVU1790" s="62">
        <v>53131609</v>
      </c>
      <c r="UVV1790" s="62">
        <v>53131609</v>
      </c>
      <c r="UVW1790" s="62">
        <v>53131609</v>
      </c>
      <c r="UVX1790" s="62">
        <v>53131609</v>
      </c>
      <c r="UVY1790" s="62">
        <v>53131609</v>
      </c>
      <c r="UVZ1790" s="62">
        <v>53131609</v>
      </c>
      <c r="UWA1790" s="62">
        <v>53131609</v>
      </c>
      <c r="UWB1790" s="62">
        <v>53131609</v>
      </c>
      <c r="UWC1790" s="62">
        <v>53131609</v>
      </c>
      <c r="UWD1790" s="62">
        <v>53131609</v>
      </c>
      <c r="UWE1790" s="62">
        <v>53131609</v>
      </c>
      <c r="UWF1790" s="62">
        <v>53131609</v>
      </c>
      <c r="UWG1790" s="62">
        <v>53131609</v>
      </c>
      <c r="UWH1790" s="62">
        <v>53131609</v>
      </c>
      <c r="UWI1790" s="62">
        <v>53131609</v>
      </c>
      <c r="UWJ1790" s="62">
        <v>53131609</v>
      </c>
      <c r="UWK1790" s="62">
        <v>53131609</v>
      </c>
      <c r="UWL1790" s="62">
        <v>53131609</v>
      </c>
      <c r="UWM1790" s="62">
        <v>53131609</v>
      </c>
      <c r="UWN1790" s="62">
        <v>53131609</v>
      </c>
      <c r="UWO1790" s="62">
        <v>53131609</v>
      </c>
      <c r="UWP1790" s="62">
        <v>53131609</v>
      </c>
      <c r="UWQ1790" s="62">
        <v>53131609</v>
      </c>
      <c r="UWR1790" s="62">
        <v>53131609</v>
      </c>
      <c r="UWS1790" s="62">
        <v>53131609</v>
      </c>
      <c r="UWT1790" s="62">
        <v>53131609</v>
      </c>
      <c r="UWU1790" s="62">
        <v>53131609</v>
      </c>
      <c r="UWV1790" s="62">
        <v>53131609</v>
      </c>
      <c r="UWW1790" s="62">
        <v>53131609</v>
      </c>
      <c r="UWX1790" s="62">
        <v>53131609</v>
      </c>
      <c r="UWY1790" s="62">
        <v>53131609</v>
      </c>
      <c r="UWZ1790" s="62">
        <v>53131609</v>
      </c>
      <c r="UXA1790" s="62">
        <v>53131609</v>
      </c>
      <c r="UXB1790" s="62">
        <v>53131609</v>
      </c>
      <c r="UXC1790" s="62">
        <v>53131609</v>
      </c>
      <c r="UXD1790" s="62">
        <v>53131609</v>
      </c>
      <c r="UXE1790" s="62">
        <v>53131609</v>
      </c>
      <c r="UXF1790" s="62">
        <v>53131609</v>
      </c>
      <c r="UXG1790" s="62">
        <v>53131609</v>
      </c>
      <c r="UXH1790" s="62">
        <v>53131609</v>
      </c>
      <c r="UXI1790" s="62">
        <v>53131609</v>
      </c>
      <c r="UXJ1790" s="62">
        <v>53131609</v>
      </c>
      <c r="UXK1790" s="62">
        <v>53131609</v>
      </c>
      <c r="UXL1790" s="62">
        <v>53131609</v>
      </c>
      <c r="UXM1790" s="62">
        <v>53131609</v>
      </c>
      <c r="UXN1790" s="62">
        <v>53131609</v>
      </c>
      <c r="UXO1790" s="62">
        <v>53131609</v>
      </c>
      <c r="UXP1790" s="62">
        <v>53131609</v>
      </c>
      <c r="UXQ1790" s="62">
        <v>53131609</v>
      </c>
      <c r="UXR1790" s="62">
        <v>53131609</v>
      </c>
      <c r="UXS1790" s="62">
        <v>53131609</v>
      </c>
      <c r="UXT1790" s="62">
        <v>53131609</v>
      </c>
      <c r="UXU1790" s="62">
        <v>53131609</v>
      </c>
      <c r="UXV1790" s="62">
        <v>53131609</v>
      </c>
      <c r="UXW1790" s="62">
        <v>53131609</v>
      </c>
      <c r="UXX1790" s="62">
        <v>53131609</v>
      </c>
      <c r="UXY1790" s="62">
        <v>53131609</v>
      </c>
      <c r="UXZ1790" s="62">
        <v>53131609</v>
      </c>
      <c r="UYA1790" s="62">
        <v>53131609</v>
      </c>
      <c r="UYB1790" s="62">
        <v>53131609</v>
      </c>
      <c r="UYC1790" s="62">
        <v>53131609</v>
      </c>
      <c r="UYD1790" s="62">
        <v>53131609</v>
      </c>
      <c r="UYE1790" s="62">
        <v>53131609</v>
      </c>
      <c r="UYF1790" s="62">
        <v>53131609</v>
      </c>
      <c r="UYG1790" s="62">
        <v>53131609</v>
      </c>
      <c r="UYH1790" s="62">
        <v>53131609</v>
      </c>
      <c r="UYI1790" s="62">
        <v>53131609</v>
      </c>
      <c r="UYJ1790" s="62">
        <v>53131609</v>
      </c>
      <c r="UYK1790" s="62">
        <v>53131609</v>
      </c>
      <c r="UYL1790" s="62">
        <v>53131609</v>
      </c>
      <c r="UYM1790" s="62">
        <v>53131609</v>
      </c>
      <c r="UYN1790" s="62">
        <v>53131609</v>
      </c>
      <c r="UYO1790" s="62">
        <v>53131609</v>
      </c>
      <c r="UYP1790" s="62">
        <v>53131609</v>
      </c>
      <c r="UYQ1790" s="62">
        <v>53131609</v>
      </c>
      <c r="UYR1790" s="62">
        <v>53131609</v>
      </c>
      <c r="UYS1790" s="62">
        <v>53131609</v>
      </c>
      <c r="UYT1790" s="62">
        <v>53131609</v>
      </c>
      <c r="UYU1790" s="62">
        <v>53131609</v>
      </c>
      <c r="UYV1790" s="62">
        <v>53131609</v>
      </c>
      <c r="UYW1790" s="62">
        <v>53131609</v>
      </c>
      <c r="UYX1790" s="62">
        <v>53131609</v>
      </c>
      <c r="UYY1790" s="62">
        <v>53131609</v>
      </c>
      <c r="UYZ1790" s="62">
        <v>53131609</v>
      </c>
      <c r="UZA1790" s="62">
        <v>53131609</v>
      </c>
      <c r="UZB1790" s="62">
        <v>53131609</v>
      </c>
      <c r="UZC1790" s="62">
        <v>53131609</v>
      </c>
      <c r="UZD1790" s="62">
        <v>53131609</v>
      </c>
      <c r="UZE1790" s="62">
        <v>53131609</v>
      </c>
      <c r="UZF1790" s="62">
        <v>53131609</v>
      </c>
      <c r="UZG1790" s="62">
        <v>53131609</v>
      </c>
      <c r="UZH1790" s="62">
        <v>53131609</v>
      </c>
      <c r="UZI1790" s="62">
        <v>53131609</v>
      </c>
      <c r="UZJ1790" s="62">
        <v>53131609</v>
      </c>
      <c r="UZK1790" s="62">
        <v>53131609</v>
      </c>
      <c r="UZL1790" s="62">
        <v>53131609</v>
      </c>
      <c r="UZM1790" s="62">
        <v>53131609</v>
      </c>
      <c r="UZN1790" s="62">
        <v>53131609</v>
      </c>
      <c r="UZO1790" s="62">
        <v>53131609</v>
      </c>
      <c r="UZP1790" s="62">
        <v>53131609</v>
      </c>
      <c r="UZQ1790" s="62">
        <v>53131609</v>
      </c>
      <c r="UZR1790" s="62">
        <v>53131609</v>
      </c>
      <c r="UZS1790" s="62">
        <v>53131609</v>
      </c>
      <c r="UZT1790" s="62">
        <v>53131609</v>
      </c>
      <c r="UZU1790" s="62">
        <v>53131609</v>
      </c>
      <c r="UZV1790" s="62">
        <v>53131609</v>
      </c>
      <c r="UZW1790" s="62">
        <v>53131609</v>
      </c>
      <c r="UZX1790" s="62">
        <v>53131609</v>
      </c>
      <c r="UZY1790" s="62">
        <v>53131609</v>
      </c>
      <c r="UZZ1790" s="62">
        <v>53131609</v>
      </c>
      <c r="VAA1790" s="62">
        <v>53131609</v>
      </c>
      <c r="VAB1790" s="62">
        <v>53131609</v>
      </c>
      <c r="VAC1790" s="62">
        <v>53131609</v>
      </c>
      <c r="VAD1790" s="62">
        <v>53131609</v>
      </c>
      <c r="VAE1790" s="62">
        <v>53131609</v>
      </c>
      <c r="VAF1790" s="62">
        <v>53131609</v>
      </c>
      <c r="VAG1790" s="62">
        <v>53131609</v>
      </c>
      <c r="VAH1790" s="62">
        <v>53131609</v>
      </c>
      <c r="VAI1790" s="62">
        <v>53131609</v>
      </c>
      <c r="VAJ1790" s="62">
        <v>53131609</v>
      </c>
      <c r="VAK1790" s="62">
        <v>53131609</v>
      </c>
      <c r="VAL1790" s="62">
        <v>53131609</v>
      </c>
      <c r="VAM1790" s="62">
        <v>53131609</v>
      </c>
      <c r="VAN1790" s="62">
        <v>53131609</v>
      </c>
      <c r="VAO1790" s="62">
        <v>53131609</v>
      </c>
      <c r="VAP1790" s="62">
        <v>53131609</v>
      </c>
      <c r="VAQ1790" s="62">
        <v>53131609</v>
      </c>
      <c r="VAR1790" s="62">
        <v>53131609</v>
      </c>
      <c r="VAS1790" s="62">
        <v>53131609</v>
      </c>
      <c r="VAT1790" s="62">
        <v>53131609</v>
      </c>
      <c r="VAU1790" s="62">
        <v>53131609</v>
      </c>
      <c r="VAV1790" s="62">
        <v>53131609</v>
      </c>
      <c r="VAW1790" s="62">
        <v>53131609</v>
      </c>
      <c r="VAX1790" s="62">
        <v>53131609</v>
      </c>
      <c r="VAY1790" s="62">
        <v>53131609</v>
      </c>
      <c r="VAZ1790" s="62">
        <v>53131609</v>
      </c>
      <c r="VBA1790" s="62">
        <v>53131609</v>
      </c>
      <c r="VBB1790" s="62">
        <v>53131609</v>
      </c>
      <c r="VBC1790" s="62">
        <v>53131609</v>
      </c>
      <c r="VBD1790" s="62">
        <v>53131609</v>
      </c>
      <c r="VBE1790" s="62">
        <v>53131609</v>
      </c>
      <c r="VBF1790" s="62">
        <v>53131609</v>
      </c>
      <c r="VBG1790" s="62">
        <v>53131609</v>
      </c>
      <c r="VBH1790" s="62">
        <v>53131609</v>
      </c>
      <c r="VBI1790" s="62">
        <v>53131609</v>
      </c>
      <c r="VBJ1790" s="62">
        <v>53131609</v>
      </c>
      <c r="VBK1790" s="62">
        <v>53131609</v>
      </c>
      <c r="VBL1790" s="62">
        <v>53131609</v>
      </c>
      <c r="VBM1790" s="62">
        <v>53131609</v>
      </c>
      <c r="VBN1790" s="62">
        <v>53131609</v>
      </c>
      <c r="VBO1790" s="62">
        <v>53131609</v>
      </c>
      <c r="VBP1790" s="62">
        <v>53131609</v>
      </c>
      <c r="VBQ1790" s="62">
        <v>53131609</v>
      </c>
      <c r="VBR1790" s="62">
        <v>53131609</v>
      </c>
      <c r="VBS1790" s="62">
        <v>53131609</v>
      </c>
      <c r="VBT1790" s="62">
        <v>53131609</v>
      </c>
      <c r="VBU1790" s="62">
        <v>53131609</v>
      </c>
      <c r="VBV1790" s="62">
        <v>53131609</v>
      </c>
      <c r="VBW1790" s="62">
        <v>53131609</v>
      </c>
      <c r="VBX1790" s="62">
        <v>53131609</v>
      </c>
      <c r="VBY1790" s="62">
        <v>53131609</v>
      </c>
      <c r="VBZ1790" s="62">
        <v>53131609</v>
      </c>
      <c r="VCA1790" s="62">
        <v>53131609</v>
      </c>
      <c r="VCB1790" s="62">
        <v>53131609</v>
      </c>
      <c r="VCC1790" s="62">
        <v>53131609</v>
      </c>
      <c r="VCD1790" s="62">
        <v>53131609</v>
      </c>
      <c r="VCE1790" s="62">
        <v>53131609</v>
      </c>
      <c r="VCF1790" s="62">
        <v>53131609</v>
      </c>
      <c r="VCG1790" s="62">
        <v>53131609</v>
      </c>
      <c r="VCH1790" s="62">
        <v>53131609</v>
      </c>
      <c r="VCI1790" s="62">
        <v>53131609</v>
      </c>
      <c r="VCJ1790" s="62">
        <v>53131609</v>
      </c>
      <c r="VCK1790" s="62">
        <v>53131609</v>
      </c>
      <c r="VCL1790" s="62">
        <v>53131609</v>
      </c>
      <c r="VCM1790" s="62">
        <v>53131609</v>
      </c>
      <c r="VCN1790" s="62">
        <v>53131609</v>
      </c>
      <c r="VCO1790" s="62">
        <v>53131609</v>
      </c>
      <c r="VCP1790" s="62">
        <v>53131609</v>
      </c>
      <c r="VCQ1790" s="62">
        <v>53131609</v>
      </c>
      <c r="VCR1790" s="62">
        <v>53131609</v>
      </c>
      <c r="VCS1790" s="62">
        <v>53131609</v>
      </c>
      <c r="VCT1790" s="62">
        <v>53131609</v>
      </c>
      <c r="VCU1790" s="62">
        <v>53131609</v>
      </c>
      <c r="VCV1790" s="62">
        <v>53131609</v>
      </c>
      <c r="VCW1790" s="62">
        <v>53131609</v>
      </c>
      <c r="VCX1790" s="62">
        <v>53131609</v>
      </c>
      <c r="VCY1790" s="62">
        <v>53131609</v>
      </c>
      <c r="VCZ1790" s="62">
        <v>53131609</v>
      </c>
      <c r="VDA1790" s="62">
        <v>53131609</v>
      </c>
      <c r="VDB1790" s="62">
        <v>53131609</v>
      </c>
      <c r="VDC1790" s="62">
        <v>53131609</v>
      </c>
      <c r="VDD1790" s="62">
        <v>53131609</v>
      </c>
      <c r="VDE1790" s="62">
        <v>53131609</v>
      </c>
      <c r="VDF1790" s="62">
        <v>53131609</v>
      </c>
      <c r="VDG1790" s="62">
        <v>53131609</v>
      </c>
      <c r="VDH1790" s="62">
        <v>53131609</v>
      </c>
      <c r="VDI1790" s="62">
        <v>53131609</v>
      </c>
      <c r="VDJ1790" s="62">
        <v>53131609</v>
      </c>
      <c r="VDK1790" s="62">
        <v>53131609</v>
      </c>
      <c r="VDL1790" s="62">
        <v>53131609</v>
      </c>
      <c r="VDM1790" s="62">
        <v>53131609</v>
      </c>
      <c r="VDN1790" s="62">
        <v>53131609</v>
      </c>
      <c r="VDO1790" s="62">
        <v>53131609</v>
      </c>
      <c r="VDP1790" s="62">
        <v>53131609</v>
      </c>
      <c r="VDQ1790" s="62">
        <v>53131609</v>
      </c>
      <c r="VDR1790" s="62">
        <v>53131609</v>
      </c>
      <c r="VDS1790" s="62">
        <v>53131609</v>
      </c>
      <c r="VDT1790" s="62">
        <v>53131609</v>
      </c>
      <c r="VDU1790" s="62">
        <v>53131609</v>
      </c>
      <c r="VDV1790" s="62">
        <v>53131609</v>
      </c>
      <c r="VDW1790" s="62">
        <v>53131609</v>
      </c>
      <c r="VDX1790" s="62">
        <v>53131609</v>
      </c>
      <c r="VDY1790" s="62">
        <v>53131609</v>
      </c>
      <c r="VDZ1790" s="62">
        <v>53131609</v>
      </c>
      <c r="VEA1790" s="62">
        <v>53131609</v>
      </c>
      <c r="VEB1790" s="62">
        <v>53131609</v>
      </c>
      <c r="VEC1790" s="62">
        <v>53131609</v>
      </c>
      <c r="VED1790" s="62">
        <v>53131609</v>
      </c>
      <c r="VEE1790" s="62">
        <v>53131609</v>
      </c>
      <c r="VEF1790" s="62">
        <v>53131609</v>
      </c>
      <c r="VEG1790" s="62">
        <v>53131609</v>
      </c>
      <c r="VEH1790" s="62">
        <v>53131609</v>
      </c>
      <c r="VEI1790" s="62">
        <v>53131609</v>
      </c>
      <c r="VEJ1790" s="62">
        <v>53131609</v>
      </c>
      <c r="VEK1790" s="62">
        <v>53131609</v>
      </c>
      <c r="VEL1790" s="62">
        <v>53131609</v>
      </c>
      <c r="VEM1790" s="62">
        <v>53131609</v>
      </c>
      <c r="VEN1790" s="62">
        <v>53131609</v>
      </c>
      <c r="VEO1790" s="62">
        <v>53131609</v>
      </c>
      <c r="VEP1790" s="62">
        <v>53131609</v>
      </c>
      <c r="VEQ1790" s="62">
        <v>53131609</v>
      </c>
      <c r="VER1790" s="62">
        <v>53131609</v>
      </c>
      <c r="VES1790" s="62">
        <v>53131609</v>
      </c>
      <c r="VET1790" s="62">
        <v>53131609</v>
      </c>
      <c r="VEU1790" s="62">
        <v>53131609</v>
      </c>
      <c r="VEV1790" s="62">
        <v>53131609</v>
      </c>
      <c r="VEW1790" s="62">
        <v>53131609</v>
      </c>
      <c r="VEX1790" s="62">
        <v>53131609</v>
      </c>
      <c r="VEY1790" s="62">
        <v>53131609</v>
      </c>
      <c r="VEZ1790" s="62">
        <v>53131609</v>
      </c>
      <c r="VFA1790" s="62">
        <v>53131609</v>
      </c>
      <c r="VFB1790" s="62">
        <v>53131609</v>
      </c>
      <c r="VFC1790" s="62">
        <v>53131609</v>
      </c>
      <c r="VFD1790" s="62">
        <v>53131609</v>
      </c>
      <c r="VFE1790" s="62">
        <v>53131609</v>
      </c>
      <c r="VFF1790" s="62">
        <v>53131609</v>
      </c>
      <c r="VFG1790" s="62">
        <v>53131609</v>
      </c>
      <c r="VFH1790" s="62">
        <v>53131609</v>
      </c>
      <c r="VFI1790" s="62">
        <v>53131609</v>
      </c>
      <c r="VFJ1790" s="62">
        <v>53131609</v>
      </c>
      <c r="VFK1790" s="62">
        <v>53131609</v>
      </c>
      <c r="VFL1790" s="62">
        <v>53131609</v>
      </c>
      <c r="VFM1790" s="62">
        <v>53131609</v>
      </c>
      <c r="VFN1790" s="62">
        <v>53131609</v>
      </c>
      <c r="VFO1790" s="62">
        <v>53131609</v>
      </c>
      <c r="VFP1790" s="62">
        <v>53131609</v>
      </c>
      <c r="VFQ1790" s="62">
        <v>53131609</v>
      </c>
      <c r="VFR1790" s="62">
        <v>53131609</v>
      </c>
      <c r="VFS1790" s="62">
        <v>53131609</v>
      </c>
      <c r="VFT1790" s="62">
        <v>53131609</v>
      </c>
      <c r="VFU1790" s="62">
        <v>53131609</v>
      </c>
      <c r="VFV1790" s="62">
        <v>53131609</v>
      </c>
      <c r="VFW1790" s="62">
        <v>53131609</v>
      </c>
      <c r="VFX1790" s="62">
        <v>53131609</v>
      </c>
      <c r="VFY1790" s="62">
        <v>53131609</v>
      </c>
      <c r="VFZ1790" s="62">
        <v>53131609</v>
      </c>
      <c r="VGA1790" s="62">
        <v>53131609</v>
      </c>
      <c r="VGB1790" s="62">
        <v>53131609</v>
      </c>
      <c r="VGC1790" s="62">
        <v>53131609</v>
      </c>
      <c r="VGD1790" s="62">
        <v>53131609</v>
      </c>
      <c r="VGE1790" s="62">
        <v>53131609</v>
      </c>
      <c r="VGF1790" s="62">
        <v>53131609</v>
      </c>
      <c r="VGG1790" s="62">
        <v>53131609</v>
      </c>
      <c r="VGH1790" s="62">
        <v>53131609</v>
      </c>
      <c r="VGI1790" s="62">
        <v>53131609</v>
      </c>
      <c r="VGJ1790" s="62">
        <v>53131609</v>
      </c>
      <c r="VGK1790" s="62">
        <v>53131609</v>
      </c>
      <c r="VGL1790" s="62">
        <v>53131609</v>
      </c>
      <c r="VGM1790" s="62">
        <v>53131609</v>
      </c>
      <c r="VGN1790" s="62">
        <v>53131609</v>
      </c>
      <c r="VGO1790" s="62">
        <v>53131609</v>
      </c>
      <c r="VGP1790" s="62">
        <v>53131609</v>
      </c>
      <c r="VGQ1790" s="62">
        <v>53131609</v>
      </c>
      <c r="VGR1790" s="62">
        <v>53131609</v>
      </c>
      <c r="VGS1790" s="62">
        <v>53131609</v>
      </c>
      <c r="VGT1790" s="62">
        <v>53131609</v>
      </c>
      <c r="VGU1790" s="62">
        <v>53131609</v>
      </c>
      <c r="VGV1790" s="62">
        <v>53131609</v>
      </c>
      <c r="VGW1790" s="62">
        <v>53131609</v>
      </c>
      <c r="VGX1790" s="62">
        <v>53131609</v>
      </c>
      <c r="VGY1790" s="62">
        <v>53131609</v>
      </c>
      <c r="VGZ1790" s="62">
        <v>53131609</v>
      </c>
      <c r="VHA1790" s="62">
        <v>53131609</v>
      </c>
      <c r="VHB1790" s="62">
        <v>53131609</v>
      </c>
      <c r="VHC1790" s="62">
        <v>53131609</v>
      </c>
      <c r="VHD1790" s="62">
        <v>53131609</v>
      </c>
      <c r="VHE1790" s="62">
        <v>53131609</v>
      </c>
      <c r="VHF1790" s="62">
        <v>53131609</v>
      </c>
      <c r="VHG1790" s="62">
        <v>53131609</v>
      </c>
      <c r="VHH1790" s="62">
        <v>53131609</v>
      </c>
      <c r="VHI1790" s="62">
        <v>53131609</v>
      </c>
      <c r="VHJ1790" s="62">
        <v>53131609</v>
      </c>
      <c r="VHK1790" s="62">
        <v>53131609</v>
      </c>
      <c r="VHL1790" s="62">
        <v>53131609</v>
      </c>
      <c r="VHM1790" s="62">
        <v>53131609</v>
      </c>
      <c r="VHN1790" s="62">
        <v>53131609</v>
      </c>
      <c r="VHO1790" s="62">
        <v>53131609</v>
      </c>
      <c r="VHP1790" s="62">
        <v>53131609</v>
      </c>
      <c r="VHQ1790" s="62">
        <v>53131609</v>
      </c>
      <c r="VHR1790" s="62">
        <v>53131609</v>
      </c>
      <c r="VHS1790" s="62">
        <v>53131609</v>
      </c>
      <c r="VHT1790" s="62">
        <v>53131609</v>
      </c>
      <c r="VHU1790" s="62">
        <v>53131609</v>
      </c>
      <c r="VHV1790" s="62">
        <v>53131609</v>
      </c>
      <c r="VHW1790" s="62">
        <v>53131609</v>
      </c>
      <c r="VHX1790" s="62">
        <v>53131609</v>
      </c>
      <c r="VHY1790" s="62">
        <v>53131609</v>
      </c>
      <c r="VHZ1790" s="62">
        <v>53131609</v>
      </c>
      <c r="VIA1790" s="62">
        <v>53131609</v>
      </c>
      <c r="VIB1790" s="62">
        <v>53131609</v>
      </c>
      <c r="VIC1790" s="62">
        <v>53131609</v>
      </c>
      <c r="VID1790" s="62">
        <v>53131609</v>
      </c>
      <c r="VIE1790" s="62">
        <v>53131609</v>
      </c>
      <c r="VIF1790" s="62">
        <v>53131609</v>
      </c>
      <c r="VIG1790" s="62">
        <v>53131609</v>
      </c>
      <c r="VIH1790" s="62">
        <v>53131609</v>
      </c>
      <c r="VII1790" s="62">
        <v>53131609</v>
      </c>
      <c r="VIJ1790" s="62">
        <v>53131609</v>
      </c>
      <c r="VIK1790" s="62">
        <v>53131609</v>
      </c>
      <c r="VIL1790" s="62">
        <v>53131609</v>
      </c>
      <c r="VIM1790" s="62">
        <v>53131609</v>
      </c>
      <c r="VIN1790" s="62">
        <v>53131609</v>
      </c>
      <c r="VIO1790" s="62">
        <v>53131609</v>
      </c>
      <c r="VIP1790" s="62">
        <v>53131609</v>
      </c>
      <c r="VIQ1790" s="62">
        <v>53131609</v>
      </c>
      <c r="VIR1790" s="62">
        <v>53131609</v>
      </c>
      <c r="VIS1790" s="62">
        <v>53131609</v>
      </c>
      <c r="VIT1790" s="62">
        <v>53131609</v>
      </c>
      <c r="VIU1790" s="62">
        <v>53131609</v>
      </c>
      <c r="VIV1790" s="62">
        <v>53131609</v>
      </c>
      <c r="VIW1790" s="62">
        <v>53131609</v>
      </c>
      <c r="VIX1790" s="62">
        <v>53131609</v>
      </c>
      <c r="VIY1790" s="62">
        <v>53131609</v>
      </c>
      <c r="VIZ1790" s="62">
        <v>53131609</v>
      </c>
      <c r="VJA1790" s="62">
        <v>53131609</v>
      </c>
      <c r="VJB1790" s="62">
        <v>53131609</v>
      </c>
      <c r="VJC1790" s="62">
        <v>53131609</v>
      </c>
      <c r="VJD1790" s="62">
        <v>53131609</v>
      </c>
      <c r="VJE1790" s="62">
        <v>53131609</v>
      </c>
      <c r="VJF1790" s="62">
        <v>53131609</v>
      </c>
      <c r="VJG1790" s="62">
        <v>53131609</v>
      </c>
      <c r="VJH1790" s="62">
        <v>53131609</v>
      </c>
      <c r="VJI1790" s="62">
        <v>53131609</v>
      </c>
      <c r="VJJ1790" s="62">
        <v>53131609</v>
      </c>
      <c r="VJK1790" s="62">
        <v>53131609</v>
      </c>
      <c r="VJL1790" s="62">
        <v>53131609</v>
      </c>
      <c r="VJM1790" s="62">
        <v>53131609</v>
      </c>
      <c r="VJN1790" s="62">
        <v>53131609</v>
      </c>
      <c r="VJO1790" s="62">
        <v>53131609</v>
      </c>
      <c r="VJP1790" s="62">
        <v>53131609</v>
      </c>
      <c r="VJQ1790" s="62">
        <v>53131609</v>
      </c>
      <c r="VJR1790" s="62">
        <v>53131609</v>
      </c>
      <c r="VJS1790" s="62">
        <v>53131609</v>
      </c>
      <c r="VJT1790" s="62">
        <v>53131609</v>
      </c>
      <c r="VJU1790" s="62">
        <v>53131609</v>
      </c>
      <c r="VJV1790" s="62">
        <v>53131609</v>
      </c>
      <c r="VJW1790" s="62">
        <v>53131609</v>
      </c>
      <c r="VJX1790" s="62">
        <v>53131609</v>
      </c>
      <c r="VJY1790" s="62">
        <v>53131609</v>
      </c>
      <c r="VJZ1790" s="62">
        <v>53131609</v>
      </c>
      <c r="VKA1790" s="62">
        <v>53131609</v>
      </c>
      <c r="VKB1790" s="62">
        <v>53131609</v>
      </c>
      <c r="VKC1790" s="62">
        <v>53131609</v>
      </c>
      <c r="VKD1790" s="62">
        <v>53131609</v>
      </c>
      <c r="VKE1790" s="62">
        <v>53131609</v>
      </c>
      <c r="VKF1790" s="62">
        <v>53131609</v>
      </c>
      <c r="VKG1790" s="62">
        <v>53131609</v>
      </c>
      <c r="VKH1790" s="62">
        <v>53131609</v>
      </c>
      <c r="VKI1790" s="62">
        <v>53131609</v>
      </c>
      <c r="VKJ1790" s="62">
        <v>53131609</v>
      </c>
      <c r="VKK1790" s="62">
        <v>53131609</v>
      </c>
      <c r="VKL1790" s="62">
        <v>53131609</v>
      </c>
      <c r="VKM1790" s="62">
        <v>53131609</v>
      </c>
      <c r="VKN1790" s="62">
        <v>53131609</v>
      </c>
      <c r="VKO1790" s="62">
        <v>53131609</v>
      </c>
      <c r="VKP1790" s="62">
        <v>53131609</v>
      </c>
      <c r="VKQ1790" s="62">
        <v>53131609</v>
      </c>
      <c r="VKR1790" s="62">
        <v>53131609</v>
      </c>
      <c r="VKS1790" s="62">
        <v>53131609</v>
      </c>
      <c r="VKT1790" s="62">
        <v>53131609</v>
      </c>
      <c r="VKU1790" s="62">
        <v>53131609</v>
      </c>
      <c r="VKV1790" s="62">
        <v>53131609</v>
      </c>
      <c r="VKW1790" s="62">
        <v>53131609</v>
      </c>
      <c r="VKX1790" s="62">
        <v>53131609</v>
      </c>
      <c r="VKY1790" s="62">
        <v>53131609</v>
      </c>
      <c r="VKZ1790" s="62">
        <v>53131609</v>
      </c>
      <c r="VLA1790" s="62">
        <v>53131609</v>
      </c>
      <c r="VLB1790" s="62">
        <v>53131609</v>
      </c>
      <c r="VLC1790" s="62">
        <v>53131609</v>
      </c>
      <c r="VLD1790" s="62">
        <v>53131609</v>
      </c>
      <c r="VLE1790" s="62">
        <v>53131609</v>
      </c>
      <c r="VLF1790" s="62">
        <v>53131609</v>
      </c>
      <c r="VLG1790" s="62">
        <v>53131609</v>
      </c>
      <c r="VLH1790" s="62">
        <v>53131609</v>
      </c>
      <c r="VLI1790" s="62">
        <v>53131609</v>
      </c>
      <c r="VLJ1790" s="62">
        <v>53131609</v>
      </c>
      <c r="VLK1790" s="62">
        <v>53131609</v>
      </c>
      <c r="VLL1790" s="62">
        <v>53131609</v>
      </c>
      <c r="VLM1790" s="62">
        <v>53131609</v>
      </c>
      <c r="VLN1790" s="62">
        <v>53131609</v>
      </c>
      <c r="VLO1790" s="62">
        <v>53131609</v>
      </c>
      <c r="VLP1790" s="62">
        <v>53131609</v>
      </c>
      <c r="VLQ1790" s="62">
        <v>53131609</v>
      </c>
      <c r="VLR1790" s="62">
        <v>53131609</v>
      </c>
      <c r="VLS1790" s="62">
        <v>53131609</v>
      </c>
      <c r="VLT1790" s="62">
        <v>53131609</v>
      </c>
      <c r="VLU1790" s="62">
        <v>53131609</v>
      </c>
      <c r="VLV1790" s="62">
        <v>53131609</v>
      </c>
      <c r="VLW1790" s="62">
        <v>53131609</v>
      </c>
      <c r="VLX1790" s="62">
        <v>53131609</v>
      </c>
      <c r="VLY1790" s="62">
        <v>53131609</v>
      </c>
      <c r="VLZ1790" s="62">
        <v>53131609</v>
      </c>
      <c r="VMA1790" s="62">
        <v>53131609</v>
      </c>
      <c r="VMB1790" s="62">
        <v>53131609</v>
      </c>
      <c r="VMC1790" s="62">
        <v>53131609</v>
      </c>
      <c r="VMD1790" s="62">
        <v>53131609</v>
      </c>
      <c r="VME1790" s="62">
        <v>53131609</v>
      </c>
      <c r="VMF1790" s="62">
        <v>53131609</v>
      </c>
      <c r="VMG1790" s="62">
        <v>53131609</v>
      </c>
      <c r="VMH1790" s="62">
        <v>53131609</v>
      </c>
      <c r="VMI1790" s="62">
        <v>53131609</v>
      </c>
      <c r="VMJ1790" s="62">
        <v>53131609</v>
      </c>
      <c r="VMK1790" s="62">
        <v>53131609</v>
      </c>
      <c r="VML1790" s="62">
        <v>53131609</v>
      </c>
      <c r="VMM1790" s="62">
        <v>53131609</v>
      </c>
      <c r="VMN1790" s="62">
        <v>53131609</v>
      </c>
      <c r="VMO1790" s="62">
        <v>53131609</v>
      </c>
      <c r="VMP1790" s="62">
        <v>53131609</v>
      </c>
      <c r="VMQ1790" s="62">
        <v>53131609</v>
      </c>
      <c r="VMR1790" s="62">
        <v>53131609</v>
      </c>
      <c r="VMS1790" s="62">
        <v>53131609</v>
      </c>
      <c r="VMT1790" s="62">
        <v>53131609</v>
      </c>
      <c r="VMU1790" s="62">
        <v>53131609</v>
      </c>
      <c r="VMV1790" s="62">
        <v>53131609</v>
      </c>
      <c r="VMW1790" s="62">
        <v>53131609</v>
      </c>
      <c r="VMX1790" s="62">
        <v>53131609</v>
      </c>
      <c r="VMY1790" s="62">
        <v>53131609</v>
      </c>
      <c r="VMZ1790" s="62">
        <v>53131609</v>
      </c>
      <c r="VNA1790" s="62">
        <v>53131609</v>
      </c>
      <c r="VNB1790" s="62">
        <v>53131609</v>
      </c>
      <c r="VNC1790" s="62">
        <v>53131609</v>
      </c>
      <c r="VND1790" s="62">
        <v>53131609</v>
      </c>
      <c r="VNE1790" s="62">
        <v>53131609</v>
      </c>
      <c r="VNF1790" s="62">
        <v>53131609</v>
      </c>
      <c r="VNG1790" s="62">
        <v>53131609</v>
      </c>
      <c r="VNH1790" s="62">
        <v>53131609</v>
      </c>
      <c r="VNI1790" s="62">
        <v>53131609</v>
      </c>
      <c r="VNJ1790" s="62">
        <v>53131609</v>
      </c>
      <c r="VNK1790" s="62">
        <v>53131609</v>
      </c>
      <c r="VNL1790" s="62">
        <v>53131609</v>
      </c>
      <c r="VNM1790" s="62">
        <v>53131609</v>
      </c>
      <c r="VNN1790" s="62">
        <v>53131609</v>
      </c>
      <c r="VNO1790" s="62">
        <v>53131609</v>
      </c>
      <c r="VNP1790" s="62">
        <v>53131609</v>
      </c>
      <c r="VNQ1790" s="62">
        <v>53131609</v>
      </c>
      <c r="VNR1790" s="62">
        <v>53131609</v>
      </c>
      <c r="VNS1790" s="62">
        <v>53131609</v>
      </c>
      <c r="VNT1790" s="62">
        <v>53131609</v>
      </c>
      <c r="VNU1790" s="62">
        <v>53131609</v>
      </c>
      <c r="VNV1790" s="62">
        <v>53131609</v>
      </c>
      <c r="VNW1790" s="62">
        <v>53131609</v>
      </c>
      <c r="VNX1790" s="62">
        <v>53131609</v>
      </c>
      <c r="VNY1790" s="62">
        <v>53131609</v>
      </c>
      <c r="VNZ1790" s="62">
        <v>53131609</v>
      </c>
      <c r="VOA1790" s="62">
        <v>53131609</v>
      </c>
      <c r="VOB1790" s="62">
        <v>53131609</v>
      </c>
      <c r="VOC1790" s="62">
        <v>53131609</v>
      </c>
      <c r="VOD1790" s="62">
        <v>53131609</v>
      </c>
      <c r="VOE1790" s="62">
        <v>53131609</v>
      </c>
      <c r="VOF1790" s="62">
        <v>53131609</v>
      </c>
      <c r="VOG1790" s="62">
        <v>53131609</v>
      </c>
      <c r="VOH1790" s="62">
        <v>53131609</v>
      </c>
      <c r="VOI1790" s="62">
        <v>53131609</v>
      </c>
      <c r="VOJ1790" s="62">
        <v>53131609</v>
      </c>
      <c r="VOK1790" s="62">
        <v>53131609</v>
      </c>
      <c r="VOL1790" s="62">
        <v>53131609</v>
      </c>
      <c r="VOM1790" s="62">
        <v>53131609</v>
      </c>
      <c r="VON1790" s="62">
        <v>53131609</v>
      </c>
      <c r="VOO1790" s="62">
        <v>53131609</v>
      </c>
      <c r="VOP1790" s="62">
        <v>53131609</v>
      </c>
      <c r="VOQ1790" s="62">
        <v>53131609</v>
      </c>
      <c r="VOR1790" s="62">
        <v>53131609</v>
      </c>
      <c r="VOS1790" s="62">
        <v>53131609</v>
      </c>
      <c r="VOT1790" s="62">
        <v>53131609</v>
      </c>
      <c r="VOU1790" s="62">
        <v>53131609</v>
      </c>
      <c r="VOV1790" s="62">
        <v>53131609</v>
      </c>
      <c r="VOW1790" s="62">
        <v>53131609</v>
      </c>
      <c r="VOX1790" s="62">
        <v>53131609</v>
      </c>
      <c r="VOY1790" s="62">
        <v>53131609</v>
      </c>
      <c r="VOZ1790" s="62">
        <v>53131609</v>
      </c>
      <c r="VPA1790" s="62">
        <v>53131609</v>
      </c>
      <c r="VPB1790" s="62">
        <v>53131609</v>
      </c>
      <c r="VPC1790" s="62">
        <v>53131609</v>
      </c>
      <c r="VPD1790" s="62">
        <v>53131609</v>
      </c>
      <c r="VPE1790" s="62">
        <v>53131609</v>
      </c>
      <c r="VPF1790" s="62">
        <v>53131609</v>
      </c>
      <c r="VPG1790" s="62">
        <v>53131609</v>
      </c>
      <c r="VPH1790" s="62">
        <v>53131609</v>
      </c>
      <c r="VPI1790" s="62">
        <v>53131609</v>
      </c>
      <c r="VPJ1790" s="62">
        <v>53131609</v>
      </c>
      <c r="VPK1790" s="62">
        <v>53131609</v>
      </c>
      <c r="VPL1790" s="62">
        <v>53131609</v>
      </c>
      <c r="VPM1790" s="62">
        <v>53131609</v>
      </c>
      <c r="VPN1790" s="62">
        <v>53131609</v>
      </c>
      <c r="VPO1790" s="62">
        <v>53131609</v>
      </c>
      <c r="VPP1790" s="62">
        <v>53131609</v>
      </c>
      <c r="VPQ1790" s="62">
        <v>53131609</v>
      </c>
      <c r="VPR1790" s="62">
        <v>53131609</v>
      </c>
      <c r="VPS1790" s="62">
        <v>53131609</v>
      </c>
      <c r="VPT1790" s="62">
        <v>53131609</v>
      </c>
      <c r="VPU1790" s="62">
        <v>53131609</v>
      </c>
      <c r="VPV1790" s="62">
        <v>53131609</v>
      </c>
      <c r="VPW1790" s="62">
        <v>53131609</v>
      </c>
      <c r="VPX1790" s="62">
        <v>53131609</v>
      </c>
      <c r="VPY1790" s="62">
        <v>53131609</v>
      </c>
      <c r="VPZ1790" s="62">
        <v>53131609</v>
      </c>
      <c r="VQA1790" s="62">
        <v>53131609</v>
      </c>
      <c r="VQB1790" s="62">
        <v>53131609</v>
      </c>
      <c r="VQC1790" s="62">
        <v>53131609</v>
      </c>
      <c r="VQD1790" s="62">
        <v>53131609</v>
      </c>
      <c r="VQE1790" s="62">
        <v>53131609</v>
      </c>
      <c r="VQF1790" s="62">
        <v>53131609</v>
      </c>
      <c r="VQG1790" s="62">
        <v>53131609</v>
      </c>
      <c r="VQH1790" s="62">
        <v>53131609</v>
      </c>
      <c r="VQI1790" s="62">
        <v>53131609</v>
      </c>
      <c r="VQJ1790" s="62">
        <v>53131609</v>
      </c>
      <c r="VQK1790" s="62">
        <v>53131609</v>
      </c>
      <c r="VQL1790" s="62">
        <v>53131609</v>
      </c>
      <c r="VQM1790" s="62">
        <v>53131609</v>
      </c>
      <c r="VQN1790" s="62">
        <v>53131609</v>
      </c>
      <c r="VQO1790" s="62">
        <v>53131609</v>
      </c>
      <c r="VQP1790" s="62">
        <v>53131609</v>
      </c>
      <c r="VQQ1790" s="62">
        <v>53131609</v>
      </c>
      <c r="VQR1790" s="62">
        <v>53131609</v>
      </c>
      <c r="VQS1790" s="62">
        <v>53131609</v>
      </c>
      <c r="VQT1790" s="62">
        <v>53131609</v>
      </c>
      <c r="VQU1790" s="62">
        <v>53131609</v>
      </c>
      <c r="VQV1790" s="62">
        <v>53131609</v>
      </c>
      <c r="VQW1790" s="62">
        <v>53131609</v>
      </c>
      <c r="VQX1790" s="62">
        <v>53131609</v>
      </c>
      <c r="VQY1790" s="62">
        <v>53131609</v>
      </c>
      <c r="VQZ1790" s="62">
        <v>53131609</v>
      </c>
      <c r="VRA1790" s="62">
        <v>53131609</v>
      </c>
      <c r="VRB1790" s="62">
        <v>53131609</v>
      </c>
      <c r="VRC1790" s="62">
        <v>53131609</v>
      </c>
      <c r="VRD1790" s="62">
        <v>53131609</v>
      </c>
      <c r="VRE1790" s="62">
        <v>53131609</v>
      </c>
      <c r="VRF1790" s="62">
        <v>53131609</v>
      </c>
      <c r="VRG1790" s="62">
        <v>53131609</v>
      </c>
      <c r="VRH1790" s="62">
        <v>53131609</v>
      </c>
      <c r="VRI1790" s="62">
        <v>53131609</v>
      </c>
      <c r="VRJ1790" s="62">
        <v>53131609</v>
      </c>
      <c r="VRK1790" s="62">
        <v>53131609</v>
      </c>
      <c r="VRL1790" s="62">
        <v>53131609</v>
      </c>
      <c r="VRM1790" s="62">
        <v>53131609</v>
      </c>
      <c r="VRN1790" s="62">
        <v>53131609</v>
      </c>
      <c r="VRO1790" s="62">
        <v>53131609</v>
      </c>
      <c r="VRP1790" s="62">
        <v>53131609</v>
      </c>
      <c r="VRQ1790" s="62">
        <v>53131609</v>
      </c>
      <c r="VRR1790" s="62">
        <v>53131609</v>
      </c>
      <c r="VRS1790" s="62">
        <v>53131609</v>
      </c>
      <c r="VRT1790" s="62">
        <v>53131609</v>
      </c>
      <c r="VRU1790" s="62">
        <v>53131609</v>
      </c>
      <c r="VRV1790" s="62">
        <v>53131609</v>
      </c>
      <c r="VRW1790" s="62">
        <v>53131609</v>
      </c>
      <c r="VRX1790" s="62">
        <v>53131609</v>
      </c>
      <c r="VRY1790" s="62">
        <v>53131609</v>
      </c>
      <c r="VRZ1790" s="62">
        <v>53131609</v>
      </c>
      <c r="VSA1790" s="62">
        <v>53131609</v>
      </c>
      <c r="VSB1790" s="62">
        <v>53131609</v>
      </c>
      <c r="VSC1790" s="62">
        <v>53131609</v>
      </c>
      <c r="VSD1790" s="62">
        <v>53131609</v>
      </c>
      <c r="VSE1790" s="62">
        <v>53131609</v>
      </c>
      <c r="VSF1790" s="62">
        <v>53131609</v>
      </c>
      <c r="VSG1790" s="62">
        <v>53131609</v>
      </c>
      <c r="VSH1790" s="62">
        <v>53131609</v>
      </c>
      <c r="VSI1790" s="62">
        <v>53131609</v>
      </c>
      <c r="VSJ1790" s="62">
        <v>53131609</v>
      </c>
      <c r="VSK1790" s="62">
        <v>53131609</v>
      </c>
      <c r="VSL1790" s="62">
        <v>53131609</v>
      </c>
      <c r="VSM1790" s="62">
        <v>53131609</v>
      </c>
      <c r="VSN1790" s="62">
        <v>53131609</v>
      </c>
      <c r="VSO1790" s="62">
        <v>53131609</v>
      </c>
      <c r="VSP1790" s="62">
        <v>53131609</v>
      </c>
      <c r="VSQ1790" s="62">
        <v>53131609</v>
      </c>
      <c r="VSR1790" s="62">
        <v>53131609</v>
      </c>
      <c r="VSS1790" s="62">
        <v>53131609</v>
      </c>
      <c r="VST1790" s="62">
        <v>53131609</v>
      </c>
      <c r="VSU1790" s="62">
        <v>53131609</v>
      </c>
      <c r="VSV1790" s="62">
        <v>53131609</v>
      </c>
      <c r="VSW1790" s="62">
        <v>53131609</v>
      </c>
      <c r="VSX1790" s="62">
        <v>53131609</v>
      </c>
      <c r="VSY1790" s="62">
        <v>53131609</v>
      </c>
      <c r="VSZ1790" s="62">
        <v>53131609</v>
      </c>
      <c r="VTA1790" s="62">
        <v>53131609</v>
      </c>
      <c r="VTB1790" s="62">
        <v>53131609</v>
      </c>
      <c r="VTC1790" s="62">
        <v>53131609</v>
      </c>
      <c r="VTD1790" s="62">
        <v>53131609</v>
      </c>
      <c r="VTE1790" s="62">
        <v>53131609</v>
      </c>
      <c r="VTF1790" s="62">
        <v>53131609</v>
      </c>
      <c r="VTG1790" s="62">
        <v>53131609</v>
      </c>
      <c r="VTH1790" s="62">
        <v>53131609</v>
      </c>
      <c r="VTI1790" s="62">
        <v>53131609</v>
      </c>
      <c r="VTJ1790" s="62">
        <v>53131609</v>
      </c>
      <c r="VTK1790" s="62">
        <v>53131609</v>
      </c>
      <c r="VTL1790" s="62">
        <v>53131609</v>
      </c>
      <c r="VTM1790" s="62">
        <v>53131609</v>
      </c>
      <c r="VTN1790" s="62">
        <v>53131609</v>
      </c>
      <c r="VTO1790" s="62">
        <v>53131609</v>
      </c>
      <c r="VTP1790" s="62">
        <v>53131609</v>
      </c>
      <c r="VTQ1790" s="62">
        <v>53131609</v>
      </c>
      <c r="VTR1790" s="62">
        <v>53131609</v>
      </c>
      <c r="VTS1790" s="62">
        <v>53131609</v>
      </c>
      <c r="VTT1790" s="62">
        <v>53131609</v>
      </c>
      <c r="VTU1790" s="62">
        <v>53131609</v>
      </c>
      <c r="VTV1790" s="62">
        <v>53131609</v>
      </c>
      <c r="VTW1790" s="62">
        <v>53131609</v>
      </c>
      <c r="VTX1790" s="62">
        <v>53131609</v>
      </c>
      <c r="VTY1790" s="62">
        <v>53131609</v>
      </c>
      <c r="VTZ1790" s="62">
        <v>53131609</v>
      </c>
      <c r="VUA1790" s="62">
        <v>53131609</v>
      </c>
      <c r="VUB1790" s="62">
        <v>53131609</v>
      </c>
      <c r="VUC1790" s="62">
        <v>53131609</v>
      </c>
      <c r="VUD1790" s="62">
        <v>53131609</v>
      </c>
      <c r="VUE1790" s="62">
        <v>53131609</v>
      </c>
      <c r="VUF1790" s="62">
        <v>53131609</v>
      </c>
      <c r="VUG1790" s="62">
        <v>53131609</v>
      </c>
      <c r="VUH1790" s="62">
        <v>53131609</v>
      </c>
      <c r="VUI1790" s="62">
        <v>53131609</v>
      </c>
      <c r="VUJ1790" s="62">
        <v>53131609</v>
      </c>
      <c r="VUK1790" s="62">
        <v>53131609</v>
      </c>
      <c r="VUL1790" s="62">
        <v>53131609</v>
      </c>
      <c r="VUM1790" s="62">
        <v>53131609</v>
      </c>
      <c r="VUN1790" s="62">
        <v>53131609</v>
      </c>
      <c r="VUO1790" s="62">
        <v>53131609</v>
      </c>
      <c r="VUP1790" s="62">
        <v>53131609</v>
      </c>
      <c r="VUQ1790" s="62">
        <v>53131609</v>
      </c>
      <c r="VUR1790" s="62">
        <v>53131609</v>
      </c>
      <c r="VUS1790" s="62">
        <v>53131609</v>
      </c>
      <c r="VUT1790" s="62">
        <v>53131609</v>
      </c>
      <c r="VUU1790" s="62">
        <v>53131609</v>
      </c>
      <c r="VUV1790" s="62">
        <v>53131609</v>
      </c>
      <c r="VUW1790" s="62">
        <v>53131609</v>
      </c>
      <c r="VUX1790" s="62">
        <v>53131609</v>
      </c>
      <c r="VUY1790" s="62">
        <v>53131609</v>
      </c>
      <c r="VUZ1790" s="62">
        <v>53131609</v>
      </c>
      <c r="VVA1790" s="62">
        <v>53131609</v>
      </c>
      <c r="VVB1790" s="62">
        <v>53131609</v>
      </c>
      <c r="VVC1790" s="62">
        <v>53131609</v>
      </c>
      <c r="VVD1790" s="62">
        <v>53131609</v>
      </c>
      <c r="VVE1790" s="62">
        <v>53131609</v>
      </c>
      <c r="VVF1790" s="62">
        <v>53131609</v>
      </c>
      <c r="VVG1790" s="62">
        <v>53131609</v>
      </c>
      <c r="VVH1790" s="62">
        <v>53131609</v>
      </c>
      <c r="VVI1790" s="62">
        <v>53131609</v>
      </c>
      <c r="VVJ1790" s="62">
        <v>53131609</v>
      </c>
      <c r="VVK1790" s="62">
        <v>53131609</v>
      </c>
      <c r="VVL1790" s="62">
        <v>53131609</v>
      </c>
      <c r="VVM1790" s="62">
        <v>53131609</v>
      </c>
      <c r="VVN1790" s="62">
        <v>53131609</v>
      </c>
      <c r="VVO1790" s="62">
        <v>53131609</v>
      </c>
      <c r="VVP1790" s="62">
        <v>53131609</v>
      </c>
      <c r="VVQ1790" s="62">
        <v>53131609</v>
      </c>
      <c r="VVR1790" s="62">
        <v>53131609</v>
      </c>
      <c r="VVS1790" s="62">
        <v>53131609</v>
      </c>
      <c r="VVT1790" s="62">
        <v>53131609</v>
      </c>
      <c r="VVU1790" s="62">
        <v>53131609</v>
      </c>
      <c r="VVV1790" s="62">
        <v>53131609</v>
      </c>
      <c r="VVW1790" s="62">
        <v>53131609</v>
      </c>
      <c r="VVX1790" s="62">
        <v>53131609</v>
      </c>
      <c r="VVY1790" s="62">
        <v>53131609</v>
      </c>
      <c r="VVZ1790" s="62">
        <v>53131609</v>
      </c>
      <c r="VWA1790" s="62">
        <v>53131609</v>
      </c>
      <c r="VWB1790" s="62">
        <v>53131609</v>
      </c>
      <c r="VWC1790" s="62">
        <v>53131609</v>
      </c>
      <c r="VWD1790" s="62">
        <v>53131609</v>
      </c>
      <c r="VWE1790" s="62">
        <v>53131609</v>
      </c>
      <c r="VWF1790" s="62">
        <v>53131609</v>
      </c>
      <c r="VWG1790" s="62">
        <v>53131609</v>
      </c>
      <c r="VWH1790" s="62">
        <v>53131609</v>
      </c>
      <c r="VWI1790" s="62">
        <v>53131609</v>
      </c>
      <c r="VWJ1790" s="62">
        <v>53131609</v>
      </c>
      <c r="VWK1790" s="62">
        <v>53131609</v>
      </c>
      <c r="VWL1790" s="62">
        <v>53131609</v>
      </c>
      <c r="VWM1790" s="62">
        <v>53131609</v>
      </c>
      <c r="VWN1790" s="62">
        <v>53131609</v>
      </c>
      <c r="VWO1790" s="62">
        <v>53131609</v>
      </c>
      <c r="VWP1790" s="62">
        <v>53131609</v>
      </c>
      <c r="VWQ1790" s="62">
        <v>53131609</v>
      </c>
      <c r="VWR1790" s="62">
        <v>53131609</v>
      </c>
      <c r="VWS1790" s="62">
        <v>53131609</v>
      </c>
      <c r="VWT1790" s="62">
        <v>53131609</v>
      </c>
      <c r="VWU1790" s="62">
        <v>53131609</v>
      </c>
      <c r="VWV1790" s="62">
        <v>53131609</v>
      </c>
      <c r="VWW1790" s="62">
        <v>53131609</v>
      </c>
      <c r="VWX1790" s="62">
        <v>53131609</v>
      </c>
      <c r="VWY1790" s="62">
        <v>53131609</v>
      </c>
      <c r="VWZ1790" s="62">
        <v>53131609</v>
      </c>
      <c r="VXA1790" s="62">
        <v>53131609</v>
      </c>
      <c r="VXB1790" s="62">
        <v>53131609</v>
      </c>
      <c r="VXC1790" s="62">
        <v>53131609</v>
      </c>
      <c r="VXD1790" s="62">
        <v>53131609</v>
      </c>
      <c r="VXE1790" s="62">
        <v>53131609</v>
      </c>
      <c r="VXF1790" s="62">
        <v>53131609</v>
      </c>
      <c r="VXG1790" s="62">
        <v>53131609</v>
      </c>
      <c r="VXH1790" s="62">
        <v>53131609</v>
      </c>
      <c r="VXI1790" s="62">
        <v>53131609</v>
      </c>
      <c r="VXJ1790" s="62">
        <v>53131609</v>
      </c>
      <c r="VXK1790" s="62">
        <v>53131609</v>
      </c>
      <c r="VXL1790" s="62">
        <v>53131609</v>
      </c>
      <c r="VXM1790" s="62">
        <v>53131609</v>
      </c>
      <c r="VXN1790" s="62">
        <v>53131609</v>
      </c>
      <c r="VXO1790" s="62">
        <v>53131609</v>
      </c>
      <c r="VXP1790" s="62">
        <v>53131609</v>
      </c>
      <c r="VXQ1790" s="62">
        <v>53131609</v>
      </c>
      <c r="VXR1790" s="62">
        <v>53131609</v>
      </c>
      <c r="VXS1790" s="62">
        <v>53131609</v>
      </c>
      <c r="VXT1790" s="62">
        <v>53131609</v>
      </c>
      <c r="VXU1790" s="62">
        <v>53131609</v>
      </c>
      <c r="VXV1790" s="62">
        <v>53131609</v>
      </c>
      <c r="VXW1790" s="62">
        <v>53131609</v>
      </c>
      <c r="VXX1790" s="62">
        <v>53131609</v>
      </c>
      <c r="VXY1790" s="62">
        <v>53131609</v>
      </c>
      <c r="VXZ1790" s="62">
        <v>53131609</v>
      </c>
      <c r="VYA1790" s="62">
        <v>53131609</v>
      </c>
      <c r="VYB1790" s="62">
        <v>53131609</v>
      </c>
      <c r="VYC1790" s="62">
        <v>53131609</v>
      </c>
      <c r="VYD1790" s="62">
        <v>53131609</v>
      </c>
      <c r="VYE1790" s="62">
        <v>53131609</v>
      </c>
      <c r="VYF1790" s="62">
        <v>53131609</v>
      </c>
      <c r="VYG1790" s="62">
        <v>53131609</v>
      </c>
      <c r="VYH1790" s="62">
        <v>53131609</v>
      </c>
      <c r="VYI1790" s="62">
        <v>53131609</v>
      </c>
      <c r="VYJ1790" s="62">
        <v>53131609</v>
      </c>
      <c r="VYK1790" s="62">
        <v>53131609</v>
      </c>
      <c r="VYL1790" s="62">
        <v>53131609</v>
      </c>
      <c r="VYM1790" s="62">
        <v>53131609</v>
      </c>
      <c r="VYN1790" s="62">
        <v>53131609</v>
      </c>
      <c r="VYO1790" s="62">
        <v>53131609</v>
      </c>
      <c r="VYP1790" s="62">
        <v>53131609</v>
      </c>
      <c r="VYQ1790" s="62">
        <v>53131609</v>
      </c>
      <c r="VYR1790" s="62">
        <v>53131609</v>
      </c>
      <c r="VYS1790" s="62">
        <v>53131609</v>
      </c>
      <c r="VYT1790" s="62">
        <v>53131609</v>
      </c>
      <c r="VYU1790" s="62">
        <v>53131609</v>
      </c>
      <c r="VYV1790" s="62">
        <v>53131609</v>
      </c>
      <c r="VYW1790" s="62">
        <v>53131609</v>
      </c>
      <c r="VYX1790" s="62">
        <v>53131609</v>
      </c>
      <c r="VYY1790" s="62">
        <v>53131609</v>
      </c>
      <c r="VYZ1790" s="62">
        <v>53131609</v>
      </c>
      <c r="VZA1790" s="62">
        <v>53131609</v>
      </c>
      <c r="VZB1790" s="62">
        <v>53131609</v>
      </c>
      <c r="VZC1790" s="62">
        <v>53131609</v>
      </c>
      <c r="VZD1790" s="62">
        <v>53131609</v>
      </c>
      <c r="VZE1790" s="62">
        <v>53131609</v>
      </c>
      <c r="VZF1790" s="62">
        <v>53131609</v>
      </c>
      <c r="VZG1790" s="62">
        <v>53131609</v>
      </c>
      <c r="VZH1790" s="62">
        <v>53131609</v>
      </c>
      <c r="VZI1790" s="62">
        <v>53131609</v>
      </c>
      <c r="VZJ1790" s="62">
        <v>53131609</v>
      </c>
      <c r="VZK1790" s="62">
        <v>53131609</v>
      </c>
      <c r="VZL1790" s="62">
        <v>53131609</v>
      </c>
      <c r="VZM1790" s="62">
        <v>53131609</v>
      </c>
      <c r="VZN1790" s="62">
        <v>53131609</v>
      </c>
      <c r="VZO1790" s="62">
        <v>53131609</v>
      </c>
      <c r="VZP1790" s="62">
        <v>53131609</v>
      </c>
      <c r="VZQ1790" s="62">
        <v>53131609</v>
      </c>
      <c r="VZR1790" s="62">
        <v>53131609</v>
      </c>
      <c r="VZS1790" s="62">
        <v>53131609</v>
      </c>
      <c r="VZT1790" s="62">
        <v>53131609</v>
      </c>
      <c r="VZU1790" s="62">
        <v>53131609</v>
      </c>
      <c r="VZV1790" s="62">
        <v>53131609</v>
      </c>
      <c r="VZW1790" s="62">
        <v>53131609</v>
      </c>
      <c r="VZX1790" s="62">
        <v>53131609</v>
      </c>
      <c r="VZY1790" s="62">
        <v>53131609</v>
      </c>
      <c r="VZZ1790" s="62">
        <v>53131609</v>
      </c>
      <c r="WAA1790" s="62">
        <v>53131609</v>
      </c>
      <c r="WAB1790" s="62">
        <v>53131609</v>
      </c>
      <c r="WAC1790" s="62">
        <v>53131609</v>
      </c>
      <c r="WAD1790" s="62">
        <v>53131609</v>
      </c>
      <c r="WAE1790" s="62">
        <v>53131609</v>
      </c>
      <c r="WAF1790" s="62">
        <v>53131609</v>
      </c>
      <c r="WAG1790" s="62">
        <v>53131609</v>
      </c>
      <c r="WAH1790" s="62">
        <v>53131609</v>
      </c>
      <c r="WAI1790" s="62">
        <v>53131609</v>
      </c>
      <c r="WAJ1790" s="62">
        <v>53131609</v>
      </c>
      <c r="WAK1790" s="62">
        <v>53131609</v>
      </c>
      <c r="WAL1790" s="62">
        <v>53131609</v>
      </c>
      <c r="WAM1790" s="62">
        <v>53131609</v>
      </c>
      <c r="WAN1790" s="62">
        <v>53131609</v>
      </c>
      <c r="WAO1790" s="62">
        <v>53131609</v>
      </c>
      <c r="WAP1790" s="62">
        <v>53131609</v>
      </c>
      <c r="WAQ1790" s="62">
        <v>53131609</v>
      </c>
      <c r="WAR1790" s="62">
        <v>53131609</v>
      </c>
      <c r="WAS1790" s="62">
        <v>53131609</v>
      </c>
      <c r="WAT1790" s="62">
        <v>53131609</v>
      </c>
      <c r="WAU1790" s="62">
        <v>53131609</v>
      </c>
      <c r="WAV1790" s="62">
        <v>53131609</v>
      </c>
      <c r="WAW1790" s="62">
        <v>53131609</v>
      </c>
      <c r="WAX1790" s="62">
        <v>53131609</v>
      </c>
      <c r="WAY1790" s="62">
        <v>53131609</v>
      </c>
      <c r="WAZ1790" s="62">
        <v>53131609</v>
      </c>
      <c r="WBA1790" s="62">
        <v>53131609</v>
      </c>
      <c r="WBB1790" s="62">
        <v>53131609</v>
      </c>
      <c r="WBC1790" s="62">
        <v>53131609</v>
      </c>
      <c r="WBD1790" s="62">
        <v>53131609</v>
      </c>
      <c r="WBE1790" s="62">
        <v>53131609</v>
      </c>
      <c r="WBF1790" s="62">
        <v>53131609</v>
      </c>
      <c r="WBG1790" s="62">
        <v>53131609</v>
      </c>
      <c r="WBH1790" s="62">
        <v>53131609</v>
      </c>
      <c r="WBI1790" s="62">
        <v>53131609</v>
      </c>
      <c r="WBJ1790" s="62">
        <v>53131609</v>
      </c>
      <c r="WBK1790" s="62">
        <v>53131609</v>
      </c>
      <c r="WBL1790" s="62">
        <v>53131609</v>
      </c>
      <c r="WBM1790" s="62">
        <v>53131609</v>
      </c>
      <c r="WBN1790" s="62">
        <v>53131609</v>
      </c>
      <c r="WBO1790" s="62">
        <v>53131609</v>
      </c>
      <c r="WBP1790" s="62">
        <v>53131609</v>
      </c>
      <c r="WBQ1790" s="62">
        <v>53131609</v>
      </c>
      <c r="WBR1790" s="62">
        <v>53131609</v>
      </c>
      <c r="WBS1790" s="62">
        <v>53131609</v>
      </c>
      <c r="WBT1790" s="62">
        <v>53131609</v>
      </c>
      <c r="WBU1790" s="62">
        <v>53131609</v>
      </c>
      <c r="WBV1790" s="62">
        <v>53131609</v>
      </c>
      <c r="WBW1790" s="62">
        <v>53131609</v>
      </c>
      <c r="WBX1790" s="62">
        <v>53131609</v>
      </c>
      <c r="WBY1790" s="62">
        <v>53131609</v>
      </c>
      <c r="WBZ1790" s="62">
        <v>53131609</v>
      </c>
      <c r="WCA1790" s="62">
        <v>53131609</v>
      </c>
      <c r="WCB1790" s="62">
        <v>53131609</v>
      </c>
      <c r="WCC1790" s="62">
        <v>53131609</v>
      </c>
      <c r="WCD1790" s="62">
        <v>53131609</v>
      </c>
      <c r="WCE1790" s="62">
        <v>53131609</v>
      </c>
      <c r="WCF1790" s="62">
        <v>53131609</v>
      </c>
      <c r="WCG1790" s="62">
        <v>53131609</v>
      </c>
      <c r="WCH1790" s="62">
        <v>53131609</v>
      </c>
      <c r="WCI1790" s="62">
        <v>53131609</v>
      </c>
      <c r="WCJ1790" s="62">
        <v>53131609</v>
      </c>
      <c r="WCK1790" s="62">
        <v>53131609</v>
      </c>
      <c r="WCL1790" s="62">
        <v>53131609</v>
      </c>
      <c r="WCM1790" s="62">
        <v>53131609</v>
      </c>
      <c r="WCN1790" s="62">
        <v>53131609</v>
      </c>
      <c r="WCO1790" s="62">
        <v>53131609</v>
      </c>
      <c r="WCP1790" s="62">
        <v>53131609</v>
      </c>
      <c r="WCQ1790" s="62">
        <v>53131609</v>
      </c>
      <c r="WCR1790" s="62">
        <v>53131609</v>
      </c>
      <c r="WCS1790" s="62">
        <v>53131609</v>
      </c>
      <c r="WCT1790" s="62">
        <v>53131609</v>
      </c>
      <c r="WCU1790" s="62">
        <v>53131609</v>
      </c>
      <c r="WCV1790" s="62">
        <v>53131609</v>
      </c>
      <c r="WCW1790" s="62">
        <v>53131609</v>
      </c>
      <c r="WCX1790" s="62">
        <v>53131609</v>
      </c>
      <c r="WCY1790" s="62">
        <v>53131609</v>
      </c>
      <c r="WCZ1790" s="62">
        <v>53131609</v>
      </c>
      <c r="WDA1790" s="62">
        <v>53131609</v>
      </c>
      <c r="WDB1790" s="62">
        <v>53131609</v>
      </c>
      <c r="WDC1790" s="62">
        <v>53131609</v>
      </c>
      <c r="WDD1790" s="62">
        <v>53131609</v>
      </c>
      <c r="WDE1790" s="62">
        <v>53131609</v>
      </c>
      <c r="WDF1790" s="62">
        <v>53131609</v>
      </c>
      <c r="WDG1790" s="62">
        <v>53131609</v>
      </c>
      <c r="WDH1790" s="62">
        <v>53131609</v>
      </c>
      <c r="WDI1790" s="62">
        <v>53131609</v>
      </c>
      <c r="WDJ1790" s="62">
        <v>53131609</v>
      </c>
      <c r="WDK1790" s="62">
        <v>53131609</v>
      </c>
      <c r="WDL1790" s="62">
        <v>53131609</v>
      </c>
      <c r="WDM1790" s="62">
        <v>53131609</v>
      </c>
      <c r="WDN1790" s="62">
        <v>53131609</v>
      </c>
      <c r="WDO1790" s="62">
        <v>53131609</v>
      </c>
      <c r="WDP1790" s="62">
        <v>53131609</v>
      </c>
      <c r="WDQ1790" s="62">
        <v>53131609</v>
      </c>
      <c r="WDR1790" s="62">
        <v>53131609</v>
      </c>
      <c r="WDS1790" s="62">
        <v>53131609</v>
      </c>
      <c r="WDT1790" s="62">
        <v>53131609</v>
      </c>
      <c r="WDU1790" s="62">
        <v>53131609</v>
      </c>
      <c r="WDV1790" s="62">
        <v>53131609</v>
      </c>
      <c r="WDW1790" s="62">
        <v>53131609</v>
      </c>
      <c r="WDX1790" s="62">
        <v>53131609</v>
      </c>
      <c r="WDY1790" s="62">
        <v>53131609</v>
      </c>
      <c r="WDZ1790" s="62">
        <v>53131609</v>
      </c>
      <c r="WEA1790" s="62">
        <v>53131609</v>
      </c>
      <c r="WEB1790" s="62">
        <v>53131609</v>
      </c>
      <c r="WEC1790" s="62">
        <v>53131609</v>
      </c>
      <c r="WED1790" s="62">
        <v>53131609</v>
      </c>
      <c r="WEE1790" s="62">
        <v>53131609</v>
      </c>
      <c r="WEF1790" s="62">
        <v>53131609</v>
      </c>
      <c r="WEG1790" s="62">
        <v>53131609</v>
      </c>
      <c r="WEH1790" s="62">
        <v>53131609</v>
      </c>
      <c r="WEI1790" s="62">
        <v>53131609</v>
      </c>
      <c r="WEJ1790" s="62">
        <v>53131609</v>
      </c>
      <c r="WEK1790" s="62">
        <v>53131609</v>
      </c>
      <c r="WEL1790" s="62">
        <v>53131609</v>
      </c>
      <c r="WEM1790" s="62">
        <v>53131609</v>
      </c>
      <c r="WEN1790" s="62">
        <v>53131609</v>
      </c>
      <c r="WEO1790" s="62">
        <v>53131609</v>
      </c>
      <c r="WEP1790" s="62">
        <v>53131609</v>
      </c>
      <c r="WEQ1790" s="62">
        <v>53131609</v>
      </c>
      <c r="WER1790" s="62">
        <v>53131609</v>
      </c>
      <c r="WES1790" s="62">
        <v>53131609</v>
      </c>
      <c r="WET1790" s="62">
        <v>53131609</v>
      </c>
      <c r="WEU1790" s="62">
        <v>53131609</v>
      </c>
      <c r="WEV1790" s="62">
        <v>53131609</v>
      </c>
      <c r="WEW1790" s="62">
        <v>53131609</v>
      </c>
      <c r="WEX1790" s="62">
        <v>53131609</v>
      </c>
      <c r="WEY1790" s="62">
        <v>53131609</v>
      </c>
      <c r="WEZ1790" s="62">
        <v>53131609</v>
      </c>
      <c r="WFA1790" s="62">
        <v>53131609</v>
      </c>
      <c r="WFB1790" s="62">
        <v>53131609</v>
      </c>
      <c r="WFC1790" s="62">
        <v>53131609</v>
      </c>
      <c r="WFD1790" s="62">
        <v>53131609</v>
      </c>
      <c r="WFE1790" s="62">
        <v>53131609</v>
      </c>
      <c r="WFF1790" s="62">
        <v>53131609</v>
      </c>
      <c r="WFG1790" s="62">
        <v>53131609</v>
      </c>
      <c r="WFH1790" s="62">
        <v>53131609</v>
      </c>
      <c r="WFI1790" s="62">
        <v>53131609</v>
      </c>
      <c r="WFJ1790" s="62">
        <v>53131609</v>
      </c>
      <c r="WFK1790" s="62">
        <v>53131609</v>
      </c>
      <c r="WFL1790" s="62">
        <v>53131609</v>
      </c>
      <c r="WFM1790" s="62">
        <v>53131609</v>
      </c>
      <c r="WFN1790" s="62">
        <v>53131609</v>
      </c>
      <c r="WFO1790" s="62">
        <v>53131609</v>
      </c>
      <c r="WFP1790" s="62">
        <v>53131609</v>
      </c>
      <c r="WFQ1790" s="62">
        <v>53131609</v>
      </c>
      <c r="WFR1790" s="62">
        <v>53131609</v>
      </c>
      <c r="WFS1790" s="62">
        <v>53131609</v>
      </c>
      <c r="WFT1790" s="62">
        <v>53131609</v>
      </c>
      <c r="WFU1790" s="62">
        <v>53131609</v>
      </c>
      <c r="WFV1790" s="62">
        <v>53131609</v>
      </c>
      <c r="WFW1790" s="62">
        <v>53131609</v>
      </c>
      <c r="WFX1790" s="62">
        <v>53131609</v>
      </c>
      <c r="WFY1790" s="62">
        <v>53131609</v>
      </c>
      <c r="WFZ1790" s="62">
        <v>53131609</v>
      </c>
      <c r="WGA1790" s="62">
        <v>53131609</v>
      </c>
      <c r="WGB1790" s="62">
        <v>53131609</v>
      </c>
      <c r="WGC1790" s="62">
        <v>53131609</v>
      </c>
      <c r="WGD1790" s="62">
        <v>53131609</v>
      </c>
      <c r="WGE1790" s="62">
        <v>53131609</v>
      </c>
      <c r="WGF1790" s="62">
        <v>53131609</v>
      </c>
      <c r="WGG1790" s="62">
        <v>53131609</v>
      </c>
      <c r="WGH1790" s="62">
        <v>53131609</v>
      </c>
      <c r="WGI1790" s="62">
        <v>53131609</v>
      </c>
      <c r="WGJ1790" s="62">
        <v>53131609</v>
      </c>
      <c r="WGK1790" s="62">
        <v>53131609</v>
      </c>
      <c r="WGL1790" s="62">
        <v>53131609</v>
      </c>
      <c r="WGM1790" s="62">
        <v>53131609</v>
      </c>
      <c r="WGN1790" s="62">
        <v>53131609</v>
      </c>
      <c r="WGO1790" s="62">
        <v>53131609</v>
      </c>
      <c r="WGP1790" s="62">
        <v>53131609</v>
      </c>
      <c r="WGQ1790" s="62">
        <v>53131609</v>
      </c>
      <c r="WGR1790" s="62">
        <v>53131609</v>
      </c>
      <c r="WGS1790" s="62">
        <v>53131609</v>
      </c>
      <c r="WGT1790" s="62">
        <v>53131609</v>
      </c>
      <c r="WGU1790" s="62">
        <v>53131609</v>
      </c>
      <c r="WGV1790" s="62">
        <v>53131609</v>
      </c>
      <c r="WGW1790" s="62">
        <v>53131609</v>
      </c>
      <c r="WGX1790" s="62">
        <v>53131609</v>
      </c>
      <c r="WGY1790" s="62">
        <v>53131609</v>
      </c>
      <c r="WGZ1790" s="62">
        <v>53131609</v>
      </c>
      <c r="WHA1790" s="62">
        <v>53131609</v>
      </c>
      <c r="WHB1790" s="62">
        <v>53131609</v>
      </c>
      <c r="WHC1790" s="62">
        <v>53131609</v>
      </c>
      <c r="WHD1790" s="62">
        <v>53131609</v>
      </c>
      <c r="WHE1790" s="62">
        <v>53131609</v>
      </c>
      <c r="WHF1790" s="62">
        <v>53131609</v>
      </c>
      <c r="WHG1790" s="62">
        <v>53131609</v>
      </c>
      <c r="WHH1790" s="62">
        <v>53131609</v>
      </c>
      <c r="WHI1790" s="62">
        <v>53131609</v>
      </c>
      <c r="WHJ1790" s="62">
        <v>53131609</v>
      </c>
      <c r="WHK1790" s="62">
        <v>53131609</v>
      </c>
      <c r="WHL1790" s="62">
        <v>53131609</v>
      </c>
      <c r="WHM1790" s="62">
        <v>53131609</v>
      </c>
      <c r="WHN1790" s="62">
        <v>53131609</v>
      </c>
      <c r="WHO1790" s="62">
        <v>53131609</v>
      </c>
      <c r="WHP1790" s="62">
        <v>53131609</v>
      </c>
      <c r="WHQ1790" s="62">
        <v>53131609</v>
      </c>
      <c r="WHR1790" s="62">
        <v>53131609</v>
      </c>
      <c r="WHS1790" s="62">
        <v>53131609</v>
      </c>
      <c r="WHT1790" s="62">
        <v>53131609</v>
      </c>
      <c r="WHU1790" s="62">
        <v>53131609</v>
      </c>
      <c r="WHV1790" s="62">
        <v>53131609</v>
      </c>
      <c r="WHW1790" s="62">
        <v>53131609</v>
      </c>
      <c r="WHX1790" s="62">
        <v>53131609</v>
      </c>
      <c r="WHY1790" s="62">
        <v>53131609</v>
      </c>
      <c r="WHZ1790" s="62">
        <v>53131609</v>
      </c>
      <c r="WIA1790" s="62">
        <v>53131609</v>
      </c>
      <c r="WIB1790" s="62">
        <v>53131609</v>
      </c>
      <c r="WIC1790" s="62">
        <v>53131609</v>
      </c>
      <c r="WID1790" s="62">
        <v>53131609</v>
      </c>
      <c r="WIE1790" s="62">
        <v>53131609</v>
      </c>
      <c r="WIF1790" s="62">
        <v>53131609</v>
      </c>
      <c r="WIG1790" s="62">
        <v>53131609</v>
      </c>
      <c r="WIH1790" s="62">
        <v>53131609</v>
      </c>
      <c r="WII1790" s="62">
        <v>53131609</v>
      </c>
      <c r="WIJ1790" s="62">
        <v>53131609</v>
      </c>
      <c r="WIK1790" s="62">
        <v>53131609</v>
      </c>
      <c r="WIL1790" s="62">
        <v>53131609</v>
      </c>
      <c r="WIM1790" s="62">
        <v>53131609</v>
      </c>
      <c r="WIN1790" s="62">
        <v>53131609</v>
      </c>
      <c r="WIO1790" s="62">
        <v>53131609</v>
      </c>
      <c r="WIP1790" s="62">
        <v>53131609</v>
      </c>
      <c r="WIQ1790" s="62">
        <v>53131609</v>
      </c>
      <c r="WIR1790" s="62">
        <v>53131609</v>
      </c>
      <c r="WIS1790" s="62">
        <v>53131609</v>
      </c>
      <c r="WIT1790" s="62">
        <v>53131609</v>
      </c>
      <c r="WIU1790" s="62">
        <v>53131609</v>
      </c>
      <c r="WIV1790" s="62">
        <v>53131609</v>
      </c>
      <c r="WIW1790" s="62">
        <v>53131609</v>
      </c>
      <c r="WIX1790" s="62">
        <v>53131609</v>
      </c>
      <c r="WIY1790" s="62">
        <v>53131609</v>
      </c>
      <c r="WIZ1790" s="62">
        <v>53131609</v>
      </c>
      <c r="WJA1790" s="62">
        <v>53131609</v>
      </c>
      <c r="WJB1790" s="62">
        <v>53131609</v>
      </c>
      <c r="WJC1790" s="62">
        <v>53131609</v>
      </c>
      <c r="WJD1790" s="62">
        <v>53131609</v>
      </c>
      <c r="WJE1790" s="62">
        <v>53131609</v>
      </c>
      <c r="WJF1790" s="62">
        <v>53131609</v>
      </c>
      <c r="WJG1790" s="62">
        <v>53131609</v>
      </c>
      <c r="WJH1790" s="62">
        <v>53131609</v>
      </c>
      <c r="WJI1790" s="62">
        <v>53131609</v>
      </c>
      <c r="WJJ1790" s="62">
        <v>53131609</v>
      </c>
      <c r="WJK1790" s="62">
        <v>53131609</v>
      </c>
      <c r="WJL1790" s="62">
        <v>53131609</v>
      </c>
      <c r="WJM1790" s="62">
        <v>53131609</v>
      </c>
      <c r="WJN1790" s="62">
        <v>53131609</v>
      </c>
      <c r="WJO1790" s="62">
        <v>53131609</v>
      </c>
      <c r="WJP1790" s="62">
        <v>53131609</v>
      </c>
      <c r="WJQ1790" s="62">
        <v>53131609</v>
      </c>
      <c r="WJR1790" s="62">
        <v>53131609</v>
      </c>
      <c r="WJS1790" s="62">
        <v>53131609</v>
      </c>
      <c r="WJT1790" s="62">
        <v>53131609</v>
      </c>
      <c r="WJU1790" s="62">
        <v>53131609</v>
      </c>
      <c r="WJV1790" s="62">
        <v>53131609</v>
      </c>
      <c r="WJW1790" s="62">
        <v>53131609</v>
      </c>
      <c r="WJX1790" s="62">
        <v>53131609</v>
      </c>
      <c r="WJY1790" s="62">
        <v>53131609</v>
      </c>
      <c r="WJZ1790" s="62">
        <v>53131609</v>
      </c>
      <c r="WKA1790" s="62">
        <v>53131609</v>
      </c>
      <c r="WKB1790" s="62">
        <v>53131609</v>
      </c>
      <c r="WKC1790" s="62">
        <v>53131609</v>
      </c>
      <c r="WKD1790" s="62">
        <v>53131609</v>
      </c>
      <c r="WKE1790" s="62">
        <v>53131609</v>
      </c>
      <c r="WKF1790" s="62">
        <v>53131609</v>
      </c>
      <c r="WKG1790" s="62">
        <v>53131609</v>
      </c>
      <c r="WKH1790" s="62">
        <v>53131609</v>
      </c>
      <c r="WKI1790" s="62">
        <v>53131609</v>
      </c>
      <c r="WKJ1790" s="62">
        <v>53131609</v>
      </c>
      <c r="WKK1790" s="62">
        <v>53131609</v>
      </c>
      <c r="WKL1790" s="62">
        <v>53131609</v>
      </c>
      <c r="WKM1790" s="62">
        <v>53131609</v>
      </c>
      <c r="WKN1790" s="62">
        <v>53131609</v>
      </c>
      <c r="WKO1790" s="62">
        <v>53131609</v>
      </c>
      <c r="WKP1790" s="62">
        <v>53131609</v>
      </c>
      <c r="WKQ1790" s="62">
        <v>53131609</v>
      </c>
      <c r="WKR1790" s="62">
        <v>53131609</v>
      </c>
      <c r="WKS1790" s="62">
        <v>53131609</v>
      </c>
      <c r="WKT1790" s="62">
        <v>53131609</v>
      </c>
      <c r="WKU1790" s="62">
        <v>53131609</v>
      </c>
      <c r="WKV1790" s="62">
        <v>53131609</v>
      </c>
      <c r="WKW1790" s="62">
        <v>53131609</v>
      </c>
      <c r="WKX1790" s="62">
        <v>53131609</v>
      </c>
      <c r="WKY1790" s="62">
        <v>53131609</v>
      </c>
      <c r="WKZ1790" s="62">
        <v>53131609</v>
      </c>
      <c r="WLA1790" s="62">
        <v>53131609</v>
      </c>
      <c r="WLB1790" s="62">
        <v>53131609</v>
      </c>
      <c r="WLC1790" s="62">
        <v>53131609</v>
      </c>
      <c r="WLD1790" s="62">
        <v>53131609</v>
      </c>
      <c r="WLE1790" s="62">
        <v>53131609</v>
      </c>
      <c r="WLF1790" s="62">
        <v>53131609</v>
      </c>
      <c r="WLG1790" s="62">
        <v>53131609</v>
      </c>
      <c r="WLH1790" s="62">
        <v>53131609</v>
      </c>
      <c r="WLI1790" s="62">
        <v>53131609</v>
      </c>
      <c r="WLJ1790" s="62">
        <v>53131609</v>
      </c>
      <c r="WLK1790" s="62">
        <v>53131609</v>
      </c>
      <c r="WLL1790" s="62">
        <v>53131609</v>
      </c>
      <c r="WLM1790" s="62">
        <v>53131609</v>
      </c>
      <c r="WLN1790" s="62">
        <v>53131609</v>
      </c>
      <c r="WLO1790" s="62">
        <v>53131609</v>
      </c>
      <c r="WLP1790" s="62">
        <v>53131609</v>
      </c>
      <c r="WLQ1790" s="62">
        <v>53131609</v>
      </c>
      <c r="WLR1790" s="62">
        <v>53131609</v>
      </c>
      <c r="WLS1790" s="62">
        <v>53131609</v>
      </c>
      <c r="WLT1790" s="62">
        <v>53131609</v>
      </c>
      <c r="WLU1790" s="62">
        <v>53131609</v>
      </c>
      <c r="WLV1790" s="62">
        <v>53131609</v>
      </c>
      <c r="WLW1790" s="62">
        <v>53131609</v>
      </c>
      <c r="WLX1790" s="62">
        <v>53131609</v>
      </c>
      <c r="WLY1790" s="62">
        <v>53131609</v>
      </c>
      <c r="WLZ1790" s="62">
        <v>53131609</v>
      </c>
      <c r="WMA1790" s="62">
        <v>53131609</v>
      </c>
      <c r="WMB1790" s="62">
        <v>53131609</v>
      </c>
      <c r="WMC1790" s="62">
        <v>53131609</v>
      </c>
      <c r="WMD1790" s="62">
        <v>53131609</v>
      </c>
      <c r="WME1790" s="62">
        <v>53131609</v>
      </c>
      <c r="WMF1790" s="62">
        <v>53131609</v>
      </c>
      <c r="WMG1790" s="62">
        <v>53131609</v>
      </c>
      <c r="WMH1790" s="62">
        <v>53131609</v>
      </c>
      <c r="WMI1790" s="62">
        <v>53131609</v>
      </c>
      <c r="WMJ1790" s="62">
        <v>53131609</v>
      </c>
      <c r="WMK1790" s="62">
        <v>53131609</v>
      </c>
      <c r="WML1790" s="62">
        <v>53131609</v>
      </c>
      <c r="WMM1790" s="62">
        <v>53131609</v>
      </c>
      <c r="WMN1790" s="62">
        <v>53131609</v>
      </c>
      <c r="WMO1790" s="62">
        <v>53131609</v>
      </c>
      <c r="WMP1790" s="62">
        <v>53131609</v>
      </c>
      <c r="WMQ1790" s="62">
        <v>53131609</v>
      </c>
      <c r="WMR1790" s="62">
        <v>53131609</v>
      </c>
      <c r="WMS1790" s="62">
        <v>53131609</v>
      </c>
      <c r="WMT1790" s="62">
        <v>53131609</v>
      </c>
      <c r="WMU1790" s="62">
        <v>53131609</v>
      </c>
      <c r="WMV1790" s="62">
        <v>53131609</v>
      </c>
      <c r="WMW1790" s="62">
        <v>53131609</v>
      </c>
      <c r="WMX1790" s="62">
        <v>53131609</v>
      </c>
      <c r="WMY1790" s="62">
        <v>53131609</v>
      </c>
      <c r="WMZ1790" s="62">
        <v>53131609</v>
      </c>
      <c r="WNA1790" s="62">
        <v>53131609</v>
      </c>
      <c r="WNB1790" s="62">
        <v>53131609</v>
      </c>
      <c r="WNC1790" s="62">
        <v>53131609</v>
      </c>
      <c r="WND1790" s="62">
        <v>53131609</v>
      </c>
      <c r="WNE1790" s="62">
        <v>53131609</v>
      </c>
      <c r="WNF1790" s="62">
        <v>53131609</v>
      </c>
      <c r="WNG1790" s="62">
        <v>53131609</v>
      </c>
      <c r="WNH1790" s="62">
        <v>53131609</v>
      </c>
      <c r="WNI1790" s="62">
        <v>53131609</v>
      </c>
      <c r="WNJ1790" s="62">
        <v>53131609</v>
      </c>
      <c r="WNK1790" s="62">
        <v>53131609</v>
      </c>
      <c r="WNL1790" s="62">
        <v>53131609</v>
      </c>
      <c r="WNM1790" s="62">
        <v>53131609</v>
      </c>
      <c r="WNN1790" s="62">
        <v>53131609</v>
      </c>
      <c r="WNO1790" s="62">
        <v>53131609</v>
      </c>
      <c r="WNP1790" s="62">
        <v>53131609</v>
      </c>
      <c r="WNQ1790" s="62">
        <v>53131609</v>
      </c>
      <c r="WNR1790" s="62">
        <v>53131609</v>
      </c>
      <c r="WNS1790" s="62">
        <v>53131609</v>
      </c>
      <c r="WNT1790" s="62">
        <v>53131609</v>
      </c>
      <c r="WNU1790" s="62">
        <v>53131609</v>
      </c>
      <c r="WNV1790" s="62">
        <v>53131609</v>
      </c>
      <c r="WNW1790" s="62">
        <v>53131609</v>
      </c>
      <c r="WNX1790" s="62">
        <v>53131609</v>
      </c>
      <c r="WNY1790" s="62">
        <v>53131609</v>
      </c>
      <c r="WNZ1790" s="62">
        <v>53131609</v>
      </c>
      <c r="WOA1790" s="62">
        <v>53131609</v>
      </c>
      <c r="WOB1790" s="62">
        <v>53131609</v>
      </c>
      <c r="WOC1790" s="62">
        <v>53131609</v>
      </c>
      <c r="WOD1790" s="62">
        <v>53131609</v>
      </c>
      <c r="WOE1790" s="62">
        <v>53131609</v>
      </c>
      <c r="WOF1790" s="62">
        <v>53131609</v>
      </c>
      <c r="WOG1790" s="62">
        <v>53131609</v>
      </c>
      <c r="WOH1790" s="62">
        <v>53131609</v>
      </c>
      <c r="WOI1790" s="62">
        <v>53131609</v>
      </c>
      <c r="WOJ1790" s="62">
        <v>53131609</v>
      </c>
      <c r="WOK1790" s="62">
        <v>53131609</v>
      </c>
      <c r="WOL1790" s="62">
        <v>53131609</v>
      </c>
      <c r="WOM1790" s="62">
        <v>53131609</v>
      </c>
      <c r="WON1790" s="62">
        <v>53131609</v>
      </c>
      <c r="WOO1790" s="62">
        <v>53131609</v>
      </c>
      <c r="WOP1790" s="62">
        <v>53131609</v>
      </c>
      <c r="WOQ1790" s="62">
        <v>53131609</v>
      </c>
      <c r="WOR1790" s="62">
        <v>53131609</v>
      </c>
      <c r="WOS1790" s="62">
        <v>53131609</v>
      </c>
      <c r="WOT1790" s="62">
        <v>53131609</v>
      </c>
      <c r="WOU1790" s="62">
        <v>53131609</v>
      </c>
      <c r="WOV1790" s="62">
        <v>53131609</v>
      </c>
      <c r="WOW1790" s="62">
        <v>53131609</v>
      </c>
      <c r="WOX1790" s="62">
        <v>53131609</v>
      </c>
      <c r="WOY1790" s="62">
        <v>53131609</v>
      </c>
      <c r="WOZ1790" s="62">
        <v>53131609</v>
      </c>
      <c r="WPA1790" s="62">
        <v>53131609</v>
      </c>
      <c r="WPB1790" s="62">
        <v>53131609</v>
      </c>
      <c r="WPC1790" s="62">
        <v>53131609</v>
      </c>
      <c r="WPD1790" s="62">
        <v>53131609</v>
      </c>
      <c r="WPE1790" s="62">
        <v>53131609</v>
      </c>
      <c r="WPF1790" s="62">
        <v>53131609</v>
      </c>
      <c r="WPG1790" s="62">
        <v>53131609</v>
      </c>
      <c r="WPH1790" s="62">
        <v>53131609</v>
      </c>
      <c r="WPI1790" s="62">
        <v>53131609</v>
      </c>
      <c r="WPJ1790" s="62">
        <v>53131609</v>
      </c>
      <c r="WPK1790" s="62">
        <v>53131609</v>
      </c>
      <c r="WPL1790" s="62">
        <v>53131609</v>
      </c>
      <c r="WPM1790" s="62">
        <v>53131609</v>
      </c>
      <c r="WPN1790" s="62">
        <v>53131609</v>
      </c>
      <c r="WPO1790" s="62">
        <v>53131609</v>
      </c>
      <c r="WPP1790" s="62">
        <v>53131609</v>
      </c>
      <c r="WPQ1790" s="62">
        <v>53131609</v>
      </c>
      <c r="WPR1790" s="62">
        <v>53131609</v>
      </c>
      <c r="WPS1790" s="62">
        <v>53131609</v>
      </c>
      <c r="WPT1790" s="62">
        <v>53131609</v>
      </c>
      <c r="WPU1790" s="62">
        <v>53131609</v>
      </c>
      <c r="WPV1790" s="62">
        <v>53131609</v>
      </c>
      <c r="WPW1790" s="62">
        <v>53131609</v>
      </c>
      <c r="WPX1790" s="62">
        <v>53131609</v>
      </c>
      <c r="WPY1790" s="62">
        <v>53131609</v>
      </c>
      <c r="WPZ1790" s="62">
        <v>53131609</v>
      </c>
      <c r="WQA1790" s="62">
        <v>53131609</v>
      </c>
      <c r="WQB1790" s="62">
        <v>53131609</v>
      </c>
      <c r="WQC1790" s="62">
        <v>53131609</v>
      </c>
      <c r="WQD1790" s="62">
        <v>53131609</v>
      </c>
      <c r="WQE1790" s="62">
        <v>53131609</v>
      </c>
      <c r="WQF1790" s="62">
        <v>53131609</v>
      </c>
      <c r="WQG1790" s="62">
        <v>53131609</v>
      </c>
      <c r="WQH1790" s="62">
        <v>53131609</v>
      </c>
      <c r="WQI1790" s="62">
        <v>53131609</v>
      </c>
      <c r="WQJ1790" s="62">
        <v>53131609</v>
      </c>
      <c r="WQK1790" s="62">
        <v>53131609</v>
      </c>
      <c r="WQL1790" s="62">
        <v>53131609</v>
      </c>
      <c r="WQM1790" s="62">
        <v>53131609</v>
      </c>
      <c r="WQN1790" s="62">
        <v>53131609</v>
      </c>
      <c r="WQO1790" s="62">
        <v>53131609</v>
      </c>
      <c r="WQP1790" s="62">
        <v>53131609</v>
      </c>
      <c r="WQQ1790" s="62">
        <v>53131609</v>
      </c>
      <c r="WQR1790" s="62">
        <v>53131609</v>
      </c>
      <c r="WQS1790" s="62">
        <v>53131609</v>
      </c>
      <c r="WQT1790" s="62">
        <v>53131609</v>
      </c>
      <c r="WQU1790" s="62">
        <v>53131609</v>
      </c>
      <c r="WQV1790" s="62">
        <v>53131609</v>
      </c>
      <c r="WQW1790" s="62">
        <v>53131609</v>
      </c>
      <c r="WQX1790" s="62">
        <v>53131609</v>
      </c>
      <c r="WQY1790" s="62">
        <v>53131609</v>
      </c>
      <c r="WQZ1790" s="62">
        <v>53131609</v>
      </c>
      <c r="WRA1790" s="62">
        <v>53131609</v>
      </c>
      <c r="WRB1790" s="62">
        <v>53131609</v>
      </c>
      <c r="WRC1790" s="62">
        <v>53131609</v>
      </c>
      <c r="WRD1790" s="62">
        <v>53131609</v>
      </c>
      <c r="WRE1790" s="62">
        <v>53131609</v>
      </c>
      <c r="WRF1790" s="62">
        <v>53131609</v>
      </c>
      <c r="WRG1790" s="62">
        <v>53131609</v>
      </c>
      <c r="WRH1790" s="62">
        <v>53131609</v>
      </c>
      <c r="WRI1790" s="62">
        <v>53131609</v>
      </c>
      <c r="WRJ1790" s="62">
        <v>53131609</v>
      </c>
      <c r="WRK1790" s="62">
        <v>53131609</v>
      </c>
      <c r="WRL1790" s="62">
        <v>53131609</v>
      </c>
      <c r="WRM1790" s="62">
        <v>53131609</v>
      </c>
      <c r="WRN1790" s="62">
        <v>53131609</v>
      </c>
      <c r="WRO1790" s="62">
        <v>53131609</v>
      </c>
      <c r="WRP1790" s="62">
        <v>53131609</v>
      </c>
      <c r="WRQ1790" s="62">
        <v>53131609</v>
      </c>
      <c r="WRR1790" s="62">
        <v>53131609</v>
      </c>
      <c r="WRS1790" s="62">
        <v>53131609</v>
      </c>
      <c r="WRT1790" s="62">
        <v>53131609</v>
      </c>
      <c r="WRU1790" s="62">
        <v>53131609</v>
      </c>
      <c r="WRV1790" s="62">
        <v>53131609</v>
      </c>
      <c r="WRW1790" s="62">
        <v>53131609</v>
      </c>
      <c r="WRX1790" s="62">
        <v>53131609</v>
      </c>
      <c r="WRY1790" s="62">
        <v>53131609</v>
      </c>
      <c r="WRZ1790" s="62">
        <v>53131609</v>
      </c>
      <c r="WSA1790" s="62">
        <v>53131609</v>
      </c>
      <c r="WSB1790" s="62">
        <v>53131609</v>
      </c>
      <c r="WSC1790" s="62">
        <v>53131609</v>
      </c>
      <c r="WSD1790" s="62">
        <v>53131609</v>
      </c>
      <c r="WSE1790" s="62">
        <v>53131609</v>
      </c>
      <c r="WSF1790" s="62">
        <v>53131609</v>
      </c>
      <c r="WSG1790" s="62">
        <v>53131609</v>
      </c>
      <c r="WSH1790" s="62">
        <v>53131609</v>
      </c>
      <c r="WSI1790" s="62">
        <v>53131609</v>
      </c>
      <c r="WSJ1790" s="62">
        <v>53131609</v>
      </c>
      <c r="WSK1790" s="62">
        <v>53131609</v>
      </c>
      <c r="WSL1790" s="62">
        <v>53131609</v>
      </c>
      <c r="WSM1790" s="62">
        <v>53131609</v>
      </c>
      <c r="WSN1790" s="62">
        <v>53131609</v>
      </c>
      <c r="WSO1790" s="62">
        <v>53131609</v>
      </c>
      <c r="WSP1790" s="62">
        <v>53131609</v>
      </c>
      <c r="WSQ1790" s="62">
        <v>53131609</v>
      </c>
      <c r="WSR1790" s="62">
        <v>53131609</v>
      </c>
      <c r="WSS1790" s="62">
        <v>53131609</v>
      </c>
      <c r="WST1790" s="62">
        <v>53131609</v>
      </c>
      <c r="WSU1790" s="62">
        <v>53131609</v>
      </c>
      <c r="WSV1790" s="62">
        <v>53131609</v>
      </c>
      <c r="WSW1790" s="62">
        <v>53131609</v>
      </c>
      <c r="WSX1790" s="62">
        <v>53131609</v>
      </c>
      <c r="WSY1790" s="62">
        <v>53131609</v>
      </c>
      <c r="WSZ1790" s="62">
        <v>53131609</v>
      </c>
      <c r="WTA1790" s="62">
        <v>53131609</v>
      </c>
      <c r="WTB1790" s="62">
        <v>53131609</v>
      </c>
      <c r="WTC1790" s="62">
        <v>53131609</v>
      </c>
      <c r="WTD1790" s="62">
        <v>53131609</v>
      </c>
      <c r="WTE1790" s="62">
        <v>53131609</v>
      </c>
      <c r="WTF1790" s="62">
        <v>53131609</v>
      </c>
      <c r="WTG1790" s="62">
        <v>53131609</v>
      </c>
      <c r="WTH1790" s="62">
        <v>53131609</v>
      </c>
      <c r="WTI1790" s="62">
        <v>53131609</v>
      </c>
      <c r="WTJ1790" s="62">
        <v>53131609</v>
      </c>
      <c r="WTK1790" s="62">
        <v>53131609</v>
      </c>
      <c r="WTL1790" s="62">
        <v>53131609</v>
      </c>
      <c r="WTM1790" s="62">
        <v>53131609</v>
      </c>
      <c r="WTN1790" s="62">
        <v>53131609</v>
      </c>
      <c r="WTO1790" s="62">
        <v>53131609</v>
      </c>
      <c r="WTP1790" s="62">
        <v>53131609</v>
      </c>
      <c r="WTQ1790" s="62">
        <v>53131609</v>
      </c>
      <c r="WTR1790" s="62">
        <v>53131609</v>
      </c>
      <c r="WTS1790" s="62">
        <v>53131609</v>
      </c>
      <c r="WTT1790" s="62">
        <v>53131609</v>
      </c>
      <c r="WTU1790" s="62">
        <v>53131609</v>
      </c>
      <c r="WTV1790" s="62">
        <v>53131609</v>
      </c>
      <c r="WTW1790" s="62">
        <v>53131609</v>
      </c>
      <c r="WTX1790" s="62">
        <v>53131609</v>
      </c>
      <c r="WTY1790" s="62">
        <v>53131609</v>
      </c>
      <c r="WTZ1790" s="62">
        <v>53131609</v>
      </c>
      <c r="WUA1790" s="62">
        <v>53131609</v>
      </c>
      <c r="WUB1790" s="62">
        <v>53131609</v>
      </c>
      <c r="WUC1790" s="62">
        <v>53131609</v>
      </c>
      <c r="WUD1790" s="62">
        <v>53131609</v>
      </c>
      <c r="WUE1790" s="62">
        <v>53131609</v>
      </c>
      <c r="WUF1790" s="62">
        <v>53131609</v>
      </c>
      <c r="WUG1790" s="62">
        <v>53131609</v>
      </c>
      <c r="WUH1790" s="62">
        <v>53131609</v>
      </c>
      <c r="WUI1790" s="62">
        <v>53131609</v>
      </c>
      <c r="WUJ1790" s="62">
        <v>53131609</v>
      </c>
      <c r="WUK1790" s="62">
        <v>53131609</v>
      </c>
      <c r="WUL1790" s="62">
        <v>53131609</v>
      </c>
      <c r="WUM1790" s="62">
        <v>53131609</v>
      </c>
      <c r="WUN1790" s="62">
        <v>53131609</v>
      </c>
      <c r="WUO1790" s="62">
        <v>53131609</v>
      </c>
      <c r="WUP1790" s="62">
        <v>53131609</v>
      </c>
      <c r="WUQ1790" s="62">
        <v>53131609</v>
      </c>
      <c r="WUR1790" s="62">
        <v>53131609</v>
      </c>
      <c r="WUS1790" s="62">
        <v>53131609</v>
      </c>
      <c r="WUT1790" s="62">
        <v>53131609</v>
      </c>
      <c r="WUU1790" s="62">
        <v>53131609</v>
      </c>
      <c r="WUV1790" s="62">
        <v>53131609</v>
      </c>
      <c r="WUW1790" s="62">
        <v>53131609</v>
      </c>
      <c r="WUX1790" s="62">
        <v>53131609</v>
      </c>
      <c r="WUY1790" s="62">
        <v>53131609</v>
      </c>
      <c r="WUZ1790" s="62">
        <v>53131609</v>
      </c>
      <c r="WVA1790" s="62">
        <v>53131609</v>
      </c>
      <c r="WVB1790" s="62">
        <v>53131609</v>
      </c>
      <c r="WVC1790" s="62">
        <v>53131609</v>
      </c>
      <c r="WVD1790" s="62">
        <v>53131609</v>
      </c>
      <c r="WVE1790" s="62">
        <v>53131609</v>
      </c>
      <c r="WVF1790" s="62">
        <v>53131609</v>
      </c>
      <c r="WVG1790" s="62">
        <v>53131609</v>
      </c>
      <c r="WVH1790" s="62">
        <v>53131609</v>
      </c>
      <c r="WVI1790" s="62">
        <v>53131609</v>
      </c>
      <c r="WVJ1790" s="62">
        <v>53131609</v>
      </c>
      <c r="WVK1790" s="62">
        <v>53131609</v>
      </c>
      <c r="WVL1790" s="62">
        <v>53131609</v>
      </c>
      <c r="WVM1790" s="62">
        <v>53131609</v>
      </c>
      <c r="WVN1790" s="62">
        <v>53131609</v>
      </c>
      <c r="WVO1790" s="62">
        <v>53131609</v>
      </c>
      <c r="WVP1790" s="62">
        <v>53131609</v>
      </c>
      <c r="WVQ1790" s="62">
        <v>53131609</v>
      </c>
      <c r="WVR1790" s="62">
        <v>53131609</v>
      </c>
      <c r="WVS1790" s="62">
        <v>53131609</v>
      </c>
      <c r="WVT1790" s="62">
        <v>53131609</v>
      </c>
      <c r="WVU1790" s="62">
        <v>53131609</v>
      </c>
      <c r="WVV1790" s="62">
        <v>53131609</v>
      </c>
      <c r="WVW1790" s="62">
        <v>53131609</v>
      </c>
      <c r="WVX1790" s="62">
        <v>53131609</v>
      </c>
      <c r="WVY1790" s="62">
        <v>53131609</v>
      </c>
      <c r="WVZ1790" s="62">
        <v>53131609</v>
      </c>
      <c r="WWA1790" s="62">
        <v>53131609</v>
      </c>
      <c r="WWB1790" s="62">
        <v>53131609</v>
      </c>
      <c r="WWC1790" s="62">
        <v>53131609</v>
      </c>
      <c r="WWD1790" s="62">
        <v>53131609</v>
      </c>
      <c r="WWE1790" s="62">
        <v>53131609</v>
      </c>
      <c r="WWF1790" s="62">
        <v>53131609</v>
      </c>
      <c r="WWG1790" s="62">
        <v>53131609</v>
      </c>
      <c r="WWH1790" s="62">
        <v>53131609</v>
      </c>
      <c r="WWI1790" s="62">
        <v>53131609</v>
      </c>
      <c r="WWJ1790" s="62">
        <v>53131609</v>
      </c>
      <c r="WWK1790" s="62">
        <v>53131609</v>
      </c>
      <c r="WWL1790" s="62">
        <v>53131609</v>
      </c>
      <c r="WWM1790" s="62">
        <v>53131609</v>
      </c>
      <c r="WWN1790" s="62">
        <v>53131609</v>
      </c>
      <c r="WWO1790" s="62">
        <v>53131609</v>
      </c>
      <c r="WWP1790" s="62">
        <v>53131609</v>
      </c>
      <c r="WWQ1790" s="62">
        <v>53131609</v>
      </c>
      <c r="WWR1790" s="62">
        <v>53131609</v>
      </c>
      <c r="WWS1790" s="62">
        <v>53131609</v>
      </c>
      <c r="WWT1790" s="62">
        <v>53131609</v>
      </c>
      <c r="WWU1790" s="62">
        <v>53131609</v>
      </c>
      <c r="WWV1790" s="62">
        <v>53131609</v>
      </c>
      <c r="WWW1790" s="62">
        <v>53131609</v>
      </c>
      <c r="WWX1790" s="62">
        <v>53131609</v>
      </c>
      <c r="WWY1790" s="62">
        <v>53131609</v>
      </c>
      <c r="WWZ1790" s="62">
        <v>53131609</v>
      </c>
      <c r="WXA1790" s="62">
        <v>53131609</v>
      </c>
      <c r="WXB1790" s="62">
        <v>53131609</v>
      </c>
      <c r="WXC1790" s="62">
        <v>53131609</v>
      </c>
      <c r="WXD1790" s="62">
        <v>53131609</v>
      </c>
      <c r="WXE1790" s="62">
        <v>53131609</v>
      </c>
      <c r="WXF1790" s="62">
        <v>53131609</v>
      </c>
      <c r="WXG1790" s="62">
        <v>53131609</v>
      </c>
      <c r="WXH1790" s="62">
        <v>53131609</v>
      </c>
      <c r="WXI1790" s="62">
        <v>53131609</v>
      </c>
      <c r="WXJ1790" s="62">
        <v>53131609</v>
      </c>
      <c r="WXK1790" s="62">
        <v>53131609</v>
      </c>
      <c r="WXL1790" s="62">
        <v>53131609</v>
      </c>
      <c r="WXM1790" s="62">
        <v>53131609</v>
      </c>
      <c r="WXN1790" s="62">
        <v>53131609</v>
      </c>
      <c r="WXO1790" s="62">
        <v>53131609</v>
      </c>
      <c r="WXP1790" s="62">
        <v>53131609</v>
      </c>
      <c r="WXQ1790" s="62">
        <v>53131609</v>
      </c>
      <c r="WXR1790" s="62">
        <v>53131609</v>
      </c>
      <c r="WXS1790" s="62">
        <v>53131609</v>
      </c>
      <c r="WXT1790" s="62">
        <v>53131609</v>
      </c>
      <c r="WXU1790" s="62">
        <v>53131609</v>
      </c>
      <c r="WXV1790" s="62">
        <v>53131609</v>
      </c>
      <c r="WXW1790" s="62">
        <v>53131609</v>
      </c>
      <c r="WXX1790" s="62">
        <v>53131609</v>
      </c>
      <c r="WXY1790" s="62">
        <v>53131609</v>
      </c>
      <c r="WXZ1790" s="62">
        <v>53131609</v>
      </c>
      <c r="WYA1790" s="62">
        <v>53131609</v>
      </c>
      <c r="WYB1790" s="62">
        <v>53131609</v>
      </c>
      <c r="WYC1790" s="62">
        <v>53131609</v>
      </c>
      <c r="WYD1790" s="62">
        <v>53131609</v>
      </c>
      <c r="WYE1790" s="62">
        <v>53131609</v>
      </c>
      <c r="WYF1790" s="62">
        <v>53131609</v>
      </c>
      <c r="WYG1790" s="62">
        <v>53131609</v>
      </c>
      <c r="WYH1790" s="62">
        <v>53131609</v>
      </c>
      <c r="WYI1790" s="62">
        <v>53131609</v>
      </c>
      <c r="WYJ1790" s="62">
        <v>53131609</v>
      </c>
      <c r="WYK1790" s="62">
        <v>53131609</v>
      </c>
      <c r="WYL1790" s="62">
        <v>53131609</v>
      </c>
      <c r="WYM1790" s="62">
        <v>53131609</v>
      </c>
      <c r="WYN1790" s="62">
        <v>53131609</v>
      </c>
      <c r="WYO1790" s="62">
        <v>53131609</v>
      </c>
      <c r="WYP1790" s="62">
        <v>53131609</v>
      </c>
      <c r="WYQ1790" s="62">
        <v>53131609</v>
      </c>
      <c r="WYR1790" s="62">
        <v>53131609</v>
      </c>
      <c r="WYS1790" s="62">
        <v>53131609</v>
      </c>
      <c r="WYT1790" s="62">
        <v>53131609</v>
      </c>
      <c r="WYU1790" s="62">
        <v>53131609</v>
      </c>
      <c r="WYV1790" s="62">
        <v>53131609</v>
      </c>
      <c r="WYW1790" s="62">
        <v>53131609</v>
      </c>
      <c r="WYX1790" s="62">
        <v>53131609</v>
      </c>
      <c r="WYY1790" s="62">
        <v>53131609</v>
      </c>
      <c r="WYZ1790" s="62">
        <v>53131609</v>
      </c>
      <c r="WZA1790" s="62">
        <v>53131609</v>
      </c>
      <c r="WZB1790" s="62">
        <v>53131609</v>
      </c>
      <c r="WZC1790" s="62">
        <v>53131609</v>
      </c>
      <c r="WZD1790" s="62">
        <v>53131609</v>
      </c>
      <c r="WZE1790" s="62">
        <v>53131609</v>
      </c>
      <c r="WZF1790" s="62">
        <v>53131609</v>
      </c>
      <c r="WZG1790" s="62">
        <v>53131609</v>
      </c>
      <c r="WZH1790" s="62">
        <v>53131609</v>
      </c>
      <c r="WZI1790" s="62">
        <v>53131609</v>
      </c>
      <c r="WZJ1790" s="62">
        <v>53131609</v>
      </c>
      <c r="WZK1790" s="62">
        <v>53131609</v>
      </c>
      <c r="WZL1790" s="62">
        <v>53131609</v>
      </c>
      <c r="WZM1790" s="62">
        <v>53131609</v>
      </c>
      <c r="WZN1790" s="62">
        <v>53131609</v>
      </c>
      <c r="WZO1790" s="62">
        <v>53131609</v>
      </c>
      <c r="WZP1790" s="62">
        <v>53131609</v>
      </c>
      <c r="WZQ1790" s="62">
        <v>53131609</v>
      </c>
      <c r="WZR1790" s="62">
        <v>53131609</v>
      </c>
      <c r="WZS1790" s="62">
        <v>53131609</v>
      </c>
      <c r="WZT1790" s="62">
        <v>53131609</v>
      </c>
      <c r="WZU1790" s="62">
        <v>53131609</v>
      </c>
      <c r="WZV1790" s="62">
        <v>53131609</v>
      </c>
      <c r="WZW1790" s="62">
        <v>53131609</v>
      </c>
      <c r="WZX1790" s="62">
        <v>53131609</v>
      </c>
      <c r="WZY1790" s="62">
        <v>53131609</v>
      </c>
      <c r="WZZ1790" s="62">
        <v>53131609</v>
      </c>
      <c r="XAA1790" s="62">
        <v>53131609</v>
      </c>
      <c r="XAB1790" s="62">
        <v>53131609</v>
      </c>
      <c r="XAC1790" s="62">
        <v>53131609</v>
      </c>
      <c r="XAD1790" s="62">
        <v>53131609</v>
      </c>
      <c r="XAE1790" s="62">
        <v>53131609</v>
      </c>
      <c r="XAF1790" s="62">
        <v>53131609</v>
      </c>
      <c r="XAG1790" s="62">
        <v>53131609</v>
      </c>
      <c r="XAH1790" s="62">
        <v>53131609</v>
      </c>
      <c r="XAI1790" s="62">
        <v>53131609</v>
      </c>
      <c r="XAJ1790" s="62">
        <v>53131609</v>
      </c>
      <c r="XAK1790" s="62">
        <v>53131609</v>
      </c>
      <c r="XAL1790" s="62">
        <v>53131609</v>
      </c>
      <c r="XAM1790" s="62">
        <v>53131609</v>
      </c>
      <c r="XAN1790" s="62">
        <v>53131609</v>
      </c>
      <c r="XAO1790" s="62">
        <v>53131609</v>
      </c>
      <c r="XAP1790" s="62">
        <v>53131609</v>
      </c>
      <c r="XAQ1790" s="62">
        <v>53131609</v>
      </c>
      <c r="XAR1790" s="62">
        <v>53131609</v>
      </c>
      <c r="XAS1790" s="62">
        <v>53131609</v>
      </c>
      <c r="XAT1790" s="62">
        <v>53131609</v>
      </c>
      <c r="XAU1790" s="62">
        <v>53131609</v>
      </c>
      <c r="XAV1790" s="62">
        <v>53131609</v>
      </c>
      <c r="XAW1790" s="62">
        <v>53131609</v>
      </c>
      <c r="XAX1790" s="62">
        <v>53131609</v>
      </c>
      <c r="XAY1790" s="62">
        <v>53131609</v>
      </c>
      <c r="XAZ1790" s="62">
        <v>53131609</v>
      </c>
      <c r="XBA1790" s="62">
        <v>53131609</v>
      </c>
      <c r="XBB1790" s="62">
        <v>53131609</v>
      </c>
      <c r="XBC1790" s="62">
        <v>53131609</v>
      </c>
      <c r="XBD1790" s="62">
        <v>53131609</v>
      </c>
      <c r="XBE1790" s="62">
        <v>53131609</v>
      </c>
      <c r="XBF1790" s="62">
        <v>53131609</v>
      </c>
      <c r="XBG1790" s="62">
        <v>53131609</v>
      </c>
      <c r="XBH1790" s="62">
        <v>53131609</v>
      </c>
      <c r="XBI1790" s="62">
        <v>53131609</v>
      </c>
      <c r="XBJ1790" s="62">
        <v>53131609</v>
      </c>
      <c r="XBK1790" s="62">
        <v>53131609</v>
      </c>
      <c r="XBL1790" s="62">
        <v>53131609</v>
      </c>
      <c r="XBM1790" s="62">
        <v>53131609</v>
      </c>
      <c r="XBN1790" s="62">
        <v>53131609</v>
      </c>
      <c r="XBO1790" s="62">
        <v>53131609</v>
      </c>
      <c r="XBP1790" s="62">
        <v>53131609</v>
      </c>
      <c r="XBQ1790" s="62">
        <v>53131609</v>
      </c>
      <c r="XBR1790" s="62">
        <v>53131609</v>
      </c>
      <c r="XBS1790" s="62">
        <v>53131609</v>
      </c>
      <c r="XBT1790" s="62">
        <v>53131609</v>
      </c>
      <c r="XBU1790" s="62">
        <v>53131609</v>
      </c>
      <c r="XBV1790" s="62">
        <v>53131609</v>
      </c>
      <c r="XBW1790" s="62">
        <v>53131609</v>
      </c>
      <c r="XBX1790" s="62">
        <v>53131609</v>
      </c>
      <c r="XBY1790" s="62">
        <v>53131609</v>
      </c>
      <c r="XBZ1790" s="62">
        <v>53131609</v>
      </c>
      <c r="XCA1790" s="62">
        <v>53131609</v>
      </c>
      <c r="XCB1790" s="62">
        <v>53131609</v>
      </c>
      <c r="XCC1790" s="62">
        <v>53131609</v>
      </c>
      <c r="XCD1790" s="62">
        <v>53131609</v>
      </c>
      <c r="XCE1790" s="62">
        <v>53131609</v>
      </c>
      <c r="XCF1790" s="62">
        <v>53131609</v>
      </c>
      <c r="XCG1790" s="62">
        <v>53131609</v>
      </c>
      <c r="XCH1790" s="62">
        <v>53131609</v>
      </c>
      <c r="XCI1790" s="62">
        <v>53131609</v>
      </c>
      <c r="XCJ1790" s="62">
        <v>53131609</v>
      </c>
      <c r="XCK1790" s="62">
        <v>53131609</v>
      </c>
      <c r="XCL1790" s="62">
        <v>53131609</v>
      </c>
      <c r="XCM1790" s="62">
        <v>53131609</v>
      </c>
      <c r="XCN1790" s="62">
        <v>53131609</v>
      </c>
      <c r="XCO1790" s="62">
        <v>53131609</v>
      </c>
      <c r="XCP1790" s="62">
        <v>53131609</v>
      </c>
      <c r="XCQ1790" s="62">
        <v>53131609</v>
      </c>
      <c r="XCR1790" s="62">
        <v>53131609</v>
      </c>
      <c r="XCS1790" s="62">
        <v>53131609</v>
      </c>
      <c r="XCT1790" s="62">
        <v>53131609</v>
      </c>
      <c r="XCU1790" s="62">
        <v>53131609</v>
      </c>
      <c r="XCV1790" s="62">
        <v>53131609</v>
      </c>
      <c r="XCW1790" s="62">
        <v>53131609</v>
      </c>
      <c r="XCX1790" s="62">
        <v>53131609</v>
      </c>
      <c r="XCY1790" s="62">
        <v>53131609</v>
      </c>
      <c r="XCZ1790" s="62">
        <v>53131609</v>
      </c>
      <c r="XDA1790" s="62">
        <v>53131609</v>
      </c>
      <c r="XDB1790" s="62">
        <v>53131609</v>
      </c>
      <c r="XDC1790" s="62">
        <v>53131609</v>
      </c>
      <c r="XDD1790" s="62">
        <v>53131609</v>
      </c>
      <c r="XDE1790" s="62">
        <v>53131609</v>
      </c>
      <c r="XDF1790" s="62">
        <v>53131609</v>
      </c>
      <c r="XDG1790" s="62">
        <v>53131609</v>
      </c>
      <c r="XDH1790" s="62">
        <v>53131609</v>
      </c>
      <c r="XDI1790" s="62">
        <v>53131609</v>
      </c>
      <c r="XDJ1790" s="62">
        <v>53131609</v>
      </c>
      <c r="XDK1790" s="62">
        <v>53131609</v>
      </c>
      <c r="XDL1790" s="62">
        <v>53131609</v>
      </c>
      <c r="XDM1790" s="62">
        <v>53131609</v>
      </c>
      <c r="XDN1790" s="62">
        <v>53131609</v>
      </c>
      <c r="XDO1790" s="62">
        <v>53131609</v>
      </c>
      <c r="XDP1790" s="62">
        <v>53131609</v>
      </c>
      <c r="XDQ1790" s="62">
        <v>53131609</v>
      </c>
      <c r="XDR1790" s="62">
        <v>53131609</v>
      </c>
      <c r="XDS1790" s="62">
        <v>53131609</v>
      </c>
      <c r="XDT1790" s="62">
        <v>53131609</v>
      </c>
      <c r="XDU1790" s="62">
        <v>53131609</v>
      </c>
      <c r="XDV1790" s="62">
        <v>53131609</v>
      </c>
      <c r="XDW1790" s="62">
        <v>53131609</v>
      </c>
      <c r="XDX1790" s="62">
        <v>53131609</v>
      </c>
      <c r="XDY1790" s="62">
        <v>53131609</v>
      </c>
      <c r="XDZ1790" s="62">
        <v>53131609</v>
      </c>
      <c r="XEA1790" s="62">
        <v>53131609</v>
      </c>
      <c r="XEB1790" s="62">
        <v>53131609</v>
      </c>
      <c r="XEC1790" s="62">
        <v>53131609</v>
      </c>
      <c r="XED1790" s="62">
        <v>53131609</v>
      </c>
      <c r="XEE1790" s="62">
        <v>53131609</v>
      </c>
      <c r="XEF1790" s="62">
        <v>53131609</v>
      </c>
      <c r="XEG1790" s="62">
        <v>53131609</v>
      </c>
      <c r="XEH1790" s="62">
        <v>53131609</v>
      </c>
      <c r="XEI1790" s="62">
        <v>53131609</v>
      </c>
      <c r="XEJ1790" s="62">
        <v>53131609</v>
      </c>
      <c r="XEK1790" s="62">
        <v>53131609</v>
      </c>
      <c r="XEL1790" s="62">
        <v>53131609</v>
      </c>
      <c r="XEM1790" s="62">
        <v>53131609</v>
      </c>
      <c r="XEN1790" s="62">
        <v>53131609</v>
      </c>
      <c r="XEO1790" s="62">
        <v>53131609</v>
      </c>
      <c r="XEP1790" s="62">
        <v>53131609</v>
      </c>
      <c r="XEQ1790" s="62">
        <v>53131609</v>
      </c>
      <c r="XER1790" s="62">
        <v>53131609</v>
      </c>
      <c r="XES1790" s="62">
        <v>53131609</v>
      </c>
      <c r="XET1790" s="62">
        <v>53131609</v>
      </c>
      <c r="XEU1790" s="62">
        <v>53131609</v>
      </c>
      <c r="XEV1790" s="62">
        <v>53131609</v>
      </c>
      <c r="XEW1790" s="62">
        <v>53131609</v>
      </c>
      <c r="XEX1790" s="62">
        <v>53131609</v>
      </c>
      <c r="XEY1790" s="62">
        <v>53131609</v>
      </c>
      <c r="XEZ1790" s="62">
        <v>53131609</v>
      </c>
      <c r="XFA1790" s="62">
        <v>53131609</v>
      </c>
      <c r="XFB1790" s="62">
        <v>53131609</v>
      </c>
      <c r="XFC1790" s="62">
        <v>53131609</v>
      </c>
      <c r="XFD1790" s="62">
        <v>53131609</v>
      </c>
    </row>
    <row r="1791" spans="1:16384" ht="14.1" customHeight="1" x14ac:dyDescent="0.2">
      <c r="A1791" s="97">
        <v>14111519</v>
      </c>
      <c r="B1791" s="101" t="s">
        <v>19109</v>
      </c>
      <c r="C1791" s="81" t="s">
        <v>1471</v>
      </c>
      <c r="D1791" s="81">
        <v>50</v>
      </c>
      <c r="E1791" s="91">
        <v>420</v>
      </c>
      <c r="F1791" s="92">
        <f t="shared" ca="1" si="46"/>
        <v>21000</v>
      </c>
      <c r="G1791" s="108"/>
      <c r="H1791" s="108"/>
      <c r="I1791" s="108"/>
      <c r="J1791" s="108"/>
      <c r="K1791" s="102"/>
      <c r="L1791" s="102"/>
      <c r="M1791" s="102"/>
      <c r="N1791" s="106"/>
      <c r="O1791" s="62"/>
      <c r="P1791" s="62"/>
      <c r="Q1791" s="62"/>
      <c r="R1791" s="62"/>
      <c r="S1791" s="62"/>
      <c r="T1791" s="62"/>
      <c r="U1791" s="62"/>
      <c r="V1791" s="62"/>
      <c r="W1791" s="62"/>
      <c r="X1791" s="62"/>
      <c r="Y1791" s="62"/>
      <c r="Z1791" s="62"/>
      <c r="AA1791" s="62"/>
      <c r="AB1791" s="62"/>
      <c r="AC1791" s="62"/>
      <c r="AD1791" s="62"/>
      <c r="AE1791" s="62"/>
      <c r="AF1791" s="62"/>
      <c r="AG1791" s="62"/>
      <c r="AH1791" s="62"/>
      <c r="AI1791" s="62"/>
      <c r="AJ1791" s="62"/>
      <c r="AK1791" s="62"/>
      <c r="AL1791" s="62"/>
      <c r="AM1791" s="62"/>
      <c r="AN1791" s="62">
        <v>53131609</v>
      </c>
      <c r="AO1791" s="62">
        <v>53131609</v>
      </c>
      <c r="AP1791" s="62">
        <v>53131609</v>
      </c>
      <c r="AQ1791" s="62">
        <v>53131609</v>
      </c>
      <c r="AR1791" s="62">
        <v>53131609</v>
      </c>
      <c r="AS1791" s="62">
        <v>53131609</v>
      </c>
      <c r="AT1791" s="62">
        <v>53131609</v>
      </c>
      <c r="AU1791" s="62">
        <v>53131609</v>
      </c>
      <c r="AV1791" s="62">
        <v>53131609</v>
      </c>
      <c r="AW1791" s="62">
        <v>53131609</v>
      </c>
      <c r="AX1791" s="62">
        <v>53131609</v>
      </c>
      <c r="AY1791" s="62">
        <v>53131609</v>
      </c>
      <c r="AZ1791" s="62">
        <v>53131609</v>
      </c>
      <c r="BA1791" s="62">
        <v>53131609</v>
      </c>
      <c r="BB1791" s="62">
        <v>53131609</v>
      </c>
      <c r="BC1791" s="62">
        <v>53131609</v>
      </c>
      <c r="BD1791" s="62">
        <v>53131609</v>
      </c>
      <c r="BE1791" s="62">
        <v>53131609</v>
      </c>
      <c r="BF1791" s="62">
        <v>53131609</v>
      </c>
      <c r="BG1791" s="62">
        <v>53131609</v>
      </c>
      <c r="BH1791" s="62">
        <v>53131609</v>
      </c>
      <c r="BI1791" s="62">
        <v>53131609</v>
      </c>
      <c r="BJ1791" s="62">
        <v>53131609</v>
      </c>
      <c r="BK1791" s="62">
        <v>53131609</v>
      </c>
      <c r="BL1791" s="62">
        <v>53131609</v>
      </c>
      <c r="BM1791" s="62">
        <v>53131609</v>
      </c>
      <c r="BN1791" s="62">
        <v>53131609</v>
      </c>
      <c r="BO1791" s="62">
        <v>53131609</v>
      </c>
      <c r="BP1791" s="62">
        <v>53131609</v>
      </c>
      <c r="BQ1791" s="62">
        <v>53131609</v>
      </c>
      <c r="BR1791" s="62">
        <v>53131609</v>
      </c>
      <c r="BS1791" s="62">
        <v>53131609</v>
      </c>
      <c r="BT1791" s="62">
        <v>53131609</v>
      </c>
      <c r="BU1791" s="62">
        <v>53131609</v>
      </c>
      <c r="BV1791" s="62">
        <v>53131609</v>
      </c>
      <c r="BW1791" s="62">
        <v>53131609</v>
      </c>
      <c r="BX1791" s="62">
        <v>53131609</v>
      </c>
      <c r="BY1791" s="62">
        <v>53131609</v>
      </c>
      <c r="BZ1791" s="62">
        <v>53131609</v>
      </c>
      <c r="CA1791" s="62">
        <v>53131609</v>
      </c>
      <c r="CB1791" s="62">
        <v>53131609</v>
      </c>
      <c r="CC1791" s="62">
        <v>53131609</v>
      </c>
      <c r="CD1791" s="62">
        <v>53131609</v>
      </c>
      <c r="CE1791" s="62">
        <v>53131609</v>
      </c>
      <c r="CF1791" s="62">
        <v>53131609</v>
      </c>
      <c r="CG1791" s="62">
        <v>53131609</v>
      </c>
      <c r="CH1791" s="62">
        <v>53131609</v>
      </c>
      <c r="CI1791" s="62">
        <v>53131609</v>
      </c>
      <c r="CJ1791" s="62">
        <v>53131609</v>
      </c>
      <c r="CK1791" s="62">
        <v>53131609</v>
      </c>
      <c r="CL1791" s="62">
        <v>53131609</v>
      </c>
      <c r="CM1791" s="62">
        <v>53131609</v>
      </c>
      <c r="CN1791" s="62">
        <v>53131609</v>
      </c>
      <c r="CO1791" s="62">
        <v>53131609</v>
      </c>
      <c r="CP1791" s="62">
        <v>53131609</v>
      </c>
      <c r="CQ1791" s="62">
        <v>53131609</v>
      </c>
      <c r="CR1791" s="62">
        <v>53131609</v>
      </c>
      <c r="CS1791" s="62">
        <v>53131609</v>
      </c>
      <c r="CT1791" s="62">
        <v>53131609</v>
      </c>
      <c r="CU1791" s="62">
        <v>53131609</v>
      </c>
      <c r="CV1791" s="62">
        <v>53131609</v>
      </c>
      <c r="CW1791" s="62">
        <v>53131609</v>
      </c>
      <c r="CX1791" s="62">
        <v>53131609</v>
      </c>
      <c r="CY1791" s="62">
        <v>53131609</v>
      </c>
      <c r="CZ1791" s="62">
        <v>53131609</v>
      </c>
      <c r="DA1791" s="62">
        <v>53131609</v>
      </c>
      <c r="DB1791" s="62">
        <v>53131609</v>
      </c>
      <c r="DC1791" s="62">
        <v>53131609</v>
      </c>
      <c r="DD1791" s="62">
        <v>53131609</v>
      </c>
      <c r="DE1791" s="62">
        <v>53131609</v>
      </c>
      <c r="DF1791" s="62">
        <v>53131609</v>
      </c>
      <c r="DG1791" s="62">
        <v>53131609</v>
      </c>
      <c r="DH1791" s="62">
        <v>53131609</v>
      </c>
      <c r="DI1791" s="62">
        <v>53131609</v>
      </c>
      <c r="DJ1791" s="62">
        <v>53131609</v>
      </c>
      <c r="DK1791" s="62">
        <v>53131609</v>
      </c>
      <c r="DL1791" s="62">
        <v>53131609</v>
      </c>
      <c r="DM1791" s="62">
        <v>53131609</v>
      </c>
      <c r="DN1791" s="62">
        <v>53131609</v>
      </c>
      <c r="DO1791" s="62">
        <v>53131609</v>
      </c>
      <c r="DP1791" s="62">
        <v>53131609</v>
      </c>
      <c r="DQ1791" s="62">
        <v>53131609</v>
      </c>
      <c r="DR1791" s="62">
        <v>53131609</v>
      </c>
      <c r="DS1791" s="62">
        <v>53131609</v>
      </c>
      <c r="DT1791" s="62">
        <v>53131609</v>
      </c>
      <c r="DU1791" s="62">
        <v>53131609</v>
      </c>
      <c r="DV1791" s="62">
        <v>53131609</v>
      </c>
      <c r="DW1791" s="62">
        <v>53131609</v>
      </c>
      <c r="DX1791" s="62">
        <v>53131609</v>
      </c>
      <c r="DY1791" s="62">
        <v>53131609</v>
      </c>
      <c r="DZ1791" s="62">
        <v>53131609</v>
      </c>
      <c r="EA1791" s="62">
        <v>53131609</v>
      </c>
      <c r="EB1791" s="62">
        <v>53131609</v>
      </c>
      <c r="EC1791" s="62">
        <v>53131609</v>
      </c>
      <c r="ED1791" s="62">
        <v>53131609</v>
      </c>
      <c r="EE1791" s="62">
        <v>53131609</v>
      </c>
      <c r="EF1791" s="62">
        <v>53131609</v>
      </c>
      <c r="EG1791" s="62">
        <v>53131609</v>
      </c>
      <c r="EH1791" s="62">
        <v>53131609</v>
      </c>
      <c r="EI1791" s="62">
        <v>53131609</v>
      </c>
      <c r="EJ1791" s="62">
        <v>53131609</v>
      </c>
      <c r="EK1791" s="62">
        <v>53131609</v>
      </c>
      <c r="EL1791" s="62">
        <v>53131609</v>
      </c>
      <c r="EM1791" s="62">
        <v>53131609</v>
      </c>
      <c r="EN1791" s="62">
        <v>53131609</v>
      </c>
      <c r="EO1791" s="62">
        <v>53131609</v>
      </c>
      <c r="EP1791" s="62">
        <v>53131609</v>
      </c>
      <c r="EQ1791" s="62">
        <v>53131609</v>
      </c>
      <c r="ER1791" s="62">
        <v>53131609</v>
      </c>
      <c r="ES1791" s="62">
        <v>53131609</v>
      </c>
      <c r="ET1791" s="62">
        <v>53131609</v>
      </c>
      <c r="EU1791" s="62">
        <v>53131609</v>
      </c>
      <c r="EV1791" s="62">
        <v>53131609</v>
      </c>
      <c r="EW1791" s="62">
        <v>53131609</v>
      </c>
      <c r="EX1791" s="62">
        <v>53131609</v>
      </c>
      <c r="EY1791" s="62">
        <v>53131609</v>
      </c>
      <c r="EZ1791" s="62">
        <v>53131609</v>
      </c>
      <c r="FA1791" s="62">
        <v>53131609</v>
      </c>
      <c r="FB1791" s="62">
        <v>53131609</v>
      </c>
      <c r="FC1791" s="62">
        <v>53131609</v>
      </c>
      <c r="FD1791" s="62">
        <v>53131609</v>
      </c>
      <c r="FE1791" s="62">
        <v>53131609</v>
      </c>
      <c r="FF1791" s="62">
        <v>53131609</v>
      </c>
      <c r="FG1791" s="62">
        <v>53131609</v>
      </c>
      <c r="FH1791" s="62">
        <v>53131609</v>
      </c>
      <c r="FI1791" s="62">
        <v>53131609</v>
      </c>
      <c r="FJ1791" s="62">
        <v>53131609</v>
      </c>
      <c r="FK1791" s="62">
        <v>53131609</v>
      </c>
      <c r="FL1791" s="62">
        <v>53131609</v>
      </c>
      <c r="FM1791" s="62">
        <v>53131609</v>
      </c>
      <c r="FN1791" s="62">
        <v>53131609</v>
      </c>
      <c r="FO1791" s="62">
        <v>53131609</v>
      </c>
      <c r="FP1791" s="62">
        <v>53131609</v>
      </c>
      <c r="FQ1791" s="62">
        <v>53131609</v>
      </c>
      <c r="FR1791" s="62">
        <v>53131609</v>
      </c>
      <c r="FS1791" s="62">
        <v>53131609</v>
      </c>
      <c r="FT1791" s="62">
        <v>53131609</v>
      </c>
      <c r="FU1791" s="62">
        <v>53131609</v>
      </c>
      <c r="FV1791" s="62">
        <v>53131609</v>
      </c>
      <c r="FW1791" s="62">
        <v>53131609</v>
      </c>
      <c r="FX1791" s="62">
        <v>53131609</v>
      </c>
      <c r="FY1791" s="62">
        <v>53131609</v>
      </c>
      <c r="FZ1791" s="62">
        <v>53131609</v>
      </c>
      <c r="GA1791" s="62">
        <v>53131609</v>
      </c>
      <c r="GB1791" s="62">
        <v>53131609</v>
      </c>
      <c r="GC1791" s="62">
        <v>53131609</v>
      </c>
      <c r="GD1791" s="62">
        <v>53131609</v>
      </c>
      <c r="GE1791" s="62">
        <v>53131609</v>
      </c>
      <c r="GF1791" s="62">
        <v>53131609</v>
      </c>
      <c r="GG1791" s="62">
        <v>53131609</v>
      </c>
      <c r="GH1791" s="62">
        <v>53131609</v>
      </c>
      <c r="GI1791" s="62">
        <v>53131609</v>
      </c>
      <c r="GJ1791" s="62">
        <v>53131609</v>
      </c>
      <c r="GK1791" s="62">
        <v>53131609</v>
      </c>
      <c r="GL1791" s="62">
        <v>53131609</v>
      </c>
      <c r="GM1791" s="62">
        <v>53131609</v>
      </c>
      <c r="GN1791" s="62">
        <v>53131609</v>
      </c>
      <c r="GO1791" s="62">
        <v>53131609</v>
      </c>
      <c r="GP1791" s="62">
        <v>53131609</v>
      </c>
      <c r="GQ1791" s="62">
        <v>53131609</v>
      </c>
      <c r="GR1791" s="62">
        <v>53131609</v>
      </c>
      <c r="GS1791" s="62">
        <v>53131609</v>
      </c>
      <c r="GT1791" s="62">
        <v>53131609</v>
      </c>
      <c r="GU1791" s="62">
        <v>53131609</v>
      </c>
      <c r="GV1791" s="62">
        <v>53131609</v>
      </c>
      <c r="GW1791" s="62">
        <v>53131609</v>
      </c>
      <c r="GX1791" s="62">
        <v>53131609</v>
      </c>
      <c r="GY1791" s="62">
        <v>53131609</v>
      </c>
      <c r="GZ1791" s="62">
        <v>53131609</v>
      </c>
      <c r="HA1791" s="62">
        <v>53131609</v>
      </c>
      <c r="HB1791" s="62">
        <v>53131609</v>
      </c>
      <c r="HC1791" s="62">
        <v>53131609</v>
      </c>
      <c r="HD1791" s="62">
        <v>53131609</v>
      </c>
      <c r="HE1791" s="62">
        <v>53131609</v>
      </c>
      <c r="HF1791" s="62">
        <v>53131609</v>
      </c>
      <c r="HG1791" s="62">
        <v>53131609</v>
      </c>
      <c r="HH1791" s="62">
        <v>53131609</v>
      </c>
      <c r="HI1791" s="62">
        <v>53131609</v>
      </c>
      <c r="HJ1791" s="62">
        <v>53131609</v>
      </c>
      <c r="HK1791" s="62">
        <v>53131609</v>
      </c>
      <c r="HL1791" s="62">
        <v>53131609</v>
      </c>
      <c r="HM1791" s="62">
        <v>53131609</v>
      </c>
      <c r="HN1791" s="62">
        <v>53131609</v>
      </c>
      <c r="HO1791" s="62">
        <v>53131609</v>
      </c>
      <c r="HP1791" s="62">
        <v>53131609</v>
      </c>
      <c r="HQ1791" s="62">
        <v>53131609</v>
      </c>
      <c r="HR1791" s="62">
        <v>53131609</v>
      </c>
      <c r="HS1791" s="62">
        <v>53131609</v>
      </c>
      <c r="HT1791" s="62">
        <v>53131609</v>
      </c>
      <c r="HU1791" s="62">
        <v>53131609</v>
      </c>
      <c r="HV1791" s="62">
        <v>53131609</v>
      </c>
      <c r="HW1791" s="62">
        <v>53131609</v>
      </c>
      <c r="HX1791" s="62">
        <v>53131609</v>
      </c>
      <c r="HY1791" s="62">
        <v>53131609</v>
      </c>
      <c r="HZ1791" s="62">
        <v>53131609</v>
      </c>
      <c r="IA1791" s="62">
        <v>53131609</v>
      </c>
      <c r="IB1791" s="62">
        <v>53131609</v>
      </c>
      <c r="IC1791" s="62">
        <v>53131609</v>
      </c>
      <c r="ID1791" s="62">
        <v>53131609</v>
      </c>
      <c r="IE1791" s="62">
        <v>53131609</v>
      </c>
      <c r="IF1791" s="62">
        <v>53131609</v>
      </c>
      <c r="IG1791" s="62">
        <v>53131609</v>
      </c>
      <c r="IH1791" s="62">
        <v>53131609</v>
      </c>
      <c r="II1791" s="62">
        <v>53131609</v>
      </c>
      <c r="IJ1791" s="62">
        <v>53131609</v>
      </c>
      <c r="IK1791" s="62">
        <v>53131609</v>
      </c>
      <c r="IL1791" s="62">
        <v>53131609</v>
      </c>
      <c r="IM1791" s="62">
        <v>53131609</v>
      </c>
      <c r="IN1791" s="62">
        <v>53131609</v>
      </c>
      <c r="IO1791" s="62">
        <v>53131609</v>
      </c>
      <c r="IP1791" s="62">
        <v>53131609</v>
      </c>
      <c r="IQ1791" s="62">
        <v>53131609</v>
      </c>
      <c r="IR1791" s="62">
        <v>53131609</v>
      </c>
      <c r="IS1791" s="62">
        <v>53131609</v>
      </c>
      <c r="IT1791" s="62">
        <v>53131609</v>
      </c>
      <c r="IU1791" s="62">
        <v>53131609</v>
      </c>
      <c r="IV1791" s="62">
        <v>53131609</v>
      </c>
      <c r="IW1791" s="62">
        <v>53131609</v>
      </c>
      <c r="IX1791" s="62">
        <v>53131609</v>
      </c>
      <c r="IY1791" s="62">
        <v>53131609</v>
      </c>
      <c r="IZ1791" s="62">
        <v>53131609</v>
      </c>
      <c r="JA1791" s="62">
        <v>53131609</v>
      </c>
      <c r="JB1791" s="62">
        <v>53131609</v>
      </c>
      <c r="JC1791" s="62">
        <v>53131609</v>
      </c>
      <c r="JD1791" s="62">
        <v>53131609</v>
      </c>
      <c r="JE1791" s="62">
        <v>53131609</v>
      </c>
      <c r="JF1791" s="62">
        <v>53131609</v>
      </c>
      <c r="JG1791" s="62">
        <v>53131609</v>
      </c>
      <c r="JH1791" s="62">
        <v>53131609</v>
      </c>
      <c r="JI1791" s="62">
        <v>53131609</v>
      </c>
      <c r="JJ1791" s="62">
        <v>53131609</v>
      </c>
      <c r="JK1791" s="62">
        <v>53131609</v>
      </c>
      <c r="JL1791" s="62">
        <v>53131609</v>
      </c>
      <c r="JM1791" s="62">
        <v>53131609</v>
      </c>
      <c r="JN1791" s="62">
        <v>53131609</v>
      </c>
      <c r="JO1791" s="62">
        <v>53131609</v>
      </c>
      <c r="JP1791" s="62">
        <v>53131609</v>
      </c>
      <c r="JQ1791" s="62">
        <v>53131609</v>
      </c>
      <c r="JR1791" s="62">
        <v>53131609</v>
      </c>
      <c r="JS1791" s="62">
        <v>53131609</v>
      </c>
      <c r="JT1791" s="62">
        <v>53131609</v>
      </c>
      <c r="JU1791" s="62">
        <v>53131609</v>
      </c>
      <c r="JV1791" s="62">
        <v>53131609</v>
      </c>
      <c r="JW1791" s="62">
        <v>53131609</v>
      </c>
      <c r="JX1791" s="62">
        <v>53131609</v>
      </c>
      <c r="JY1791" s="62">
        <v>53131609</v>
      </c>
      <c r="JZ1791" s="62">
        <v>53131609</v>
      </c>
      <c r="KA1791" s="62">
        <v>53131609</v>
      </c>
      <c r="KB1791" s="62">
        <v>53131609</v>
      </c>
      <c r="KC1791" s="62">
        <v>53131609</v>
      </c>
      <c r="KD1791" s="62">
        <v>53131609</v>
      </c>
      <c r="KE1791" s="62">
        <v>53131609</v>
      </c>
      <c r="KF1791" s="62">
        <v>53131609</v>
      </c>
      <c r="KG1791" s="62">
        <v>53131609</v>
      </c>
      <c r="KH1791" s="62">
        <v>53131609</v>
      </c>
      <c r="KI1791" s="62">
        <v>53131609</v>
      </c>
      <c r="KJ1791" s="62">
        <v>53131609</v>
      </c>
      <c r="KK1791" s="62">
        <v>53131609</v>
      </c>
      <c r="KL1791" s="62">
        <v>53131609</v>
      </c>
      <c r="KM1791" s="62">
        <v>53131609</v>
      </c>
      <c r="KN1791" s="62">
        <v>53131609</v>
      </c>
      <c r="KO1791" s="62">
        <v>53131609</v>
      </c>
      <c r="KP1791" s="62">
        <v>53131609</v>
      </c>
      <c r="KQ1791" s="62">
        <v>53131609</v>
      </c>
      <c r="KR1791" s="62">
        <v>53131609</v>
      </c>
      <c r="KS1791" s="62">
        <v>53131609</v>
      </c>
      <c r="KT1791" s="62">
        <v>53131609</v>
      </c>
      <c r="KU1791" s="62">
        <v>53131609</v>
      </c>
      <c r="KV1791" s="62">
        <v>53131609</v>
      </c>
      <c r="KW1791" s="62">
        <v>53131609</v>
      </c>
      <c r="KX1791" s="62">
        <v>53131609</v>
      </c>
      <c r="KY1791" s="62">
        <v>53131609</v>
      </c>
      <c r="KZ1791" s="62">
        <v>53131609</v>
      </c>
      <c r="LA1791" s="62">
        <v>53131609</v>
      </c>
      <c r="LB1791" s="62">
        <v>53131609</v>
      </c>
      <c r="LC1791" s="62">
        <v>53131609</v>
      </c>
      <c r="LD1791" s="62">
        <v>53131609</v>
      </c>
      <c r="LE1791" s="62">
        <v>53131609</v>
      </c>
      <c r="LF1791" s="62">
        <v>53131609</v>
      </c>
      <c r="LG1791" s="62">
        <v>53131609</v>
      </c>
      <c r="LH1791" s="62">
        <v>53131609</v>
      </c>
      <c r="LI1791" s="62">
        <v>53131609</v>
      </c>
      <c r="LJ1791" s="62">
        <v>53131609</v>
      </c>
      <c r="LK1791" s="62">
        <v>53131609</v>
      </c>
      <c r="LL1791" s="62">
        <v>53131609</v>
      </c>
      <c r="LM1791" s="62">
        <v>53131609</v>
      </c>
      <c r="LN1791" s="62">
        <v>53131609</v>
      </c>
      <c r="LO1791" s="62">
        <v>53131609</v>
      </c>
      <c r="LP1791" s="62">
        <v>53131609</v>
      </c>
      <c r="LQ1791" s="62">
        <v>53131609</v>
      </c>
      <c r="LR1791" s="62">
        <v>53131609</v>
      </c>
      <c r="LS1791" s="62">
        <v>53131609</v>
      </c>
      <c r="LT1791" s="62">
        <v>53131609</v>
      </c>
      <c r="LU1791" s="62">
        <v>53131609</v>
      </c>
      <c r="LV1791" s="62">
        <v>53131609</v>
      </c>
      <c r="LW1791" s="62">
        <v>53131609</v>
      </c>
      <c r="LX1791" s="62">
        <v>53131609</v>
      </c>
      <c r="LY1791" s="62">
        <v>53131609</v>
      </c>
      <c r="LZ1791" s="62">
        <v>53131609</v>
      </c>
      <c r="MA1791" s="62">
        <v>53131609</v>
      </c>
      <c r="MB1791" s="62">
        <v>53131609</v>
      </c>
      <c r="MC1791" s="62">
        <v>53131609</v>
      </c>
      <c r="MD1791" s="62">
        <v>53131609</v>
      </c>
      <c r="ME1791" s="62">
        <v>53131609</v>
      </c>
      <c r="MF1791" s="62">
        <v>53131609</v>
      </c>
      <c r="MG1791" s="62">
        <v>53131609</v>
      </c>
      <c r="MH1791" s="62">
        <v>53131609</v>
      </c>
      <c r="MI1791" s="62">
        <v>53131609</v>
      </c>
      <c r="MJ1791" s="62">
        <v>53131609</v>
      </c>
      <c r="MK1791" s="62">
        <v>53131609</v>
      </c>
      <c r="ML1791" s="62">
        <v>53131609</v>
      </c>
      <c r="MM1791" s="62">
        <v>53131609</v>
      </c>
      <c r="MN1791" s="62">
        <v>53131609</v>
      </c>
      <c r="MO1791" s="62">
        <v>53131609</v>
      </c>
      <c r="MP1791" s="62">
        <v>53131609</v>
      </c>
      <c r="MQ1791" s="62">
        <v>53131609</v>
      </c>
      <c r="MR1791" s="62">
        <v>53131609</v>
      </c>
      <c r="MS1791" s="62">
        <v>53131609</v>
      </c>
      <c r="MT1791" s="62">
        <v>53131609</v>
      </c>
      <c r="MU1791" s="62">
        <v>53131609</v>
      </c>
      <c r="MV1791" s="62">
        <v>53131609</v>
      </c>
      <c r="MW1791" s="62">
        <v>53131609</v>
      </c>
      <c r="MX1791" s="62">
        <v>53131609</v>
      </c>
      <c r="MY1791" s="62">
        <v>53131609</v>
      </c>
      <c r="MZ1791" s="62">
        <v>53131609</v>
      </c>
      <c r="NA1791" s="62">
        <v>53131609</v>
      </c>
      <c r="NB1791" s="62">
        <v>53131609</v>
      </c>
      <c r="NC1791" s="62">
        <v>53131609</v>
      </c>
      <c r="ND1791" s="62">
        <v>53131609</v>
      </c>
      <c r="NE1791" s="62">
        <v>53131609</v>
      </c>
      <c r="NF1791" s="62">
        <v>53131609</v>
      </c>
      <c r="NG1791" s="62">
        <v>53131609</v>
      </c>
      <c r="NH1791" s="62">
        <v>53131609</v>
      </c>
      <c r="NI1791" s="62">
        <v>53131609</v>
      </c>
      <c r="NJ1791" s="62">
        <v>53131609</v>
      </c>
      <c r="NK1791" s="62">
        <v>53131609</v>
      </c>
      <c r="NL1791" s="62">
        <v>53131609</v>
      </c>
      <c r="NM1791" s="62">
        <v>53131609</v>
      </c>
      <c r="NN1791" s="62">
        <v>53131609</v>
      </c>
      <c r="NO1791" s="62">
        <v>53131609</v>
      </c>
      <c r="NP1791" s="62">
        <v>53131609</v>
      </c>
      <c r="NQ1791" s="62">
        <v>53131609</v>
      </c>
      <c r="NR1791" s="62">
        <v>53131609</v>
      </c>
      <c r="NS1791" s="62">
        <v>53131609</v>
      </c>
      <c r="NT1791" s="62">
        <v>53131609</v>
      </c>
      <c r="NU1791" s="62">
        <v>53131609</v>
      </c>
      <c r="NV1791" s="62">
        <v>53131609</v>
      </c>
      <c r="NW1791" s="62">
        <v>53131609</v>
      </c>
      <c r="NX1791" s="62">
        <v>53131609</v>
      </c>
      <c r="NY1791" s="62">
        <v>53131609</v>
      </c>
      <c r="NZ1791" s="62">
        <v>53131609</v>
      </c>
      <c r="OA1791" s="62">
        <v>53131609</v>
      </c>
      <c r="OB1791" s="62">
        <v>53131609</v>
      </c>
      <c r="OC1791" s="62">
        <v>53131609</v>
      </c>
      <c r="OD1791" s="62">
        <v>53131609</v>
      </c>
      <c r="OE1791" s="62">
        <v>53131609</v>
      </c>
      <c r="OF1791" s="62">
        <v>53131609</v>
      </c>
      <c r="OG1791" s="62">
        <v>53131609</v>
      </c>
      <c r="OH1791" s="62">
        <v>53131609</v>
      </c>
      <c r="OI1791" s="62">
        <v>53131609</v>
      </c>
      <c r="OJ1791" s="62">
        <v>53131609</v>
      </c>
      <c r="OK1791" s="62">
        <v>53131609</v>
      </c>
      <c r="OL1791" s="62">
        <v>53131609</v>
      </c>
      <c r="OM1791" s="62">
        <v>53131609</v>
      </c>
      <c r="ON1791" s="62">
        <v>53131609</v>
      </c>
      <c r="OO1791" s="62">
        <v>53131609</v>
      </c>
      <c r="OP1791" s="62">
        <v>53131609</v>
      </c>
      <c r="OQ1791" s="62">
        <v>53131609</v>
      </c>
      <c r="OR1791" s="62">
        <v>53131609</v>
      </c>
      <c r="OS1791" s="62">
        <v>53131609</v>
      </c>
      <c r="OT1791" s="62">
        <v>53131609</v>
      </c>
      <c r="OU1791" s="62">
        <v>53131609</v>
      </c>
      <c r="OV1791" s="62">
        <v>53131609</v>
      </c>
      <c r="OW1791" s="62">
        <v>53131609</v>
      </c>
      <c r="OX1791" s="62">
        <v>53131609</v>
      </c>
      <c r="OY1791" s="62">
        <v>53131609</v>
      </c>
      <c r="OZ1791" s="62">
        <v>53131609</v>
      </c>
      <c r="PA1791" s="62">
        <v>53131609</v>
      </c>
      <c r="PB1791" s="62">
        <v>53131609</v>
      </c>
      <c r="PC1791" s="62">
        <v>53131609</v>
      </c>
      <c r="PD1791" s="62">
        <v>53131609</v>
      </c>
      <c r="PE1791" s="62">
        <v>53131609</v>
      </c>
      <c r="PF1791" s="62">
        <v>53131609</v>
      </c>
      <c r="PG1791" s="62">
        <v>53131609</v>
      </c>
      <c r="PH1791" s="62">
        <v>53131609</v>
      </c>
      <c r="PI1791" s="62">
        <v>53131609</v>
      </c>
      <c r="PJ1791" s="62">
        <v>53131609</v>
      </c>
      <c r="PK1791" s="62">
        <v>53131609</v>
      </c>
      <c r="PL1791" s="62">
        <v>53131609</v>
      </c>
      <c r="PM1791" s="62">
        <v>53131609</v>
      </c>
      <c r="PN1791" s="62">
        <v>53131609</v>
      </c>
      <c r="PO1791" s="62">
        <v>53131609</v>
      </c>
      <c r="PP1791" s="62">
        <v>53131609</v>
      </c>
      <c r="PQ1791" s="62">
        <v>53131609</v>
      </c>
      <c r="PR1791" s="62">
        <v>53131609</v>
      </c>
      <c r="PS1791" s="62">
        <v>53131609</v>
      </c>
      <c r="PT1791" s="62">
        <v>53131609</v>
      </c>
      <c r="PU1791" s="62">
        <v>53131609</v>
      </c>
      <c r="PV1791" s="62">
        <v>53131609</v>
      </c>
      <c r="PW1791" s="62">
        <v>53131609</v>
      </c>
      <c r="PX1791" s="62">
        <v>53131609</v>
      </c>
      <c r="PY1791" s="62">
        <v>53131609</v>
      </c>
      <c r="PZ1791" s="62">
        <v>53131609</v>
      </c>
      <c r="QA1791" s="62">
        <v>53131609</v>
      </c>
      <c r="QB1791" s="62">
        <v>53131609</v>
      </c>
      <c r="QC1791" s="62">
        <v>53131609</v>
      </c>
      <c r="QD1791" s="62">
        <v>53131609</v>
      </c>
      <c r="QE1791" s="62">
        <v>53131609</v>
      </c>
      <c r="QF1791" s="62">
        <v>53131609</v>
      </c>
      <c r="QG1791" s="62">
        <v>53131609</v>
      </c>
      <c r="QH1791" s="62">
        <v>53131609</v>
      </c>
      <c r="QI1791" s="62">
        <v>53131609</v>
      </c>
      <c r="QJ1791" s="62">
        <v>53131609</v>
      </c>
      <c r="QK1791" s="62">
        <v>53131609</v>
      </c>
      <c r="QL1791" s="62">
        <v>53131609</v>
      </c>
      <c r="QM1791" s="62">
        <v>53131609</v>
      </c>
      <c r="QN1791" s="62">
        <v>53131609</v>
      </c>
      <c r="QO1791" s="62">
        <v>53131609</v>
      </c>
      <c r="QP1791" s="62">
        <v>53131609</v>
      </c>
      <c r="QQ1791" s="62">
        <v>53131609</v>
      </c>
      <c r="QR1791" s="62">
        <v>53131609</v>
      </c>
      <c r="QS1791" s="62">
        <v>53131609</v>
      </c>
      <c r="QT1791" s="62">
        <v>53131609</v>
      </c>
      <c r="QU1791" s="62">
        <v>53131609</v>
      </c>
      <c r="QV1791" s="62">
        <v>53131609</v>
      </c>
      <c r="QW1791" s="62">
        <v>53131609</v>
      </c>
      <c r="QX1791" s="62">
        <v>53131609</v>
      </c>
      <c r="QY1791" s="62">
        <v>53131609</v>
      </c>
      <c r="QZ1791" s="62">
        <v>53131609</v>
      </c>
      <c r="RA1791" s="62">
        <v>53131609</v>
      </c>
      <c r="RB1791" s="62">
        <v>53131609</v>
      </c>
      <c r="RC1791" s="62">
        <v>53131609</v>
      </c>
      <c r="RD1791" s="62">
        <v>53131609</v>
      </c>
      <c r="RE1791" s="62">
        <v>53131609</v>
      </c>
      <c r="RF1791" s="62">
        <v>53131609</v>
      </c>
      <c r="RG1791" s="62">
        <v>53131609</v>
      </c>
      <c r="RH1791" s="62">
        <v>53131609</v>
      </c>
      <c r="RI1791" s="62">
        <v>53131609</v>
      </c>
      <c r="RJ1791" s="62">
        <v>53131609</v>
      </c>
      <c r="RK1791" s="62">
        <v>53131609</v>
      </c>
      <c r="RL1791" s="62">
        <v>53131609</v>
      </c>
      <c r="RM1791" s="62">
        <v>53131609</v>
      </c>
      <c r="RN1791" s="62">
        <v>53131609</v>
      </c>
      <c r="RO1791" s="62">
        <v>53131609</v>
      </c>
      <c r="RP1791" s="62">
        <v>53131609</v>
      </c>
      <c r="RQ1791" s="62">
        <v>53131609</v>
      </c>
      <c r="RR1791" s="62">
        <v>53131609</v>
      </c>
      <c r="RS1791" s="62">
        <v>53131609</v>
      </c>
      <c r="RT1791" s="62">
        <v>53131609</v>
      </c>
      <c r="RU1791" s="62">
        <v>53131609</v>
      </c>
      <c r="RV1791" s="62">
        <v>53131609</v>
      </c>
      <c r="RW1791" s="62">
        <v>53131609</v>
      </c>
      <c r="RX1791" s="62">
        <v>53131609</v>
      </c>
      <c r="RY1791" s="62">
        <v>53131609</v>
      </c>
      <c r="RZ1791" s="62">
        <v>53131609</v>
      </c>
      <c r="SA1791" s="62">
        <v>53131609</v>
      </c>
      <c r="SB1791" s="62">
        <v>53131609</v>
      </c>
      <c r="SC1791" s="62">
        <v>53131609</v>
      </c>
      <c r="SD1791" s="62">
        <v>53131609</v>
      </c>
      <c r="SE1791" s="62">
        <v>53131609</v>
      </c>
      <c r="SF1791" s="62">
        <v>53131609</v>
      </c>
      <c r="SG1791" s="62">
        <v>53131609</v>
      </c>
      <c r="SH1791" s="62">
        <v>53131609</v>
      </c>
      <c r="SI1791" s="62">
        <v>53131609</v>
      </c>
      <c r="SJ1791" s="62">
        <v>53131609</v>
      </c>
      <c r="SK1791" s="62">
        <v>53131609</v>
      </c>
      <c r="SL1791" s="62">
        <v>53131609</v>
      </c>
      <c r="SM1791" s="62">
        <v>53131609</v>
      </c>
      <c r="SN1791" s="62">
        <v>53131609</v>
      </c>
      <c r="SO1791" s="62">
        <v>53131609</v>
      </c>
      <c r="SP1791" s="62">
        <v>53131609</v>
      </c>
      <c r="SQ1791" s="62">
        <v>53131609</v>
      </c>
      <c r="SR1791" s="62">
        <v>53131609</v>
      </c>
      <c r="SS1791" s="62">
        <v>53131609</v>
      </c>
      <c r="ST1791" s="62">
        <v>53131609</v>
      </c>
      <c r="SU1791" s="62">
        <v>53131609</v>
      </c>
      <c r="SV1791" s="62">
        <v>53131609</v>
      </c>
      <c r="SW1791" s="62">
        <v>53131609</v>
      </c>
      <c r="SX1791" s="62">
        <v>53131609</v>
      </c>
      <c r="SY1791" s="62">
        <v>53131609</v>
      </c>
      <c r="SZ1791" s="62">
        <v>53131609</v>
      </c>
      <c r="TA1791" s="62">
        <v>53131609</v>
      </c>
      <c r="TB1791" s="62">
        <v>53131609</v>
      </c>
      <c r="TC1791" s="62">
        <v>53131609</v>
      </c>
      <c r="TD1791" s="62">
        <v>53131609</v>
      </c>
      <c r="TE1791" s="62">
        <v>53131609</v>
      </c>
      <c r="TF1791" s="62">
        <v>53131609</v>
      </c>
      <c r="TG1791" s="62">
        <v>53131609</v>
      </c>
      <c r="TH1791" s="62">
        <v>53131609</v>
      </c>
      <c r="TI1791" s="62">
        <v>53131609</v>
      </c>
      <c r="TJ1791" s="62">
        <v>53131609</v>
      </c>
      <c r="TK1791" s="62">
        <v>53131609</v>
      </c>
      <c r="TL1791" s="62">
        <v>53131609</v>
      </c>
      <c r="TM1791" s="62">
        <v>53131609</v>
      </c>
      <c r="TN1791" s="62">
        <v>53131609</v>
      </c>
      <c r="TO1791" s="62">
        <v>53131609</v>
      </c>
      <c r="TP1791" s="62">
        <v>53131609</v>
      </c>
      <c r="TQ1791" s="62">
        <v>53131609</v>
      </c>
      <c r="TR1791" s="62">
        <v>53131609</v>
      </c>
      <c r="TS1791" s="62">
        <v>53131609</v>
      </c>
      <c r="TT1791" s="62">
        <v>53131609</v>
      </c>
      <c r="TU1791" s="62">
        <v>53131609</v>
      </c>
      <c r="TV1791" s="62">
        <v>53131609</v>
      </c>
      <c r="TW1791" s="62">
        <v>53131609</v>
      </c>
      <c r="TX1791" s="62">
        <v>53131609</v>
      </c>
      <c r="TY1791" s="62">
        <v>53131609</v>
      </c>
      <c r="TZ1791" s="62">
        <v>53131609</v>
      </c>
      <c r="UA1791" s="62">
        <v>53131609</v>
      </c>
      <c r="UB1791" s="62">
        <v>53131609</v>
      </c>
      <c r="UC1791" s="62">
        <v>53131609</v>
      </c>
      <c r="UD1791" s="62">
        <v>53131609</v>
      </c>
      <c r="UE1791" s="62">
        <v>53131609</v>
      </c>
      <c r="UF1791" s="62">
        <v>53131609</v>
      </c>
      <c r="UG1791" s="62">
        <v>53131609</v>
      </c>
      <c r="UH1791" s="62">
        <v>53131609</v>
      </c>
      <c r="UI1791" s="62">
        <v>53131609</v>
      </c>
      <c r="UJ1791" s="62">
        <v>53131609</v>
      </c>
      <c r="UK1791" s="62">
        <v>53131609</v>
      </c>
      <c r="UL1791" s="62">
        <v>53131609</v>
      </c>
      <c r="UM1791" s="62">
        <v>53131609</v>
      </c>
      <c r="UN1791" s="62">
        <v>53131609</v>
      </c>
      <c r="UO1791" s="62">
        <v>53131609</v>
      </c>
      <c r="UP1791" s="62">
        <v>53131609</v>
      </c>
      <c r="UQ1791" s="62">
        <v>53131609</v>
      </c>
      <c r="UR1791" s="62">
        <v>53131609</v>
      </c>
      <c r="US1791" s="62">
        <v>53131609</v>
      </c>
      <c r="UT1791" s="62">
        <v>53131609</v>
      </c>
      <c r="UU1791" s="62">
        <v>53131609</v>
      </c>
      <c r="UV1791" s="62">
        <v>53131609</v>
      </c>
      <c r="UW1791" s="62">
        <v>53131609</v>
      </c>
      <c r="UX1791" s="62">
        <v>53131609</v>
      </c>
      <c r="UY1791" s="62">
        <v>53131609</v>
      </c>
      <c r="UZ1791" s="62">
        <v>53131609</v>
      </c>
      <c r="VA1791" s="62">
        <v>53131609</v>
      </c>
      <c r="VB1791" s="62">
        <v>53131609</v>
      </c>
      <c r="VC1791" s="62">
        <v>53131609</v>
      </c>
      <c r="VD1791" s="62">
        <v>53131609</v>
      </c>
      <c r="VE1791" s="62">
        <v>53131609</v>
      </c>
      <c r="VF1791" s="62">
        <v>53131609</v>
      </c>
      <c r="VG1791" s="62">
        <v>53131609</v>
      </c>
      <c r="VH1791" s="62">
        <v>53131609</v>
      </c>
      <c r="VI1791" s="62">
        <v>53131609</v>
      </c>
      <c r="VJ1791" s="62">
        <v>53131609</v>
      </c>
      <c r="VK1791" s="62">
        <v>53131609</v>
      </c>
      <c r="VL1791" s="62">
        <v>53131609</v>
      </c>
      <c r="VM1791" s="62">
        <v>53131609</v>
      </c>
      <c r="VN1791" s="62">
        <v>53131609</v>
      </c>
      <c r="VO1791" s="62">
        <v>53131609</v>
      </c>
      <c r="VP1791" s="62">
        <v>53131609</v>
      </c>
      <c r="VQ1791" s="62">
        <v>53131609</v>
      </c>
      <c r="VR1791" s="62">
        <v>53131609</v>
      </c>
      <c r="VS1791" s="62">
        <v>53131609</v>
      </c>
      <c r="VT1791" s="62">
        <v>53131609</v>
      </c>
      <c r="VU1791" s="62">
        <v>53131609</v>
      </c>
      <c r="VV1791" s="62">
        <v>53131609</v>
      </c>
      <c r="VW1791" s="62">
        <v>53131609</v>
      </c>
      <c r="VX1791" s="62">
        <v>53131609</v>
      </c>
      <c r="VY1791" s="62">
        <v>53131609</v>
      </c>
      <c r="VZ1791" s="62">
        <v>53131609</v>
      </c>
      <c r="WA1791" s="62">
        <v>53131609</v>
      </c>
      <c r="WB1791" s="62">
        <v>53131609</v>
      </c>
      <c r="WC1791" s="62">
        <v>53131609</v>
      </c>
      <c r="WD1791" s="62">
        <v>53131609</v>
      </c>
      <c r="WE1791" s="62">
        <v>53131609</v>
      </c>
      <c r="WF1791" s="62">
        <v>53131609</v>
      </c>
      <c r="WG1791" s="62">
        <v>53131609</v>
      </c>
      <c r="WH1791" s="62">
        <v>53131609</v>
      </c>
      <c r="WI1791" s="62">
        <v>53131609</v>
      </c>
      <c r="WJ1791" s="62">
        <v>53131609</v>
      </c>
      <c r="WK1791" s="62">
        <v>53131609</v>
      </c>
      <c r="WL1791" s="62">
        <v>53131609</v>
      </c>
      <c r="WM1791" s="62">
        <v>53131609</v>
      </c>
      <c r="WN1791" s="62">
        <v>53131609</v>
      </c>
      <c r="WO1791" s="62">
        <v>53131609</v>
      </c>
      <c r="WP1791" s="62">
        <v>53131609</v>
      </c>
      <c r="WQ1791" s="62">
        <v>53131609</v>
      </c>
      <c r="WR1791" s="62">
        <v>53131609</v>
      </c>
      <c r="WS1791" s="62">
        <v>53131609</v>
      </c>
      <c r="WT1791" s="62">
        <v>53131609</v>
      </c>
      <c r="WU1791" s="62">
        <v>53131609</v>
      </c>
      <c r="WV1791" s="62">
        <v>53131609</v>
      </c>
      <c r="WW1791" s="62">
        <v>53131609</v>
      </c>
      <c r="WX1791" s="62">
        <v>53131609</v>
      </c>
      <c r="WY1791" s="62">
        <v>53131609</v>
      </c>
      <c r="WZ1791" s="62">
        <v>53131609</v>
      </c>
      <c r="XA1791" s="62">
        <v>53131609</v>
      </c>
      <c r="XB1791" s="62">
        <v>53131609</v>
      </c>
      <c r="XC1791" s="62">
        <v>53131609</v>
      </c>
      <c r="XD1791" s="62">
        <v>53131609</v>
      </c>
      <c r="XE1791" s="62">
        <v>53131609</v>
      </c>
      <c r="XF1791" s="62">
        <v>53131609</v>
      </c>
      <c r="XG1791" s="62">
        <v>53131609</v>
      </c>
      <c r="XH1791" s="62">
        <v>53131609</v>
      </c>
      <c r="XI1791" s="62">
        <v>53131609</v>
      </c>
      <c r="XJ1791" s="62">
        <v>53131609</v>
      </c>
      <c r="XK1791" s="62">
        <v>53131609</v>
      </c>
      <c r="XL1791" s="62">
        <v>53131609</v>
      </c>
      <c r="XM1791" s="62">
        <v>53131609</v>
      </c>
      <c r="XN1791" s="62">
        <v>53131609</v>
      </c>
      <c r="XO1791" s="62">
        <v>53131609</v>
      </c>
      <c r="XP1791" s="62">
        <v>53131609</v>
      </c>
      <c r="XQ1791" s="62">
        <v>53131609</v>
      </c>
      <c r="XR1791" s="62">
        <v>53131609</v>
      </c>
      <c r="XS1791" s="62">
        <v>53131609</v>
      </c>
      <c r="XT1791" s="62">
        <v>53131609</v>
      </c>
      <c r="XU1791" s="62">
        <v>53131609</v>
      </c>
      <c r="XV1791" s="62">
        <v>53131609</v>
      </c>
      <c r="XW1791" s="62">
        <v>53131609</v>
      </c>
      <c r="XX1791" s="62">
        <v>53131609</v>
      </c>
      <c r="XY1791" s="62">
        <v>53131609</v>
      </c>
      <c r="XZ1791" s="62">
        <v>53131609</v>
      </c>
      <c r="YA1791" s="62">
        <v>53131609</v>
      </c>
      <c r="YB1791" s="62">
        <v>53131609</v>
      </c>
      <c r="YC1791" s="62">
        <v>53131609</v>
      </c>
      <c r="YD1791" s="62">
        <v>53131609</v>
      </c>
      <c r="YE1791" s="62">
        <v>53131609</v>
      </c>
      <c r="YF1791" s="62">
        <v>53131609</v>
      </c>
      <c r="YG1791" s="62">
        <v>53131609</v>
      </c>
      <c r="YH1791" s="62">
        <v>53131609</v>
      </c>
      <c r="YI1791" s="62">
        <v>53131609</v>
      </c>
      <c r="YJ1791" s="62">
        <v>53131609</v>
      </c>
      <c r="YK1791" s="62">
        <v>53131609</v>
      </c>
      <c r="YL1791" s="62">
        <v>53131609</v>
      </c>
      <c r="YM1791" s="62">
        <v>53131609</v>
      </c>
      <c r="YN1791" s="62">
        <v>53131609</v>
      </c>
      <c r="YO1791" s="62">
        <v>53131609</v>
      </c>
      <c r="YP1791" s="62">
        <v>53131609</v>
      </c>
      <c r="YQ1791" s="62">
        <v>53131609</v>
      </c>
      <c r="YR1791" s="62">
        <v>53131609</v>
      </c>
      <c r="YS1791" s="62">
        <v>53131609</v>
      </c>
      <c r="YT1791" s="62">
        <v>53131609</v>
      </c>
      <c r="YU1791" s="62">
        <v>53131609</v>
      </c>
      <c r="YV1791" s="62">
        <v>53131609</v>
      </c>
      <c r="YW1791" s="62">
        <v>53131609</v>
      </c>
      <c r="YX1791" s="62">
        <v>53131609</v>
      </c>
      <c r="YY1791" s="62">
        <v>53131609</v>
      </c>
      <c r="YZ1791" s="62">
        <v>53131609</v>
      </c>
      <c r="ZA1791" s="62">
        <v>53131609</v>
      </c>
      <c r="ZB1791" s="62">
        <v>53131609</v>
      </c>
      <c r="ZC1791" s="62">
        <v>53131609</v>
      </c>
      <c r="ZD1791" s="62">
        <v>53131609</v>
      </c>
      <c r="ZE1791" s="62">
        <v>53131609</v>
      </c>
      <c r="ZF1791" s="62">
        <v>53131609</v>
      </c>
      <c r="ZG1791" s="62">
        <v>53131609</v>
      </c>
      <c r="ZH1791" s="62">
        <v>53131609</v>
      </c>
      <c r="ZI1791" s="62">
        <v>53131609</v>
      </c>
      <c r="ZJ1791" s="62">
        <v>53131609</v>
      </c>
      <c r="ZK1791" s="62">
        <v>53131609</v>
      </c>
      <c r="ZL1791" s="62">
        <v>53131609</v>
      </c>
      <c r="ZM1791" s="62">
        <v>53131609</v>
      </c>
      <c r="ZN1791" s="62">
        <v>53131609</v>
      </c>
      <c r="ZO1791" s="62">
        <v>53131609</v>
      </c>
      <c r="ZP1791" s="62">
        <v>53131609</v>
      </c>
      <c r="ZQ1791" s="62">
        <v>53131609</v>
      </c>
      <c r="ZR1791" s="62">
        <v>53131609</v>
      </c>
      <c r="ZS1791" s="62">
        <v>53131609</v>
      </c>
      <c r="ZT1791" s="62">
        <v>53131609</v>
      </c>
      <c r="ZU1791" s="62">
        <v>53131609</v>
      </c>
      <c r="ZV1791" s="62">
        <v>53131609</v>
      </c>
      <c r="ZW1791" s="62">
        <v>53131609</v>
      </c>
      <c r="ZX1791" s="62">
        <v>53131609</v>
      </c>
      <c r="ZY1791" s="62">
        <v>53131609</v>
      </c>
      <c r="ZZ1791" s="62">
        <v>53131609</v>
      </c>
      <c r="AAA1791" s="62">
        <v>53131609</v>
      </c>
      <c r="AAB1791" s="62">
        <v>53131609</v>
      </c>
      <c r="AAC1791" s="62">
        <v>53131609</v>
      </c>
      <c r="AAD1791" s="62">
        <v>53131609</v>
      </c>
      <c r="AAE1791" s="62">
        <v>53131609</v>
      </c>
      <c r="AAF1791" s="62">
        <v>53131609</v>
      </c>
      <c r="AAG1791" s="62">
        <v>53131609</v>
      </c>
      <c r="AAH1791" s="62">
        <v>53131609</v>
      </c>
      <c r="AAI1791" s="62">
        <v>53131609</v>
      </c>
      <c r="AAJ1791" s="62">
        <v>53131609</v>
      </c>
      <c r="AAK1791" s="62">
        <v>53131609</v>
      </c>
      <c r="AAL1791" s="62">
        <v>53131609</v>
      </c>
      <c r="AAM1791" s="62">
        <v>53131609</v>
      </c>
      <c r="AAN1791" s="62">
        <v>53131609</v>
      </c>
      <c r="AAO1791" s="62">
        <v>53131609</v>
      </c>
      <c r="AAP1791" s="62">
        <v>53131609</v>
      </c>
      <c r="AAQ1791" s="62">
        <v>53131609</v>
      </c>
      <c r="AAR1791" s="62">
        <v>53131609</v>
      </c>
      <c r="AAS1791" s="62">
        <v>53131609</v>
      </c>
      <c r="AAT1791" s="62">
        <v>53131609</v>
      </c>
      <c r="AAU1791" s="62">
        <v>53131609</v>
      </c>
      <c r="AAV1791" s="62">
        <v>53131609</v>
      </c>
      <c r="AAW1791" s="62">
        <v>53131609</v>
      </c>
      <c r="AAX1791" s="62">
        <v>53131609</v>
      </c>
      <c r="AAY1791" s="62">
        <v>53131609</v>
      </c>
      <c r="AAZ1791" s="62">
        <v>53131609</v>
      </c>
      <c r="ABA1791" s="62">
        <v>53131609</v>
      </c>
      <c r="ABB1791" s="62">
        <v>53131609</v>
      </c>
      <c r="ABC1791" s="62">
        <v>53131609</v>
      </c>
      <c r="ABD1791" s="62">
        <v>53131609</v>
      </c>
      <c r="ABE1791" s="62">
        <v>53131609</v>
      </c>
      <c r="ABF1791" s="62">
        <v>53131609</v>
      </c>
      <c r="ABG1791" s="62">
        <v>53131609</v>
      </c>
      <c r="ABH1791" s="62">
        <v>53131609</v>
      </c>
      <c r="ABI1791" s="62">
        <v>53131609</v>
      </c>
      <c r="ABJ1791" s="62">
        <v>53131609</v>
      </c>
      <c r="ABK1791" s="62">
        <v>53131609</v>
      </c>
      <c r="ABL1791" s="62">
        <v>53131609</v>
      </c>
      <c r="ABM1791" s="62">
        <v>53131609</v>
      </c>
      <c r="ABN1791" s="62">
        <v>53131609</v>
      </c>
      <c r="ABO1791" s="62">
        <v>53131609</v>
      </c>
      <c r="ABP1791" s="62">
        <v>53131609</v>
      </c>
      <c r="ABQ1791" s="62">
        <v>53131609</v>
      </c>
      <c r="ABR1791" s="62">
        <v>53131609</v>
      </c>
      <c r="ABS1791" s="62">
        <v>53131609</v>
      </c>
      <c r="ABT1791" s="62">
        <v>53131609</v>
      </c>
      <c r="ABU1791" s="62">
        <v>53131609</v>
      </c>
      <c r="ABV1791" s="62">
        <v>53131609</v>
      </c>
      <c r="ABW1791" s="62">
        <v>53131609</v>
      </c>
      <c r="ABX1791" s="62">
        <v>53131609</v>
      </c>
      <c r="ABY1791" s="62">
        <v>53131609</v>
      </c>
      <c r="ABZ1791" s="62">
        <v>53131609</v>
      </c>
      <c r="ACA1791" s="62">
        <v>53131609</v>
      </c>
      <c r="ACB1791" s="62">
        <v>53131609</v>
      </c>
      <c r="ACC1791" s="62">
        <v>53131609</v>
      </c>
      <c r="ACD1791" s="62">
        <v>53131609</v>
      </c>
      <c r="ACE1791" s="62">
        <v>53131609</v>
      </c>
      <c r="ACF1791" s="62">
        <v>53131609</v>
      </c>
      <c r="ACG1791" s="62">
        <v>53131609</v>
      </c>
      <c r="ACH1791" s="62">
        <v>53131609</v>
      </c>
      <c r="ACI1791" s="62">
        <v>53131609</v>
      </c>
      <c r="ACJ1791" s="62">
        <v>53131609</v>
      </c>
      <c r="ACK1791" s="62">
        <v>53131609</v>
      </c>
      <c r="ACL1791" s="62">
        <v>53131609</v>
      </c>
      <c r="ACM1791" s="62">
        <v>53131609</v>
      </c>
      <c r="ACN1791" s="62">
        <v>53131609</v>
      </c>
      <c r="ACO1791" s="62">
        <v>53131609</v>
      </c>
      <c r="ACP1791" s="62">
        <v>53131609</v>
      </c>
      <c r="ACQ1791" s="62">
        <v>53131609</v>
      </c>
      <c r="ACR1791" s="62">
        <v>53131609</v>
      </c>
      <c r="ACS1791" s="62">
        <v>53131609</v>
      </c>
      <c r="ACT1791" s="62">
        <v>53131609</v>
      </c>
      <c r="ACU1791" s="62">
        <v>53131609</v>
      </c>
      <c r="ACV1791" s="62">
        <v>53131609</v>
      </c>
      <c r="ACW1791" s="62">
        <v>53131609</v>
      </c>
      <c r="ACX1791" s="62">
        <v>53131609</v>
      </c>
      <c r="ACY1791" s="62">
        <v>53131609</v>
      </c>
      <c r="ACZ1791" s="62">
        <v>53131609</v>
      </c>
      <c r="ADA1791" s="62">
        <v>53131609</v>
      </c>
      <c r="ADB1791" s="62">
        <v>53131609</v>
      </c>
      <c r="ADC1791" s="62">
        <v>53131609</v>
      </c>
      <c r="ADD1791" s="62">
        <v>53131609</v>
      </c>
      <c r="ADE1791" s="62">
        <v>53131609</v>
      </c>
      <c r="ADF1791" s="62">
        <v>53131609</v>
      </c>
      <c r="ADG1791" s="62">
        <v>53131609</v>
      </c>
      <c r="ADH1791" s="62">
        <v>53131609</v>
      </c>
      <c r="ADI1791" s="62">
        <v>53131609</v>
      </c>
      <c r="ADJ1791" s="62">
        <v>53131609</v>
      </c>
      <c r="ADK1791" s="62">
        <v>53131609</v>
      </c>
      <c r="ADL1791" s="62">
        <v>53131609</v>
      </c>
      <c r="ADM1791" s="62">
        <v>53131609</v>
      </c>
      <c r="ADN1791" s="62">
        <v>53131609</v>
      </c>
      <c r="ADO1791" s="62">
        <v>53131609</v>
      </c>
      <c r="ADP1791" s="62">
        <v>53131609</v>
      </c>
      <c r="ADQ1791" s="62">
        <v>53131609</v>
      </c>
      <c r="ADR1791" s="62">
        <v>53131609</v>
      </c>
      <c r="ADS1791" s="62">
        <v>53131609</v>
      </c>
      <c r="ADT1791" s="62">
        <v>53131609</v>
      </c>
      <c r="ADU1791" s="62">
        <v>53131609</v>
      </c>
      <c r="ADV1791" s="62">
        <v>53131609</v>
      </c>
      <c r="ADW1791" s="62">
        <v>53131609</v>
      </c>
      <c r="ADX1791" s="62">
        <v>53131609</v>
      </c>
      <c r="ADY1791" s="62">
        <v>53131609</v>
      </c>
      <c r="ADZ1791" s="62">
        <v>53131609</v>
      </c>
      <c r="AEA1791" s="62">
        <v>53131609</v>
      </c>
      <c r="AEB1791" s="62">
        <v>53131609</v>
      </c>
      <c r="AEC1791" s="62">
        <v>53131609</v>
      </c>
      <c r="AED1791" s="62">
        <v>53131609</v>
      </c>
      <c r="AEE1791" s="62">
        <v>53131609</v>
      </c>
      <c r="AEF1791" s="62">
        <v>53131609</v>
      </c>
      <c r="AEG1791" s="62">
        <v>53131609</v>
      </c>
      <c r="AEH1791" s="62">
        <v>53131609</v>
      </c>
      <c r="AEI1791" s="62">
        <v>53131609</v>
      </c>
      <c r="AEJ1791" s="62">
        <v>53131609</v>
      </c>
      <c r="AEK1791" s="62">
        <v>53131609</v>
      </c>
      <c r="AEL1791" s="62">
        <v>53131609</v>
      </c>
      <c r="AEM1791" s="62">
        <v>53131609</v>
      </c>
      <c r="AEN1791" s="62">
        <v>53131609</v>
      </c>
      <c r="AEO1791" s="62">
        <v>53131609</v>
      </c>
      <c r="AEP1791" s="62">
        <v>53131609</v>
      </c>
      <c r="AEQ1791" s="62">
        <v>53131609</v>
      </c>
      <c r="AER1791" s="62">
        <v>53131609</v>
      </c>
      <c r="AES1791" s="62">
        <v>53131609</v>
      </c>
      <c r="AET1791" s="62">
        <v>53131609</v>
      </c>
      <c r="AEU1791" s="62">
        <v>53131609</v>
      </c>
      <c r="AEV1791" s="62">
        <v>53131609</v>
      </c>
      <c r="AEW1791" s="62">
        <v>53131609</v>
      </c>
      <c r="AEX1791" s="62">
        <v>53131609</v>
      </c>
      <c r="AEY1791" s="62">
        <v>53131609</v>
      </c>
      <c r="AEZ1791" s="62">
        <v>53131609</v>
      </c>
      <c r="AFA1791" s="62">
        <v>53131609</v>
      </c>
      <c r="AFB1791" s="62">
        <v>53131609</v>
      </c>
      <c r="AFC1791" s="62">
        <v>53131609</v>
      </c>
      <c r="AFD1791" s="62">
        <v>53131609</v>
      </c>
      <c r="AFE1791" s="62">
        <v>53131609</v>
      </c>
      <c r="AFF1791" s="62">
        <v>53131609</v>
      </c>
      <c r="AFG1791" s="62">
        <v>53131609</v>
      </c>
      <c r="AFH1791" s="62">
        <v>53131609</v>
      </c>
      <c r="AFI1791" s="62">
        <v>53131609</v>
      </c>
      <c r="AFJ1791" s="62">
        <v>53131609</v>
      </c>
      <c r="AFK1791" s="62">
        <v>53131609</v>
      </c>
      <c r="AFL1791" s="62">
        <v>53131609</v>
      </c>
      <c r="AFM1791" s="62">
        <v>53131609</v>
      </c>
      <c r="AFN1791" s="62">
        <v>53131609</v>
      </c>
      <c r="AFO1791" s="62">
        <v>53131609</v>
      </c>
      <c r="AFP1791" s="62">
        <v>53131609</v>
      </c>
      <c r="AFQ1791" s="62">
        <v>53131609</v>
      </c>
      <c r="AFR1791" s="62">
        <v>53131609</v>
      </c>
      <c r="AFS1791" s="62">
        <v>53131609</v>
      </c>
      <c r="AFT1791" s="62">
        <v>53131609</v>
      </c>
      <c r="AFU1791" s="62">
        <v>53131609</v>
      </c>
      <c r="AFV1791" s="62">
        <v>53131609</v>
      </c>
      <c r="AFW1791" s="62">
        <v>53131609</v>
      </c>
      <c r="AFX1791" s="62">
        <v>53131609</v>
      </c>
      <c r="AFY1791" s="62">
        <v>53131609</v>
      </c>
      <c r="AFZ1791" s="62">
        <v>53131609</v>
      </c>
      <c r="AGA1791" s="62">
        <v>53131609</v>
      </c>
      <c r="AGB1791" s="62">
        <v>53131609</v>
      </c>
      <c r="AGC1791" s="62">
        <v>53131609</v>
      </c>
      <c r="AGD1791" s="62">
        <v>53131609</v>
      </c>
      <c r="AGE1791" s="62">
        <v>53131609</v>
      </c>
      <c r="AGF1791" s="62">
        <v>53131609</v>
      </c>
      <c r="AGG1791" s="62">
        <v>53131609</v>
      </c>
      <c r="AGH1791" s="62">
        <v>53131609</v>
      </c>
      <c r="AGI1791" s="62">
        <v>53131609</v>
      </c>
      <c r="AGJ1791" s="62">
        <v>53131609</v>
      </c>
      <c r="AGK1791" s="62">
        <v>53131609</v>
      </c>
      <c r="AGL1791" s="62">
        <v>53131609</v>
      </c>
      <c r="AGM1791" s="62">
        <v>53131609</v>
      </c>
      <c r="AGN1791" s="62">
        <v>53131609</v>
      </c>
      <c r="AGO1791" s="62">
        <v>53131609</v>
      </c>
      <c r="AGP1791" s="62">
        <v>53131609</v>
      </c>
      <c r="AGQ1791" s="62">
        <v>53131609</v>
      </c>
      <c r="AGR1791" s="62">
        <v>53131609</v>
      </c>
      <c r="AGS1791" s="62">
        <v>53131609</v>
      </c>
      <c r="AGT1791" s="62">
        <v>53131609</v>
      </c>
      <c r="AGU1791" s="62">
        <v>53131609</v>
      </c>
      <c r="AGV1791" s="62">
        <v>53131609</v>
      </c>
      <c r="AGW1791" s="62">
        <v>53131609</v>
      </c>
      <c r="AGX1791" s="62">
        <v>53131609</v>
      </c>
      <c r="AGY1791" s="62">
        <v>53131609</v>
      </c>
      <c r="AGZ1791" s="62">
        <v>53131609</v>
      </c>
      <c r="AHA1791" s="62">
        <v>53131609</v>
      </c>
      <c r="AHB1791" s="62">
        <v>53131609</v>
      </c>
      <c r="AHC1791" s="62">
        <v>53131609</v>
      </c>
      <c r="AHD1791" s="62">
        <v>53131609</v>
      </c>
      <c r="AHE1791" s="62">
        <v>53131609</v>
      </c>
      <c r="AHF1791" s="62">
        <v>53131609</v>
      </c>
      <c r="AHG1791" s="62">
        <v>53131609</v>
      </c>
      <c r="AHH1791" s="62">
        <v>53131609</v>
      </c>
      <c r="AHI1791" s="62">
        <v>53131609</v>
      </c>
      <c r="AHJ1791" s="62">
        <v>53131609</v>
      </c>
      <c r="AHK1791" s="62">
        <v>53131609</v>
      </c>
      <c r="AHL1791" s="62">
        <v>53131609</v>
      </c>
      <c r="AHM1791" s="62">
        <v>53131609</v>
      </c>
      <c r="AHN1791" s="62">
        <v>53131609</v>
      </c>
      <c r="AHO1791" s="62">
        <v>53131609</v>
      </c>
      <c r="AHP1791" s="62">
        <v>53131609</v>
      </c>
      <c r="AHQ1791" s="62">
        <v>53131609</v>
      </c>
      <c r="AHR1791" s="62">
        <v>53131609</v>
      </c>
      <c r="AHS1791" s="62">
        <v>53131609</v>
      </c>
      <c r="AHT1791" s="62">
        <v>53131609</v>
      </c>
      <c r="AHU1791" s="62">
        <v>53131609</v>
      </c>
      <c r="AHV1791" s="62">
        <v>53131609</v>
      </c>
      <c r="AHW1791" s="62">
        <v>53131609</v>
      </c>
      <c r="AHX1791" s="62">
        <v>53131609</v>
      </c>
      <c r="AHY1791" s="62">
        <v>53131609</v>
      </c>
      <c r="AHZ1791" s="62">
        <v>53131609</v>
      </c>
      <c r="AIA1791" s="62">
        <v>53131609</v>
      </c>
      <c r="AIB1791" s="62">
        <v>53131609</v>
      </c>
      <c r="AIC1791" s="62">
        <v>53131609</v>
      </c>
      <c r="AID1791" s="62">
        <v>53131609</v>
      </c>
      <c r="AIE1791" s="62">
        <v>53131609</v>
      </c>
      <c r="AIF1791" s="62">
        <v>53131609</v>
      </c>
      <c r="AIG1791" s="62">
        <v>53131609</v>
      </c>
      <c r="AIH1791" s="62">
        <v>53131609</v>
      </c>
      <c r="AII1791" s="62">
        <v>53131609</v>
      </c>
      <c r="AIJ1791" s="62">
        <v>53131609</v>
      </c>
      <c r="AIK1791" s="62">
        <v>53131609</v>
      </c>
      <c r="AIL1791" s="62">
        <v>53131609</v>
      </c>
      <c r="AIM1791" s="62">
        <v>53131609</v>
      </c>
      <c r="AIN1791" s="62">
        <v>53131609</v>
      </c>
      <c r="AIO1791" s="62">
        <v>53131609</v>
      </c>
      <c r="AIP1791" s="62">
        <v>53131609</v>
      </c>
      <c r="AIQ1791" s="62">
        <v>53131609</v>
      </c>
      <c r="AIR1791" s="62">
        <v>53131609</v>
      </c>
      <c r="AIS1791" s="62">
        <v>53131609</v>
      </c>
      <c r="AIT1791" s="62">
        <v>53131609</v>
      </c>
      <c r="AIU1791" s="62">
        <v>53131609</v>
      </c>
      <c r="AIV1791" s="62">
        <v>53131609</v>
      </c>
      <c r="AIW1791" s="62">
        <v>53131609</v>
      </c>
      <c r="AIX1791" s="62">
        <v>53131609</v>
      </c>
      <c r="AIY1791" s="62">
        <v>53131609</v>
      </c>
      <c r="AIZ1791" s="62">
        <v>53131609</v>
      </c>
      <c r="AJA1791" s="62">
        <v>53131609</v>
      </c>
      <c r="AJB1791" s="62">
        <v>53131609</v>
      </c>
      <c r="AJC1791" s="62">
        <v>53131609</v>
      </c>
      <c r="AJD1791" s="62">
        <v>53131609</v>
      </c>
      <c r="AJE1791" s="62">
        <v>53131609</v>
      </c>
      <c r="AJF1791" s="62">
        <v>53131609</v>
      </c>
      <c r="AJG1791" s="62">
        <v>53131609</v>
      </c>
      <c r="AJH1791" s="62">
        <v>53131609</v>
      </c>
      <c r="AJI1791" s="62">
        <v>53131609</v>
      </c>
      <c r="AJJ1791" s="62">
        <v>53131609</v>
      </c>
      <c r="AJK1791" s="62">
        <v>53131609</v>
      </c>
      <c r="AJL1791" s="62">
        <v>53131609</v>
      </c>
      <c r="AJM1791" s="62">
        <v>53131609</v>
      </c>
      <c r="AJN1791" s="62">
        <v>53131609</v>
      </c>
      <c r="AJO1791" s="62">
        <v>53131609</v>
      </c>
      <c r="AJP1791" s="62">
        <v>53131609</v>
      </c>
      <c r="AJQ1791" s="62">
        <v>53131609</v>
      </c>
      <c r="AJR1791" s="62">
        <v>53131609</v>
      </c>
      <c r="AJS1791" s="62">
        <v>53131609</v>
      </c>
      <c r="AJT1791" s="62">
        <v>53131609</v>
      </c>
      <c r="AJU1791" s="62">
        <v>53131609</v>
      </c>
      <c r="AJV1791" s="62">
        <v>53131609</v>
      </c>
      <c r="AJW1791" s="62">
        <v>53131609</v>
      </c>
      <c r="AJX1791" s="62">
        <v>53131609</v>
      </c>
      <c r="AJY1791" s="62">
        <v>53131609</v>
      </c>
      <c r="AJZ1791" s="62">
        <v>53131609</v>
      </c>
      <c r="AKA1791" s="62">
        <v>53131609</v>
      </c>
      <c r="AKB1791" s="62">
        <v>53131609</v>
      </c>
      <c r="AKC1791" s="62">
        <v>53131609</v>
      </c>
      <c r="AKD1791" s="62">
        <v>53131609</v>
      </c>
      <c r="AKE1791" s="62">
        <v>53131609</v>
      </c>
      <c r="AKF1791" s="62">
        <v>53131609</v>
      </c>
      <c r="AKG1791" s="62">
        <v>53131609</v>
      </c>
      <c r="AKH1791" s="62">
        <v>53131609</v>
      </c>
      <c r="AKI1791" s="62">
        <v>53131609</v>
      </c>
      <c r="AKJ1791" s="62">
        <v>53131609</v>
      </c>
      <c r="AKK1791" s="62">
        <v>53131609</v>
      </c>
      <c r="AKL1791" s="62">
        <v>53131609</v>
      </c>
      <c r="AKM1791" s="62">
        <v>53131609</v>
      </c>
      <c r="AKN1791" s="62">
        <v>53131609</v>
      </c>
      <c r="AKO1791" s="62">
        <v>53131609</v>
      </c>
      <c r="AKP1791" s="62">
        <v>53131609</v>
      </c>
      <c r="AKQ1791" s="62">
        <v>53131609</v>
      </c>
      <c r="AKR1791" s="62">
        <v>53131609</v>
      </c>
      <c r="AKS1791" s="62">
        <v>53131609</v>
      </c>
      <c r="AKT1791" s="62">
        <v>53131609</v>
      </c>
      <c r="AKU1791" s="62">
        <v>53131609</v>
      </c>
      <c r="AKV1791" s="62">
        <v>53131609</v>
      </c>
      <c r="AKW1791" s="62">
        <v>53131609</v>
      </c>
      <c r="AKX1791" s="62">
        <v>53131609</v>
      </c>
      <c r="AKY1791" s="62">
        <v>53131609</v>
      </c>
      <c r="AKZ1791" s="62">
        <v>53131609</v>
      </c>
      <c r="ALA1791" s="62">
        <v>53131609</v>
      </c>
      <c r="ALB1791" s="62">
        <v>53131609</v>
      </c>
      <c r="ALC1791" s="62">
        <v>53131609</v>
      </c>
      <c r="ALD1791" s="62">
        <v>53131609</v>
      </c>
      <c r="ALE1791" s="62">
        <v>53131609</v>
      </c>
      <c r="ALF1791" s="62">
        <v>53131609</v>
      </c>
      <c r="ALG1791" s="62">
        <v>53131609</v>
      </c>
      <c r="ALH1791" s="62">
        <v>53131609</v>
      </c>
      <c r="ALI1791" s="62">
        <v>53131609</v>
      </c>
      <c r="ALJ1791" s="62">
        <v>53131609</v>
      </c>
      <c r="ALK1791" s="62">
        <v>53131609</v>
      </c>
      <c r="ALL1791" s="62">
        <v>53131609</v>
      </c>
      <c r="ALM1791" s="62">
        <v>53131609</v>
      </c>
      <c r="ALN1791" s="62">
        <v>53131609</v>
      </c>
      <c r="ALO1791" s="62">
        <v>53131609</v>
      </c>
      <c r="ALP1791" s="62">
        <v>53131609</v>
      </c>
      <c r="ALQ1791" s="62">
        <v>53131609</v>
      </c>
      <c r="ALR1791" s="62">
        <v>53131609</v>
      </c>
      <c r="ALS1791" s="62">
        <v>53131609</v>
      </c>
      <c r="ALT1791" s="62">
        <v>53131609</v>
      </c>
      <c r="ALU1791" s="62">
        <v>53131609</v>
      </c>
      <c r="ALV1791" s="62">
        <v>53131609</v>
      </c>
      <c r="ALW1791" s="62">
        <v>53131609</v>
      </c>
      <c r="ALX1791" s="62">
        <v>53131609</v>
      </c>
      <c r="ALY1791" s="62">
        <v>53131609</v>
      </c>
      <c r="ALZ1791" s="62">
        <v>53131609</v>
      </c>
      <c r="AMA1791" s="62">
        <v>53131609</v>
      </c>
      <c r="AMB1791" s="62">
        <v>53131609</v>
      </c>
      <c r="AMC1791" s="62">
        <v>53131609</v>
      </c>
      <c r="AMD1791" s="62">
        <v>53131609</v>
      </c>
      <c r="AME1791" s="62">
        <v>53131609</v>
      </c>
      <c r="AMF1791" s="62">
        <v>53131609</v>
      </c>
      <c r="AMG1791" s="62">
        <v>53131609</v>
      </c>
      <c r="AMH1791" s="62">
        <v>53131609</v>
      </c>
      <c r="AMI1791" s="62">
        <v>53131609</v>
      </c>
      <c r="AMJ1791" s="62">
        <v>53131609</v>
      </c>
      <c r="AMK1791" s="62">
        <v>53131609</v>
      </c>
      <c r="AML1791" s="62">
        <v>53131609</v>
      </c>
      <c r="AMM1791" s="62">
        <v>53131609</v>
      </c>
      <c r="AMN1791" s="62">
        <v>53131609</v>
      </c>
      <c r="AMO1791" s="62">
        <v>53131609</v>
      </c>
      <c r="AMP1791" s="62">
        <v>53131609</v>
      </c>
      <c r="AMQ1791" s="62">
        <v>53131609</v>
      </c>
      <c r="AMR1791" s="62">
        <v>53131609</v>
      </c>
      <c r="AMS1791" s="62">
        <v>53131609</v>
      </c>
      <c r="AMT1791" s="62">
        <v>53131609</v>
      </c>
      <c r="AMU1791" s="62">
        <v>53131609</v>
      </c>
      <c r="AMV1791" s="62">
        <v>53131609</v>
      </c>
      <c r="AMW1791" s="62">
        <v>53131609</v>
      </c>
      <c r="AMX1791" s="62">
        <v>53131609</v>
      </c>
      <c r="AMY1791" s="62">
        <v>53131609</v>
      </c>
      <c r="AMZ1791" s="62">
        <v>53131609</v>
      </c>
      <c r="ANA1791" s="62">
        <v>53131609</v>
      </c>
      <c r="ANB1791" s="62">
        <v>53131609</v>
      </c>
      <c r="ANC1791" s="62">
        <v>53131609</v>
      </c>
      <c r="AND1791" s="62">
        <v>53131609</v>
      </c>
      <c r="ANE1791" s="62">
        <v>53131609</v>
      </c>
      <c r="ANF1791" s="62">
        <v>53131609</v>
      </c>
      <c r="ANG1791" s="62">
        <v>53131609</v>
      </c>
      <c r="ANH1791" s="62">
        <v>53131609</v>
      </c>
      <c r="ANI1791" s="62">
        <v>53131609</v>
      </c>
      <c r="ANJ1791" s="62">
        <v>53131609</v>
      </c>
      <c r="ANK1791" s="62">
        <v>53131609</v>
      </c>
      <c r="ANL1791" s="62">
        <v>53131609</v>
      </c>
      <c r="ANM1791" s="62">
        <v>53131609</v>
      </c>
      <c r="ANN1791" s="62">
        <v>53131609</v>
      </c>
      <c r="ANO1791" s="62">
        <v>53131609</v>
      </c>
      <c r="ANP1791" s="62">
        <v>53131609</v>
      </c>
      <c r="ANQ1791" s="62">
        <v>53131609</v>
      </c>
      <c r="ANR1791" s="62">
        <v>53131609</v>
      </c>
      <c r="ANS1791" s="62">
        <v>53131609</v>
      </c>
      <c r="ANT1791" s="62">
        <v>53131609</v>
      </c>
      <c r="ANU1791" s="62">
        <v>53131609</v>
      </c>
      <c r="ANV1791" s="62">
        <v>53131609</v>
      </c>
      <c r="ANW1791" s="62">
        <v>53131609</v>
      </c>
      <c r="ANX1791" s="62">
        <v>53131609</v>
      </c>
      <c r="ANY1791" s="62">
        <v>53131609</v>
      </c>
      <c r="ANZ1791" s="62">
        <v>53131609</v>
      </c>
      <c r="AOA1791" s="62">
        <v>53131609</v>
      </c>
      <c r="AOB1791" s="62">
        <v>53131609</v>
      </c>
      <c r="AOC1791" s="62">
        <v>53131609</v>
      </c>
      <c r="AOD1791" s="62">
        <v>53131609</v>
      </c>
      <c r="AOE1791" s="62">
        <v>53131609</v>
      </c>
      <c r="AOF1791" s="62">
        <v>53131609</v>
      </c>
      <c r="AOG1791" s="62">
        <v>53131609</v>
      </c>
      <c r="AOH1791" s="62">
        <v>53131609</v>
      </c>
      <c r="AOI1791" s="62">
        <v>53131609</v>
      </c>
      <c r="AOJ1791" s="62">
        <v>53131609</v>
      </c>
      <c r="AOK1791" s="62">
        <v>53131609</v>
      </c>
      <c r="AOL1791" s="62">
        <v>53131609</v>
      </c>
      <c r="AOM1791" s="62">
        <v>53131609</v>
      </c>
      <c r="AON1791" s="62">
        <v>53131609</v>
      </c>
      <c r="AOO1791" s="62">
        <v>53131609</v>
      </c>
      <c r="AOP1791" s="62">
        <v>53131609</v>
      </c>
      <c r="AOQ1791" s="62">
        <v>53131609</v>
      </c>
      <c r="AOR1791" s="62">
        <v>53131609</v>
      </c>
      <c r="AOS1791" s="62">
        <v>53131609</v>
      </c>
      <c r="AOT1791" s="62">
        <v>53131609</v>
      </c>
      <c r="AOU1791" s="62">
        <v>53131609</v>
      </c>
      <c r="AOV1791" s="62">
        <v>53131609</v>
      </c>
      <c r="AOW1791" s="62">
        <v>53131609</v>
      </c>
      <c r="AOX1791" s="62">
        <v>53131609</v>
      </c>
      <c r="AOY1791" s="62">
        <v>53131609</v>
      </c>
      <c r="AOZ1791" s="62">
        <v>53131609</v>
      </c>
      <c r="APA1791" s="62">
        <v>53131609</v>
      </c>
      <c r="APB1791" s="62">
        <v>53131609</v>
      </c>
      <c r="APC1791" s="62">
        <v>53131609</v>
      </c>
      <c r="APD1791" s="62">
        <v>53131609</v>
      </c>
      <c r="APE1791" s="62">
        <v>53131609</v>
      </c>
      <c r="APF1791" s="62">
        <v>53131609</v>
      </c>
      <c r="APG1791" s="62">
        <v>53131609</v>
      </c>
      <c r="APH1791" s="62">
        <v>53131609</v>
      </c>
      <c r="API1791" s="62">
        <v>53131609</v>
      </c>
      <c r="APJ1791" s="62">
        <v>53131609</v>
      </c>
      <c r="APK1791" s="62">
        <v>53131609</v>
      </c>
      <c r="APL1791" s="62">
        <v>53131609</v>
      </c>
      <c r="APM1791" s="62">
        <v>53131609</v>
      </c>
      <c r="APN1791" s="62">
        <v>53131609</v>
      </c>
      <c r="APO1791" s="62">
        <v>53131609</v>
      </c>
      <c r="APP1791" s="62">
        <v>53131609</v>
      </c>
      <c r="APQ1791" s="62">
        <v>53131609</v>
      </c>
      <c r="APR1791" s="62">
        <v>53131609</v>
      </c>
      <c r="APS1791" s="62">
        <v>53131609</v>
      </c>
      <c r="APT1791" s="62">
        <v>53131609</v>
      </c>
      <c r="APU1791" s="62">
        <v>53131609</v>
      </c>
      <c r="APV1791" s="62">
        <v>53131609</v>
      </c>
      <c r="APW1791" s="62">
        <v>53131609</v>
      </c>
      <c r="APX1791" s="62">
        <v>53131609</v>
      </c>
      <c r="APY1791" s="62">
        <v>53131609</v>
      </c>
      <c r="APZ1791" s="62">
        <v>53131609</v>
      </c>
      <c r="AQA1791" s="62">
        <v>53131609</v>
      </c>
      <c r="AQB1791" s="62">
        <v>53131609</v>
      </c>
      <c r="AQC1791" s="62">
        <v>53131609</v>
      </c>
      <c r="AQD1791" s="62">
        <v>53131609</v>
      </c>
      <c r="AQE1791" s="62">
        <v>53131609</v>
      </c>
      <c r="AQF1791" s="62">
        <v>53131609</v>
      </c>
      <c r="AQG1791" s="62">
        <v>53131609</v>
      </c>
      <c r="AQH1791" s="62">
        <v>53131609</v>
      </c>
      <c r="AQI1791" s="62">
        <v>53131609</v>
      </c>
      <c r="AQJ1791" s="62">
        <v>53131609</v>
      </c>
      <c r="AQK1791" s="62">
        <v>53131609</v>
      </c>
      <c r="AQL1791" s="62">
        <v>53131609</v>
      </c>
      <c r="AQM1791" s="62">
        <v>53131609</v>
      </c>
      <c r="AQN1791" s="62">
        <v>53131609</v>
      </c>
      <c r="AQO1791" s="62">
        <v>53131609</v>
      </c>
      <c r="AQP1791" s="62">
        <v>53131609</v>
      </c>
      <c r="AQQ1791" s="62">
        <v>53131609</v>
      </c>
      <c r="AQR1791" s="62">
        <v>53131609</v>
      </c>
      <c r="AQS1791" s="62">
        <v>53131609</v>
      </c>
      <c r="AQT1791" s="62">
        <v>53131609</v>
      </c>
      <c r="AQU1791" s="62">
        <v>53131609</v>
      </c>
      <c r="AQV1791" s="62">
        <v>53131609</v>
      </c>
      <c r="AQW1791" s="62">
        <v>53131609</v>
      </c>
      <c r="AQX1791" s="62">
        <v>53131609</v>
      </c>
      <c r="AQY1791" s="62">
        <v>53131609</v>
      </c>
      <c r="AQZ1791" s="62">
        <v>53131609</v>
      </c>
      <c r="ARA1791" s="62">
        <v>53131609</v>
      </c>
      <c r="ARB1791" s="62">
        <v>53131609</v>
      </c>
      <c r="ARC1791" s="62">
        <v>53131609</v>
      </c>
      <c r="ARD1791" s="62">
        <v>53131609</v>
      </c>
      <c r="ARE1791" s="62">
        <v>53131609</v>
      </c>
      <c r="ARF1791" s="62">
        <v>53131609</v>
      </c>
      <c r="ARG1791" s="62">
        <v>53131609</v>
      </c>
      <c r="ARH1791" s="62">
        <v>53131609</v>
      </c>
      <c r="ARI1791" s="62">
        <v>53131609</v>
      </c>
      <c r="ARJ1791" s="62">
        <v>53131609</v>
      </c>
      <c r="ARK1791" s="62">
        <v>53131609</v>
      </c>
      <c r="ARL1791" s="62">
        <v>53131609</v>
      </c>
      <c r="ARM1791" s="62">
        <v>53131609</v>
      </c>
      <c r="ARN1791" s="62">
        <v>53131609</v>
      </c>
      <c r="ARO1791" s="62">
        <v>53131609</v>
      </c>
      <c r="ARP1791" s="62">
        <v>53131609</v>
      </c>
      <c r="ARQ1791" s="62">
        <v>53131609</v>
      </c>
      <c r="ARR1791" s="62">
        <v>53131609</v>
      </c>
      <c r="ARS1791" s="62">
        <v>53131609</v>
      </c>
      <c r="ART1791" s="62">
        <v>53131609</v>
      </c>
      <c r="ARU1791" s="62">
        <v>53131609</v>
      </c>
      <c r="ARV1791" s="62">
        <v>53131609</v>
      </c>
      <c r="ARW1791" s="62">
        <v>53131609</v>
      </c>
      <c r="ARX1791" s="62">
        <v>53131609</v>
      </c>
      <c r="ARY1791" s="62">
        <v>53131609</v>
      </c>
      <c r="ARZ1791" s="62">
        <v>53131609</v>
      </c>
      <c r="ASA1791" s="62">
        <v>53131609</v>
      </c>
      <c r="ASB1791" s="62">
        <v>53131609</v>
      </c>
      <c r="ASC1791" s="62">
        <v>53131609</v>
      </c>
      <c r="ASD1791" s="62">
        <v>53131609</v>
      </c>
      <c r="ASE1791" s="62">
        <v>53131609</v>
      </c>
      <c r="ASF1791" s="62">
        <v>53131609</v>
      </c>
      <c r="ASG1791" s="62">
        <v>53131609</v>
      </c>
      <c r="ASH1791" s="62">
        <v>53131609</v>
      </c>
      <c r="ASI1791" s="62">
        <v>53131609</v>
      </c>
      <c r="ASJ1791" s="62">
        <v>53131609</v>
      </c>
      <c r="ASK1791" s="62">
        <v>53131609</v>
      </c>
      <c r="ASL1791" s="62">
        <v>53131609</v>
      </c>
      <c r="ASM1791" s="62">
        <v>53131609</v>
      </c>
      <c r="ASN1791" s="62">
        <v>53131609</v>
      </c>
      <c r="ASO1791" s="62">
        <v>53131609</v>
      </c>
      <c r="ASP1791" s="62">
        <v>53131609</v>
      </c>
      <c r="ASQ1791" s="62">
        <v>53131609</v>
      </c>
      <c r="ASR1791" s="62">
        <v>53131609</v>
      </c>
      <c r="ASS1791" s="62">
        <v>53131609</v>
      </c>
      <c r="AST1791" s="62">
        <v>53131609</v>
      </c>
      <c r="ASU1791" s="62">
        <v>53131609</v>
      </c>
      <c r="ASV1791" s="62">
        <v>53131609</v>
      </c>
      <c r="ASW1791" s="62">
        <v>53131609</v>
      </c>
      <c r="ASX1791" s="62">
        <v>53131609</v>
      </c>
      <c r="ASY1791" s="62">
        <v>53131609</v>
      </c>
      <c r="ASZ1791" s="62">
        <v>53131609</v>
      </c>
      <c r="ATA1791" s="62">
        <v>53131609</v>
      </c>
      <c r="ATB1791" s="62">
        <v>53131609</v>
      </c>
      <c r="ATC1791" s="62">
        <v>53131609</v>
      </c>
      <c r="ATD1791" s="62">
        <v>53131609</v>
      </c>
      <c r="ATE1791" s="62">
        <v>53131609</v>
      </c>
      <c r="ATF1791" s="62">
        <v>53131609</v>
      </c>
      <c r="ATG1791" s="62">
        <v>53131609</v>
      </c>
      <c r="ATH1791" s="62">
        <v>53131609</v>
      </c>
      <c r="ATI1791" s="62">
        <v>53131609</v>
      </c>
      <c r="ATJ1791" s="62">
        <v>53131609</v>
      </c>
      <c r="ATK1791" s="62">
        <v>53131609</v>
      </c>
      <c r="ATL1791" s="62">
        <v>53131609</v>
      </c>
      <c r="ATM1791" s="62">
        <v>53131609</v>
      </c>
      <c r="ATN1791" s="62">
        <v>53131609</v>
      </c>
      <c r="ATO1791" s="62">
        <v>53131609</v>
      </c>
      <c r="ATP1791" s="62">
        <v>53131609</v>
      </c>
      <c r="ATQ1791" s="62">
        <v>53131609</v>
      </c>
      <c r="ATR1791" s="62">
        <v>53131609</v>
      </c>
      <c r="ATS1791" s="62">
        <v>53131609</v>
      </c>
      <c r="ATT1791" s="62">
        <v>53131609</v>
      </c>
      <c r="ATU1791" s="62">
        <v>53131609</v>
      </c>
      <c r="ATV1791" s="62">
        <v>53131609</v>
      </c>
      <c r="ATW1791" s="62">
        <v>53131609</v>
      </c>
      <c r="ATX1791" s="62">
        <v>53131609</v>
      </c>
      <c r="ATY1791" s="62">
        <v>53131609</v>
      </c>
      <c r="ATZ1791" s="62">
        <v>53131609</v>
      </c>
      <c r="AUA1791" s="62">
        <v>53131609</v>
      </c>
      <c r="AUB1791" s="62">
        <v>53131609</v>
      </c>
      <c r="AUC1791" s="62">
        <v>53131609</v>
      </c>
      <c r="AUD1791" s="62">
        <v>53131609</v>
      </c>
      <c r="AUE1791" s="62">
        <v>53131609</v>
      </c>
      <c r="AUF1791" s="62">
        <v>53131609</v>
      </c>
      <c r="AUG1791" s="62">
        <v>53131609</v>
      </c>
      <c r="AUH1791" s="62">
        <v>53131609</v>
      </c>
      <c r="AUI1791" s="62">
        <v>53131609</v>
      </c>
      <c r="AUJ1791" s="62">
        <v>53131609</v>
      </c>
      <c r="AUK1791" s="62">
        <v>53131609</v>
      </c>
      <c r="AUL1791" s="62">
        <v>53131609</v>
      </c>
      <c r="AUM1791" s="62">
        <v>53131609</v>
      </c>
      <c r="AUN1791" s="62">
        <v>53131609</v>
      </c>
      <c r="AUO1791" s="62">
        <v>53131609</v>
      </c>
      <c r="AUP1791" s="62">
        <v>53131609</v>
      </c>
      <c r="AUQ1791" s="62">
        <v>53131609</v>
      </c>
      <c r="AUR1791" s="62">
        <v>53131609</v>
      </c>
      <c r="AUS1791" s="62">
        <v>53131609</v>
      </c>
      <c r="AUT1791" s="62">
        <v>53131609</v>
      </c>
      <c r="AUU1791" s="62">
        <v>53131609</v>
      </c>
      <c r="AUV1791" s="62">
        <v>53131609</v>
      </c>
      <c r="AUW1791" s="62">
        <v>53131609</v>
      </c>
      <c r="AUX1791" s="62">
        <v>53131609</v>
      </c>
      <c r="AUY1791" s="62">
        <v>53131609</v>
      </c>
      <c r="AUZ1791" s="62">
        <v>53131609</v>
      </c>
      <c r="AVA1791" s="62">
        <v>53131609</v>
      </c>
      <c r="AVB1791" s="62">
        <v>53131609</v>
      </c>
      <c r="AVC1791" s="62">
        <v>53131609</v>
      </c>
      <c r="AVD1791" s="62">
        <v>53131609</v>
      </c>
      <c r="AVE1791" s="62">
        <v>53131609</v>
      </c>
      <c r="AVF1791" s="62">
        <v>53131609</v>
      </c>
      <c r="AVG1791" s="62">
        <v>53131609</v>
      </c>
      <c r="AVH1791" s="62">
        <v>53131609</v>
      </c>
      <c r="AVI1791" s="62">
        <v>53131609</v>
      </c>
      <c r="AVJ1791" s="62">
        <v>53131609</v>
      </c>
      <c r="AVK1791" s="62">
        <v>53131609</v>
      </c>
      <c r="AVL1791" s="62">
        <v>53131609</v>
      </c>
      <c r="AVM1791" s="62">
        <v>53131609</v>
      </c>
      <c r="AVN1791" s="62">
        <v>53131609</v>
      </c>
      <c r="AVO1791" s="62">
        <v>53131609</v>
      </c>
      <c r="AVP1791" s="62">
        <v>53131609</v>
      </c>
      <c r="AVQ1791" s="62">
        <v>53131609</v>
      </c>
      <c r="AVR1791" s="62">
        <v>53131609</v>
      </c>
      <c r="AVS1791" s="62">
        <v>53131609</v>
      </c>
      <c r="AVT1791" s="62">
        <v>53131609</v>
      </c>
      <c r="AVU1791" s="62">
        <v>53131609</v>
      </c>
      <c r="AVV1791" s="62">
        <v>53131609</v>
      </c>
      <c r="AVW1791" s="62">
        <v>53131609</v>
      </c>
      <c r="AVX1791" s="62">
        <v>53131609</v>
      </c>
      <c r="AVY1791" s="62">
        <v>53131609</v>
      </c>
      <c r="AVZ1791" s="62">
        <v>53131609</v>
      </c>
      <c r="AWA1791" s="62">
        <v>53131609</v>
      </c>
      <c r="AWB1791" s="62">
        <v>53131609</v>
      </c>
      <c r="AWC1791" s="62">
        <v>53131609</v>
      </c>
      <c r="AWD1791" s="62">
        <v>53131609</v>
      </c>
      <c r="AWE1791" s="62">
        <v>53131609</v>
      </c>
      <c r="AWF1791" s="62">
        <v>53131609</v>
      </c>
      <c r="AWG1791" s="62">
        <v>53131609</v>
      </c>
      <c r="AWH1791" s="62">
        <v>53131609</v>
      </c>
      <c r="AWI1791" s="62">
        <v>53131609</v>
      </c>
      <c r="AWJ1791" s="62">
        <v>53131609</v>
      </c>
      <c r="AWK1791" s="62">
        <v>53131609</v>
      </c>
      <c r="AWL1791" s="62">
        <v>53131609</v>
      </c>
      <c r="AWM1791" s="62">
        <v>53131609</v>
      </c>
      <c r="AWN1791" s="62">
        <v>53131609</v>
      </c>
      <c r="AWO1791" s="62">
        <v>53131609</v>
      </c>
      <c r="AWP1791" s="62">
        <v>53131609</v>
      </c>
      <c r="AWQ1791" s="62">
        <v>53131609</v>
      </c>
      <c r="AWR1791" s="62">
        <v>53131609</v>
      </c>
      <c r="AWS1791" s="62">
        <v>53131609</v>
      </c>
      <c r="AWT1791" s="62">
        <v>53131609</v>
      </c>
      <c r="AWU1791" s="62">
        <v>53131609</v>
      </c>
      <c r="AWV1791" s="62">
        <v>53131609</v>
      </c>
      <c r="AWW1791" s="62">
        <v>53131609</v>
      </c>
      <c r="AWX1791" s="62">
        <v>53131609</v>
      </c>
      <c r="AWY1791" s="62">
        <v>53131609</v>
      </c>
      <c r="AWZ1791" s="62">
        <v>53131609</v>
      </c>
      <c r="AXA1791" s="62">
        <v>53131609</v>
      </c>
      <c r="AXB1791" s="62">
        <v>53131609</v>
      </c>
      <c r="AXC1791" s="62">
        <v>53131609</v>
      </c>
      <c r="AXD1791" s="62">
        <v>53131609</v>
      </c>
      <c r="AXE1791" s="62">
        <v>53131609</v>
      </c>
      <c r="AXF1791" s="62">
        <v>53131609</v>
      </c>
      <c r="AXG1791" s="62">
        <v>53131609</v>
      </c>
      <c r="AXH1791" s="62">
        <v>53131609</v>
      </c>
      <c r="AXI1791" s="62">
        <v>53131609</v>
      </c>
      <c r="AXJ1791" s="62">
        <v>53131609</v>
      </c>
      <c r="AXK1791" s="62">
        <v>53131609</v>
      </c>
      <c r="AXL1791" s="62">
        <v>53131609</v>
      </c>
      <c r="AXM1791" s="62">
        <v>53131609</v>
      </c>
      <c r="AXN1791" s="62">
        <v>53131609</v>
      </c>
      <c r="AXO1791" s="62">
        <v>53131609</v>
      </c>
      <c r="AXP1791" s="62">
        <v>53131609</v>
      </c>
      <c r="AXQ1791" s="62">
        <v>53131609</v>
      </c>
      <c r="AXR1791" s="62">
        <v>53131609</v>
      </c>
      <c r="AXS1791" s="62">
        <v>53131609</v>
      </c>
      <c r="AXT1791" s="62">
        <v>53131609</v>
      </c>
      <c r="AXU1791" s="62">
        <v>53131609</v>
      </c>
      <c r="AXV1791" s="62">
        <v>53131609</v>
      </c>
      <c r="AXW1791" s="62">
        <v>53131609</v>
      </c>
      <c r="AXX1791" s="62">
        <v>53131609</v>
      </c>
      <c r="AXY1791" s="62">
        <v>53131609</v>
      </c>
      <c r="AXZ1791" s="62">
        <v>53131609</v>
      </c>
      <c r="AYA1791" s="62">
        <v>53131609</v>
      </c>
      <c r="AYB1791" s="62">
        <v>53131609</v>
      </c>
      <c r="AYC1791" s="62">
        <v>53131609</v>
      </c>
      <c r="AYD1791" s="62">
        <v>53131609</v>
      </c>
      <c r="AYE1791" s="62">
        <v>53131609</v>
      </c>
      <c r="AYF1791" s="62">
        <v>53131609</v>
      </c>
      <c r="AYG1791" s="62">
        <v>53131609</v>
      </c>
      <c r="AYH1791" s="62">
        <v>53131609</v>
      </c>
      <c r="AYI1791" s="62">
        <v>53131609</v>
      </c>
      <c r="AYJ1791" s="62">
        <v>53131609</v>
      </c>
      <c r="AYK1791" s="62">
        <v>53131609</v>
      </c>
      <c r="AYL1791" s="62">
        <v>53131609</v>
      </c>
      <c r="AYM1791" s="62">
        <v>53131609</v>
      </c>
      <c r="AYN1791" s="62">
        <v>53131609</v>
      </c>
      <c r="AYO1791" s="62">
        <v>53131609</v>
      </c>
      <c r="AYP1791" s="62">
        <v>53131609</v>
      </c>
      <c r="AYQ1791" s="62">
        <v>53131609</v>
      </c>
      <c r="AYR1791" s="62">
        <v>53131609</v>
      </c>
      <c r="AYS1791" s="62">
        <v>53131609</v>
      </c>
      <c r="AYT1791" s="62">
        <v>53131609</v>
      </c>
      <c r="AYU1791" s="62">
        <v>53131609</v>
      </c>
      <c r="AYV1791" s="62">
        <v>53131609</v>
      </c>
      <c r="AYW1791" s="62">
        <v>53131609</v>
      </c>
      <c r="AYX1791" s="62">
        <v>53131609</v>
      </c>
      <c r="AYY1791" s="62">
        <v>53131609</v>
      </c>
      <c r="AYZ1791" s="62">
        <v>53131609</v>
      </c>
      <c r="AZA1791" s="62">
        <v>53131609</v>
      </c>
      <c r="AZB1791" s="62">
        <v>53131609</v>
      </c>
      <c r="AZC1791" s="62">
        <v>53131609</v>
      </c>
      <c r="AZD1791" s="62">
        <v>53131609</v>
      </c>
      <c r="AZE1791" s="62">
        <v>53131609</v>
      </c>
      <c r="AZF1791" s="62">
        <v>53131609</v>
      </c>
      <c r="AZG1791" s="62">
        <v>53131609</v>
      </c>
      <c r="AZH1791" s="62">
        <v>53131609</v>
      </c>
      <c r="AZI1791" s="62">
        <v>53131609</v>
      </c>
      <c r="AZJ1791" s="62">
        <v>53131609</v>
      </c>
      <c r="AZK1791" s="62">
        <v>53131609</v>
      </c>
      <c r="AZL1791" s="62">
        <v>53131609</v>
      </c>
      <c r="AZM1791" s="62">
        <v>53131609</v>
      </c>
      <c r="AZN1791" s="62">
        <v>53131609</v>
      </c>
      <c r="AZO1791" s="62">
        <v>53131609</v>
      </c>
      <c r="AZP1791" s="62">
        <v>53131609</v>
      </c>
      <c r="AZQ1791" s="62">
        <v>53131609</v>
      </c>
      <c r="AZR1791" s="62">
        <v>53131609</v>
      </c>
      <c r="AZS1791" s="62">
        <v>53131609</v>
      </c>
      <c r="AZT1791" s="62">
        <v>53131609</v>
      </c>
      <c r="AZU1791" s="62">
        <v>53131609</v>
      </c>
      <c r="AZV1791" s="62">
        <v>53131609</v>
      </c>
      <c r="AZW1791" s="62">
        <v>53131609</v>
      </c>
      <c r="AZX1791" s="62">
        <v>53131609</v>
      </c>
      <c r="AZY1791" s="62">
        <v>53131609</v>
      </c>
      <c r="AZZ1791" s="62">
        <v>53131609</v>
      </c>
      <c r="BAA1791" s="62">
        <v>53131609</v>
      </c>
      <c r="BAB1791" s="62">
        <v>53131609</v>
      </c>
      <c r="BAC1791" s="62">
        <v>53131609</v>
      </c>
      <c r="BAD1791" s="62">
        <v>53131609</v>
      </c>
      <c r="BAE1791" s="62">
        <v>53131609</v>
      </c>
      <c r="BAF1791" s="62">
        <v>53131609</v>
      </c>
      <c r="BAG1791" s="62">
        <v>53131609</v>
      </c>
      <c r="BAH1791" s="62">
        <v>53131609</v>
      </c>
      <c r="BAI1791" s="62">
        <v>53131609</v>
      </c>
      <c r="BAJ1791" s="62">
        <v>53131609</v>
      </c>
      <c r="BAK1791" s="62">
        <v>53131609</v>
      </c>
      <c r="BAL1791" s="62">
        <v>53131609</v>
      </c>
      <c r="BAM1791" s="62">
        <v>53131609</v>
      </c>
      <c r="BAN1791" s="62">
        <v>53131609</v>
      </c>
      <c r="BAO1791" s="62">
        <v>53131609</v>
      </c>
      <c r="BAP1791" s="62">
        <v>53131609</v>
      </c>
      <c r="BAQ1791" s="62">
        <v>53131609</v>
      </c>
      <c r="BAR1791" s="62">
        <v>53131609</v>
      </c>
      <c r="BAS1791" s="62">
        <v>53131609</v>
      </c>
      <c r="BAT1791" s="62">
        <v>53131609</v>
      </c>
      <c r="BAU1791" s="62">
        <v>53131609</v>
      </c>
      <c r="BAV1791" s="62">
        <v>53131609</v>
      </c>
      <c r="BAW1791" s="62">
        <v>53131609</v>
      </c>
      <c r="BAX1791" s="62">
        <v>53131609</v>
      </c>
      <c r="BAY1791" s="62">
        <v>53131609</v>
      </c>
      <c r="BAZ1791" s="62">
        <v>53131609</v>
      </c>
      <c r="BBA1791" s="62">
        <v>53131609</v>
      </c>
      <c r="BBB1791" s="62">
        <v>53131609</v>
      </c>
      <c r="BBC1791" s="62">
        <v>53131609</v>
      </c>
      <c r="BBD1791" s="62">
        <v>53131609</v>
      </c>
      <c r="BBE1791" s="62">
        <v>53131609</v>
      </c>
      <c r="BBF1791" s="62">
        <v>53131609</v>
      </c>
      <c r="BBG1791" s="62">
        <v>53131609</v>
      </c>
      <c r="BBH1791" s="62">
        <v>53131609</v>
      </c>
      <c r="BBI1791" s="62">
        <v>53131609</v>
      </c>
      <c r="BBJ1791" s="62">
        <v>53131609</v>
      </c>
      <c r="BBK1791" s="62">
        <v>53131609</v>
      </c>
      <c r="BBL1791" s="62">
        <v>53131609</v>
      </c>
      <c r="BBM1791" s="62">
        <v>53131609</v>
      </c>
      <c r="BBN1791" s="62">
        <v>53131609</v>
      </c>
      <c r="BBO1791" s="62">
        <v>53131609</v>
      </c>
      <c r="BBP1791" s="62">
        <v>53131609</v>
      </c>
      <c r="BBQ1791" s="62">
        <v>53131609</v>
      </c>
      <c r="BBR1791" s="62">
        <v>53131609</v>
      </c>
      <c r="BBS1791" s="62">
        <v>53131609</v>
      </c>
      <c r="BBT1791" s="62">
        <v>53131609</v>
      </c>
      <c r="BBU1791" s="62">
        <v>53131609</v>
      </c>
      <c r="BBV1791" s="62">
        <v>53131609</v>
      </c>
      <c r="BBW1791" s="62">
        <v>53131609</v>
      </c>
      <c r="BBX1791" s="62">
        <v>53131609</v>
      </c>
      <c r="BBY1791" s="62">
        <v>53131609</v>
      </c>
      <c r="BBZ1791" s="62">
        <v>53131609</v>
      </c>
      <c r="BCA1791" s="62">
        <v>53131609</v>
      </c>
      <c r="BCB1791" s="62">
        <v>53131609</v>
      </c>
      <c r="BCC1791" s="62">
        <v>53131609</v>
      </c>
      <c r="BCD1791" s="62">
        <v>53131609</v>
      </c>
      <c r="BCE1791" s="62">
        <v>53131609</v>
      </c>
      <c r="BCF1791" s="62">
        <v>53131609</v>
      </c>
      <c r="BCG1791" s="62">
        <v>53131609</v>
      </c>
      <c r="BCH1791" s="62">
        <v>53131609</v>
      </c>
      <c r="BCI1791" s="62">
        <v>53131609</v>
      </c>
      <c r="BCJ1791" s="62">
        <v>53131609</v>
      </c>
      <c r="BCK1791" s="62">
        <v>53131609</v>
      </c>
      <c r="BCL1791" s="62">
        <v>53131609</v>
      </c>
      <c r="BCM1791" s="62">
        <v>53131609</v>
      </c>
      <c r="BCN1791" s="62">
        <v>53131609</v>
      </c>
      <c r="BCO1791" s="62">
        <v>53131609</v>
      </c>
      <c r="BCP1791" s="62">
        <v>53131609</v>
      </c>
      <c r="BCQ1791" s="62">
        <v>53131609</v>
      </c>
      <c r="BCR1791" s="62">
        <v>53131609</v>
      </c>
      <c r="BCS1791" s="62">
        <v>53131609</v>
      </c>
      <c r="BCT1791" s="62">
        <v>53131609</v>
      </c>
      <c r="BCU1791" s="62">
        <v>53131609</v>
      </c>
      <c r="BCV1791" s="62">
        <v>53131609</v>
      </c>
      <c r="BCW1791" s="62">
        <v>53131609</v>
      </c>
      <c r="BCX1791" s="62">
        <v>53131609</v>
      </c>
      <c r="BCY1791" s="62">
        <v>53131609</v>
      </c>
      <c r="BCZ1791" s="62">
        <v>53131609</v>
      </c>
      <c r="BDA1791" s="62">
        <v>53131609</v>
      </c>
      <c r="BDB1791" s="62">
        <v>53131609</v>
      </c>
      <c r="BDC1791" s="62">
        <v>53131609</v>
      </c>
      <c r="BDD1791" s="62">
        <v>53131609</v>
      </c>
      <c r="BDE1791" s="62">
        <v>53131609</v>
      </c>
      <c r="BDF1791" s="62">
        <v>53131609</v>
      </c>
      <c r="BDG1791" s="62">
        <v>53131609</v>
      </c>
      <c r="BDH1791" s="62">
        <v>53131609</v>
      </c>
      <c r="BDI1791" s="62">
        <v>53131609</v>
      </c>
      <c r="BDJ1791" s="62">
        <v>53131609</v>
      </c>
      <c r="BDK1791" s="62">
        <v>53131609</v>
      </c>
      <c r="BDL1791" s="62">
        <v>53131609</v>
      </c>
      <c r="BDM1791" s="62">
        <v>53131609</v>
      </c>
      <c r="BDN1791" s="62">
        <v>53131609</v>
      </c>
      <c r="BDO1791" s="62">
        <v>53131609</v>
      </c>
      <c r="BDP1791" s="62">
        <v>53131609</v>
      </c>
      <c r="BDQ1791" s="62">
        <v>53131609</v>
      </c>
      <c r="BDR1791" s="62">
        <v>53131609</v>
      </c>
      <c r="BDS1791" s="62">
        <v>53131609</v>
      </c>
      <c r="BDT1791" s="62">
        <v>53131609</v>
      </c>
      <c r="BDU1791" s="62">
        <v>53131609</v>
      </c>
      <c r="BDV1791" s="62">
        <v>53131609</v>
      </c>
      <c r="BDW1791" s="62">
        <v>53131609</v>
      </c>
      <c r="BDX1791" s="62">
        <v>53131609</v>
      </c>
      <c r="BDY1791" s="62">
        <v>53131609</v>
      </c>
      <c r="BDZ1791" s="62">
        <v>53131609</v>
      </c>
      <c r="BEA1791" s="62">
        <v>53131609</v>
      </c>
      <c r="BEB1791" s="62">
        <v>53131609</v>
      </c>
      <c r="BEC1791" s="62">
        <v>53131609</v>
      </c>
      <c r="BED1791" s="62">
        <v>53131609</v>
      </c>
      <c r="BEE1791" s="62">
        <v>53131609</v>
      </c>
      <c r="BEF1791" s="62">
        <v>53131609</v>
      </c>
      <c r="BEG1791" s="62">
        <v>53131609</v>
      </c>
      <c r="BEH1791" s="62">
        <v>53131609</v>
      </c>
      <c r="BEI1791" s="62">
        <v>53131609</v>
      </c>
      <c r="BEJ1791" s="62">
        <v>53131609</v>
      </c>
      <c r="BEK1791" s="62">
        <v>53131609</v>
      </c>
      <c r="BEL1791" s="62">
        <v>53131609</v>
      </c>
      <c r="BEM1791" s="62">
        <v>53131609</v>
      </c>
      <c r="BEN1791" s="62">
        <v>53131609</v>
      </c>
      <c r="BEO1791" s="62">
        <v>53131609</v>
      </c>
      <c r="BEP1791" s="62">
        <v>53131609</v>
      </c>
      <c r="BEQ1791" s="62">
        <v>53131609</v>
      </c>
      <c r="BER1791" s="62">
        <v>53131609</v>
      </c>
      <c r="BES1791" s="62">
        <v>53131609</v>
      </c>
      <c r="BET1791" s="62">
        <v>53131609</v>
      </c>
      <c r="BEU1791" s="62">
        <v>53131609</v>
      </c>
      <c r="BEV1791" s="62">
        <v>53131609</v>
      </c>
      <c r="BEW1791" s="62">
        <v>53131609</v>
      </c>
      <c r="BEX1791" s="62">
        <v>53131609</v>
      </c>
      <c r="BEY1791" s="62">
        <v>53131609</v>
      </c>
      <c r="BEZ1791" s="62">
        <v>53131609</v>
      </c>
      <c r="BFA1791" s="62">
        <v>53131609</v>
      </c>
      <c r="BFB1791" s="62">
        <v>53131609</v>
      </c>
      <c r="BFC1791" s="62">
        <v>53131609</v>
      </c>
      <c r="BFD1791" s="62">
        <v>53131609</v>
      </c>
      <c r="BFE1791" s="62">
        <v>53131609</v>
      </c>
      <c r="BFF1791" s="62">
        <v>53131609</v>
      </c>
      <c r="BFG1791" s="62">
        <v>53131609</v>
      </c>
      <c r="BFH1791" s="62">
        <v>53131609</v>
      </c>
      <c r="BFI1791" s="62">
        <v>53131609</v>
      </c>
      <c r="BFJ1791" s="62">
        <v>53131609</v>
      </c>
      <c r="BFK1791" s="62">
        <v>53131609</v>
      </c>
      <c r="BFL1791" s="62">
        <v>53131609</v>
      </c>
      <c r="BFM1791" s="62">
        <v>53131609</v>
      </c>
      <c r="BFN1791" s="62">
        <v>53131609</v>
      </c>
      <c r="BFO1791" s="62">
        <v>53131609</v>
      </c>
      <c r="BFP1791" s="62">
        <v>53131609</v>
      </c>
      <c r="BFQ1791" s="62">
        <v>53131609</v>
      </c>
      <c r="BFR1791" s="62">
        <v>53131609</v>
      </c>
      <c r="BFS1791" s="62">
        <v>53131609</v>
      </c>
      <c r="BFT1791" s="62">
        <v>53131609</v>
      </c>
      <c r="BFU1791" s="62">
        <v>53131609</v>
      </c>
      <c r="BFV1791" s="62">
        <v>53131609</v>
      </c>
      <c r="BFW1791" s="62">
        <v>53131609</v>
      </c>
      <c r="BFX1791" s="62">
        <v>53131609</v>
      </c>
      <c r="BFY1791" s="62">
        <v>53131609</v>
      </c>
      <c r="BFZ1791" s="62">
        <v>53131609</v>
      </c>
      <c r="BGA1791" s="62">
        <v>53131609</v>
      </c>
      <c r="BGB1791" s="62">
        <v>53131609</v>
      </c>
      <c r="BGC1791" s="62">
        <v>53131609</v>
      </c>
      <c r="BGD1791" s="62">
        <v>53131609</v>
      </c>
      <c r="BGE1791" s="62">
        <v>53131609</v>
      </c>
      <c r="BGF1791" s="62">
        <v>53131609</v>
      </c>
      <c r="BGG1791" s="62">
        <v>53131609</v>
      </c>
      <c r="BGH1791" s="62">
        <v>53131609</v>
      </c>
      <c r="BGI1791" s="62">
        <v>53131609</v>
      </c>
      <c r="BGJ1791" s="62">
        <v>53131609</v>
      </c>
      <c r="BGK1791" s="62">
        <v>53131609</v>
      </c>
      <c r="BGL1791" s="62">
        <v>53131609</v>
      </c>
      <c r="BGM1791" s="62">
        <v>53131609</v>
      </c>
      <c r="BGN1791" s="62">
        <v>53131609</v>
      </c>
      <c r="BGO1791" s="62">
        <v>53131609</v>
      </c>
      <c r="BGP1791" s="62">
        <v>53131609</v>
      </c>
      <c r="BGQ1791" s="62">
        <v>53131609</v>
      </c>
      <c r="BGR1791" s="62">
        <v>53131609</v>
      </c>
      <c r="BGS1791" s="62">
        <v>53131609</v>
      </c>
      <c r="BGT1791" s="62">
        <v>53131609</v>
      </c>
      <c r="BGU1791" s="62">
        <v>53131609</v>
      </c>
      <c r="BGV1791" s="62">
        <v>53131609</v>
      </c>
      <c r="BGW1791" s="62">
        <v>53131609</v>
      </c>
      <c r="BGX1791" s="62">
        <v>53131609</v>
      </c>
      <c r="BGY1791" s="62">
        <v>53131609</v>
      </c>
      <c r="BGZ1791" s="62">
        <v>53131609</v>
      </c>
      <c r="BHA1791" s="62">
        <v>53131609</v>
      </c>
      <c r="BHB1791" s="62">
        <v>53131609</v>
      </c>
      <c r="BHC1791" s="62">
        <v>53131609</v>
      </c>
      <c r="BHD1791" s="62">
        <v>53131609</v>
      </c>
      <c r="BHE1791" s="62">
        <v>53131609</v>
      </c>
      <c r="BHF1791" s="62">
        <v>53131609</v>
      </c>
      <c r="BHG1791" s="62">
        <v>53131609</v>
      </c>
      <c r="BHH1791" s="62">
        <v>53131609</v>
      </c>
      <c r="BHI1791" s="62">
        <v>53131609</v>
      </c>
      <c r="BHJ1791" s="62">
        <v>53131609</v>
      </c>
      <c r="BHK1791" s="62">
        <v>53131609</v>
      </c>
      <c r="BHL1791" s="62">
        <v>53131609</v>
      </c>
      <c r="BHM1791" s="62">
        <v>53131609</v>
      </c>
      <c r="BHN1791" s="62">
        <v>53131609</v>
      </c>
      <c r="BHO1791" s="62">
        <v>53131609</v>
      </c>
      <c r="BHP1791" s="62">
        <v>53131609</v>
      </c>
      <c r="BHQ1791" s="62">
        <v>53131609</v>
      </c>
      <c r="BHR1791" s="62">
        <v>53131609</v>
      </c>
      <c r="BHS1791" s="62">
        <v>53131609</v>
      </c>
      <c r="BHT1791" s="62">
        <v>53131609</v>
      </c>
      <c r="BHU1791" s="62">
        <v>53131609</v>
      </c>
      <c r="BHV1791" s="62">
        <v>53131609</v>
      </c>
      <c r="BHW1791" s="62">
        <v>53131609</v>
      </c>
      <c r="BHX1791" s="62">
        <v>53131609</v>
      </c>
      <c r="BHY1791" s="62">
        <v>53131609</v>
      </c>
      <c r="BHZ1791" s="62">
        <v>53131609</v>
      </c>
      <c r="BIA1791" s="62">
        <v>53131609</v>
      </c>
      <c r="BIB1791" s="62">
        <v>53131609</v>
      </c>
      <c r="BIC1791" s="62">
        <v>53131609</v>
      </c>
      <c r="BID1791" s="62">
        <v>53131609</v>
      </c>
      <c r="BIE1791" s="62">
        <v>53131609</v>
      </c>
      <c r="BIF1791" s="62">
        <v>53131609</v>
      </c>
      <c r="BIG1791" s="62">
        <v>53131609</v>
      </c>
      <c r="BIH1791" s="62">
        <v>53131609</v>
      </c>
      <c r="BII1791" s="62">
        <v>53131609</v>
      </c>
      <c r="BIJ1791" s="62">
        <v>53131609</v>
      </c>
      <c r="BIK1791" s="62">
        <v>53131609</v>
      </c>
      <c r="BIL1791" s="62">
        <v>53131609</v>
      </c>
      <c r="BIM1791" s="62">
        <v>53131609</v>
      </c>
      <c r="BIN1791" s="62">
        <v>53131609</v>
      </c>
      <c r="BIO1791" s="62">
        <v>53131609</v>
      </c>
      <c r="BIP1791" s="62">
        <v>53131609</v>
      </c>
      <c r="BIQ1791" s="62">
        <v>53131609</v>
      </c>
      <c r="BIR1791" s="62">
        <v>53131609</v>
      </c>
      <c r="BIS1791" s="62">
        <v>53131609</v>
      </c>
      <c r="BIT1791" s="62">
        <v>53131609</v>
      </c>
      <c r="BIU1791" s="62">
        <v>53131609</v>
      </c>
      <c r="BIV1791" s="62">
        <v>53131609</v>
      </c>
      <c r="BIW1791" s="62">
        <v>53131609</v>
      </c>
      <c r="BIX1791" s="62">
        <v>53131609</v>
      </c>
      <c r="BIY1791" s="62">
        <v>53131609</v>
      </c>
      <c r="BIZ1791" s="62">
        <v>53131609</v>
      </c>
      <c r="BJA1791" s="62">
        <v>53131609</v>
      </c>
      <c r="BJB1791" s="62">
        <v>53131609</v>
      </c>
      <c r="BJC1791" s="62">
        <v>53131609</v>
      </c>
      <c r="BJD1791" s="62">
        <v>53131609</v>
      </c>
      <c r="BJE1791" s="62">
        <v>53131609</v>
      </c>
      <c r="BJF1791" s="62">
        <v>53131609</v>
      </c>
      <c r="BJG1791" s="62">
        <v>53131609</v>
      </c>
      <c r="BJH1791" s="62">
        <v>53131609</v>
      </c>
      <c r="BJI1791" s="62">
        <v>53131609</v>
      </c>
      <c r="BJJ1791" s="62">
        <v>53131609</v>
      </c>
      <c r="BJK1791" s="62">
        <v>53131609</v>
      </c>
      <c r="BJL1791" s="62">
        <v>53131609</v>
      </c>
      <c r="BJM1791" s="62">
        <v>53131609</v>
      </c>
      <c r="BJN1791" s="62">
        <v>53131609</v>
      </c>
      <c r="BJO1791" s="62">
        <v>53131609</v>
      </c>
      <c r="BJP1791" s="62">
        <v>53131609</v>
      </c>
      <c r="BJQ1791" s="62">
        <v>53131609</v>
      </c>
      <c r="BJR1791" s="62">
        <v>53131609</v>
      </c>
      <c r="BJS1791" s="62">
        <v>53131609</v>
      </c>
      <c r="BJT1791" s="62">
        <v>53131609</v>
      </c>
      <c r="BJU1791" s="62">
        <v>53131609</v>
      </c>
      <c r="BJV1791" s="62">
        <v>53131609</v>
      </c>
      <c r="BJW1791" s="62">
        <v>53131609</v>
      </c>
      <c r="BJX1791" s="62">
        <v>53131609</v>
      </c>
      <c r="BJY1791" s="62">
        <v>53131609</v>
      </c>
      <c r="BJZ1791" s="62">
        <v>53131609</v>
      </c>
      <c r="BKA1791" s="62">
        <v>53131609</v>
      </c>
      <c r="BKB1791" s="62">
        <v>53131609</v>
      </c>
      <c r="BKC1791" s="62">
        <v>53131609</v>
      </c>
      <c r="BKD1791" s="62">
        <v>53131609</v>
      </c>
      <c r="BKE1791" s="62">
        <v>53131609</v>
      </c>
      <c r="BKF1791" s="62">
        <v>53131609</v>
      </c>
      <c r="BKG1791" s="62">
        <v>53131609</v>
      </c>
      <c r="BKH1791" s="62">
        <v>53131609</v>
      </c>
      <c r="BKI1791" s="62">
        <v>53131609</v>
      </c>
      <c r="BKJ1791" s="62">
        <v>53131609</v>
      </c>
      <c r="BKK1791" s="62">
        <v>53131609</v>
      </c>
      <c r="BKL1791" s="62">
        <v>53131609</v>
      </c>
      <c r="BKM1791" s="62">
        <v>53131609</v>
      </c>
      <c r="BKN1791" s="62">
        <v>53131609</v>
      </c>
      <c r="BKO1791" s="62">
        <v>53131609</v>
      </c>
      <c r="BKP1791" s="62">
        <v>53131609</v>
      </c>
      <c r="BKQ1791" s="62">
        <v>53131609</v>
      </c>
      <c r="BKR1791" s="62">
        <v>53131609</v>
      </c>
      <c r="BKS1791" s="62">
        <v>53131609</v>
      </c>
      <c r="BKT1791" s="62">
        <v>53131609</v>
      </c>
      <c r="BKU1791" s="62">
        <v>53131609</v>
      </c>
      <c r="BKV1791" s="62">
        <v>53131609</v>
      </c>
      <c r="BKW1791" s="62">
        <v>53131609</v>
      </c>
      <c r="BKX1791" s="62">
        <v>53131609</v>
      </c>
      <c r="BKY1791" s="62">
        <v>53131609</v>
      </c>
      <c r="BKZ1791" s="62">
        <v>53131609</v>
      </c>
      <c r="BLA1791" s="62">
        <v>53131609</v>
      </c>
      <c r="BLB1791" s="62">
        <v>53131609</v>
      </c>
      <c r="BLC1791" s="62">
        <v>53131609</v>
      </c>
      <c r="BLD1791" s="62">
        <v>53131609</v>
      </c>
      <c r="BLE1791" s="62">
        <v>53131609</v>
      </c>
      <c r="BLF1791" s="62">
        <v>53131609</v>
      </c>
      <c r="BLG1791" s="62">
        <v>53131609</v>
      </c>
      <c r="BLH1791" s="62">
        <v>53131609</v>
      </c>
      <c r="BLI1791" s="62">
        <v>53131609</v>
      </c>
      <c r="BLJ1791" s="62">
        <v>53131609</v>
      </c>
      <c r="BLK1791" s="62">
        <v>53131609</v>
      </c>
      <c r="BLL1791" s="62">
        <v>53131609</v>
      </c>
      <c r="BLM1791" s="62">
        <v>53131609</v>
      </c>
      <c r="BLN1791" s="62">
        <v>53131609</v>
      </c>
      <c r="BLO1791" s="62">
        <v>53131609</v>
      </c>
      <c r="BLP1791" s="62">
        <v>53131609</v>
      </c>
      <c r="BLQ1791" s="62">
        <v>53131609</v>
      </c>
      <c r="BLR1791" s="62">
        <v>53131609</v>
      </c>
      <c r="BLS1791" s="62">
        <v>53131609</v>
      </c>
      <c r="BLT1791" s="62">
        <v>53131609</v>
      </c>
      <c r="BLU1791" s="62">
        <v>53131609</v>
      </c>
      <c r="BLV1791" s="62">
        <v>53131609</v>
      </c>
      <c r="BLW1791" s="62">
        <v>53131609</v>
      </c>
      <c r="BLX1791" s="62">
        <v>53131609</v>
      </c>
      <c r="BLY1791" s="62">
        <v>53131609</v>
      </c>
      <c r="BLZ1791" s="62">
        <v>53131609</v>
      </c>
      <c r="BMA1791" s="62">
        <v>53131609</v>
      </c>
      <c r="BMB1791" s="62">
        <v>53131609</v>
      </c>
      <c r="BMC1791" s="62">
        <v>53131609</v>
      </c>
      <c r="BMD1791" s="62">
        <v>53131609</v>
      </c>
      <c r="BME1791" s="62">
        <v>53131609</v>
      </c>
      <c r="BMF1791" s="62">
        <v>53131609</v>
      </c>
      <c r="BMG1791" s="62">
        <v>53131609</v>
      </c>
      <c r="BMH1791" s="62">
        <v>53131609</v>
      </c>
      <c r="BMI1791" s="62">
        <v>53131609</v>
      </c>
      <c r="BMJ1791" s="62">
        <v>53131609</v>
      </c>
      <c r="BMK1791" s="62">
        <v>53131609</v>
      </c>
      <c r="BML1791" s="62">
        <v>53131609</v>
      </c>
      <c r="BMM1791" s="62">
        <v>53131609</v>
      </c>
      <c r="BMN1791" s="62">
        <v>53131609</v>
      </c>
      <c r="BMO1791" s="62">
        <v>53131609</v>
      </c>
      <c r="BMP1791" s="62">
        <v>53131609</v>
      </c>
      <c r="BMQ1791" s="62">
        <v>53131609</v>
      </c>
      <c r="BMR1791" s="62">
        <v>53131609</v>
      </c>
      <c r="BMS1791" s="62">
        <v>53131609</v>
      </c>
      <c r="BMT1791" s="62">
        <v>53131609</v>
      </c>
      <c r="BMU1791" s="62">
        <v>53131609</v>
      </c>
      <c r="BMV1791" s="62">
        <v>53131609</v>
      </c>
      <c r="BMW1791" s="62">
        <v>53131609</v>
      </c>
      <c r="BMX1791" s="62">
        <v>53131609</v>
      </c>
      <c r="BMY1791" s="62">
        <v>53131609</v>
      </c>
      <c r="BMZ1791" s="62">
        <v>53131609</v>
      </c>
      <c r="BNA1791" s="62">
        <v>53131609</v>
      </c>
      <c r="BNB1791" s="62">
        <v>53131609</v>
      </c>
      <c r="BNC1791" s="62">
        <v>53131609</v>
      </c>
      <c r="BND1791" s="62">
        <v>53131609</v>
      </c>
      <c r="BNE1791" s="62">
        <v>53131609</v>
      </c>
      <c r="BNF1791" s="62">
        <v>53131609</v>
      </c>
      <c r="BNG1791" s="62">
        <v>53131609</v>
      </c>
      <c r="BNH1791" s="62">
        <v>53131609</v>
      </c>
      <c r="BNI1791" s="62">
        <v>53131609</v>
      </c>
      <c r="BNJ1791" s="62">
        <v>53131609</v>
      </c>
      <c r="BNK1791" s="62">
        <v>53131609</v>
      </c>
      <c r="BNL1791" s="62">
        <v>53131609</v>
      </c>
      <c r="BNM1791" s="62">
        <v>53131609</v>
      </c>
      <c r="BNN1791" s="62">
        <v>53131609</v>
      </c>
      <c r="BNO1791" s="62">
        <v>53131609</v>
      </c>
      <c r="BNP1791" s="62">
        <v>53131609</v>
      </c>
      <c r="BNQ1791" s="62">
        <v>53131609</v>
      </c>
      <c r="BNR1791" s="62">
        <v>53131609</v>
      </c>
      <c r="BNS1791" s="62">
        <v>53131609</v>
      </c>
      <c r="BNT1791" s="62">
        <v>53131609</v>
      </c>
      <c r="BNU1791" s="62">
        <v>53131609</v>
      </c>
      <c r="BNV1791" s="62">
        <v>53131609</v>
      </c>
      <c r="BNW1791" s="62">
        <v>53131609</v>
      </c>
      <c r="BNX1791" s="62">
        <v>53131609</v>
      </c>
      <c r="BNY1791" s="62">
        <v>53131609</v>
      </c>
      <c r="BNZ1791" s="62">
        <v>53131609</v>
      </c>
      <c r="BOA1791" s="62">
        <v>53131609</v>
      </c>
      <c r="BOB1791" s="62">
        <v>53131609</v>
      </c>
      <c r="BOC1791" s="62">
        <v>53131609</v>
      </c>
      <c r="BOD1791" s="62">
        <v>53131609</v>
      </c>
      <c r="BOE1791" s="62">
        <v>53131609</v>
      </c>
      <c r="BOF1791" s="62">
        <v>53131609</v>
      </c>
      <c r="BOG1791" s="62">
        <v>53131609</v>
      </c>
      <c r="BOH1791" s="62">
        <v>53131609</v>
      </c>
      <c r="BOI1791" s="62">
        <v>53131609</v>
      </c>
      <c r="BOJ1791" s="62">
        <v>53131609</v>
      </c>
      <c r="BOK1791" s="62">
        <v>53131609</v>
      </c>
      <c r="BOL1791" s="62">
        <v>53131609</v>
      </c>
      <c r="BOM1791" s="62">
        <v>53131609</v>
      </c>
      <c r="BON1791" s="62">
        <v>53131609</v>
      </c>
      <c r="BOO1791" s="62">
        <v>53131609</v>
      </c>
      <c r="BOP1791" s="62">
        <v>53131609</v>
      </c>
      <c r="BOQ1791" s="62">
        <v>53131609</v>
      </c>
      <c r="BOR1791" s="62">
        <v>53131609</v>
      </c>
      <c r="BOS1791" s="62">
        <v>53131609</v>
      </c>
      <c r="BOT1791" s="62">
        <v>53131609</v>
      </c>
      <c r="BOU1791" s="62">
        <v>53131609</v>
      </c>
      <c r="BOV1791" s="62">
        <v>53131609</v>
      </c>
      <c r="BOW1791" s="62">
        <v>53131609</v>
      </c>
      <c r="BOX1791" s="62">
        <v>53131609</v>
      </c>
      <c r="BOY1791" s="62">
        <v>53131609</v>
      </c>
      <c r="BOZ1791" s="62">
        <v>53131609</v>
      </c>
      <c r="BPA1791" s="62">
        <v>53131609</v>
      </c>
      <c r="BPB1791" s="62">
        <v>53131609</v>
      </c>
      <c r="BPC1791" s="62">
        <v>53131609</v>
      </c>
      <c r="BPD1791" s="62">
        <v>53131609</v>
      </c>
      <c r="BPE1791" s="62">
        <v>53131609</v>
      </c>
      <c r="BPF1791" s="62">
        <v>53131609</v>
      </c>
      <c r="BPG1791" s="62">
        <v>53131609</v>
      </c>
      <c r="BPH1791" s="62">
        <v>53131609</v>
      </c>
      <c r="BPI1791" s="62">
        <v>53131609</v>
      </c>
      <c r="BPJ1791" s="62">
        <v>53131609</v>
      </c>
      <c r="BPK1791" s="62">
        <v>53131609</v>
      </c>
      <c r="BPL1791" s="62">
        <v>53131609</v>
      </c>
      <c r="BPM1791" s="62">
        <v>53131609</v>
      </c>
      <c r="BPN1791" s="62">
        <v>53131609</v>
      </c>
      <c r="BPO1791" s="62">
        <v>53131609</v>
      </c>
      <c r="BPP1791" s="62">
        <v>53131609</v>
      </c>
      <c r="BPQ1791" s="62">
        <v>53131609</v>
      </c>
      <c r="BPR1791" s="62">
        <v>53131609</v>
      </c>
      <c r="BPS1791" s="62">
        <v>53131609</v>
      </c>
      <c r="BPT1791" s="62">
        <v>53131609</v>
      </c>
      <c r="BPU1791" s="62">
        <v>53131609</v>
      </c>
      <c r="BPV1791" s="62">
        <v>53131609</v>
      </c>
      <c r="BPW1791" s="62">
        <v>53131609</v>
      </c>
      <c r="BPX1791" s="62">
        <v>53131609</v>
      </c>
      <c r="BPY1791" s="62">
        <v>53131609</v>
      </c>
      <c r="BPZ1791" s="62">
        <v>53131609</v>
      </c>
      <c r="BQA1791" s="62">
        <v>53131609</v>
      </c>
      <c r="BQB1791" s="62">
        <v>53131609</v>
      </c>
      <c r="BQC1791" s="62">
        <v>53131609</v>
      </c>
      <c r="BQD1791" s="62">
        <v>53131609</v>
      </c>
      <c r="BQE1791" s="62">
        <v>53131609</v>
      </c>
      <c r="BQF1791" s="62">
        <v>53131609</v>
      </c>
      <c r="BQG1791" s="62">
        <v>53131609</v>
      </c>
      <c r="BQH1791" s="62">
        <v>53131609</v>
      </c>
      <c r="BQI1791" s="62">
        <v>53131609</v>
      </c>
      <c r="BQJ1791" s="62">
        <v>53131609</v>
      </c>
      <c r="BQK1791" s="62">
        <v>53131609</v>
      </c>
      <c r="BQL1791" s="62">
        <v>53131609</v>
      </c>
      <c r="BQM1791" s="62">
        <v>53131609</v>
      </c>
      <c r="BQN1791" s="62">
        <v>53131609</v>
      </c>
      <c r="BQO1791" s="62">
        <v>53131609</v>
      </c>
      <c r="BQP1791" s="62">
        <v>53131609</v>
      </c>
      <c r="BQQ1791" s="62">
        <v>53131609</v>
      </c>
      <c r="BQR1791" s="62">
        <v>53131609</v>
      </c>
      <c r="BQS1791" s="62">
        <v>53131609</v>
      </c>
      <c r="BQT1791" s="62">
        <v>53131609</v>
      </c>
      <c r="BQU1791" s="62">
        <v>53131609</v>
      </c>
      <c r="BQV1791" s="62">
        <v>53131609</v>
      </c>
      <c r="BQW1791" s="62">
        <v>53131609</v>
      </c>
      <c r="BQX1791" s="62">
        <v>53131609</v>
      </c>
      <c r="BQY1791" s="62">
        <v>53131609</v>
      </c>
      <c r="BQZ1791" s="62">
        <v>53131609</v>
      </c>
      <c r="BRA1791" s="62">
        <v>53131609</v>
      </c>
      <c r="BRB1791" s="62">
        <v>53131609</v>
      </c>
      <c r="BRC1791" s="62">
        <v>53131609</v>
      </c>
      <c r="BRD1791" s="62">
        <v>53131609</v>
      </c>
      <c r="BRE1791" s="62">
        <v>53131609</v>
      </c>
      <c r="BRF1791" s="62">
        <v>53131609</v>
      </c>
      <c r="BRG1791" s="62">
        <v>53131609</v>
      </c>
      <c r="BRH1791" s="62">
        <v>53131609</v>
      </c>
      <c r="BRI1791" s="62">
        <v>53131609</v>
      </c>
      <c r="BRJ1791" s="62">
        <v>53131609</v>
      </c>
      <c r="BRK1791" s="62">
        <v>53131609</v>
      </c>
      <c r="BRL1791" s="62">
        <v>53131609</v>
      </c>
      <c r="BRM1791" s="62">
        <v>53131609</v>
      </c>
      <c r="BRN1791" s="62">
        <v>53131609</v>
      </c>
      <c r="BRO1791" s="62">
        <v>53131609</v>
      </c>
      <c r="BRP1791" s="62">
        <v>53131609</v>
      </c>
      <c r="BRQ1791" s="62">
        <v>53131609</v>
      </c>
      <c r="BRR1791" s="62">
        <v>53131609</v>
      </c>
      <c r="BRS1791" s="62">
        <v>53131609</v>
      </c>
      <c r="BRT1791" s="62">
        <v>53131609</v>
      </c>
      <c r="BRU1791" s="62">
        <v>53131609</v>
      </c>
      <c r="BRV1791" s="62">
        <v>53131609</v>
      </c>
      <c r="BRW1791" s="62">
        <v>53131609</v>
      </c>
      <c r="BRX1791" s="62">
        <v>53131609</v>
      </c>
      <c r="BRY1791" s="62">
        <v>53131609</v>
      </c>
      <c r="BRZ1791" s="62">
        <v>53131609</v>
      </c>
      <c r="BSA1791" s="62">
        <v>53131609</v>
      </c>
      <c r="BSB1791" s="62">
        <v>53131609</v>
      </c>
      <c r="BSC1791" s="62">
        <v>53131609</v>
      </c>
      <c r="BSD1791" s="62">
        <v>53131609</v>
      </c>
      <c r="BSE1791" s="62">
        <v>53131609</v>
      </c>
      <c r="BSF1791" s="62">
        <v>53131609</v>
      </c>
      <c r="BSG1791" s="62">
        <v>53131609</v>
      </c>
      <c r="BSH1791" s="62">
        <v>53131609</v>
      </c>
      <c r="BSI1791" s="62">
        <v>53131609</v>
      </c>
      <c r="BSJ1791" s="62">
        <v>53131609</v>
      </c>
      <c r="BSK1791" s="62">
        <v>53131609</v>
      </c>
      <c r="BSL1791" s="62">
        <v>53131609</v>
      </c>
      <c r="BSM1791" s="62">
        <v>53131609</v>
      </c>
      <c r="BSN1791" s="62">
        <v>53131609</v>
      </c>
      <c r="BSO1791" s="62">
        <v>53131609</v>
      </c>
      <c r="BSP1791" s="62">
        <v>53131609</v>
      </c>
      <c r="BSQ1791" s="62">
        <v>53131609</v>
      </c>
      <c r="BSR1791" s="62">
        <v>53131609</v>
      </c>
      <c r="BSS1791" s="62">
        <v>53131609</v>
      </c>
      <c r="BST1791" s="62">
        <v>53131609</v>
      </c>
      <c r="BSU1791" s="62">
        <v>53131609</v>
      </c>
      <c r="BSV1791" s="62">
        <v>53131609</v>
      </c>
      <c r="BSW1791" s="62">
        <v>53131609</v>
      </c>
      <c r="BSX1791" s="62">
        <v>53131609</v>
      </c>
      <c r="BSY1791" s="62">
        <v>53131609</v>
      </c>
      <c r="BSZ1791" s="62">
        <v>53131609</v>
      </c>
      <c r="BTA1791" s="62">
        <v>53131609</v>
      </c>
      <c r="BTB1791" s="62">
        <v>53131609</v>
      </c>
      <c r="BTC1791" s="62">
        <v>53131609</v>
      </c>
      <c r="BTD1791" s="62">
        <v>53131609</v>
      </c>
      <c r="BTE1791" s="62">
        <v>53131609</v>
      </c>
      <c r="BTF1791" s="62">
        <v>53131609</v>
      </c>
      <c r="BTG1791" s="62">
        <v>53131609</v>
      </c>
      <c r="BTH1791" s="62">
        <v>53131609</v>
      </c>
      <c r="BTI1791" s="62">
        <v>53131609</v>
      </c>
      <c r="BTJ1791" s="62">
        <v>53131609</v>
      </c>
      <c r="BTK1791" s="62">
        <v>53131609</v>
      </c>
      <c r="BTL1791" s="62">
        <v>53131609</v>
      </c>
      <c r="BTM1791" s="62">
        <v>53131609</v>
      </c>
      <c r="BTN1791" s="62">
        <v>53131609</v>
      </c>
      <c r="BTO1791" s="62">
        <v>53131609</v>
      </c>
      <c r="BTP1791" s="62">
        <v>53131609</v>
      </c>
      <c r="BTQ1791" s="62">
        <v>53131609</v>
      </c>
      <c r="BTR1791" s="62">
        <v>53131609</v>
      </c>
      <c r="BTS1791" s="62">
        <v>53131609</v>
      </c>
      <c r="BTT1791" s="62">
        <v>53131609</v>
      </c>
      <c r="BTU1791" s="62">
        <v>53131609</v>
      </c>
      <c r="BTV1791" s="62">
        <v>53131609</v>
      </c>
      <c r="BTW1791" s="62">
        <v>53131609</v>
      </c>
      <c r="BTX1791" s="62">
        <v>53131609</v>
      </c>
      <c r="BTY1791" s="62">
        <v>53131609</v>
      </c>
      <c r="BTZ1791" s="62">
        <v>53131609</v>
      </c>
      <c r="BUA1791" s="62">
        <v>53131609</v>
      </c>
      <c r="BUB1791" s="62">
        <v>53131609</v>
      </c>
      <c r="BUC1791" s="62">
        <v>53131609</v>
      </c>
      <c r="BUD1791" s="62">
        <v>53131609</v>
      </c>
      <c r="BUE1791" s="62">
        <v>53131609</v>
      </c>
      <c r="BUF1791" s="62">
        <v>53131609</v>
      </c>
      <c r="BUG1791" s="62">
        <v>53131609</v>
      </c>
      <c r="BUH1791" s="62">
        <v>53131609</v>
      </c>
      <c r="BUI1791" s="62">
        <v>53131609</v>
      </c>
      <c r="BUJ1791" s="62">
        <v>53131609</v>
      </c>
      <c r="BUK1791" s="62">
        <v>53131609</v>
      </c>
      <c r="BUL1791" s="62">
        <v>53131609</v>
      </c>
      <c r="BUM1791" s="62">
        <v>53131609</v>
      </c>
      <c r="BUN1791" s="62">
        <v>53131609</v>
      </c>
      <c r="BUO1791" s="62">
        <v>53131609</v>
      </c>
      <c r="BUP1791" s="62">
        <v>53131609</v>
      </c>
      <c r="BUQ1791" s="62">
        <v>53131609</v>
      </c>
      <c r="BUR1791" s="62">
        <v>53131609</v>
      </c>
      <c r="BUS1791" s="62">
        <v>53131609</v>
      </c>
      <c r="BUT1791" s="62">
        <v>53131609</v>
      </c>
      <c r="BUU1791" s="62">
        <v>53131609</v>
      </c>
      <c r="BUV1791" s="62">
        <v>53131609</v>
      </c>
      <c r="BUW1791" s="62">
        <v>53131609</v>
      </c>
      <c r="BUX1791" s="62">
        <v>53131609</v>
      </c>
      <c r="BUY1791" s="62">
        <v>53131609</v>
      </c>
      <c r="BUZ1791" s="62">
        <v>53131609</v>
      </c>
      <c r="BVA1791" s="62">
        <v>53131609</v>
      </c>
      <c r="BVB1791" s="62">
        <v>53131609</v>
      </c>
      <c r="BVC1791" s="62">
        <v>53131609</v>
      </c>
      <c r="BVD1791" s="62">
        <v>53131609</v>
      </c>
      <c r="BVE1791" s="62">
        <v>53131609</v>
      </c>
      <c r="BVF1791" s="62">
        <v>53131609</v>
      </c>
      <c r="BVG1791" s="62">
        <v>53131609</v>
      </c>
      <c r="BVH1791" s="62">
        <v>53131609</v>
      </c>
      <c r="BVI1791" s="62">
        <v>53131609</v>
      </c>
      <c r="BVJ1791" s="62">
        <v>53131609</v>
      </c>
      <c r="BVK1791" s="62">
        <v>53131609</v>
      </c>
      <c r="BVL1791" s="62">
        <v>53131609</v>
      </c>
      <c r="BVM1791" s="62">
        <v>53131609</v>
      </c>
      <c r="BVN1791" s="62">
        <v>53131609</v>
      </c>
      <c r="BVO1791" s="62">
        <v>53131609</v>
      </c>
      <c r="BVP1791" s="62">
        <v>53131609</v>
      </c>
      <c r="BVQ1791" s="62">
        <v>53131609</v>
      </c>
      <c r="BVR1791" s="62">
        <v>53131609</v>
      </c>
      <c r="BVS1791" s="62">
        <v>53131609</v>
      </c>
      <c r="BVT1791" s="62">
        <v>53131609</v>
      </c>
      <c r="BVU1791" s="62">
        <v>53131609</v>
      </c>
      <c r="BVV1791" s="62">
        <v>53131609</v>
      </c>
      <c r="BVW1791" s="62">
        <v>53131609</v>
      </c>
      <c r="BVX1791" s="62">
        <v>53131609</v>
      </c>
      <c r="BVY1791" s="62">
        <v>53131609</v>
      </c>
      <c r="BVZ1791" s="62">
        <v>53131609</v>
      </c>
      <c r="BWA1791" s="62">
        <v>53131609</v>
      </c>
      <c r="BWB1791" s="62">
        <v>53131609</v>
      </c>
      <c r="BWC1791" s="62">
        <v>53131609</v>
      </c>
      <c r="BWD1791" s="62">
        <v>53131609</v>
      </c>
      <c r="BWE1791" s="62">
        <v>53131609</v>
      </c>
      <c r="BWF1791" s="62">
        <v>53131609</v>
      </c>
      <c r="BWG1791" s="62">
        <v>53131609</v>
      </c>
      <c r="BWH1791" s="62">
        <v>53131609</v>
      </c>
      <c r="BWI1791" s="62">
        <v>53131609</v>
      </c>
      <c r="BWJ1791" s="62">
        <v>53131609</v>
      </c>
      <c r="BWK1791" s="62">
        <v>53131609</v>
      </c>
      <c r="BWL1791" s="62">
        <v>53131609</v>
      </c>
      <c r="BWM1791" s="62">
        <v>53131609</v>
      </c>
      <c r="BWN1791" s="62">
        <v>53131609</v>
      </c>
      <c r="BWO1791" s="62">
        <v>53131609</v>
      </c>
      <c r="BWP1791" s="62">
        <v>53131609</v>
      </c>
      <c r="BWQ1791" s="62">
        <v>53131609</v>
      </c>
      <c r="BWR1791" s="62">
        <v>53131609</v>
      </c>
      <c r="BWS1791" s="62">
        <v>53131609</v>
      </c>
      <c r="BWT1791" s="62">
        <v>53131609</v>
      </c>
      <c r="BWU1791" s="62">
        <v>53131609</v>
      </c>
      <c r="BWV1791" s="62">
        <v>53131609</v>
      </c>
      <c r="BWW1791" s="62">
        <v>53131609</v>
      </c>
      <c r="BWX1791" s="62">
        <v>53131609</v>
      </c>
      <c r="BWY1791" s="62">
        <v>53131609</v>
      </c>
      <c r="BWZ1791" s="62">
        <v>53131609</v>
      </c>
      <c r="BXA1791" s="62">
        <v>53131609</v>
      </c>
      <c r="BXB1791" s="62">
        <v>53131609</v>
      </c>
      <c r="BXC1791" s="62">
        <v>53131609</v>
      </c>
      <c r="BXD1791" s="62">
        <v>53131609</v>
      </c>
      <c r="BXE1791" s="62">
        <v>53131609</v>
      </c>
      <c r="BXF1791" s="62">
        <v>53131609</v>
      </c>
      <c r="BXG1791" s="62">
        <v>53131609</v>
      </c>
      <c r="BXH1791" s="62">
        <v>53131609</v>
      </c>
      <c r="BXI1791" s="62">
        <v>53131609</v>
      </c>
      <c r="BXJ1791" s="62">
        <v>53131609</v>
      </c>
      <c r="BXK1791" s="62">
        <v>53131609</v>
      </c>
      <c r="BXL1791" s="62">
        <v>53131609</v>
      </c>
      <c r="BXM1791" s="62">
        <v>53131609</v>
      </c>
      <c r="BXN1791" s="62">
        <v>53131609</v>
      </c>
      <c r="BXO1791" s="62">
        <v>53131609</v>
      </c>
      <c r="BXP1791" s="62">
        <v>53131609</v>
      </c>
      <c r="BXQ1791" s="62">
        <v>53131609</v>
      </c>
      <c r="BXR1791" s="62">
        <v>53131609</v>
      </c>
      <c r="BXS1791" s="62">
        <v>53131609</v>
      </c>
      <c r="BXT1791" s="62">
        <v>53131609</v>
      </c>
      <c r="BXU1791" s="62">
        <v>53131609</v>
      </c>
      <c r="BXV1791" s="62">
        <v>53131609</v>
      </c>
      <c r="BXW1791" s="62">
        <v>53131609</v>
      </c>
      <c r="BXX1791" s="62">
        <v>53131609</v>
      </c>
      <c r="BXY1791" s="62">
        <v>53131609</v>
      </c>
      <c r="BXZ1791" s="62">
        <v>53131609</v>
      </c>
      <c r="BYA1791" s="62">
        <v>53131609</v>
      </c>
      <c r="BYB1791" s="62">
        <v>53131609</v>
      </c>
      <c r="BYC1791" s="62">
        <v>53131609</v>
      </c>
      <c r="BYD1791" s="62">
        <v>53131609</v>
      </c>
      <c r="BYE1791" s="62">
        <v>53131609</v>
      </c>
      <c r="BYF1791" s="62">
        <v>53131609</v>
      </c>
      <c r="BYG1791" s="62">
        <v>53131609</v>
      </c>
      <c r="BYH1791" s="62">
        <v>53131609</v>
      </c>
      <c r="BYI1791" s="62">
        <v>53131609</v>
      </c>
      <c r="BYJ1791" s="62">
        <v>53131609</v>
      </c>
      <c r="BYK1791" s="62">
        <v>53131609</v>
      </c>
      <c r="BYL1791" s="62">
        <v>53131609</v>
      </c>
      <c r="BYM1791" s="62">
        <v>53131609</v>
      </c>
      <c r="BYN1791" s="62">
        <v>53131609</v>
      </c>
      <c r="BYO1791" s="62">
        <v>53131609</v>
      </c>
      <c r="BYP1791" s="62">
        <v>53131609</v>
      </c>
      <c r="BYQ1791" s="62">
        <v>53131609</v>
      </c>
      <c r="BYR1791" s="62">
        <v>53131609</v>
      </c>
      <c r="BYS1791" s="62">
        <v>53131609</v>
      </c>
      <c r="BYT1791" s="62">
        <v>53131609</v>
      </c>
      <c r="BYU1791" s="62">
        <v>53131609</v>
      </c>
      <c r="BYV1791" s="62">
        <v>53131609</v>
      </c>
      <c r="BYW1791" s="62">
        <v>53131609</v>
      </c>
      <c r="BYX1791" s="62">
        <v>53131609</v>
      </c>
      <c r="BYY1791" s="62">
        <v>53131609</v>
      </c>
      <c r="BYZ1791" s="62">
        <v>53131609</v>
      </c>
      <c r="BZA1791" s="62">
        <v>53131609</v>
      </c>
      <c r="BZB1791" s="62">
        <v>53131609</v>
      </c>
      <c r="BZC1791" s="62">
        <v>53131609</v>
      </c>
      <c r="BZD1791" s="62">
        <v>53131609</v>
      </c>
      <c r="BZE1791" s="62">
        <v>53131609</v>
      </c>
      <c r="BZF1791" s="62">
        <v>53131609</v>
      </c>
      <c r="BZG1791" s="62">
        <v>53131609</v>
      </c>
      <c r="BZH1791" s="62">
        <v>53131609</v>
      </c>
      <c r="BZI1791" s="62">
        <v>53131609</v>
      </c>
      <c r="BZJ1791" s="62">
        <v>53131609</v>
      </c>
      <c r="BZK1791" s="62">
        <v>53131609</v>
      </c>
      <c r="BZL1791" s="62">
        <v>53131609</v>
      </c>
      <c r="BZM1791" s="62">
        <v>53131609</v>
      </c>
      <c r="BZN1791" s="62">
        <v>53131609</v>
      </c>
      <c r="BZO1791" s="62">
        <v>53131609</v>
      </c>
      <c r="BZP1791" s="62">
        <v>53131609</v>
      </c>
      <c r="BZQ1791" s="62">
        <v>53131609</v>
      </c>
      <c r="BZR1791" s="62">
        <v>53131609</v>
      </c>
      <c r="BZS1791" s="62">
        <v>53131609</v>
      </c>
      <c r="BZT1791" s="62">
        <v>53131609</v>
      </c>
      <c r="BZU1791" s="62">
        <v>53131609</v>
      </c>
      <c r="BZV1791" s="62">
        <v>53131609</v>
      </c>
      <c r="BZW1791" s="62">
        <v>53131609</v>
      </c>
      <c r="BZX1791" s="62">
        <v>53131609</v>
      </c>
      <c r="BZY1791" s="62">
        <v>53131609</v>
      </c>
      <c r="BZZ1791" s="62">
        <v>53131609</v>
      </c>
      <c r="CAA1791" s="62">
        <v>53131609</v>
      </c>
      <c r="CAB1791" s="62">
        <v>53131609</v>
      </c>
      <c r="CAC1791" s="62">
        <v>53131609</v>
      </c>
      <c r="CAD1791" s="62">
        <v>53131609</v>
      </c>
      <c r="CAE1791" s="62">
        <v>53131609</v>
      </c>
      <c r="CAF1791" s="62">
        <v>53131609</v>
      </c>
      <c r="CAG1791" s="62">
        <v>53131609</v>
      </c>
      <c r="CAH1791" s="62">
        <v>53131609</v>
      </c>
      <c r="CAI1791" s="62">
        <v>53131609</v>
      </c>
      <c r="CAJ1791" s="62">
        <v>53131609</v>
      </c>
      <c r="CAK1791" s="62">
        <v>53131609</v>
      </c>
      <c r="CAL1791" s="62">
        <v>53131609</v>
      </c>
      <c r="CAM1791" s="62">
        <v>53131609</v>
      </c>
      <c r="CAN1791" s="62">
        <v>53131609</v>
      </c>
      <c r="CAO1791" s="62">
        <v>53131609</v>
      </c>
      <c r="CAP1791" s="62">
        <v>53131609</v>
      </c>
      <c r="CAQ1791" s="62">
        <v>53131609</v>
      </c>
      <c r="CAR1791" s="62">
        <v>53131609</v>
      </c>
      <c r="CAS1791" s="62">
        <v>53131609</v>
      </c>
      <c r="CAT1791" s="62">
        <v>53131609</v>
      </c>
      <c r="CAU1791" s="62">
        <v>53131609</v>
      </c>
      <c r="CAV1791" s="62">
        <v>53131609</v>
      </c>
      <c r="CAW1791" s="62">
        <v>53131609</v>
      </c>
      <c r="CAX1791" s="62">
        <v>53131609</v>
      </c>
      <c r="CAY1791" s="62">
        <v>53131609</v>
      </c>
      <c r="CAZ1791" s="62">
        <v>53131609</v>
      </c>
      <c r="CBA1791" s="62">
        <v>53131609</v>
      </c>
      <c r="CBB1791" s="62">
        <v>53131609</v>
      </c>
      <c r="CBC1791" s="62">
        <v>53131609</v>
      </c>
      <c r="CBD1791" s="62">
        <v>53131609</v>
      </c>
      <c r="CBE1791" s="62">
        <v>53131609</v>
      </c>
      <c r="CBF1791" s="62">
        <v>53131609</v>
      </c>
      <c r="CBG1791" s="62">
        <v>53131609</v>
      </c>
      <c r="CBH1791" s="62">
        <v>53131609</v>
      </c>
      <c r="CBI1791" s="62">
        <v>53131609</v>
      </c>
      <c r="CBJ1791" s="62">
        <v>53131609</v>
      </c>
      <c r="CBK1791" s="62">
        <v>53131609</v>
      </c>
      <c r="CBL1791" s="62">
        <v>53131609</v>
      </c>
      <c r="CBM1791" s="62">
        <v>53131609</v>
      </c>
      <c r="CBN1791" s="62">
        <v>53131609</v>
      </c>
      <c r="CBO1791" s="62">
        <v>53131609</v>
      </c>
      <c r="CBP1791" s="62">
        <v>53131609</v>
      </c>
      <c r="CBQ1791" s="62">
        <v>53131609</v>
      </c>
      <c r="CBR1791" s="62">
        <v>53131609</v>
      </c>
      <c r="CBS1791" s="62">
        <v>53131609</v>
      </c>
      <c r="CBT1791" s="62">
        <v>53131609</v>
      </c>
      <c r="CBU1791" s="62">
        <v>53131609</v>
      </c>
      <c r="CBV1791" s="62">
        <v>53131609</v>
      </c>
      <c r="CBW1791" s="62">
        <v>53131609</v>
      </c>
      <c r="CBX1791" s="62">
        <v>53131609</v>
      </c>
      <c r="CBY1791" s="62">
        <v>53131609</v>
      </c>
      <c r="CBZ1791" s="62">
        <v>53131609</v>
      </c>
      <c r="CCA1791" s="62">
        <v>53131609</v>
      </c>
      <c r="CCB1791" s="62">
        <v>53131609</v>
      </c>
      <c r="CCC1791" s="62">
        <v>53131609</v>
      </c>
      <c r="CCD1791" s="62">
        <v>53131609</v>
      </c>
      <c r="CCE1791" s="62">
        <v>53131609</v>
      </c>
      <c r="CCF1791" s="62">
        <v>53131609</v>
      </c>
      <c r="CCG1791" s="62">
        <v>53131609</v>
      </c>
      <c r="CCH1791" s="62">
        <v>53131609</v>
      </c>
      <c r="CCI1791" s="62">
        <v>53131609</v>
      </c>
      <c r="CCJ1791" s="62">
        <v>53131609</v>
      </c>
      <c r="CCK1791" s="62">
        <v>53131609</v>
      </c>
      <c r="CCL1791" s="62">
        <v>53131609</v>
      </c>
      <c r="CCM1791" s="62">
        <v>53131609</v>
      </c>
      <c r="CCN1791" s="62">
        <v>53131609</v>
      </c>
      <c r="CCO1791" s="62">
        <v>53131609</v>
      </c>
      <c r="CCP1791" s="62">
        <v>53131609</v>
      </c>
      <c r="CCQ1791" s="62">
        <v>53131609</v>
      </c>
      <c r="CCR1791" s="62">
        <v>53131609</v>
      </c>
      <c r="CCS1791" s="62">
        <v>53131609</v>
      </c>
      <c r="CCT1791" s="62">
        <v>53131609</v>
      </c>
      <c r="CCU1791" s="62">
        <v>53131609</v>
      </c>
      <c r="CCV1791" s="62">
        <v>53131609</v>
      </c>
      <c r="CCW1791" s="62">
        <v>53131609</v>
      </c>
      <c r="CCX1791" s="62">
        <v>53131609</v>
      </c>
      <c r="CCY1791" s="62">
        <v>53131609</v>
      </c>
      <c r="CCZ1791" s="62">
        <v>53131609</v>
      </c>
      <c r="CDA1791" s="62">
        <v>53131609</v>
      </c>
      <c r="CDB1791" s="62">
        <v>53131609</v>
      </c>
      <c r="CDC1791" s="62">
        <v>53131609</v>
      </c>
      <c r="CDD1791" s="62">
        <v>53131609</v>
      </c>
      <c r="CDE1791" s="62">
        <v>53131609</v>
      </c>
      <c r="CDF1791" s="62">
        <v>53131609</v>
      </c>
      <c r="CDG1791" s="62">
        <v>53131609</v>
      </c>
      <c r="CDH1791" s="62">
        <v>53131609</v>
      </c>
      <c r="CDI1791" s="62">
        <v>53131609</v>
      </c>
      <c r="CDJ1791" s="62">
        <v>53131609</v>
      </c>
      <c r="CDK1791" s="62">
        <v>53131609</v>
      </c>
      <c r="CDL1791" s="62">
        <v>53131609</v>
      </c>
      <c r="CDM1791" s="62">
        <v>53131609</v>
      </c>
      <c r="CDN1791" s="62">
        <v>53131609</v>
      </c>
      <c r="CDO1791" s="62">
        <v>53131609</v>
      </c>
      <c r="CDP1791" s="62">
        <v>53131609</v>
      </c>
      <c r="CDQ1791" s="62">
        <v>53131609</v>
      </c>
      <c r="CDR1791" s="62">
        <v>53131609</v>
      </c>
      <c r="CDS1791" s="62">
        <v>53131609</v>
      </c>
      <c r="CDT1791" s="62">
        <v>53131609</v>
      </c>
      <c r="CDU1791" s="62">
        <v>53131609</v>
      </c>
      <c r="CDV1791" s="62">
        <v>53131609</v>
      </c>
      <c r="CDW1791" s="62">
        <v>53131609</v>
      </c>
      <c r="CDX1791" s="62">
        <v>53131609</v>
      </c>
      <c r="CDY1791" s="62">
        <v>53131609</v>
      </c>
      <c r="CDZ1791" s="62">
        <v>53131609</v>
      </c>
      <c r="CEA1791" s="62">
        <v>53131609</v>
      </c>
      <c r="CEB1791" s="62">
        <v>53131609</v>
      </c>
      <c r="CEC1791" s="62">
        <v>53131609</v>
      </c>
      <c r="CED1791" s="62">
        <v>53131609</v>
      </c>
      <c r="CEE1791" s="62">
        <v>53131609</v>
      </c>
      <c r="CEF1791" s="62">
        <v>53131609</v>
      </c>
      <c r="CEG1791" s="62">
        <v>53131609</v>
      </c>
      <c r="CEH1791" s="62">
        <v>53131609</v>
      </c>
      <c r="CEI1791" s="62">
        <v>53131609</v>
      </c>
      <c r="CEJ1791" s="62">
        <v>53131609</v>
      </c>
      <c r="CEK1791" s="62">
        <v>53131609</v>
      </c>
      <c r="CEL1791" s="62">
        <v>53131609</v>
      </c>
      <c r="CEM1791" s="62">
        <v>53131609</v>
      </c>
      <c r="CEN1791" s="62">
        <v>53131609</v>
      </c>
      <c r="CEO1791" s="62">
        <v>53131609</v>
      </c>
      <c r="CEP1791" s="62">
        <v>53131609</v>
      </c>
      <c r="CEQ1791" s="62">
        <v>53131609</v>
      </c>
      <c r="CER1791" s="62">
        <v>53131609</v>
      </c>
      <c r="CES1791" s="62">
        <v>53131609</v>
      </c>
      <c r="CET1791" s="62">
        <v>53131609</v>
      </c>
      <c r="CEU1791" s="62">
        <v>53131609</v>
      </c>
      <c r="CEV1791" s="62">
        <v>53131609</v>
      </c>
      <c r="CEW1791" s="62">
        <v>53131609</v>
      </c>
      <c r="CEX1791" s="62">
        <v>53131609</v>
      </c>
      <c r="CEY1791" s="62">
        <v>53131609</v>
      </c>
      <c r="CEZ1791" s="62">
        <v>53131609</v>
      </c>
      <c r="CFA1791" s="62">
        <v>53131609</v>
      </c>
      <c r="CFB1791" s="62">
        <v>53131609</v>
      </c>
      <c r="CFC1791" s="62">
        <v>53131609</v>
      </c>
      <c r="CFD1791" s="62">
        <v>53131609</v>
      </c>
      <c r="CFE1791" s="62">
        <v>53131609</v>
      </c>
      <c r="CFF1791" s="62">
        <v>53131609</v>
      </c>
      <c r="CFG1791" s="62">
        <v>53131609</v>
      </c>
      <c r="CFH1791" s="62">
        <v>53131609</v>
      </c>
      <c r="CFI1791" s="62">
        <v>53131609</v>
      </c>
      <c r="CFJ1791" s="62">
        <v>53131609</v>
      </c>
      <c r="CFK1791" s="62">
        <v>53131609</v>
      </c>
      <c r="CFL1791" s="62">
        <v>53131609</v>
      </c>
      <c r="CFM1791" s="62">
        <v>53131609</v>
      </c>
      <c r="CFN1791" s="62">
        <v>53131609</v>
      </c>
      <c r="CFO1791" s="62">
        <v>53131609</v>
      </c>
      <c r="CFP1791" s="62">
        <v>53131609</v>
      </c>
      <c r="CFQ1791" s="62">
        <v>53131609</v>
      </c>
      <c r="CFR1791" s="62">
        <v>53131609</v>
      </c>
      <c r="CFS1791" s="62">
        <v>53131609</v>
      </c>
      <c r="CFT1791" s="62">
        <v>53131609</v>
      </c>
      <c r="CFU1791" s="62">
        <v>53131609</v>
      </c>
      <c r="CFV1791" s="62">
        <v>53131609</v>
      </c>
      <c r="CFW1791" s="62">
        <v>53131609</v>
      </c>
      <c r="CFX1791" s="62">
        <v>53131609</v>
      </c>
      <c r="CFY1791" s="62">
        <v>53131609</v>
      </c>
      <c r="CFZ1791" s="62">
        <v>53131609</v>
      </c>
      <c r="CGA1791" s="62">
        <v>53131609</v>
      </c>
      <c r="CGB1791" s="62">
        <v>53131609</v>
      </c>
      <c r="CGC1791" s="62">
        <v>53131609</v>
      </c>
      <c r="CGD1791" s="62">
        <v>53131609</v>
      </c>
      <c r="CGE1791" s="62">
        <v>53131609</v>
      </c>
      <c r="CGF1791" s="62">
        <v>53131609</v>
      </c>
      <c r="CGG1791" s="62">
        <v>53131609</v>
      </c>
      <c r="CGH1791" s="62">
        <v>53131609</v>
      </c>
      <c r="CGI1791" s="62">
        <v>53131609</v>
      </c>
      <c r="CGJ1791" s="62">
        <v>53131609</v>
      </c>
      <c r="CGK1791" s="62">
        <v>53131609</v>
      </c>
      <c r="CGL1791" s="62">
        <v>53131609</v>
      </c>
      <c r="CGM1791" s="62">
        <v>53131609</v>
      </c>
      <c r="CGN1791" s="62">
        <v>53131609</v>
      </c>
      <c r="CGO1791" s="62">
        <v>53131609</v>
      </c>
      <c r="CGP1791" s="62">
        <v>53131609</v>
      </c>
      <c r="CGQ1791" s="62">
        <v>53131609</v>
      </c>
      <c r="CGR1791" s="62">
        <v>53131609</v>
      </c>
      <c r="CGS1791" s="62">
        <v>53131609</v>
      </c>
      <c r="CGT1791" s="62">
        <v>53131609</v>
      </c>
      <c r="CGU1791" s="62">
        <v>53131609</v>
      </c>
      <c r="CGV1791" s="62">
        <v>53131609</v>
      </c>
      <c r="CGW1791" s="62">
        <v>53131609</v>
      </c>
      <c r="CGX1791" s="62">
        <v>53131609</v>
      </c>
      <c r="CGY1791" s="62">
        <v>53131609</v>
      </c>
      <c r="CGZ1791" s="62">
        <v>53131609</v>
      </c>
      <c r="CHA1791" s="62">
        <v>53131609</v>
      </c>
      <c r="CHB1791" s="62">
        <v>53131609</v>
      </c>
      <c r="CHC1791" s="62">
        <v>53131609</v>
      </c>
      <c r="CHD1791" s="62">
        <v>53131609</v>
      </c>
      <c r="CHE1791" s="62">
        <v>53131609</v>
      </c>
      <c r="CHF1791" s="62">
        <v>53131609</v>
      </c>
      <c r="CHG1791" s="62">
        <v>53131609</v>
      </c>
      <c r="CHH1791" s="62">
        <v>53131609</v>
      </c>
      <c r="CHI1791" s="62">
        <v>53131609</v>
      </c>
      <c r="CHJ1791" s="62">
        <v>53131609</v>
      </c>
      <c r="CHK1791" s="62">
        <v>53131609</v>
      </c>
      <c r="CHL1791" s="62">
        <v>53131609</v>
      </c>
      <c r="CHM1791" s="62">
        <v>53131609</v>
      </c>
      <c r="CHN1791" s="62">
        <v>53131609</v>
      </c>
      <c r="CHO1791" s="62">
        <v>53131609</v>
      </c>
      <c r="CHP1791" s="62">
        <v>53131609</v>
      </c>
      <c r="CHQ1791" s="62">
        <v>53131609</v>
      </c>
      <c r="CHR1791" s="62">
        <v>53131609</v>
      </c>
      <c r="CHS1791" s="62">
        <v>53131609</v>
      </c>
      <c r="CHT1791" s="62">
        <v>53131609</v>
      </c>
      <c r="CHU1791" s="62">
        <v>53131609</v>
      </c>
      <c r="CHV1791" s="62">
        <v>53131609</v>
      </c>
      <c r="CHW1791" s="62">
        <v>53131609</v>
      </c>
      <c r="CHX1791" s="62">
        <v>53131609</v>
      </c>
      <c r="CHY1791" s="62">
        <v>53131609</v>
      </c>
      <c r="CHZ1791" s="62">
        <v>53131609</v>
      </c>
      <c r="CIA1791" s="62">
        <v>53131609</v>
      </c>
      <c r="CIB1791" s="62">
        <v>53131609</v>
      </c>
      <c r="CIC1791" s="62">
        <v>53131609</v>
      </c>
      <c r="CID1791" s="62">
        <v>53131609</v>
      </c>
      <c r="CIE1791" s="62">
        <v>53131609</v>
      </c>
      <c r="CIF1791" s="62">
        <v>53131609</v>
      </c>
      <c r="CIG1791" s="62">
        <v>53131609</v>
      </c>
      <c r="CIH1791" s="62">
        <v>53131609</v>
      </c>
      <c r="CII1791" s="62">
        <v>53131609</v>
      </c>
      <c r="CIJ1791" s="62">
        <v>53131609</v>
      </c>
      <c r="CIK1791" s="62">
        <v>53131609</v>
      </c>
      <c r="CIL1791" s="62">
        <v>53131609</v>
      </c>
      <c r="CIM1791" s="62">
        <v>53131609</v>
      </c>
      <c r="CIN1791" s="62">
        <v>53131609</v>
      </c>
      <c r="CIO1791" s="62">
        <v>53131609</v>
      </c>
      <c r="CIP1791" s="62">
        <v>53131609</v>
      </c>
      <c r="CIQ1791" s="62">
        <v>53131609</v>
      </c>
      <c r="CIR1791" s="62">
        <v>53131609</v>
      </c>
      <c r="CIS1791" s="62">
        <v>53131609</v>
      </c>
      <c r="CIT1791" s="62">
        <v>53131609</v>
      </c>
      <c r="CIU1791" s="62">
        <v>53131609</v>
      </c>
      <c r="CIV1791" s="62">
        <v>53131609</v>
      </c>
      <c r="CIW1791" s="62">
        <v>53131609</v>
      </c>
      <c r="CIX1791" s="62">
        <v>53131609</v>
      </c>
      <c r="CIY1791" s="62">
        <v>53131609</v>
      </c>
      <c r="CIZ1791" s="62">
        <v>53131609</v>
      </c>
      <c r="CJA1791" s="62">
        <v>53131609</v>
      </c>
      <c r="CJB1791" s="62">
        <v>53131609</v>
      </c>
      <c r="CJC1791" s="62">
        <v>53131609</v>
      </c>
      <c r="CJD1791" s="62">
        <v>53131609</v>
      </c>
      <c r="CJE1791" s="62">
        <v>53131609</v>
      </c>
      <c r="CJF1791" s="62">
        <v>53131609</v>
      </c>
      <c r="CJG1791" s="62">
        <v>53131609</v>
      </c>
      <c r="CJH1791" s="62">
        <v>53131609</v>
      </c>
      <c r="CJI1791" s="62">
        <v>53131609</v>
      </c>
      <c r="CJJ1791" s="62">
        <v>53131609</v>
      </c>
      <c r="CJK1791" s="62">
        <v>53131609</v>
      </c>
      <c r="CJL1791" s="62">
        <v>53131609</v>
      </c>
      <c r="CJM1791" s="62">
        <v>53131609</v>
      </c>
      <c r="CJN1791" s="62">
        <v>53131609</v>
      </c>
      <c r="CJO1791" s="62">
        <v>53131609</v>
      </c>
      <c r="CJP1791" s="62">
        <v>53131609</v>
      </c>
      <c r="CJQ1791" s="62">
        <v>53131609</v>
      </c>
      <c r="CJR1791" s="62">
        <v>53131609</v>
      </c>
      <c r="CJS1791" s="62">
        <v>53131609</v>
      </c>
      <c r="CJT1791" s="62">
        <v>53131609</v>
      </c>
      <c r="CJU1791" s="62">
        <v>53131609</v>
      </c>
      <c r="CJV1791" s="62">
        <v>53131609</v>
      </c>
      <c r="CJW1791" s="62">
        <v>53131609</v>
      </c>
      <c r="CJX1791" s="62">
        <v>53131609</v>
      </c>
      <c r="CJY1791" s="62">
        <v>53131609</v>
      </c>
      <c r="CJZ1791" s="62">
        <v>53131609</v>
      </c>
      <c r="CKA1791" s="62">
        <v>53131609</v>
      </c>
      <c r="CKB1791" s="62">
        <v>53131609</v>
      </c>
      <c r="CKC1791" s="62">
        <v>53131609</v>
      </c>
      <c r="CKD1791" s="62">
        <v>53131609</v>
      </c>
      <c r="CKE1791" s="62">
        <v>53131609</v>
      </c>
      <c r="CKF1791" s="62">
        <v>53131609</v>
      </c>
      <c r="CKG1791" s="62">
        <v>53131609</v>
      </c>
      <c r="CKH1791" s="62">
        <v>53131609</v>
      </c>
      <c r="CKI1791" s="62">
        <v>53131609</v>
      </c>
      <c r="CKJ1791" s="62">
        <v>53131609</v>
      </c>
      <c r="CKK1791" s="62">
        <v>53131609</v>
      </c>
      <c r="CKL1791" s="62">
        <v>53131609</v>
      </c>
      <c r="CKM1791" s="62">
        <v>53131609</v>
      </c>
      <c r="CKN1791" s="62">
        <v>53131609</v>
      </c>
      <c r="CKO1791" s="62">
        <v>53131609</v>
      </c>
      <c r="CKP1791" s="62">
        <v>53131609</v>
      </c>
      <c r="CKQ1791" s="62">
        <v>53131609</v>
      </c>
      <c r="CKR1791" s="62">
        <v>53131609</v>
      </c>
      <c r="CKS1791" s="62">
        <v>53131609</v>
      </c>
      <c r="CKT1791" s="62">
        <v>53131609</v>
      </c>
      <c r="CKU1791" s="62">
        <v>53131609</v>
      </c>
      <c r="CKV1791" s="62">
        <v>53131609</v>
      </c>
      <c r="CKW1791" s="62">
        <v>53131609</v>
      </c>
      <c r="CKX1791" s="62">
        <v>53131609</v>
      </c>
      <c r="CKY1791" s="62">
        <v>53131609</v>
      </c>
      <c r="CKZ1791" s="62">
        <v>53131609</v>
      </c>
      <c r="CLA1791" s="62">
        <v>53131609</v>
      </c>
      <c r="CLB1791" s="62">
        <v>53131609</v>
      </c>
      <c r="CLC1791" s="62">
        <v>53131609</v>
      </c>
      <c r="CLD1791" s="62">
        <v>53131609</v>
      </c>
      <c r="CLE1791" s="62">
        <v>53131609</v>
      </c>
      <c r="CLF1791" s="62">
        <v>53131609</v>
      </c>
      <c r="CLG1791" s="62">
        <v>53131609</v>
      </c>
      <c r="CLH1791" s="62">
        <v>53131609</v>
      </c>
      <c r="CLI1791" s="62">
        <v>53131609</v>
      </c>
      <c r="CLJ1791" s="62">
        <v>53131609</v>
      </c>
      <c r="CLK1791" s="62">
        <v>53131609</v>
      </c>
      <c r="CLL1791" s="62">
        <v>53131609</v>
      </c>
      <c r="CLM1791" s="62">
        <v>53131609</v>
      </c>
      <c r="CLN1791" s="62">
        <v>53131609</v>
      </c>
      <c r="CLO1791" s="62">
        <v>53131609</v>
      </c>
      <c r="CLP1791" s="62">
        <v>53131609</v>
      </c>
      <c r="CLQ1791" s="62">
        <v>53131609</v>
      </c>
      <c r="CLR1791" s="62">
        <v>53131609</v>
      </c>
      <c r="CLS1791" s="62">
        <v>53131609</v>
      </c>
      <c r="CLT1791" s="62">
        <v>53131609</v>
      </c>
      <c r="CLU1791" s="62">
        <v>53131609</v>
      </c>
      <c r="CLV1791" s="62">
        <v>53131609</v>
      </c>
      <c r="CLW1791" s="62">
        <v>53131609</v>
      </c>
      <c r="CLX1791" s="62">
        <v>53131609</v>
      </c>
      <c r="CLY1791" s="62">
        <v>53131609</v>
      </c>
      <c r="CLZ1791" s="62">
        <v>53131609</v>
      </c>
      <c r="CMA1791" s="62">
        <v>53131609</v>
      </c>
      <c r="CMB1791" s="62">
        <v>53131609</v>
      </c>
      <c r="CMC1791" s="62">
        <v>53131609</v>
      </c>
      <c r="CMD1791" s="62">
        <v>53131609</v>
      </c>
      <c r="CME1791" s="62">
        <v>53131609</v>
      </c>
      <c r="CMF1791" s="62">
        <v>53131609</v>
      </c>
      <c r="CMG1791" s="62">
        <v>53131609</v>
      </c>
      <c r="CMH1791" s="62">
        <v>53131609</v>
      </c>
      <c r="CMI1791" s="62">
        <v>53131609</v>
      </c>
      <c r="CMJ1791" s="62">
        <v>53131609</v>
      </c>
      <c r="CMK1791" s="62">
        <v>53131609</v>
      </c>
      <c r="CML1791" s="62">
        <v>53131609</v>
      </c>
      <c r="CMM1791" s="62">
        <v>53131609</v>
      </c>
      <c r="CMN1791" s="62">
        <v>53131609</v>
      </c>
      <c r="CMO1791" s="62">
        <v>53131609</v>
      </c>
      <c r="CMP1791" s="62">
        <v>53131609</v>
      </c>
      <c r="CMQ1791" s="62">
        <v>53131609</v>
      </c>
      <c r="CMR1791" s="62">
        <v>53131609</v>
      </c>
      <c r="CMS1791" s="62">
        <v>53131609</v>
      </c>
      <c r="CMT1791" s="62">
        <v>53131609</v>
      </c>
      <c r="CMU1791" s="62">
        <v>53131609</v>
      </c>
      <c r="CMV1791" s="62">
        <v>53131609</v>
      </c>
      <c r="CMW1791" s="62">
        <v>53131609</v>
      </c>
      <c r="CMX1791" s="62">
        <v>53131609</v>
      </c>
      <c r="CMY1791" s="62">
        <v>53131609</v>
      </c>
      <c r="CMZ1791" s="62">
        <v>53131609</v>
      </c>
      <c r="CNA1791" s="62">
        <v>53131609</v>
      </c>
      <c r="CNB1791" s="62">
        <v>53131609</v>
      </c>
      <c r="CNC1791" s="62">
        <v>53131609</v>
      </c>
      <c r="CND1791" s="62">
        <v>53131609</v>
      </c>
      <c r="CNE1791" s="62">
        <v>53131609</v>
      </c>
      <c r="CNF1791" s="62">
        <v>53131609</v>
      </c>
      <c r="CNG1791" s="62">
        <v>53131609</v>
      </c>
      <c r="CNH1791" s="62">
        <v>53131609</v>
      </c>
      <c r="CNI1791" s="62">
        <v>53131609</v>
      </c>
      <c r="CNJ1791" s="62">
        <v>53131609</v>
      </c>
      <c r="CNK1791" s="62">
        <v>53131609</v>
      </c>
      <c r="CNL1791" s="62">
        <v>53131609</v>
      </c>
      <c r="CNM1791" s="62">
        <v>53131609</v>
      </c>
      <c r="CNN1791" s="62">
        <v>53131609</v>
      </c>
      <c r="CNO1791" s="62">
        <v>53131609</v>
      </c>
      <c r="CNP1791" s="62">
        <v>53131609</v>
      </c>
      <c r="CNQ1791" s="62">
        <v>53131609</v>
      </c>
      <c r="CNR1791" s="62">
        <v>53131609</v>
      </c>
      <c r="CNS1791" s="62">
        <v>53131609</v>
      </c>
      <c r="CNT1791" s="62">
        <v>53131609</v>
      </c>
      <c r="CNU1791" s="62">
        <v>53131609</v>
      </c>
      <c r="CNV1791" s="62">
        <v>53131609</v>
      </c>
      <c r="CNW1791" s="62">
        <v>53131609</v>
      </c>
      <c r="CNX1791" s="62">
        <v>53131609</v>
      </c>
      <c r="CNY1791" s="62">
        <v>53131609</v>
      </c>
      <c r="CNZ1791" s="62">
        <v>53131609</v>
      </c>
      <c r="COA1791" s="62">
        <v>53131609</v>
      </c>
      <c r="COB1791" s="62">
        <v>53131609</v>
      </c>
      <c r="COC1791" s="62">
        <v>53131609</v>
      </c>
      <c r="COD1791" s="62">
        <v>53131609</v>
      </c>
      <c r="COE1791" s="62">
        <v>53131609</v>
      </c>
      <c r="COF1791" s="62">
        <v>53131609</v>
      </c>
      <c r="COG1791" s="62">
        <v>53131609</v>
      </c>
      <c r="COH1791" s="62">
        <v>53131609</v>
      </c>
      <c r="COI1791" s="62">
        <v>53131609</v>
      </c>
      <c r="COJ1791" s="62">
        <v>53131609</v>
      </c>
      <c r="COK1791" s="62">
        <v>53131609</v>
      </c>
      <c r="COL1791" s="62">
        <v>53131609</v>
      </c>
      <c r="COM1791" s="62">
        <v>53131609</v>
      </c>
      <c r="CON1791" s="62">
        <v>53131609</v>
      </c>
      <c r="COO1791" s="62">
        <v>53131609</v>
      </c>
      <c r="COP1791" s="62">
        <v>53131609</v>
      </c>
      <c r="COQ1791" s="62">
        <v>53131609</v>
      </c>
      <c r="COR1791" s="62">
        <v>53131609</v>
      </c>
      <c r="COS1791" s="62">
        <v>53131609</v>
      </c>
      <c r="COT1791" s="62">
        <v>53131609</v>
      </c>
      <c r="COU1791" s="62">
        <v>53131609</v>
      </c>
      <c r="COV1791" s="62">
        <v>53131609</v>
      </c>
      <c r="COW1791" s="62">
        <v>53131609</v>
      </c>
      <c r="COX1791" s="62">
        <v>53131609</v>
      </c>
      <c r="COY1791" s="62">
        <v>53131609</v>
      </c>
      <c r="COZ1791" s="62">
        <v>53131609</v>
      </c>
      <c r="CPA1791" s="62">
        <v>53131609</v>
      </c>
      <c r="CPB1791" s="62">
        <v>53131609</v>
      </c>
      <c r="CPC1791" s="62">
        <v>53131609</v>
      </c>
      <c r="CPD1791" s="62">
        <v>53131609</v>
      </c>
      <c r="CPE1791" s="62">
        <v>53131609</v>
      </c>
      <c r="CPF1791" s="62">
        <v>53131609</v>
      </c>
      <c r="CPG1791" s="62">
        <v>53131609</v>
      </c>
      <c r="CPH1791" s="62">
        <v>53131609</v>
      </c>
      <c r="CPI1791" s="62">
        <v>53131609</v>
      </c>
      <c r="CPJ1791" s="62">
        <v>53131609</v>
      </c>
      <c r="CPK1791" s="62">
        <v>53131609</v>
      </c>
      <c r="CPL1791" s="62">
        <v>53131609</v>
      </c>
      <c r="CPM1791" s="62">
        <v>53131609</v>
      </c>
      <c r="CPN1791" s="62">
        <v>53131609</v>
      </c>
      <c r="CPO1791" s="62">
        <v>53131609</v>
      </c>
      <c r="CPP1791" s="62">
        <v>53131609</v>
      </c>
      <c r="CPQ1791" s="62">
        <v>53131609</v>
      </c>
      <c r="CPR1791" s="62">
        <v>53131609</v>
      </c>
      <c r="CPS1791" s="62">
        <v>53131609</v>
      </c>
      <c r="CPT1791" s="62">
        <v>53131609</v>
      </c>
      <c r="CPU1791" s="62">
        <v>53131609</v>
      </c>
      <c r="CPV1791" s="62">
        <v>53131609</v>
      </c>
      <c r="CPW1791" s="62">
        <v>53131609</v>
      </c>
      <c r="CPX1791" s="62">
        <v>53131609</v>
      </c>
      <c r="CPY1791" s="62">
        <v>53131609</v>
      </c>
      <c r="CPZ1791" s="62">
        <v>53131609</v>
      </c>
      <c r="CQA1791" s="62">
        <v>53131609</v>
      </c>
      <c r="CQB1791" s="62">
        <v>53131609</v>
      </c>
      <c r="CQC1791" s="62">
        <v>53131609</v>
      </c>
      <c r="CQD1791" s="62">
        <v>53131609</v>
      </c>
      <c r="CQE1791" s="62">
        <v>53131609</v>
      </c>
      <c r="CQF1791" s="62">
        <v>53131609</v>
      </c>
      <c r="CQG1791" s="62">
        <v>53131609</v>
      </c>
      <c r="CQH1791" s="62">
        <v>53131609</v>
      </c>
      <c r="CQI1791" s="62">
        <v>53131609</v>
      </c>
      <c r="CQJ1791" s="62">
        <v>53131609</v>
      </c>
      <c r="CQK1791" s="62">
        <v>53131609</v>
      </c>
      <c r="CQL1791" s="62">
        <v>53131609</v>
      </c>
      <c r="CQM1791" s="62">
        <v>53131609</v>
      </c>
      <c r="CQN1791" s="62">
        <v>53131609</v>
      </c>
      <c r="CQO1791" s="62">
        <v>53131609</v>
      </c>
      <c r="CQP1791" s="62">
        <v>53131609</v>
      </c>
      <c r="CQQ1791" s="62">
        <v>53131609</v>
      </c>
      <c r="CQR1791" s="62">
        <v>53131609</v>
      </c>
      <c r="CQS1791" s="62">
        <v>53131609</v>
      </c>
      <c r="CQT1791" s="62">
        <v>53131609</v>
      </c>
      <c r="CQU1791" s="62">
        <v>53131609</v>
      </c>
      <c r="CQV1791" s="62">
        <v>53131609</v>
      </c>
      <c r="CQW1791" s="62">
        <v>53131609</v>
      </c>
      <c r="CQX1791" s="62">
        <v>53131609</v>
      </c>
      <c r="CQY1791" s="62">
        <v>53131609</v>
      </c>
      <c r="CQZ1791" s="62">
        <v>53131609</v>
      </c>
      <c r="CRA1791" s="62">
        <v>53131609</v>
      </c>
      <c r="CRB1791" s="62">
        <v>53131609</v>
      </c>
      <c r="CRC1791" s="62">
        <v>53131609</v>
      </c>
      <c r="CRD1791" s="62">
        <v>53131609</v>
      </c>
      <c r="CRE1791" s="62">
        <v>53131609</v>
      </c>
      <c r="CRF1791" s="62">
        <v>53131609</v>
      </c>
      <c r="CRG1791" s="62">
        <v>53131609</v>
      </c>
      <c r="CRH1791" s="62">
        <v>53131609</v>
      </c>
      <c r="CRI1791" s="62">
        <v>53131609</v>
      </c>
      <c r="CRJ1791" s="62">
        <v>53131609</v>
      </c>
      <c r="CRK1791" s="62">
        <v>53131609</v>
      </c>
      <c r="CRL1791" s="62">
        <v>53131609</v>
      </c>
      <c r="CRM1791" s="62">
        <v>53131609</v>
      </c>
      <c r="CRN1791" s="62">
        <v>53131609</v>
      </c>
      <c r="CRO1791" s="62">
        <v>53131609</v>
      </c>
      <c r="CRP1791" s="62">
        <v>53131609</v>
      </c>
      <c r="CRQ1791" s="62">
        <v>53131609</v>
      </c>
      <c r="CRR1791" s="62">
        <v>53131609</v>
      </c>
      <c r="CRS1791" s="62">
        <v>53131609</v>
      </c>
      <c r="CRT1791" s="62">
        <v>53131609</v>
      </c>
      <c r="CRU1791" s="62">
        <v>53131609</v>
      </c>
      <c r="CRV1791" s="62">
        <v>53131609</v>
      </c>
      <c r="CRW1791" s="62">
        <v>53131609</v>
      </c>
      <c r="CRX1791" s="62">
        <v>53131609</v>
      </c>
      <c r="CRY1791" s="62">
        <v>53131609</v>
      </c>
      <c r="CRZ1791" s="62">
        <v>53131609</v>
      </c>
      <c r="CSA1791" s="62">
        <v>53131609</v>
      </c>
      <c r="CSB1791" s="62">
        <v>53131609</v>
      </c>
      <c r="CSC1791" s="62">
        <v>53131609</v>
      </c>
      <c r="CSD1791" s="62">
        <v>53131609</v>
      </c>
      <c r="CSE1791" s="62">
        <v>53131609</v>
      </c>
      <c r="CSF1791" s="62">
        <v>53131609</v>
      </c>
      <c r="CSG1791" s="62">
        <v>53131609</v>
      </c>
      <c r="CSH1791" s="62">
        <v>53131609</v>
      </c>
      <c r="CSI1791" s="62">
        <v>53131609</v>
      </c>
      <c r="CSJ1791" s="62">
        <v>53131609</v>
      </c>
      <c r="CSK1791" s="62">
        <v>53131609</v>
      </c>
      <c r="CSL1791" s="62">
        <v>53131609</v>
      </c>
      <c r="CSM1791" s="62">
        <v>53131609</v>
      </c>
      <c r="CSN1791" s="62">
        <v>53131609</v>
      </c>
      <c r="CSO1791" s="62">
        <v>53131609</v>
      </c>
      <c r="CSP1791" s="62">
        <v>53131609</v>
      </c>
      <c r="CSQ1791" s="62">
        <v>53131609</v>
      </c>
      <c r="CSR1791" s="62">
        <v>53131609</v>
      </c>
      <c r="CSS1791" s="62">
        <v>53131609</v>
      </c>
      <c r="CST1791" s="62">
        <v>53131609</v>
      </c>
      <c r="CSU1791" s="62">
        <v>53131609</v>
      </c>
      <c r="CSV1791" s="62">
        <v>53131609</v>
      </c>
      <c r="CSW1791" s="62">
        <v>53131609</v>
      </c>
      <c r="CSX1791" s="62">
        <v>53131609</v>
      </c>
      <c r="CSY1791" s="62">
        <v>53131609</v>
      </c>
      <c r="CSZ1791" s="62">
        <v>53131609</v>
      </c>
      <c r="CTA1791" s="62">
        <v>53131609</v>
      </c>
      <c r="CTB1791" s="62">
        <v>53131609</v>
      </c>
      <c r="CTC1791" s="62">
        <v>53131609</v>
      </c>
      <c r="CTD1791" s="62">
        <v>53131609</v>
      </c>
      <c r="CTE1791" s="62">
        <v>53131609</v>
      </c>
      <c r="CTF1791" s="62">
        <v>53131609</v>
      </c>
      <c r="CTG1791" s="62">
        <v>53131609</v>
      </c>
      <c r="CTH1791" s="62">
        <v>53131609</v>
      </c>
      <c r="CTI1791" s="62">
        <v>53131609</v>
      </c>
      <c r="CTJ1791" s="62">
        <v>53131609</v>
      </c>
      <c r="CTK1791" s="62">
        <v>53131609</v>
      </c>
      <c r="CTL1791" s="62">
        <v>53131609</v>
      </c>
      <c r="CTM1791" s="62">
        <v>53131609</v>
      </c>
      <c r="CTN1791" s="62">
        <v>53131609</v>
      </c>
      <c r="CTO1791" s="62">
        <v>53131609</v>
      </c>
      <c r="CTP1791" s="62">
        <v>53131609</v>
      </c>
      <c r="CTQ1791" s="62">
        <v>53131609</v>
      </c>
      <c r="CTR1791" s="62">
        <v>53131609</v>
      </c>
      <c r="CTS1791" s="62">
        <v>53131609</v>
      </c>
      <c r="CTT1791" s="62">
        <v>53131609</v>
      </c>
      <c r="CTU1791" s="62">
        <v>53131609</v>
      </c>
      <c r="CTV1791" s="62">
        <v>53131609</v>
      </c>
      <c r="CTW1791" s="62">
        <v>53131609</v>
      </c>
      <c r="CTX1791" s="62">
        <v>53131609</v>
      </c>
      <c r="CTY1791" s="62">
        <v>53131609</v>
      </c>
      <c r="CTZ1791" s="62">
        <v>53131609</v>
      </c>
      <c r="CUA1791" s="62">
        <v>53131609</v>
      </c>
      <c r="CUB1791" s="62">
        <v>53131609</v>
      </c>
      <c r="CUC1791" s="62">
        <v>53131609</v>
      </c>
      <c r="CUD1791" s="62">
        <v>53131609</v>
      </c>
      <c r="CUE1791" s="62">
        <v>53131609</v>
      </c>
      <c r="CUF1791" s="62">
        <v>53131609</v>
      </c>
      <c r="CUG1791" s="62">
        <v>53131609</v>
      </c>
      <c r="CUH1791" s="62">
        <v>53131609</v>
      </c>
      <c r="CUI1791" s="62">
        <v>53131609</v>
      </c>
      <c r="CUJ1791" s="62">
        <v>53131609</v>
      </c>
      <c r="CUK1791" s="62">
        <v>53131609</v>
      </c>
      <c r="CUL1791" s="62">
        <v>53131609</v>
      </c>
      <c r="CUM1791" s="62">
        <v>53131609</v>
      </c>
      <c r="CUN1791" s="62">
        <v>53131609</v>
      </c>
      <c r="CUO1791" s="62">
        <v>53131609</v>
      </c>
      <c r="CUP1791" s="62">
        <v>53131609</v>
      </c>
      <c r="CUQ1791" s="62">
        <v>53131609</v>
      </c>
      <c r="CUR1791" s="62">
        <v>53131609</v>
      </c>
      <c r="CUS1791" s="62">
        <v>53131609</v>
      </c>
      <c r="CUT1791" s="62">
        <v>53131609</v>
      </c>
      <c r="CUU1791" s="62">
        <v>53131609</v>
      </c>
      <c r="CUV1791" s="62">
        <v>53131609</v>
      </c>
      <c r="CUW1791" s="62">
        <v>53131609</v>
      </c>
      <c r="CUX1791" s="62">
        <v>53131609</v>
      </c>
      <c r="CUY1791" s="62">
        <v>53131609</v>
      </c>
      <c r="CUZ1791" s="62">
        <v>53131609</v>
      </c>
      <c r="CVA1791" s="62">
        <v>53131609</v>
      </c>
      <c r="CVB1791" s="62">
        <v>53131609</v>
      </c>
      <c r="CVC1791" s="62">
        <v>53131609</v>
      </c>
      <c r="CVD1791" s="62">
        <v>53131609</v>
      </c>
      <c r="CVE1791" s="62">
        <v>53131609</v>
      </c>
      <c r="CVF1791" s="62">
        <v>53131609</v>
      </c>
      <c r="CVG1791" s="62">
        <v>53131609</v>
      </c>
      <c r="CVH1791" s="62">
        <v>53131609</v>
      </c>
      <c r="CVI1791" s="62">
        <v>53131609</v>
      </c>
      <c r="CVJ1791" s="62">
        <v>53131609</v>
      </c>
      <c r="CVK1791" s="62">
        <v>53131609</v>
      </c>
      <c r="CVL1791" s="62">
        <v>53131609</v>
      </c>
      <c r="CVM1791" s="62">
        <v>53131609</v>
      </c>
      <c r="CVN1791" s="62">
        <v>53131609</v>
      </c>
      <c r="CVO1791" s="62">
        <v>53131609</v>
      </c>
      <c r="CVP1791" s="62">
        <v>53131609</v>
      </c>
      <c r="CVQ1791" s="62">
        <v>53131609</v>
      </c>
      <c r="CVR1791" s="62">
        <v>53131609</v>
      </c>
      <c r="CVS1791" s="62">
        <v>53131609</v>
      </c>
      <c r="CVT1791" s="62">
        <v>53131609</v>
      </c>
      <c r="CVU1791" s="62">
        <v>53131609</v>
      </c>
      <c r="CVV1791" s="62">
        <v>53131609</v>
      </c>
      <c r="CVW1791" s="62">
        <v>53131609</v>
      </c>
      <c r="CVX1791" s="62">
        <v>53131609</v>
      </c>
      <c r="CVY1791" s="62">
        <v>53131609</v>
      </c>
      <c r="CVZ1791" s="62">
        <v>53131609</v>
      </c>
      <c r="CWA1791" s="62">
        <v>53131609</v>
      </c>
      <c r="CWB1791" s="62">
        <v>53131609</v>
      </c>
      <c r="CWC1791" s="62">
        <v>53131609</v>
      </c>
      <c r="CWD1791" s="62">
        <v>53131609</v>
      </c>
      <c r="CWE1791" s="62">
        <v>53131609</v>
      </c>
      <c r="CWF1791" s="62">
        <v>53131609</v>
      </c>
      <c r="CWG1791" s="62">
        <v>53131609</v>
      </c>
      <c r="CWH1791" s="62">
        <v>53131609</v>
      </c>
      <c r="CWI1791" s="62">
        <v>53131609</v>
      </c>
      <c r="CWJ1791" s="62">
        <v>53131609</v>
      </c>
      <c r="CWK1791" s="62">
        <v>53131609</v>
      </c>
      <c r="CWL1791" s="62">
        <v>53131609</v>
      </c>
      <c r="CWM1791" s="62">
        <v>53131609</v>
      </c>
      <c r="CWN1791" s="62">
        <v>53131609</v>
      </c>
      <c r="CWO1791" s="62">
        <v>53131609</v>
      </c>
      <c r="CWP1791" s="62">
        <v>53131609</v>
      </c>
      <c r="CWQ1791" s="62">
        <v>53131609</v>
      </c>
      <c r="CWR1791" s="62">
        <v>53131609</v>
      </c>
      <c r="CWS1791" s="62">
        <v>53131609</v>
      </c>
      <c r="CWT1791" s="62">
        <v>53131609</v>
      </c>
      <c r="CWU1791" s="62">
        <v>53131609</v>
      </c>
      <c r="CWV1791" s="62">
        <v>53131609</v>
      </c>
      <c r="CWW1791" s="62">
        <v>53131609</v>
      </c>
      <c r="CWX1791" s="62">
        <v>53131609</v>
      </c>
      <c r="CWY1791" s="62">
        <v>53131609</v>
      </c>
      <c r="CWZ1791" s="62">
        <v>53131609</v>
      </c>
      <c r="CXA1791" s="62">
        <v>53131609</v>
      </c>
      <c r="CXB1791" s="62">
        <v>53131609</v>
      </c>
      <c r="CXC1791" s="62">
        <v>53131609</v>
      </c>
      <c r="CXD1791" s="62">
        <v>53131609</v>
      </c>
      <c r="CXE1791" s="62">
        <v>53131609</v>
      </c>
      <c r="CXF1791" s="62">
        <v>53131609</v>
      </c>
      <c r="CXG1791" s="62">
        <v>53131609</v>
      </c>
      <c r="CXH1791" s="62">
        <v>53131609</v>
      </c>
      <c r="CXI1791" s="62">
        <v>53131609</v>
      </c>
      <c r="CXJ1791" s="62">
        <v>53131609</v>
      </c>
      <c r="CXK1791" s="62">
        <v>53131609</v>
      </c>
      <c r="CXL1791" s="62">
        <v>53131609</v>
      </c>
      <c r="CXM1791" s="62">
        <v>53131609</v>
      </c>
      <c r="CXN1791" s="62">
        <v>53131609</v>
      </c>
      <c r="CXO1791" s="62">
        <v>53131609</v>
      </c>
      <c r="CXP1791" s="62">
        <v>53131609</v>
      </c>
      <c r="CXQ1791" s="62">
        <v>53131609</v>
      </c>
      <c r="CXR1791" s="62">
        <v>53131609</v>
      </c>
      <c r="CXS1791" s="62">
        <v>53131609</v>
      </c>
      <c r="CXT1791" s="62">
        <v>53131609</v>
      </c>
      <c r="CXU1791" s="62">
        <v>53131609</v>
      </c>
      <c r="CXV1791" s="62">
        <v>53131609</v>
      </c>
      <c r="CXW1791" s="62">
        <v>53131609</v>
      </c>
      <c r="CXX1791" s="62">
        <v>53131609</v>
      </c>
      <c r="CXY1791" s="62">
        <v>53131609</v>
      </c>
      <c r="CXZ1791" s="62">
        <v>53131609</v>
      </c>
      <c r="CYA1791" s="62">
        <v>53131609</v>
      </c>
      <c r="CYB1791" s="62">
        <v>53131609</v>
      </c>
      <c r="CYC1791" s="62">
        <v>53131609</v>
      </c>
      <c r="CYD1791" s="62">
        <v>53131609</v>
      </c>
      <c r="CYE1791" s="62">
        <v>53131609</v>
      </c>
      <c r="CYF1791" s="62">
        <v>53131609</v>
      </c>
      <c r="CYG1791" s="62">
        <v>53131609</v>
      </c>
      <c r="CYH1791" s="62">
        <v>53131609</v>
      </c>
      <c r="CYI1791" s="62">
        <v>53131609</v>
      </c>
      <c r="CYJ1791" s="62">
        <v>53131609</v>
      </c>
      <c r="CYK1791" s="62">
        <v>53131609</v>
      </c>
      <c r="CYL1791" s="62">
        <v>53131609</v>
      </c>
      <c r="CYM1791" s="62">
        <v>53131609</v>
      </c>
      <c r="CYN1791" s="62">
        <v>53131609</v>
      </c>
      <c r="CYO1791" s="62">
        <v>53131609</v>
      </c>
      <c r="CYP1791" s="62">
        <v>53131609</v>
      </c>
      <c r="CYQ1791" s="62">
        <v>53131609</v>
      </c>
      <c r="CYR1791" s="62">
        <v>53131609</v>
      </c>
      <c r="CYS1791" s="62">
        <v>53131609</v>
      </c>
      <c r="CYT1791" s="62">
        <v>53131609</v>
      </c>
      <c r="CYU1791" s="62">
        <v>53131609</v>
      </c>
      <c r="CYV1791" s="62">
        <v>53131609</v>
      </c>
      <c r="CYW1791" s="62">
        <v>53131609</v>
      </c>
      <c r="CYX1791" s="62">
        <v>53131609</v>
      </c>
      <c r="CYY1791" s="62">
        <v>53131609</v>
      </c>
      <c r="CYZ1791" s="62">
        <v>53131609</v>
      </c>
      <c r="CZA1791" s="62">
        <v>53131609</v>
      </c>
      <c r="CZB1791" s="62">
        <v>53131609</v>
      </c>
      <c r="CZC1791" s="62">
        <v>53131609</v>
      </c>
      <c r="CZD1791" s="62">
        <v>53131609</v>
      </c>
      <c r="CZE1791" s="62">
        <v>53131609</v>
      </c>
      <c r="CZF1791" s="62">
        <v>53131609</v>
      </c>
      <c r="CZG1791" s="62">
        <v>53131609</v>
      </c>
      <c r="CZH1791" s="62">
        <v>53131609</v>
      </c>
      <c r="CZI1791" s="62">
        <v>53131609</v>
      </c>
      <c r="CZJ1791" s="62">
        <v>53131609</v>
      </c>
      <c r="CZK1791" s="62">
        <v>53131609</v>
      </c>
      <c r="CZL1791" s="62">
        <v>53131609</v>
      </c>
      <c r="CZM1791" s="62">
        <v>53131609</v>
      </c>
      <c r="CZN1791" s="62">
        <v>53131609</v>
      </c>
      <c r="CZO1791" s="62">
        <v>53131609</v>
      </c>
      <c r="CZP1791" s="62">
        <v>53131609</v>
      </c>
      <c r="CZQ1791" s="62">
        <v>53131609</v>
      </c>
      <c r="CZR1791" s="62">
        <v>53131609</v>
      </c>
      <c r="CZS1791" s="62">
        <v>53131609</v>
      </c>
      <c r="CZT1791" s="62">
        <v>53131609</v>
      </c>
      <c r="CZU1791" s="62">
        <v>53131609</v>
      </c>
      <c r="CZV1791" s="62">
        <v>53131609</v>
      </c>
      <c r="CZW1791" s="62">
        <v>53131609</v>
      </c>
      <c r="CZX1791" s="62">
        <v>53131609</v>
      </c>
      <c r="CZY1791" s="62">
        <v>53131609</v>
      </c>
      <c r="CZZ1791" s="62">
        <v>53131609</v>
      </c>
      <c r="DAA1791" s="62">
        <v>53131609</v>
      </c>
      <c r="DAB1791" s="62">
        <v>53131609</v>
      </c>
      <c r="DAC1791" s="62">
        <v>53131609</v>
      </c>
      <c r="DAD1791" s="62">
        <v>53131609</v>
      </c>
      <c r="DAE1791" s="62">
        <v>53131609</v>
      </c>
      <c r="DAF1791" s="62">
        <v>53131609</v>
      </c>
      <c r="DAG1791" s="62">
        <v>53131609</v>
      </c>
      <c r="DAH1791" s="62">
        <v>53131609</v>
      </c>
      <c r="DAI1791" s="62">
        <v>53131609</v>
      </c>
      <c r="DAJ1791" s="62">
        <v>53131609</v>
      </c>
      <c r="DAK1791" s="62">
        <v>53131609</v>
      </c>
      <c r="DAL1791" s="62">
        <v>53131609</v>
      </c>
      <c r="DAM1791" s="62">
        <v>53131609</v>
      </c>
      <c r="DAN1791" s="62">
        <v>53131609</v>
      </c>
      <c r="DAO1791" s="62">
        <v>53131609</v>
      </c>
      <c r="DAP1791" s="62">
        <v>53131609</v>
      </c>
      <c r="DAQ1791" s="62">
        <v>53131609</v>
      </c>
      <c r="DAR1791" s="62">
        <v>53131609</v>
      </c>
      <c r="DAS1791" s="62">
        <v>53131609</v>
      </c>
      <c r="DAT1791" s="62">
        <v>53131609</v>
      </c>
      <c r="DAU1791" s="62">
        <v>53131609</v>
      </c>
      <c r="DAV1791" s="62">
        <v>53131609</v>
      </c>
      <c r="DAW1791" s="62">
        <v>53131609</v>
      </c>
      <c r="DAX1791" s="62">
        <v>53131609</v>
      </c>
      <c r="DAY1791" s="62">
        <v>53131609</v>
      </c>
      <c r="DAZ1791" s="62">
        <v>53131609</v>
      </c>
      <c r="DBA1791" s="62">
        <v>53131609</v>
      </c>
      <c r="DBB1791" s="62">
        <v>53131609</v>
      </c>
      <c r="DBC1791" s="62">
        <v>53131609</v>
      </c>
      <c r="DBD1791" s="62">
        <v>53131609</v>
      </c>
      <c r="DBE1791" s="62">
        <v>53131609</v>
      </c>
      <c r="DBF1791" s="62">
        <v>53131609</v>
      </c>
      <c r="DBG1791" s="62">
        <v>53131609</v>
      </c>
      <c r="DBH1791" s="62">
        <v>53131609</v>
      </c>
      <c r="DBI1791" s="62">
        <v>53131609</v>
      </c>
      <c r="DBJ1791" s="62">
        <v>53131609</v>
      </c>
      <c r="DBK1791" s="62">
        <v>53131609</v>
      </c>
      <c r="DBL1791" s="62">
        <v>53131609</v>
      </c>
      <c r="DBM1791" s="62">
        <v>53131609</v>
      </c>
      <c r="DBN1791" s="62">
        <v>53131609</v>
      </c>
      <c r="DBO1791" s="62">
        <v>53131609</v>
      </c>
      <c r="DBP1791" s="62">
        <v>53131609</v>
      </c>
      <c r="DBQ1791" s="62">
        <v>53131609</v>
      </c>
      <c r="DBR1791" s="62">
        <v>53131609</v>
      </c>
      <c r="DBS1791" s="62">
        <v>53131609</v>
      </c>
      <c r="DBT1791" s="62">
        <v>53131609</v>
      </c>
      <c r="DBU1791" s="62">
        <v>53131609</v>
      </c>
      <c r="DBV1791" s="62">
        <v>53131609</v>
      </c>
      <c r="DBW1791" s="62">
        <v>53131609</v>
      </c>
      <c r="DBX1791" s="62">
        <v>53131609</v>
      </c>
      <c r="DBY1791" s="62">
        <v>53131609</v>
      </c>
      <c r="DBZ1791" s="62">
        <v>53131609</v>
      </c>
      <c r="DCA1791" s="62">
        <v>53131609</v>
      </c>
      <c r="DCB1791" s="62">
        <v>53131609</v>
      </c>
      <c r="DCC1791" s="62">
        <v>53131609</v>
      </c>
      <c r="DCD1791" s="62">
        <v>53131609</v>
      </c>
      <c r="DCE1791" s="62">
        <v>53131609</v>
      </c>
      <c r="DCF1791" s="62">
        <v>53131609</v>
      </c>
      <c r="DCG1791" s="62">
        <v>53131609</v>
      </c>
      <c r="DCH1791" s="62">
        <v>53131609</v>
      </c>
      <c r="DCI1791" s="62">
        <v>53131609</v>
      </c>
      <c r="DCJ1791" s="62">
        <v>53131609</v>
      </c>
      <c r="DCK1791" s="62">
        <v>53131609</v>
      </c>
      <c r="DCL1791" s="62">
        <v>53131609</v>
      </c>
      <c r="DCM1791" s="62">
        <v>53131609</v>
      </c>
      <c r="DCN1791" s="62">
        <v>53131609</v>
      </c>
      <c r="DCO1791" s="62">
        <v>53131609</v>
      </c>
      <c r="DCP1791" s="62">
        <v>53131609</v>
      </c>
      <c r="DCQ1791" s="62">
        <v>53131609</v>
      </c>
      <c r="DCR1791" s="62">
        <v>53131609</v>
      </c>
      <c r="DCS1791" s="62">
        <v>53131609</v>
      </c>
      <c r="DCT1791" s="62">
        <v>53131609</v>
      </c>
      <c r="DCU1791" s="62">
        <v>53131609</v>
      </c>
      <c r="DCV1791" s="62">
        <v>53131609</v>
      </c>
      <c r="DCW1791" s="62">
        <v>53131609</v>
      </c>
      <c r="DCX1791" s="62">
        <v>53131609</v>
      </c>
      <c r="DCY1791" s="62">
        <v>53131609</v>
      </c>
      <c r="DCZ1791" s="62">
        <v>53131609</v>
      </c>
      <c r="DDA1791" s="62">
        <v>53131609</v>
      </c>
      <c r="DDB1791" s="62">
        <v>53131609</v>
      </c>
      <c r="DDC1791" s="62">
        <v>53131609</v>
      </c>
      <c r="DDD1791" s="62">
        <v>53131609</v>
      </c>
      <c r="DDE1791" s="62">
        <v>53131609</v>
      </c>
      <c r="DDF1791" s="62">
        <v>53131609</v>
      </c>
      <c r="DDG1791" s="62">
        <v>53131609</v>
      </c>
      <c r="DDH1791" s="62">
        <v>53131609</v>
      </c>
      <c r="DDI1791" s="62">
        <v>53131609</v>
      </c>
      <c r="DDJ1791" s="62">
        <v>53131609</v>
      </c>
      <c r="DDK1791" s="62">
        <v>53131609</v>
      </c>
      <c r="DDL1791" s="62">
        <v>53131609</v>
      </c>
      <c r="DDM1791" s="62">
        <v>53131609</v>
      </c>
      <c r="DDN1791" s="62">
        <v>53131609</v>
      </c>
      <c r="DDO1791" s="62">
        <v>53131609</v>
      </c>
      <c r="DDP1791" s="62">
        <v>53131609</v>
      </c>
      <c r="DDQ1791" s="62">
        <v>53131609</v>
      </c>
      <c r="DDR1791" s="62">
        <v>53131609</v>
      </c>
      <c r="DDS1791" s="62">
        <v>53131609</v>
      </c>
      <c r="DDT1791" s="62">
        <v>53131609</v>
      </c>
      <c r="DDU1791" s="62">
        <v>53131609</v>
      </c>
      <c r="DDV1791" s="62">
        <v>53131609</v>
      </c>
      <c r="DDW1791" s="62">
        <v>53131609</v>
      </c>
      <c r="DDX1791" s="62">
        <v>53131609</v>
      </c>
      <c r="DDY1791" s="62">
        <v>53131609</v>
      </c>
      <c r="DDZ1791" s="62">
        <v>53131609</v>
      </c>
      <c r="DEA1791" s="62">
        <v>53131609</v>
      </c>
      <c r="DEB1791" s="62">
        <v>53131609</v>
      </c>
      <c r="DEC1791" s="62">
        <v>53131609</v>
      </c>
      <c r="DED1791" s="62">
        <v>53131609</v>
      </c>
      <c r="DEE1791" s="62">
        <v>53131609</v>
      </c>
      <c r="DEF1791" s="62">
        <v>53131609</v>
      </c>
      <c r="DEG1791" s="62">
        <v>53131609</v>
      </c>
      <c r="DEH1791" s="62">
        <v>53131609</v>
      </c>
      <c r="DEI1791" s="62">
        <v>53131609</v>
      </c>
      <c r="DEJ1791" s="62">
        <v>53131609</v>
      </c>
      <c r="DEK1791" s="62">
        <v>53131609</v>
      </c>
      <c r="DEL1791" s="62">
        <v>53131609</v>
      </c>
      <c r="DEM1791" s="62">
        <v>53131609</v>
      </c>
      <c r="DEN1791" s="62">
        <v>53131609</v>
      </c>
      <c r="DEO1791" s="62">
        <v>53131609</v>
      </c>
      <c r="DEP1791" s="62">
        <v>53131609</v>
      </c>
      <c r="DEQ1791" s="62">
        <v>53131609</v>
      </c>
      <c r="DER1791" s="62">
        <v>53131609</v>
      </c>
      <c r="DES1791" s="62">
        <v>53131609</v>
      </c>
      <c r="DET1791" s="62">
        <v>53131609</v>
      </c>
      <c r="DEU1791" s="62">
        <v>53131609</v>
      </c>
      <c r="DEV1791" s="62">
        <v>53131609</v>
      </c>
      <c r="DEW1791" s="62">
        <v>53131609</v>
      </c>
      <c r="DEX1791" s="62">
        <v>53131609</v>
      </c>
      <c r="DEY1791" s="62">
        <v>53131609</v>
      </c>
      <c r="DEZ1791" s="62">
        <v>53131609</v>
      </c>
      <c r="DFA1791" s="62">
        <v>53131609</v>
      </c>
      <c r="DFB1791" s="62">
        <v>53131609</v>
      </c>
      <c r="DFC1791" s="62">
        <v>53131609</v>
      </c>
      <c r="DFD1791" s="62">
        <v>53131609</v>
      </c>
      <c r="DFE1791" s="62">
        <v>53131609</v>
      </c>
      <c r="DFF1791" s="62">
        <v>53131609</v>
      </c>
      <c r="DFG1791" s="62">
        <v>53131609</v>
      </c>
      <c r="DFH1791" s="62">
        <v>53131609</v>
      </c>
      <c r="DFI1791" s="62">
        <v>53131609</v>
      </c>
      <c r="DFJ1791" s="62">
        <v>53131609</v>
      </c>
      <c r="DFK1791" s="62">
        <v>53131609</v>
      </c>
      <c r="DFL1791" s="62">
        <v>53131609</v>
      </c>
      <c r="DFM1791" s="62">
        <v>53131609</v>
      </c>
      <c r="DFN1791" s="62">
        <v>53131609</v>
      </c>
      <c r="DFO1791" s="62">
        <v>53131609</v>
      </c>
      <c r="DFP1791" s="62">
        <v>53131609</v>
      </c>
      <c r="DFQ1791" s="62">
        <v>53131609</v>
      </c>
      <c r="DFR1791" s="62">
        <v>53131609</v>
      </c>
      <c r="DFS1791" s="62">
        <v>53131609</v>
      </c>
      <c r="DFT1791" s="62">
        <v>53131609</v>
      </c>
      <c r="DFU1791" s="62">
        <v>53131609</v>
      </c>
      <c r="DFV1791" s="62">
        <v>53131609</v>
      </c>
      <c r="DFW1791" s="62">
        <v>53131609</v>
      </c>
      <c r="DFX1791" s="62">
        <v>53131609</v>
      </c>
      <c r="DFY1791" s="62">
        <v>53131609</v>
      </c>
      <c r="DFZ1791" s="62">
        <v>53131609</v>
      </c>
      <c r="DGA1791" s="62">
        <v>53131609</v>
      </c>
      <c r="DGB1791" s="62">
        <v>53131609</v>
      </c>
      <c r="DGC1791" s="62">
        <v>53131609</v>
      </c>
      <c r="DGD1791" s="62">
        <v>53131609</v>
      </c>
      <c r="DGE1791" s="62">
        <v>53131609</v>
      </c>
      <c r="DGF1791" s="62">
        <v>53131609</v>
      </c>
      <c r="DGG1791" s="62">
        <v>53131609</v>
      </c>
      <c r="DGH1791" s="62">
        <v>53131609</v>
      </c>
      <c r="DGI1791" s="62">
        <v>53131609</v>
      </c>
      <c r="DGJ1791" s="62">
        <v>53131609</v>
      </c>
      <c r="DGK1791" s="62">
        <v>53131609</v>
      </c>
      <c r="DGL1791" s="62">
        <v>53131609</v>
      </c>
      <c r="DGM1791" s="62">
        <v>53131609</v>
      </c>
      <c r="DGN1791" s="62">
        <v>53131609</v>
      </c>
      <c r="DGO1791" s="62">
        <v>53131609</v>
      </c>
      <c r="DGP1791" s="62">
        <v>53131609</v>
      </c>
      <c r="DGQ1791" s="62">
        <v>53131609</v>
      </c>
      <c r="DGR1791" s="62">
        <v>53131609</v>
      </c>
      <c r="DGS1791" s="62">
        <v>53131609</v>
      </c>
      <c r="DGT1791" s="62">
        <v>53131609</v>
      </c>
      <c r="DGU1791" s="62">
        <v>53131609</v>
      </c>
      <c r="DGV1791" s="62">
        <v>53131609</v>
      </c>
      <c r="DGW1791" s="62">
        <v>53131609</v>
      </c>
      <c r="DGX1791" s="62">
        <v>53131609</v>
      </c>
      <c r="DGY1791" s="62">
        <v>53131609</v>
      </c>
      <c r="DGZ1791" s="62">
        <v>53131609</v>
      </c>
      <c r="DHA1791" s="62">
        <v>53131609</v>
      </c>
      <c r="DHB1791" s="62">
        <v>53131609</v>
      </c>
      <c r="DHC1791" s="62">
        <v>53131609</v>
      </c>
      <c r="DHD1791" s="62">
        <v>53131609</v>
      </c>
      <c r="DHE1791" s="62">
        <v>53131609</v>
      </c>
      <c r="DHF1791" s="62">
        <v>53131609</v>
      </c>
      <c r="DHG1791" s="62">
        <v>53131609</v>
      </c>
      <c r="DHH1791" s="62">
        <v>53131609</v>
      </c>
      <c r="DHI1791" s="62">
        <v>53131609</v>
      </c>
      <c r="DHJ1791" s="62">
        <v>53131609</v>
      </c>
      <c r="DHK1791" s="62">
        <v>53131609</v>
      </c>
      <c r="DHL1791" s="62">
        <v>53131609</v>
      </c>
      <c r="DHM1791" s="62">
        <v>53131609</v>
      </c>
      <c r="DHN1791" s="62">
        <v>53131609</v>
      </c>
      <c r="DHO1791" s="62">
        <v>53131609</v>
      </c>
      <c r="DHP1791" s="62">
        <v>53131609</v>
      </c>
      <c r="DHQ1791" s="62">
        <v>53131609</v>
      </c>
      <c r="DHR1791" s="62">
        <v>53131609</v>
      </c>
      <c r="DHS1791" s="62">
        <v>53131609</v>
      </c>
      <c r="DHT1791" s="62">
        <v>53131609</v>
      </c>
      <c r="DHU1791" s="62">
        <v>53131609</v>
      </c>
      <c r="DHV1791" s="62">
        <v>53131609</v>
      </c>
      <c r="DHW1791" s="62">
        <v>53131609</v>
      </c>
      <c r="DHX1791" s="62">
        <v>53131609</v>
      </c>
      <c r="DHY1791" s="62">
        <v>53131609</v>
      </c>
      <c r="DHZ1791" s="62">
        <v>53131609</v>
      </c>
      <c r="DIA1791" s="62">
        <v>53131609</v>
      </c>
      <c r="DIB1791" s="62">
        <v>53131609</v>
      </c>
      <c r="DIC1791" s="62">
        <v>53131609</v>
      </c>
      <c r="DID1791" s="62">
        <v>53131609</v>
      </c>
      <c r="DIE1791" s="62">
        <v>53131609</v>
      </c>
      <c r="DIF1791" s="62">
        <v>53131609</v>
      </c>
      <c r="DIG1791" s="62">
        <v>53131609</v>
      </c>
      <c r="DIH1791" s="62">
        <v>53131609</v>
      </c>
      <c r="DII1791" s="62">
        <v>53131609</v>
      </c>
      <c r="DIJ1791" s="62">
        <v>53131609</v>
      </c>
      <c r="DIK1791" s="62">
        <v>53131609</v>
      </c>
      <c r="DIL1791" s="62">
        <v>53131609</v>
      </c>
      <c r="DIM1791" s="62">
        <v>53131609</v>
      </c>
      <c r="DIN1791" s="62">
        <v>53131609</v>
      </c>
      <c r="DIO1791" s="62">
        <v>53131609</v>
      </c>
      <c r="DIP1791" s="62">
        <v>53131609</v>
      </c>
      <c r="DIQ1791" s="62">
        <v>53131609</v>
      </c>
      <c r="DIR1791" s="62">
        <v>53131609</v>
      </c>
      <c r="DIS1791" s="62">
        <v>53131609</v>
      </c>
      <c r="DIT1791" s="62">
        <v>53131609</v>
      </c>
      <c r="DIU1791" s="62">
        <v>53131609</v>
      </c>
      <c r="DIV1791" s="62">
        <v>53131609</v>
      </c>
      <c r="DIW1791" s="62">
        <v>53131609</v>
      </c>
      <c r="DIX1791" s="62">
        <v>53131609</v>
      </c>
      <c r="DIY1791" s="62">
        <v>53131609</v>
      </c>
      <c r="DIZ1791" s="62">
        <v>53131609</v>
      </c>
      <c r="DJA1791" s="62">
        <v>53131609</v>
      </c>
      <c r="DJB1791" s="62">
        <v>53131609</v>
      </c>
      <c r="DJC1791" s="62">
        <v>53131609</v>
      </c>
      <c r="DJD1791" s="62">
        <v>53131609</v>
      </c>
      <c r="DJE1791" s="62">
        <v>53131609</v>
      </c>
      <c r="DJF1791" s="62">
        <v>53131609</v>
      </c>
      <c r="DJG1791" s="62">
        <v>53131609</v>
      </c>
      <c r="DJH1791" s="62">
        <v>53131609</v>
      </c>
      <c r="DJI1791" s="62">
        <v>53131609</v>
      </c>
      <c r="DJJ1791" s="62">
        <v>53131609</v>
      </c>
      <c r="DJK1791" s="62">
        <v>53131609</v>
      </c>
      <c r="DJL1791" s="62">
        <v>53131609</v>
      </c>
      <c r="DJM1791" s="62">
        <v>53131609</v>
      </c>
      <c r="DJN1791" s="62">
        <v>53131609</v>
      </c>
      <c r="DJO1791" s="62">
        <v>53131609</v>
      </c>
      <c r="DJP1791" s="62">
        <v>53131609</v>
      </c>
      <c r="DJQ1791" s="62">
        <v>53131609</v>
      </c>
      <c r="DJR1791" s="62">
        <v>53131609</v>
      </c>
      <c r="DJS1791" s="62">
        <v>53131609</v>
      </c>
      <c r="DJT1791" s="62">
        <v>53131609</v>
      </c>
      <c r="DJU1791" s="62">
        <v>53131609</v>
      </c>
      <c r="DJV1791" s="62">
        <v>53131609</v>
      </c>
      <c r="DJW1791" s="62">
        <v>53131609</v>
      </c>
      <c r="DJX1791" s="62">
        <v>53131609</v>
      </c>
      <c r="DJY1791" s="62">
        <v>53131609</v>
      </c>
      <c r="DJZ1791" s="62">
        <v>53131609</v>
      </c>
      <c r="DKA1791" s="62">
        <v>53131609</v>
      </c>
      <c r="DKB1791" s="62">
        <v>53131609</v>
      </c>
      <c r="DKC1791" s="62">
        <v>53131609</v>
      </c>
      <c r="DKD1791" s="62">
        <v>53131609</v>
      </c>
      <c r="DKE1791" s="62">
        <v>53131609</v>
      </c>
      <c r="DKF1791" s="62">
        <v>53131609</v>
      </c>
      <c r="DKG1791" s="62">
        <v>53131609</v>
      </c>
      <c r="DKH1791" s="62">
        <v>53131609</v>
      </c>
      <c r="DKI1791" s="62">
        <v>53131609</v>
      </c>
      <c r="DKJ1791" s="62">
        <v>53131609</v>
      </c>
      <c r="DKK1791" s="62">
        <v>53131609</v>
      </c>
      <c r="DKL1791" s="62">
        <v>53131609</v>
      </c>
      <c r="DKM1791" s="62">
        <v>53131609</v>
      </c>
      <c r="DKN1791" s="62">
        <v>53131609</v>
      </c>
      <c r="DKO1791" s="62">
        <v>53131609</v>
      </c>
      <c r="DKP1791" s="62">
        <v>53131609</v>
      </c>
      <c r="DKQ1791" s="62">
        <v>53131609</v>
      </c>
      <c r="DKR1791" s="62">
        <v>53131609</v>
      </c>
      <c r="DKS1791" s="62">
        <v>53131609</v>
      </c>
      <c r="DKT1791" s="62">
        <v>53131609</v>
      </c>
      <c r="DKU1791" s="62">
        <v>53131609</v>
      </c>
      <c r="DKV1791" s="62">
        <v>53131609</v>
      </c>
      <c r="DKW1791" s="62">
        <v>53131609</v>
      </c>
      <c r="DKX1791" s="62">
        <v>53131609</v>
      </c>
      <c r="DKY1791" s="62">
        <v>53131609</v>
      </c>
      <c r="DKZ1791" s="62">
        <v>53131609</v>
      </c>
      <c r="DLA1791" s="62">
        <v>53131609</v>
      </c>
      <c r="DLB1791" s="62">
        <v>53131609</v>
      </c>
      <c r="DLC1791" s="62">
        <v>53131609</v>
      </c>
      <c r="DLD1791" s="62">
        <v>53131609</v>
      </c>
      <c r="DLE1791" s="62">
        <v>53131609</v>
      </c>
      <c r="DLF1791" s="62">
        <v>53131609</v>
      </c>
      <c r="DLG1791" s="62">
        <v>53131609</v>
      </c>
      <c r="DLH1791" s="62">
        <v>53131609</v>
      </c>
      <c r="DLI1791" s="62">
        <v>53131609</v>
      </c>
      <c r="DLJ1791" s="62">
        <v>53131609</v>
      </c>
      <c r="DLK1791" s="62">
        <v>53131609</v>
      </c>
      <c r="DLL1791" s="62">
        <v>53131609</v>
      </c>
      <c r="DLM1791" s="62">
        <v>53131609</v>
      </c>
      <c r="DLN1791" s="62">
        <v>53131609</v>
      </c>
      <c r="DLO1791" s="62">
        <v>53131609</v>
      </c>
      <c r="DLP1791" s="62">
        <v>53131609</v>
      </c>
      <c r="DLQ1791" s="62">
        <v>53131609</v>
      </c>
      <c r="DLR1791" s="62">
        <v>53131609</v>
      </c>
      <c r="DLS1791" s="62">
        <v>53131609</v>
      </c>
      <c r="DLT1791" s="62">
        <v>53131609</v>
      </c>
      <c r="DLU1791" s="62">
        <v>53131609</v>
      </c>
      <c r="DLV1791" s="62">
        <v>53131609</v>
      </c>
      <c r="DLW1791" s="62">
        <v>53131609</v>
      </c>
      <c r="DLX1791" s="62">
        <v>53131609</v>
      </c>
      <c r="DLY1791" s="62">
        <v>53131609</v>
      </c>
      <c r="DLZ1791" s="62">
        <v>53131609</v>
      </c>
      <c r="DMA1791" s="62">
        <v>53131609</v>
      </c>
      <c r="DMB1791" s="62">
        <v>53131609</v>
      </c>
      <c r="DMC1791" s="62">
        <v>53131609</v>
      </c>
      <c r="DMD1791" s="62">
        <v>53131609</v>
      </c>
      <c r="DME1791" s="62">
        <v>53131609</v>
      </c>
      <c r="DMF1791" s="62">
        <v>53131609</v>
      </c>
      <c r="DMG1791" s="62">
        <v>53131609</v>
      </c>
      <c r="DMH1791" s="62">
        <v>53131609</v>
      </c>
      <c r="DMI1791" s="62">
        <v>53131609</v>
      </c>
      <c r="DMJ1791" s="62">
        <v>53131609</v>
      </c>
      <c r="DMK1791" s="62">
        <v>53131609</v>
      </c>
      <c r="DML1791" s="62">
        <v>53131609</v>
      </c>
      <c r="DMM1791" s="62">
        <v>53131609</v>
      </c>
      <c r="DMN1791" s="62">
        <v>53131609</v>
      </c>
      <c r="DMO1791" s="62">
        <v>53131609</v>
      </c>
      <c r="DMP1791" s="62">
        <v>53131609</v>
      </c>
      <c r="DMQ1791" s="62">
        <v>53131609</v>
      </c>
      <c r="DMR1791" s="62">
        <v>53131609</v>
      </c>
      <c r="DMS1791" s="62">
        <v>53131609</v>
      </c>
      <c r="DMT1791" s="62">
        <v>53131609</v>
      </c>
      <c r="DMU1791" s="62">
        <v>53131609</v>
      </c>
      <c r="DMV1791" s="62">
        <v>53131609</v>
      </c>
      <c r="DMW1791" s="62">
        <v>53131609</v>
      </c>
      <c r="DMX1791" s="62">
        <v>53131609</v>
      </c>
      <c r="DMY1791" s="62">
        <v>53131609</v>
      </c>
      <c r="DMZ1791" s="62">
        <v>53131609</v>
      </c>
      <c r="DNA1791" s="62">
        <v>53131609</v>
      </c>
      <c r="DNB1791" s="62">
        <v>53131609</v>
      </c>
      <c r="DNC1791" s="62">
        <v>53131609</v>
      </c>
      <c r="DND1791" s="62">
        <v>53131609</v>
      </c>
      <c r="DNE1791" s="62">
        <v>53131609</v>
      </c>
      <c r="DNF1791" s="62">
        <v>53131609</v>
      </c>
      <c r="DNG1791" s="62">
        <v>53131609</v>
      </c>
      <c r="DNH1791" s="62">
        <v>53131609</v>
      </c>
      <c r="DNI1791" s="62">
        <v>53131609</v>
      </c>
      <c r="DNJ1791" s="62">
        <v>53131609</v>
      </c>
      <c r="DNK1791" s="62">
        <v>53131609</v>
      </c>
      <c r="DNL1791" s="62">
        <v>53131609</v>
      </c>
      <c r="DNM1791" s="62">
        <v>53131609</v>
      </c>
      <c r="DNN1791" s="62">
        <v>53131609</v>
      </c>
      <c r="DNO1791" s="62">
        <v>53131609</v>
      </c>
      <c r="DNP1791" s="62">
        <v>53131609</v>
      </c>
      <c r="DNQ1791" s="62">
        <v>53131609</v>
      </c>
      <c r="DNR1791" s="62">
        <v>53131609</v>
      </c>
      <c r="DNS1791" s="62">
        <v>53131609</v>
      </c>
      <c r="DNT1791" s="62">
        <v>53131609</v>
      </c>
      <c r="DNU1791" s="62">
        <v>53131609</v>
      </c>
      <c r="DNV1791" s="62">
        <v>53131609</v>
      </c>
      <c r="DNW1791" s="62">
        <v>53131609</v>
      </c>
      <c r="DNX1791" s="62">
        <v>53131609</v>
      </c>
      <c r="DNY1791" s="62">
        <v>53131609</v>
      </c>
      <c r="DNZ1791" s="62">
        <v>53131609</v>
      </c>
      <c r="DOA1791" s="62">
        <v>53131609</v>
      </c>
      <c r="DOB1791" s="62">
        <v>53131609</v>
      </c>
      <c r="DOC1791" s="62">
        <v>53131609</v>
      </c>
      <c r="DOD1791" s="62">
        <v>53131609</v>
      </c>
      <c r="DOE1791" s="62">
        <v>53131609</v>
      </c>
      <c r="DOF1791" s="62">
        <v>53131609</v>
      </c>
      <c r="DOG1791" s="62">
        <v>53131609</v>
      </c>
      <c r="DOH1791" s="62">
        <v>53131609</v>
      </c>
      <c r="DOI1791" s="62">
        <v>53131609</v>
      </c>
      <c r="DOJ1791" s="62">
        <v>53131609</v>
      </c>
      <c r="DOK1791" s="62">
        <v>53131609</v>
      </c>
      <c r="DOL1791" s="62">
        <v>53131609</v>
      </c>
      <c r="DOM1791" s="62">
        <v>53131609</v>
      </c>
      <c r="DON1791" s="62">
        <v>53131609</v>
      </c>
      <c r="DOO1791" s="62">
        <v>53131609</v>
      </c>
      <c r="DOP1791" s="62">
        <v>53131609</v>
      </c>
      <c r="DOQ1791" s="62">
        <v>53131609</v>
      </c>
      <c r="DOR1791" s="62">
        <v>53131609</v>
      </c>
      <c r="DOS1791" s="62">
        <v>53131609</v>
      </c>
      <c r="DOT1791" s="62">
        <v>53131609</v>
      </c>
      <c r="DOU1791" s="62">
        <v>53131609</v>
      </c>
      <c r="DOV1791" s="62">
        <v>53131609</v>
      </c>
      <c r="DOW1791" s="62">
        <v>53131609</v>
      </c>
      <c r="DOX1791" s="62">
        <v>53131609</v>
      </c>
      <c r="DOY1791" s="62">
        <v>53131609</v>
      </c>
      <c r="DOZ1791" s="62">
        <v>53131609</v>
      </c>
      <c r="DPA1791" s="62">
        <v>53131609</v>
      </c>
      <c r="DPB1791" s="62">
        <v>53131609</v>
      </c>
      <c r="DPC1791" s="62">
        <v>53131609</v>
      </c>
      <c r="DPD1791" s="62">
        <v>53131609</v>
      </c>
      <c r="DPE1791" s="62">
        <v>53131609</v>
      </c>
      <c r="DPF1791" s="62">
        <v>53131609</v>
      </c>
      <c r="DPG1791" s="62">
        <v>53131609</v>
      </c>
      <c r="DPH1791" s="62">
        <v>53131609</v>
      </c>
      <c r="DPI1791" s="62">
        <v>53131609</v>
      </c>
      <c r="DPJ1791" s="62">
        <v>53131609</v>
      </c>
      <c r="DPK1791" s="62">
        <v>53131609</v>
      </c>
      <c r="DPL1791" s="62">
        <v>53131609</v>
      </c>
      <c r="DPM1791" s="62">
        <v>53131609</v>
      </c>
      <c r="DPN1791" s="62">
        <v>53131609</v>
      </c>
      <c r="DPO1791" s="62">
        <v>53131609</v>
      </c>
      <c r="DPP1791" s="62">
        <v>53131609</v>
      </c>
      <c r="DPQ1791" s="62">
        <v>53131609</v>
      </c>
      <c r="DPR1791" s="62">
        <v>53131609</v>
      </c>
      <c r="DPS1791" s="62">
        <v>53131609</v>
      </c>
      <c r="DPT1791" s="62">
        <v>53131609</v>
      </c>
      <c r="DPU1791" s="62">
        <v>53131609</v>
      </c>
      <c r="DPV1791" s="62">
        <v>53131609</v>
      </c>
      <c r="DPW1791" s="62">
        <v>53131609</v>
      </c>
      <c r="DPX1791" s="62">
        <v>53131609</v>
      </c>
      <c r="DPY1791" s="62">
        <v>53131609</v>
      </c>
      <c r="DPZ1791" s="62">
        <v>53131609</v>
      </c>
      <c r="DQA1791" s="62">
        <v>53131609</v>
      </c>
      <c r="DQB1791" s="62">
        <v>53131609</v>
      </c>
      <c r="DQC1791" s="62">
        <v>53131609</v>
      </c>
      <c r="DQD1791" s="62">
        <v>53131609</v>
      </c>
      <c r="DQE1791" s="62">
        <v>53131609</v>
      </c>
      <c r="DQF1791" s="62">
        <v>53131609</v>
      </c>
      <c r="DQG1791" s="62">
        <v>53131609</v>
      </c>
      <c r="DQH1791" s="62">
        <v>53131609</v>
      </c>
      <c r="DQI1791" s="62">
        <v>53131609</v>
      </c>
      <c r="DQJ1791" s="62">
        <v>53131609</v>
      </c>
      <c r="DQK1791" s="62">
        <v>53131609</v>
      </c>
      <c r="DQL1791" s="62">
        <v>53131609</v>
      </c>
      <c r="DQM1791" s="62">
        <v>53131609</v>
      </c>
      <c r="DQN1791" s="62">
        <v>53131609</v>
      </c>
      <c r="DQO1791" s="62">
        <v>53131609</v>
      </c>
      <c r="DQP1791" s="62">
        <v>53131609</v>
      </c>
      <c r="DQQ1791" s="62">
        <v>53131609</v>
      </c>
      <c r="DQR1791" s="62">
        <v>53131609</v>
      </c>
      <c r="DQS1791" s="62">
        <v>53131609</v>
      </c>
      <c r="DQT1791" s="62">
        <v>53131609</v>
      </c>
      <c r="DQU1791" s="62">
        <v>53131609</v>
      </c>
      <c r="DQV1791" s="62">
        <v>53131609</v>
      </c>
      <c r="DQW1791" s="62">
        <v>53131609</v>
      </c>
      <c r="DQX1791" s="62">
        <v>53131609</v>
      </c>
      <c r="DQY1791" s="62">
        <v>53131609</v>
      </c>
      <c r="DQZ1791" s="62">
        <v>53131609</v>
      </c>
      <c r="DRA1791" s="62">
        <v>53131609</v>
      </c>
      <c r="DRB1791" s="62">
        <v>53131609</v>
      </c>
      <c r="DRC1791" s="62">
        <v>53131609</v>
      </c>
      <c r="DRD1791" s="62">
        <v>53131609</v>
      </c>
      <c r="DRE1791" s="62">
        <v>53131609</v>
      </c>
      <c r="DRF1791" s="62">
        <v>53131609</v>
      </c>
      <c r="DRG1791" s="62">
        <v>53131609</v>
      </c>
      <c r="DRH1791" s="62">
        <v>53131609</v>
      </c>
      <c r="DRI1791" s="62">
        <v>53131609</v>
      </c>
      <c r="DRJ1791" s="62">
        <v>53131609</v>
      </c>
      <c r="DRK1791" s="62">
        <v>53131609</v>
      </c>
      <c r="DRL1791" s="62">
        <v>53131609</v>
      </c>
      <c r="DRM1791" s="62">
        <v>53131609</v>
      </c>
      <c r="DRN1791" s="62">
        <v>53131609</v>
      </c>
      <c r="DRO1791" s="62">
        <v>53131609</v>
      </c>
      <c r="DRP1791" s="62">
        <v>53131609</v>
      </c>
      <c r="DRQ1791" s="62">
        <v>53131609</v>
      </c>
      <c r="DRR1791" s="62">
        <v>53131609</v>
      </c>
      <c r="DRS1791" s="62">
        <v>53131609</v>
      </c>
      <c r="DRT1791" s="62">
        <v>53131609</v>
      </c>
      <c r="DRU1791" s="62">
        <v>53131609</v>
      </c>
      <c r="DRV1791" s="62">
        <v>53131609</v>
      </c>
      <c r="DRW1791" s="62">
        <v>53131609</v>
      </c>
      <c r="DRX1791" s="62">
        <v>53131609</v>
      </c>
      <c r="DRY1791" s="62">
        <v>53131609</v>
      </c>
      <c r="DRZ1791" s="62">
        <v>53131609</v>
      </c>
      <c r="DSA1791" s="62">
        <v>53131609</v>
      </c>
      <c r="DSB1791" s="62">
        <v>53131609</v>
      </c>
      <c r="DSC1791" s="62">
        <v>53131609</v>
      </c>
      <c r="DSD1791" s="62">
        <v>53131609</v>
      </c>
      <c r="DSE1791" s="62">
        <v>53131609</v>
      </c>
      <c r="DSF1791" s="62">
        <v>53131609</v>
      </c>
      <c r="DSG1791" s="62">
        <v>53131609</v>
      </c>
      <c r="DSH1791" s="62">
        <v>53131609</v>
      </c>
      <c r="DSI1791" s="62">
        <v>53131609</v>
      </c>
      <c r="DSJ1791" s="62">
        <v>53131609</v>
      </c>
      <c r="DSK1791" s="62">
        <v>53131609</v>
      </c>
      <c r="DSL1791" s="62">
        <v>53131609</v>
      </c>
      <c r="DSM1791" s="62">
        <v>53131609</v>
      </c>
      <c r="DSN1791" s="62">
        <v>53131609</v>
      </c>
      <c r="DSO1791" s="62">
        <v>53131609</v>
      </c>
      <c r="DSP1791" s="62">
        <v>53131609</v>
      </c>
      <c r="DSQ1791" s="62">
        <v>53131609</v>
      </c>
      <c r="DSR1791" s="62">
        <v>53131609</v>
      </c>
      <c r="DSS1791" s="62">
        <v>53131609</v>
      </c>
      <c r="DST1791" s="62">
        <v>53131609</v>
      </c>
      <c r="DSU1791" s="62">
        <v>53131609</v>
      </c>
      <c r="DSV1791" s="62">
        <v>53131609</v>
      </c>
      <c r="DSW1791" s="62">
        <v>53131609</v>
      </c>
      <c r="DSX1791" s="62">
        <v>53131609</v>
      </c>
      <c r="DSY1791" s="62">
        <v>53131609</v>
      </c>
      <c r="DSZ1791" s="62">
        <v>53131609</v>
      </c>
      <c r="DTA1791" s="62">
        <v>53131609</v>
      </c>
      <c r="DTB1791" s="62">
        <v>53131609</v>
      </c>
      <c r="DTC1791" s="62">
        <v>53131609</v>
      </c>
      <c r="DTD1791" s="62">
        <v>53131609</v>
      </c>
      <c r="DTE1791" s="62">
        <v>53131609</v>
      </c>
      <c r="DTF1791" s="62">
        <v>53131609</v>
      </c>
      <c r="DTG1791" s="62">
        <v>53131609</v>
      </c>
      <c r="DTH1791" s="62">
        <v>53131609</v>
      </c>
      <c r="DTI1791" s="62">
        <v>53131609</v>
      </c>
      <c r="DTJ1791" s="62">
        <v>53131609</v>
      </c>
      <c r="DTK1791" s="62">
        <v>53131609</v>
      </c>
      <c r="DTL1791" s="62">
        <v>53131609</v>
      </c>
      <c r="DTM1791" s="62">
        <v>53131609</v>
      </c>
      <c r="DTN1791" s="62">
        <v>53131609</v>
      </c>
      <c r="DTO1791" s="62">
        <v>53131609</v>
      </c>
      <c r="DTP1791" s="62">
        <v>53131609</v>
      </c>
      <c r="DTQ1791" s="62">
        <v>53131609</v>
      </c>
      <c r="DTR1791" s="62">
        <v>53131609</v>
      </c>
      <c r="DTS1791" s="62">
        <v>53131609</v>
      </c>
      <c r="DTT1791" s="62">
        <v>53131609</v>
      </c>
      <c r="DTU1791" s="62">
        <v>53131609</v>
      </c>
      <c r="DTV1791" s="62">
        <v>53131609</v>
      </c>
      <c r="DTW1791" s="62">
        <v>53131609</v>
      </c>
      <c r="DTX1791" s="62">
        <v>53131609</v>
      </c>
      <c r="DTY1791" s="62">
        <v>53131609</v>
      </c>
      <c r="DTZ1791" s="62">
        <v>53131609</v>
      </c>
      <c r="DUA1791" s="62">
        <v>53131609</v>
      </c>
      <c r="DUB1791" s="62">
        <v>53131609</v>
      </c>
      <c r="DUC1791" s="62">
        <v>53131609</v>
      </c>
      <c r="DUD1791" s="62">
        <v>53131609</v>
      </c>
      <c r="DUE1791" s="62">
        <v>53131609</v>
      </c>
      <c r="DUF1791" s="62">
        <v>53131609</v>
      </c>
      <c r="DUG1791" s="62">
        <v>53131609</v>
      </c>
      <c r="DUH1791" s="62">
        <v>53131609</v>
      </c>
      <c r="DUI1791" s="62">
        <v>53131609</v>
      </c>
      <c r="DUJ1791" s="62">
        <v>53131609</v>
      </c>
      <c r="DUK1791" s="62">
        <v>53131609</v>
      </c>
      <c r="DUL1791" s="62">
        <v>53131609</v>
      </c>
      <c r="DUM1791" s="62">
        <v>53131609</v>
      </c>
      <c r="DUN1791" s="62">
        <v>53131609</v>
      </c>
      <c r="DUO1791" s="62">
        <v>53131609</v>
      </c>
      <c r="DUP1791" s="62">
        <v>53131609</v>
      </c>
      <c r="DUQ1791" s="62">
        <v>53131609</v>
      </c>
      <c r="DUR1791" s="62">
        <v>53131609</v>
      </c>
      <c r="DUS1791" s="62">
        <v>53131609</v>
      </c>
      <c r="DUT1791" s="62">
        <v>53131609</v>
      </c>
      <c r="DUU1791" s="62">
        <v>53131609</v>
      </c>
      <c r="DUV1791" s="62">
        <v>53131609</v>
      </c>
      <c r="DUW1791" s="62">
        <v>53131609</v>
      </c>
      <c r="DUX1791" s="62">
        <v>53131609</v>
      </c>
      <c r="DUY1791" s="62">
        <v>53131609</v>
      </c>
      <c r="DUZ1791" s="62">
        <v>53131609</v>
      </c>
      <c r="DVA1791" s="62">
        <v>53131609</v>
      </c>
      <c r="DVB1791" s="62">
        <v>53131609</v>
      </c>
      <c r="DVC1791" s="62">
        <v>53131609</v>
      </c>
      <c r="DVD1791" s="62">
        <v>53131609</v>
      </c>
      <c r="DVE1791" s="62">
        <v>53131609</v>
      </c>
      <c r="DVF1791" s="62">
        <v>53131609</v>
      </c>
      <c r="DVG1791" s="62">
        <v>53131609</v>
      </c>
      <c r="DVH1791" s="62">
        <v>53131609</v>
      </c>
      <c r="DVI1791" s="62">
        <v>53131609</v>
      </c>
      <c r="DVJ1791" s="62">
        <v>53131609</v>
      </c>
      <c r="DVK1791" s="62">
        <v>53131609</v>
      </c>
      <c r="DVL1791" s="62">
        <v>53131609</v>
      </c>
      <c r="DVM1791" s="62">
        <v>53131609</v>
      </c>
      <c r="DVN1791" s="62">
        <v>53131609</v>
      </c>
      <c r="DVO1791" s="62">
        <v>53131609</v>
      </c>
      <c r="DVP1791" s="62">
        <v>53131609</v>
      </c>
      <c r="DVQ1791" s="62">
        <v>53131609</v>
      </c>
      <c r="DVR1791" s="62">
        <v>53131609</v>
      </c>
      <c r="DVS1791" s="62">
        <v>53131609</v>
      </c>
      <c r="DVT1791" s="62">
        <v>53131609</v>
      </c>
      <c r="DVU1791" s="62">
        <v>53131609</v>
      </c>
      <c r="DVV1791" s="62">
        <v>53131609</v>
      </c>
      <c r="DVW1791" s="62">
        <v>53131609</v>
      </c>
      <c r="DVX1791" s="62">
        <v>53131609</v>
      </c>
      <c r="DVY1791" s="62">
        <v>53131609</v>
      </c>
      <c r="DVZ1791" s="62">
        <v>53131609</v>
      </c>
      <c r="DWA1791" s="62">
        <v>53131609</v>
      </c>
      <c r="DWB1791" s="62">
        <v>53131609</v>
      </c>
      <c r="DWC1791" s="62">
        <v>53131609</v>
      </c>
      <c r="DWD1791" s="62">
        <v>53131609</v>
      </c>
      <c r="DWE1791" s="62">
        <v>53131609</v>
      </c>
      <c r="DWF1791" s="62">
        <v>53131609</v>
      </c>
      <c r="DWG1791" s="62">
        <v>53131609</v>
      </c>
      <c r="DWH1791" s="62">
        <v>53131609</v>
      </c>
      <c r="DWI1791" s="62">
        <v>53131609</v>
      </c>
      <c r="DWJ1791" s="62">
        <v>53131609</v>
      </c>
      <c r="DWK1791" s="62">
        <v>53131609</v>
      </c>
      <c r="DWL1791" s="62">
        <v>53131609</v>
      </c>
      <c r="DWM1791" s="62">
        <v>53131609</v>
      </c>
      <c r="DWN1791" s="62">
        <v>53131609</v>
      </c>
      <c r="DWO1791" s="62">
        <v>53131609</v>
      </c>
      <c r="DWP1791" s="62">
        <v>53131609</v>
      </c>
      <c r="DWQ1791" s="62">
        <v>53131609</v>
      </c>
      <c r="DWR1791" s="62">
        <v>53131609</v>
      </c>
      <c r="DWS1791" s="62">
        <v>53131609</v>
      </c>
      <c r="DWT1791" s="62">
        <v>53131609</v>
      </c>
      <c r="DWU1791" s="62">
        <v>53131609</v>
      </c>
      <c r="DWV1791" s="62">
        <v>53131609</v>
      </c>
      <c r="DWW1791" s="62">
        <v>53131609</v>
      </c>
      <c r="DWX1791" s="62">
        <v>53131609</v>
      </c>
      <c r="DWY1791" s="62">
        <v>53131609</v>
      </c>
      <c r="DWZ1791" s="62">
        <v>53131609</v>
      </c>
      <c r="DXA1791" s="62">
        <v>53131609</v>
      </c>
      <c r="DXB1791" s="62">
        <v>53131609</v>
      </c>
      <c r="DXC1791" s="62">
        <v>53131609</v>
      </c>
      <c r="DXD1791" s="62">
        <v>53131609</v>
      </c>
      <c r="DXE1791" s="62">
        <v>53131609</v>
      </c>
      <c r="DXF1791" s="62">
        <v>53131609</v>
      </c>
      <c r="DXG1791" s="62">
        <v>53131609</v>
      </c>
      <c r="DXH1791" s="62">
        <v>53131609</v>
      </c>
      <c r="DXI1791" s="62">
        <v>53131609</v>
      </c>
      <c r="DXJ1791" s="62">
        <v>53131609</v>
      </c>
      <c r="DXK1791" s="62">
        <v>53131609</v>
      </c>
      <c r="DXL1791" s="62">
        <v>53131609</v>
      </c>
      <c r="DXM1791" s="62">
        <v>53131609</v>
      </c>
      <c r="DXN1791" s="62">
        <v>53131609</v>
      </c>
      <c r="DXO1791" s="62">
        <v>53131609</v>
      </c>
      <c r="DXP1791" s="62">
        <v>53131609</v>
      </c>
      <c r="DXQ1791" s="62">
        <v>53131609</v>
      </c>
      <c r="DXR1791" s="62">
        <v>53131609</v>
      </c>
      <c r="DXS1791" s="62">
        <v>53131609</v>
      </c>
      <c r="DXT1791" s="62">
        <v>53131609</v>
      </c>
      <c r="DXU1791" s="62">
        <v>53131609</v>
      </c>
      <c r="DXV1791" s="62">
        <v>53131609</v>
      </c>
      <c r="DXW1791" s="62">
        <v>53131609</v>
      </c>
      <c r="DXX1791" s="62">
        <v>53131609</v>
      </c>
      <c r="DXY1791" s="62">
        <v>53131609</v>
      </c>
      <c r="DXZ1791" s="62">
        <v>53131609</v>
      </c>
      <c r="DYA1791" s="62">
        <v>53131609</v>
      </c>
      <c r="DYB1791" s="62">
        <v>53131609</v>
      </c>
      <c r="DYC1791" s="62">
        <v>53131609</v>
      </c>
      <c r="DYD1791" s="62">
        <v>53131609</v>
      </c>
      <c r="DYE1791" s="62">
        <v>53131609</v>
      </c>
      <c r="DYF1791" s="62">
        <v>53131609</v>
      </c>
      <c r="DYG1791" s="62">
        <v>53131609</v>
      </c>
      <c r="DYH1791" s="62">
        <v>53131609</v>
      </c>
      <c r="DYI1791" s="62">
        <v>53131609</v>
      </c>
      <c r="DYJ1791" s="62">
        <v>53131609</v>
      </c>
      <c r="DYK1791" s="62">
        <v>53131609</v>
      </c>
      <c r="DYL1791" s="62">
        <v>53131609</v>
      </c>
      <c r="DYM1791" s="62">
        <v>53131609</v>
      </c>
      <c r="DYN1791" s="62">
        <v>53131609</v>
      </c>
      <c r="DYO1791" s="62">
        <v>53131609</v>
      </c>
      <c r="DYP1791" s="62">
        <v>53131609</v>
      </c>
      <c r="DYQ1791" s="62">
        <v>53131609</v>
      </c>
      <c r="DYR1791" s="62">
        <v>53131609</v>
      </c>
      <c r="DYS1791" s="62">
        <v>53131609</v>
      </c>
      <c r="DYT1791" s="62">
        <v>53131609</v>
      </c>
      <c r="DYU1791" s="62">
        <v>53131609</v>
      </c>
      <c r="DYV1791" s="62">
        <v>53131609</v>
      </c>
      <c r="DYW1791" s="62">
        <v>53131609</v>
      </c>
      <c r="DYX1791" s="62">
        <v>53131609</v>
      </c>
      <c r="DYY1791" s="62">
        <v>53131609</v>
      </c>
      <c r="DYZ1791" s="62">
        <v>53131609</v>
      </c>
      <c r="DZA1791" s="62">
        <v>53131609</v>
      </c>
      <c r="DZB1791" s="62">
        <v>53131609</v>
      </c>
      <c r="DZC1791" s="62">
        <v>53131609</v>
      </c>
      <c r="DZD1791" s="62">
        <v>53131609</v>
      </c>
      <c r="DZE1791" s="62">
        <v>53131609</v>
      </c>
      <c r="DZF1791" s="62">
        <v>53131609</v>
      </c>
      <c r="DZG1791" s="62">
        <v>53131609</v>
      </c>
      <c r="DZH1791" s="62">
        <v>53131609</v>
      </c>
      <c r="DZI1791" s="62">
        <v>53131609</v>
      </c>
      <c r="DZJ1791" s="62">
        <v>53131609</v>
      </c>
      <c r="DZK1791" s="62">
        <v>53131609</v>
      </c>
      <c r="DZL1791" s="62">
        <v>53131609</v>
      </c>
      <c r="DZM1791" s="62">
        <v>53131609</v>
      </c>
      <c r="DZN1791" s="62">
        <v>53131609</v>
      </c>
      <c r="DZO1791" s="62">
        <v>53131609</v>
      </c>
      <c r="DZP1791" s="62">
        <v>53131609</v>
      </c>
      <c r="DZQ1791" s="62">
        <v>53131609</v>
      </c>
      <c r="DZR1791" s="62">
        <v>53131609</v>
      </c>
      <c r="DZS1791" s="62">
        <v>53131609</v>
      </c>
      <c r="DZT1791" s="62">
        <v>53131609</v>
      </c>
      <c r="DZU1791" s="62">
        <v>53131609</v>
      </c>
      <c r="DZV1791" s="62">
        <v>53131609</v>
      </c>
      <c r="DZW1791" s="62">
        <v>53131609</v>
      </c>
      <c r="DZX1791" s="62">
        <v>53131609</v>
      </c>
      <c r="DZY1791" s="62">
        <v>53131609</v>
      </c>
      <c r="DZZ1791" s="62">
        <v>53131609</v>
      </c>
      <c r="EAA1791" s="62">
        <v>53131609</v>
      </c>
      <c r="EAB1791" s="62">
        <v>53131609</v>
      </c>
      <c r="EAC1791" s="62">
        <v>53131609</v>
      </c>
      <c r="EAD1791" s="62">
        <v>53131609</v>
      </c>
      <c r="EAE1791" s="62">
        <v>53131609</v>
      </c>
      <c r="EAF1791" s="62">
        <v>53131609</v>
      </c>
      <c r="EAG1791" s="62">
        <v>53131609</v>
      </c>
      <c r="EAH1791" s="62">
        <v>53131609</v>
      </c>
      <c r="EAI1791" s="62">
        <v>53131609</v>
      </c>
      <c r="EAJ1791" s="62">
        <v>53131609</v>
      </c>
      <c r="EAK1791" s="62">
        <v>53131609</v>
      </c>
      <c r="EAL1791" s="62">
        <v>53131609</v>
      </c>
      <c r="EAM1791" s="62">
        <v>53131609</v>
      </c>
      <c r="EAN1791" s="62">
        <v>53131609</v>
      </c>
      <c r="EAO1791" s="62">
        <v>53131609</v>
      </c>
      <c r="EAP1791" s="62">
        <v>53131609</v>
      </c>
      <c r="EAQ1791" s="62">
        <v>53131609</v>
      </c>
      <c r="EAR1791" s="62">
        <v>53131609</v>
      </c>
      <c r="EAS1791" s="62">
        <v>53131609</v>
      </c>
      <c r="EAT1791" s="62">
        <v>53131609</v>
      </c>
      <c r="EAU1791" s="62">
        <v>53131609</v>
      </c>
      <c r="EAV1791" s="62">
        <v>53131609</v>
      </c>
      <c r="EAW1791" s="62">
        <v>53131609</v>
      </c>
      <c r="EAX1791" s="62">
        <v>53131609</v>
      </c>
      <c r="EAY1791" s="62">
        <v>53131609</v>
      </c>
      <c r="EAZ1791" s="62">
        <v>53131609</v>
      </c>
      <c r="EBA1791" s="62">
        <v>53131609</v>
      </c>
      <c r="EBB1791" s="62">
        <v>53131609</v>
      </c>
      <c r="EBC1791" s="62">
        <v>53131609</v>
      </c>
      <c r="EBD1791" s="62">
        <v>53131609</v>
      </c>
      <c r="EBE1791" s="62">
        <v>53131609</v>
      </c>
      <c r="EBF1791" s="62">
        <v>53131609</v>
      </c>
      <c r="EBG1791" s="62">
        <v>53131609</v>
      </c>
      <c r="EBH1791" s="62">
        <v>53131609</v>
      </c>
      <c r="EBI1791" s="62">
        <v>53131609</v>
      </c>
      <c r="EBJ1791" s="62">
        <v>53131609</v>
      </c>
      <c r="EBK1791" s="62">
        <v>53131609</v>
      </c>
      <c r="EBL1791" s="62">
        <v>53131609</v>
      </c>
      <c r="EBM1791" s="62">
        <v>53131609</v>
      </c>
      <c r="EBN1791" s="62">
        <v>53131609</v>
      </c>
      <c r="EBO1791" s="62">
        <v>53131609</v>
      </c>
      <c r="EBP1791" s="62">
        <v>53131609</v>
      </c>
      <c r="EBQ1791" s="62">
        <v>53131609</v>
      </c>
      <c r="EBR1791" s="62">
        <v>53131609</v>
      </c>
      <c r="EBS1791" s="62">
        <v>53131609</v>
      </c>
      <c r="EBT1791" s="62">
        <v>53131609</v>
      </c>
      <c r="EBU1791" s="62">
        <v>53131609</v>
      </c>
      <c r="EBV1791" s="62">
        <v>53131609</v>
      </c>
      <c r="EBW1791" s="62">
        <v>53131609</v>
      </c>
      <c r="EBX1791" s="62">
        <v>53131609</v>
      </c>
      <c r="EBY1791" s="62">
        <v>53131609</v>
      </c>
      <c r="EBZ1791" s="62">
        <v>53131609</v>
      </c>
      <c r="ECA1791" s="62">
        <v>53131609</v>
      </c>
      <c r="ECB1791" s="62">
        <v>53131609</v>
      </c>
      <c r="ECC1791" s="62">
        <v>53131609</v>
      </c>
      <c r="ECD1791" s="62">
        <v>53131609</v>
      </c>
      <c r="ECE1791" s="62">
        <v>53131609</v>
      </c>
      <c r="ECF1791" s="62">
        <v>53131609</v>
      </c>
      <c r="ECG1791" s="62">
        <v>53131609</v>
      </c>
      <c r="ECH1791" s="62">
        <v>53131609</v>
      </c>
      <c r="ECI1791" s="62">
        <v>53131609</v>
      </c>
      <c r="ECJ1791" s="62">
        <v>53131609</v>
      </c>
      <c r="ECK1791" s="62">
        <v>53131609</v>
      </c>
      <c r="ECL1791" s="62">
        <v>53131609</v>
      </c>
      <c r="ECM1791" s="62">
        <v>53131609</v>
      </c>
      <c r="ECN1791" s="62">
        <v>53131609</v>
      </c>
      <c r="ECO1791" s="62">
        <v>53131609</v>
      </c>
      <c r="ECP1791" s="62">
        <v>53131609</v>
      </c>
      <c r="ECQ1791" s="62">
        <v>53131609</v>
      </c>
      <c r="ECR1791" s="62">
        <v>53131609</v>
      </c>
      <c r="ECS1791" s="62">
        <v>53131609</v>
      </c>
      <c r="ECT1791" s="62">
        <v>53131609</v>
      </c>
      <c r="ECU1791" s="62">
        <v>53131609</v>
      </c>
      <c r="ECV1791" s="62">
        <v>53131609</v>
      </c>
      <c r="ECW1791" s="62">
        <v>53131609</v>
      </c>
      <c r="ECX1791" s="62">
        <v>53131609</v>
      </c>
      <c r="ECY1791" s="62">
        <v>53131609</v>
      </c>
      <c r="ECZ1791" s="62">
        <v>53131609</v>
      </c>
      <c r="EDA1791" s="62">
        <v>53131609</v>
      </c>
      <c r="EDB1791" s="62">
        <v>53131609</v>
      </c>
      <c r="EDC1791" s="62">
        <v>53131609</v>
      </c>
      <c r="EDD1791" s="62">
        <v>53131609</v>
      </c>
      <c r="EDE1791" s="62">
        <v>53131609</v>
      </c>
      <c r="EDF1791" s="62">
        <v>53131609</v>
      </c>
      <c r="EDG1791" s="62">
        <v>53131609</v>
      </c>
      <c r="EDH1791" s="62">
        <v>53131609</v>
      </c>
      <c r="EDI1791" s="62">
        <v>53131609</v>
      </c>
      <c r="EDJ1791" s="62">
        <v>53131609</v>
      </c>
      <c r="EDK1791" s="62">
        <v>53131609</v>
      </c>
      <c r="EDL1791" s="62">
        <v>53131609</v>
      </c>
      <c r="EDM1791" s="62">
        <v>53131609</v>
      </c>
      <c r="EDN1791" s="62">
        <v>53131609</v>
      </c>
      <c r="EDO1791" s="62">
        <v>53131609</v>
      </c>
      <c r="EDP1791" s="62">
        <v>53131609</v>
      </c>
      <c r="EDQ1791" s="62">
        <v>53131609</v>
      </c>
      <c r="EDR1791" s="62">
        <v>53131609</v>
      </c>
      <c r="EDS1791" s="62">
        <v>53131609</v>
      </c>
      <c r="EDT1791" s="62">
        <v>53131609</v>
      </c>
      <c r="EDU1791" s="62">
        <v>53131609</v>
      </c>
      <c r="EDV1791" s="62">
        <v>53131609</v>
      </c>
      <c r="EDW1791" s="62">
        <v>53131609</v>
      </c>
      <c r="EDX1791" s="62">
        <v>53131609</v>
      </c>
      <c r="EDY1791" s="62">
        <v>53131609</v>
      </c>
      <c r="EDZ1791" s="62">
        <v>53131609</v>
      </c>
      <c r="EEA1791" s="62">
        <v>53131609</v>
      </c>
      <c r="EEB1791" s="62">
        <v>53131609</v>
      </c>
      <c r="EEC1791" s="62">
        <v>53131609</v>
      </c>
      <c r="EED1791" s="62">
        <v>53131609</v>
      </c>
      <c r="EEE1791" s="62">
        <v>53131609</v>
      </c>
      <c r="EEF1791" s="62">
        <v>53131609</v>
      </c>
      <c r="EEG1791" s="62">
        <v>53131609</v>
      </c>
      <c r="EEH1791" s="62">
        <v>53131609</v>
      </c>
      <c r="EEI1791" s="62">
        <v>53131609</v>
      </c>
      <c r="EEJ1791" s="62">
        <v>53131609</v>
      </c>
      <c r="EEK1791" s="62">
        <v>53131609</v>
      </c>
      <c r="EEL1791" s="62">
        <v>53131609</v>
      </c>
      <c r="EEM1791" s="62">
        <v>53131609</v>
      </c>
      <c r="EEN1791" s="62">
        <v>53131609</v>
      </c>
      <c r="EEO1791" s="62">
        <v>53131609</v>
      </c>
      <c r="EEP1791" s="62">
        <v>53131609</v>
      </c>
      <c r="EEQ1791" s="62">
        <v>53131609</v>
      </c>
      <c r="EER1791" s="62">
        <v>53131609</v>
      </c>
      <c r="EES1791" s="62">
        <v>53131609</v>
      </c>
      <c r="EET1791" s="62">
        <v>53131609</v>
      </c>
      <c r="EEU1791" s="62">
        <v>53131609</v>
      </c>
      <c r="EEV1791" s="62">
        <v>53131609</v>
      </c>
      <c r="EEW1791" s="62">
        <v>53131609</v>
      </c>
      <c r="EEX1791" s="62">
        <v>53131609</v>
      </c>
      <c r="EEY1791" s="62">
        <v>53131609</v>
      </c>
      <c r="EEZ1791" s="62">
        <v>53131609</v>
      </c>
      <c r="EFA1791" s="62">
        <v>53131609</v>
      </c>
      <c r="EFB1791" s="62">
        <v>53131609</v>
      </c>
      <c r="EFC1791" s="62">
        <v>53131609</v>
      </c>
      <c r="EFD1791" s="62">
        <v>53131609</v>
      </c>
      <c r="EFE1791" s="62">
        <v>53131609</v>
      </c>
      <c r="EFF1791" s="62">
        <v>53131609</v>
      </c>
      <c r="EFG1791" s="62">
        <v>53131609</v>
      </c>
      <c r="EFH1791" s="62">
        <v>53131609</v>
      </c>
      <c r="EFI1791" s="62">
        <v>53131609</v>
      </c>
      <c r="EFJ1791" s="62">
        <v>53131609</v>
      </c>
      <c r="EFK1791" s="62">
        <v>53131609</v>
      </c>
      <c r="EFL1791" s="62">
        <v>53131609</v>
      </c>
      <c r="EFM1791" s="62">
        <v>53131609</v>
      </c>
      <c r="EFN1791" s="62">
        <v>53131609</v>
      </c>
      <c r="EFO1791" s="62">
        <v>53131609</v>
      </c>
      <c r="EFP1791" s="62">
        <v>53131609</v>
      </c>
      <c r="EFQ1791" s="62">
        <v>53131609</v>
      </c>
      <c r="EFR1791" s="62">
        <v>53131609</v>
      </c>
      <c r="EFS1791" s="62">
        <v>53131609</v>
      </c>
      <c r="EFT1791" s="62">
        <v>53131609</v>
      </c>
      <c r="EFU1791" s="62">
        <v>53131609</v>
      </c>
      <c r="EFV1791" s="62">
        <v>53131609</v>
      </c>
      <c r="EFW1791" s="62">
        <v>53131609</v>
      </c>
      <c r="EFX1791" s="62">
        <v>53131609</v>
      </c>
      <c r="EFY1791" s="62">
        <v>53131609</v>
      </c>
      <c r="EFZ1791" s="62">
        <v>53131609</v>
      </c>
      <c r="EGA1791" s="62">
        <v>53131609</v>
      </c>
      <c r="EGB1791" s="62">
        <v>53131609</v>
      </c>
      <c r="EGC1791" s="62">
        <v>53131609</v>
      </c>
      <c r="EGD1791" s="62">
        <v>53131609</v>
      </c>
      <c r="EGE1791" s="62">
        <v>53131609</v>
      </c>
      <c r="EGF1791" s="62">
        <v>53131609</v>
      </c>
      <c r="EGG1791" s="62">
        <v>53131609</v>
      </c>
      <c r="EGH1791" s="62">
        <v>53131609</v>
      </c>
      <c r="EGI1791" s="62">
        <v>53131609</v>
      </c>
      <c r="EGJ1791" s="62">
        <v>53131609</v>
      </c>
      <c r="EGK1791" s="62">
        <v>53131609</v>
      </c>
      <c r="EGL1791" s="62">
        <v>53131609</v>
      </c>
      <c r="EGM1791" s="62">
        <v>53131609</v>
      </c>
      <c r="EGN1791" s="62">
        <v>53131609</v>
      </c>
      <c r="EGO1791" s="62">
        <v>53131609</v>
      </c>
      <c r="EGP1791" s="62">
        <v>53131609</v>
      </c>
      <c r="EGQ1791" s="62">
        <v>53131609</v>
      </c>
      <c r="EGR1791" s="62">
        <v>53131609</v>
      </c>
      <c r="EGS1791" s="62">
        <v>53131609</v>
      </c>
      <c r="EGT1791" s="62">
        <v>53131609</v>
      </c>
      <c r="EGU1791" s="62">
        <v>53131609</v>
      </c>
      <c r="EGV1791" s="62">
        <v>53131609</v>
      </c>
      <c r="EGW1791" s="62">
        <v>53131609</v>
      </c>
      <c r="EGX1791" s="62">
        <v>53131609</v>
      </c>
      <c r="EGY1791" s="62">
        <v>53131609</v>
      </c>
      <c r="EGZ1791" s="62">
        <v>53131609</v>
      </c>
      <c r="EHA1791" s="62">
        <v>53131609</v>
      </c>
      <c r="EHB1791" s="62">
        <v>53131609</v>
      </c>
      <c r="EHC1791" s="62">
        <v>53131609</v>
      </c>
      <c r="EHD1791" s="62">
        <v>53131609</v>
      </c>
      <c r="EHE1791" s="62">
        <v>53131609</v>
      </c>
      <c r="EHF1791" s="62">
        <v>53131609</v>
      </c>
      <c r="EHG1791" s="62">
        <v>53131609</v>
      </c>
      <c r="EHH1791" s="62">
        <v>53131609</v>
      </c>
      <c r="EHI1791" s="62">
        <v>53131609</v>
      </c>
      <c r="EHJ1791" s="62">
        <v>53131609</v>
      </c>
      <c r="EHK1791" s="62">
        <v>53131609</v>
      </c>
      <c r="EHL1791" s="62">
        <v>53131609</v>
      </c>
      <c r="EHM1791" s="62">
        <v>53131609</v>
      </c>
      <c r="EHN1791" s="62">
        <v>53131609</v>
      </c>
      <c r="EHO1791" s="62">
        <v>53131609</v>
      </c>
      <c r="EHP1791" s="62">
        <v>53131609</v>
      </c>
      <c r="EHQ1791" s="62">
        <v>53131609</v>
      </c>
      <c r="EHR1791" s="62">
        <v>53131609</v>
      </c>
      <c r="EHS1791" s="62">
        <v>53131609</v>
      </c>
      <c r="EHT1791" s="62">
        <v>53131609</v>
      </c>
      <c r="EHU1791" s="62">
        <v>53131609</v>
      </c>
      <c r="EHV1791" s="62">
        <v>53131609</v>
      </c>
      <c r="EHW1791" s="62">
        <v>53131609</v>
      </c>
      <c r="EHX1791" s="62">
        <v>53131609</v>
      </c>
      <c r="EHY1791" s="62">
        <v>53131609</v>
      </c>
      <c r="EHZ1791" s="62">
        <v>53131609</v>
      </c>
      <c r="EIA1791" s="62">
        <v>53131609</v>
      </c>
      <c r="EIB1791" s="62">
        <v>53131609</v>
      </c>
      <c r="EIC1791" s="62">
        <v>53131609</v>
      </c>
      <c r="EID1791" s="62">
        <v>53131609</v>
      </c>
      <c r="EIE1791" s="62">
        <v>53131609</v>
      </c>
      <c r="EIF1791" s="62">
        <v>53131609</v>
      </c>
      <c r="EIG1791" s="62">
        <v>53131609</v>
      </c>
      <c r="EIH1791" s="62">
        <v>53131609</v>
      </c>
      <c r="EII1791" s="62">
        <v>53131609</v>
      </c>
      <c r="EIJ1791" s="62">
        <v>53131609</v>
      </c>
      <c r="EIK1791" s="62">
        <v>53131609</v>
      </c>
      <c r="EIL1791" s="62">
        <v>53131609</v>
      </c>
      <c r="EIM1791" s="62">
        <v>53131609</v>
      </c>
      <c r="EIN1791" s="62">
        <v>53131609</v>
      </c>
      <c r="EIO1791" s="62">
        <v>53131609</v>
      </c>
      <c r="EIP1791" s="62">
        <v>53131609</v>
      </c>
      <c r="EIQ1791" s="62">
        <v>53131609</v>
      </c>
      <c r="EIR1791" s="62">
        <v>53131609</v>
      </c>
      <c r="EIS1791" s="62">
        <v>53131609</v>
      </c>
      <c r="EIT1791" s="62">
        <v>53131609</v>
      </c>
      <c r="EIU1791" s="62">
        <v>53131609</v>
      </c>
      <c r="EIV1791" s="62">
        <v>53131609</v>
      </c>
      <c r="EIW1791" s="62">
        <v>53131609</v>
      </c>
      <c r="EIX1791" s="62">
        <v>53131609</v>
      </c>
      <c r="EIY1791" s="62">
        <v>53131609</v>
      </c>
      <c r="EIZ1791" s="62">
        <v>53131609</v>
      </c>
      <c r="EJA1791" s="62">
        <v>53131609</v>
      </c>
      <c r="EJB1791" s="62">
        <v>53131609</v>
      </c>
      <c r="EJC1791" s="62">
        <v>53131609</v>
      </c>
      <c r="EJD1791" s="62">
        <v>53131609</v>
      </c>
      <c r="EJE1791" s="62">
        <v>53131609</v>
      </c>
      <c r="EJF1791" s="62">
        <v>53131609</v>
      </c>
      <c r="EJG1791" s="62">
        <v>53131609</v>
      </c>
      <c r="EJH1791" s="62">
        <v>53131609</v>
      </c>
      <c r="EJI1791" s="62">
        <v>53131609</v>
      </c>
      <c r="EJJ1791" s="62">
        <v>53131609</v>
      </c>
      <c r="EJK1791" s="62">
        <v>53131609</v>
      </c>
      <c r="EJL1791" s="62">
        <v>53131609</v>
      </c>
      <c r="EJM1791" s="62">
        <v>53131609</v>
      </c>
      <c r="EJN1791" s="62">
        <v>53131609</v>
      </c>
      <c r="EJO1791" s="62">
        <v>53131609</v>
      </c>
      <c r="EJP1791" s="62">
        <v>53131609</v>
      </c>
      <c r="EJQ1791" s="62">
        <v>53131609</v>
      </c>
      <c r="EJR1791" s="62">
        <v>53131609</v>
      </c>
      <c r="EJS1791" s="62">
        <v>53131609</v>
      </c>
      <c r="EJT1791" s="62">
        <v>53131609</v>
      </c>
      <c r="EJU1791" s="62">
        <v>53131609</v>
      </c>
      <c r="EJV1791" s="62">
        <v>53131609</v>
      </c>
      <c r="EJW1791" s="62">
        <v>53131609</v>
      </c>
      <c r="EJX1791" s="62">
        <v>53131609</v>
      </c>
      <c r="EJY1791" s="62">
        <v>53131609</v>
      </c>
      <c r="EJZ1791" s="62">
        <v>53131609</v>
      </c>
      <c r="EKA1791" s="62">
        <v>53131609</v>
      </c>
      <c r="EKB1791" s="62">
        <v>53131609</v>
      </c>
      <c r="EKC1791" s="62">
        <v>53131609</v>
      </c>
      <c r="EKD1791" s="62">
        <v>53131609</v>
      </c>
      <c r="EKE1791" s="62">
        <v>53131609</v>
      </c>
      <c r="EKF1791" s="62">
        <v>53131609</v>
      </c>
      <c r="EKG1791" s="62">
        <v>53131609</v>
      </c>
      <c r="EKH1791" s="62">
        <v>53131609</v>
      </c>
      <c r="EKI1791" s="62">
        <v>53131609</v>
      </c>
      <c r="EKJ1791" s="62">
        <v>53131609</v>
      </c>
      <c r="EKK1791" s="62">
        <v>53131609</v>
      </c>
      <c r="EKL1791" s="62">
        <v>53131609</v>
      </c>
      <c r="EKM1791" s="62">
        <v>53131609</v>
      </c>
      <c r="EKN1791" s="62">
        <v>53131609</v>
      </c>
      <c r="EKO1791" s="62">
        <v>53131609</v>
      </c>
      <c r="EKP1791" s="62">
        <v>53131609</v>
      </c>
      <c r="EKQ1791" s="62">
        <v>53131609</v>
      </c>
      <c r="EKR1791" s="62">
        <v>53131609</v>
      </c>
      <c r="EKS1791" s="62">
        <v>53131609</v>
      </c>
      <c r="EKT1791" s="62">
        <v>53131609</v>
      </c>
      <c r="EKU1791" s="62">
        <v>53131609</v>
      </c>
      <c r="EKV1791" s="62">
        <v>53131609</v>
      </c>
      <c r="EKW1791" s="62">
        <v>53131609</v>
      </c>
      <c r="EKX1791" s="62">
        <v>53131609</v>
      </c>
      <c r="EKY1791" s="62">
        <v>53131609</v>
      </c>
      <c r="EKZ1791" s="62">
        <v>53131609</v>
      </c>
      <c r="ELA1791" s="62">
        <v>53131609</v>
      </c>
      <c r="ELB1791" s="62">
        <v>53131609</v>
      </c>
      <c r="ELC1791" s="62">
        <v>53131609</v>
      </c>
      <c r="ELD1791" s="62">
        <v>53131609</v>
      </c>
      <c r="ELE1791" s="62">
        <v>53131609</v>
      </c>
      <c r="ELF1791" s="62">
        <v>53131609</v>
      </c>
      <c r="ELG1791" s="62">
        <v>53131609</v>
      </c>
      <c r="ELH1791" s="62">
        <v>53131609</v>
      </c>
      <c r="ELI1791" s="62">
        <v>53131609</v>
      </c>
      <c r="ELJ1791" s="62">
        <v>53131609</v>
      </c>
      <c r="ELK1791" s="62">
        <v>53131609</v>
      </c>
      <c r="ELL1791" s="62">
        <v>53131609</v>
      </c>
      <c r="ELM1791" s="62">
        <v>53131609</v>
      </c>
      <c r="ELN1791" s="62">
        <v>53131609</v>
      </c>
      <c r="ELO1791" s="62">
        <v>53131609</v>
      </c>
      <c r="ELP1791" s="62">
        <v>53131609</v>
      </c>
      <c r="ELQ1791" s="62">
        <v>53131609</v>
      </c>
      <c r="ELR1791" s="62">
        <v>53131609</v>
      </c>
      <c r="ELS1791" s="62">
        <v>53131609</v>
      </c>
      <c r="ELT1791" s="62">
        <v>53131609</v>
      </c>
      <c r="ELU1791" s="62">
        <v>53131609</v>
      </c>
      <c r="ELV1791" s="62">
        <v>53131609</v>
      </c>
      <c r="ELW1791" s="62">
        <v>53131609</v>
      </c>
      <c r="ELX1791" s="62">
        <v>53131609</v>
      </c>
      <c r="ELY1791" s="62">
        <v>53131609</v>
      </c>
      <c r="ELZ1791" s="62">
        <v>53131609</v>
      </c>
      <c r="EMA1791" s="62">
        <v>53131609</v>
      </c>
      <c r="EMB1791" s="62">
        <v>53131609</v>
      </c>
      <c r="EMC1791" s="62">
        <v>53131609</v>
      </c>
      <c r="EMD1791" s="62">
        <v>53131609</v>
      </c>
      <c r="EME1791" s="62">
        <v>53131609</v>
      </c>
      <c r="EMF1791" s="62">
        <v>53131609</v>
      </c>
      <c r="EMG1791" s="62">
        <v>53131609</v>
      </c>
      <c r="EMH1791" s="62">
        <v>53131609</v>
      </c>
      <c r="EMI1791" s="62">
        <v>53131609</v>
      </c>
      <c r="EMJ1791" s="62">
        <v>53131609</v>
      </c>
      <c r="EMK1791" s="62">
        <v>53131609</v>
      </c>
      <c r="EML1791" s="62">
        <v>53131609</v>
      </c>
      <c r="EMM1791" s="62">
        <v>53131609</v>
      </c>
      <c r="EMN1791" s="62">
        <v>53131609</v>
      </c>
      <c r="EMO1791" s="62">
        <v>53131609</v>
      </c>
      <c r="EMP1791" s="62">
        <v>53131609</v>
      </c>
      <c r="EMQ1791" s="62">
        <v>53131609</v>
      </c>
      <c r="EMR1791" s="62">
        <v>53131609</v>
      </c>
      <c r="EMS1791" s="62">
        <v>53131609</v>
      </c>
      <c r="EMT1791" s="62">
        <v>53131609</v>
      </c>
      <c r="EMU1791" s="62">
        <v>53131609</v>
      </c>
      <c r="EMV1791" s="62">
        <v>53131609</v>
      </c>
      <c r="EMW1791" s="62">
        <v>53131609</v>
      </c>
      <c r="EMX1791" s="62">
        <v>53131609</v>
      </c>
      <c r="EMY1791" s="62">
        <v>53131609</v>
      </c>
      <c r="EMZ1791" s="62">
        <v>53131609</v>
      </c>
      <c r="ENA1791" s="62">
        <v>53131609</v>
      </c>
      <c r="ENB1791" s="62">
        <v>53131609</v>
      </c>
      <c r="ENC1791" s="62">
        <v>53131609</v>
      </c>
      <c r="END1791" s="62">
        <v>53131609</v>
      </c>
      <c r="ENE1791" s="62">
        <v>53131609</v>
      </c>
      <c r="ENF1791" s="62">
        <v>53131609</v>
      </c>
      <c r="ENG1791" s="62">
        <v>53131609</v>
      </c>
      <c r="ENH1791" s="62">
        <v>53131609</v>
      </c>
      <c r="ENI1791" s="62">
        <v>53131609</v>
      </c>
      <c r="ENJ1791" s="62">
        <v>53131609</v>
      </c>
      <c r="ENK1791" s="62">
        <v>53131609</v>
      </c>
      <c r="ENL1791" s="62">
        <v>53131609</v>
      </c>
      <c r="ENM1791" s="62">
        <v>53131609</v>
      </c>
      <c r="ENN1791" s="62">
        <v>53131609</v>
      </c>
      <c r="ENO1791" s="62">
        <v>53131609</v>
      </c>
      <c r="ENP1791" s="62">
        <v>53131609</v>
      </c>
      <c r="ENQ1791" s="62">
        <v>53131609</v>
      </c>
      <c r="ENR1791" s="62">
        <v>53131609</v>
      </c>
      <c r="ENS1791" s="62">
        <v>53131609</v>
      </c>
      <c r="ENT1791" s="62">
        <v>53131609</v>
      </c>
      <c r="ENU1791" s="62">
        <v>53131609</v>
      </c>
      <c r="ENV1791" s="62">
        <v>53131609</v>
      </c>
      <c r="ENW1791" s="62">
        <v>53131609</v>
      </c>
      <c r="ENX1791" s="62">
        <v>53131609</v>
      </c>
      <c r="ENY1791" s="62">
        <v>53131609</v>
      </c>
      <c r="ENZ1791" s="62">
        <v>53131609</v>
      </c>
      <c r="EOA1791" s="62">
        <v>53131609</v>
      </c>
      <c r="EOB1791" s="62">
        <v>53131609</v>
      </c>
      <c r="EOC1791" s="62">
        <v>53131609</v>
      </c>
      <c r="EOD1791" s="62">
        <v>53131609</v>
      </c>
      <c r="EOE1791" s="62">
        <v>53131609</v>
      </c>
      <c r="EOF1791" s="62">
        <v>53131609</v>
      </c>
      <c r="EOG1791" s="62">
        <v>53131609</v>
      </c>
      <c r="EOH1791" s="62">
        <v>53131609</v>
      </c>
      <c r="EOI1791" s="62">
        <v>53131609</v>
      </c>
      <c r="EOJ1791" s="62">
        <v>53131609</v>
      </c>
      <c r="EOK1791" s="62">
        <v>53131609</v>
      </c>
      <c r="EOL1791" s="62">
        <v>53131609</v>
      </c>
      <c r="EOM1791" s="62">
        <v>53131609</v>
      </c>
      <c r="EON1791" s="62">
        <v>53131609</v>
      </c>
      <c r="EOO1791" s="62">
        <v>53131609</v>
      </c>
      <c r="EOP1791" s="62">
        <v>53131609</v>
      </c>
      <c r="EOQ1791" s="62">
        <v>53131609</v>
      </c>
      <c r="EOR1791" s="62">
        <v>53131609</v>
      </c>
      <c r="EOS1791" s="62">
        <v>53131609</v>
      </c>
      <c r="EOT1791" s="62">
        <v>53131609</v>
      </c>
      <c r="EOU1791" s="62">
        <v>53131609</v>
      </c>
      <c r="EOV1791" s="62">
        <v>53131609</v>
      </c>
      <c r="EOW1791" s="62">
        <v>53131609</v>
      </c>
      <c r="EOX1791" s="62">
        <v>53131609</v>
      </c>
      <c r="EOY1791" s="62">
        <v>53131609</v>
      </c>
      <c r="EOZ1791" s="62">
        <v>53131609</v>
      </c>
      <c r="EPA1791" s="62">
        <v>53131609</v>
      </c>
      <c r="EPB1791" s="62">
        <v>53131609</v>
      </c>
      <c r="EPC1791" s="62">
        <v>53131609</v>
      </c>
      <c r="EPD1791" s="62">
        <v>53131609</v>
      </c>
      <c r="EPE1791" s="62">
        <v>53131609</v>
      </c>
      <c r="EPF1791" s="62">
        <v>53131609</v>
      </c>
      <c r="EPG1791" s="62">
        <v>53131609</v>
      </c>
      <c r="EPH1791" s="62">
        <v>53131609</v>
      </c>
      <c r="EPI1791" s="62">
        <v>53131609</v>
      </c>
      <c r="EPJ1791" s="62">
        <v>53131609</v>
      </c>
      <c r="EPK1791" s="62">
        <v>53131609</v>
      </c>
      <c r="EPL1791" s="62">
        <v>53131609</v>
      </c>
      <c r="EPM1791" s="62">
        <v>53131609</v>
      </c>
      <c r="EPN1791" s="62">
        <v>53131609</v>
      </c>
      <c r="EPO1791" s="62">
        <v>53131609</v>
      </c>
      <c r="EPP1791" s="62">
        <v>53131609</v>
      </c>
      <c r="EPQ1791" s="62">
        <v>53131609</v>
      </c>
      <c r="EPR1791" s="62">
        <v>53131609</v>
      </c>
      <c r="EPS1791" s="62">
        <v>53131609</v>
      </c>
      <c r="EPT1791" s="62">
        <v>53131609</v>
      </c>
      <c r="EPU1791" s="62">
        <v>53131609</v>
      </c>
      <c r="EPV1791" s="62">
        <v>53131609</v>
      </c>
      <c r="EPW1791" s="62">
        <v>53131609</v>
      </c>
      <c r="EPX1791" s="62">
        <v>53131609</v>
      </c>
      <c r="EPY1791" s="62">
        <v>53131609</v>
      </c>
      <c r="EPZ1791" s="62">
        <v>53131609</v>
      </c>
      <c r="EQA1791" s="62">
        <v>53131609</v>
      </c>
      <c r="EQB1791" s="62">
        <v>53131609</v>
      </c>
      <c r="EQC1791" s="62">
        <v>53131609</v>
      </c>
      <c r="EQD1791" s="62">
        <v>53131609</v>
      </c>
      <c r="EQE1791" s="62">
        <v>53131609</v>
      </c>
      <c r="EQF1791" s="62">
        <v>53131609</v>
      </c>
      <c r="EQG1791" s="62">
        <v>53131609</v>
      </c>
      <c r="EQH1791" s="62">
        <v>53131609</v>
      </c>
      <c r="EQI1791" s="62">
        <v>53131609</v>
      </c>
      <c r="EQJ1791" s="62">
        <v>53131609</v>
      </c>
      <c r="EQK1791" s="62">
        <v>53131609</v>
      </c>
      <c r="EQL1791" s="62">
        <v>53131609</v>
      </c>
      <c r="EQM1791" s="62">
        <v>53131609</v>
      </c>
      <c r="EQN1791" s="62">
        <v>53131609</v>
      </c>
      <c r="EQO1791" s="62">
        <v>53131609</v>
      </c>
      <c r="EQP1791" s="62">
        <v>53131609</v>
      </c>
      <c r="EQQ1791" s="62">
        <v>53131609</v>
      </c>
      <c r="EQR1791" s="62">
        <v>53131609</v>
      </c>
      <c r="EQS1791" s="62">
        <v>53131609</v>
      </c>
      <c r="EQT1791" s="62">
        <v>53131609</v>
      </c>
      <c r="EQU1791" s="62">
        <v>53131609</v>
      </c>
      <c r="EQV1791" s="62">
        <v>53131609</v>
      </c>
      <c r="EQW1791" s="62">
        <v>53131609</v>
      </c>
      <c r="EQX1791" s="62">
        <v>53131609</v>
      </c>
      <c r="EQY1791" s="62">
        <v>53131609</v>
      </c>
      <c r="EQZ1791" s="62">
        <v>53131609</v>
      </c>
      <c r="ERA1791" s="62">
        <v>53131609</v>
      </c>
      <c r="ERB1791" s="62">
        <v>53131609</v>
      </c>
      <c r="ERC1791" s="62">
        <v>53131609</v>
      </c>
      <c r="ERD1791" s="62">
        <v>53131609</v>
      </c>
      <c r="ERE1791" s="62">
        <v>53131609</v>
      </c>
      <c r="ERF1791" s="62">
        <v>53131609</v>
      </c>
      <c r="ERG1791" s="62">
        <v>53131609</v>
      </c>
      <c r="ERH1791" s="62">
        <v>53131609</v>
      </c>
      <c r="ERI1791" s="62">
        <v>53131609</v>
      </c>
      <c r="ERJ1791" s="62">
        <v>53131609</v>
      </c>
      <c r="ERK1791" s="62">
        <v>53131609</v>
      </c>
      <c r="ERL1791" s="62">
        <v>53131609</v>
      </c>
      <c r="ERM1791" s="62">
        <v>53131609</v>
      </c>
      <c r="ERN1791" s="62">
        <v>53131609</v>
      </c>
      <c r="ERO1791" s="62">
        <v>53131609</v>
      </c>
      <c r="ERP1791" s="62">
        <v>53131609</v>
      </c>
      <c r="ERQ1791" s="62">
        <v>53131609</v>
      </c>
      <c r="ERR1791" s="62">
        <v>53131609</v>
      </c>
      <c r="ERS1791" s="62">
        <v>53131609</v>
      </c>
      <c r="ERT1791" s="62">
        <v>53131609</v>
      </c>
      <c r="ERU1791" s="62">
        <v>53131609</v>
      </c>
      <c r="ERV1791" s="62">
        <v>53131609</v>
      </c>
      <c r="ERW1791" s="62">
        <v>53131609</v>
      </c>
      <c r="ERX1791" s="62">
        <v>53131609</v>
      </c>
      <c r="ERY1791" s="62">
        <v>53131609</v>
      </c>
      <c r="ERZ1791" s="62">
        <v>53131609</v>
      </c>
      <c r="ESA1791" s="62">
        <v>53131609</v>
      </c>
      <c r="ESB1791" s="62">
        <v>53131609</v>
      </c>
      <c r="ESC1791" s="62">
        <v>53131609</v>
      </c>
      <c r="ESD1791" s="62">
        <v>53131609</v>
      </c>
      <c r="ESE1791" s="62">
        <v>53131609</v>
      </c>
      <c r="ESF1791" s="62">
        <v>53131609</v>
      </c>
      <c r="ESG1791" s="62">
        <v>53131609</v>
      </c>
      <c r="ESH1791" s="62">
        <v>53131609</v>
      </c>
      <c r="ESI1791" s="62">
        <v>53131609</v>
      </c>
      <c r="ESJ1791" s="62">
        <v>53131609</v>
      </c>
      <c r="ESK1791" s="62">
        <v>53131609</v>
      </c>
      <c r="ESL1791" s="62">
        <v>53131609</v>
      </c>
      <c r="ESM1791" s="62">
        <v>53131609</v>
      </c>
      <c r="ESN1791" s="62">
        <v>53131609</v>
      </c>
      <c r="ESO1791" s="62">
        <v>53131609</v>
      </c>
      <c r="ESP1791" s="62">
        <v>53131609</v>
      </c>
      <c r="ESQ1791" s="62">
        <v>53131609</v>
      </c>
      <c r="ESR1791" s="62">
        <v>53131609</v>
      </c>
      <c r="ESS1791" s="62">
        <v>53131609</v>
      </c>
      <c r="EST1791" s="62">
        <v>53131609</v>
      </c>
      <c r="ESU1791" s="62">
        <v>53131609</v>
      </c>
      <c r="ESV1791" s="62">
        <v>53131609</v>
      </c>
      <c r="ESW1791" s="62">
        <v>53131609</v>
      </c>
      <c r="ESX1791" s="62">
        <v>53131609</v>
      </c>
      <c r="ESY1791" s="62">
        <v>53131609</v>
      </c>
      <c r="ESZ1791" s="62">
        <v>53131609</v>
      </c>
      <c r="ETA1791" s="62">
        <v>53131609</v>
      </c>
      <c r="ETB1791" s="62">
        <v>53131609</v>
      </c>
      <c r="ETC1791" s="62">
        <v>53131609</v>
      </c>
      <c r="ETD1791" s="62">
        <v>53131609</v>
      </c>
      <c r="ETE1791" s="62">
        <v>53131609</v>
      </c>
      <c r="ETF1791" s="62">
        <v>53131609</v>
      </c>
      <c r="ETG1791" s="62">
        <v>53131609</v>
      </c>
      <c r="ETH1791" s="62">
        <v>53131609</v>
      </c>
      <c r="ETI1791" s="62">
        <v>53131609</v>
      </c>
      <c r="ETJ1791" s="62">
        <v>53131609</v>
      </c>
      <c r="ETK1791" s="62">
        <v>53131609</v>
      </c>
      <c r="ETL1791" s="62">
        <v>53131609</v>
      </c>
      <c r="ETM1791" s="62">
        <v>53131609</v>
      </c>
      <c r="ETN1791" s="62">
        <v>53131609</v>
      </c>
      <c r="ETO1791" s="62">
        <v>53131609</v>
      </c>
      <c r="ETP1791" s="62">
        <v>53131609</v>
      </c>
      <c r="ETQ1791" s="62">
        <v>53131609</v>
      </c>
      <c r="ETR1791" s="62">
        <v>53131609</v>
      </c>
      <c r="ETS1791" s="62">
        <v>53131609</v>
      </c>
      <c r="ETT1791" s="62">
        <v>53131609</v>
      </c>
      <c r="ETU1791" s="62">
        <v>53131609</v>
      </c>
      <c r="ETV1791" s="62">
        <v>53131609</v>
      </c>
      <c r="ETW1791" s="62">
        <v>53131609</v>
      </c>
      <c r="ETX1791" s="62">
        <v>53131609</v>
      </c>
      <c r="ETY1791" s="62">
        <v>53131609</v>
      </c>
      <c r="ETZ1791" s="62">
        <v>53131609</v>
      </c>
      <c r="EUA1791" s="62">
        <v>53131609</v>
      </c>
      <c r="EUB1791" s="62">
        <v>53131609</v>
      </c>
      <c r="EUC1791" s="62">
        <v>53131609</v>
      </c>
      <c r="EUD1791" s="62">
        <v>53131609</v>
      </c>
      <c r="EUE1791" s="62">
        <v>53131609</v>
      </c>
      <c r="EUF1791" s="62">
        <v>53131609</v>
      </c>
      <c r="EUG1791" s="62">
        <v>53131609</v>
      </c>
      <c r="EUH1791" s="62">
        <v>53131609</v>
      </c>
      <c r="EUI1791" s="62">
        <v>53131609</v>
      </c>
      <c r="EUJ1791" s="62">
        <v>53131609</v>
      </c>
      <c r="EUK1791" s="62">
        <v>53131609</v>
      </c>
      <c r="EUL1791" s="62">
        <v>53131609</v>
      </c>
      <c r="EUM1791" s="62">
        <v>53131609</v>
      </c>
      <c r="EUN1791" s="62">
        <v>53131609</v>
      </c>
      <c r="EUO1791" s="62">
        <v>53131609</v>
      </c>
      <c r="EUP1791" s="62">
        <v>53131609</v>
      </c>
      <c r="EUQ1791" s="62">
        <v>53131609</v>
      </c>
      <c r="EUR1791" s="62">
        <v>53131609</v>
      </c>
      <c r="EUS1791" s="62">
        <v>53131609</v>
      </c>
      <c r="EUT1791" s="62">
        <v>53131609</v>
      </c>
      <c r="EUU1791" s="62">
        <v>53131609</v>
      </c>
      <c r="EUV1791" s="62">
        <v>53131609</v>
      </c>
      <c r="EUW1791" s="62">
        <v>53131609</v>
      </c>
      <c r="EUX1791" s="62">
        <v>53131609</v>
      </c>
      <c r="EUY1791" s="62">
        <v>53131609</v>
      </c>
      <c r="EUZ1791" s="62">
        <v>53131609</v>
      </c>
      <c r="EVA1791" s="62">
        <v>53131609</v>
      </c>
      <c r="EVB1791" s="62">
        <v>53131609</v>
      </c>
      <c r="EVC1791" s="62">
        <v>53131609</v>
      </c>
      <c r="EVD1791" s="62">
        <v>53131609</v>
      </c>
      <c r="EVE1791" s="62">
        <v>53131609</v>
      </c>
      <c r="EVF1791" s="62">
        <v>53131609</v>
      </c>
      <c r="EVG1791" s="62">
        <v>53131609</v>
      </c>
      <c r="EVH1791" s="62">
        <v>53131609</v>
      </c>
      <c r="EVI1791" s="62">
        <v>53131609</v>
      </c>
      <c r="EVJ1791" s="62">
        <v>53131609</v>
      </c>
      <c r="EVK1791" s="62">
        <v>53131609</v>
      </c>
      <c r="EVL1791" s="62">
        <v>53131609</v>
      </c>
      <c r="EVM1791" s="62">
        <v>53131609</v>
      </c>
      <c r="EVN1791" s="62">
        <v>53131609</v>
      </c>
      <c r="EVO1791" s="62">
        <v>53131609</v>
      </c>
      <c r="EVP1791" s="62">
        <v>53131609</v>
      </c>
      <c r="EVQ1791" s="62">
        <v>53131609</v>
      </c>
      <c r="EVR1791" s="62">
        <v>53131609</v>
      </c>
      <c r="EVS1791" s="62">
        <v>53131609</v>
      </c>
      <c r="EVT1791" s="62">
        <v>53131609</v>
      </c>
      <c r="EVU1791" s="62">
        <v>53131609</v>
      </c>
      <c r="EVV1791" s="62">
        <v>53131609</v>
      </c>
      <c r="EVW1791" s="62">
        <v>53131609</v>
      </c>
      <c r="EVX1791" s="62">
        <v>53131609</v>
      </c>
      <c r="EVY1791" s="62">
        <v>53131609</v>
      </c>
      <c r="EVZ1791" s="62">
        <v>53131609</v>
      </c>
      <c r="EWA1791" s="62">
        <v>53131609</v>
      </c>
      <c r="EWB1791" s="62">
        <v>53131609</v>
      </c>
      <c r="EWC1791" s="62">
        <v>53131609</v>
      </c>
      <c r="EWD1791" s="62">
        <v>53131609</v>
      </c>
      <c r="EWE1791" s="62">
        <v>53131609</v>
      </c>
      <c r="EWF1791" s="62">
        <v>53131609</v>
      </c>
      <c r="EWG1791" s="62">
        <v>53131609</v>
      </c>
      <c r="EWH1791" s="62">
        <v>53131609</v>
      </c>
      <c r="EWI1791" s="62">
        <v>53131609</v>
      </c>
      <c r="EWJ1791" s="62">
        <v>53131609</v>
      </c>
      <c r="EWK1791" s="62">
        <v>53131609</v>
      </c>
      <c r="EWL1791" s="62">
        <v>53131609</v>
      </c>
      <c r="EWM1791" s="62">
        <v>53131609</v>
      </c>
      <c r="EWN1791" s="62">
        <v>53131609</v>
      </c>
      <c r="EWO1791" s="62">
        <v>53131609</v>
      </c>
      <c r="EWP1791" s="62">
        <v>53131609</v>
      </c>
      <c r="EWQ1791" s="62">
        <v>53131609</v>
      </c>
      <c r="EWR1791" s="62">
        <v>53131609</v>
      </c>
      <c r="EWS1791" s="62">
        <v>53131609</v>
      </c>
      <c r="EWT1791" s="62">
        <v>53131609</v>
      </c>
      <c r="EWU1791" s="62">
        <v>53131609</v>
      </c>
      <c r="EWV1791" s="62">
        <v>53131609</v>
      </c>
      <c r="EWW1791" s="62">
        <v>53131609</v>
      </c>
      <c r="EWX1791" s="62">
        <v>53131609</v>
      </c>
      <c r="EWY1791" s="62">
        <v>53131609</v>
      </c>
      <c r="EWZ1791" s="62">
        <v>53131609</v>
      </c>
      <c r="EXA1791" s="62">
        <v>53131609</v>
      </c>
      <c r="EXB1791" s="62">
        <v>53131609</v>
      </c>
      <c r="EXC1791" s="62">
        <v>53131609</v>
      </c>
      <c r="EXD1791" s="62">
        <v>53131609</v>
      </c>
      <c r="EXE1791" s="62">
        <v>53131609</v>
      </c>
      <c r="EXF1791" s="62">
        <v>53131609</v>
      </c>
      <c r="EXG1791" s="62">
        <v>53131609</v>
      </c>
      <c r="EXH1791" s="62">
        <v>53131609</v>
      </c>
      <c r="EXI1791" s="62">
        <v>53131609</v>
      </c>
      <c r="EXJ1791" s="62">
        <v>53131609</v>
      </c>
      <c r="EXK1791" s="62">
        <v>53131609</v>
      </c>
      <c r="EXL1791" s="62">
        <v>53131609</v>
      </c>
      <c r="EXM1791" s="62">
        <v>53131609</v>
      </c>
      <c r="EXN1791" s="62">
        <v>53131609</v>
      </c>
      <c r="EXO1791" s="62">
        <v>53131609</v>
      </c>
      <c r="EXP1791" s="62">
        <v>53131609</v>
      </c>
      <c r="EXQ1791" s="62">
        <v>53131609</v>
      </c>
      <c r="EXR1791" s="62">
        <v>53131609</v>
      </c>
      <c r="EXS1791" s="62">
        <v>53131609</v>
      </c>
      <c r="EXT1791" s="62">
        <v>53131609</v>
      </c>
      <c r="EXU1791" s="62">
        <v>53131609</v>
      </c>
      <c r="EXV1791" s="62">
        <v>53131609</v>
      </c>
      <c r="EXW1791" s="62">
        <v>53131609</v>
      </c>
      <c r="EXX1791" s="62">
        <v>53131609</v>
      </c>
      <c r="EXY1791" s="62">
        <v>53131609</v>
      </c>
      <c r="EXZ1791" s="62">
        <v>53131609</v>
      </c>
      <c r="EYA1791" s="62">
        <v>53131609</v>
      </c>
      <c r="EYB1791" s="62">
        <v>53131609</v>
      </c>
      <c r="EYC1791" s="62">
        <v>53131609</v>
      </c>
      <c r="EYD1791" s="62">
        <v>53131609</v>
      </c>
      <c r="EYE1791" s="62">
        <v>53131609</v>
      </c>
      <c r="EYF1791" s="62">
        <v>53131609</v>
      </c>
      <c r="EYG1791" s="62">
        <v>53131609</v>
      </c>
      <c r="EYH1791" s="62">
        <v>53131609</v>
      </c>
      <c r="EYI1791" s="62">
        <v>53131609</v>
      </c>
      <c r="EYJ1791" s="62">
        <v>53131609</v>
      </c>
      <c r="EYK1791" s="62">
        <v>53131609</v>
      </c>
      <c r="EYL1791" s="62">
        <v>53131609</v>
      </c>
      <c r="EYM1791" s="62">
        <v>53131609</v>
      </c>
      <c r="EYN1791" s="62">
        <v>53131609</v>
      </c>
      <c r="EYO1791" s="62">
        <v>53131609</v>
      </c>
      <c r="EYP1791" s="62">
        <v>53131609</v>
      </c>
      <c r="EYQ1791" s="62">
        <v>53131609</v>
      </c>
      <c r="EYR1791" s="62">
        <v>53131609</v>
      </c>
      <c r="EYS1791" s="62">
        <v>53131609</v>
      </c>
      <c r="EYT1791" s="62">
        <v>53131609</v>
      </c>
      <c r="EYU1791" s="62">
        <v>53131609</v>
      </c>
      <c r="EYV1791" s="62">
        <v>53131609</v>
      </c>
      <c r="EYW1791" s="62">
        <v>53131609</v>
      </c>
      <c r="EYX1791" s="62">
        <v>53131609</v>
      </c>
      <c r="EYY1791" s="62">
        <v>53131609</v>
      </c>
      <c r="EYZ1791" s="62">
        <v>53131609</v>
      </c>
      <c r="EZA1791" s="62">
        <v>53131609</v>
      </c>
      <c r="EZB1791" s="62">
        <v>53131609</v>
      </c>
      <c r="EZC1791" s="62">
        <v>53131609</v>
      </c>
      <c r="EZD1791" s="62">
        <v>53131609</v>
      </c>
      <c r="EZE1791" s="62">
        <v>53131609</v>
      </c>
      <c r="EZF1791" s="62">
        <v>53131609</v>
      </c>
      <c r="EZG1791" s="62">
        <v>53131609</v>
      </c>
      <c r="EZH1791" s="62">
        <v>53131609</v>
      </c>
      <c r="EZI1791" s="62">
        <v>53131609</v>
      </c>
      <c r="EZJ1791" s="62">
        <v>53131609</v>
      </c>
      <c r="EZK1791" s="62">
        <v>53131609</v>
      </c>
      <c r="EZL1791" s="62">
        <v>53131609</v>
      </c>
      <c r="EZM1791" s="62">
        <v>53131609</v>
      </c>
      <c r="EZN1791" s="62">
        <v>53131609</v>
      </c>
      <c r="EZO1791" s="62">
        <v>53131609</v>
      </c>
      <c r="EZP1791" s="62">
        <v>53131609</v>
      </c>
      <c r="EZQ1791" s="62">
        <v>53131609</v>
      </c>
      <c r="EZR1791" s="62">
        <v>53131609</v>
      </c>
      <c r="EZS1791" s="62">
        <v>53131609</v>
      </c>
      <c r="EZT1791" s="62">
        <v>53131609</v>
      </c>
      <c r="EZU1791" s="62">
        <v>53131609</v>
      </c>
      <c r="EZV1791" s="62">
        <v>53131609</v>
      </c>
      <c r="EZW1791" s="62">
        <v>53131609</v>
      </c>
      <c r="EZX1791" s="62">
        <v>53131609</v>
      </c>
      <c r="EZY1791" s="62">
        <v>53131609</v>
      </c>
      <c r="EZZ1791" s="62">
        <v>53131609</v>
      </c>
      <c r="FAA1791" s="62">
        <v>53131609</v>
      </c>
      <c r="FAB1791" s="62">
        <v>53131609</v>
      </c>
      <c r="FAC1791" s="62">
        <v>53131609</v>
      </c>
      <c r="FAD1791" s="62">
        <v>53131609</v>
      </c>
      <c r="FAE1791" s="62">
        <v>53131609</v>
      </c>
      <c r="FAF1791" s="62">
        <v>53131609</v>
      </c>
      <c r="FAG1791" s="62">
        <v>53131609</v>
      </c>
      <c r="FAH1791" s="62">
        <v>53131609</v>
      </c>
      <c r="FAI1791" s="62">
        <v>53131609</v>
      </c>
      <c r="FAJ1791" s="62">
        <v>53131609</v>
      </c>
      <c r="FAK1791" s="62">
        <v>53131609</v>
      </c>
      <c r="FAL1791" s="62">
        <v>53131609</v>
      </c>
      <c r="FAM1791" s="62">
        <v>53131609</v>
      </c>
      <c r="FAN1791" s="62">
        <v>53131609</v>
      </c>
      <c r="FAO1791" s="62">
        <v>53131609</v>
      </c>
      <c r="FAP1791" s="62">
        <v>53131609</v>
      </c>
      <c r="FAQ1791" s="62">
        <v>53131609</v>
      </c>
      <c r="FAR1791" s="62">
        <v>53131609</v>
      </c>
      <c r="FAS1791" s="62">
        <v>53131609</v>
      </c>
      <c r="FAT1791" s="62">
        <v>53131609</v>
      </c>
      <c r="FAU1791" s="62">
        <v>53131609</v>
      </c>
      <c r="FAV1791" s="62">
        <v>53131609</v>
      </c>
      <c r="FAW1791" s="62">
        <v>53131609</v>
      </c>
      <c r="FAX1791" s="62">
        <v>53131609</v>
      </c>
      <c r="FAY1791" s="62">
        <v>53131609</v>
      </c>
      <c r="FAZ1791" s="62">
        <v>53131609</v>
      </c>
      <c r="FBA1791" s="62">
        <v>53131609</v>
      </c>
      <c r="FBB1791" s="62">
        <v>53131609</v>
      </c>
      <c r="FBC1791" s="62">
        <v>53131609</v>
      </c>
      <c r="FBD1791" s="62">
        <v>53131609</v>
      </c>
      <c r="FBE1791" s="62">
        <v>53131609</v>
      </c>
      <c r="FBF1791" s="62">
        <v>53131609</v>
      </c>
      <c r="FBG1791" s="62">
        <v>53131609</v>
      </c>
      <c r="FBH1791" s="62">
        <v>53131609</v>
      </c>
      <c r="FBI1791" s="62">
        <v>53131609</v>
      </c>
      <c r="FBJ1791" s="62">
        <v>53131609</v>
      </c>
      <c r="FBK1791" s="62">
        <v>53131609</v>
      </c>
      <c r="FBL1791" s="62">
        <v>53131609</v>
      </c>
      <c r="FBM1791" s="62">
        <v>53131609</v>
      </c>
      <c r="FBN1791" s="62">
        <v>53131609</v>
      </c>
      <c r="FBO1791" s="62">
        <v>53131609</v>
      </c>
      <c r="FBP1791" s="62">
        <v>53131609</v>
      </c>
      <c r="FBQ1791" s="62">
        <v>53131609</v>
      </c>
      <c r="FBR1791" s="62">
        <v>53131609</v>
      </c>
      <c r="FBS1791" s="62">
        <v>53131609</v>
      </c>
      <c r="FBT1791" s="62">
        <v>53131609</v>
      </c>
      <c r="FBU1791" s="62">
        <v>53131609</v>
      </c>
      <c r="FBV1791" s="62">
        <v>53131609</v>
      </c>
      <c r="FBW1791" s="62">
        <v>53131609</v>
      </c>
      <c r="FBX1791" s="62">
        <v>53131609</v>
      </c>
      <c r="FBY1791" s="62">
        <v>53131609</v>
      </c>
      <c r="FBZ1791" s="62">
        <v>53131609</v>
      </c>
      <c r="FCA1791" s="62">
        <v>53131609</v>
      </c>
      <c r="FCB1791" s="62">
        <v>53131609</v>
      </c>
      <c r="FCC1791" s="62">
        <v>53131609</v>
      </c>
      <c r="FCD1791" s="62">
        <v>53131609</v>
      </c>
      <c r="FCE1791" s="62">
        <v>53131609</v>
      </c>
      <c r="FCF1791" s="62">
        <v>53131609</v>
      </c>
      <c r="FCG1791" s="62">
        <v>53131609</v>
      </c>
      <c r="FCH1791" s="62">
        <v>53131609</v>
      </c>
      <c r="FCI1791" s="62">
        <v>53131609</v>
      </c>
      <c r="FCJ1791" s="62">
        <v>53131609</v>
      </c>
      <c r="FCK1791" s="62">
        <v>53131609</v>
      </c>
      <c r="FCL1791" s="62">
        <v>53131609</v>
      </c>
      <c r="FCM1791" s="62">
        <v>53131609</v>
      </c>
      <c r="FCN1791" s="62">
        <v>53131609</v>
      </c>
      <c r="FCO1791" s="62">
        <v>53131609</v>
      </c>
      <c r="FCP1791" s="62">
        <v>53131609</v>
      </c>
      <c r="FCQ1791" s="62">
        <v>53131609</v>
      </c>
      <c r="FCR1791" s="62">
        <v>53131609</v>
      </c>
      <c r="FCS1791" s="62">
        <v>53131609</v>
      </c>
      <c r="FCT1791" s="62">
        <v>53131609</v>
      </c>
      <c r="FCU1791" s="62">
        <v>53131609</v>
      </c>
      <c r="FCV1791" s="62">
        <v>53131609</v>
      </c>
      <c r="FCW1791" s="62">
        <v>53131609</v>
      </c>
      <c r="FCX1791" s="62">
        <v>53131609</v>
      </c>
      <c r="FCY1791" s="62">
        <v>53131609</v>
      </c>
      <c r="FCZ1791" s="62">
        <v>53131609</v>
      </c>
      <c r="FDA1791" s="62">
        <v>53131609</v>
      </c>
      <c r="FDB1791" s="62">
        <v>53131609</v>
      </c>
      <c r="FDC1791" s="62">
        <v>53131609</v>
      </c>
      <c r="FDD1791" s="62">
        <v>53131609</v>
      </c>
      <c r="FDE1791" s="62">
        <v>53131609</v>
      </c>
      <c r="FDF1791" s="62">
        <v>53131609</v>
      </c>
      <c r="FDG1791" s="62">
        <v>53131609</v>
      </c>
      <c r="FDH1791" s="62">
        <v>53131609</v>
      </c>
      <c r="FDI1791" s="62">
        <v>53131609</v>
      </c>
      <c r="FDJ1791" s="62">
        <v>53131609</v>
      </c>
      <c r="FDK1791" s="62">
        <v>53131609</v>
      </c>
      <c r="FDL1791" s="62">
        <v>53131609</v>
      </c>
      <c r="FDM1791" s="62">
        <v>53131609</v>
      </c>
      <c r="FDN1791" s="62">
        <v>53131609</v>
      </c>
      <c r="FDO1791" s="62">
        <v>53131609</v>
      </c>
      <c r="FDP1791" s="62">
        <v>53131609</v>
      </c>
      <c r="FDQ1791" s="62">
        <v>53131609</v>
      </c>
      <c r="FDR1791" s="62">
        <v>53131609</v>
      </c>
      <c r="FDS1791" s="62">
        <v>53131609</v>
      </c>
      <c r="FDT1791" s="62">
        <v>53131609</v>
      </c>
      <c r="FDU1791" s="62">
        <v>53131609</v>
      </c>
      <c r="FDV1791" s="62">
        <v>53131609</v>
      </c>
      <c r="FDW1791" s="62">
        <v>53131609</v>
      </c>
      <c r="FDX1791" s="62">
        <v>53131609</v>
      </c>
      <c r="FDY1791" s="62">
        <v>53131609</v>
      </c>
      <c r="FDZ1791" s="62">
        <v>53131609</v>
      </c>
      <c r="FEA1791" s="62">
        <v>53131609</v>
      </c>
      <c r="FEB1791" s="62">
        <v>53131609</v>
      </c>
      <c r="FEC1791" s="62">
        <v>53131609</v>
      </c>
      <c r="FED1791" s="62">
        <v>53131609</v>
      </c>
      <c r="FEE1791" s="62">
        <v>53131609</v>
      </c>
      <c r="FEF1791" s="62">
        <v>53131609</v>
      </c>
      <c r="FEG1791" s="62">
        <v>53131609</v>
      </c>
      <c r="FEH1791" s="62">
        <v>53131609</v>
      </c>
      <c r="FEI1791" s="62">
        <v>53131609</v>
      </c>
      <c r="FEJ1791" s="62">
        <v>53131609</v>
      </c>
      <c r="FEK1791" s="62">
        <v>53131609</v>
      </c>
      <c r="FEL1791" s="62">
        <v>53131609</v>
      </c>
      <c r="FEM1791" s="62">
        <v>53131609</v>
      </c>
      <c r="FEN1791" s="62">
        <v>53131609</v>
      </c>
      <c r="FEO1791" s="62">
        <v>53131609</v>
      </c>
      <c r="FEP1791" s="62">
        <v>53131609</v>
      </c>
      <c r="FEQ1791" s="62">
        <v>53131609</v>
      </c>
      <c r="FER1791" s="62">
        <v>53131609</v>
      </c>
      <c r="FES1791" s="62">
        <v>53131609</v>
      </c>
      <c r="FET1791" s="62">
        <v>53131609</v>
      </c>
      <c r="FEU1791" s="62">
        <v>53131609</v>
      </c>
      <c r="FEV1791" s="62">
        <v>53131609</v>
      </c>
      <c r="FEW1791" s="62">
        <v>53131609</v>
      </c>
      <c r="FEX1791" s="62">
        <v>53131609</v>
      </c>
      <c r="FEY1791" s="62">
        <v>53131609</v>
      </c>
      <c r="FEZ1791" s="62">
        <v>53131609</v>
      </c>
      <c r="FFA1791" s="62">
        <v>53131609</v>
      </c>
      <c r="FFB1791" s="62">
        <v>53131609</v>
      </c>
      <c r="FFC1791" s="62">
        <v>53131609</v>
      </c>
      <c r="FFD1791" s="62">
        <v>53131609</v>
      </c>
      <c r="FFE1791" s="62">
        <v>53131609</v>
      </c>
      <c r="FFF1791" s="62">
        <v>53131609</v>
      </c>
      <c r="FFG1791" s="62">
        <v>53131609</v>
      </c>
      <c r="FFH1791" s="62">
        <v>53131609</v>
      </c>
      <c r="FFI1791" s="62">
        <v>53131609</v>
      </c>
      <c r="FFJ1791" s="62">
        <v>53131609</v>
      </c>
      <c r="FFK1791" s="62">
        <v>53131609</v>
      </c>
      <c r="FFL1791" s="62">
        <v>53131609</v>
      </c>
      <c r="FFM1791" s="62">
        <v>53131609</v>
      </c>
      <c r="FFN1791" s="62">
        <v>53131609</v>
      </c>
      <c r="FFO1791" s="62">
        <v>53131609</v>
      </c>
      <c r="FFP1791" s="62">
        <v>53131609</v>
      </c>
      <c r="FFQ1791" s="62">
        <v>53131609</v>
      </c>
      <c r="FFR1791" s="62">
        <v>53131609</v>
      </c>
      <c r="FFS1791" s="62">
        <v>53131609</v>
      </c>
      <c r="FFT1791" s="62">
        <v>53131609</v>
      </c>
      <c r="FFU1791" s="62">
        <v>53131609</v>
      </c>
      <c r="FFV1791" s="62">
        <v>53131609</v>
      </c>
      <c r="FFW1791" s="62">
        <v>53131609</v>
      </c>
      <c r="FFX1791" s="62">
        <v>53131609</v>
      </c>
      <c r="FFY1791" s="62">
        <v>53131609</v>
      </c>
      <c r="FFZ1791" s="62">
        <v>53131609</v>
      </c>
      <c r="FGA1791" s="62">
        <v>53131609</v>
      </c>
      <c r="FGB1791" s="62">
        <v>53131609</v>
      </c>
      <c r="FGC1791" s="62">
        <v>53131609</v>
      </c>
      <c r="FGD1791" s="62">
        <v>53131609</v>
      </c>
      <c r="FGE1791" s="62">
        <v>53131609</v>
      </c>
      <c r="FGF1791" s="62">
        <v>53131609</v>
      </c>
      <c r="FGG1791" s="62">
        <v>53131609</v>
      </c>
      <c r="FGH1791" s="62">
        <v>53131609</v>
      </c>
      <c r="FGI1791" s="62">
        <v>53131609</v>
      </c>
      <c r="FGJ1791" s="62">
        <v>53131609</v>
      </c>
      <c r="FGK1791" s="62">
        <v>53131609</v>
      </c>
      <c r="FGL1791" s="62">
        <v>53131609</v>
      </c>
      <c r="FGM1791" s="62">
        <v>53131609</v>
      </c>
      <c r="FGN1791" s="62">
        <v>53131609</v>
      </c>
      <c r="FGO1791" s="62">
        <v>53131609</v>
      </c>
      <c r="FGP1791" s="62">
        <v>53131609</v>
      </c>
      <c r="FGQ1791" s="62">
        <v>53131609</v>
      </c>
      <c r="FGR1791" s="62">
        <v>53131609</v>
      </c>
      <c r="FGS1791" s="62">
        <v>53131609</v>
      </c>
      <c r="FGT1791" s="62">
        <v>53131609</v>
      </c>
      <c r="FGU1791" s="62">
        <v>53131609</v>
      </c>
      <c r="FGV1791" s="62">
        <v>53131609</v>
      </c>
      <c r="FGW1791" s="62">
        <v>53131609</v>
      </c>
      <c r="FGX1791" s="62">
        <v>53131609</v>
      </c>
      <c r="FGY1791" s="62">
        <v>53131609</v>
      </c>
      <c r="FGZ1791" s="62">
        <v>53131609</v>
      </c>
      <c r="FHA1791" s="62">
        <v>53131609</v>
      </c>
      <c r="FHB1791" s="62">
        <v>53131609</v>
      </c>
      <c r="FHC1791" s="62">
        <v>53131609</v>
      </c>
      <c r="FHD1791" s="62">
        <v>53131609</v>
      </c>
      <c r="FHE1791" s="62">
        <v>53131609</v>
      </c>
      <c r="FHF1791" s="62">
        <v>53131609</v>
      </c>
      <c r="FHG1791" s="62">
        <v>53131609</v>
      </c>
      <c r="FHH1791" s="62">
        <v>53131609</v>
      </c>
      <c r="FHI1791" s="62">
        <v>53131609</v>
      </c>
      <c r="FHJ1791" s="62">
        <v>53131609</v>
      </c>
      <c r="FHK1791" s="62">
        <v>53131609</v>
      </c>
      <c r="FHL1791" s="62">
        <v>53131609</v>
      </c>
      <c r="FHM1791" s="62">
        <v>53131609</v>
      </c>
      <c r="FHN1791" s="62">
        <v>53131609</v>
      </c>
      <c r="FHO1791" s="62">
        <v>53131609</v>
      </c>
      <c r="FHP1791" s="62">
        <v>53131609</v>
      </c>
      <c r="FHQ1791" s="62">
        <v>53131609</v>
      </c>
      <c r="FHR1791" s="62">
        <v>53131609</v>
      </c>
      <c r="FHS1791" s="62">
        <v>53131609</v>
      </c>
      <c r="FHT1791" s="62">
        <v>53131609</v>
      </c>
      <c r="FHU1791" s="62">
        <v>53131609</v>
      </c>
      <c r="FHV1791" s="62">
        <v>53131609</v>
      </c>
      <c r="FHW1791" s="62">
        <v>53131609</v>
      </c>
      <c r="FHX1791" s="62">
        <v>53131609</v>
      </c>
      <c r="FHY1791" s="62">
        <v>53131609</v>
      </c>
      <c r="FHZ1791" s="62">
        <v>53131609</v>
      </c>
      <c r="FIA1791" s="62">
        <v>53131609</v>
      </c>
      <c r="FIB1791" s="62">
        <v>53131609</v>
      </c>
      <c r="FIC1791" s="62">
        <v>53131609</v>
      </c>
      <c r="FID1791" s="62">
        <v>53131609</v>
      </c>
      <c r="FIE1791" s="62">
        <v>53131609</v>
      </c>
      <c r="FIF1791" s="62">
        <v>53131609</v>
      </c>
      <c r="FIG1791" s="62">
        <v>53131609</v>
      </c>
      <c r="FIH1791" s="62">
        <v>53131609</v>
      </c>
      <c r="FII1791" s="62">
        <v>53131609</v>
      </c>
      <c r="FIJ1791" s="62">
        <v>53131609</v>
      </c>
      <c r="FIK1791" s="62">
        <v>53131609</v>
      </c>
      <c r="FIL1791" s="62">
        <v>53131609</v>
      </c>
      <c r="FIM1791" s="62">
        <v>53131609</v>
      </c>
      <c r="FIN1791" s="62">
        <v>53131609</v>
      </c>
      <c r="FIO1791" s="62">
        <v>53131609</v>
      </c>
      <c r="FIP1791" s="62">
        <v>53131609</v>
      </c>
      <c r="FIQ1791" s="62">
        <v>53131609</v>
      </c>
      <c r="FIR1791" s="62">
        <v>53131609</v>
      </c>
      <c r="FIS1791" s="62">
        <v>53131609</v>
      </c>
      <c r="FIT1791" s="62">
        <v>53131609</v>
      </c>
      <c r="FIU1791" s="62">
        <v>53131609</v>
      </c>
      <c r="FIV1791" s="62">
        <v>53131609</v>
      </c>
      <c r="FIW1791" s="62">
        <v>53131609</v>
      </c>
      <c r="FIX1791" s="62">
        <v>53131609</v>
      </c>
      <c r="FIY1791" s="62">
        <v>53131609</v>
      </c>
      <c r="FIZ1791" s="62">
        <v>53131609</v>
      </c>
      <c r="FJA1791" s="62">
        <v>53131609</v>
      </c>
      <c r="FJB1791" s="62">
        <v>53131609</v>
      </c>
      <c r="FJC1791" s="62">
        <v>53131609</v>
      </c>
      <c r="FJD1791" s="62">
        <v>53131609</v>
      </c>
      <c r="FJE1791" s="62">
        <v>53131609</v>
      </c>
      <c r="FJF1791" s="62">
        <v>53131609</v>
      </c>
      <c r="FJG1791" s="62">
        <v>53131609</v>
      </c>
      <c r="FJH1791" s="62">
        <v>53131609</v>
      </c>
      <c r="FJI1791" s="62">
        <v>53131609</v>
      </c>
      <c r="FJJ1791" s="62">
        <v>53131609</v>
      </c>
      <c r="FJK1791" s="62">
        <v>53131609</v>
      </c>
      <c r="FJL1791" s="62">
        <v>53131609</v>
      </c>
      <c r="FJM1791" s="62">
        <v>53131609</v>
      </c>
      <c r="FJN1791" s="62">
        <v>53131609</v>
      </c>
      <c r="FJO1791" s="62">
        <v>53131609</v>
      </c>
      <c r="FJP1791" s="62">
        <v>53131609</v>
      </c>
      <c r="FJQ1791" s="62">
        <v>53131609</v>
      </c>
      <c r="FJR1791" s="62">
        <v>53131609</v>
      </c>
      <c r="FJS1791" s="62">
        <v>53131609</v>
      </c>
      <c r="FJT1791" s="62">
        <v>53131609</v>
      </c>
      <c r="FJU1791" s="62">
        <v>53131609</v>
      </c>
      <c r="FJV1791" s="62">
        <v>53131609</v>
      </c>
      <c r="FJW1791" s="62">
        <v>53131609</v>
      </c>
      <c r="FJX1791" s="62">
        <v>53131609</v>
      </c>
      <c r="FJY1791" s="62">
        <v>53131609</v>
      </c>
      <c r="FJZ1791" s="62">
        <v>53131609</v>
      </c>
      <c r="FKA1791" s="62">
        <v>53131609</v>
      </c>
      <c r="FKB1791" s="62">
        <v>53131609</v>
      </c>
      <c r="FKC1791" s="62">
        <v>53131609</v>
      </c>
      <c r="FKD1791" s="62">
        <v>53131609</v>
      </c>
      <c r="FKE1791" s="62">
        <v>53131609</v>
      </c>
      <c r="FKF1791" s="62">
        <v>53131609</v>
      </c>
      <c r="FKG1791" s="62">
        <v>53131609</v>
      </c>
      <c r="FKH1791" s="62">
        <v>53131609</v>
      </c>
      <c r="FKI1791" s="62">
        <v>53131609</v>
      </c>
      <c r="FKJ1791" s="62">
        <v>53131609</v>
      </c>
      <c r="FKK1791" s="62">
        <v>53131609</v>
      </c>
      <c r="FKL1791" s="62">
        <v>53131609</v>
      </c>
      <c r="FKM1791" s="62">
        <v>53131609</v>
      </c>
      <c r="FKN1791" s="62">
        <v>53131609</v>
      </c>
      <c r="FKO1791" s="62">
        <v>53131609</v>
      </c>
      <c r="FKP1791" s="62">
        <v>53131609</v>
      </c>
      <c r="FKQ1791" s="62">
        <v>53131609</v>
      </c>
      <c r="FKR1791" s="62">
        <v>53131609</v>
      </c>
      <c r="FKS1791" s="62">
        <v>53131609</v>
      </c>
      <c r="FKT1791" s="62">
        <v>53131609</v>
      </c>
      <c r="FKU1791" s="62">
        <v>53131609</v>
      </c>
      <c r="FKV1791" s="62">
        <v>53131609</v>
      </c>
      <c r="FKW1791" s="62">
        <v>53131609</v>
      </c>
      <c r="FKX1791" s="62">
        <v>53131609</v>
      </c>
      <c r="FKY1791" s="62">
        <v>53131609</v>
      </c>
      <c r="FKZ1791" s="62">
        <v>53131609</v>
      </c>
      <c r="FLA1791" s="62">
        <v>53131609</v>
      </c>
      <c r="FLB1791" s="62">
        <v>53131609</v>
      </c>
      <c r="FLC1791" s="62">
        <v>53131609</v>
      </c>
      <c r="FLD1791" s="62">
        <v>53131609</v>
      </c>
      <c r="FLE1791" s="62">
        <v>53131609</v>
      </c>
      <c r="FLF1791" s="62">
        <v>53131609</v>
      </c>
      <c r="FLG1791" s="62">
        <v>53131609</v>
      </c>
      <c r="FLH1791" s="62">
        <v>53131609</v>
      </c>
      <c r="FLI1791" s="62">
        <v>53131609</v>
      </c>
      <c r="FLJ1791" s="62">
        <v>53131609</v>
      </c>
      <c r="FLK1791" s="62">
        <v>53131609</v>
      </c>
      <c r="FLL1791" s="62">
        <v>53131609</v>
      </c>
      <c r="FLM1791" s="62">
        <v>53131609</v>
      </c>
      <c r="FLN1791" s="62">
        <v>53131609</v>
      </c>
      <c r="FLO1791" s="62">
        <v>53131609</v>
      </c>
      <c r="FLP1791" s="62">
        <v>53131609</v>
      </c>
      <c r="FLQ1791" s="62">
        <v>53131609</v>
      </c>
      <c r="FLR1791" s="62">
        <v>53131609</v>
      </c>
      <c r="FLS1791" s="62">
        <v>53131609</v>
      </c>
      <c r="FLT1791" s="62">
        <v>53131609</v>
      </c>
      <c r="FLU1791" s="62">
        <v>53131609</v>
      </c>
      <c r="FLV1791" s="62">
        <v>53131609</v>
      </c>
      <c r="FLW1791" s="62">
        <v>53131609</v>
      </c>
      <c r="FLX1791" s="62">
        <v>53131609</v>
      </c>
      <c r="FLY1791" s="62">
        <v>53131609</v>
      </c>
      <c r="FLZ1791" s="62">
        <v>53131609</v>
      </c>
      <c r="FMA1791" s="62">
        <v>53131609</v>
      </c>
      <c r="FMB1791" s="62">
        <v>53131609</v>
      </c>
      <c r="FMC1791" s="62">
        <v>53131609</v>
      </c>
      <c r="FMD1791" s="62">
        <v>53131609</v>
      </c>
      <c r="FME1791" s="62">
        <v>53131609</v>
      </c>
      <c r="FMF1791" s="62">
        <v>53131609</v>
      </c>
      <c r="FMG1791" s="62">
        <v>53131609</v>
      </c>
      <c r="FMH1791" s="62">
        <v>53131609</v>
      </c>
      <c r="FMI1791" s="62">
        <v>53131609</v>
      </c>
      <c r="FMJ1791" s="62">
        <v>53131609</v>
      </c>
      <c r="FMK1791" s="62">
        <v>53131609</v>
      </c>
      <c r="FML1791" s="62">
        <v>53131609</v>
      </c>
      <c r="FMM1791" s="62">
        <v>53131609</v>
      </c>
      <c r="FMN1791" s="62">
        <v>53131609</v>
      </c>
      <c r="FMO1791" s="62">
        <v>53131609</v>
      </c>
      <c r="FMP1791" s="62">
        <v>53131609</v>
      </c>
      <c r="FMQ1791" s="62">
        <v>53131609</v>
      </c>
      <c r="FMR1791" s="62">
        <v>53131609</v>
      </c>
      <c r="FMS1791" s="62">
        <v>53131609</v>
      </c>
      <c r="FMT1791" s="62">
        <v>53131609</v>
      </c>
      <c r="FMU1791" s="62">
        <v>53131609</v>
      </c>
      <c r="FMV1791" s="62">
        <v>53131609</v>
      </c>
      <c r="FMW1791" s="62">
        <v>53131609</v>
      </c>
      <c r="FMX1791" s="62">
        <v>53131609</v>
      </c>
      <c r="FMY1791" s="62">
        <v>53131609</v>
      </c>
      <c r="FMZ1791" s="62">
        <v>53131609</v>
      </c>
      <c r="FNA1791" s="62">
        <v>53131609</v>
      </c>
      <c r="FNB1791" s="62">
        <v>53131609</v>
      </c>
      <c r="FNC1791" s="62">
        <v>53131609</v>
      </c>
      <c r="FND1791" s="62">
        <v>53131609</v>
      </c>
      <c r="FNE1791" s="62">
        <v>53131609</v>
      </c>
      <c r="FNF1791" s="62">
        <v>53131609</v>
      </c>
      <c r="FNG1791" s="62">
        <v>53131609</v>
      </c>
      <c r="FNH1791" s="62">
        <v>53131609</v>
      </c>
      <c r="FNI1791" s="62">
        <v>53131609</v>
      </c>
      <c r="FNJ1791" s="62">
        <v>53131609</v>
      </c>
      <c r="FNK1791" s="62">
        <v>53131609</v>
      </c>
      <c r="FNL1791" s="62">
        <v>53131609</v>
      </c>
      <c r="FNM1791" s="62">
        <v>53131609</v>
      </c>
      <c r="FNN1791" s="62">
        <v>53131609</v>
      </c>
      <c r="FNO1791" s="62">
        <v>53131609</v>
      </c>
      <c r="FNP1791" s="62">
        <v>53131609</v>
      </c>
      <c r="FNQ1791" s="62">
        <v>53131609</v>
      </c>
      <c r="FNR1791" s="62">
        <v>53131609</v>
      </c>
      <c r="FNS1791" s="62">
        <v>53131609</v>
      </c>
      <c r="FNT1791" s="62">
        <v>53131609</v>
      </c>
      <c r="FNU1791" s="62">
        <v>53131609</v>
      </c>
      <c r="FNV1791" s="62">
        <v>53131609</v>
      </c>
      <c r="FNW1791" s="62">
        <v>53131609</v>
      </c>
      <c r="FNX1791" s="62">
        <v>53131609</v>
      </c>
      <c r="FNY1791" s="62">
        <v>53131609</v>
      </c>
      <c r="FNZ1791" s="62">
        <v>53131609</v>
      </c>
      <c r="FOA1791" s="62">
        <v>53131609</v>
      </c>
      <c r="FOB1791" s="62">
        <v>53131609</v>
      </c>
      <c r="FOC1791" s="62">
        <v>53131609</v>
      </c>
      <c r="FOD1791" s="62">
        <v>53131609</v>
      </c>
      <c r="FOE1791" s="62">
        <v>53131609</v>
      </c>
      <c r="FOF1791" s="62">
        <v>53131609</v>
      </c>
      <c r="FOG1791" s="62">
        <v>53131609</v>
      </c>
      <c r="FOH1791" s="62">
        <v>53131609</v>
      </c>
      <c r="FOI1791" s="62">
        <v>53131609</v>
      </c>
      <c r="FOJ1791" s="62">
        <v>53131609</v>
      </c>
      <c r="FOK1791" s="62">
        <v>53131609</v>
      </c>
      <c r="FOL1791" s="62">
        <v>53131609</v>
      </c>
      <c r="FOM1791" s="62">
        <v>53131609</v>
      </c>
      <c r="FON1791" s="62">
        <v>53131609</v>
      </c>
      <c r="FOO1791" s="62">
        <v>53131609</v>
      </c>
      <c r="FOP1791" s="62">
        <v>53131609</v>
      </c>
      <c r="FOQ1791" s="62">
        <v>53131609</v>
      </c>
      <c r="FOR1791" s="62">
        <v>53131609</v>
      </c>
      <c r="FOS1791" s="62">
        <v>53131609</v>
      </c>
      <c r="FOT1791" s="62">
        <v>53131609</v>
      </c>
      <c r="FOU1791" s="62">
        <v>53131609</v>
      </c>
      <c r="FOV1791" s="62">
        <v>53131609</v>
      </c>
      <c r="FOW1791" s="62">
        <v>53131609</v>
      </c>
      <c r="FOX1791" s="62">
        <v>53131609</v>
      </c>
      <c r="FOY1791" s="62">
        <v>53131609</v>
      </c>
      <c r="FOZ1791" s="62">
        <v>53131609</v>
      </c>
      <c r="FPA1791" s="62">
        <v>53131609</v>
      </c>
      <c r="FPB1791" s="62">
        <v>53131609</v>
      </c>
      <c r="FPC1791" s="62">
        <v>53131609</v>
      </c>
      <c r="FPD1791" s="62">
        <v>53131609</v>
      </c>
      <c r="FPE1791" s="62">
        <v>53131609</v>
      </c>
      <c r="FPF1791" s="62">
        <v>53131609</v>
      </c>
      <c r="FPG1791" s="62">
        <v>53131609</v>
      </c>
      <c r="FPH1791" s="62">
        <v>53131609</v>
      </c>
      <c r="FPI1791" s="62">
        <v>53131609</v>
      </c>
      <c r="FPJ1791" s="62">
        <v>53131609</v>
      </c>
      <c r="FPK1791" s="62">
        <v>53131609</v>
      </c>
      <c r="FPL1791" s="62">
        <v>53131609</v>
      </c>
      <c r="FPM1791" s="62">
        <v>53131609</v>
      </c>
      <c r="FPN1791" s="62">
        <v>53131609</v>
      </c>
      <c r="FPO1791" s="62">
        <v>53131609</v>
      </c>
      <c r="FPP1791" s="62">
        <v>53131609</v>
      </c>
      <c r="FPQ1791" s="62">
        <v>53131609</v>
      </c>
      <c r="FPR1791" s="62">
        <v>53131609</v>
      </c>
      <c r="FPS1791" s="62">
        <v>53131609</v>
      </c>
      <c r="FPT1791" s="62">
        <v>53131609</v>
      </c>
      <c r="FPU1791" s="62">
        <v>53131609</v>
      </c>
      <c r="FPV1791" s="62">
        <v>53131609</v>
      </c>
      <c r="FPW1791" s="62">
        <v>53131609</v>
      </c>
      <c r="FPX1791" s="62">
        <v>53131609</v>
      </c>
      <c r="FPY1791" s="62">
        <v>53131609</v>
      </c>
      <c r="FPZ1791" s="62">
        <v>53131609</v>
      </c>
      <c r="FQA1791" s="62">
        <v>53131609</v>
      </c>
      <c r="FQB1791" s="62">
        <v>53131609</v>
      </c>
      <c r="FQC1791" s="62">
        <v>53131609</v>
      </c>
      <c r="FQD1791" s="62">
        <v>53131609</v>
      </c>
      <c r="FQE1791" s="62">
        <v>53131609</v>
      </c>
      <c r="FQF1791" s="62">
        <v>53131609</v>
      </c>
      <c r="FQG1791" s="62">
        <v>53131609</v>
      </c>
      <c r="FQH1791" s="62">
        <v>53131609</v>
      </c>
      <c r="FQI1791" s="62">
        <v>53131609</v>
      </c>
      <c r="FQJ1791" s="62">
        <v>53131609</v>
      </c>
      <c r="FQK1791" s="62">
        <v>53131609</v>
      </c>
      <c r="FQL1791" s="62">
        <v>53131609</v>
      </c>
      <c r="FQM1791" s="62">
        <v>53131609</v>
      </c>
      <c r="FQN1791" s="62">
        <v>53131609</v>
      </c>
      <c r="FQO1791" s="62">
        <v>53131609</v>
      </c>
      <c r="FQP1791" s="62">
        <v>53131609</v>
      </c>
      <c r="FQQ1791" s="62">
        <v>53131609</v>
      </c>
      <c r="FQR1791" s="62">
        <v>53131609</v>
      </c>
      <c r="FQS1791" s="62">
        <v>53131609</v>
      </c>
      <c r="FQT1791" s="62">
        <v>53131609</v>
      </c>
      <c r="FQU1791" s="62">
        <v>53131609</v>
      </c>
      <c r="FQV1791" s="62">
        <v>53131609</v>
      </c>
      <c r="FQW1791" s="62">
        <v>53131609</v>
      </c>
      <c r="FQX1791" s="62">
        <v>53131609</v>
      </c>
      <c r="FQY1791" s="62">
        <v>53131609</v>
      </c>
      <c r="FQZ1791" s="62">
        <v>53131609</v>
      </c>
      <c r="FRA1791" s="62">
        <v>53131609</v>
      </c>
      <c r="FRB1791" s="62">
        <v>53131609</v>
      </c>
      <c r="FRC1791" s="62">
        <v>53131609</v>
      </c>
      <c r="FRD1791" s="62">
        <v>53131609</v>
      </c>
      <c r="FRE1791" s="62">
        <v>53131609</v>
      </c>
      <c r="FRF1791" s="62">
        <v>53131609</v>
      </c>
      <c r="FRG1791" s="62">
        <v>53131609</v>
      </c>
      <c r="FRH1791" s="62">
        <v>53131609</v>
      </c>
      <c r="FRI1791" s="62">
        <v>53131609</v>
      </c>
      <c r="FRJ1791" s="62">
        <v>53131609</v>
      </c>
      <c r="FRK1791" s="62">
        <v>53131609</v>
      </c>
      <c r="FRL1791" s="62">
        <v>53131609</v>
      </c>
      <c r="FRM1791" s="62">
        <v>53131609</v>
      </c>
      <c r="FRN1791" s="62">
        <v>53131609</v>
      </c>
      <c r="FRO1791" s="62">
        <v>53131609</v>
      </c>
      <c r="FRP1791" s="62">
        <v>53131609</v>
      </c>
      <c r="FRQ1791" s="62">
        <v>53131609</v>
      </c>
      <c r="FRR1791" s="62">
        <v>53131609</v>
      </c>
      <c r="FRS1791" s="62">
        <v>53131609</v>
      </c>
      <c r="FRT1791" s="62">
        <v>53131609</v>
      </c>
      <c r="FRU1791" s="62">
        <v>53131609</v>
      </c>
      <c r="FRV1791" s="62">
        <v>53131609</v>
      </c>
      <c r="FRW1791" s="62">
        <v>53131609</v>
      </c>
      <c r="FRX1791" s="62">
        <v>53131609</v>
      </c>
      <c r="FRY1791" s="62">
        <v>53131609</v>
      </c>
      <c r="FRZ1791" s="62">
        <v>53131609</v>
      </c>
      <c r="FSA1791" s="62">
        <v>53131609</v>
      </c>
      <c r="FSB1791" s="62">
        <v>53131609</v>
      </c>
      <c r="FSC1791" s="62">
        <v>53131609</v>
      </c>
      <c r="FSD1791" s="62">
        <v>53131609</v>
      </c>
      <c r="FSE1791" s="62">
        <v>53131609</v>
      </c>
      <c r="FSF1791" s="62">
        <v>53131609</v>
      </c>
      <c r="FSG1791" s="62">
        <v>53131609</v>
      </c>
      <c r="FSH1791" s="62">
        <v>53131609</v>
      </c>
      <c r="FSI1791" s="62">
        <v>53131609</v>
      </c>
      <c r="FSJ1791" s="62">
        <v>53131609</v>
      </c>
      <c r="FSK1791" s="62">
        <v>53131609</v>
      </c>
      <c r="FSL1791" s="62">
        <v>53131609</v>
      </c>
      <c r="FSM1791" s="62">
        <v>53131609</v>
      </c>
      <c r="FSN1791" s="62">
        <v>53131609</v>
      </c>
      <c r="FSO1791" s="62">
        <v>53131609</v>
      </c>
      <c r="FSP1791" s="62">
        <v>53131609</v>
      </c>
      <c r="FSQ1791" s="62">
        <v>53131609</v>
      </c>
      <c r="FSR1791" s="62">
        <v>53131609</v>
      </c>
      <c r="FSS1791" s="62">
        <v>53131609</v>
      </c>
      <c r="FST1791" s="62">
        <v>53131609</v>
      </c>
      <c r="FSU1791" s="62">
        <v>53131609</v>
      </c>
      <c r="FSV1791" s="62">
        <v>53131609</v>
      </c>
      <c r="FSW1791" s="62">
        <v>53131609</v>
      </c>
      <c r="FSX1791" s="62">
        <v>53131609</v>
      </c>
      <c r="FSY1791" s="62">
        <v>53131609</v>
      </c>
      <c r="FSZ1791" s="62">
        <v>53131609</v>
      </c>
      <c r="FTA1791" s="62">
        <v>53131609</v>
      </c>
      <c r="FTB1791" s="62">
        <v>53131609</v>
      </c>
      <c r="FTC1791" s="62">
        <v>53131609</v>
      </c>
      <c r="FTD1791" s="62">
        <v>53131609</v>
      </c>
      <c r="FTE1791" s="62">
        <v>53131609</v>
      </c>
      <c r="FTF1791" s="62">
        <v>53131609</v>
      </c>
      <c r="FTG1791" s="62">
        <v>53131609</v>
      </c>
      <c r="FTH1791" s="62">
        <v>53131609</v>
      </c>
      <c r="FTI1791" s="62">
        <v>53131609</v>
      </c>
      <c r="FTJ1791" s="62">
        <v>53131609</v>
      </c>
      <c r="FTK1791" s="62">
        <v>53131609</v>
      </c>
      <c r="FTL1791" s="62">
        <v>53131609</v>
      </c>
      <c r="FTM1791" s="62">
        <v>53131609</v>
      </c>
      <c r="FTN1791" s="62">
        <v>53131609</v>
      </c>
      <c r="FTO1791" s="62">
        <v>53131609</v>
      </c>
      <c r="FTP1791" s="62">
        <v>53131609</v>
      </c>
      <c r="FTQ1791" s="62">
        <v>53131609</v>
      </c>
      <c r="FTR1791" s="62">
        <v>53131609</v>
      </c>
      <c r="FTS1791" s="62">
        <v>53131609</v>
      </c>
      <c r="FTT1791" s="62">
        <v>53131609</v>
      </c>
      <c r="FTU1791" s="62">
        <v>53131609</v>
      </c>
      <c r="FTV1791" s="62">
        <v>53131609</v>
      </c>
      <c r="FTW1791" s="62">
        <v>53131609</v>
      </c>
      <c r="FTX1791" s="62">
        <v>53131609</v>
      </c>
      <c r="FTY1791" s="62">
        <v>53131609</v>
      </c>
      <c r="FTZ1791" s="62">
        <v>53131609</v>
      </c>
      <c r="FUA1791" s="62">
        <v>53131609</v>
      </c>
      <c r="FUB1791" s="62">
        <v>53131609</v>
      </c>
      <c r="FUC1791" s="62">
        <v>53131609</v>
      </c>
      <c r="FUD1791" s="62">
        <v>53131609</v>
      </c>
      <c r="FUE1791" s="62">
        <v>53131609</v>
      </c>
      <c r="FUF1791" s="62">
        <v>53131609</v>
      </c>
      <c r="FUG1791" s="62">
        <v>53131609</v>
      </c>
      <c r="FUH1791" s="62">
        <v>53131609</v>
      </c>
      <c r="FUI1791" s="62">
        <v>53131609</v>
      </c>
      <c r="FUJ1791" s="62">
        <v>53131609</v>
      </c>
      <c r="FUK1791" s="62">
        <v>53131609</v>
      </c>
      <c r="FUL1791" s="62">
        <v>53131609</v>
      </c>
      <c r="FUM1791" s="62">
        <v>53131609</v>
      </c>
      <c r="FUN1791" s="62">
        <v>53131609</v>
      </c>
      <c r="FUO1791" s="62">
        <v>53131609</v>
      </c>
      <c r="FUP1791" s="62">
        <v>53131609</v>
      </c>
      <c r="FUQ1791" s="62">
        <v>53131609</v>
      </c>
      <c r="FUR1791" s="62">
        <v>53131609</v>
      </c>
      <c r="FUS1791" s="62">
        <v>53131609</v>
      </c>
      <c r="FUT1791" s="62">
        <v>53131609</v>
      </c>
      <c r="FUU1791" s="62">
        <v>53131609</v>
      </c>
      <c r="FUV1791" s="62">
        <v>53131609</v>
      </c>
      <c r="FUW1791" s="62">
        <v>53131609</v>
      </c>
      <c r="FUX1791" s="62">
        <v>53131609</v>
      </c>
      <c r="FUY1791" s="62">
        <v>53131609</v>
      </c>
      <c r="FUZ1791" s="62">
        <v>53131609</v>
      </c>
      <c r="FVA1791" s="62">
        <v>53131609</v>
      </c>
      <c r="FVB1791" s="62">
        <v>53131609</v>
      </c>
      <c r="FVC1791" s="62">
        <v>53131609</v>
      </c>
      <c r="FVD1791" s="62">
        <v>53131609</v>
      </c>
      <c r="FVE1791" s="62">
        <v>53131609</v>
      </c>
      <c r="FVF1791" s="62">
        <v>53131609</v>
      </c>
      <c r="FVG1791" s="62">
        <v>53131609</v>
      </c>
      <c r="FVH1791" s="62">
        <v>53131609</v>
      </c>
      <c r="FVI1791" s="62">
        <v>53131609</v>
      </c>
      <c r="FVJ1791" s="62">
        <v>53131609</v>
      </c>
      <c r="FVK1791" s="62">
        <v>53131609</v>
      </c>
      <c r="FVL1791" s="62">
        <v>53131609</v>
      </c>
      <c r="FVM1791" s="62">
        <v>53131609</v>
      </c>
      <c r="FVN1791" s="62">
        <v>53131609</v>
      </c>
      <c r="FVO1791" s="62">
        <v>53131609</v>
      </c>
      <c r="FVP1791" s="62">
        <v>53131609</v>
      </c>
      <c r="FVQ1791" s="62">
        <v>53131609</v>
      </c>
      <c r="FVR1791" s="62">
        <v>53131609</v>
      </c>
      <c r="FVS1791" s="62">
        <v>53131609</v>
      </c>
      <c r="FVT1791" s="62">
        <v>53131609</v>
      </c>
      <c r="FVU1791" s="62">
        <v>53131609</v>
      </c>
      <c r="FVV1791" s="62">
        <v>53131609</v>
      </c>
      <c r="FVW1791" s="62">
        <v>53131609</v>
      </c>
      <c r="FVX1791" s="62">
        <v>53131609</v>
      </c>
      <c r="FVY1791" s="62">
        <v>53131609</v>
      </c>
      <c r="FVZ1791" s="62">
        <v>53131609</v>
      </c>
      <c r="FWA1791" s="62">
        <v>53131609</v>
      </c>
      <c r="FWB1791" s="62">
        <v>53131609</v>
      </c>
      <c r="FWC1791" s="62">
        <v>53131609</v>
      </c>
      <c r="FWD1791" s="62">
        <v>53131609</v>
      </c>
      <c r="FWE1791" s="62">
        <v>53131609</v>
      </c>
      <c r="FWF1791" s="62">
        <v>53131609</v>
      </c>
      <c r="FWG1791" s="62">
        <v>53131609</v>
      </c>
      <c r="FWH1791" s="62">
        <v>53131609</v>
      </c>
      <c r="FWI1791" s="62">
        <v>53131609</v>
      </c>
      <c r="FWJ1791" s="62">
        <v>53131609</v>
      </c>
      <c r="FWK1791" s="62">
        <v>53131609</v>
      </c>
      <c r="FWL1791" s="62">
        <v>53131609</v>
      </c>
      <c r="FWM1791" s="62">
        <v>53131609</v>
      </c>
      <c r="FWN1791" s="62">
        <v>53131609</v>
      </c>
      <c r="FWO1791" s="62">
        <v>53131609</v>
      </c>
      <c r="FWP1791" s="62">
        <v>53131609</v>
      </c>
      <c r="FWQ1791" s="62">
        <v>53131609</v>
      </c>
      <c r="FWR1791" s="62">
        <v>53131609</v>
      </c>
      <c r="FWS1791" s="62">
        <v>53131609</v>
      </c>
      <c r="FWT1791" s="62">
        <v>53131609</v>
      </c>
      <c r="FWU1791" s="62">
        <v>53131609</v>
      </c>
      <c r="FWV1791" s="62">
        <v>53131609</v>
      </c>
      <c r="FWW1791" s="62">
        <v>53131609</v>
      </c>
      <c r="FWX1791" s="62">
        <v>53131609</v>
      </c>
      <c r="FWY1791" s="62">
        <v>53131609</v>
      </c>
      <c r="FWZ1791" s="62">
        <v>53131609</v>
      </c>
      <c r="FXA1791" s="62">
        <v>53131609</v>
      </c>
      <c r="FXB1791" s="62">
        <v>53131609</v>
      </c>
      <c r="FXC1791" s="62">
        <v>53131609</v>
      </c>
      <c r="FXD1791" s="62">
        <v>53131609</v>
      </c>
      <c r="FXE1791" s="62">
        <v>53131609</v>
      </c>
      <c r="FXF1791" s="62">
        <v>53131609</v>
      </c>
      <c r="FXG1791" s="62">
        <v>53131609</v>
      </c>
      <c r="FXH1791" s="62">
        <v>53131609</v>
      </c>
      <c r="FXI1791" s="62">
        <v>53131609</v>
      </c>
      <c r="FXJ1791" s="62">
        <v>53131609</v>
      </c>
      <c r="FXK1791" s="62">
        <v>53131609</v>
      </c>
      <c r="FXL1791" s="62">
        <v>53131609</v>
      </c>
      <c r="FXM1791" s="62">
        <v>53131609</v>
      </c>
      <c r="FXN1791" s="62">
        <v>53131609</v>
      </c>
      <c r="FXO1791" s="62">
        <v>53131609</v>
      </c>
      <c r="FXP1791" s="62">
        <v>53131609</v>
      </c>
      <c r="FXQ1791" s="62">
        <v>53131609</v>
      </c>
      <c r="FXR1791" s="62">
        <v>53131609</v>
      </c>
      <c r="FXS1791" s="62">
        <v>53131609</v>
      </c>
      <c r="FXT1791" s="62">
        <v>53131609</v>
      </c>
      <c r="FXU1791" s="62">
        <v>53131609</v>
      </c>
      <c r="FXV1791" s="62">
        <v>53131609</v>
      </c>
      <c r="FXW1791" s="62">
        <v>53131609</v>
      </c>
      <c r="FXX1791" s="62">
        <v>53131609</v>
      </c>
      <c r="FXY1791" s="62">
        <v>53131609</v>
      </c>
      <c r="FXZ1791" s="62">
        <v>53131609</v>
      </c>
      <c r="FYA1791" s="62">
        <v>53131609</v>
      </c>
      <c r="FYB1791" s="62">
        <v>53131609</v>
      </c>
      <c r="FYC1791" s="62">
        <v>53131609</v>
      </c>
      <c r="FYD1791" s="62">
        <v>53131609</v>
      </c>
      <c r="FYE1791" s="62">
        <v>53131609</v>
      </c>
      <c r="FYF1791" s="62">
        <v>53131609</v>
      </c>
      <c r="FYG1791" s="62">
        <v>53131609</v>
      </c>
      <c r="FYH1791" s="62">
        <v>53131609</v>
      </c>
      <c r="FYI1791" s="62">
        <v>53131609</v>
      </c>
      <c r="FYJ1791" s="62">
        <v>53131609</v>
      </c>
      <c r="FYK1791" s="62">
        <v>53131609</v>
      </c>
      <c r="FYL1791" s="62">
        <v>53131609</v>
      </c>
      <c r="FYM1791" s="62">
        <v>53131609</v>
      </c>
      <c r="FYN1791" s="62">
        <v>53131609</v>
      </c>
      <c r="FYO1791" s="62">
        <v>53131609</v>
      </c>
      <c r="FYP1791" s="62">
        <v>53131609</v>
      </c>
      <c r="FYQ1791" s="62">
        <v>53131609</v>
      </c>
      <c r="FYR1791" s="62">
        <v>53131609</v>
      </c>
      <c r="FYS1791" s="62">
        <v>53131609</v>
      </c>
      <c r="FYT1791" s="62">
        <v>53131609</v>
      </c>
      <c r="FYU1791" s="62">
        <v>53131609</v>
      </c>
      <c r="FYV1791" s="62">
        <v>53131609</v>
      </c>
      <c r="FYW1791" s="62">
        <v>53131609</v>
      </c>
      <c r="FYX1791" s="62">
        <v>53131609</v>
      </c>
      <c r="FYY1791" s="62">
        <v>53131609</v>
      </c>
      <c r="FYZ1791" s="62">
        <v>53131609</v>
      </c>
      <c r="FZA1791" s="62">
        <v>53131609</v>
      </c>
      <c r="FZB1791" s="62">
        <v>53131609</v>
      </c>
      <c r="FZC1791" s="62">
        <v>53131609</v>
      </c>
      <c r="FZD1791" s="62">
        <v>53131609</v>
      </c>
      <c r="FZE1791" s="62">
        <v>53131609</v>
      </c>
      <c r="FZF1791" s="62">
        <v>53131609</v>
      </c>
      <c r="FZG1791" s="62">
        <v>53131609</v>
      </c>
      <c r="FZH1791" s="62">
        <v>53131609</v>
      </c>
      <c r="FZI1791" s="62">
        <v>53131609</v>
      </c>
      <c r="FZJ1791" s="62">
        <v>53131609</v>
      </c>
      <c r="FZK1791" s="62">
        <v>53131609</v>
      </c>
      <c r="FZL1791" s="62">
        <v>53131609</v>
      </c>
      <c r="FZM1791" s="62">
        <v>53131609</v>
      </c>
      <c r="FZN1791" s="62">
        <v>53131609</v>
      </c>
      <c r="FZO1791" s="62">
        <v>53131609</v>
      </c>
      <c r="FZP1791" s="62">
        <v>53131609</v>
      </c>
      <c r="FZQ1791" s="62">
        <v>53131609</v>
      </c>
      <c r="FZR1791" s="62">
        <v>53131609</v>
      </c>
      <c r="FZS1791" s="62">
        <v>53131609</v>
      </c>
      <c r="FZT1791" s="62">
        <v>53131609</v>
      </c>
      <c r="FZU1791" s="62">
        <v>53131609</v>
      </c>
      <c r="FZV1791" s="62">
        <v>53131609</v>
      </c>
      <c r="FZW1791" s="62">
        <v>53131609</v>
      </c>
      <c r="FZX1791" s="62">
        <v>53131609</v>
      </c>
      <c r="FZY1791" s="62">
        <v>53131609</v>
      </c>
      <c r="FZZ1791" s="62">
        <v>53131609</v>
      </c>
      <c r="GAA1791" s="62">
        <v>53131609</v>
      </c>
      <c r="GAB1791" s="62">
        <v>53131609</v>
      </c>
      <c r="GAC1791" s="62">
        <v>53131609</v>
      </c>
      <c r="GAD1791" s="62">
        <v>53131609</v>
      </c>
      <c r="GAE1791" s="62">
        <v>53131609</v>
      </c>
      <c r="GAF1791" s="62">
        <v>53131609</v>
      </c>
      <c r="GAG1791" s="62">
        <v>53131609</v>
      </c>
      <c r="GAH1791" s="62">
        <v>53131609</v>
      </c>
      <c r="GAI1791" s="62">
        <v>53131609</v>
      </c>
      <c r="GAJ1791" s="62">
        <v>53131609</v>
      </c>
      <c r="GAK1791" s="62">
        <v>53131609</v>
      </c>
      <c r="GAL1791" s="62">
        <v>53131609</v>
      </c>
      <c r="GAM1791" s="62">
        <v>53131609</v>
      </c>
      <c r="GAN1791" s="62">
        <v>53131609</v>
      </c>
      <c r="GAO1791" s="62">
        <v>53131609</v>
      </c>
      <c r="GAP1791" s="62">
        <v>53131609</v>
      </c>
      <c r="GAQ1791" s="62">
        <v>53131609</v>
      </c>
      <c r="GAR1791" s="62">
        <v>53131609</v>
      </c>
      <c r="GAS1791" s="62">
        <v>53131609</v>
      </c>
      <c r="GAT1791" s="62">
        <v>53131609</v>
      </c>
      <c r="GAU1791" s="62">
        <v>53131609</v>
      </c>
      <c r="GAV1791" s="62">
        <v>53131609</v>
      </c>
      <c r="GAW1791" s="62">
        <v>53131609</v>
      </c>
      <c r="GAX1791" s="62">
        <v>53131609</v>
      </c>
      <c r="GAY1791" s="62">
        <v>53131609</v>
      </c>
      <c r="GAZ1791" s="62">
        <v>53131609</v>
      </c>
      <c r="GBA1791" s="62">
        <v>53131609</v>
      </c>
      <c r="GBB1791" s="62">
        <v>53131609</v>
      </c>
      <c r="GBC1791" s="62">
        <v>53131609</v>
      </c>
      <c r="GBD1791" s="62">
        <v>53131609</v>
      </c>
      <c r="GBE1791" s="62">
        <v>53131609</v>
      </c>
      <c r="GBF1791" s="62">
        <v>53131609</v>
      </c>
      <c r="GBG1791" s="62">
        <v>53131609</v>
      </c>
      <c r="GBH1791" s="62">
        <v>53131609</v>
      </c>
      <c r="GBI1791" s="62">
        <v>53131609</v>
      </c>
      <c r="GBJ1791" s="62">
        <v>53131609</v>
      </c>
      <c r="GBK1791" s="62">
        <v>53131609</v>
      </c>
      <c r="GBL1791" s="62">
        <v>53131609</v>
      </c>
      <c r="GBM1791" s="62">
        <v>53131609</v>
      </c>
      <c r="GBN1791" s="62">
        <v>53131609</v>
      </c>
      <c r="GBO1791" s="62">
        <v>53131609</v>
      </c>
      <c r="GBP1791" s="62">
        <v>53131609</v>
      </c>
      <c r="GBQ1791" s="62">
        <v>53131609</v>
      </c>
      <c r="GBR1791" s="62">
        <v>53131609</v>
      </c>
      <c r="GBS1791" s="62">
        <v>53131609</v>
      </c>
      <c r="GBT1791" s="62">
        <v>53131609</v>
      </c>
      <c r="GBU1791" s="62">
        <v>53131609</v>
      </c>
      <c r="GBV1791" s="62">
        <v>53131609</v>
      </c>
      <c r="GBW1791" s="62">
        <v>53131609</v>
      </c>
      <c r="GBX1791" s="62">
        <v>53131609</v>
      </c>
      <c r="GBY1791" s="62">
        <v>53131609</v>
      </c>
      <c r="GBZ1791" s="62">
        <v>53131609</v>
      </c>
      <c r="GCA1791" s="62">
        <v>53131609</v>
      </c>
      <c r="GCB1791" s="62">
        <v>53131609</v>
      </c>
      <c r="GCC1791" s="62">
        <v>53131609</v>
      </c>
      <c r="GCD1791" s="62">
        <v>53131609</v>
      </c>
      <c r="GCE1791" s="62">
        <v>53131609</v>
      </c>
      <c r="GCF1791" s="62">
        <v>53131609</v>
      </c>
      <c r="GCG1791" s="62">
        <v>53131609</v>
      </c>
      <c r="GCH1791" s="62">
        <v>53131609</v>
      </c>
      <c r="GCI1791" s="62">
        <v>53131609</v>
      </c>
      <c r="GCJ1791" s="62">
        <v>53131609</v>
      </c>
      <c r="GCK1791" s="62">
        <v>53131609</v>
      </c>
      <c r="GCL1791" s="62">
        <v>53131609</v>
      </c>
      <c r="GCM1791" s="62">
        <v>53131609</v>
      </c>
      <c r="GCN1791" s="62">
        <v>53131609</v>
      </c>
      <c r="GCO1791" s="62">
        <v>53131609</v>
      </c>
      <c r="GCP1791" s="62">
        <v>53131609</v>
      </c>
      <c r="GCQ1791" s="62">
        <v>53131609</v>
      </c>
      <c r="GCR1791" s="62">
        <v>53131609</v>
      </c>
      <c r="GCS1791" s="62">
        <v>53131609</v>
      </c>
      <c r="GCT1791" s="62">
        <v>53131609</v>
      </c>
      <c r="GCU1791" s="62">
        <v>53131609</v>
      </c>
      <c r="GCV1791" s="62">
        <v>53131609</v>
      </c>
      <c r="GCW1791" s="62">
        <v>53131609</v>
      </c>
      <c r="GCX1791" s="62">
        <v>53131609</v>
      </c>
      <c r="GCY1791" s="62">
        <v>53131609</v>
      </c>
      <c r="GCZ1791" s="62">
        <v>53131609</v>
      </c>
      <c r="GDA1791" s="62">
        <v>53131609</v>
      </c>
      <c r="GDB1791" s="62">
        <v>53131609</v>
      </c>
      <c r="GDC1791" s="62">
        <v>53131609</v>
      </c>
      <c r="GDD1791" s="62">
        <v>53131609</v>
      </c>
      <c r="GDE1791" s="62">
        <v>53131609</v>
      </c>
      <c r="GDF1791" s="62">
        <v>53131609</v>
      </c>
      <c r="GDG1791" s="62">
        <v>53131609</v>
      </c>
      <c r="GDH1791" s="62">
        <v>53131609</v>
      </c>
      <c r="GDI1791" s="62">
        <v>53131609</v>
      </c>
      <c r="GDJ1791" s="62">
        <v>53131609</v>
      </c>
      <c r="GDK1791" s="62">
        <v>53131609</v>
      </c>
      <c r="GDL1791" s="62">
        <v>53131609</v>
      </c>
      <c r="GDM1791" s="62">
        <v>53131609</v>
      </c>
      <c r="GDN1791" s="62">
        <v>53131609</v>
      </c>
      <c r="GDO1791" s="62">
        <v>53131609</v>
      </c>
      <c r="GDP1791" s="62">
        <v>53131609</v>
      </c>
      <c r="GDQ1791" s="62">
        <v>53131609</v>
      </c>
      <c r="GDR1791" s="62">
        <v>53131609</v>
      </c>
      <c r="GDS1791" s="62">
        <v>53131609</v>
      </c>
      <c r="GDT1791" s="62">
        <v>53131609</v>
      </c>
      <c r="GDU1791" s="62">
        <v>53131609</v>
      </c>
      <c r="GDV1791" s="62">
        <v>53131609</v>
      </c>
      <c r="GDW1791" s="62">
        <v>53131609</v>
      </c>
      <c r="GDX1791" s="62">
        <v>53131609</v>
      </c>
      <c r="GDY1791" s="62">
        <v>53131609</v>
      </c>
      <c r="GDZ1791" s="62">
        <v>53131609</v>
      </c>
      <c r="GEA1791" s="62">
        <v>53131609</v>
      </c>
      <c r="GEB1791" s="62">
        <v>53131609</v>
      </c>
      <c r="GEC1791" s="62">
        <v>53131609</v>
      </c>
      <c r="GED1791" s="62">
        <v>53131609</v>
      </c>
      <c r="GEE1791" s="62">
        <v>53131609</v>
      </c>
      <c r="GEF1791" s="62">
        <v>53131609</v>
      </c>
      <c r="GEG1791" s="62">
        <v>53131609</v>
      </c>
      <c r="GEH1791" s="62">
        <v>53131609</v>
      </c>
      <c r="GEI1791" s="62">
        <v>53131609</v>
      </c>
      <c r="GEJ1791" s="62">
        <v>53131609</v>
      </c>
      <c r="GEK1791" s="62">
        <v>53131609</v>
      </c>
      <c r="GEL1791" s="62">
        <v>53131609</v>
      </c>
      <c r="GEM1791" s="62">
        <v>53131609</v>
      </c>
      <c r="GEN1791" s="62">
        <v>53131609</v>
      </c>
      <c r="GEO1791" s="62">
        <v>53131609</v>
      </c>
      <c r="GEP1791" s="62">
        <v>53131609</v>
      </c>
      <c r="GEQ1791" s="62">
        <v>53131609</v>
      </c>
      <c r="GER1791" s="62">
        <v>53131609</v>
      </c>
      <c r="GES1791" s="62">
        <v>53131609</v>
      </c>
      <c r="GET1791" s="62">
        <v>53131609</v>
      </c>
      <c r="GEU1791" s="62">
        <v>53131609</v>
      </c>
      <c r="GEV1791" s="62">
        <v>53131609</v>
      </c>
      <c r="GEW1791" s="62">
        <v>53131609</v>
      </c>
      <c r="GEX1791" s="62">
        <v>53131609</v>
      </c>
      <c r="GEY1791" s="62">
        <v>53131609</v>
      </c>
      <c r="GEZ1791" s="62">
        <v>53131609</v>
      </c>
      <c r="GFA1791" s="62">
        <v>53131609</v>
      </c>
      <c r="GFB1791" s="62">
        <v>53131609</v>
      </c>
      <c r="GFC1791" s="62">
        <v>53131609</v>
      </c>
      <c r="GFD1791" s="62">
        <v>53131609</v>
      </c>
      <c r="GFE1791" s="62">
        <v>53131609</v>
      </c>
      <c r="GFF1791" s="62">
        <v>53131609</v>
      </c>
      <c r="GFG1791" s="62">
        <v>53131609</v>
      </c>
      <c r="GFH1791" s="62">
        <v>53131609</v>
      </c>
      <c r="GFI1791" s="62">
        <v>53131609</v>
      </c>
      <c r="GFJ1791" s="62">
        <v>53131609</v>
      </c>
      <c r="GFK1791" s="62">
        <v>53131609</v>
      </c>
      <c r="GFL1791" s="62">
        <v>53131609</v>
      </c>
      <c r="GFM1791" s="62">
        <v>53131609</v>
      </c>
      <c r="GFN1791" s="62">
        <v>53131609</v>
      </c>
      <c r="GFO1791" s="62">
        <v>53131609</v>
      </c>
      <c r="GFP1791" s="62">
        <v>53131609</v>
      </c>
      <c r="GFQ1791" s="62">
        <v>53131609</v>
      </c>
      <c r="GFR1791" s="62">
        <v>53131609</v>
      </c>
      <c r="GFS1791" s="62">
        <v>53131609</v>
      </c>
      <c r="GFT1791" s="62">
        <v>53131609</v>
      </c>
      <c r="GFU1791" s="62">
        <v>53131609</v>
      </c>
      <c r="GFV1791" s="62">
        <v>53131609</v>
      </c>
      <c r="GFW1791" s="62">
        <v>53131609</v>
      </c>
      <c r="GFX1791" s="62">
        <v>53131609</v>
      </c>
      <c r="GFY1791" s="62">
        <v>53131609</v>
      </c>
      <c r="GFZ1791" s="62">
        <v>53131609</v>
      </c>
      <c r="GGA1791" s="62">
        <v>53131609</v>
      </c>
      <c r="GGB1791" s="62">
        <v>53131609</v>
      </c>
      <c r="GGC1791" s="62">
        <v>53131609</v>
      </c>
      <c r="GGD1791" s="62">
        <v>53131609</v>
      </c>
      <c r="GGE1791" s="62">
        <v>53131609</v>
      </c>
      <c r="GGF1791" s="62">
        <v>53131609</v>
      </c>
      <c r="GGG1791" s="62">
        <v>53131609</v>
      </c>
      <c r="GGH1791" s="62">
        <v>53131609</v>
      </c>
      <c r="GGI1791" s="62">
        <v>53131609</v>
      </c>
      <c r="GGJ1791" s="62">
        <v>53131609</v>
      </c>
      <c r="GGK1791" s="62">
        <v>53131609</v>
      </c>
      <c r="GGL1791" s="62">
        <v>53131609</v>
      </c>
      <c r="GGM1791" s="62">
        <v>53131609</v>
      </c>
      <c r="GGN1791" s="62">
        <v>53131609</v>
      </c>
      <c r="GGO1791" s="62">
        <v>53131609</v>
      </c>
      <c r="GGP1791" s="62">
        <v>53131609</v>
      </c>
      <c r="GGQ1791" s="62">
        <v>53131609</v>
      </c>
      <c r="GGR1791" s="62">
        <v>53131609</v>
      </c>
      <c r="GGS1791" s="62">
        <v>53131609</v>
      </c>
      <c r="GGT1791" s="62">
        <v>53131609</v>
      </c>
      <c r="GGU1791" s="62">
        <v>53131609</v>
      </c>
      <c r="GGV1791" s="62">
        <v>53131609</v>
      </c>
      <c r="GGW1791" s="62">
        <v>53131609</v>
      </c>
      <c r="GGX1791" s="62">
        <v>53131609</v>
      </c>
      <c r="GGY1791" s="62">
        <v>53131609</v>
      </c>
      <c r="GGZ1791" s="62">
        <v>53131609</v>
      </c>
      <c r="GHA1791" s="62">
        <v>53131609</v>
      </c>
      <c r="GHB1791" s="62">
        <v>53131609</v>
      </c>
      <c r="GHC1791" s="62">
        <v>53131609</v>
      </c>
      <c r="GHD1791" s="62">
        <v>53131609</v>
      </c>
      <c r="GHE1791" s="62">
        <v>53131609</v>
      </c>
      <c r="GHF1791" s="62">
        <v>53131609</v>
      </c>
      <c r="GHG1791" s="62">
        <v>53131609</v>
      </c>
      <c r="GHH1791" s="62">
        <v>53131609</v>
      </c>
      <c r="GHI1791" s="62">
        <v>53131609</v>
      </c>
      <c r="GHJ1791" s="62">
        <v>53131609</v>
      </c>
      <c r="GHK1791" s="62">
        <v>53131609</v>
      </c>
      <c r="GHL1791" s="62">
        <v>53131609</v>
      </c>
      <c r="GHM1791" s="62">
        <v>53131609</v>
      </c>
      <c r="GHN1791" s="62">
        <v>53131609</v>
      </c>
      <c r="GHO1791" s="62">
        <v>53131609</v>
      </c>
      <c r="GHP1791" s="62">
        <v>53131609</v>
      </c>
      <c r="GHQ1791" s="62">
        <v>53131609</v>
      </c>
      <c r="GHR1791" s="62">
        <v>53131609</v>
      </c>
      <c r="GHS1791" s="62">
        <v>53131609</v>
      </c>
      <c r="GHT1791" s="62">
        <v>53131609</v>
      </c>
      <c r="GHU1791" s="62">
        <v>53131609</v>
      </c>
      <c r="GHV1791" s="62">
        <v>53131609</v>
      </c>
      <c r="GHW1791" s="62">
        <v>53131609</v>
      </c>
      <c r="GHX1791" s="62">
        <v>53131609</v>
      </c>
      <c r="GHY1791" s="62">
        <v>53131609</v>
      </c>
      <c r="GHZ1791" s="62">
        <v>53131609</v>
      </c>
      <c r="GIA1791" s="62">
        <v>53131609</v>
      </c>
      <c r="GIB1791" s="62">
        <v>53131609</v>
      </c>
      <c r="GIC1791" s="62">
        <v>53131609</v>
      </c>
      <c r="GID1791" s="62">
        <v>53131609</v>
      </c>
      <c r="GIE1791" s="62">
        <v>53131609</v>
      </c>
      <c r="GIF1791" s="62">
        <v>53131609</v>
      </c>
      <c r="GIG1791" s="62">
        <v>53131609</v>
      </c>
      <c r="GIH1791" s="62">
        <v>53131609</v>
      </c>
      <c r="GII1791" s="62">
        <v>53131609</v>
      </c>
      <c r="GIJ1791" s="62">
        <v>53131609</v>
      </c>
      <c r="GIK1791" s="62">
        <v>53131609</v>
      </c>
      <c r="GIL1791" s="62">
        <v>53131609</v>
      </c>
      <c r="GIM1791" s="62">
        <v>53131609</v>
      </c>
      <c r="GIN1791" s="62">
        <v>53131609</v>
      </c>
      <c r="GIO1791" s="62">
        <v>53131609</v>
      </c>
      <c r="GIP1791" s="62">
        <v>53131609</v>
      </c>
      <c r="GIQ1791" s="62">
        <v>53131609</v>
      </c>
      <c r="GIR1791" s="62">
        <v>53131609</v>
      </c>
      <c r="GIS1791" s="62">
        <v>53131609</v>
      </c>
      <c r="GIT1791" s="62">
        <v>53131609</v>
      </c>
      <c r="GIU1791" s="62">
        <v>53131609</v>
      </c>
      <c r="GIV1791" s="62">
        <v>53131609</v>
      </c>
      <c r="GIW1791" s="62">
        <v>53131609</v>
      </c>
      <c r="GIX1791" s="62">
        <v>53131609</v>
      </c>
      <c r="GIY1791" s="62">
        <v>53131609</v>
      </c>
      <c r="GIZ1791" s="62">
        <v>53131609</v>
      </c>
      <c r="GJA1791" s="62">
        <v>53131609</v>
      </c>
      <c r="GJB1791" s="62">
        <v>53131609</v>
      </c>
      <c r="GJC1791" s="62">
        <v>53131609</v>
      </c>
      <c r="GJD1791" s="62">
        <v>53131609</v>
      </c>
      <c r="GJE1791" s="62">
        <v>53131609</v>
      </c>
      <c r="GJF1791" s="62">
        <v>53131609</v>
      </c>
      <c r="GJG1791" s="62">
        <v>53131609</v>
      </c>
      <c r="GJH1791" s="62">
        <v>53131609</v>
      </c>
      <c r="GJI1791" s="62">
        <v>53131609</v>
      </c>
      <c r="GJJ1791" s="62">
        <v>53131609</v>
      </c>
      <c r="GJK1791" s="62">
        <v>53131609</v>
      </c>
      <c r="GJL1791" s="62">
        <v>53131609</v>
      </c>
      <c r="GJM1791" s="62">
        <v>53131609</v>
      </c>
      <c r="GJN1791" s="62">
        <v>53131609</v>
      </c>
      <c r="GJO1791" s="62">
        <v>53131609</v>
      </c>
      <c r="GJP1791" s="62">
        <v>53131609</v>
      </c>
      <c r="GJQ1791" s="62">
        <v>53131609</v>
      </c>
      <c r="GJR1791" s="62">
        <v>53131609</v>
      </c>
      <c r="GJS1791" s="62">
        <v>53131609</v>
      </c>
      <c r="GJT1791" s="62">
        <v>53131609</v>
      </c>
      <c r="GJU1791" s="62">
        <v>53131609</v>
      </c>
      <c r="GJV1791" s="62">
        <v>53131609</v>
      </c>
      <c r="GJW1791" s="62">
        <v>53131609</v>
      </c>
      <c r="GJX1791" s="62">
        <v>53131609</v>
      </c>
      <c r="GJY1791" s="62">
        <v>53131609</v>
      </c>
      <c r="GJZ1791" s="62">
        <v>53131609</v>
      </c>
      <c r="GKA1791" s="62">
        <v>53131609</v>
      </c>
      <c r="GKB1791" s="62">
        <v>53131609</v>
      </c>
      <c r="GKC1791" s="62">
        <v>53131609</v>
      </c>
      <c r="GKD1791" s="62">
        <v>53131609</v>
      </c>
      <c r="GKE1791" s="62">
        <v>53131609</v>
      </c>
      <c r="GKF1791" s="62">
        <v>53131609</v>
      </c>
      <c r="GKG1791" s="62">
        <v>53131609</v>
      </c>
      <c r="GKH1791" s="62">
        <v>53131609</v>
      </c>
      <c r="GKI1791" s="62">
        <v>53131609</v>
      </c>
      <c r="GKJ1791" s="62">
        <v>53131609</v>
      </c>
      <c r="GKK1791" s="62">
        <v>53131609</v>
      </c>
      <c r="GKL1791" s="62">
        <v>53131609</v>
      </c>
      <c r="GKM1791" s="62">
        <v>53131609</v>
      </c>
      <c r="GKN1791" s="62">
        <v>53131609</v>
      </c>
      <c r="GKO1791" s="62">
        <v>53131609</v>
      </c>
      <c r="GKP1791" s="62">
        <v>53131609</v>
      </c>
      <c r="GKQ1791" s="62">
        <v>53131609</v>
      </c>
      <c r="GKR1791" s="62">
        <v>53131609</v>
      </c>
      <c r="GKS1791" s="62">
        <v>53131609</v>
      </c>
      <c r="GKT1791" s="62">
        <v>53131609</v>
      </c>
      <c r="GKU1791" s="62">
        <v>53131609</v>
      </c>
      <c r="GKV1791" s="62">
        <v>53131609</v>
      </c>
      <c r="GKW1791" s="62">
        <v>53131609</v>
      </c>
      <c r="GKX1791" s="62">
        <v>53131609</v>
      </c>
      <c r="GKY1791" s="62">
        <v>53131609</v>
      </c>
      <c r="GKZ1791" s="62">
        <v>53131609</v>
      </c>
      <c r="GLA1791" s="62">
        <v>53131609</v>
      </c>
      <c r="GLB1791" s="62">
        <v>53131609</v>
      </c>
      <c r="GLC1791" s="62">
        <v>53131609</v>
      </c>
      <c r="GLD1791" s="62">
        <v>53131609</v>
      </c>
      <c r="GLE1791" s="62">
        <v>53131609</v>
      </c>
      <c r="GLF1791" s="62">
        <v>53131609</v>
      </c>
      <c r="GLG1791" s="62">
        <v>53131609</v>
      </c>
      <c r="GLH1791" s="62">
        <v>53131609</v>
      </c>
      <c r="GLI1791" s="62">
        <v>53131609</v>
      </c>
      <c r="GLJ1791" s="62">
        <v>53131609</v>
      </c>
      <c r="GLK1791" s="62">
        <v>53131609</v>
      </c>
      <c r="GLL1791" s="62">
        <v>53131609</v>
      </c>
      <c r="GLM1791" s="62">
        <v>53131609</v>
      </c>
      <c r="GLN1791" s="62">
        <v>53131609</v>
      </c>
      <c r="GLO1791" s="62">
        <v>53131609</v>
      </c>
      <c r="GLP1791" s="62">
        <v>53131609</v>
      </c>
      <c r="GLQ1791" s="62">
        <v>53131609</v>
      </c>
      <c r="GLR1791" s="62">
        <v>53131609</v>
      </c>
      <c r="GLS1791" s="62">
        <v>53131609</v>
      </c>
      <c r="GLT1791" s="62">
        <v>53131609</v>
      </c>
      <c r="GLU1791" s="62">
        <v>53131609</v>
      </c>
      <c r="GLV1791" s="62">
        <v>53131609</v>
      </c>
      <c r="GLW1791" s="62">
        <v>53131609</v>
      </c>
      <c r="GLX1791" s="62">
        <v>53131609</v>
      </c>
      <c r="GLY1791" s="62">
        <v>53131609</v>
      </c>
      <c r="GLZ1791" s="62">
        <v>53131609</v>
      </c>
      <c r="GMA1791" s="62">
        <v>53131609</v>
      </c>
      <c r="GMB1791" s="62">
        <v>53131609</v>
      </c>
      <c r="GMC1791" s="62">
        <v>53131609</v>
      </c>
      <c r="GMD1791" s="62">
        <v>53131609</v>
      </c>
      <c r="GME1791" s="62">
        <v>53131609</v>
      </c>
      <c r="GMF1791" s="62">
        <v>53131609</v>
      </c>
      <c r="GMG1791" s="62">
        <v>53131609</v>
      </c>
      <c r="GMH1791" s="62">
        <v>53131609</v>
      </c>
      <c r="GMI1791" s="62">
        <v>53131609</v>
      </c>
      <c r="GMJ1791" s="62">
        <v>53131609</v>
      </c>
      <c r="GMK1791" s="62">
        <v>53131609</v>
      </c>
      <c r="GML1791" s="62">
        <v>53131609</v>
      </c>
      <c r="GMM1791" s="62">
        <v>53131609</v>
      </c>
      <c r="GMN1791" s="62">
        <v>53131609</v>
      </c>
      <c r="GMO1791" s="62">
        <v>53131609</v>
      </c>
      <c r="GMP1791" s="62">
        <v>53131609</v>
      </c>
      <c r="GMQ1791" s="62">
        <v>53131609</v>
      </c>
      <c r="GMR1791" s="62">
        <v>53131609</v>
      </c>
      <c r="GMS1791" s="62">
        <v>53131609</v>
      </c>
      <c r="GMT1791" s="62">
        <v>53131609</v>
      </c>
      <c r="GMU1791" s="62">
        <v>53131609</v>
      </c>
      <c r="GMV1791" s="62">
        <v>53131609</v>
      </c>
      <c r="GMW1791" s="62">
        <v>53131609</v>
      </c>
      <c r="GMX1791" s="62">
        <v>53131609</v>
      </c>
      <c r="GMY1791" s="62">
        <v>53131609</v>
      </c>
      <c r="GMZ1791" s="62">
        <v>53131609</v>
      </c>
      <c r="GNA1791" s="62">
        <v>53131609</v>
      </c>
      <c r="GNB1791" s="62">
        <v>53131609</v>
      </c>
      <c r="GNC1791" s="62">
        <v>53131609</v>
      </c>
      <c r="GND1791" s="62">
        <v>53131609</v>
      </c>
      <c r="GNE1791" s="62">
        <v>53131609</v>
      </c>
      <c r="GNF1791" s="62">
        <v>53131609</v>
      </c>
      <c r="GNG1791" s="62">
        <v>53131609</v>
      </c>
      <c r="GNH1791" s="62">
        <v>53131609</v>
      </c>
      <c r="GNI1791" s="62">
        <v>53131609</v>
      </c>
      <c r="GNJ1791" s="62">
        <v>53131609</v>
      </c>
      <c r="GNK1791" s="62">
        <v>53131609</v>
      </c>
      <c r="GNL1791" s="62">
        <v>53131609</v>
      </c>
      <c r="GNM1791" s="62">
        <v>53131609</v>
      </c>
      <c r="GNN1791" s="62">
        <v>53131609</v>
      </c>
      <c r="GNO1791" s="62">
        <v>53131609</v>
      </c>
      <c r="GNP1791" s="62">
        <v>53131609</v>
      </c>
      <c r="GNQ1791" s="62">
        <v>53131609</v>
      </c>
      <c r="GNR1791" s="62">
        <v>53131609</v>
      </c>
      <c r="GNS1791" s="62">
        <v>53131609</v>
      </c>
      <c r="GNT1791" s="62">
        <v>53131609</v>
      </c>
      <c r="GNU1791" s="62">
        <v>53131609</v>
      </c>
      <c r="GNV1791" s="62">
        <v>53131609</v>
      </c>
      <c r="GNW1791" s="62">
        <v>53131609</v>
      </c>
      <c r="GNX1791" s="62">
        <v>53131609</v>
      </c>
      <c r="GNY1791" s="62">
        <v>53131609</v>
      </c>
      <c r="GNZ1791" s="62">
        <v>53131609</v>
      </c>
      <c r="GOA1791" s="62">
        <v>53131609</v>
      </c>
      <c r="GOB1791" s="62">
        <v>53131609</v>
      </c>
      <c r="GOC1791" s="62">
        <v>53131609</v>
      </c>
      <c r="GOD1791" s="62">
        <v>53131609</v>
      </c>
      <c r="GOE1791" s="62">
        <v>53131609</v>
      </c>
      <c r="GOF1791" s="62">
        <v>53131609</v>
      </c>
      <c r="GOG1791" s="62">
        <v>53131609</v>
      </c>
      <c r="GOH1791" s="62">
        <v>53131609</v>
      </c>
      <c r="GOI1791" s="62">
        <v>53131609</v>
      </c>
      <c r="GOJ1791" s="62">
        <v>53131609</v>
      </c>
      <c r="GOK1791" s="62">
        <v>53131609</v>
      </c>
      <c r="GOL1791" s="62">
        <v>53131609</v>
      </c>
      <c r="GOM1791" s="62">
        <v>53131609</v>
      </c>
      <c r="GON1791" s="62">
        <v>53131609</v>
      </c>
      <c r="GOO1791" s="62">
        <v>53131609</v>
      </c>
      <c r="GOP1791" s="62">
        <v>53131609</v>
      </c>
      <c r="GOQ1791" s="62">
        <v>53131609</v>
      </c>
      <c r="GOR1791" s="62">
        <v>53131609</v>
      </c>
      <c r="GOS1791" s="62">
        <v>53131609</v>
      </c>
      <c r="GOT1791" s="62">
        <v>53131609</v>
      </c>
      <c r="GOU1791" s="62">
        <v>53131609</v>
      </c>
      <c r="GOV1791" s="62">
        <v>53131609</v>
      </c>
      <c r="GOW1791" s="62">
        <v>53131609</v>
      </c>
      <c r="GOX1791" s="62">
        <v>53131609</v>
      </c>
      <c r="GOY1791" s="62">
        <v>53131609</v>
      </c>
      <c r="GOZ1791" s="62">
        <v>53131609</v>
      </c>
      <c r="GPA1791" s="62">
        <v>53131609</v>
      </c>
      <c r="GPB1791" s="62">
        <v>53131609</v>
      </c>
      <c r="GPC1791" s="62">
        <v>53131609</v>
      </c>
      <c r="GPD1791" s="62">
        <v>53131609</v>
      </c>
      <c r="GPE1791" s="62">
        <v>53131609</v>
      </c>
      <c r="GPF1791" s="62">
        <v>53131609</v>
      </c>
      <c r="GPG1791" s="62">
        <v>53131609</v>
      </c>
      <c r="GPH1791" s="62">
        <v>53131609</v>
      </c>
      <c r="GPI1791" s="62">
        <v>53131609</v>
      </c>
      <c r="GPJ1791" s="62">
        <v>53131609</v>
      </c>
      <c r="GPK1791" s="62">
        <v>53131609</v>
      </c>
      <c r="GPL1791" s="62">
        <v>53131609</v>
      </c>
      <c r="GPM1791" s="62">
        <v>53131609</v>
      </c>
      <c r="GPN1791" s="62">
        <v>53131609</v>
      </c>
      <c r="GPO1791" s="62">
        <v>53131609</v>
      </c>
      <c r="GPP1791" s="62">
        <v>53131609</v>
      </c>
      <c r="GPQ1791" s="62">
        <v>53131609</v>
      </c>
      <c r="GPR1791" s="62">
        <v>53131609</v>
      </c>
      <c r="GPS1791" s="62">
        <v>53131609</v>
      </c>
      <c r="GPT1791" s="62">
        <v>53131609</v>
      </c>
      <c r="GPU1791" s="62">
        <v>53131609</v>
      </c>
      <c r="GPV1791" s="62">
        <v>53131609</v>
      </c>
      <c r="GPW1791" s="62">
        <v>53131609</v>
      </c>
      <c r="GPX1791" s="62">
        <v>53131609</v>
      </c>
      <c r="GPY1791" s="62">
        <v>53131609</v>
      </c>
      <c r="GPZ1791" s="62">
        <v>53131609</v>
      </c>
      <c r="GQA1791" s="62">
        <v>53131609</v>
      </c>
      <c r="GQB1791" s="62">
        <v>53131609</v>
      </c>
      <c r="GQC1791" s="62">
        <v>53131609</v>
      </c>
      <c r="GQD1791" s="62">
        <v>53131609</v>
      </c>
      <c r="GQE1791" s="62">
        <v>53131609</v>
      </c>
      <c r="GQF1791" s="62">
        <v>53131609</v>
      </c>
      <c r="GQG1791" s="62">
        <v>53131609</v>
      </c>
      <c r="GQH1791" s="62">
        <v>53131609</v>
      </c>
      <c r="GQI1791" s="62">
        <v>53131609</v>
      </c>
      <c r="GQJ1791" s="62">
        <v>53131609</v>
      </c>
      <c r="GQK1791" s="62">
        <v>53131609</v>
      </c>
      <c r="GQL1791" s="62">
        <v>53131609</v>
      </c>
      <c r="GQM1791" s="62">
        <v>53131609</v>
      </c>
      <c r="GQN1791" s="62">
        <v>53131609</v>
      </c>
      <c r="GQO1791" s="62">
        <v>53131609</v>
      </c>
      <c r="GQP1791" s="62">
        <v>53131609</v>
      </c>
      <c r="GQQ1791" s="62">
        <v>53131609</v>
      </c>
      <c r="GQR1791" s="62">
        <v>53131609</v>
      </c>
      <c r="GQS1791" s="62">
        <v>53131609</v>
      </c>
      <c r="GQT1791" s="62">
        <v>53131609</v>
      </c>
      <c r="GQU1791" s="62">
        <v>53131609</v>
      </c>
      <c r="GQV1791" s="62">
        <v>53131609</v>
      </c>
      <c r="GQW1791" s="62">
        <v>53131609</v>
      </c>
      <c r="GQX1791" s="62">
        <v>53131609</v>
      </c>
      <c r="GQY1791" s="62">
        <v>53131609</v>
      </c>
      <c r="GQZ1791" s="62">
        <v>53131609</v>
      </c>
      <c r="GRA1791" s="62">
        <v>53131609</v>
      </c>
      <c r="GRB1791" s="62">
        <v>53131609</v>
      </c>
      <c r="GRC1791" s="62">
        <v>53131609</v>
      </c>
      <c r="GRD1791" s="62">
        <v>53131609</v>
      </c>
      <c r="GRE1791" s="62">
        <v>53131609</v>
      </c>
      <c r="GRF1791" s="62">
        <v>53131609</v>
      </c>
      <c r="GRG1791" s="62">
        <v>53131609</v>
      </c>
      <c r="GRH1791" s="62">
        <v>53131609</v>
      </c>
      <c r="GRI1791" s="62">
        <v>53131609</v>
      </c>
      <c r="GRJ1791" s="62">
        <v>53131609</v>
      </c>
      <c r="GRK1791" s="62">
        <v>53131609</v>
      </c>
      <c r="GRL1791" s="62">
        <v>53131609</v>
      </c>
      <c r="GRM1791" s="62">
        <v>53131609</v>
      </c>
      <c r="GRN1791" s="62">
        <v>53131609</v>
      </c>
      <c r="GRO1791" s="62">
        <v>53131609</v>
      </c>
      <c r="GRP1791" s="62">
        <v>53131609</v>
      </c>
      <c r="GRQ1791" s="62">
        <v>53131609</v>
      </c>
      <c r="GRR1791" s="62">
        <v>53131609</v>
      </c>
      <c r="GRS1791" s="62">
        <v>53131609</v>
      </c>
      <c r="GRT1791" s="62">
        <v>53131609</v>
      </c>
      <c r="GRU1791" s="62">
        <v>53131609</v>
      </c>
      <c r="GRV1791" s="62">
        <v>53131609</v>
      </c>
      <c r="GRW1791" s="62">
        <v>53131609</v>
      </c>
      <c r="GRX1791" s="62">
        <v>53131609</v>
      </c>
      <c r="GRY1791" s="62">
        <v>53131609</v>
      </c>
      <c r="GRZ1791" s="62">
        <v>53131609</v>
      </c>
      <c r="GSA1791" s="62">
        <v>53131609</v>
      </c>
      <c r="GSB1791" s="62">
        <v>53131609</v>
      </c>
      <c r="GSC1791" s="62">
        <v>53131609</v>
      </c>
      <c r="GSD1791" s="62">
        <v>53131609</v>
      </c>
      <c r="GSE1791" s="62">
        <v>53131609</v>
      </c>
      <c r="GSF1791" s="62">
        <v>53131609</v>
      </c>
      <c r="GSG1791" s="62">
        <v>53131609</v>
      </c>
      <c r="GSH1791" s="62">
        <v>53131609</v>
      </c>
      <c r="GSI1791" s="62">
        <v>53131609</v>
      </c>
      <c r="GSJ1791" s="62">
        <v>53131609</v>
      </c>
      <c r="GSK1791" s="62">
        <v>53131609</v>
      </c>
      <c r="GSL1791" s="62">
        <v>53131609</v>
      </c>
      <c r="GSM1791" s="62">
        <v>53131609</v>
      </c>
      <c r="GSN1791" s="62">
        <v>53131609</v>
      </c>
      <c r="GSO1791" s="62">
        <v>53131609</v>
      </c>
      <c r="GSP1791" s="62">
        <v>53131609</v>
      </c>
      <c r="GSQ1791" s="62">
        <v>53131609</v>
      </c>
      <c r="GSR1791" s="62">
        <v>53131609</v>
      </c>
      <c r="GSS1791" s="62">
        <v>53131609</v>
      </c>
      <c r="GST1791" s="62">
        <v>53131609</v>
      </c>
      <c r="GSU1791" s="62">
        <v>53131609</v>
      </c>
      <c r="GSV1791" s="62">
        <v>53131609</v>
      </c>
      <c r="GSW1791" s="62">
        <v>53131609</v>
      </c>
      <c r="GSX1791" s="62">
        <v>53131609</v>
      </c>
      <c r="GSY1791" s="62">
        <v>53131609</v>
      </c>
      <c r="GSZ1791" s="62">
        <v>53131609</v>
      </c>
      <c r="GTA1791" s="62">
        <v>53131609</v>
      </c>
      <c r="GTB1791" s="62">
        <v>53131609</v>
      </c>
      <c r="GTC1791" s="62">
        <v>53131609</v>
      </c>
      <c r="GTD1791" s="62">
        <v>53131609</v>
      </c>
      <c r="GTE1791" s="62">
        <v>53131609</v>
      </c>
      <c r="GTF1791" s="62">
        <v>53131609</v>
      </c>
      <c r="GTG1791" s="62">
        <v>53131609</v>
      </c>
      <c r="GTH1791" s="62">
        <v>53131609</v>
      </c>
      <c r="GTI1791" s="62">
        <v>53131609</v>
      </c>
      <c r="GTJ1791" s="62">
        <v>53131609</v>
      </c>
      <c r="GTK1791" s="62">
        <v>53131609</v>
      </c>
      <c r="GTL1791" s="62">
        <v>53131609</v>
      </c>
      <c r="GTM1791" s="62">
        <v>53131609</v>
      </c>
      <c r="GTN1791" s="62">
        <v>53131609</v>
      </c>
      <c r="GTO1791" s="62">
        <v>53131609</v>
      </c>
      <c r="GTP1791" s="62">
        <v>53131609</v>
      </c>
      <c r="GTQ1791" s="62">
        <v>53131609</v>
      </c>
      <c r="GTR1791" s="62">
        <v>53131609</v>
      </c>
      <c r="GTS1791" s="62">
        <v>53131609</v>
      </c>
      <c r="GTT1791" s="62">
        <v>53131609</v>
      </c>
      <c r="GTU1791" s="62">
        <v>53131609</v>
      </c>
      <c r="GTV1791" s="62">
        <v>53131609</v>
      </c>
      <c r="GTW1791" s="62">
        <v>53131609</v>
      </c>
      <c r="GTX1791" s="62">
        <v>53131609</v>
      </c>
      <c r="GTY1791" s="62">
        <v>53131609</v>
      </c>
      <c r="GTZ1791" s="62">
        <v>53131609</v>
      </c>
      <c r="GUA1791" s="62">
        <v>53131609</v>
      </c>
      <c r="GUB1791" s="62">
        <v>53131609</v>
      </c>
      <c r="GUC1791" s="62">
        <v>53131609</v>
      </c>
      <c r="GUD1791" s="62">
        <v>53131609</v>
      </c>
      <c r="GUE1791" s="62">
        <v>53131609</v>
      </c>
      <c r="GUF1791" s="62">
        <v>53131609</v>
      </c>
      <c r="GUG1791" s="62">
        <v>53131609</v>
      </c>
      <c r="GUH1791" s="62">
        <v>53131609</v>
      </c>
      <c r="GUI1791" s="62">
        <v>53131609</v>
      </c>
      <c r="GUJ1791" s="62">
        <v>53131609</v>
      </c>
      <c r="GUK1791" s="62">
        <v>53131609</v>
      </c>
      <c r="GUL1791" s="62">
        <v>53131609</v>
      </c>
      <c r="GUM1791" s="62">
        <v>53131609</v>
      </c>
      <c r="GUN1791" s="62">
        <v>53131609</v>
      </c>
      <c r="GUO1791" s="62">
        <v>53131609</v>
      </c>
      <c r="GUP1791" s="62">
        <v>53131609</v>
      </c>
      <c r="GUQ1791" s="62">
        <v>53131609</v>
      </c>
      <c r="GUR1791" s="62">
        <v>53131609</v>
      </c>
      <c r="GUS1791" s="62">
        <v>53131609</v>
      </c>
      <c r="GUT1791" s="62">
        <v>53131609</v>
      </c>
      <c r="GUU1791" s="62">
        <v>53131609</v>
      </c>
      <c r="GUV1791" s="62">
        <v>53131609</v>
      </c>
      <c r="GUW1791" s="62">
        <v>53131609</v>
      </c>
      <c r="GUX1791" s="62">
        <v>53131609</v>
      </c>
      <c r="GUY1791" s="62">
        <v>53131609</v>
      </c>
      <c r="GUZ1791" s="62">
        <v>53131609</v>
      </c>
      <c r="GVA1791" s="62">
        <v>53131609</v>
      </c>
      <c r="GVB1791" s="62">
        <v>53131609</v>
      </c>
      <c r="GVC1791" s="62">
        <v>53131609</v>
      </c>
      <c r="GVD1791" s="62">
        <v>53131609</v>
      </c>
      <c r="GVE1791" s="62">
        <v>53131609</v>
      </c>
      <c r="GVF1791" s="62">
        <v>53131609</v>
      </c>
      <c r="GVG1791" s="62">
        <v>53131609</v>
      </c>
      <c r="GVH1791" s="62">
        <v>53131609</v>
      </c>
      <c r="GVI1791" s="62">
        <v>53131609</v>
      </c>
      <c r="GVJ1791" s="62">
        <v>53131609</v>
      </c>
      <c r="GVK1791" s="62">
        <v>53131609</v>
      </c>
      <c r="GVL1791" s="62">
        <v>53131609</v>
      </c>
      <c r="GVM1791" s="62">
        <v>53131609</v>
      </c>
      <c r="GVN1791" s="62">
        <v>53131609</v>
      </c>
      <c r="GVO1791" s="62">
        <v>53131609</v>
      </c>
      <c r="GVP1791" s="62">
        <v>53131609</v>
      </c>
      <c r="GVQ1791" s="62">
        <v>53131609</v>
      </c>
      <c r="GVR1791" s="62">
        <v>53131609</v>
      </c>
      <c r="GVS1791" s="62">
        <v>53131609</v>
      </c>
      <c r="GVT1791" s="62">
        <v>53131609</v>
      </c>
      <c r="GVU1791" s="62">
        <v>53131609</v>
      </c>
      <c r="GVV1791" s="62">
        <v>53131609</v>
      </c>
      <c r="GVW1791" s="62">
        <v>53131609</v>
      </c>
      <c r="GVX1791" s="62">
        <v>53131609</v>
      </c>
      <c r="GVY1791" s="62">
        <v>53131609</v>
      </c>
      <c r="GVZ1791" s="62">
        <v>53131609</v>
      </c>
      <c r="GWA1791" s="62">
        <v>53131609</v>
      </c>
      <c r="GWB1791" s="62">
        <v>53131609</v>
      </c>
      <c r="GWC1791" s="62">
        <v>53131609</v>
      </c>
      <c r="GWD1791" s="62">
        <v>53131609</v>
      </c>
      <c r="GWE1791" s="62">
        <v>53131609</v>
      </c>
      <c r="GWF1791" s="62">
        <v>53131609</v>
      </c>
      <c r="GWG1791" s="62">
        <v>53131609</v>
      </c>
      <c r="GWH1791" s="62">
        <v>53131609</v>
      </c>
      <c r="GWI1791" s="62">
        <v>53131609</v>
      </c>
      <c r="GWJ1791" s="62">
        <v>53131609</v>
      </c>
      <c r="GWK1791" s="62">
        <v>53131609</v>
      </c>
      <c r="GWL1791" s="62">
        <v>53131609</v>
      </c>
      <c r="GWM1791" s="62">
        <v>53131609</v>
      </c>
      <c r="GWN1791" s="62">
        <v>53131609</v>
      </c>
      <c r="GWO1791" s="62">
        <v>53131609</v>
      </c>
      <c r="GWP1791" s="62">
        <v>53131609</v>
      </c>
      <c r="GWQ1791" s="62">
        <v>53131609</v>
      </c>
      <c r="GWR1791" s="62">
        <v>53131609</v>
      </c>
      <c r="GWS1791" s="62">
        <v>53131609</v>
      </c>
      <c r="GWT1791" s="62">
        <v>53131609</v>
      </c>
      <c r="GWU1791" s="62">
        <v>53131609</v>
      </c>
      <c r="GWV1791" s="62">
        <v>53131609</v>
      </c>
      <c r="GWW1791" s="62">
        <v>53131609</v>
      </c>
      <c r="GWX1791" s="62">
        <v>53131609</v>
      </c>
      <c r="GWY1791" s="62">
        <v>53131609</v>
      </c>
      <c r="GWZ1791" s="62">
        <v>53131609</v>
      </c>
      <c r="GXA1791" s="62">
        <v>53131609</v>
      </c>
      <c r="GXB1791" s="62">
        <v>53131609</v>
      </c>
      <c r="GXC1791" s="62">
        <v>53131609</v>
      </c>
      <c r="GXD1791" s="62">
        <v>53131609</v>
      </c>
      <c r="GXE1791" s="62">
        <v>53131609</v>
      </c>
      <c r="GXF1791" s="62">
        <v>53131609</v>
      </c>
      <c r="GXG1791" s="62">
        <v>53131609</v>
      </c>
      <c r="GXH1791" s="62">
        <v>53131609</v>
      </c>
      <c r="GXI1791" s="62">
        <v>53131609</v>
      </c>
      <c r="GXJ1791" s="62">
        <v>53131609</v>
      </c>
      <c r="GXK1791" s="62">
        <v>53131609</v>
      </c>
      <c r="GXL1791" s="62">
        <v>53131609</v>
      </c>
      <c r="GXM1791" s="62">
        <v>53131609</v>
      </c>
      <c r="GXN1791" s="62">
        <v>53131609</v>
      </c>
      <c r="GXO1791" s="62">
        <v>53131609</v>
      </c>
      <c r="GXP1791" s="62">
        <v>53131609</v>
      </c>
      <c r="GXQ1791" s="62">
        <v>53131609</v>
      </c>
      <c r="GXR1791" s="62">
        <v>53131609</v>
      </c>
      <c r="GXS1791" s="62">
        <v>53131609</v>
      </c>
      <c r="GXT1791" s="62">
        <v>53131609</v>
      </c>
      <c r="GXU1791" s="62">
        <v>53131609</v>
      </c>
      <c r="GXV1791" s="62">
        <v>53131609</v>
      </c>
      <c r="GXW1791" s="62">
        <v>53131609</v>
      </c>
      <c r="GXX1791" s="62">
        <v>53131609</v>
      </c>
      <c r="GXY1791" s="62">
        <v>53131609</v>
      </c>
      <c r="GXZ1791" s="62">
        <v>53131609</v>
      </c>
      <c r="GYA1791" s="62">
        <v>53131609</v>
      </c>
      <c r="GYB1791" s="62">
        <v>53131609</v>
      </c>
      <c r="GYC1791" s="62">
        <v>53131609</v>
      </c>
      <c r="GYD1791" s="62">
        <v>53131609</v>
      </c>
      <c r="GYE1791" s="62">
        <v>53131609</v>
      </c>
      <c r="GYF1791" s="62">
        <v>53131609</v>
      </c>
      <c r="GYG1791" s="62">
        <v>53131609</v>
      </c>
      <c r="GYH1791" s="62">
        <v>53131609</v>
      </c>
      <c r="GYI1791" s="62">
        <v>53131609</v>
      </c>
      <c r="GYJ1791" s="62">
        <v>53131609</v>
      </c>
      <c r="GYK1791" s="62">
        <v>53131609</v>
      </c>
      <c r="GYL1791" s="62">
        <v>53131609</v>
      </c>
      <c r="GYM1791" s="62">
        <v>53131609</v>
      </c>
      <c r="GYN1791" s="62">
        <v>53131609</v>
      </c>
      <c r="GYO1791" s="62">
        <v>53131609</v>
      </c>
      <c r="GYP1791" s="62">
        <v>53131609</v>
      </c>
      <c r="GYQ1791" s="62">
        <v>53131609</v>
      </c>
      <c r="GYR1791" s="62">
        <v>53131609</v>
      </c>
      <c r="GYS1791" s="62">
        <v>53131609</v>
      </c>
      <c r="GYT1791" s="62">
        <v>53131609</v>
      </c>
      <c r="GYU1791" s="62">
        <v>53131609</v>
      </c>
      <c r="GYV1791" s="62">
        <v>53131609</v>
      </c>
      <c r="GYW1791" s="62">
        <v>53131609</v>
      </c>
      <c r="GYX1791" s="62">
        <v>53131609</v>
      </c>
      <c r="GYY1791" s="62">
        <v>53131609</v>
      </c>
      <c r="GYZ1791" s="62">
        <v>53131609</v>
      </c>
      <c r="GZA1791" s="62">
        <v>53131609</v>
      </c>
      <c r="GZB1791" s="62">
        <v>53131609</v>
      </c>
      <c r="GZC1791" s="62">
        <v>53131609</v>
      </c>
      <c r="GZD1791" s="62">
        <v>53131609</v>
      </c>
      <c r="GZE1791" s="62">
        <v>53131609</v>
      </c>
      <c r="GZF1791" s="62">
        <v>53131609</v>
      </c>
      <c r="GZG1791" s="62">
        <v>53131609</v>
      </c>
      <c r="GZH1791" s="62">
        <v>53131609</v>
      </c>
      <c r="GZI1791" s="62">
        <v>53131609</v>
      </c>
      <c r="GZJ1791" s="62">
        <v>53131609</v>
      </c>
      <c r="GZK1791" s="62">
        <v>53131609</v>
      </c>
      <c r="GZL1791" s="62">
        <v>53131609</v>
      </c>
      <c r="GZM1791" s="62">
        <v>53131609</v>
      </c>
      <c r="GZN1791" s="62">
        <v>53131609</v>
      </c>
      <c r="GZO1791" s="62">
        <v>53131609</v>
      </c>
      <c r="GZP1791" s="62">
        <v>53131609</v>
      </c>
      <c r="GZQ1791" s="62">
        <v>53131609</v>
      </c>
      <c r="GZR1791" s="62">
        <v>53131609</v>
      </c>
      <c r="GZS1791" s="62">
        <v>53131609</v>
      </c>
      <c r="GZT1791" s="62">
        <v>53131609</v>
      </c>
      <c r="GZU1791" s="62">
        <v>53131609</v>
      </c>
      <c r="GZV1791" s="62">
        <v>53131609</v>
      </c>
      <c r="GZW1791" s="62">
        <v>53131609</v>
      </c>
      <c r="GZX1791" s="62">
        <v>53131609</v>
      </c>
      <c r="GZY1791" s="62">
        <v>53131609</v>
      </c>
      <c r="GZZ1791" s="62">
        <v>53131609</v>
      </c>
      <c r="HAA1791" s="62">
        <v>53131609</v>
      </c>
      <c r="HAB1791" s="62">
        <v>53131609</v>
      </c>
      <c r="HAC1791" s="62">
        <v>53131609</v>
      </c>
      <c r="HAD1791" s="62">
        <v>53131609</v>
      </c>
      <c r="HAE1791" s="62">
        <v>53131609</v>
      </c>
      <c r="HAF1791" s="62">
        <v>53131609</v>
      </c>
      <c r="HAG1791" s="62">
        <v>53131609</v>
      </c>
      <c r="HAH1791" s="62">
        <v>53131609</v>
      </c>
      <c r="HAI1791" s="62">
        <v>53131609</v>
      </c>
      <c r="HAJ1791" s="62">
        <v>53131609</v>
      </c>
      <c r="HAK1791" s="62">
        <v>53131609</v>
      </c>
      <c r="HAL1791" s="62">
        <v>53131609</v>
      </c>
      <c r="HAM1791" s="62">
        <v>53131609</v>
      </c>
      <c r="HAN1791" s="62">
        <v>53131609</v>
      </c>
      <c r="HAO1791" s="62">
        <v>53131609</v>
      </c>
      <c r="HAP1791" s="62">
        <v>53131609</v>
      </c>
      <c r="HAQ1791" s="62">
        <v>53131609</v>
      </c>
      <c r="HAR1791" s="62">
        <v>53131609</v>
      </c>
      <c r="HAS1791" s="62">
        <v>53131609</v>
      </c>
      <c r="HAT1791" s="62">
        <v>53131609</v>
      </c>
      <c r="HAU1791" s="62">
        <v>53131609</v>
      </c>
      <c r="HAV1791" s="62">
        <v>53131609</v>
      </c>
      <c r="HAW1791" s="62">
        <v>53131609</v>
      </c>
      <c r="HAX1791" s="62">
        <v>53131609</v>
      </c>
      <c r="HAY1791" s="62">
        <v>53131609</v>
      </c>
      <c r="HAZ1791" s="62">
        <v>53131609</v>
      </c>
      <c r="HBA1791" s="62">
        <v>53131609</v>
      </c>
      <c r="HBB1791" s="62">
        <v>53131609</v>
      </c>
      <c r="HBC1791" s="62">
        <v>53131609</v>
      </c>
      <c r="HBD1791" s="62">
        <v>53131609</v>
      </c>
      <c r="HBE1791" s="62">
        <v>53131609</v>
      </c>
      <c r="HBF1791" s="62">
        <v>53131609</v>
      </c>
      <c r="HBG1791" s="62">
        <v>53131609</v>
      </c>
      <c r="HBH1791" s="62">
        <v>53131609</v>
      </c>
      <c r="HBI1791" s="62">
        <v>53131609</v>
      </c>
      <c r="HBJ1791" s="62">
        <v>53131609</v>
      </c>
      <c r="HBK1791" s="62">
        <v>53131609</v>
      </c>
      <c r="HBL1791" s="62">
        <v>53131609</v>
      </c>
      <c r="HBM1791" s="62">
        <v>53131609</v>
      </c>
      <c r="HBN1791" s="62">
        <v>53131609</v>
      </c>
      <c r="HBO1791" s="62">
        <v>53131609</v>
      </c>
      <c r="HBP1791" s="62">
        <v>53131609</v>
      </c>
      <c r="HBQ1791" s="62">
        <v>53131609</v>
      </c>
      <c r="HBR1791" s="62">
        <v>53131609</v>
      </c>
      <c r="HBS1791" s="62">
        <v>53131609</v>
      </c>
      <c r="HBT1791" s="62">
        <v>53131609</v>
      </c>
      <c r="HBU1791" s="62">
        <v>53131609</v>
      </c>
      <c r="HBV1791" s="62">
        <v>53131609</v>
      </c>
      <c r="HBW1791" s="62">
        <v>53131609</v>
      </c>
      <c r="HBX1791" s="62">
        <v>53131609</v>
      </c>
      <c r="HBY1791" s="62">
        <v>53131609</v>
      </c>
      <c r="HBZ1791" s="62">
        <v>53131609</v>
      </c>
      <c r="HCA1791" s="62">
        <v>53131609</v>
      </c>
      <c r="HCB1791" s="62">
        <v>53131609</v>
      </c>
      <c r="HCC1791" s="62">
        <v>53131609</v>
      </c>
      <c r="HCD1791" s="62">
        <v>53131609</v>
      </c>
      <c r="HCE1791" s="62">
        <v>53131609</v>
      </c>
      <c r="HCF1791" s="62">
        <v>53131609</v>
      </c>
      <c r="HCG1791" s="62">
        <v>53131609</v>
      </c>
      <c r="HCH1791" s="62">
        <v>53131609</v>
      </c>
      <c r="HCI1791" s="62">
        <v>53131609</v>
      </c>
      <c r="HCJ1791" s="62">
        <v>53131609</v>
      </c>
      <c r="HCK1791" s="62">
        <v>53131609</v>
      </c>
      <c r="HCL1791" s="62">
        <v>53131609</v>
      </c>
      <c r="HCM1791" s="62">
        <v>53131609</v>
      </c>
      <c r="HCN1791" s="62">
        <v>53131609</v>
      </c>
      <c r="HCO1791" s="62">
        <v>53131609</v>
      </c>
      <c r="HCP1791" s="62">
        <v>53131609</v>
      </c>
      <c r="HCQ1791" s="62">
        <v>53131609</v>
      </c>
      <c r="HCR1791" s="62">
        <v>53131609</v>
      </c>
      <c r="HCS1791" s="62">
        <v>53131609</v>
      </c>
      <c r="HCT1791" s="62">
        <v>53131609</v>
      </c>
      <c r="HCU1791" s="62">
        <v>53131609</v>
      </c>
      <c r="HCV1791" s="62">
        <v>53131609</v>
      </c>
      <c r="HCW1791" s="62">
        <v>53131609</v>
      </c>
      <c r="HCX1791" s="62">
        <v>53131609</v>
      </c>
      <c r="HCY1791" s="62">
        <v>53131609</v>
      </c>
      <c r="HCZ1791" s="62">
        <v>53131609</v>
      </c>
      <c r="HDA1791" s="62">
        <v>53131609</v>
      </c>
      <c r="HDB1791" s="62">
        <v>53131609</v>
      </c>
      <c r="HDC1791" s="62">
        <v>53131609</v>
      </c>
      <c r="HDD1791" s="62">
        <v>53131609</v>
      </c>
      <c r="HDE1791" s="62">
        <v>53131609</v>
      </c>
      <c r="HDF1791" s="62">
        <v>53131609</v>
      </c>
      <c r="HDG1791" s="62">
        <v>53131609</v>
      </c>
      <c r="HDH1791" s="62">
        <v>53131609</v>
      </c>
      <c r="HDI1791" s="62">
        <v>53131609</v>
      </c>
      <c r="HDJ1791" s="62">
        <v>53131609</v>
      </c>
      <c r="HDK1791" s="62">
        <v>53131609</v>
      </c>
      <c r="HDL1791" s="62">
        <v>53131609</v>
      </c>
      <c r="HDM1791" s="62">
        <v>53131609</v>
      </c>
      <c r="HDN1791" s="62">
        <v>53131609</v>
      </c>
      <c r="HDO1791" s="62">
        <v>53131609</v>
      </c>
      <c r="HDP1791" s="62">
        <v>53131609</v>
      </c>
      <c r="HDQ1791" s="62">
        <v>53131609</v>
      </c>
      <c r="HDR1791" s="62">
        <v>53131609</v>
      </c>
      <c r="HDS1791" s="62">
        <v>53131609</v>
      </c>
      <c r="HDT1791" s="62">
        <v>53131609</v>
      </c>
      <c r="HDU1791" s="62">
        <v>53131609</v>
      </c>
      <c r="HDV1791" s="62">
        <v>53131609</v>
      </c>
      <c r="HDW1791" s="62">
        <v>53131609</v>
      </c>
      <c r="HDX1791" s="62">
        <v>53131609</v>
      </c>
      <c r="HDY1791" s="62">
        <v>53131609</v>
      </c>
      <c r="HDZ1791" s="62">
        <v>53131609</v>
      </c>
      <c r="HEA1791" s="62">
        <v>53131609</v>
      </c>
      <c r="HEB1791" s="62">
        <v>53131609</v>
      </c>
      <c r="HEC1791" s="62">
        <v>53131609</v>
      </c>
      <c r="HED1791" s="62">
        <v>53131609</v>
      </c>
      <c r="HEE1791" s="62">
        <v>53131609</v>
      </c>
      <c r="HEF1791" s="62">
        <v>53131609</v>
      </c>
      <c r="HEG1791" s="62">
        <v>53131609</v>
      </c>
      <c r="HEH1791" s="62">
        <v>53131609</v>
      </c>
      <c r="HEI1791" s="62">
        <v>53131609</v>
      </c>
      <c r="HEJ1791" s="62">
        <v>53131609</v>
      </c>
      <c r="HEK1791" s="62">
        <v>53131609</v>
      </c>
      <c r="HEL1791" s="62">
        <v>53131609</v>
      </c>
      <c r="HEM1791" s="62">
        <v>53131609</v>
      </c>
      <c r="HEN1791" s="62">
        <v>53131609</v>
      </c>
      <c r="HEO1791" s="62">
        <v>53131609</v>
      </c>
      <c r="HEP1791" s="62">
        <v>53131609</v>
      </c>
      <c r="HEQ1791" s="62">
        <v>53131609</v>
      </c>
      <c r="HER1791" s="62">
        <v>53131609</v>
      </c>
      <c r="HES1791" s="62">
        <v>53131609</v>
      </c>
      <c r="HET1791" s="62">
        <v>53131609</v>
      </c>
      <c r="HEU1791" s="62">
        <v>53131609</v>
      </c>
      <c r="HEV1791" s="62">
        <v>53131609</v>
      </c>
      <c r="HEW1791" s="62">
        <v>53131609</v>
      </c>
      <c r="HEX1791" s="62">
        <v>53131609</v>
      </c>
      <c r="HEY1791" s="62">
        <v>53131609</v>
      </c>
      <c r="HEZ1791" s="62">
        <v>53131609</v>
      </c>
      <c r="HFA1791" s="62">
        <v>53131609</v>
      </c>
      <c r="HFB1791" s="62">
        <v>53131609</v>
      </c>
      <c r="HFC1791" s="62">
        <v>53131609</v>
      </c>
      <c r="HFD1791" s="62">
        <v>53131609</v>
      </c>
      <c r="HFE1791" s="62">
        <v>53131609</v>
      </c>
      <c r="HFF1791" s="62">
        <v>53131609</v>
      </c>
      <c r="HFG1791" s="62">
        <v>53131609</v>
      </c>
      <c r="HFH1791" s="62">
        <v>53131609</v>
      </c>
      <c r="HFI1791" s="62">
        <v>53131609</v>
      </c>
      <c r="HFJ1791" s="62">
        <v>53131609</v>
      </c>
      <c r="HFK1791" s="62">
        <v>53131609</v>
      </c>
      <c r="HFL1791" s="62">
        <v>53131609</v>
      </c>
      <c r="HFM1791" s="62">
        <v>53131609</v>
      </c>
      <c r="HFN1791" s="62">
        <v>53131609</v>
      </c>
      <c r="HFO1791" s="62">
        <v>53131609</v>
      </c>
      <c r="HFP1791" s="62">
        <v>53131609</v>
      </c>
      <c r="HFQ1791" s="62">
        <v>53131609</v>
      </c>
      <c r="HFR1791" s="62">
        <v>53131609</v>
      </c>
      <c r="HFS1791" s="62">
        <v>53131609</v>
      </c>
      <c r="HFT1791" s="62">
        <v>53131609</v>
      </c>
      <c r="HFU1791" s="62">
        <v>53131609</v>
      </c>
      <c r="HFV1791" s="62">
        <v>53131609</v>
      </c>
      <c r="HFW1791" s="62">
        <v>53131609</v>
      </c>
      <c r="HFX1791" s="62">
        <v>53131609</v>
      </c>
      <c r="HFY1791" s="62">
        <v>53131609</v>
      </c>
      <c r="HFZ1791" s="62">
        <v>53131609</v>
      </c>
      <c r="HGA1791" s="62">
        <v>53131609</v>
      </c>
      <c r="HGB1791" s="62">
        <v>53131609</v>
      </c>
      <c r="HGC1791" s="62">
        <v>53131609</v>
      </c>
      <c r="HGD1791" s="62">
        <v>53131609</v>
      </c>
      <c r="HGE1791" s="62">
        <v>53131609</v>
      </c>
      <c r="HGF1791" s="62">
        <v>53131609</v>
      </c>
      <c r="HGG1791" s="62">
        <v>53131609</v>
      </c>
      <c r="HGH1791" s="62">
        <v>53131609</v>
      </c>
      <c r="HGI1791" s="62">
        <v>53131609</v>
      </c>
      <c r="HGJ1791" s="62">
        <v>53131609</v>
      </c>
      <c r="HGK1791" s="62">
        <v>53131609</v>
      </c>
      <c r="HGL1791" s="62">
        <v>53131609</v>
      </c>
      <c r="HGM1791" s="62">
        <v>53131609</v>
      </c>
      <c r="HGN1791" s="62">
        <v>53131609</v>
      </c>
      <c r="HGO1791" s="62">
        <v>53131609</v>
      </c>
      <c r="HGP1791" s="62">
        <v>53131609</v>
      </c>
      <c r="HGQ1791" s="62">
        <v>53131609</v>
      </c>
      <c r="HGR1791" s="62">
        <v>53131609</v>
      </c>
      <c r="HGS1791" s="62">
        <v>53131609</v>
      </c>
      <c r="HGT1791" s="62">
        <v>53131609</v>
      </c>
      <c r="HGU1791" s="62">
        <v>53131609</v>
      </c>
      <c r="HGV1791" s="62">
        <v>53131609</v>
      </c>
      <c r="HGW1791" s="62">
        <v>53131609</v>
      </c>
      <c r="HGX1791" s="62">
        <v>53131609</v>
      </c>
      <c r="HGY1791" s="62">
        <v>53131609</v>
      </c>
      <c r="HGZ1791" s="62">
        <v>53131609</v>
      </c>
      <c r="HHA1791" s="62">
        <v>53131609</v>
      </c>
      <c r="HHB1791" s="62">
        <v>53131609</v>
      </c>
      <c r="HHC1791" s="62">
        <v>53131609</v>
      </c>
      <c r="HHD1791" s="62">
        <v>53131609</v>
      </c>
      <c r="HHE1791" s="62">
        <v>53131609</v>
      </c>
      <c r="HHF1791" s="62">
        <v>53131609</v>
      </c>
      <c r="HHG1791" s="62">
        <v>53131609</v>
      </c>
      <c r="HHH1791" s="62">
        <v>53131609</v>
      </c>
      <c r="HHI1791" s="62">
        <v>53131609</v>
      </c>
      <c r="HHJ1791" s="62">
        <v>53131609</v>
      </c>
      <c r="HHK1791" s="62">
        <v>53131609</v>
      </c>
      <c r="HHL1791" s="62">
        <v>53131609</v>
      </c>
      <c r="HHM1791" s="62">
        <v>53131609</v>
      </c>
      <c r="HHN1791" s="62">
        <v>53131609</v>
      </c>
      <c r="HHO1791" s="62">
        <v>53131609</v>
      </c>
      <c r="HHP1791" s="62">
        <v>53131609</v>
      </c>
      <c r="HHQ1791" s="62">
        <v>53131609</v>
      </c>
      <c r="HHR1791" s="62">
        <v>53131609</v>
      </c>
      <c r="HHS1791" s="62">
        <v>53131609</v>
      </c>
      <c r="HHT1791" s="62">
        <v>53131609</v>
      </c>
      <c r="HHU1791" s="62">
        <v>53131609</v>
      </c>
      <c r="HHV1791" s="62">
        <v>53131609</v>
      </c>
      <c r="HHW1791" s="62">
        <v>53131609</v>
      </c>
      <c r="HHX1791" s="62">
        <v>53131609</v>
      </c>
      <c r="HHY1791" s="62">
        <v>53131609</v>
      </c>
      <c r="HHZ1791" s="62">
        <v>53131609</v>
      </c>
      <c r="HIA1791" s="62">
        <v>53131609</v>
      </c>
      <c r="HIB1791" s="62">
        <v>53131609</v>
      </c>
      <c r="HIC1791" s="62">
        <v>53131609</v>
      </c>
      <c r="HID1791" s="62">
        <v>53131609</v>
      </c>
      <c r="HIE1791" s="62">
        <v>53131609</v>
      </c>
      <c r="HIF1791" s="62">
        <v>53131609</v>
      </c>
      <c r="HIG1791" s="62">
        <v>53131609</v>
      </c>
      <c r="HIH1791" s="62">
        <v>53131609</v>
      </c>
      <c r="HII1791" s="62">
        <v>53131609</v>
      </c>
      <c r="HIJ1791" s="62">
        <v>53131609</v>
      </c>
      <c r="HIK1791" s="62">
        <v>53131609</v>
      </c>
      <c r="HIL1791" s="62">
        <v>53131609</v>
      </c>
      <c r="HIM1791" s="62">
        <v>53131609</v>
      </c>
      <c r="HIN1791" s="62">
        <v>53131609</v>
      </c>
      <c r="HIO1791" s="62">
        <v>53131609</v>
      </c>
      <c r="HIP1791" s="62">
        <v>53131609</v>
      </c>
      <c r="HIQ1791" s="62">
        <v>53131609</v>
      </c>
      <c r="HIR1791" s="62">
        <v>53131609</v>
      </c>
      <c r="HIS1791" s="62">
        <v>53131609</v>
      </c>
      <c r="HIT1791" s="62">
        <v>53131609</v>
      </c>
      <c r="HIU1791" s="62">
        <v>53131609</v>
      </c>
      <c r="HIV1791" s="62">
        <v>53131609</v>
      </c>
      <c r="HIW1791" s="62">
        <v>53131609</v>
      </c>
      <c r="HIX1791" s="62">
        <v>53131609</v>
      </c>
      <c r="HIY1791" s="62">
        <v>53131609</v>
      </c>
      <c r="HIZ1791" s="62">
        <v>53131609</v>
      </c>
      <c r="HJA1791" s="62">
        <v>53131609</v>
      </c>
      <c r="HJB1791" s="62">
        <v>53131609</v>
      </c>
      <c r="HJC1791" s="62">
        <v>53131609</v>
      </c>
      <c r="HJD1791" s="62">
        <v>53131609</v>
      </c>
      <c r="HJE1791" s="62">
        <v>53131609</v>
      </c>
      <c r="HJF1791" s="62">
        <v>53131609</v>
      </c>
      <c r="HJG1791" s="62">
        <v>53131609</v>
      </c>
      <c r="HJH1791" s="62">
        <v>53131609</v>
      </c>
      <c r="HJI1791" s="62">
        <v>53131609</v>
      </c>
      <c r="HJJ1791" s="62">
        <v>53131609</v>
      </c>
      <c r="HJK1791" s="62">
        <v>53131609</v>
      </c>
      <c r="HJL1791" s="62">
        <v>53131609</v>
      </c>
      <c r="HJM1791" s="62">
        <v>53131609</v>
      </c>
      <c r="HJN1791" s="62">
        <v>53131609</v>
      </c>
      <c r="HJO1791" s="62">
        <v>53131609</v>
      </c>
      <c r="HJP1791" s="62">
        <v>53131609</v>
      </c>
      <c r="HJQ1791" s="62">
        <v>53131609</v>
      </c>
      <c r="HJR1791" s="62">
        <v>53131609</v>
      </c>
      <c r="HJS1791" s="62">
        <v>53131609</v>
      </c>
      <c r="HJT1791" s="62">
        <v>53131609</v>
      </c>
      <c r="HJU1791" s="62">
        <v>53131609</v>
      </c>
      <c r="HJV1791" s="62">
        <v>53131609</v>
      </c>
      <c r="HJW1791" s="62">
        <v>53131609</v>
      </c>
      <c r="HJX1791" s="62">
        <v>53131609</v>
      </c>
      <c r="HJY1791" s="62">
        <v>53131609</v>
      </c>
      <c r="HJZ1791" s="62">
        <v>53131609</v>
      </c>
      <c r="HKA1791" s="62">
        <v>53131609</v>
      </c>
      <c r="HKB1791" s="62">
        <v>53131609</v>
      </c>
      <c r="HKC1791" s="62">
        <v>53131609</v>
      </c>
      <c r="HKD1791" s="62">
        <v>53131609</v>
      </c>
      <c r="HKE1791" s="62">
        <v>53131609</v>
      </c>
      <c r="HKF1791" s="62">
        <v>53131609</v>
      </c>
      <c r="HKG1791" s="62">
        <v>53131609</v>
      </c>
      <c r="HKH1791" s="62">
        <v>53131609</v>
      </c>
      <c r="HKI1791" s="62">
        <v>53131609</v>
      </c>
      <c r="HKJ1791" s="62">
        <v>53131609</v>
      </c>
      <c r="HKK1791" s="62">
        <v>53131609</v>
      </c>
      <c r="HKL1791" s="62">
        <v>53131609</v>
      </c>
      <c r="HKM1791" s="62">
        <v>53131609</v>
      </c>
      <c r="HKN1791" s="62">
        <v>53131609</v>
      </c>
      <c r="HKO1791" s="62">
        <v>53131609</v>
      </c>
      <c r="HKP1791" s="62">
        <v>53131609</v>
      </c>
      <c r="HKQ1791" s="62">
        <v>53131609</v>
      </c>
      <c r="HKR1791" s="62">
        <v>53131609</v>
      </c>
      <c r="HKS1791" s="62">
        <v>53131609</v>
      </c>
      <c r="HKT1791" s="62">
        <v>53131609</v>
      </c>
      <c r="HKU1791" s="62">
        <v>53131609</v>
      </c>
      <c r="HKV1791" s="62">
        <v>53131609</v>
      </c>
      <c r="HKW1791" s="62">
        <v>53131609</v>
      </c>
      <c r="HKX1791" s="62">
        <v>53131609</v>
      </c>
      <c r="HKY1791" s="62">
        <v>53131609</v>
      </c>
      <c r="HKZ1791" s="62">
        <v>53131609</v>
      </c>
      <c r="HLA1791" s="62">
        <v>53131609</v>
      </c>
      <c r="HLB1791" s="62">
        <v>53131609</v>
      </c>
      <c r="HLC1791" s="62">
        <v>53131609</v>
      </c>
      <c r="HLD1791" s="62">
        <v>53131609</v>
      </c>
      <c r="HLE1791" s="62">
        <v>53131609</v>
      </c>
      <c r="HLF1791" s="62">
        <v>53131609</v>
      </c>
      <c r="HLG1791" s="62">
        <v>53131609</v>
      </c>
      <c r="HLH1791" s="62">
        <v>53131609</v>
      </c>
      <c r="HLI1791" s="62">
        <v>53131609</v>
      </c>
      <c r="HLJ1791" s="62">
        <v>53131609</v>
      </c>
      <c r="HLK1791" s="62">
        <v>53131609</v>
      </c>
      <c r="HLL1791" s="62">
        <v>53131609</v>
      </c>
      <c r="HLM1791" s="62">
        <v>53131609</v>
      </c>
      <c r="HLN1791" s="62">
        <v>53131609</v>
      </c>
      <c r="HLO1791" s="62">
        <v>53131609</v>
      </c>
      <c r="HLP1791" s="62">
        <v>53131609</v>
      </c>
      <c r="HLQ1791" s="62">
        <v>53131609</v>
      </c>
      <c r="HLR1791" s="62">
        <v>53131609</v>
      </c>
      <c r="HLS1791" s="62">
        <v>53131609</v>
      </c>
      <c r="HLT1791" s="62">
        <v>53131609</v>
      </c>
      <c r="HLU1791" s="62">
        <v>53131609</v>
      </c>
      <c r="HLV1791" s="62">
        <v>53131609</v>
      </c>
      <c r="HLW1791" s="62">
        <v>53131609</v>
      </c>
      <c r="HLX1791" s="62">
        <v>53131609</v>
      </c>
      <c r="HLY1791" s="62">
        <v>53131609</v>
      </c>
      <c r="HLZ1791" s="62">
        <v>53131609</v>
      </c>
      <c r="HMA1791" s="62">
        <v>53131609</v>
      </c>
      <c r="HMB1791" s="62">
        <v>53131609</v>
      </c>
      <c r="HMC1791" s="62">
        <v>53131609</v>
      </c>
      <c r="HMD1791" s="62">
        <v>53131609</v>
      </c>
      <c r="HME1791" s="62">
        <v>53131609</v>
      </c>
      <c r="HMF1791" s="62">
        <v>53131609</v>
      </c>
      <c r="HMG1791" s="62">
        <v>53131609</v>
      </c>
      <c r="HMH1791" s="62">
        <v>53131609</v>
      </c>
      <c r="HMI1791" s="62">
        <v>53131609</v>
      </c>
      <c r="HMJ1791" s="62">
        <v>53131609</v>
      </c>
      <c r="HMK1791" s="62">
        <v>53131609</v>
      </c>
      <c r="HML1791" s="62">
        <v>53131609</v>
      </c>
      <c r="HMM1791" s="62">
        <v>53131609</v>
      </c>
      <c r="HMN1791" s="62">
        <v>53131609</v>
      </c>
      <c r="HMO1791" s="62">
        <v>53131609</v>
      </c>
      <c r="HMP1791" s="62">
        <v>53131609</v>
      </c>
      <c r="HMQ1791" s="62">
        <v>53131609</v>
      </c>
      <c r="HMR1791" s="62">
        <v>53131609</v>
      </c>
      <c r="HMS1791" s="62">
        <v>53131609</v>
      </c>
      <c r="HMT1791" s="62">
        <v>53131609</v>
      </c>
      <c r="HMU1791" s="62">
        <v>53131609</v>
      </c>
      <c r="HMV1791" s="62">
        <v>53131609</v>
      </c>
      <c r="HMW1791" s="62">
        <v>53131609</v>
      </c>
      <c r="HMX1791" s="62">
        <v>53131609</v>
      </c>
      <c r="HMY1791" s="62">
        <v>53131609</v>
      </c>
      <c r="HMZ1791" s="62">
        <v>53131609</v>
      </c>
      <c r="HNA1791" s="62">
        <v>53131609</v>
      </c>
      <c r="HNB1791" s="62">
        <v>53131609</v>
      </c>
      <c r="HNC1791" s="62">
        <v>53131609</v>
      </c>
      <c r="HND1791" s="62">
        <v>53131609</v>
      </c>
      <c r="HNE1791" s="62">
        <v>53131609</v>
      </c>
      <c r="HNF1791" s="62">
        <v>53131609</v>
      </c>
      <c r="HNG1791" s="62">
        <v>53131609</v>
      </c>
      <c r="HNH1791" s="62">
        <v>53131609</v>
      </c>
      <c r="HNI1791" s="62">
        <v>53131609</v>
      </c>
      <c r="HNJ1791" s="62">
        <v>53131609</v>
      </c>
      <c r="HNK1791" s="62">
        <v>53131609</v>
      </c>
      <c r="HNL1791" s="62">
        <v>53131609</v>
      </c>
      <c r="HNM1791" s="62">
        <v>53131609</v>
      </c>
      <c r="HNN1791" s="62">
        <v>53131609</v>
      </c>
      <c r="HNO1791" s="62">
        <v>53131609</v>
      </c>
      <c r="HNP1791" s="62">
        <v>53131609</v>
      </c>
      <c r="HNQ1791" s="62">
        <v>53131609</v>
      </c>
      <c r="HNR1791" s="62">
        <v>53131609</v>
      </c>
      <c r="HNS1791" s="62">
        <v>53131609</v>
      </c>
      <c r="HNT1791" s="62">
        <v>53131609</v>
      </c>
      <c r="HNU1791" s="62">
        <v>53131609</v>
      </c>
      <c r="HNV1791" s="62">
        <v>53131609</v>
      </c>
      <c r="HNW1791" s="62">
        <v>53131609</v>
      </c>
      <c r="HNX1791" s="62">
        <v>53131609</v>
      </c>
      <c r="HNY1791" s="62">
        <v>53131609</v>
      </c>
      <c r="HNZ1791" s="62">
        <v>53131609</v>
      </c>
      <c r="HOA1791" s="62">
        <v>53131609</v>
      </c>
      <c r="HOB1791" s="62">
        <v>53131609</v>
      </c>
      <c r="HOC1791" s="62">
        <v>53131609</v>
      </c>
      <c r="HOD1791" s="62">
        <v>53131609</v>
      </c>
      <c r="HOE1791" s="62">
        <v>53131609</v>
      </c>
      <c r="HOF1791" s="62">
        <v>53131609</v>
      </c>
      <c r="HOG1791" s="62">
        <v>53131609</v>
      </c>
      <c r="HOH1791" s="62">
        <v>53131609</v>
      </c>
      <c r="HOI1791" s="62">
        <v>53131609</v>
      </c>
      <c r="HOJ1791" s="62">
        <v>53131609</v>
      </c>
      <c r="HOK1791" s="62">
        <v>53131609</v>
      </c>
      <c r="HOL1791" s="62">
        <v>53131609</v>
      </c>
      <c r="HOM1791" s="62">
        <v>53131609</v>
      </c>
      <c r="HON1791" s="62">
        <v>53131609</v>
      </c>
      <c r="HOO1791" s="62">
        <v>53131609</v>
      </c>
      <c r="HOP1791" s="62">
        <v>53131609</v>
      </c>
      <c r="HOQ1791" s="62">
        <v>53131609</v>
      </c>
      <c r="HOR1791" s="62">
        <v>53131609</v>
      </c>
      <c r="HOS1791" s="62">
        <v>53131609</v>
      </c>
      <c r="HOT1791" s="62">
        <v>53131609</v>
      </c>
      <c r="HOU1791" s="62">
        <v>53131609</v>
      </c>
      <c r="HOV1791" s="62">
        <v>53131609</v>
      </c>
      <c r="HOW1791" s="62">
        <v>53131609</v>
      </c>
      <c r="HOX1791" s="62">
        <v>53131609</v>
      </c>
      <c r="HOY1791" s="62">
        <v>53131609</v>
      </c>
      <c r="HOZ1791" s="62">
        <v>53131609</v>
      </c>
      <c r="HPA1791" s="62">
        <v>53131609</v>
      </c>
      <c r="HPB1791" s="62">
        <v>53131609</v>
      </c>
      <c r="HPC1791" s="62">
        <v>53131609</v>
      </c>
      <c r="HPD1791" s="62">
        <v>53131609</v>
      </c>
      <c r="HPE1791" s="62">
        <v>53131609</v>
      </c>
      <c r="HPF1791" s="62">
        <v>53131609</v>
      </c>
      <c r="HPG1791" s="62">
        <v>53131609</v>
      </c>
      <c r="HPH1791" s="62">
        <v>53131609</v>
      </c>
      <c r="HPI1791" s="62">
        <v>53131609</v>
      </c>
      <c r="HPJ1791" s="62">
        <v>53131609</v>
      </c>
      <c r="HPK1791" s="62">
        <v>53131609</v>
      </c>
      <c r="HPL1791" s="62">
        <v>53131609</v>
      </c>
      <c r="HPM1791" s="62">
        <v>53131609</v>
      </c>
      <c r="HPN1791" s="62">
        <v>53131609</v>
      </c>
      <c r="HPO1791" s="62">
        <v>53131609</v>
      </c>
      <c r="HPP1791" s="62">
        <v>53131609</v>
      </c>
      <c r="HPQ1791" s="62">
        <v>53131609</v>
      </c>
      <c r="HPR1791" s="62">
        <v>53131609</v>
      </c>
      <c r="HPS1791" s="62">
        <v>53131609</v>
      </c>
      <c r="HPT1791" s="62">
        <v>53131609</v>
      </c>
      <c r="HPU1791" s="62">
        <v>53131609</v>
      </c>
      <c r="HPV1791" s="62">
        <v>53131609</v>
      </c>
      <c r="HPW1791" s="62">
        <v>53131609</v>
      </c>
      <c r="HPX1791" s="62">
        <v>53131609</v>
      </c>
      <c r="HPY1791" s="62">
        <v>53131609</v>
      </c>
      <c r="HPZ1791" s="62">
        <v>53131609</v>
      </c>
      <c r="HQA1791" s="62">
        <v>53131609</v>
      </c>
      <c r="HQB1791" s="62">
        <v>53131609</v>
      </c>
      <c r="HQC1791" s="62">
        <v>53131609</v>
      </c>
      <c r="HQD1791" s="62">
        <v>53131609</v>
      </c>
      <c r="HQE1791" s="62">
        <v>53131609</v>
      </c>
      <c r="HQF1791" s="62">
        <v>53131609</v>
      </c>
      <c r="HQG1791" s="62">
        <v>53131609</v>
      </c>
      <c r="HQH1791" s="62">
        <v>53131609</v>
      </c>
      <c r="HQI1791" s="62">
        <v>53131609</v>
      </c>
      <c r="HQJ1791" s="62">
        <v>53131609</v>
      </c>
      <c r="HQK1791" s="62">
        <v>53131609</v>
      </c>
      <c r="HQL1791" s="62">
        <v>53131609</v>
      </c>
      <c r="HQM1791" s="62">
        <v>53131609</v>
      </c>
      <c r="HQN1791" s="62">
        <v>53131609</v>
      </c>
      <c r="HQO1791" s="62">
        <v>53131609</v>
      </c>
      <c r="HQP1791" s="62">
        <v>53131609</v>
      </c>
      <c r="HQQ1791" s="62">
        <v>53131609</v>
      </c>
      <c r="HQR1791" s="62">
        <v>53131609</v>
      </c>
      <c r="HQS1791" s="62">
        <v>53131609</v>
      </c>
      <c r="HQT1791" s="62">
        <v>53131609</v>
      </c>
      <c r="HQU1791" s="62">
        <v>53131609</v>
      </c>
      <c r="HQV1791" s="62">
        <v>53131609</v>
      </c>
      <c r="HQW1791" s="62">
        <v>53131609</v>
      </c>
      <c r="HQX1791" s="62">
        <v>53131609</v>
      </c>
      <c r="HQY1791" s="62">
        <v>53131609</v>
      </c>
      <c r="HQZ1791" s="62">
        <v>53131609</v>
      </c>
      <c r="HRA1791" s="62">
        <v>53131609</v>
      </c>
      <c r="HRB1791" s="62">
        <v>53131609</v>
      </c>
      <c r="HRC1791" s="62">
        <v>53131609</v>
      </c>
      <c r="HRD1791" s="62">
        <v>53131609</v>
      </c>
      <c r="HRE1791" s="62">
        <v>53131609</v>
      </c>
      <c r="HRF1791" s="62">
        <v>53131609</v>
      </c>
      <c r="HRG1791" s="62">
        <v>53131609</v>
      </c>
      <c r="HRH1791" s="62">
        <v>53131609</v>
      </c>
      <c r="HRI1791" s="62">
        <v>53131609</v>
      </c>
      <c r="HRJ1791" s="62">
        <v>53131609</v>
      </c>
      <c r="HRK1791" s="62">
        <v>53131609</v>
      </c>
      <c r="HRL1791" s="62">
        <v>53131609</v>
      </c>
      <c r="HRM1791" s="62">
        <v>53131609</v>
      </c>
      <c r="HRN1791" s="62">
        <v>53131609</v>
      </c>
      <c r="HRO1791" s="62">
        <v>53131609</v>
      </c>
      <c r="HRP1791" s="62">
        <v>53131609</v>
      </c>
      <c r="HRQ1791" s="62">
        <v>53131609</v>
      </c>
      <c r="HRR1791" s="62">
        <v>53131609</v>
      </c>
      <c r="HRS1791" s="62">
        <v>53131609</v>
      </c>
      <c r="HRT1791" s="62">
        <v>53131609</v>
      </c>
      <c r="HRU1791" s="62">
        <v>53131609</v>
      </c>
      <c r="HRV1791" s="62">
        <v>53131609</v>
      </c>
      <c r="HRW1791" s="62">
        <v>53131609</v>
      </c>
      <c r="HRX1791" s="62">
        <v>53131609</v>
      </c>
      <c r="HRY1791" s="62">
        <v>53131609</v>
      </c>
      <c r="HRZ1791" s="62">
        <v>53131609</v>
      </c>
      <c r="HSA1791" s="62">
        <v>53131609</v>
      </c>
      <c r="HSB1791" s="62">
        <v>53131609</v>
      </c>
      <c r="HSC1791" s="62">
        <v>53131609</v>
      </c>
      <c r="HSD1791" s="62">
        <v>53131609</v>
      </c>
      <c r="HSE1791" s="62">
        <v>53131609</v>
      </c>
      <c r="HSF1791" s="62">
        <v>53131609</v>
      </c>
      <c r="HSG1791" s="62">
        <v>53131609</v>
      </c>
      <c r="HSH1791" s="62">
        <v>53131609</v>
      </c>
      <c r="HSI1791" s="62">
        <v>53131609</v>
      </c>
      <c r="HSJ1791" s="62">
        <v>53131609</v>
      </c>
      <c r="HSK1791" s="62">
        <v>53131609</v>
      </c>
      <c r="HSL1791" s="62">
        <v>53131609</v>
      </c>
      <c r="HSM1791" s="62">
        <v>53131609</v>
      </c>
      <c r="HSN1791" s="62">
        <v>53131609</v>
      </c>
      <c r="HSO1791" s="62">
        <v>53131609</v>
      </c>
      <c r="HSP1791" s="62">
        <v>53131609</v>
      </c>
      <c r="HSQ1791" s="62">
        <v>53131609</v>
      </c>
      <c r="HSR1791" s="62">
        <v>53131609</v>
      </c>
      <c r="HSS1791" s="62">
        <v>53131609</v>
      </c>
      <c r="HST1791" s="62">
        <v>53131609</v>
      </c>
      <c r="HSU1791" s="62">
        <v>53131609</v>
      </c>
      <c r="HSV1791" s="62">
        <v>53131609</v>
      </c>
      <c r="HSW1791" s="62">
        <v>53131609</v>
      </c>
      <c r="HSX1791" s="62">
        <v>53131609</v>
      </c>
      <c r="HSY1791" s="62">
        <v>53131609</v>
      </c>
      <c r="HSZ1791" s="62">
        <v>53131609</v>
      </c>
      <c r="HTA1791" s="62">
        <v>53131609</v>
      </c>
      <c r="HTB1791" s="62">
        <v>53131609</v>
      </c>
      <c r="HTC1791" s="62">
        <v>53131609</v>
      </c>
      <c r="HTD1791" s="62">
        <v>53131609</v>
      </c>
      <c r="HTE1791" s="62">
        <v>53131609</v>
      </c>
      <c r="HTF1791" s="62">
        <v>53131609</v>
      </c>
      <c r="HTG1791" s="62">
        <v>53131609</v>
      </c>
      <c r="HTH1791" s="62">
        <v>53131609</v>
      </c>
      <c r="HTI1791" s="62">
        <v>53131609</v>
      </c>
      <c r="HTJ1791" s="62">
        <v>53131609</v>
      </c>
      <c r="HTK1791" s="62">
        <v>53131609</v>
      </c>
      <c r="HTL1791" s="62">
        <v>53131609</v>
      </c>
      <c r="HTM1791" s="62">
        <v>53131609</v>
      </c>
      <c r="HTN1791" s="62">
        <v>53131609</v>
      </c>
      <c r="HTO1791" s="62">
        <v>53131609</v>
      </c>
      <c r="HTP1791" s="62">
        <v>53131609</v>
      </c>
      <c r="HTQ1791" s="62">
        <v>53131609</v>
      </c>
      <c r="HTR1791" s="62">
        <v>53131609</v>
      </c>
      <c r="HTS1791" s="62">
        <v>53131609</v>
      </c>
      <c r="HTT1791" s="62">
        <v>53131609</v>
      </c>
      <c r="HTU1791" s="62">
        <v>53131609</v>
      </c>
      <c r="HTV1791" s="62">
        <v>53131609</v>
      </c>
      <c r="HTW1791" s="62">
        <v>53131609</v>
      </c>
      <c r="HTX1791" s="62">
        <v>53131609</v>
      </c>
      <c r="HTY1791" s="62">
        <v>53131609</v>
      </c>
      <c r="HTZ1791" s="62">
        <v>53131609</v>
      </c>
      <c r="HUA1791" s="62">
        <v>53131609</v>
      </c>
      <c r="HUB1791" s="62">
        <v>53131609</v>
      </c>
      <c r="HUC1791" s="62">
        <v>53131609</v>
      </c>
      <c r="HUD1791" s="62">
        <v>53131609</v>
      </c>
      <c r="HUE1791" s="62">
        <v>53131609</v>
      </c>
      <c r="HUF1791" s="62">
        <v>53131609</v>
      </c>
      <c r="HUG1791" s="62">
        <v>53131609</v>
      </c>
      <c r="HUH1791" s="62">
        <v>53131609</v>
      </c>
      <c r="HUI1791" s="62">
        <v>53131609</v>
      </c>
      <c r="HUJ1791" s="62">
        <v>53131609</v>
      </c>
      <c r="HUK1791" s="62">
        <v>53131609</v>
      </c>
      <c r="HUL1791" s="62">
        <v>53131609</v>
      </c>
      <c r="HUM1791" s="62">
        <v>53131609</v>
      </c>
      <c r="HUN1791" s="62">
        <v>53131609</v>
      </c>
      <c r="HUO1791" s="62">
        <v>53131609</v>
      </c>
      <c r="HUP1791" s="62">
        <v>53131609</v>
      </c>
      <c r="HUQ1791" s="62">
        <v>53131609</v>
      </c>
      <c r="HUR1791" s="62">
        <v>53131609</v>
      </c>
      <c r="HUS1791" s="62">
        <v>53131609</v>
      </c>
      <c r="HUT1791" s="62">
        <v>53131609</v>
      </c>
      <c r="HUU1791" s="62">
        <v>53131609</v>
      </c>
      <c r="HUV1791" s="62">
        <v>53131609</v>
      </c>
      <c r="HUW1791" s="62">
        <v>53131609</v>
      </c>
      <c r="HUX1791" s="62">
        <v>53131609</v>
      </c>
      <c r="HUY1791" s="62">
        <v>53131609</v>
      </c>
      <c r="HUZ1791" s="62">
        <v>53131609</v>
      </c>
      <c r="HVA1791" s="62">
        <v>53131609</v>
      </c>
      <c r="HVB1791" s="62">
        <v>53131609</v>
      </c>
      <c r="HVC1791" s="62">
        <v>53131609</v>
      </c>
      <c r="HVD1791" s="62">
        <v>53131609</v>
      </c>
      <c r="HVE1791" s="62">
        <v>53131609</v>
      </c>
      <c r="HVF1791" s="62">
        <v>53131609</v>
      </c>
      <c r="HVG1791" s="62">
        <v>53131609</v>
      </c>
      <c r="HVH1791" s="62">
        <v>53131609</v>
      </c>
      <c r="HVI1791" s="62">
        <v>53131609</v>
      </c>
      <c r="HVJ1791" s="62">
        <v>53131609</v>
      </c>
      <c r="HVK1791" s="62">
        <v>53131609</v>
      </c>
      <c r="HVL1791" s="62">
        <v>53131609</v>
      </c>
      <c r="HVM1791" s="62">
        <v>53131609</v>
      </c>
      <c r="HVN1791" s="62">
        <v>53131609</v>
      </c>
      <c r="HVO1791" s="62">
        <v>53131609</v>
      </c>
      <c r="HVP1791" s="62">
        <v>53131609</v>
      </c>
      <c r="HVQ1791" s="62">
        <v>53131609</v>
      </c>
      <c r="HVR1791" s="62">
        <v>53131609</v>
      </c>
      <c r="HVS1791" s="62">
        <v>53131609</v>
      </c>
      <c r="HVT1791" s="62">
        <v>53131609</v>
      </c>
      <c r="HVU1791" s="62">
        <v>53131609</v>
      </c>
      <c r="HVV1791" s="62">
        <v>53131609</v>
      </c>
      <c r="HVW1791" s="62">
        <v>53131609</v>
      </c>
      <c r="HVX1791" s="62">
        <v>53131609</v>
      </c>
      <c r="HVY1791" s="62">
        <v>53131609</v>
      </c>
      <c r="HVZ1791" s="62">
        <v>53131609</v>
      </c>
      <c r="HWA1791" s="62">
        <v>53131609</v>
      </c>
      <c r="HWB1791" s="62">
        <v>53131609</v>
      </c>
      <c r="HWC1791" s="62">
        <v>53131609</v>
      </c>
      <c r="HWD1791" s="62">
        <v>53131609</v>
      </c>
      <c r="HWE1791" s="62">
        <v>53131609</v>
      </c>
      <c r="HWF1791" s="62">
        <v>53131609</v>
      </c>
      <c r="HWG1791" s="62">
        <v>53131609</v>
      </c>
      <c r="HWH1791" s="62">
        <v>53131609</v>
      </c>
      <c r="HWI1791" s="62">
        <v>53131609</v>
      </c>
      <c r="HWJ1791" s="62">
        <v>53131609</v>
      </c>
      <c r="HWK1791" s="62">
        <v>53131609</v>
      </c>
      <c r="HWL1791" s="62">
        <v>53131609</v>
      </c>
      <c r="HWM1791" s="62">
        <v>53131609</v>
      </c>
      <c r="HWN1791" s="62">
        <v>53131609</v>
      </c>
      <c r="HWO1791" s="62">
        <v>53131609</v>
      </c>
      <c r="HWP1791" s="62">
        <v>53131609</v>
      </c>
      <c r="HWQ1791" s="62">
        <v>53131609</v>
      </c>
      <c r="HWR1791" s="62">
        <v>53131609</v>
      </c>
      <c r="HWS1791" s="62">
        <v>53131609</v>
      </c>
      <c r="HWT1791" s="62">
        <v>53131609</v>
      </c>
      <c r="HWU1791" s="62">
        <v>53131609</v>
      </c>
      <c r="HWV1791" s="62">
        <v>53131609</v>
      </c>
      <c r="HWW1791" s="62">
        <v>53131609</v>
      </c>
      <c r="HWX1791" s="62">
        <v>53131609</v>
      </c>
      <c r="HWY1791" s="62">
        <v>53131609</v>
      </c>
      <c r="HWZ1791" s="62">
        <v>53131609</v>
      </c>
      <c r="HXA1791" s="62">
        <v>53131609</v>
      </c>
      <c r="HXB1791" s="62">
        <v>53131609</v>
      </c>
      <c r="HXC1791" s="62">
        <v>53131609</v>
      </c>
      <c r="HXD1791" s="62">
        <v>53131609</v>
      </c>
      <c r="HXE1791" s="62">
        <v>53131609</v>
      </c>
      <c r="HXF1791" s="62">
        <v>53131609</v>
      </c>
      <c r="HXG1791" s="62">
        <v>53131609</v>
      </c>
      <c r="HXH1791" s="62">
        <v>53131609</v>
      </c>
      <c r="HXI1791" s="62">
        <v>53131609</v>
      </c>
      <c r="HXJ1791" s="62">
        <v>53131609</v>
      </c>
      <c r="HXK1791" s="62">
        <v>53131609</v>
      </c>
      <c r="HXL1791" s="62">
        <v>53131609</v>
      </c>
      <c r="HXM1791" s="62">
        <v>53131609</v>
      </c>
      <c r="HXN1791" s="62">
        <v>53131609</v>
      </c>
      <c r="HXO1791" s="62">
        <v>53131609</v>
      </c>
      <c r="HXP1791" s="62">
        <v>53131609</v>
      </c>
      <c r="HXQ1791" s="62">
        <v>53131609</v>
      </c>
      <c r="HXR1791" s="62">
        <v>53131609</v>
      </c>
      <c r="HXS1791" s="62">
        <v>53131609</v>
      </c>
      <c r="HXT1791" s="62">
        <v>53131609</v>
      </c>
      <c r="HXU1791" s="62">
        <v>53131609</v>
      </c>
      <c r="HXV1791" s="62">
        <v>53131609</v>
      </c>
      <c r="HXW1791" s="62">
        <v>53131609</v>
      </c>
      <c r="HXX1791" s="62">
        <v>53131609</v>
      </c>
      <c r="HXY1791" s="62">
        <v>53131609</v>
      </c>
      <c r="HXZ1791" s="62">
        <v>53131609</v>
      </c>
      <c r="HYA1791" s="62">
        <v>53131609</v>
      </c>
      <c r="HYB1791" s="62">
        <v>53131609</v>
      </c>
      <c r="HYC1791" s="62">
        <v>53131609</v>
      </c>
      <c r="HYD1791" s="62">
        <v>53131609</v>
      </c>
      <c r="HYE1791" s="62">
        <v>53131609</v>
      </c>
      <c r="HYF1791" s="62">
        <v>53131609</v>
      </c>
      <c r="HYG1791" s="62">
        <v>53131609</v>
      </c>
      <c r="HYH1791" s="62">
        <v>53131609</v>
      </c>
      <c r="HYI1791" s="62">
        <v>53131609</v>
      </c>
      <c r="HYJ1791" s="62">
        <v>53131609</v>
      </c>
      <c r="HYK1791" s="62">
        <v>53131609</v>
      </c>
      <c r="HYL1791" s="62">
        <v>53131609</v>
      </c>
      <c r="HYM1791" s="62">
        <v>53131609</v>
      </c>
      <c r="HYN1791" s="62">
        <v>53131609</v>
      </c>
      <c r="HYO1791" s="62">
        <v>53131609</v>
      </c>
      <c r="HYP1791" s="62">
        <v>53131609</v>
      </c>
      <c r="HYQ1791" s="62">
        <v>53131609</v>
      </c>
      <c r="HYR1791" s="62">
        <v>53131609</v>
      </c>
      <c r="HYS1791" s="62">
        <v>53131609</v>
      </c>
      <c r="HYT1791" s="62">
        <v>53131609</v>
      </c>
      <c r="HYU1791" s="62">
        <v>53131609</v>
      </c>
      <c r="HYV1791" s="62">
        <v>53131609</v>
      </c>
      <c r="HYW1791" s="62">
        <v>53131609</v>
      </c>
      <c r="HYX1791" s="62">
        <v>53131609</v>
      </c>
      <c r="HYY1791" s="62">
        <v>53131609</v>
      </c>
      <c r="HYZ1791" s="62">
        <v>53131609</v>
      </c>
      <c r="HZA1791" s="62">
        <v>53131609</v>
      </c>
      <c r="HZB1791" s="62">
        <v>53131609</v>
      </c>
      <c r="HZC1791" s="62">
        <v>53131609</v>
      </c>
      <c r="HZD1791" s="62">
        <v>53131609</v>
      </c>
      <c r="HZE1791" s="62">
        <v>53131609</v>
      </c>
      <c r="HZF1791" s="62">
        <v>53131609</v>
      </c>
      <c r="HZG1791" s="62">
        <v>53131609</v>
      </c>
      <c r="HZH1791" s="62">
        <v>53131609</v>
      </c>
      <c r="HZI1791" s="62">
        <v>53131609</v>
      </c>
      <c r="HZJ1791" s="62">
        <v>53131609</v>
      </c>
      <c r="HZK1791" s="62">
        <v>53131609</v>
      </c>
      <c r="HZL1791" s="62">
        <v>53131609</v>
      </c>
      <c r="HZM1791" s="62">
        <v>53131609</v>
      </c>
      <c r="HZN1791" s="62">
        <v>53131609</v>
      </c>
      <c r="HZO1791" s="62">
        <v>53131609</v>
      </c>
      <c r="HZP1791" s="62">
        <v>53131609</v>
      </c>
      <c r="HZQ1791" s="62">
        <v>53131609</v>
      </c>
      <c r="HZR1791" s="62">
        <v>53131609</v>
      </c>
      <c r="HZS1791" s="62">
        <v>53131609</v>
      </c>
      <c r="HZT1791" s="62">
        <v>53131609</v>
      </c>
      <c r="HZU1791" s="62">
        <v>53131609</v>
      </c>
      <c r="HZV1791" s="62">
        <v>53131609</v>
      </c>
      <c r="HZW1791" s="62">
        <v>53131609</v>
      </c>
      <c r="HZX1791" s="62">
        <v>53131609</v>
      </c>
      <c r="HZY1791" s="62">
        <v>53131609</v>
      </c>
      <c r="HZZ1791" s="62">
        <v>53131609</v>
      </c>
      <c r="IAA1791" s="62">
        <v>53131609</v>
      </c>
      <c r="IAB1791" s="62">
        <v>53131609</v>
      </c>
      <c r="IAC1791" s="62">
        <v>53131609</v>
      </c>
      <c r="IAD1791" s="62">
        <v>53131609</v>
      </c>
      <c r="IAE1791" s="62">
        <v>53131609</v>
      </c>
      <c r="IAF1791" s="62">
        <v>53131609</v>
      </c>
      <c r="IAG1791" s="62">
        <v>53131609</v>
      </c>
      <c r="IAH1791" s="62">
        <v>53131609</v>
      </c>
      <c r="IAI1791" s="62">
        <v>53131609</v>
      </c>
      <c r="IAJ1791" s="62">
        <v>53131609</v>
      </c>
      <c r="IAK1791" s="62">
        <v>53131609</v>
      </c>
      <c r="IAL1791" s="62">
        <v>53131609</v>
      </c>
      <c r="IAM1791" s="62">
        <v>53131609</v>
      </c>
      <c r="IAN1791" s="62">
        <v>53131609</v>
      </c>
      <c r="IAO1791" s="62">
        <v>53131609</v>
      </c>
      <c r="IAP1791" s="62">
        <v>53131609</v>
      </c>
      <c r="IAQ1791" s="62">
        <v>53131609</v>
      </c>
      <c r="IAR1791" s="62">
        <v>53131609</v>
      </c>
      <c r="IAS1791" s="62">
        <v>53131609</v>
      </c>
      <c r="IAT1791" s="62">
        <v>53131609</v>
      </c>
      <c r="IAU1791" s="62">
        <v>53131609</v>
      </c>
      <c r="IAV1791" s="62">
        <v>53131609</v>
      </c>
      <c r="IAW1791" s="62">
        <v>53131609</v>
      </c>
      <c r="IAX1791" s="62">
        <v>53131609</v>
      </c>
      <c r="IAY1791" s="62">
        <v>53131609</v>
      </c>
      <c r="IAZ1791" s="62">
        <v>53131609</v>
      </c>
      <c r="IBA1791" s="62">
        <v>53131609</v>
      </c>
      <c r="IBB1791" s="62">
        <v>53131609</v>
      </c>
      <c r="IBC1791" s="62">
        <v>53131609</v>
      </c>
      <c r="IBD1791" s="62">
        <v>53131609</v>
      </c>
      <c r="IBE1791" s="62">
        <v>53131609</v>
      </c>
      <c r="IBF1791" s="62">
        <v>53131609</v>
      </c>
      <c r="IBG1791" s="62">
        <v>53131609</v>
      </c>
      <c r="IBH1791" s="62">
        <v>53131609</v>
      </c>
      <c r="IBI1791" s="62">
        <v>53131609</v>
      </c>
      <c r="IBJ1791" s="62">
        <v>53131609</v>
      </c>
      <c r="IBK1791" s="62">
        <v>53131609</v>
      </c>
      <c r="IBL1791" s="62">
        <v>53131609</v>
      </c>
      <c r="IBM1791" s="62">
        <v>53131609</v>
      </c>
      <c r="IBN1791" s="62">
        <v>53131609</v>
      </c>
      <c r="IBO1791" s="62">
        <v>53131609</v>
      </c>
      <c r="IBP1791" s="62">
        <v>53131609</v>
      </c>
      <c r="IBQ1791" s="62">
        <v>53131609</v>
      </c>
      <c r="IBR1791" s="62">
        <v>53131609</v>
      </c>
      <c r="IBS1791" s="62">
        <v>53131609</v>
      </c>
      <c r="IBT1791" s="62">
        <v>53131609</v>
      </c>
      <c r="IBU1791" s="62">
        <v>53131609</v>
      </c>
      <c r="IBV1791" s="62">
        <v>53131609</v>
      </c>
      <c r="IBW1791" s="62">
        <v>53131609</v>
      </c>
      <c r="IBX1791" s="62">
        <v>53131609</v>
      </c>
      <c r="IBY1791" s="62">
        <v>53131609</v>
      </c>
      <c r="IBZ1791" s="62">
        <v>53131609</v>
      </c>
      <c r="ICA1791" s="62">
        <v>53131609</v>
      </c>
      <c r="ICB1791" s="62">
        <v>53131609</v>
      </c>
      <c r="ICC1791" s="62">
        <v>53131609</v>
      </c>
      <c r="ICD1791" s="62">
        <v>53131609</v>
      </c>
      <c r="ICE1791" s="62">
        <v>53131609</v>
      </c>
      <c r="ICF1791" s="62">
        <v>53131609</v>
      </c>
      <c r="ICG1791" s="62">
        <v>53131609</v>
      </c>
      <c r="ICH1791" s="62">
        <v>53131609</v>
      </c>
      <c r="ICI1791" s="62">
        <v>53131609</v>
      </c>
      <c r="ICJ1791" s="62">
        <v>53131609</v>
      </c>
      <c r="ICK1791" s="62">
        <v>53131609</v>
      </c>
      <c r="ICL1791" s="62">
        <v>53131609</v>
      </c>
      <c r="ICM1791" s="62">
        <v>53131609</v>
      </c>
      <c r="ICN1791" s="62">
        <v>53131609</v>
      </c>
      <c r="ICO1791" s="62">
        <v>53131609</v>
      </c>
      <c r="ICP1791" s="62">
        <v>53131609</v>
      </c>
      <c r="ICQ1791" s="62">
        <v>53131609</v>
      </c>
      <c r="ICR1791" s="62">
        <v>53131609</v>
      </c>
      <c r="ICS1791" s="62">
        <v>53131609</v>
      </c>
      <c r="ICT1791" s="62">
        <v>53131609</v>
      </c>
      <c r="ICU1791" s="62">
        <v>53131609</v>
      </c>
      <c r="ICV1791" s="62">
        <v>53131609</v>
      </c>
      <c r="ICW1791" s="62">
        <v>53131609</v>
      </c>
      <c r="ICX1791" s="62">
        <v>53131609</v>
      </c>
      <c r="ICY1791" s="62">
        <v>53131609</v>
      </c>
      <c r="ICZ1791" s="62">
        <v>53131609</v>
      </c>
      <c r="IDA1791" s="62">
        <v>53131609</v>
      </c>
      <c r="IDB1791" s="62">
        <v>53131609</v>
      </c>
      <c r="IDC1791" s="62">
        <v>53131609</v>
      </c>
      <c r="IDD1791" s="62">
        <v>53131609</v>
      </c>
      <c r="IDE1791" s="62">
        <v>53131609</v>
      </c>
      <c r="IDF1791" s="62">
        <v>53131609</v>
      </c>
      <c r="IDG1791" s="62">
        <v>53131609</v>
      </c>
      <c r="IDH1791" s="62">
        <v>53131609</v>
      </c>
      <c r="IDI1791" s="62">
        <v>53131609</v>
      </c>
      <c r="IDJ1791" s="62">
        <v>53131609</v>
      </c>
      <c r="IDK1791" s="62">
        <v>53131609</v>
      </c>
      <c r="IDL1791" s="62">
        <v>53131609</v>
      </c>
      <c r="IDM1791" s="62">
        <v>53131609</v>
      </c>
      <c r="IDN1791" s="62">
        <v>53131609</v>
      </c>
      <c r="IDO1791" s="62">
        <v>53131609</v>
      </c>
      <c r="IDP1791" s="62">
        <v>53131609</v>
      </c>
      <c r="IDQ1791" s="62">
        <v>53131609</v>
      </c>
      <c r="IDR1791" s="62">
        <v>53131609</v>
      </c>
      <c r="IDS1791" s="62">
        <v>53131609</v>
      </c>
      <c r="IDT1791" s="62">
        <v>53131609</v>
      </c>
      <c r="IDU1791" s="62">
        <v>53131609</v>
      </c>
      <c r="IDV1791" s="62">
        <v>53131609</v>
      </c>
      <c r="IDW1791" s="62">
        <v>53131609</v>
      </c>
      <c r="IDX1791" s="62">
        <v>53131609</v>
      </c>
      <c r="IDY1791" s="62">
        <v>53131609</v>
      </c>
      <c r="IDZ1791" s="62">
        <v>53131609</v>
      </c>
      <c r="IEA1791" s="62">
        <v>53131609</v>
      </c>
      <c r="IEB1791" s="62">
        <v>53131609</v>
      </c>
      <c r="IEC1791" s="62">
        <v>53131609</v>
      </c>
      <c r="IED1791" s="62">
        <v>53131609</v>
      </c>
      <c r="IEE1791" s="62">
        <v>53131609</v>
      </c>
      <c r="IEF1791" s="62">
        <v>53131609</v>
      </c>
      <c r="IEG1791" s="62">
        <v>53131609</v>
      </c>
      <c r="IEH1791" s="62">
        <v>53131609</v>
      </c>
      <c r="IEI1791" s="62">
        <v>53131609</v>
      </c>
      <c r="IEJ1791" s="62">
        <v>53131609</v>
      </c>
      <c r="IEK1791" s="62">
        <v>53131609</v>
      </c>
      <c r="IEL1791" s="62">
        <v>53131609</v>
      </c>
      <c r="IEM1791" s="62">
        <v>53131609</v>
      </c>
      <c r="IEN1791" s="62">
        <v>53131609</v>
      </c>
      <c r="IEO1791" s="62">
        <v>53131609</v>
      </c>
      <c r="IEP1791" s="62">
        <v>53131609</v>
      </c>
      <c r="IEQ1791" s="62">
        <v>53131609</v>
      </c>
      <c r="IER1791" s="62">
        <v>53131609</v>
      </c>
      <c r="IES1791" s="62">
        <v>53131609</v>
      </c>
      <c r="IET1791" s="62">
        <v>53131609</v>
      </c>
      <c r="IEU1791" s="62">
        <v>53131609</v>
      </c>
      <c r="IEV1791" s="62">
        <v>53131609</v>
      </c>
      <c r="IEW1791" s="62">
        <v>53131609</v>
      </c>
      <c r="IEX1791" s="62">
        <v>53131609</v>
      </c>
      <c r="IEY1791" s="62">
        <v>53131609</v>
      </c>
      <c r="IEZ1791" s="62">
        <v>53131609</v>
      </c>
      <c r="IFA1791" s="62">
        <v>53131609</v>
      </c>
      <c r="IFB1791" s="62">
        <v>53131609</v>
      </c>
      <c r="IFC1791" s="62">
        <v>53131609</v>
      </c>
      <c r="IFD1791" s="62">
        <v>53131609</v>
      </c>
      <c r="IFE1791" s="62">
        <v>53131609</v>
      </c>
      <c r="IFF1791" s="62">
        <v>53131609</v>
      </c>
      <c r="IFG1791" s="62">
        <v>53131609</v>
      </c>
      <c r="IFH1791" s="62">
        <v>53131609</v>
      </c>
      <c r="IFI1791" s="62">
        <v>53131609</v>
      </c>
      <c r="IFJ1791" s="62">
        <v>53131609</v>
      </c>
      <c r="IFK1791" s="62">
        <v>53131609</v>
      </c>
      <c r="IFL1791" s="62">
        <v>53131609</v>
      </c>
      <c r="IFM1791" s="62">
        <v>53131609</v>
      </c>
      <c r="IFN1791" s="62">
        <v>53131609</v>
      </c>
      <c r="IFO1791" s="62">
        <v>53131609</v>
      </c>
      <c r="IFP1791" s="62">
        <v>53131609</v>
      </c>
      <c r="IFQ1791" s="62">
        <v>53131609</v>
      </c>
      <c r="IFR1791" s="62">
        <v>53131609</v>
      </c>
      <c r="IFS1791" s="62">
        <v>53131609</v>
      </c>
      <c r="IFT1791" s="62">
        <v>53131609</v>
      </c>
      <c r="IFU1791" s="62">
        <v>53131609</v>
      </c>
      <c r="IFV1791" s="62">
        <v>53131609</v>
      </c>
      <c r="IFW1791" s="62">
        <v>53131609</v>
      </c>
      <c r="IFX1791" s="62">
        <v>53131609</v>
      </c>
      <c r="IFY1791" s="62">
        <v>53131609</v>
      </c>
      <c r="IFZ1791" s="62">
        <v>53131609</v>
      </c>
      <c r="IGA1791" s="62">
        <v>53131609</v>
      </c>
      <c r="IGB1791" s="62">
        <v>53131609</v>
      </c>
      <c r="IGC1791" s="62">
        <v>53131609</v>
      </c>
      <c r="IGD1791" s="62">
        <v>53131609</v>
      </c>
      <c r="IGE1791" s="62">
        <v>53131609</v>
      </c>
      <c r="IGF1791" s="62">
        <v>53131609</v>
      </c>
      <c r="IGG1791" s="62">
        <v>53131609</v>
      </c>
      <c r="IGH1791" s="62">
        <v>53131609</v>
      </c>
      <c r="IGI1791" s="62">
        <v>53131609</v>
      </c>
      <c r="IGJ1791" s="62">
        <v>53131609</v>
      </c>
      <c r="IGK1791" s="62">
        <v>53131609</v>
      </c>
      <c r="IGL1791" s="62">
        <v>53131609</v>
      </c>
      <c r="IGM1791" s="62">
        <v>53131609</v>
      </c>
      <c r="IGN1791" s="62">
        <v>53131609</v>
      </c>
      <c r="IGO1791" s="62">
        <v>53131609</v>
      </c>
      <c r="IGP1791" s="62">
        <v>53131609</v>
      </c>
      <c r="IGQ1791" s="62">
        <v>53131609</v>
      </c>
      <c r="IGR1791" s="62">
        <v>53131609</v>
      </c>
      <c r="IGS1791" s="62">
        <v>53131609</v>
      </c>
      <c r="IGT1791" s="62">
        <v>53131609</v>
      </c>
      <c r="IGU1791" s="62">
        <v>53131609</v>
      </c>
      <c r="IGV1791" s="62">
        <v>53131609</v>
      </c>
      <c r="IGW1791" s="62">
        <v>53131609</v>
      </c>
      <c r="IGX1791" s="62">
        <v>53131609</v>
      </c>
      <c r="IGY1791" s="62">
        <v>53131609</v>
      </c>
      <c r="IGZ1791" s="62">
        <v>53131609</v>
      </c>
      <c r="IHA1791" s="62">
        <v>53131609</v>
      </c>
      <c r="IHB1791" s="62">
        <v>53131609</v>
      </c>
      <c r="IHC1791" s="62">
        <v>53131609</v>
      </c>
      <c r="IHD1791" s="62">
        <v>53131609</v>
      </c>
      <c r="IHE1791" s="62">
        <v>53131609</v>
      </c>
      <c r="IHF1791" s="62">
        <v>53131609</v>
      </c>
      <c r="IHG1791" s="62">
        <v>53131609</v>
      </c>
      <c r="IHH1791" s="62">
        <v>53131609</v>
      </c>
      <c r="IHI1791" s="62">
        <v>53131609</v>
      </c>
      <c r="IHJ1791" s="62">
        <v>53131609</v>
      </c>
      <c r="IHK1791" s="62">
        <v>53131609</v>
      </c>
      <c r="IHL1791" s="62">
        <v>53131609</v>
      </c>
      <c r="IHM1791" s="62">
        <v>53131609</v>
      </c>
      <c r="IHN1791" s="62">
        <v>53131609</v>
      </c>
      <c r="IHO1791" s="62">
        <v>53131609</v>
      </c>
      <c r="IHP1791" s="62">
        <v>53131609</v>
      </c>
      <c r="IHQ1791" s="62">
        <v>53131609</v>
      </c>
      <c r="IHR1791" s="62">
        <v>53131609</v>
      </c>
      <c r="IHS1791" s="62">
        <v>53131609</v>
      </c>
      <c r="IHT1791" s="62">
        <v>53131609</v>
      </c>
      <c r="IHU1791" s="62">
        <v>53131609</v>
      </c>
      <c r="IHV1791" s="62">
        <v>53131609</v>
      </c>
      <c r="IHW1791" s="62">
        <v>53131609</v>
      </c>
      <c r="IHX1791" s="62">
        <v>53131609</v>
      </c>
      <c r="IHY1791" s="62">
        <v>53131609</v>
      </c>
      <c r="IHZ1791" s="62">
        <v>53131609</v>
      </c>
      <c r="IIA1791" s="62">
        <v>53131609</v>
      </c>
      <c r="IIB1791" s="62">
        <v>53131609</v>
      </c>
      <c r="IIC1791" s="62">
        <v>53131609</v>
      </c>
      <c r="IID1791" s="62">
        <v>53131609</v>
      </c>
      <c r="IIE1791" s="62">
        <v>53131609</v>
      </c>
      <c r="IIF1791" s="62">
        <v>53131609</v>
      </c>
      <c r="IIG1791" s="62">
        <v>53131609</v>
      </c>
      <c r="IIH1791" s="62">
        <v>53131609</v>
      </c>
      <c r="III1791" s="62">
        <v>53131609</v>
      </c>
      <c r="IIJ1791" s="62">
        <v>53131609</v>
      </c>
      <c r="IIK1791" s="62">
        <v>53131609</v>
      </c>
      <c r="IIL1791" s="62">
        <v>53131609</v>
      </c>
      <c r="IIM1791" s="62">
        <v>53131609</v>
      </c>
      <c r="IIN1791" s="62">
        <v>53131609</v>
      </c>
      <c r="IIO1791" s="62">
        <v>53131609</v>
      </c>
      <c r="IIP1791" s="62">
        <v>53131609</v>
      </c>
      <c r="IIQ1791" s="62">
        <v>53131609</v>
      </c>
      <c r="IIR1791" s="62">
        <v>53131609</v>
      </c>
      <c r="IIS1791" s="62">
        <v>53131609</v>
      </c>
      <c r="IIT1791" s="62">
        <v>53131609</v>
      </c>
      <c r="IIU1791" s="62">
        <v>53131609</v>
      </c>
      <c r="IIV1791" s="62">
        <v>53131609</v>
      </c>
      <c r="IIW1791" s="62">
        <v>53131609</v>
      </c>
      <c r="IIX1791" s="62">
        <v>53131609</v>
      </c>
      <c r="IIY1791" s="62">
        <v>53131609</v>
      </c>
      <c r="IIZ1791" s="62">
        <v>53131609</v>
      </c>
      <c r="IJA1791" s="62">
        <v>53131609</v>
      </c>
      <c r="IJB1791" s="62">
        <v>53131609</v>
      </c>
      <c r="IJC1791" s="62">
        <v>53131609</v>
      </c>
      <c r="IJD1791" s="62">
        <v>53131609</v>
      </c>
      <c r="IJE1791" s="62">
        <v>53131609</v>
      </c>
      <c r="IJF1791" s="62">
        <v>53131609</v>
      </c>
      <c r="IJG1791" s="62">
        <v>53131609</v>
      </c>
      <c r="IJH1791" s="62">
        <v>53131609</v>
      </c>
      <c r="IJI1791" s="62">
        <v>53131609</v>
      </c>
      <c r="IJJ1791" s="62">
        <v>53131609</v>
      </c>
      <c r="IJK1791" s="62">
        <v>53131609</v>
      </c>
      <c r="IJL1791" s="62">
        <v>53131609</v>
      </c>
      <c r="IJM1791" s="62">
        <v>53131609</v>
      </c>
      <c r="IJN1791" s="62">
        <v>53131609</v>
      </c>
      <c r="IJO1791" s="62">
        <v>53131609</v>
      </c>
      <c r="IJP1791" s="62">
        <v>53131609</v>
      </c>
      <c r="IJQ1791" s="62">
        <v>53131609</v>
      </c>
      <c r="IJR1791" s="62">
        <v>53131609</v>
      </c>
      <c r="IJS1791" s="62">
        <v>53131609</v>
      </c>
      <c r="IJT1791" s="62">
        <v>53131609</v>
      </c>
      <c r="IJU1791" s="62">
        <v>53131609</v>
      </c>
      <c r="IJV1791" s="62">
        <v>53131609</v>
      </c>
      <c r="IJW1791" s="62">
        <v>53131609</v>
      </c>
      <c r="IJX1791" s="62">
        <v>53131609</v>
      </c>
      <c r="IJY1791" s="62">
        <v>53131609</v>
      </c>
      <c r="IJZ1791" s="62">
        <v>53131609</v>
      </c>
      <c r="IKA1791" s="62">
        <v>53131609</v>
      </c>
      <c r="IKB1791" s="62">
        <v>53131609</v>
      </c>
      <c r="IKC1791" s="62">
        <v>53131609</v>
      </c>
      <c r="IKD1791" s="62">
        <v>53131609</v>
      </c>
      <c r="IKE1791" s="62">
        <v>53131609</v>
      </c>
      <c r="IKF1791" s="62">
        <v>53131609</v>
      </c>
      <c r="IKG1791" s="62">
        <v>53131609</v>
      </c>
      <c r="IKH1791" s="62">
        <v>53131609</v>
      </c>
      <c r="IKI1791" s="62">
        <v>53131609</v>
      </c>
      <c r="IKJ1791" s="62">
        <v>53131609</v>
      </c>
      <c r="IKK1791" s="62">
        <v>53131609</v>
      </c>
      <c r="IKL1791" s="62">
        <v>53131609</v>
      </c>
      <c r="IKM1791" s="62">
        <v>53131609</v>
      </c>
      <c r="IKN1791" s="62">
        <v>53131609</v>
      </c>
      <c r="IKO1791" s="62">
        <v>53131609</v>
      </c>
      <c r="IKP1791" s="62">
        <v>53131609</v>
      </c>
      <c r="IKQ1791" s="62">
        <v>53131609</v>
      </c>
      <c r="IKR1791" s="62">
        <v>53131609</v>
      </c>
      <c r="IKS1791" s="62">
        <v>53131609</v>
      </c>
      <c r="IKT1791" s="62">
        <v>53131609</v>
      </c>
      <c r="IKU1791" s="62">
        <v>53131609</v>
      </c>
      <c r="IKV1791" s="62">
        <v>53131609</v>
      </c>
      <c r="IKW1791" s="62">
        <v>53131609</v>
      </c>
      <c r="IKX1791" s="62">
        <v>53131609</v>
      </c>
      <c r="IKY1791" s="62">
        <v>53131609</v>
      </c>
      <c r="IKZ1791" s="62">
        <v>53131609</v>
      </c>
      <c r="ILA1791" s="62">
        <v>53131609</v>
      </c>
      <c r="ILB1791" s="62">
        <v>53131609</v>
      </c>
      <c r="ILC1791" s="62">
        <v>53131609</v>
      </c>
      <c r="ILD1791" s="62">
        <v>53131609</v>
      </c>
      <c r="ILE1791" s="62">
        <v>53131609</v>
      </c>
      <c r="ILF1791" s="62">
        <v>53131609</v>
      </c>
      <c r="ILG1791" s="62">
        <v>53131609</v>
      </c>
      <c r="ILH1791" s="62">
        <v>53131609</v>
      </c>
      <c r="ILI1791" s="62">
        <v>53131609</v>
      </c>
      <c r="ILJ1791" s="62">
        <v>53131609</v>
      </c>
      <c r="ILK1791" s="62">
        <v>53131609</v>
      </c>
      <c r="ILL1791" s="62">
        <v>53131609</v>
      </c>
      <c r="ILM1791" s="62">
        <v>53131609</v>
      </c>
      <c r="ILN1791" s="62">
        <v>53131609</v>
      </c>
      <c r="ILO1791" s="62">
        <v>53131609</v>
      </c>
      <c r="ILP1791" s="62">
        <v>53131609</v>
      </c>
      <c r="ILQ1791" s="62">
        <v>53131609</v>
      </c>
      <c r="ILR1791" s="62">
        <v>53131609</v>
      </c>
      <c r="ILS1791" s="62">
        <v>53131609</v>
      </c>
      <c r="ILT1791" s="62">
        <v>53131609</v>
      </c>
      <c r="ILU1791" s="62">
        <v>53131609</v>
      </c>
      <c r="ILV1791" s="62">
        <v>53131609</v>
      </c>
      <c r="ILW1791" s="62">
        <v>53131609</v>
      </c>
      <c r="ILX1791" s="62">
        <v>53131609</v>
      </c>
      <c r="ILY1791" s="62">
        <v>53131609</v>
      </c>
      <c r="ILZ1791" s="62">
        <v>53131609</v>
      </c>
      <c r="IMA1791" s="62">
        <v>53131609</v>
      </c>
      <c r="IMB1791" s="62">
        <v>53131609</v>
      </c>
      <c r="IMC1791" s="62">
        <v>53131609</v>
      </c>
      <c r="IMD1791" s="62">
        <v>53131609</v>
      </c>
      <c r="IME1791" s="62">
        <v>53131609</v>
      </c>
      <c r="IMF1791" s="62">
        <v>53131609</v>
      </c>
      <c r="IMG1791" s="62">
        <v>53131609</v>
      </c>
      <c r="IMH1791" s="62">
        <v>53131609</v>
      </c>
      <c r="IMI1791" s="62">
        <v>53131609</v>
      </c>
      <c r="IMJ1791" s="62">
        <v>53131609</v>
      </c>
      <c r="IMK1791" s="62">
        <v>53131609</v>
      </c>
      <c r="IML1791" s="62">
        <v>53131609</v>
      </c>
      <c r="IMM1791" s="62">
        <v>53131609</v>
      </c>
      <c r="IMN1791" s="62">
        <v>53131609</v>
      </c>
      <c r="IMO1791" s="62">
        <v>53131609</v>
      </c>
      <c r="IMP1791" s="62">
        <v>53131609</v>
      </c>
      <c r="IMQ1791" s="62">
        <v>53131609</v>
      </c>
      <c r="IMR1791" s="62">
        <v>53131609</v>
      </c>
      <c r="IMS1791" s="62">
        <v>53131609</v>
      </c>
      <c r="IMT1791" s="62">
        <v>53131609</v>
      </c>
      <c r="IMU1791" s="62">
        <v>53131609</v>
      </c>
      <c r="IMV1791" s="62">
        <v>53131609</v>
      </c>
      <c r="IMW1791" s="62">
        <v>53131609</v>
      </c>
      <c r="IMX1791" s="62">
        <v>53131609</v>
      </c>
      <c r="IMY1791" s="62">
        <v>53131609</v>
      </c>
      <c r="IMZ1791" s="62">
        <v>53131609</v>
      </c>
      <c r="INA1791" s="62">
        <v>53131609</v>
      </c>
      <c r="INB1791" s="62">
        <v>53131609</v>
      </c>
      <c r="INC1791" s="62">
        <v>53131609</v>
      </c>
      <c r="IND1791" s="62">
        <v>53131609</v>
      </c>
      <c r="INE1791" s="62">
        <v>53131609</v>
      </c>
      <c r="INF1791" s="62">
        <v>53131609</v>
      </c>
      <c r="ING1791" s="62">
        <v>53131609</v>
      </c>
      <c r="INH1791" s="62">
        <v>53131609</v>
      </c>
      <c r="INI1791" s="62">
        <v>53131609</v>
      </c>
      <c r="INJ1791" s="62">
        <v>53131609</v>
      </c>
      <c r="INK1791" s="62">
        <v>53131609</v>
      </c>
      <c r="INL1791" s="62">
        <v>53131609</v>
      </c>
      <c r="INM1791" s="62">
        <v>53131609</v>
      </c>
      <c r="INN1791" s="62">
        <v>53131609</v>
      </c>
      <c r="INO1791" s="62">
        <v>53131609</v>
      </c>
      <c r="INP1791" s="62">
        <v>53131609</v>
      </c>
      <c r="INQ1791" s="62">
        <v>53131609</v>
      </c>
      <c r="INR1791" s="62">
        <v>53131609</v>
      </c>
      <c r="INS1791" s="62">
        <v>53131609</v>
      </c>
      <c r="INT1791" s="62">
        <v>53131609</v>
      </c>
      <c r="INU1791" s="62">
        <v>53131609</v>
      </c>
      <c r="INV1791" s="62">
        <v>53131609</v>
      </c>
      <c r="INW1791" s="62">
        <v>53131609</v>
      </c>
      <c r="INX1791" s="62">
        <v>53131609</v>
      </c>
      <c r="INY1791" s="62">
        <v>53131609</v>
      </c>
      <c r="INZ1791" s="62">
        <v>53131609</v>
      </c>
      <c r="IOA1791" s="62">
        <v>53131609</v>
      </c>
      <c r="IOB1791" s="62">
        <v>53131609</v>
      </c>
      <c r="IOC1791" s="62">
        <v>53131609</v>
      </c>
      <c r="IOD1791" s="62">
        <v>53131609</v>
      </c>
      <c r="IOE1791" s="62">
        <v>53131609</v>
      </c>
      <c r="IOF1791" s="62">
        <v>53131609</v>
      </c>
      <c r="IOG1791" s="62">
        <v>53131609</v>
      </c>
      <c r="IOH1791" s="62">
        <v>53131609</v>
      </c>
      <c r="IOI1791" s="62">
        <v>53131609</v>
      </c>
      <c r="IOJ1791" s="62">
        <v>53131609</v>
      </c>
      <c r="IOK1791" s="62">
        <v>53131609</v>
      </c>
      <c r="IOL1791" s="62">
        <v>53131609</v>
      </c>
      <c r="IOM1791" s="62">
        <v>53131609</v>
      </c>
      <c r="ION1791" s="62">
        <v>53131609</v>
      </c>
      <c r="IOO1791" s="62">
        <v>53131609</v>
      </c>
      <c r="IOP1791" s="62">
        <v>53131609</v>
      </c>
      <c r="IOQ1791" s="62">
        <v>53131609</v>
      </c>
      <c r="IOR1791" s="62">
        <v>53131609</v>
      </c>
      <c r="IOS1791" s="62">
        <v>53131609</v>
      </c>
      <c r="IOT1791" s="62">
        <v>53131609</v>
      </c>
      <c r="IOU1791" s="62">
        <v>53131609</v>
      </c>
      <c r="IOV1791" s="62">
        <v>53131609</v>
      </c>
      <c r="IOW1791" s="62">
        <v>53131609</v>
      </c>
      <c r="IOX1791" s="62">
        <v>53131609</v>
      </c>
      <c r="IOY1791" s="62">
        <v>53131609</v>
      </c>
      <c r="IOZ1791" s="62">
        <v>53131609</v>
      </c>
      <c r="IPA1791" s="62">
        <v>53131609</v>
      </c>
      <c r="IPB1791" s="62">
        <v>53131609</v>
      </c>
      <c r="IPC1791" s="62">
        <v>53131609</v>
      </c>
      <c r="IPD1791" s="62">
        <v>53131609</v>
      </c>
      <c r="IPE1791" s="62">
        <v>53131609</v>
      </c>
      <c r="IPF1791" s="62">
        <v>53131609</v>
      </c>
      <c r="IPG1791" s="62">
        <v>53131609</v>
      </c>
      <c r="IPH1791" s="62">
        <v>53131609</v>
      </c>
      <c r="IPI1791" s="62">
        <v>53131609</v>
      </c>
      <c r="IPJ1791" s="62">
        <v>53131609</v>
      </c>
      <c r="IPK1791" s="62">
        <v>53131609</v>
      </c>
      <c r="IPL1791" s="62">
        <v>53131609</v>
      </c>
      <c r="IPM1791" s="62">
        <v>53131609</v>
      </c>
      <c r="IPN1791" s="62">
        <v>53131609</v>
      </c>
      <c r="IPO1791" s="62">
        <v>53131609</v>
      </c>
      <c r="IPP1791" s="62">
        <v>53131609</v>
      </c>
      <c r="IPQ1791" s="62">
        <v>53131609</v>
      </c>
      <c r="IPR1791" s="62">
        <v>53131609</v>
      </c>
      <c r="IPS1791" s="62">
        <v>53131609</v>
      </c>
      <c r="IPT1791" s="62">
        <v>53131609</v>
      </c>
      <c r="IPU1791" s="62">
        <v>53131609</v>
      </c>
      <c r="IPV1791" s="62">
        <v>53131609</v>
      </c>
      <c r="IPW1791" s="62">
        <v>53131609</v>
      </c>
      <c r="IPX1791" s="62">
        <v>53131609</v>
      </c>
      <c r="IPY1791" s="62">
        <v>53131609</v>
      </c>
      <c r="IPZ1791" s="62">
        <v>53131609</v>
      </c>
      <c r="IQA1791" s="62">
        <v>53131609</v>
      </c>
      <c r="IQB1791" s="62">
        <v>53131609</v>
      </c>
      <c r="IQC1791" s="62">
        <v>53131609</v>
      </c>
      <c r="IQD1791" s="62">
        <v>53131609</v>
      </c>
      <c r="IQE1791" s="62">
        <v>53131609</v>
      </c>
      <c r="IQF1791" s="62">
        <v>53131609</v>
      </c>
      <c r="IQG1791" s="62">
        <v>53131609</v>
      </c>
      <c r="IQH1791" s="62">
        <v>53131609</v>
      </c>
      <c r="IQI1791" s="62">
        <v>53131609</v>
      </c>
      <c r="IQJ1791" s="62">
        <v>53131609</v>
      </c>
      <c r="IQK1791" s="62">
        <v>53131609</v>
      </c>
      <c r="IQL1791" s="62">
        <v>53131609</v>
      </c>
      <c r="IQM1791" s="62">
        <v>53131609</v>
      </c>
      <c r="IQN1791" s="62">
        <v>53131609</v>
      </c>
      <c r="IQO1791" s="62">
        <v>53131609</v>
      </c>
      <c r="IQP1791" s="62">
        <v>53131609</v>
      </c>
      <c r="IQQ1791" s="62">
        <v>53131609</v>
      </c>
      <c r="IQR1791" s="62">
        <v>53131609</v>
      </c>
      <c r="IQS1791" s="62">
        <v>53131609</v>
      </c>
      <c r="IQT1791" s="62">
        <v>53131609</v>
      </c>
      <c r="IQU1791" s="62">
        <v>53131609</v>
      </c>
      <c r="IQV1791" s="62">
        <v>53131609</v>
      </c>
      <c r="IQW1791" s="62">
        <v>53131609</v>
      </c>
      <c r="IQX1791" s="62">
        <v>53131609</v>
      </c>
      <c r="IQY1791" s="62">
        <v>53131609</v>
      </c>
      <c r="IQZ1791" s="62">
        <v>53131609</v>
      </c>
      <c r="IRA1791" s="62">
        <v>53131609</v>
      </c>
      <c r="IRB1791" s="62">
        <v>53131609</v>
      </c>
      <c r="IRC1791" s="62">
        <v>53131609</v>
      </c>
      <c r="IRD1791" s="62">
        <v>53131609</v>
      </c>
      <c r="IRE1791" s="62">
        <v>53131609</v>
      </c>
      <c r="IRF1791" s="62">
        <v>53131609</v>
      </c>
      <c r="IRG1791" s="62">
        <v>53131609</v>
      </c>
      <c r="IRH1791" s="62">
        <v>53131609</v>
      </c>
      <c r="IRI1791" s="62">
        <v>53131609</v>
      </c>
      <c r="IRJ1791" s="62">
        <v>53131609</v>
      </c>
      <c r="IRK1791" s="62">
        <v>53131609</v>
      </c>
      <c r="IRL1791" s="62">
        <v>53131609</v>
      </c>
      <c r="IRM1791" s="62">
        <v>53131609</v>
      </c>
      <c r="IRN1791" s="62">
        <v>53131609</v>
      </c>
      <c r="IRO1791" s="62">
        <v>53131609</v>
      </c>
      <c r="IRP1791" s="62">
        <v>53131609</v>
      </c>
      <c r="IRQ1791" s="62">
        <v>53131609</v>
      </c>
      <c r="IRR1791" s="62">
        <v>53131609</v>
      </c>
      <c r="IRS1791" s="62">
        <v>53131609</v>
      </c>
      <c r="IRT1791" s="62">
        <v>53131609</v>
      </c>
      <c r="IRU1791" s="62">
        <v>53131609</v>
      </c>
      <c r="IRV1791" s="62">
        <v>53131609</v>
      </c>
      <c r="IRW1791" s="62">
        <v>53131609</v>
      </c>
      <c r="IRX1791" s="62">
        <v>53131609</v>
      </c>
      <c r="IRY1791" s="62">
        <v>53131609</v>
      </c>
      <c r="IRZ1791" s="62">
        <v>53131609</v>
      </c>
      <c r="ISA1791" s="62">
        <v>53131609</v>
      </c>
      <c r="ISB1791" s="62">
        <v>53131609</v>
      </c>
      <c r="ISC1791" s="62">
        <v>53131609</v>
      </c>
      <c r="ISD1791" s="62">
        <v>53131609</v>
      </c>
      <c r="ISE1791" s="62">
        <v>53131609</v>
      </c>
      <c r="ISF1791" s="62">
        <v>53131609</v>
      </c>
      <c r="ISG1791" s="62">
        <v>53131609</v>
      </c>
      <c r="ISH1791" s="62">
        <v>53131609</v>
      </c>
      <c r="ISI1791" s="62">
        <v>53131609</v>
      </c>
      <c r="ISJ1791" s="62">
        <v>53131609</v>
      </c>
      <c r="ISK1791" s="62">
        <v>53131609</v>
      </c>
      <c r="ISL1791" s="62">
        <v>53131609</v>
      </c>
      <c r="ISM1791" s="62">
        <v>53131609</v>
      </c>
      <c r="ISN1791" s="62">
        <v>53131609</v>
      </c>
      <c r="ISO1791" s="62">
        <v>53131609</v>
      </c>
      <c r="ISP1791" s="62">
        <v>53131609</v>
      </c>
      <c r="ISQ1791" s="62">
        <v>53131609</v>
      </c>
      <c r="ISR1791" s="62">
        <v>53131609</v>
      </c>
      <c r="ISS1791" s="62">
        <v>53131609</v>
      </c>
      <c r="IST1791" s="62">
        <v>53131609</v>
      </c>
      <c r="ISU1791" s="62">
        <v>53131609</v>
      </c>
      <c r="ISV1791" s="62">
        <v>53131609</v>
      </c>
      <c r="ISW1791" s="62">
        <v>53131609</v>
      </c>
      <c r="ISX1791" s="62">
        <v>53131609</v>
      </c>
      <c r="ISY1791" s="62">
        <v>53131609</v>
      </c>
      <c r="ISZ1791" s="62">
        <v>53131609</v>
      </c>
      <c r="ITA1791" s="62">
        <v>53131609</v>
      </c>
      <c r="ITB1791" s="62">
        <v>53131609</v>
      </c>
      <c r="ITC1791" s="62">
        <v>53131609</v>
      </c>
      <c r="ITD1791" s="62">
        <v>53131609</v>
      </c>
      <c r="ITE1791" s="62">
        <v>53131609</v>
      </c>
      <c r="ITF1791" s="62">
        <v>53131609</v>
      </c>
      <c r="ITG1791" s="62">
        <v>53131609</v>
      </c>
      <c r="ITH1791" s="62">
        <v>53131609</v>
      </c>
      <c r="ITI1791" s="62">
        <v>53131609</v>
      </c>
      <c r="ITJ1791" s="62">
        <v>53131609</v>
      </c>
      <c r="ITK1791" s="62">
        <v>53131609</v>
      </c>
      <c r="ITL1791" s="62">
        <v>53131609</v>
      </c>
      <c r="ITM1791" s="62">
        <v>53131609</v>
      </c>
      <c r="ITN1791" s="62">
        <v>53131609</v>
      </c>
      <c r="ITO1791" s="62">
        <v>53131609</v>
      </c>
      <c r="ITP1791" s="62">
        <v>53131609</v>
      </c>
      <c r="ITQ1791" s="62">
        <v>53131609</v>
      </c>
      <c r="ITR1791" s="62">
        <v>53131609</v>
      </c>
      <c r="ITS1791" s="62">
        <v>53131609</v>
      </c>
      <c r="ITT1791" s="62">
        <v>53131609</v>
      </c>
      <c r="ITU1791" s="62">
        <v>53131609</v>
      </c>
      <c r="ITV1791" s="62">
        <v>53131609</v>
      </c>
      <c r="ITW1791" s="62">
        <v>53131609</v>
      </c>
      <c r="ITX1791" s="62">
        <v>53131609</v>
      </c>
      <c r="ITY1791" s="62">
        <v>53131609</v>
      </c>
      <c r="ITZ1791" s="62">
        <v>53131609</v>
      </c>
      <c r="IUA1791" s="62">
        <v>53131609</v>
      </c>
      <c r="IUB1791" s="62">
        <v>53131609</v>
      </c>
      <c r="IUC1791" s="62">
        <v>53131609</v>
      </c>
      <c r="IUD1791" s="62">
        <v>53131609</v>
      </c>
      <c r="IUE1791" s="62">
        <v>53131609</v>
      </c>
      <c r="IUF1791" s="62">
        <v>53131609</v>
      </c>
      <c r="IUG1791" s="62">
        <v>53131609</v>
      </c>
      <c r="IUH1791" s="62">
        <v>53131609</v>
      </c>
      <c r="IUI1791" s="62">
        <v>53131609</v>
      </c>
      <c r="IUJ1791" s="62">
        <v>53131609</v>
      </c>
      <c r="IUK1791" s="62">
        <v>53131609</v>
      </c>
      <c r="IUL1791" s="62">
        <v>53131609</v>
      </c>
      <c r="IUM1791" s="62">
        <v>53131609</v>
      </c>
      <c r="IUN1791" s="62">
        <v>53131609</v>
      </c>
      <c r="IUO1791" s="62">
        <v>53131609</v>
      </c>
      <c r="IUP1791" s="62">
        <v>53131609</v>
      </c>
      <c r="IUQ1791" s="62">
        <v>53131609</v>
      </c>
      <c r="IUR1791" s="62">
        <v>53131609</v>
      </c>
      <c r="IUS1791" s="62">
        <v>53131609</v>
      </c>
      <c r="IUT1791" s="62">
        <v>53131609</v>
      </c>
      <c r="IUU1791" s="62">
        <v>53131609</v>
      </c>
      <c r="IUV1791" s="62">
        <v>53131609</v>
      </c>
      <c r="IUW1791" s="62">
        <v>53131609</v>
      </c>
      <c r="IUX1791" s="62">
        <v>53131609</v>
      </c>
      <c r="IUY1791" s="62">
        <v>53131609</v>
      </c>
      <c r="IUZ1791" s="62">
        <v>53131609</v>
      </c>
      <c r="IVA1791" s="62">
        <v>53131609</v>
      </c>
      <c r="IVB1791" s="62">
        <v>53131609</v>
      </c>
      <c r="IVC1791" s="62">
        <v>53131609</v>
      </c>
      <c r="IVD1791" s="62">
        <v>53131609</v>
      </c>
      <c r="IVE1791" s="62">
        <v>53131609</v>
      </c>
      <c r="IVF1791" s="62">
        <v>53131609</v>
      </c>
      <c r="IVG1791" s="62">
        <v>53131609</v>
      </c>
      <c r="IVH1791" s="62">
        <v>53131609</v>
      </c>
      <c r="IVI1791" s="62">
        <v>53131609</v>
      </c>
      <c r="IVJ1791" s="62">
        <v>53131609</v>
      </c>
      <c r="IVK1791" s="62">
        <v>53131609</v>
      </c>
      <c r="IVL1791" s="62">
        <v>53131609</v>
      </c>
      <c r="IVM1791" s="62">
        <v>53131609</v>
      </c>
      <c r="IVN1791" s="62">
        <v>53131609</v>
      </c>
      <c r="IVO1791" s="62">
        <v>53131609</v>
      </c>
      <c r="IVP1791" s="62">
        <v>53131609</v>
      </c>
      <c r="IVQ1791" s="62">
        <v>53131609</v>
      </c>
      <c r="IVR1791" s="62">
        <v>53131609</v>
      </c>
      <c r="IVS1791" s="62">
        <v>53131609</v>
      </c>
      <c r="IVT1791" s="62">
        <v>53131609</v>
      </c>
      <c r="IVU1791" s="62">
        <v>53131609</v>
      </c>
      <c r="IVV1791" s="62">
        <v>53131609</v>
      </c>
      <c r="IVW1791" s="62">
        <v>53131609</v>
      </c>
      <c r="IVX1791" s="62">
        <v>53131609</v>
      </c>
      <c r="IVY1791" s="62">
        <v>53131609</v>
      </c>
      <c r="IVZ1791" s="62">
        <v>53131609</v>
      </c>
      <c r="IWA1791" s="62">
        <v>53131609</v>
      </c>
      <c r="IWB1791" s="62">
        <v>53131609</v>
      </c>
      <c r="IWC1791" s="62">
        <v>53131609</v>
      </c>
      <c r="IWD1791" s="62">
        <v>53131609</v>
      </c>
      <c r="IWE1791" s="62">
        <v>53131609</v>
      </c>
      <c r="IWF1791" s="62">
        <v>53131609</v>
      </c>
      <c r="IWG1791" s="62">
        <v>53131609</v>
      </c>
      <c r="IWH1791" s="62">
        <v>53131609</v>
      </c>
      <c r="IWI1791" s="62">
        <v>53131609</v>
      </c>
      <c r="IWJ1791" s="62">
        <v>53131609</v>
      </c>
      <c r="IWK1791" s="62">
        <v>53131609</v>
      </c>
      <c r="IWL1791" s="62">
        <v>53131609</v>
      </c>
      <c r="IWM1791" s="62">
        <v>53131609</v>
      </c>
      <c r="IWN1791" s="62">
        <v>53131609</v>
      </c>
      <c r="IWO1791" s="62">
        <v>53131609</v>
      </c>
      <c r="IWP1791" s="62">
        <v>53131609</v>
      </c>
      <c r="IWQ1791" s="62">
        <v>53131609</v>
      </c>
      <c r="IWR1791" s="62">
        <v>53131609</v>
      </c>
      <c r="IWS1791" s="62">
        <v>53131609</v>
      </c>
      <c r="IWT1791" s="62">
        <v>53131609</v>
      </c>
      <c r="IWU1791" s="62">
        <v>53131609</v>
      </c>
      <c r="IWV1791" s="62">
        <v>53131609</v>
      </c>
      <c r="IWW1791" s="62">
        <v>53131609</v>
      </c>
      <c r="IWX1791" s="62">
        <v>53131609</v>
      </c>
      <c r="IWY1791" s="62">
        <v>53131609</v>
      </c>
      <c r="IWZ1791" s="62">
        <v>53131609</v>
      </c>
      <c r="IXA1791" s="62">
        <v>53131609</v>
      </c>
      <c r="IXB1791" s="62">
        <v>53131609</v>
      </c>
      <c r="IXC1791" s="62">
        <v>53131609</v>
      </c>
      <c r="IXD1791" s="62">
        <v>53131609</v>
      </c>
      <c r="IXE1791" s="62">
        <v>53131609</v>
      </c>
      <c r="IXF1791" s="62">
        <v>53131609</v>
      </c>
      <c r="IXG1791" s="62">
        <v>53131609</v>
      </c>
      <c r="IXH1791" s="62">
        <v>53131609</v>
      </c>
      <c r="IXI1791" s="62">
        <v>53131609</v>
      </c>
      <c r="IXJ1791" s="62">
        <v>53131609</v>
      </c>
      <c r="IXK1791" s="62">
        <v>53131609</v>
      </c>
      <c r="IXL1791" s="62">
        <v>53131609</v>
      </c>
      <c r="IXM1791" s="62">
        <v>53131609</v>
      </c>
      <c r="IXN1791" s="62">
        <v>53131609</v>
      </c>
      <c r="IXO1791" s="62">
        <v>53131609</v>
      </c>
      <c r="IXP1791" s="62">
        <v>53131609</v>
      </c>
      <c r="IXQ1791" s="62">
        <v>53131609</v>
      </c>
      <c r="IXR1791" s="62">
        <v>53131609</v>
      </c>
      <c r="IXS1791" s="62">
        <v>53131609</v>
      </c>
      <c r="IXT1791" s="62">
        <v>53131609</v>
      </c>
      <c r="IXU1791" s="62">
        <v>53131609</v>
      </c>
      <c r="IXV1791" s="62">
        <v>53131609</v>
      </c>
      <c r="IXW1791" s="62">
        <v>53131609</v>
      </c>
      <c r="IXX1791" s="62">
        <v>53131609</v>
      </c>
      <c r="IXY1791" s="62">
        <v>53131609</v>
      </c>
      <c r="IXZ1791" s="62">
        <v>53131609</v>
      </c>
      <c r="IYA1791" s="62">
        <v>53131609</v>
      </c>
      <c r="IYB1791" s="62">
        <v>53131609</v>
      </c>
      <c r="IYC1791" s="62">
        <v>53131609</v>
      </c>
      <c r="IYD1791" s="62">
        <v>53131609</v>
      </c>
      <c r="IYE1791" s="62">
        <v>53131609</v>
      </c>
      <c r="IYF1791" s="62">
        <v>53131609</v>
      </c>
      <c r="IYG1791" s="62">
        <v>53131609</v>
      </c>
      <c r="IYH1791" s="62">
        <v>53131609</v>
      </c>
      <c r="IYI1791" s="62">
        <v>53131609</v>
      </c>
      <c r="IYJ1791" s="62">
        <v>53131609</v>
      </c>
      <c r="IYK1791" s="62">
        <v>53131609</v>
      </c>
      <c r="IYL1791" s="62">
        <v>53131609</v>
      </c>
      <c r="IYM1791" s="62">
        <v>53131609</v>
      </c>
      <c r="IYN1791" s="62">
        <v>53131609</v>
      </c>
      <c r="IYO1791" s="62">
        <v>53131609</v>
      </c>
      <c r="IYP1791" s="62">
        <v>53131609</v>
      </c>
      <c r="IYQ1791" s="62">
        <v>53131609</v>
      </c>
      <c r="IYR1791" s="62">
        <v>53131609</v>
      </c>
      <c r="IYS1791" s="62">
        <v>53131609</v>
      </c>
      <c r="IYT1791" s="62">
        <v>53131609</v>
      </c>
      <c r="IYU1791" s="62">
        <v>53131609</v>
      </c>
      <c r="IYV1791" s="62">
        <v>53131609</v>
      </c>
      <c r="IYW1791" s="62">
        <v>53131609</v>
      </c>
      <c r="IYX1791" s="62">
        <v>53131609</v>
      </c>
      <c r="IYY1791" s="62">
        <v>53131609</v>
      </c>
      <c r="IYZ1791" s="62">
        <v>53131609</v>
      </c>
      <c r="IZA1791" s="62">
        <v>53131609</v>
      </c>
      <c r="IZB1791" s="62">
        <v>53131609</v>
      </c>
      <c r="IZC1791" s="62">
        <v>53131609</v>
      </c>
      <c r="IZD1791" s="62">
        <v>53131609</v>
      </c>
      <c r="IZE1791" s="62">
        <v>53131609</v>
      </c>
      <c r="IZF1791" s="62">
        <v>53131609</v>
      </c>
      <c r="IZG1791" s="62">
        <v>53131609</v>
      </c>
      <c r="IZH1791" s="62">
        <v>53131609</v>
      </c>
      <c r="IZI1791" s="62">
        <v>53131609</v>
      </c>
      <c r="IZJ1791" s="62">
        <v>53131609</v>
      </c>
      <c r="IZK1791" s="62">
        <v>53131609</v>
      </c>
      <c r="IZL1791" s="62">
        <v>53131609</v>
      </c>
      <c r="IZM1791" s="62">
        <v>53131609</v>
      </c>
      <c r="IZN1791" s="62">
        <v>53131609</v>
      </c>
      <c r="IZO1791" s="62">
        <v>53131609</v>
      </c>
      <c r="IZP1791" s="62">
        <v>53131609</v>
      </c>
      <c r="IZQ1791" s="62">
        <v>53131609</v>
      </c>
      <c r="IZR1791" s="62">
        <v>53131609</v>
      </c>
      <c r="IZS1791" s="62">
        <v>53131609</v>
      </c>
      <c r="IZT1791" s="62">
        <v>53131609</v>
      </c>
      <c r="IZU1791" s="62">
        <v>53131609</v>
      </c>
      <c r="IZV1791" s="62">
        <v>53131609</v>
      </c>
      <c r="IZW1791" s="62">
        <v>53131609</v>
      </c>
      <c r="IZX1791" s="62">
        <v>53131609</v>
      </c>
      <c r="IZY1791" s="62">
        <v>53131609</v>
      </c>
      <c r="IZZ1791" s="62">
        <v>53131609</v>
      </c>
      <c r="JAA1791" s="62">
        <v>53131609</v>
      </c>
      <c r="JAB1791" s="62">
        <v>53131609</v>
      </c>
      <c r="JAC1791" s="62">
        <v>53131609</v>
      </c>
      <c r="JAD1791" s="62">
        <v>53131609</v>
      </c>
      <c r="JAE1791" s="62">
        <v>53131609</v>
      </c>
      <c r="JAF1791" s="62">
        <v>53131609</v>
      </c>
      <c r="JAG1791" s="62">
        <v>53131609</v>
      </c>
      <c r="JAH1791" s="62">
        <v>53131609</v>
      </c>
      <c r="JAI1791" s="62">
        <v>53131609</v>
      </c>
      <c r="JAJ1791" s="62">
        <v>53131609</v>
      </c>
      <c r="JAK1791" s="62">
        <v>53131609</v>
      </c>
      <c r="JAL1791" s="62">
        <v>53131609</v>
      </c>
      <c r="JAM1791" s="62">
        <v>53131609</v>
      </c>
      <c r="JAN1791" s="62">
        <v>53131609</v>
      </c>
      <c r="JAO1791" s="62">
        <v>53131609</v>
      </c>
      <c r="JAP1791" s="62">
        <v>53131609</v>
      </c>
      <c r="JAQ1791" s="62">
        <v>53131609</v>
      </c>
      <c r="JAR1791" s="62">
        <v>53131609</v>
      </c>
      <c r="JAS1791" s="62">
        <v>53131609</v>
      </c>
      <c r="JAT1791" s="62">
        <v>53131609</v>
      </c>
      <c r="JAU1791" s="62">
        <v>53131609</v>
      </c>
      <c r="JAV1791" s="62">
        <v>53131609</v>
      </c>
      <c r="JAW1791" s="62">
        <v>53131609</v>
      </c>
      <c r="JAX1791" s="62">
        <v>53131609</v>
      </c>
      <c r="JAY1791" s="62">
        <v>53131609</v>
      </c>
      <c r="JAZ1791" s="62">
        <v>53131609</v>
      </c>
      <c r="JBA1791" s="62">
        <v>53131609</v>
      </c>
      <c r="JBB1791" s="62">
        <v>53131609</v>
      </c>
      <c r="JBC1791" s="62">
        <v>53131609</v>
      </c>
      <c r="JBD1791" s="62">
        <v>53131609</v>
      </c>
      <c r="JBE1791" s="62">
        <v>53131609</v>
      </c>
      <c r="JBF1791" s="62">
        <v>53131609</v>
      </c>
      <c r="JBG1791" s="62">
        <v>53131609</v>
      </c>
      <c r="JBH1791" s="62">
        <v>53131609</v>
      </c>
      <c r="JBI1791" s="62">
        <v>53131609</v>
      </c>
      <c r="JBJ1791" s="62">
        <v>53131609</v>
      </c>
      <c r="JBK1791" s="62">
        <v>53131609</v>
      </c>
      <c r="JBL1791" s="62">
        <v>53131609</v>
      </c>
      <c r="JBM1791" s="62">
        <v>53131609</v>
      </c>
      <c r="JBN1791" s="62">
        <v>53131609</v>
      </c>
      <c r="JBO1791" s="62">
        <v>53131609</v>
      </c>
      <c r="JBP1791" s="62">
        <v>53131609</v>
      </c>
      <c r="JBQ1791" s="62">
        <v>53131609</v>
      </c>
      <c r="JBR1791" s="62">
        <v>53131609</v>
      </c>
      <c r="JBS1791" s="62">
        <v>53131609</v>
      </c>
      <c r="JBT1791" s="62">
        <v>53131609</v>
      </c>
      <c r="JBU1791" s="62">
        <v>53131609</v>
      </c>
      <c r="JBV1791" s="62">
        <v>53131609</v>
      </c>
      <c r="JBW1791" s="62">
        <v>53131609</v>
      </c>
      <c r="JBX1791" s="62">
        <v>53131609</v>
      </c>
      <c r="JBY1791" s="62">
        <v>53131609</v>
      </c>
      <c r="JBZ1791" s="62">
        <v>53131609</v>
      </c>
      <c r="JCA1791" s="62">
        <v>53131609</v>
      </c>
      <c r="JCB1791" s="62">
        <v>53131609</v>
      </c>
      <c r="JCC1791" s="62">
        <v>53131609</v>
      </c>
      <c r="JCD1791" s="62">
        <v>53131609</v>
      </c>
      <c r="JCE1791" s="62">
        <v>53131609</v>
      </c>
      <c r="JCF1791" s="62">
        <v>53131609</v>
      </c>
      <c r="JCG1791" s="62">
        <v>53131609</v>
      </c>
      <c r="JCH1791" s="62">
        <v>53131609</v>
      </c>
      <c r="JCI1791" s="62">
        <v>53131609</v>
      </c>
      <c r="JCJ1791" s="62">
        <v>53131609</v>
      </c>
      <c r="JCK1791" s="62">
        <v>53131609</v>
      </c>
      <c r="JCL1791" s="62">
        <v>53131609</v>
      </c>
      <c r="JCM1791" s="62">
        <v>53131609</v>
      </c>
      <c r="JCN1791" s="62">
        <v>53131609</v>
      </c>
      <c r="JCO1791" s="62">
        <v>53131609</v>
      </c>
      <c r="JCP1791" s="62">
        <v>53131609</v>
      </c>
      <c r="JCQ1791" s="62">
        <v>53131609</v>
      </c>
      <c r="JCR1791" s="62">
        <v>53131609</v>
      </c>
      <c r="JCS1791" s="62">
        <v>53131609</v>
      </c>
      <c r="JCT1791" s="62">
        <v>53131609</v>
      </c>
      <c r="JCU1791" s="62">
        <v>53131609</v>
      </c>
      <c r="JCV1791" s="62">
        <v>53131609</v>
      </c>
      <c r="JCW1791" s="62">
        <v>53131609</v>
      </c>
      <c r="JCX1791" s="62">
        <v>53131609</v>
      </c>
      <c r="JCY1791" s="62">
        <v>53131609</v>
      </c>
      <c r="JCZ1791" s="62">
        <v>53131609</v>
      </c>
      <c r="JDA1791" s="62">
        <v>53131609</v>
      </c>
      <c r="JDB1791" s="62">
        <v>53131609</v>
      </c>
      <c r="JDC1791" s="62">
        <v>53131609</v>
      </c>
      <c r="JDD1791" s="62">
        <v>53131609</v>
      </c>
      <c r="JDE1791" s="62">
        <v>53131609</v>
      </c>
      <c r="JDF1791" s="62">
        <v>53131609</v>
      </c>
      <c r="JDG1791" s="62">
        <v>53131609</v>
      </c>
      <c r="JDH1791" s="62">
        <v>53131609</v>
      </c>
      <c r="JDI1791" s="62">
        <v>53131609</v>
      </c>
      <c r="JDJ1791" s="62">
        <v>53131609</v>
      </c>
      <c r="JDK1791" s="62">
        <v>53131609</v>
      </c>
      <c r="JDL1791" s="62">
        <v>53131609</v>
      </c>
      <c r="JDM1791" s="62">
        <v>53131609</v>
      </c>
      <c r="JDN1791" s="62">
        <v>53131609</v>
      </c>
      <c r="JDO1791" s="62">
        <v>53131609</v>
      </c>
      <c r="JDP1791" s="62">
        <v>53131609</v>
      </c>
      <c r="JDQ1791" s="62">
        <v>53131609</v>
      </c>
      <c r="JDR1791" s="62">
        <v>53131609</v>
      </c>
      <c r="JDS1791" s="62">
        <v>53131609</v>
      </c>
      <c r="JDT1791" s="62">
        <v>53131609</v>
      </c>
      <c r="JDU1791" s="62">
        <v>53131609</v>
      </c>
      <c r="JDV1791" s="62">
        <v>53131609</v>
      </c>
      <c r="JDW1791" s="62">
        <v>53131609</v>
      </c>
      <c r="JDX1791" s="62">
        <v>53131609</v>
      </c>
      <c r="JDY1791" s="62">
        <v>53131609</v>
      </c>
      <c r="JDZ1791" s="62">
        <v>53131609</v>
      </c>
      <c r="JEA1791" s="62">
        <v>53131609</v>
      </c>
      <c r="JEB1791" s="62">
        <v>53131609</v>
      </c>
      <c r="JEC1791" s="62">
        <v>53131609</v>
      </c>
      <c r="JED1791" s="62">
        <v>53131609</v>
      </c>
      <c r="JEE1791" s="62">
        <v>53131609</v>
      </c>
      <c r="JEF1791" s="62">
        <v>53131609</v>
      </c>
      <c r="JEG1791" s="62">
        <v>53131609</v>
      </c>
      <c r="JEH1791" s="62">
        <v>53131609</v>
      </c>
      <c r="JEI1791" s="62">
        <v>53131609</v>
      </c>
      <c r="JEJ1791" s="62">
        <v>53131609</v>
      </c>
      <c r="JEK1791" s="62">
        <v>53131609</v>
      </c>
      <c r="JEL1791" s="62">
        <v>53131609</v>
      </c>
      <c r="JEM1791" s="62">
        <v>53131609</v>
      </c>
      <c r="JEN1791" s="62">
        <v>53131609</v>
      </c>
      <c r="JEO1791" s="62">
        <v>53131609</v>
      </c>
      <c r="JEP1791" s="62">
        <v>53131609</v>
      </c>
      <c r="JEQ1791" s="62">
        <v>53131609</v>
      </c>
      <c r="JER1791" s="62">
        <v>53131609</v>
      </c>
      <c r="JES1791" s="62">
        <v>53131609</v>
      </c>
      <c r="JET1791" s="62">
        <v>53131609</v>
      </c>
      <c r="JEU1791" s="62">
        <v>53131609</v>
      </c>
      <c r="JEV1791" s="62">
        <v>53131609</v>
      </c>
      <c r="JEW1791" s="62">
        <v>53131609</v>
      </c>
      <c r="JEX1791" s="62">
        <v>53131609</v>
      </c>
      <c r="JEY1791" s="62">
        <v>53131609</v>
      </c>
      <c r="JEZ1791" s="62">
        <v>53131609</v>
      </c>
      <c r="JFA1791" s="62">
        <v>53131609</v>
      </c>
      <c r="JFB1791" s="62">
        <v>53131609</v>
      </c>
      <c r="JFC1791" s="62">
        <v>53131609</v>
      </c>
      <c r="JFD1791" s="62">
        <v>53131609</v>
      </c>
      <c r="JFE1791" s="62">
        <v>53131609</v>
      </c>
      <c r="JFF1791" s="62">
        <v>53131609</v>
      </c>
      <c r="JFG1791" s="62">
        <v>53131609</v>
      </c>
      <c r="JFH1791" s="62">
        <v>53131609</v>
      </c>
      <c r="JFI1791" s="62">
        <v>53131609</v>
      </c>
      <c r="JFJ1791" s="62">
        <v>53131609</v>
      </c>
      <c r="JFK1791" s="62">
        <v>53131609</v>
      </c>
      <c r="JFL1791" s="62">
        <v>53131609</v>
      </c>
      <c r="JFM1791" s="62">
        <v>53131609</v>
      </c>
      <c r="JFN1791" s="62">
        <v>53131609</v>
      </c>
      <c r="JFO1791" s="62">
        <v>53131609</v>
      </c>
      <c r="JFP1791" s="62">
        <v>53131609</v>
      </c>
      <c r="JFQ1791" s="62">
        <v>53131609</v>
      </c>
      <c r="JFR1791" s="62">
        <v>53131609</v>
      </c>
      <c r="JFS1791" s="62">
        <v>53131609</v>
      </c>
      <c r="JFT1791" s="62">
        <v>53131609</v>
      </c>
      <c r="JFU1791" s="62">
        <v>53131609</v>
      </c>
      <c r="JFV1791" s="62">
        <v>53131609</v>
      </c>
      <c r="JFW1791" s="62">
        <v>53131609</v>
      </c>
      <c r="JFX1791" s="62">
        <v>53131609</v>
      </c>
      <c r="JFY1791" s="62">
        <v>53131609</v>
      </c>
      <c r="JFZ1791" s="62">
        <v>53131609</v>
      </c>
      <c r="JGA1791" s="62">
        <v>53131609</v>
      </c>
      <c r="JGB1791" s="62">
        <v>53131609</v>
      </c>
      <c r="JGC1791" s="62">
        <v>53131609</v>
      </c>
      <c r="JGD1791" s="62">
        <v>53131609</v>
      </c>
      <c r="JGE1791" s="62">
        <v>53131609</v>
      </c>
      <c r="JGF1791" s="62">
        <v>53131609</v>
      </c>
      <c r="JGG1791" s="62">
        <v>53131609</v>
      </c>
      <c r="JGH1791" s="62">
        <v>53131609</v>
      </c>
      <c r="JGI1791" s="62">
        <v>53131609</v>
      </c>
      <c r="JGJ1791" s="62">
        <v>53131609</v>
      </c>
      <c r="JGK1791" s="62">
        <v>53131609</v>
      </c>
      <c r="JGL1791" s="62">
        <v>53131609</v>
      </c>
      <c r="JGM1791" s="62">
        <v>53131609</v>
      </c>
      <c r="JGN1791" s="62">
        <v>53131609</v>
      </c>
      <c r="JGO1791" s="62">
        <v>53131609</v>
      </c>
      <c r="JGP1791" s="62">
        <v>53131609</v>
      </c>
      <c r="JGQ1791" s="62">
        <v>53131609</v>
      </c>
      <c r="JGR1791" s="62">
        <v>53131609</v>
      </c>
      <c r="JGS1791" s="62">
        <v>53131609</v>
      </c>
      <c r="JGT1791" s="62">
        <v>53131609</v>
      </c>
      <c r="JGU1791" s="62">
        <v>53131609</v>
      </c>
      <c r="JGV1791" s="62">
        <v>53131609</v>
      </c>
      <c r="JGW1791" s="62">
        <v>53131609</v>
      </c>
      <c r="JGX1791" s="62">
        <v>53131609</v>
      </c>
      <c r="JGY1791" s="62">
        <v>53131609</v>
      </c>
      <c r="JGZ1791" s="62">
        <v>53131609</v>
      </c>
      <c r="JHA1791" s="62">
        <v>53131609</v>
      </c>
      <c r="JHB1791" s="62">
        <v>53131609</v>
      </c>
      <c r="JHC1791" s="62">
        <v>53131609</v>
      </c>
      <c r="JHD1791" s="62">
        <v>53131609</v>
      </c>
      <c r="JHE1791" s="62">
        <v>53131609</v>
      </c>
      <c r="JHF1791" s="62">
        <v>53131609</v>
      </c>
      <c r="JHG1791" s="62">
        <v>53131609</v>
      </c>
      <c r="JHH1791" s="62">
        <v>53131609</v>
      </c>
      <c r="JHI1791" s="62">
        <v>53131609</v>
      </c>
      <c r="JHJ1791" s="62">
        <v>53131609</v>
      </c>
      <c r="JHK1791" s="62">
        <v>53131609</v>
      </c>
      <c r="JHL1791" s="62">
        <v>53131609</v>
      </c>
      <c r="JHM1791" s="62">
        <v>53131609</v>
      </c>
      <c r="JHN1791" s="62">
        <v>53131609</v>
      </c>
      <c r="JHO1791" s="62">
        <v>53131609</v>
      </c>
      <c r="JHP1791" s="62">
        <v>53131609</v>
      </c>
      <c r="JHQ1791" s="62">
        <v>53131609</v>
      </c>
      <c r="JHR1791" s="62">
        <v>53131609</v>
      </c>
      <c r="JHS1791" s="62">
        <v>53131609</v>
      </c>
      <c r="JHT1791" s="62">
        <v>53131609</v>
      </c>
      <c r="JHU1791" s="62">
        <v>53131609</v>
      </c>
      <c r="JHV1791" s="62">
        <v>53131609</v>
      </c>
      <c r="JHW1791" s="62">
        <v>53131609</v>
      </c>
      <c r="JHX1791" s="62">
        <v>53131609</v>
      </c>
      <c r="JHY1791" s="62">
        <v>53131609</v>
      </c>
      <c r="JHZ1791" s="62">
        <v>53131609</v>
      </c>
      <c r="JIA1791" s="62">
        <v>53131609</v>
      </c>
      <c r="JIB1791" s="62">
        <v>53131609</v>
      </c>
      <c r="JIC1791" s="62">
        <v>53131609</v>
      </c>
      <c r="JID1791" s="62">
        <v>53131609</v>
      </c>
      <c r="JIE1791" s="62">
        <v>53131609</v>
      </c>
      <c r="JIF1791" s="62">
        <v>53131609</v>
      </c>
      <c r="JIG1791" s="62">
        <v>53131609</v>
      </c>
      <c r="JIH1791" s="62">
        <v>53131609</v>
      </c>
      <c r="JII1791" s="62">
        <v>53131609</v>
      </c>
      <c r="JIJ1791" s="62">
        <v>53131609</v>
      </c>
      <c r="JIK1791" s="62">
        <v>53131609</v>
      </c>
      <c r="JIL1791" s="62">
        <v>53131609</v>
      </c>
      <c r="JIM1791" s="62">
        <v>53131609</v>
      </c>
      <c r="JIN1791" s="62">
        <v>53131609</v>
      </c>
      <c r="JIO1791" s="62">
        <v>53131609</v>
      </c>
      <c r="JIP1791" s="62">
        <v>53131609</v>
      </c>
      <c r="JIQ1791" s="62">
        <v>53131609</v>
      </c>
      <c r="JIR1791" s="62">
        <v>53131609</v>
      </c>
      <c r="JIS1791" s="62">
        <v>53131609</v>
      </c>
      <c r="JIT1791" s="62">
        <v>53131609</v>
      </c>
      <c r="JIU1791" s="62">
        <v>53131609</v>
      </c>
      <c r="JIV1791" s="62">
        <v>53131609</v>
      </c>
      <c r="JIW1791" s="62">
        <v>53131609</v>
      </c>
      <c r="JIX1791" s="62">
        <v>53131609</v>
      </c>
      <c r="JIY1791" s="62">
        <v>53131609</v>
      </c>
      <c r="JIZ1791" s="62">
        <v>53131609</v>
      </c>
      <c r="JJA1791" s="62">
        <v>53131609</v>
      </c>
      <c r="JJB1791" s="62">
        <v>53131609</v>
      </c>
      <c r="JJC1791" s="62">
        <v>53131609</v>
      </c>
      <c r="JJD1791" s="62">
        <v>53131609</v>
      </c>
      <c r="JJE1791" s="62">
        <v>53131609</v>
      </c>
      <c r="JJF1791" s="62">
        <v>53131609</v>
      </c>
      <c r="JJG1791" s="62">
        <v>53131609</v>
      </c>
      <c r="JJH1791" s="62">
        <v>53131609</v>
      </c>
      <c r="JJI1791" s="62">
        <v>53131609</v>
      </c>
      <c r="JJJ1791" s="62">
        <v>53131609</v>
      </c>
      <c r="JJK1791" s="62">
        <v>53131609</v>
      </c>
      <c r="JJL1791" s="62">
        <v>53131609</v>
      </c>
      <c r="JJM1791" s="62">
        <v>53131609</v>
      </c>
      <c r="JJN1791" s="62">
        <v>53131609</v>
      </c>
      <c r="JJO1791" s="62">
        <v>53131609</v>
      </c>
      <c r="JJP1791" s="62">
        <v>53131609</v>
      </c>
      <c r="JJQ1791" s="62">
        <v>53131609</v>
      </c>
      <c r="JJR1791" s="62">
        <v>53131609</v>
      </c>
      <c r="JJS1791" s="62">
        <v>53131609</v>
      </c>
      <c r="JJT1791" s="62">
        <v>53131609</v>
      </c>
      <c r="JJU1791" s="62">
        <v>53131609</v>
      </c>
      <c r="JJV1791" s="62">
        <v>53131609</v>
      </c>
      <c r="JJW1791" s="62">
        <v>53131609</v>
      </c>
      <c r="JJX1791" s="62">
        <v>53131609</v>
      </c>
      <c r="JJY1791" s="62">
        <v>53131609</v>
      </c>
      <c r="JJZ1791" s="62">
        <v>53131609</v>
      </c>
      <c r="JKA1791" s="62">
        <v>53131609</v>
      </c>
      <c r="JKB1791" s="62">
        <v>53131609</v>
      </c>
      <c r="JKC1791" s="62">
        <v>53131609</v>
      </c>
      <c r="JKD1791" s="62">
        <v>53131609</v>
      </c>
      <c r="JKE1791" s="62">
        <v>53131609</v>
      </c>
      <c r="JKF1791" s="62">
        <v>53131609</v>
      </c>
      <c r="JKG1791" s="62">
        <v>53131609</v>
      </c>
      <c r="JKH1791" s="62">
        <v>53131609</v>
      </c>
      <c r="JKI1791" s="62">
        <v>53131609</v>
      </c>
      <c r="JKJ1791" s="62">
        <v>53131609</v>
      </c>
      <c r="JKK1791" s="62">
        <v>53131609</v>
      </c>
      <c r="JKL1791" s="62">
        <v>53131609</v>
      </c>
      <c r="JKM1791" s="62">
        <v>53131609</v>
      </c>
      <c r="JKN1791" s="62">
        <v>53131609</v>
      </c>
      <c r="JKO1791" s="62">
        <v>53131609</v>
      </c>
      <c r="JKP1791" s="62">
        <v>53131609</v>
      </c>
      <c r="JKQ1791" s="62">
        <v>53131609</v>
      </c>
      <c r="JKR1791" s="62">
        <v>53131609</v>
      </c>
      <c r="JKS1791" s="62">
        <v>53131609</v>
      </c>
      <c r="JKT1791" s="62">
        <v>53131609</v>
      </c>
      <c r="JKU1791" s="62">
        <v>53131609</v>
      </c>
      <c r="JKV1791" s="62">
        <v>53131609</v>
      </c>
      <c r="JKW1791" s="62">
        <v>53131609</v>
      </c>
      <c r="JKX1791" s="62">
        <v>53131609</v>
      </c>
      <c r="JKY1791" s="62">
        <v>53131609</v>
      </c>
      <c r="JKZ1791" s="62">
        <v>53131609</v>
      </c>
      <c r="JLA1791" s="62">
        <v>53131609</v>
      </c>
      <c r="JLB1791" s="62">
        <v>53131609</v>
      </c>
      <c r="JLC1791" s="62">
        <v>53131609</v>
      </c>
      <c r="JLD1791" s="62">
        <v>53131609</v>
      </c>
      <c r="JLE1791" s="62">
        <v>53131609</v>
      </c>
      <c r="JLF1791" s="62">
        <v>53131609</v>
      </c>
      <c r="JLG1791" s="62">
        <v>53131609</v>
      </c>
      <c r="JLH1791" s="62">
        <v>53131609</v>
      </c>
      <c r="JLI1791" s="62">
        <v>53131609</v>
      </c>
      <c r="JLJ1791" s="62">
        <v>53131609</v>
      </c>
      <c r="JLK1791" s="62">
        <v>53131609</v>
      </c>
      <c r="JLL1791" s="62">
        <v>53131609</v>
      </c>
      <c r="JLM1791" s="62">
        <v>53131609</v>
      </c>
      <c r="JLN1791" s="62">
        <v>53131609</v>
      </c>
      <c r="JLO1791" s="62">
        <v>53131609</v>
      </c>
      <c r="JLP1791" s="62">
        <v>53131609</v>
      </c>
      <c r="JLQ1791" s="62">
        <v>53131609</v>
      </c>
      <c r="JLR1791" s="62">
        <v>53131609</v>
      </c>
      <c r="JLS1791" s="62">
        <v>53131609</v>
      </c>
      <c r="JLT1791" s="62">
        <v>53131609</v>
      </c>
      <c r="JLU1791" s="62">
        <v>53131609</v>
      </c>
      <c r="JLV1791" s="62">
        <v>53131609</v>
      </c>
      <c r="JLW1791" s="62">
        <v>53131609</v>
      </c>
      <c r="JLX1791" s="62">
        <v>53131609</v>
      </c>
      <c r="JLY1791" s="62">
        <v>53131609</v>
      </c>
      <c r="JLZ1791" s="62">
        <v>53131609</v>
      </c>
      <c r="JMA1791" s="62">
        <v>53131609</v>
      </c>
      <c r="JMB1791" s="62">
        <v>53131609</v>
      </c>
      <c r="JMC1791" s="62">
        <v>53131609</v>
      </c>
      <c r="JMD1791" s="62">
        <v>53131609</v>
      </c>
      <c r="JME1791" s="62">
        <v>53131609</v>
      </c>
      <c r="JMF1791" s="62">
        <v>53131609</v>
      </c>
      <c r="JMG1791" s="62">
        <v>53131609</v>
      </c>
      <c r="JMH1791" s="62">
        <v>53131609</v>
      </c>
      <c r="JMI1791" s="62">
        <v>53131609</v>
      </c>
      <c r="JMJ1791" s="62">
        <v>53131609</v>
      </c>
      <c r="JMK1791" s="62">
        <v>53131609</v>
      </c>
      <c r="JML1791" s="62">
        <v>53131609</v>
      </c>
      <c r="JMM1791" s="62">
        <v>53131609</v>
      </c>
      <c r="JMN1791" s="62">
        <v>53131609</v>
      </c>
      <c r="JMO1791" s="62">
        <v>53131609</v>
      </c>
      <c r="JMP1791" s="62">
        <v>53131609</v>
      </c>
      <c r="JMQ1791" s="62">
        <v>53131609</v>
      </c>
      <c r="JMR1791" s="62">
        <v>53131609</v>
      </c>
      <c r="JMS1791" s="62">
        <v>53131609</v>
      </c>
      <c r="JMT1791" s="62">
        <v>53131609</v>
      </c>
      <c r="JMU1791" s="62">
        <v>53131609</v>
      </c>
      <c r="JMV1791" s="62">
        <v>53131609</v>
      </c>
      <c r="JMW1791" s="62">
        <v>53131609</v>
      </c>
      <c r="JMX1791" s="62">
        <v>53131609</v>
      </c>
      <c r="JMY1791" s="62">
        <v>53131609</v>
      </c>
      <c r="JMZ1791" s="62">
        <v>53131609</v>
      </c>
      <c r="JNA1791" s="62">
        <v>53131609</v>
      </c>
      <c r="JNB1791" s="62">
        <v>53131609</v>
      </c>
      <c r="JNC1791" s="62">
        <v>53131609</v>
      </c>
      <c r="JND1791" s="62">
        <v>53131609</v>
      </c>
      <c r="JNE1791" s="62">
        <v>53131609</v>
      </c>
      <c r="JNF1791" s="62">
        <v>53131609</v>
      </c>
      <c r="JNG1791" s="62">
        <v>53131609</v>
      </c>
      <c r="JNH1791" s="62">
        <v>53131609</v>
      </c>
      <c r="JNI1791" s="62">
        <v>53131609</v>
      </c>
      <c r="JNJ1791" s="62">
        <v>53131609</v>
      </c>
      <c r="JNK1791" s="62">
        <v>53131609</v>
      </c>
      <c r="JNL1791" s="62">
        <v>53131609</v>
      </c>
      <c r="JNM1791" s="62">
        <v>53131609</v>
      </c>
      <c r="JNN1791" s="62">
        <v>53131609</v>
      </c>
      <c r="JNO1791" s="62">
        <v>53131609</v>
      </c>
      <c r="JNP1791" s="62">
        <v>53131609</v>
      </c>
      <c r="JNQ1791" s="62">
        <v>53131609</v>
      </c>
      <c r="JNR1791" s="62">
        <v>53131609</v>
      </c>
      <c r="JNS1791" s="62">
        <v>53131609</v>
      </c>
      <c r="JNT1791" s="62">
        <v>53131609</v>
      </c>
      <c r="JNU1791" s="62">
        <v>53131609</v>
      </c>
      <c r="JNV1791" s="62">
        <v>53131609</v>
      </c>
      <c r="JNW1791" s="62">
        <v>53131609</v>
      </c>
      <c r="JNX1791" s="62">
        <v>53131609</v>
      </c>
      <c r="JNY1791" s="62">
        <v>53131609</v>
      </c>
      <c r="JNZ1791" s="62">
        <v>53131609</v>
      </c>
      <c r="JOA1791" s="62">
        <v>53131609</v>
      </c>
      <c r="JOB1791" s="62">
        <v>53131609</v>
      </c>
      <c r="JOC1791" s="62">
        <v>53131609</v>
      </c>
      <c r="JOD1791" s="62">
        <v>53131609</v>
      </c>
      <c r="JOE1791" s="62">
        <v>53131609</v>
      </c>
      <c r="JOF1791" s="62">
        <v>53131609</v>
      </c>
      <c r="JOG1791" s="62">
        <v>53131609</v>
      </c>
      <c r="JOH1791" s="62">
        <v>53131609</v>
      </c>
      <c r="JOI1791" s="62">
        <v>53131609</v>
      </c>
      <c r="JOJ1791" s="62">
        <v>53131609</v>
      </c>
      <c r="JOK1791" s="62">
        <v>53131609</v>
      </c>
      <c r="JOL1791" s="62">
        <v>53131609</v>
      </c>
      <c r="JOM1791" s="62">
        <v>53131609</v>
      </c>
      <c r="JON1791" s="62">
        <v>53131609</v>
      </c>
      <c r="JOO1791" s="62">
        <v>53131609</v>
      </c>
      <c r="JOP1791" s="62">
        <v>53131609</v>
      </c>
      <c r="JOQ1791" s="62">
        <v>53131609</v>
      </c>
      <c r="JOR1791" s="62">
        <v>53131609</v>
      </c>
      <c r="JOS1791" s="62">
        <v>53131609</v>
      </c>
      <c r="JOT1791" s="62">
        <v>53131609</v>
      </c>
      <c r="JOU1791" s="62">
        <v>53131609</v>
      </c>
      <c r="JOV1791" s="62">
        <v>53131609</v>
      </c>
      <c r="JOW1791" s="62">
        <v>53131609</v>
      </c>
      <c r="JOX1791" s="62">
        <v>53131609</v>
      </c>
      <c r="JOY1791" s="62">
        <v>53131609</v>
      </c>
      <c r="JOZ1791" s="62">
        <v>53131609</v>
      </c>
      <c r="JPA1791" s="62">
        <v>53131609</v>
      </c>
      <c r="JPB1791" s="62">
        <v>53131609</v>
      </c>
      <c r="JPC1791" s="62">
        <v>53131609</v>
      </c>
      <c r="JPD1791" s="62">
        <v>53131609</v>
      </c>
      <c r="JPE1791" s="62">
        <v>53131609</v>
      </c>
      <c r="JPF1791" s="62">
        <v>53131609</v>
      </c>
      <c r="JPG1791" s="62">
        <v>53131609</v>
      </c>
      <c r="JPH1791" s="62">
        <v>53131609</v>
      </c>
      <c r="JPI1791" s="62">
        <v>53131609</v>
      </c>
      <c r="JPJ1791" s="62">
        <v>53131609</v>
      </c>
      <c r="JPK1791" s="62">
        <v>53131609</v>
      </c>
      <c r="JPL1791" s="62">
        <v>53131609</v>
      </c>
      <c r="JPM1791" s="62">
        <v>53131609</v>
      </c>
      <c r="JPN1791" s="62">
        <v>53131609</v>
      </c>
      <c r="JPO1791" s="62">
        <v>53131609</v>
      </c>
      <c r="JPP1791" s="62">
        <v>53131609</v>
      </c>
      <c r="JPQ1791" s="62">
        <v>53131609</v>
      </c>
      <c r="JPR1791" s="62">
        <v>53131609</v>
      </c>
      <c r="JPS1791" s="62">
        <v>53131609</v>
      </c>
      <c r="JPT1791" s="62">
        <v>53131609</v>
      </c>
      <c r="JPU1791" s="62">
        <v>53131609</v>
      </c>
      <c r="JPV1791" s="62">
        <v>53131609</v>
      </c>
      <c r="JPW1791" s="62">
        <v>53131609</v>
      </c>
      <c r="JPX1791" s="62">
        <v>53131609</v>
      </c>
      <c r="JPY1791" s="62">
        <v>53131609</v>
      </c>
      <c r="JPZ1791" s="62">
        <v>53131609</v>
      </c>
      <c r="JQA1791" s="62">
        <v>53131609</v>
      </c>
      <c r="JQB1791" s="62">
        <v>53131609</v>
      </c>
      <c r="JQC1791" s="62">
        <v>53131609</v>
      </c>
      <c r="JQD1791" s="62">
        <v>53131609</v>
      </c>
      <c r="JQE1791" s="62">
        <v>53131609</v>
      </c>
      <c r="JQF1791" s="62">
        <v>53131609</v>
      </c>
      <c r="JQG1791" s="62">
        <v>53131609</v>
      </c>
      <c r="JQH1791" s="62">
        <v>53131609</v>
      </c>
      <c r="JQI1791" s="62">
        <v>53131609</v>
      </c>
      <c r="JQJ1791" s="62">
        <v>53131609</v>
      </c>
      <c r="JQK1791" s="62">
        <v>53131609</v>
      </c>
      <c r="JQL1791" s="62">
        <v>53131609</v>
      </c>
      <c r="JQM1791" s="62">
        <v>53131609</v>
      </c>
      <c r="JQN1791" s="62">
        <v>53131609</v>
      </c>
      <c r="JQO1791" s="62">
        <v>53131609</v>
      </c>
      <c r="JQP1791" s="62">
        <v>53131609</v>
      </c>
      <c r="JQQ1791" s="62">
        <v>53131609</v>
      </c>
      <c r="JQR1791" s="62">
        <v>53131609</v>
      </c>
      <c r="JQS1791" s="62">
        <v>53131609</v>
      </c>
      <c r="JQT1791" s="62">
        <v>53131609</v>
      </c>
      <c r="JQU1791" s="62">
        <v>53131609</v>
      </c>
      <c r="JQV1791" s="62">
        <v>53131609</v>
      </c>
      <c r="JQW1791" s="62">
        <v>53131609</v>
      </c>
      <c r="JQX1791" s="62">
        <v>53131609</v>
      </c>
      <c r="JQY1791" s="62">
        <v>53131609</v>
      </c>
      <c r="JQZ1791" s="62">
        <v>53131609</v>
      </c>
      <c r="JRA1791" s="62">
        <v>53131609</v>
      </c>
      <c r="JRB1791" s="62">
        <v>53131609</v>
      </c>
      <c r="JRC1791" s="62">
        <v>53131609</v>
      </c>
      <c r="JRD1791" s="62">
        <v>53131609</v>
      </c>
      <c r="JRE1791" s="62">
        <v>53131609</v>
      </c>
      <c r="JRF1791" s="62">
        <v>53131609</v>
      </c>
      <c r="JRG1791" s="62">
        <v>53131609</v>
      </c>
      <c r="JRH1791" s="62">
        <v>53131609</v>
      </c>
      <c r="JRI1791" s="62">
        <v>53131609</v>
      </c>
      <c r="JRJ1791" s="62">
        <v>53131609</v>
      </c>
      <c r="JRK1791" s="62">
        <v>53131609</v>
      </c>
      <c r="JRL1791" s="62">
        <v>53131609</v>
      </c>
      <c r="JRM1791" s="62">
        <v>53131609</v>
      </c>
      <c r="JRN1791" s="62">
        <v>53131609</v>
      </c>
      <c r="JRO1791" s="62">
        <v>53131609</v>
      </c>
      <c r="JRP1791" s="62">
        <v>53131609</v>
      </c>
      <c r="JRQ1791" s="62">
        <v>53131609</v>
      </c>
      <c r="JRR1791" s="62">
        <v>53131609</v>
      </c>
      <c r="JRS1791" s="62">
        <v>53131609</v>
      </c>
      <c r="JRT1791" s="62">
        <v>53131609</v>
      </c>
      <c r="JRU1791" s="62">
        <v>53131609</v>
      </c>
      <c r="JRV1791" s="62">
        <v>53131609</v>
      </c>
      <c r="JRW1791" s="62">
        <v>53131609</v>
      </c>
      <c r="JRX1791" s="62">
        <v>53131609</v>
      </c>
      <c r="JRY1791" s="62">
        <v>53131609</v>
      </c>
      <c r="JRZ1791" s="62">
        <v>53131609</v>
      </c>
      <c r="JSA1791" s="62">
        <v>53131609</v>
      </c>
      <c r="JSB1791" s="62">
        <v>53131609</v>
      </c>
      <c r="JSC1791" s="62">
        <v>53131609</v>
      </c>
      <c r="JSD1791" s="62">
        <v>53131609</v>
      </c>
      <c r="JSE1791" s="62">
        <v>53131609</v>
      </c>
      <c r="JSF1791" s="62">
        <v>53131609</v>
      </c>
      <c r="JSG1791" s="62">
        <v>53131609</v>
      </c>
      <c r="JSH1791" s="62">
        <v>53131609</v>
      </c>
      <c r="JSI1791" s="62">
        <v>53131609</v>
      </c>
      <c r="JSJ1791" s="62">
        <v>53131609</v>
      </c>
      <c r="JSK1791" s="62">
        <v>53131609</v>
      </c>
      <c r="JSL1791" s="62">
        <v>53131609</v>
      </c>
      <c r="JSM1791" s="62">
        <v>53131609</v>
      </c>
      <c r="JSN1791" s="62">
        <v>53131609</v>
      </c>
      <c r="JSO1791" s="62">
        <v>53131609</v>
      </c>
      <c r="JSP1791" s="62">
        <v>53131609</v>
      </c>
      <c r="JSQ1791" s="62">
        <v>53131609</v>
      </c>
      <c r="JSR1791" s="62">
        <v>53131609</v>
      </c>
      <c r="JSS1791" s="62">
        <v>53131609</v>
      </c>
      <c r="JST1791" s="62">
        <v>53131609</v>
      </c>
      <c r="JSU1791" s="62">
        <v>53131609</v>
      </c>
      <c r="JSV1791" s="62">
        <v>53131609</v>
      </c>
      <c r="JSW1791" s="62">
        <v>53131609</v>
      </c>
      <c r="JSX1791" s="62">
        <v>53131609</v>
      </c>
      <c r="JSY1791" s="62">
        <v>53131609</v>
      </c>
      <c r="JSZ1791" s="62">
        <v>53131609</v>
      </c>
      <c r="JTA1791" s="62">
        <v>53131609</v>
      </c>
      <c r="JTB1791" s="62">
        <v>53131609</v>
      </c>
      <c r="JTC1791" s="62">
        <v>53131609</v>
      </c>
      <c r="JTD1791" s="62">
        <v>53131609</v>
      </c>
      <c r="JTE1791" s="62">
        <v>53131609</v>
      </c>
      <c r="JTF1791" s="62">
        <v>53131609</v>
      </c>
      <c r="JTG1791" s="62">
        <v>53131609</v>
      </c>
      <c r="JTH1791" s="62">
        <v>53131609</v>
      </c>
      <c r="JTI1791" s="62">
        <v>53131609</v>
      </c>
      <c r="JTJ1791" s="62">
        <v>53131609</v>
      </c>
      <c r="JTK1791" s="62">
        <v>53131609</v>
      </c>
      <c r="JTL1791" s="62">
        <v>53131609</v>
      </c>
      <c r="JTM1791" s="62">
        <v>53131609</v>
      </c>
      <c r="JTN1791" s="62">
        <v>53131609</v>
      </c>
      <c r="JTO1791" s="62">
        <v>53131609</v>
      </c>
      <c r="JTP1791" s="62">
        <v>53131609</v>
      </c>
      <c r="JTQ1791" s="62">
        <v>53131609</v>
      </c>
      <c r="JTR1791" s="62">
        <v>53131609</v>
      </c>
      <c r="JTS1791" s="62">
        <v>53131609</v>
      </c>
      <c r="JTT1791" s="62">
        <v>53131609</v>
      </c>
      <c r="JTU1791" s="62">
        <v>53131609</v>
      </c>
      <c r="JTV1791" s="62">
        <v>53131609</v>
      </c>
      <c r="JTW1791" s="62">
        <v>53131609</v>
      </c>
      <c r="JTX1791" s="62">
        <v>53131609</v>
      </c>
      <c r="JTY1791" s="62">
        <v>53131609</v>
      </c>
      <c r="JTZ1791" s="62">
        <v>53131609</v>
      </c>
      <c r="JUA1791" s="62">
        <v>53131609</v>
      </c>
      <c r="JUB1791" s="62">
        <v>53131609</v>
      </c>
      <c r="JUC1791" s="62">
        <v>53131609</v>
      </c>
      <c r="JUD1791" s="62">
        <v>53131609</v>
      </c>
      <c r="JUE1791" s="62">
        <v>53131609</v>
      </c>
      <c r="JUF1791" s="62">
        <v>53131609</v>
      </c>
      <c r="JUG1791" s="62">
        <v>53131609</v>
      </c>
      <c r="JUH1791" s="62">
        <v>53131609</v>
      </c>
      <c r="JUI1791" s="62">
        <v>53131609</v>
      </c>
      <c r="JUJ1791" s="62">
        <v>53131609</v>
      </c>
      <c r="JUK1791" s="62">
        <v>53131609</v>
      </c>
      <c r="JUL1791" s="62">
        <v>53131609</v>
      </c>
      <c r="JUM1791" s="62">
        <v>53131609</v>
      </c>
      <c r="JUN1791" s="62">
        <v>53131609</v>
      </c>
      <c r="JUO1791" s="62">
        <v>53131609</v>
      </c>
      <c r="JUP1791" s="62">
        <v>53131609</v>
      </c>
      <c r="JUQ1791" s="62">
        <v>53131609</v>
      </c>
      <c r="JUR1791" s="62">
        <v>53131609</v>
      </c>
      <c r="JUS1791" s="62">
        <v>53131609</v>
      </c>
      <c r="JUT1791" s="62">
        <v>53131609</v>
      </c>
      <c r="JUU1791" s="62">
        <v>53131609</v>
      </c>
      <c r="JUV1791" s="62">
        <v>53131609</v>
      </c>
      <c r="JUW1791" s="62">
        <v>53131609</v>
      </c>
      <c r="JUX1791" s="62">
        <v>53131609</v>
      </c>
      <c r="JUY1791" s="62">
        <v>53131609</v>
      </c>
      <c r="JUZ1791" s="62">
        <v>53131609</v>
      </c>
      <c r="JVA1791" s="62">
        <v>53131609</v>
      </c>
      <c r="JVB1791" s="62">
        <v>53131609</v>
      </c>
      <c r="JVC1791" s="62">
        <v>53131609</v>
      </c>
      <c r="JVD1791" s="62">
        <v>53131609</v>
      </c>
      <c r="JVE1791" s="62">
        <v>53131609</v>
      </c>
      <c r="JVF1791" s="62">
        <v>53131609</v>
      </c>
      <c r="JVG1791" s="62">
        <v>53131609</v>
      </c>
      <c r="JVH1791" s="62">
        <v>53131609</v>
      </c>
      <c r="JVI1791" s="62">
        <v>53131609</v>
      </c>
      <c r="JVJ1791" s="62">
        <v>53131609</v>
      </c>
      <c r="JVK1791" s="62">
        <v>53131609</v>
      </c>
      <c r="JVL1791" s="62">
        <v>53131609</v>
      </c>
      <c r="JVM1791" s="62">
        <v>53131609</v>
      </c>
      <c r="JVN1791" s="62">
        <v>53131609</v>
      </c>
      <c r="JVO1791" s="62">
        <v>53131609</v>
      </c>
      <c r="JVP1791" s="62">
        <v>53131609</v>
      </c>
      <c r="JVQ1791" s="62">
        <v>53131609</v>
      </c>
      <c r="JVR1791" s="62">
        <v>53131609</v>
      </c>
      <c r="JVS1791" s="62">
        <v>53131609</v>
      </c>
      <c r="JVT1791" s="62">
        <v>53131609</v>
      </c>
      <c r="JVU1791" s="62">
        <v>53131609</v>
      </c>
      <c r="JVV1791" s="62">
        <v>53131609</v>
      </c>
      <c r="JVW1791" s="62">
        <v>53131609</v>
      </c>
      <c r="JVX1791" s="62">
        <v>53131609</v>
      </c>
      <c r="JVY1791" s="62">
        <v>53131609</v>
      </c>
      <c r="JVZ1791" s="62">
        <v>53131609</v>
      </c>
      <c r="JWA1791" s="62">
        <v>53131609</v>
      </c>
      <c r="JWB1791" s="62">
        <v>53131609</v>
      </c>
      <c r="JWC1791" s="62">
        <v>53131609</v>
      </c>
      <c r="JWD1791" s="62">
        <v>53131609</v>
      </c>
      <c r="JWE1791" s="62">
        <v>53131609</v>
      </c>
      <c r="JWF1791" s="62">
        <v>53131609</v>
      </c>
      <c r="JWG1791" s="62">
        <v>53131609</v>
      </c>
      <c r="JWH1791" s="62">
        <v>53131609</v>
      </c>
      <c r="JWI1791" s="62">
        <v>53131609</v>
      </c>
      <c r="JWJ1791" s="62">
        <v>53131609</v>
      </c>
      <c r="JWK1791" s="62">
        <v>53131609</v>
      </c>
      <c r="JWL1791" s="62">
        <v>53131609</v>
      </c>
      <c r="JWM1791" s="62">
        <v>53131609</v>
      </c>
      <c r="JWN1791" s="62">
        <v>53131609</v>
      </c>
      <c r="JWO1791" s="62">
        <v>53131609</v>
      </c>
      <c r="JWP1791" s="62">
        <v>53131609</v>
      </c>
      <c r="JWQ1791" s="62">
        <v>53131609</v>
      </c>
      <c r="JWR1791" s="62">
        <v>53131609</v>
      </c>
      <c r="JWS1791" s="62">
        <v>53131609</v>
      </c>
      <c r="JWT1791" s="62">
        <v>53131609</v>
      </c>
      <c r="JWU1791" s="62">
        <v>53131609</v>
      </c>
      <c r="JWV1791" s="62">
        <v>53131609</v>
      </c>
      <c r="JWW1791" s="62">
        <v>53131609</v>
      </c>
      <c r="JWX1791" s="62">
        <v>53131609</v>
      </c>
      <c r="JWY1791" s="62">
        <v>53131609</v>
      </c>
      <c r="JWZ1791" s="62">
        <v>53131609</v>
      </c>
      <c r="JXA1791" s="62">
        <v>53131609</v>
      </c>
      <c r="JXB1791" s="62">
        <v>53131609</v>
      </c>
      <c r="JXC1791" s="62">
        <v>53131609</v>
      </c>
      <c r="JXD1791" s="62">
        <v>53131609</v>
      </c>
      <c r="JXE1791" s="62">
        <v>53131609</v>
      </c>
      <c r="JXF1791" s="62">
        <v>53131609</v>
      </c>
      <c r="JXG1791" s="62">
        <v>53131609</v>
      </c>
      <c r="JXH1791" s="62">
        <v>53131609</v>
      </c>
      <c r="JXI1791" s="62">
        <v>53131609</v>
      </c>
      <c r="JXJ1791" s="62">
        <v>53131609</v>
      </c>
      <c r="JXK1791" s="62">
        <v>53131609</v>
      </c>
      <c r="JXL1791" s="62">
        <v>53131609</v>
      </c>
      <c r="JXM1791" s="62">
        <v>53131609</v>
      </c>
      <c r="JXN1791" s="62">
        <v>53131609</v>
      </c>
      <c r="JXO1791" s="62">
        <v>53131609</v>
      </c>
      <c r="JXP1791" s="62">
        <v>53131609</v>
      </c>
      <c r="JXQ1791" s="62">
        <v>53131609</v>
      </c>
      <c r="JXR1791" s="62">
        <v>53131609</v>
      </c>
      <c r="JXS1791" s="62">
        <v>53131609</v>
      </c>
      <c r="JXT1791" s="62">
        <v>53131609</v>
      </c>
      <c r="JXU1791" s="62">
        <v>53131609</v>
      </c>
      <c r="JXV1791" s="62">
        <v>53131609</v>
      </c>
      <c r="JXW1791" s="62">
        <v>53131609</v>
      </c>
      <c r="JXX1791" s="62">
        <v>53131609</v>
      </c>
      <c r="JXY1791" s="62">
        <v>53131609</v>
      </c>
      <c r="JXZ1791" s="62">
        <v>53131609</v>
      </c>
      <c r="JYA1791" s="62">
        <v>53131609</v>
      </c>
      <c r="JYB1791" s="62">
        <v>53131609</v>
      </c>
      <c r="JYC1791" s="62">
        <v>53131609</v>
      </c>
      <c r="JYD1791" s="62">
        <v>53131609</v>
      </c>
      <c r="JYE1791" s="62">
        <v>53131609</v>
      </c>
      <c r="JYF1791" s="62">
        <v>53131609</v>
      </c>
      <c r="JYG1791" s="62">
        <v>53131609</v>
      </c>
      <c r="JYH1791" s="62">
        <v>53131609</v>
      </c>
      <c r="JYI1791" s="62">
        <v>53131609</v>
      </c>
      <c r="JYJ1791" s="62">
        <v>53131609</v>
      </c>
      <c r="JYK1791" s="62">
        <v>53131609</v>
      </c>
      <c r="JYL1791" s="62">
        <v>53131609</v>
      </c>
      <c r="JYM1791" s="62">
        <v>53131609</v>
      </c>
      <c r="JYN1791" s="62">
        <v>53131609</v>
      </c>
      <c r="JYO1791" s="62">
        <v>53131609</v>
      </c>
      <c r="JYP1791" s="62">
        <v>53131609</v>
      </c>
      <c r="JYQ1791" s="62">
        <v>53131609</v>
      </c>
      <c r="JYR1791" s="62">
        <v>53131609</v>
      </c>
      <c r="JYS1791" s="62">
        <v>53131609</v>
      </c>
      <c r="JYT1791" s="62">
        <v>53131609</v>
      </c>
      <c r="JYU1791" s="62">
        <v>53131609</v>
      </c>
      <c r="JYV1791" s="62">
        <v>53131609</v>
      </c>
      <c r="JYW1791" s="62">
        <v>53131609</v>
      </c>
      <c r="JYX1791" s="62">
        <v>53131609</v>
      </c>
      <c r="JYY1791" s="62">
        <v>53131609</v>
      </c>
      <c r="JYZ1791" s="62">
        <v>53131609</v>
      </c>
      <c r="JZA1791" s="62">
        <v>53131609</v>
      </c>
      <c r="JZB1791" s="62">
        <v>53131609</v>
      </c>
      <c r="JZC1791" s="62">
        <v>53131609</v>
      </c>
      <c r="JZD1791" s="62">
        <v>53131609</v>
      </c>
      <c r="JZE1791" s="62">
        <v>53131609</v>
      </c>
      <c r="JZF1791" s="62">
        <v>53131609</v>
      </c>
      <c r="JZG1791" s="62">
        <v>53131609</v>
      </c>
      <c r="JZH1791" s="62">
        <v>53131609</v>
      </c>
      <c r="JZI1791" s="62">
        <v>53131609</v>
      </c>
      <c r="JZJ1791" s="62">
        <v>53131609</v>
      </c>
      <c r="JZK1791" s="62">
        <v>53131609</v>
      </c>
      <c r="JZL1791" s="62">
        <v>53131609</v>
      </c>
      <c r="JZM1791" s="62">
        <v>53131609</v>
      </c>
      <c r="JZN1791" s="62">
        <v>53131609</v>
      </c>
      <c r="JZO1791" s="62">
        <v>53131609</v>
      </c>
      <c r="JZP1791" s="62">
        <v>53131609</v>
      </c>
      <c r="JZQ1791" s="62">
        <v>53131609</v>
      </c>
      <c r="JZR1791" s="62">
        <v>53131609</v>
      </c>
      <c r="JZS1791" s="62">
        <v>53131609</v>
      </c>
      <c r="JZT1791" s="62">
        <v>53131609</v>
      </c>
      <c r="JZU1791" s="62">
        <v>53131609</v>
      </c>
      <c r="JZV1791" s="62">
        <v>53131609</v>
      </c>
      <c r="JZW1791" s="62">
        <v>53131609</v>
      </c>
      <c r="JZX1791" s="62">
        <v>53131609</v>
      </c>
      <c r="JZY1791" s="62">
        <v>53131609</v>
      </c>
      <c r="JZZ1791" s="62">
        <v>53131609</v>
      </c>
      <c r="KAA1791" s="62">
        <v>53131609</v>
      </c>
      <c r="KAB1791" s="62">
        <v>53131609</v>
      </c>
      <c r="KAC1791" s="62">
        <v>53131609</v>
      </c>
      <c r="KAD1791" s="62">
        <v>53131609</v>
      </c>
      <c r="KAE1791" s="62">
        <v>53131609</v>
      </c>
      <c r="KAF1791" s="62">
        <v>53131609</v>
      </c>
      <c r="KAG1791" s="62">
        <v>53131609</v>
      </c>
      <c r="KAH1791" s="62">
        <v>53131609</v>
      </c>
      <c r="KAI1791" s="62">
        <v>53131609</v>
      </c>
      <c r="KAJ1791" s="62">
        <v>53131609</v>
      </c>
      <c r="KAK1791" s="62">
        <v>53131609</v>
      </c>
      <c r="KAL1791" s="62">
        <v>53131609</v>
      </c>
      <c r="KAM1791" s="62">
        <v>53131609</v>
      </c>
      <c r="KAN1791" s="62">
        <v>53131609</v>
      </c>
      <c r="KAO1791" s="62">
        <v>53131609</v>
      </c>
      <c r="KAP1791" s="62">
        <v>53131609</v>
      </c>
      <c r="KAQ1791" s="62">
        <v>53131609</v>
      </c>
      <c r="KAR1791" s="62">
        <v>53131609</v>
      </c>
      <c r="KAS1791" s="62">
        <v>53131609</v>
      </c>
      <c r="KAT1791" s="62">
        <v>53131609</v>
      </c>
      <c r="KAU1791" s="62">
        <v>53131609</v>
      </c>
      <c r="KAV1791" s="62">
        <v>53131609</v>
      </c>
      <c r="KAW1791" s="62">
        <v>53131609</v>
      </c>
      <c r="KAX1791" s="62">
        <v>53131609</v>
      </c>
      <c r="KAY1791" s="62">
        <v>53131609</v>
      </c>
      <c r="KAZ1791" s="62">
        <v>53131609</v>
      </c>
      <c r="KBA1791" s="62">
        <v>53131609</v>
      </c>
      <c r="KBB1791" s="62">
        <v>53131609</v>
      </c>
      <c r="KBC1791" s="62">
        <v>53131609</v>
      </c>
      <c r="KBD1791" s="62">
        <v>53131609</v>
      </c>
      <c r="KBE1791" s="62">
        <v>53131609</v>
      </c>
      <c r="KBF1791" s="62">
        <v>53131609</v>
      </c>
      <c r="KBG1791" s="62">
        <v>53131609</v>
      </c>
      <c r="KBH1791" s="62">
        <v>53131609</v>
      </c>
      <c r="KBI1791" s="62">
        <v>53131609</v>
      </c>
      <c r="KBJ1791" s="62">
        <v>53131609</v>
      </c>
      <c r="KBK1791" s="62">
        <v>53131609</v>
      </c>
      <c r="KBL1791" s="62">
        <v>53131609</v>
      </c>
      <c r="KBM1791" s="62">
        <v>53131609</v>
      </c>
      <c r="KBN1791" s="62">
        <v>53131609</v>
      </c>
      <c r="KBO1791" s="62">
        <v>53131609</v>
      </c>
      <c r="KBP1791" s="62">
        <v>53131609</v>
      </c>
      <c r="KBQ1791" s="62">
        <v>53131609</v>
      </c>
      <c r="KBR1791" s="62">
        <v>53131609</v>
      </c>
      <c r="KBS1791" s="62">
        <v>53131609</v>
      </c>
      <c r="KBT1791" s="62">
        <v>53131609</v>
      </c>
      <c r="KBU1791" s="62">
        <v>53131609</v>
      </c>
      <c r="KBV1791" s="62">
        <v>53131609</v>
      </c>
      <c r="KBW1791" s="62">
        <v>53131609</v>
      </c>
      <c r="KBX1791" s="62">
        <v>53131609</v>
      </c>
      <c r="KBY1791" s="62">
        <v>53131609</v>
      </c>
      <c r="KBZ1791" s="62">
        <v>53131609</v>
      </c>
      <c r="KCA1791" s="62">
        <v>53131609</v>
      </c>
      <c r="KCB1791" s="62">
        <v>53131609</v>
      </c>
      <c r="KCC1791" s="62">
        <v>53131609</v>
      </c>
      <c r="KCD1791" s="62">
        <v>53131609</v>
      </c>
      <c r="KCE1791" s="62">
        <v>53131609</v>
      </c>
      <c r="KCF1791" s="62">
        <v>53131609</v>
      </c>
      <c r="KCG1791" s="62">
        <v>53131609</v>
      </c>
      <c r="KCH1791" s="62">
        <v>53131609</v>
      </c>
      <c r="KCI1791" s="62">
        <v>53131609</v>
      </c>
      <c r="KCJ1791" s="62">
        <v>53131609</v>
      </c>
      <c r="KCK1791" s="62">
        <v>53131609</v>
      </c>
      <c r="KCL1791" s="62">
        <v>53131609</v>
      </c>
      <c r="KCM1791" s="62">
        <v>53131609</v>
      </c>
      <c r="KCN1791" s="62">
        <v>53131609</v>
      </c>
      <c r="KCO1791" s="62">
        <v>53131609</v>
      </c>
      <c r="KCP1791" s="62">
        <v>53131609</v>
      </c>
      <c r="KCQ1791" s="62">
        <v>53131609</v>
      </c>
      <c r="KCR1791" s="62">
        <v>53131609</v>
      </c>
      <c r="KCS1791" s="62">
        <v>53131609</v>
      </c>
      <c r="KCT1791" s="62">
        <v>53131609</v>
      </c>
      <c r="KCU1791" s="62">
        <v>53131609</v>
      </c>
      <c r="KCV1791" s="62">
        <v>53131609</v>
      </c>
      <c r="KCW1791" s="62">
        <v>53131609</v>
      </c>
      <c r="KCX1791" s="62">
        <v>53131609</v>
      </c>
      <c r="KCY1791" s="62">
        <v>53131609</v>
      </c>
      <c r="KCZ1791" s="62">
        <v>53131609</v>
      </c>
      <c r="KDA1791" s="62">
        <v>53131609</v>
      </c>
      <c r="KDB1791" s="62">
        <v>53131609</v>
      </c>
      <c r="KDC1791" s="62">
        <v>53131609</v>
      </c>
      <c r="KDD1791" s="62">
        <v>53131609</v>
      </c>
      <c r="KDE1791" s="62">
        <v>53131609</v>
      </c>
      <c r="KDF1791" s="62">
        <v>53131609</v>
      </c>
      <c r="KDG1791" s="62">
        <v>53131609</v>
      </c>
      <c r="KDH1791" s="62">
        <v>53131609</v>
      </c>
      <c r="KDI1791" s="62">
        <v>53131609</v>
      </c>
      <c r="KDJ1791" s="62">
        <v>53131609</v>
      </c>
      <c r="KDK1791" s="62">
        <v>53131609</v>
      </c>
      <c r="KDL1791" s="62">
        <v>53131609</v>
      </c>
      <c r="KDM1791" s="62">
        <v>53131609</v>
      </c>
      <c r="KDN1791" s="62">
        <v>53131609</v>
      </c>
      <c r="KDO1791" s="62">
        <v>53131609</v>
      </c>
      <c r="KDP1791" s="62">
        <v>53131609</v>
      </c>
      <c r="KDQ1791" s="62">
        <v>53131609</v>
      </c>
      <c r="KDR1791" s="62">
        <v>53131609</v>
      </c>
      <c r="KDS1791" s="62">
        <v>53131609</v>
      </c>
      <c r="KDT1791" s="62">
        <v>53131609</v>
      </c>
      <c r="KDU1791" s="62">
        <v>53131609</v>
      </c>
      <c r="KDV1791" s="62">
        <v>53131609</v>
      </c>
      <c r="KDW1791" s="62">
        <v>53131609</v>
      </c>
      <c r="KDX1791" s="62">
        <v>53131609</v>
      </c>
      <c r="KDY1791" s="62">
        <v>53131609</v>
      </c>
      <c r="KDZ1791" s="62">
        <v>53131609</v>
      </c>
      <c r="KEA1791" s="62">
        <v>53131609</v>
      </c>
      <c r="KEB1791" s="62">
        <v>53131609</v>
      </c>
      <c r="KEC1791" s="62">
        <v>53131609</v>
      </c>
      <c r="KED1791" s="62">
        <v>53131609</v>
      </c>
      <c r="KEE1791" s="62">
        <v>53131609</v>
      </c>
      <c r="KEF1791" s="62">
        <v>53131609</v>
      </c>
      <c r="KEG1791" s="62">
        <v>53131609</v>
      </c>
      <c r="KEH1791" s="62">
        <v>53131609</v>
      </c>
      <c r="KEI1791" s="62">
        <v>53131609</v>
      </c>
      <c r="KEJ1791" s="62">
        <v>53131609</v>
      </c>
      <c r="KEK1791" s="62">
        <v>53131609</v>
      </c>
      <c r="KEL1791" s="62">
        <v>53131609</v>
      </c>
      <c r="KEM1791" s="62">
        <v>53131609</v>
      </c>
      <c r="KEN1791" s="62">
        <v>53131609</v>
      </c>
      <c r="KEO1791" s="62">
        <v>53131609</v>
      </c>
      <c r="KEP1791" s="62">
        <v>53131609</v>
      </c>
      <c r="KEQ1791" s="62">
        <v>53131609</v>
      </c>
      <c r="KER1791" s="62">
        <v>53131609</v>
      </c>
      <c r="KES1791" s="62">
        <v>53131609</v>
      </c>
      <c r="KET1791" s="62">
        <v>53131609</v>
      </c>
      <c r="KEU1791" s="62">
        <v>53131609</v>
      </c>
      <c r="KEV1791" s="62">
        <v>53131609</v>
      </c>
      <c r="KEW1791" s="62">
        <v>53131609</v>
      </c>
      <c r="KEX1791" s="62">
        <v>53131609</v>
      </c>
      <c r="KEY1791" s="62">
        <v>53131609</v>
      </c>
      <c r="KEZ1791" s="62">
        <v>53131609</v>
      </c>
      <c r="KFA1791" s="62">
        <v>53131609</v>
      </c>
      <c r="KFB1791" s="62">
        <v>53131609</v>
      </c>
      <c r="KFC1791" s="62">
        <v>53131609</v>
      </c>
      <c r="KFD1791" s="62">
        <v>53131609</v>
      </c>
      <c r="KFE1791" s="62">
        <v>53131609</v>
      </c>
      <c r="KFF1791" s="62">
        <v>53131609</v>
      </c>
      <c r="KFG1791" s="62">
        <v>53131609</v>
      </c>
      <c r="KFH1791" s="62">
        <v>53131609</v>
      </c>
      <c r="KFI1791" s="62">
        <v>53131609</v>
      </c>
      <c r="KFJ1791" s="62">
        <v>53131609</v>
      </c>
      <c r="KFK1791" s="62">
        <v>53131609</v>
      </c>
      <c r="KFL1791" s="62">
        <v>53131609</v>
      </c>
      <c r="KFM1791" s="62">
        <v>53131609</v>
      </c>
      <c r="KFN1791" s="62">
        <v>53131609</v>
      </c>
      <c r="KFO1791" s="62">
        <v>53131609</v>
      </c>
      <c r="KFP1791" s="62">
        <v>53131609</v>
      </c>
      <c r="KFQ1791" s="62">
        <v>53131609</v>
      </c>
      <c r="KFR1791" s="62">
        <v>53131609</v>
      </c>
      <c r="KFS1791" s="62">
        <v>53131609</v>
      </c>
      <c r="KFT1791" s="62">
        <v>53131609</v>
      </c>
      <c r="KFU1791" s="62">
        <v>53131609</v>
      </c>
      <c r="KFV1791" s="62">
        <v>53131609</v>
      </c>
      <c r="KFW1791" s="62">
        <v>53131609</v>
      </c>
      <c r="KFX1791" s="62">
        <v>53131609</v>
      </c>
      <c r="KFY1791" s="62">
        <v>53131609</v>
      </c>
      <c r="KFZ1791" s="62">
        <v>53131609</v>
      </c>
      <c r="KGA1791" s="62">
        <v>53131609</v>
      </c>
      <c r="KGB1791" s="62">
        <v>53131609</v>
      </c>
      <c r="KGC1791" s="62">
        <v>53131609</v>
      </c>
      <c r="KGD1791" s="62">
        <v>53131609</v>
      </c>
      <c r="KGE1791" s="62">
        <v>53131609</v>
      </c>
      <c r="KGF1791" s="62">
        <v>53131609</v>
      </c>
      <c r="KGG1791" s="62">
        <v>53131609</v>
      </c>
      <c r="KGH1791" s="62">
        <v>53131609</v>
      </c>
      <c r="KGI1791" s="62">
        <v>53131609</v>
      </c>
      <c r="KGJ1791" s="62">
        <v>53131609</v>
      </c>
      <c r="KGK1791" s="62">
        <v>53131609</v>
      </c>
      <c r="KGL1791" s="62">
        <v>53131609</v>
      </c>
      <c r="KGM1791" s="62">
        <v>53131609</v>
      </c>
      <c r="KGN1791" s="62">
        <v>53131609</v>
      </c>
      <c r="KGO1791" s="62">
        <v>53131609</v>
      </c>
      <c r="KGP1791" s="62">
        <v>53131609</v>
      </c>
      <c r="KGQ1791" s="62">
        <v>53131609</v>
      </c>
      <c r="KGR1791" s="62">
        <v>53131609</v>
      </c>
      <c r="KGS1791" s="62">
        <v>53131609</v>
      </c>
      <c r="KGT1791" s="62">
        <v>53131609</v>
      </c>
      <c r="KGU1791" s="62">
        <v>53131609</v>
      </c>
      <c r="KGV1791" s="62">
        <v>53131609</v>
      </c>
      <c r="KGW1791" s="62">
        <v>53131609</v>
      </c>
      <c r="KGX1791" s="62">
        <v>53131609</v>
      </c>
      <c r="KGY1791" s="62">
        <v>53131609</v>
      </c>
      <c r="KGZ1791" s="62">
        <v>53131609</v>
      </c>
      <c r="KHA1791" s="62">
        <v>53131609</v>
      </c>
      <c r="KHB1791" s="62">
        <v>53131609</v>
      </c>
      <c r="KHC1791" s="62">
        <v>53131609</v>
      </c>
      <c r="KHD1791" s="62">
        <v>53131609</v>
      </c>
      <c r="KHE1791" s="62">
        <v>53131609</v>
      </c>
      <c r="KHF1791" s="62">
        <v>53131609</v>
      </c>
      <c r="KHG1791" s="62">
        <v>53131609</v>
      </c>
      <c r="KHH1791" s="62">
        <v>53131609</v>
      </c>
      <c r="KHI1791" s="62">
        <v>53131609</v>
      </c>
      <c r="KHJ1791" s="62">
        <v>53131609</v>
      </c>
      <c r="KHK1791" s="62">
        <v>53131609</v>
      </c>
      <c r="KHL1791" s="62">
        <v>53131609</v>
      </c>
      <c r="KHM1791" s="62">
        <v>53131609</v>
      </c>
      <c r="KHN1791" s="62">
        <v>53131609</v>
      </c>
      <c r="KHO1791" s="62">
        <v>53131609</v>
      </c>
      <c r="KHP1791" s="62">
        <v>53131609</v>
      </c>
      <c r="KHQ1791" s="62">
        <v>53131609</v>
      </c>
      <c r="KHR1791" s="62">
        <v>53131609</v>
      </c>
      <c r="KHS1791" s="62">
        <v>53131609</v>
      </c>
      <c r="KHT1791" s="62">
        <v>53131609</v>
      </c>
      <c r="KHU1791" s="62">
        <v>53131609</v>
      </c>
      <c r="KHV1791" s="62">
        <v>53131609</v>
      </c>
      <c r="KHW1791" s="62">
        <v>53131609</v>
      </c>
      <c r="KHX1791" s="62">
        <v>53131609</v>
      </c>
      <c r="KHY1791" s="62">
        <v>53131609</v>
      </c>
      <c r="KHZ1791" s="62">
        <v>53131609</v>
      </c>
      <c r="KIA1791" s="62">
        <v>53131609</v>
      </c>
      <c r="KIB1791" s="62">
        <v>53131609</v>
      </c>
      <c r="KIC1791" s="62">
        <v>53131609</v>
      </c>
      <c r="KID1791" s="62">
        <v>53131609</v>
      </c>
      <c r="KIE1791" s="62">
        <v>53131609</v>
      </c>
      <c r="KIF1791" s="62">
        <v>53131609</v>
      </c>
      <c r="KIG1791" s="62">
        <v>53131609</v>
      </c>
      <c r="KIH1791" s="62">
        <v>53131609</v>
      </c>
      <c r="KII1791" s="62">
        <v>53131609</v>
      </c>
      <c r="KIJ1791" s="62">
        <v>53131609</v>
      </c>
      <c r="KIK1791" s="62">
        <v>53131609</v>
      </c>
      <c r="KIL1791" s="62">
        <v>53131609</v>
      </c>
      <c r="KIM1791" s="62">
        <v>53131609</v>
      </c>
      <c r="KIN1791" s="62">
        <v>53131609</v>
      </c>
      <c r="KIO1791" s="62">
        <v>53131609</v>
      </c>
      <c r="KIP1791" s="62">
        <v>53131609</v>
      </c>
      <c r="KIQ1791" s="62">
        <v>53131609</v>
      </c>
      <c r="KIR1791" s="62">
        <v>53131609</v>
      </c>
      <c r="KIS1791" s="62">
        <v>53131609</v>
      </c>
      <c r="KIT1791" s="62">
        <v>53131609</v>
      </c>
      <c r="KIU1791" s="62">
        <v>53131609</v>
      </c>
      <c r="KIV1791" s="62">
        <v>53131609</v>
      </c>
      <c r="KIW1791" s="62">
        <v>53131609</v>
      </c>
      <c r="KIX1791" s="62">
        <v>53131609</v>
      </c>
      <c r="KIY1791" s="62">
        <v>53131609</v>
      </c>
      <c r="KIZ1791" s="62">
        <v>53131609</v>
      </c>
      <c r="KJA1791" s="62">
        <v>53131609</v>
      </c>
      <c r="KJB1791" s="62">
        <v>53131609</v>
      </c>
      <c r="KJC1791" s="62">
        <v>53131609</v>
      </c>
      <c r="KJD1791" s="62">
        <v>53131609</v>
      </c>
      <c r="KJE1791" s="62">
        <v>53131609</v>
      </c>
      <c r="KJF1791" s="62">
        <v>53131609</v>
      </c>
      <c r="KJG1791" s="62">
        <v>53131609</v>
      </c>
      <c r="KJH1791" s="62">
        <v>53131609</v>
      </c>
      <c r="KJI1791" s="62">
        <v>53131609</v>
      </c>
      <c r="KJJ1791" s="62">
        <v>53131609</v>
      </c>
      <c r="KJK1791" s="62">
        <v>53131609</v>
      </c>
      <c r="KJL1791" s="62">
        <v>53131609</v>
      </c>
      <c r="KJM1791" s="62">
        <v>53131609</v>
      </c>
      <c r="KJN1791" s="62">
        <v>53131609</v>
      </c>
      <c r="KJO1791" s="62">
        <v>53131609</v>
      </c>
      <c r="KJP1791" s="62">
        <v>53131609</v>
      </c>
      <c r="KJQ1791" s="62">
        <v>53131609</v>
      </c>
      <c r="KJR1791" s="62">
        <v>53131609</v>
      </c>
      <c r="KJS1791" s="62">
        <v>53131609</v>
      </c>
      <c r="KJT1791" s="62">
        <v>53131609</v>
      </c>
      <c r="KJU1791" s="62">
        <v>53131609</v>
      </c>
      <c r="KJV1791" s="62">
        <v>53131609</v>
      </c>
      <c r="KJW1791" s="62">
        <v>53131609</v>
      </c>
      <c r="KJX1791" s="62">
        <v>53131609</v>
      </c>
      <c r="KJY1791" s="62">
        <v>53131609</v>
      </c>
      <c r="KJZ1791" s="62">
        <v>53131609</v>
      </c>
      <c r="KKA1791" s="62">
        <v>53131609</v>
      </c>
      <c r="KKB1791" s="62">
        <v>53131609</v>
      </c>
      <c r="KKC1791" s="62">
        <v>53131609</v>
      </c>
      <c r="KKD1791" s="62">
        <v>53131609</v>
      </c>
      <c r="KKE1791" s="62">
        <v>53131609</v>
      </c>
      <c r="KKF1791" s="62">
        <v>53131609</v>
      </c>
      <c r="KKG1791" s="62">
        <v>53131609</v>
      </c>
      <c r="KKH1791" s="62">
        <v>53131609</v>
      </c>
      <c r="KKI1791" s="62">
        <v>53131609</v>
      </c>
      <c r="KKJ1791" s="62">
        <v>53131609</v>
      </c>
      <c r="KKK1791" s="62">
        <v>53131609</v>
      </c>
      <c r="KKL1791" s="62">
        <v>53131609</v>
      </c>
      <c r="KKM1791" s="62">
        <v>53131609</v>
      </c>
      <c r="KKN1791" s="62">
        <v>53131609</v>
      </c>
      <c r="KKO1791" s="62">
        <v>53131609</v>
      </c>
      <c r="KKP1791" s="62">
        <v>53131609</v>
      </c>
      <c r="KKQ1791" s="62">
        <v>53131609</v>
      </c>
      <c r="KKR1791" s="62">
        <v>53131609</v>
      </c>
      <c r="KKS1791" s="62">
        <v>53131609</v>
      </c>
      <c r="KKT1791" s="62">
        <v>53131609</v>
      </c>
      <c r="KKU1791" s="62">
        <v>53131609</v>
      </c>
      <c r="KKV1791" s="62">
        <v>53131609</v>
      </c>
      <c r="KKW1791" s="62">
        <v>53131609</v>
      </c>
      <c r="KKX1791" s="62">
        <v>53131609</v>
      </c>
      <c r="KKY1791" s="62">
        <v>53131609</v>
      </c>
      <c r="KKZ1791" s="62">
        <v>53131609</v>
      </c>
      <c r="KLA1791" s="62">
        <v>53131609</v>
      </c>
      <c r="KLB1791" s="62">
        <v>53131609</v>
      </c>
      <c r="KLC1791" s="62">
        <v>53131609</v>
      </c>
      <c r="KLD1791" s="62">
        <v>53131609</v>
      </c>
      <c r="KLE1791" s="62">
        <v>53131609</v>
      </c>
      <c r="KLF1791" s="62">
        <v>53131609</v>
      </c>
      <c r="KLG1791" s="62">
        <v>53131609</v>
      </c>
      <c r="KLH1791" s="62">
        <v>53131609</v>
      </c>
      <c r="KLI1791" s="62">
        <v>53131609</v>
      </c>
      <c r="KLJ1791" s="62">
        <v>53131609</v>
      </c>
      <c r="KLK1791" s="62">
        <v>53131609</v>
      </c>
      <c r="KLL1791" s="62">
        <v>53131609</v>
      </c>
      <c r="KLM1791" s="62">
        <v>53131609</v>
      </c>
      <c r="KLN1791" s="62">
        <v>53131609</v>
      </c>
      <c r="KLO1791" s="62">
        <v>53131609</v>
      </c>
      <c r="KLP1791" s="62">
        <v>53131609</v>
      </c>
      <c r="KLQ1791" s="62">
        <v>53131609</v>
      </c>
      <c r="KLR1791" s="62">
        <v>53131609</v>
      </c>
      <c r="KLS1791" s="62">
        <v>53131609</v>
      </c>
      <c r="KLT1791" s="62">
        <v>53131609</v>
      </c>
      <c r="KLU1791" s="62">
        <v>53131609</v>
      </c>
      <c r="KLV1791" s="62">
        <v>53131609</v>
      </c>
      <c r="KLW1791" s="62">
        <v>53131609</v>
      </c>
      <c r="KLX1791" s="62">
        <v>53131609</v>
      </c>
      <c r="KLY1791" s="62">
        <v>53131609</v>
      </c>
      <c r="KLZ1791" s="62">
        <v>53131609</v>
      </c>
      <c r="KMA1791" s="62">
        <v>53131609</v>
      </c>
      <c r="KMB1791" s="62">
        <v>53131609</v>
      </c>
      <c r="KMC1791" s="62">
        <v>53131609</v>
      </c>
      <c r="KMD1791" s="62">
        <v>53131609</v>
      </c>
      <c r="KME1791" s="62">
        <v>53131609</v>
      </c>
      <c r="KMF1791" s="62">
        <v>53131609</v>
      </c>
      <c r="KMG1791" s="62">
        <v>53131609</v>
      </c>
      <c r="KMH1791" s="62">
        <v>53131609</v>
      </c>
      <c r="KMI1791" s="62">
        <v>53131609</v>
      </c>
      <c r="KMJ1791" s="62">
        <v>53131609</v>
      </c>
      <c r="KMK1791" s="62">
        <v>53131609</v>
      </c>
      <c r="KML1791" s="62">
        <v>53131609</v>
      </c>
      <c r="KMM1791" s="62">
        <v>53131609</v>
      </c>
      <c r="KMN1791" s="62">
        <v>53131609</v>
      </c>
      <c r="KMO1791" s="62">
        <v>53131609</v>
      </c>
      <c r="KMP1791" s="62">
        <v>53131609</v>
      </c>
      <c r="KMQ1791" s="62">
        <v>53131609</v>
      </c>
      <c r="KMR1791" s="62">
        <v>53131609</v>
      </c>
      <c r="KMS1791" s="62">
        <v>53131609</v>
      </c>
      <c r="KMT1791" s="62">
        <v>53131609</v>
      </c>
      <c r="KMU1791" s="62">
        <v>53131609</v>
      </c>
      <c r="KMV1791" s="62">
        <v>53131609</v>
      </c>
      <c r="KMW1791" s="62">
        <v>53131609</v>
      </c>
      <c r="KMX1791" s="62">
        <v>53131609</v>
      </c>
      <c r="KMY1791" s="62">
        <v>53131609</v>
      </c>
      <c r="KMZ1791" s="62">
        <v>53131609</v>
      </c>
      <c r="KNA1791" s="62">
        <v>53131609</v>
      </c>
      <c r="KNB1791" s="62">
        <v>53131609</v>
      </c>
      <c r="KNC1791" s="62">
        <v>53131609</v>
      </c>
      <c r="KND1791" s="62">
        <v>53131609</v>
      </c>
      <c r="KNE1791" s="62">
        <v>53131609</v>
      </c>
      <c r="KNF1791" s="62">
        <v>53131609</v>
      </c>
      <c r="KNG1791" s="62">
        <v>53131609</v>
      </c>
      <c r="KNH1791" s="62">
        <v>53131609</v>
      </c>
      <c r="KNI1791" s="62">
        <v>53131609</v>
      </c>
      <c r="KNJ1791" s="62">
        <v>53131609</v>
      </c>
      <c r="KNK1791" s="62">
        <v>53131609</v>
      </c>
      <c r="KNL1791" s="62">
        <v>53131609</v>
      </c>
      <c r="KNM1791" s="62">
        <v>53131609</v>
      </c>
      <c r="KNN1791" s="62">
        <v>53131609</v>
      </c>
      <c r="KNO1791" s="62">
        <v>53131609</v>
      </c>
      <c r="KNP1791" s="62">
        <v>53131609</v>
      </c>
      <c r="KNQ1791" s="62">
        <v>53131609</v>
      </c>
      <c r="KNR1791" s="62">
        <v>53131609</v>
      </c>
      <c r="KNS1791" s="62">
        <v>53131609</v>
      </c>
      <c r="KNT1791" s="62">
        <v>53131609</v>
      </c>
      <c r="KNU1791" s="62">
        <v>53131609</v>
      </c>
      <c r="KNV1791" s="62">
        <v>53131609</v>
      </c>
      <c r="KNW1791" s="62">
        <v>53131609</v>
      </c>
      <c r="KNX1791" s="62">
        <v>53131609</v>
      </c>
      <c r="KNY1791" s="62">
        <v>53131609</v>
      </c>
      <c r="KNZ1791" s="62">
        <v>53131609</v>
      </c>
      <c r="KOA1791" s="62">
        <v>53131609</v>
      </c>
      <c r="KOB1791" s="62">
        <v>53131609</v>
      </c>
      <c r="KOC1791" s="62">
        <v>53131609</v>
      </c>
      <c r="KOD1791" s="62">
        <v>53131609</v>
      </c>
      <c r="KOE1791" s="62">
        <v>53131609</v>
      </c>
      <c r="KOF1791" s="62">
        <v>53131609</v>
      </c>
      <c r="KOG1791" s="62">
        <v>53131609</v>
      </c>
      <c r="KOH1791" s="62">
        <v>53131609</v>
      </c>
      <c r="KOI1791" s="62">
        <v>53131609</v>
      </c>
      <c r="KOJ1791" s="62">
        <v>53131609</v>
      </c>
      <c r="KOK1791" s="62">
        <v>53131609</v>
      </c>
      <c r="KOL1791" s="62">
        <v>53131609</v>
      </c>
      <c r="KOM1791" s="62">
        <v>53131609</v>
      </c>
      <c r="KON1791" s="62">
        <v>53131609</v>
      </c>
      <c r="KOO1791" s="62">
        <v>53131609</v>
      </c>
      <c r="KOP1791" s="62">
        <v>53131609</v>
      </c>
      <c r="KOQ1791" s="62">
        <v>53131609</v>
      </c>
      <c r="KOR1791" s="62">
        <v>53131609</v>
      </c>
      <c r="KOS1791" s="62">
        <v>53131609</v>
      </c>
      <c r="KOT1791" s="62">
        <v>53131609</v>
      </c>
      <c r="KOU1791" s="62">
        <v>53131609</v>
      </c>
      <c r="KOV1791" s="62">
        <v>53131609</v>
      </c>
      <c r="KOW1791" s="62">
        <v>53131609</v>
      </c>
      <c r="KOX1791" s="62">
        <v>53131609</v>
      </c>
      <c r="KOY1791" s="62">
        <v>53131609</v>
      </c>
      <c r="KOZ1791" s="62">
        <v>53131609</v>
      </c>
      <c r="KPA1791" s="62">
        <v>53131609</v>
      </c>
      <c r="KPB1791" s="62">
        <v>53131609</v>
      </c>
      <c r="KPC1791" s="62">
        <v>53131609</v>
      </c>
      <c r="KPD1791" s="62">
        <v>53131609</v>
      </c>
      <c r="KPE1791" s="62">
        <v>53131609</v>
      </c>
      <c r="KPF1791" s="62">
        <v>53131609</v>
      </c>
      <c r="KPG1791" s="62">
        <v>53131609</v>
      </c>
      <c r="KPH1791" s="62">
        <v>53131609</v>
      </c>
      <c r="KPI1791" s="62">
        <v>53131609</v>
      </c>
      <c r="KPJ1791" s="62">
        <v>53131609</v>
      </c>
      <c r="KPK1791" s="62">
        <v>53131609</v>
      </c>
      <c r="KPL1791" s="62">
        <v>53131609</v>
      </c>
      <c r="KPM1791" s="62">
        <v>53131609</v>
      </c>
      <c r="KPN1791" s="62">
        <v>53131609</v>
      </c>
      <c r="KPO1791" s="62">
        <v>53131609</v>
      </c>
      <c r="KPP1791" s="62">
        <v>53131609</v>
      </c>
      <c r="KPQ1791" s="62">
        <v>53131609</v>
      </c>
      <c r="KPR1791" s="62">
        <v>53131609</v>
      </c>
      <c r="KPS1791" s="62">
        <v>53131609</v>
      </c>
      <c r="KPT1791" s="62">
        <v>53131609</v>
      </c>
      <c r="KPU1791" s="62">
        <v>53131609</v>
      </c>
      <c r="KPV1791" s="62">
        <v>53131609</v>
      </c>
      <c r="KPW1791" s="62">
        <v>53131609</v>
      </c>
      <c r="KPX1791" s="62">
        <v>53131609</v>
      </c>
      <c r="KPY1791" s="62">
        <v>53131609</v>
      </c>
      <c r="KPZ1791" s="62">
        <v>53131609</v>
      </c>
      <c r="KQA1791" s="62">
        <v>53131609</v>
      </c>
      <c r="KQB1791" s="62">
        <v>53131609</v>
      </c>
      <c r="KQC1791" s="62">
        <v>53131609</v>
      </c>
      <c r="KQD1791" s="62">
        <v>53131609</v>
      </c>
      <c r="KQE1791" s="62">
        <v>53131609</v>
      </c>
      <c r="KQF1791" s="62">
        <v>53131609</v>
      </c>
      <c r="KQG1791" s="62">
        <v>53131609</v>
      </c>
      <c r="KQH1791" s="62">
        <v>53131609</v>
      </c>
      <c r="KQI1791" s="62">
        <v>53131609</v>
      </c>
      <c r="KQJ1791" s="62">
        <v>53131609</v>
      </c>
      <c r="KQK1791" s="62">
        <v>53131609</v>
      </c>
      <c r="KQL1791" s="62">
        <v>53131609</v>
      </c>
      <c r="KQM1791" s="62">
        <v>53131609</v>
      </c>
      <c r="KQN1791" s="62">
        <v>53131609</v>
      </c>
      <c r="KQO1791" s="62">
        <v>53131609</v>
      </c>
      <c r="KQP1791" s="62">
        <v>53131609</v>
      </c>
      <c r="KQQ1791" s="62">
        <v>53131609</v>
      </c>
      <c r="KQR1791" s="62">
        <v>53131609</v>
      </c>
      <c r="KQS1791" s="62">
        <v>53131609</v>
      </c>
      <c r="KQT1791" s="62">
        <v>53131609</v>
      </c>
      <c r="KQU1791" s="62">
        <v>53131609</v>
      </c>
      <c r="KQV1791" s="62">
        <v>53131609</v>
      </c>
      <c r="KQW1791" s="62">
        <v>53131609</v>
      </c>
      <c r="KQX1791" s="62">
        <v>53131609</v>
      </c>
      <c r="KQY1791" s="62">
        <v>53131609</v>
      </c>
      <c r="KQZ1791" s="62">
        <v>53131609</v>
      </c>
      <c r="KRA1791" s="62">
        <v>53131609</v>
      </c>
      <c r="KRB1791" s="62">
        <v>53131609</v>
      </c>
      <c r="KRC1791" s="62">
        <v>53131609</v>
      </c>
      <c r="KRD1791" s="62">
        <v>53131609</v>
      </c>
      <c r="KRE1791" s="62">
        <v>53131609</v>
      </c>
      <c r="KRF1791" s="62">
        <v>53131609</v>
      </c>
      <c r="KRG1791" s="62">
        <v>53131609</v>
      </c>
      <c r="KRH1791" s="62">
        <v>53131609</v>
      </c>
      <c r="KRI1791" s="62">
        <v>53131609</v>
      </c>
      <c r="KRJ1791" s="62">
        <v>53131609</v>
      </c>
      <c r="KRK1791" s="62">
        <v>53131609</v>
      </c>
      <c r="KRL1791" s="62">
        <v>53131609</v>
      </c>
      <c r="KRM1791" s="62">
        <v>53131609</v>
      </c>
      <c r="KRN1791" s="62">
        <v>53131609</v>
      </c>
      <c r="KRO1791" s="62">
        <v>53131609</v>
      </c>
      <c r="KRP1791" s="62">
        <v>53131609</v>
      </c>
      <c r="KRQ1791" s="62">
        <v>53131609</v>
      </c>
      <c r="KRR1791" s="62">
        <v>53131609</v>
      </c>
      <c r="KRS1791" s="62">
        <v>53131609</v>
      </c>
      <c r="KRT1791" s="62">
        <v>53131609</v>
      </c>
      <c r="KRU1791" s="62">
        <v>53131609</v>
      </c>
      <c r="KRV1791" s="62">
        <v>53131609</v>
      </c>
      <c r="KRW1791" s="62">
        <v>53131609</v>
      </c>
      <c r="KRX1791" s="62">
        <v>53131609</v>
      </c>
      <c r="KRY1791" s="62">
        <v>53131609</v>
      </c>
      <c r="KRZ1791" s="62">
        <v>53131609</v>
      </c>
      <c r="KSA1791" s="62">
        <v>53131609</v>
      </c>
      <c r="KSB1791" s="62">
        <v>53131609</v>
      </c>
      <c r="KSC1791" s="62">
        <v>53131609</v>
      </c>
      <c r="KSD1791" s="62">
        <v>53131609</v>
      </c>
      <c r="KSE1791" s="62">
        <v>53131609</v>
      </c>
      <c r="KSF1791" s="62">
        <v>53131609</v>
      </c>
      <c r="KSG1791" s="62">
        <v>53131609</v>
      </c>
      <c r="KSH1791" s="62">
        <v>53131609</v>
      </c>
      <c r="KSI1791" s="62">
        <v>53131609</v>
      </c>
      <c r="KSJ1791" s="62">
        <v>53131609</v>
      </c>
      <c r="KSK1791" s="62">
        <v>53131609</v>
      </c>
      <c r="KSL1791" s="62">
        <v>53131609</v>
      </c>
      <c r="KSM1791" s="62">
        <v>53131609</v>
      </c>
      <c r="KSN1791" s="62">
        <v>53131609</v>
      </c>
      <c r="KSO1791" s="62">
        <v>53131609</v>
      </c>
      <c r="KSP1791" s="62">
        <v>53131609</v>
      </c>
      <c r="KSQ1791" s="62">
        <v>53131609</v>
      </c>
      <c r="KSR1791" s="62">
        <v>53131609</v>
      </c>
      <c r="KSS1791" s="62">
        <v>53131609</v>
      </c>
      <c r="KST1791" s="62">
        <v>53131609</v>
      </c>
      <c r="KSU1791" s="62">
        <v>53131609</v>
      </c>
      <c r="KSV1791" s="62">
        <v>53131609</v>
      </c>
      <c r="KSW1791" s="62">
        <v>53131609</v>
      </c>
      <c r="KSX1791" s="62">
        <v>53131609</v>
      </c>
      <c r="KSY1791" s="62">
        <v>53131609</v>
      </c>
      <c r="KSZ1791" s="62">
        <v>53131609</v>
      </c>
      <c r="KTA1791" s="62">
        <v>53131609</v>
      </c>
      <c r="KTB1791" s="62">
        <v>53131609</v>
      </c>
      <c r="KTC1791" s="62">
        <v>53131609</v>
      </c>
      <c r="KTD1791" s="62">
        <v>53131609</v>
      </c>
      <c r="KTE1791" s="62">
        <v>53131609</v>
      </c>
      <c r="KTF1791" s="62">
        <v>53131609</v>
      </c>
      <c r="KTG1791" s="62">
        <v>53131609</v>
      </c>
      <c r="KTH1791" s="62">
        <v>53131609</v>
      </c>
      <c r="KTI1791" s="62">
        <v>53131609</v>
      </c>
      <c r="KTJ1791" s="62">
        <v>53131609</v>
      </c>
      <c r="KTK1791" s="62">
        <v>53131609</v>
      </c>
      <c r="KTL1791" s="62">
        <v>53131609</v>
      </c>
      <c r="KTM1791" s="62">
        <v>53131609</v>
      </c>
      <c r="KTN1791" s="62">
        <v>53131609</v>
      </c>
      <c r="KTO1791" s="62">
        <v>53131609</v>
      </c>
      <c r="KTP1791" s="62">
        <v>53131609</v>
      </c>
      <c r="KTQ1791" s="62">
        <v>53131609</v>
      </c>
      <c r="KTR1791" s="62">
        <v>53131609</v>
      </c>
      <c r="KTS1791" s="62">
        <v>53131609</v>
      </c>
      <c r="KTT1791" s="62">
        <v>53131609</v>
      </c>
      <c r="KTU1791" s="62">
        <v>53131609</v>
      </c>
      <c r="KTV1791" s="62">
        <v>53131609</v>
      </c>
      <c r="KTW1791" s="62">
        <v>53131609</v>
      </c>
      <c r="KTX1791" s="62">
        <v>53131609</v>
      </c>
      <c r="KTY1791" s="62">
        <v>53131609</v>
      </c>
      <c r="KTZ1791" s="62">
        <v>53131609</v>
      </c>
      <c r="KUA1791" s="62">
        <v>53131609</v>
      </c>
      <c r="KUB1791" s="62">
        <v>53131609</v>
      </c>
      <c r="KUC1791" s="62">
        <v>53131609</v>
      </c>
      <c r="KUD1791" s="62">
        <v>53131609</v>
      </c>
      <c r="KUE1791" s="62">
        <v>53131609</v>
      </c>
      <c r="KUF1791" s="62">
        <v>53131609</v>
      </c>
      <c r="KUG1791" s="62">
        <v>53131609</v>
      </c>
      <c r="KUH1791" s="62">
        <v>53131609</v>
      </c>
      <c r="KUI1791" s="62">
        <v>53131609</v>
      </c>
      <c r="KUJ1791" s="62">
        <v>53131609</v>
      </c>
      <c r="KUK1791" s="62">
        <v>53131609</v>
      </c>
      <c r="KUL1791" s="62">
        <v>53131609</v>
      </c>
      <c r="KUM1791" s="62">
        <v>53131609</v>
      </c>
      <c r="KUN1791" s="62">
        <v>53131609</v>
      </c>
      <c r="KUO1791" s="62">
        <v>53131609</v>
      </c>
      <c r="KUP1791" s="62">
        <v>53131609</v>
      </c>
      <c r="KUQ1791" s="62">
        <v>53131609</v>
      </c>
      <c r="KUR1791" s="62">
        <v>53131609</v>
      </c>
      <c r="KUS1791" s="62">
        <v>53131609</v>
      </c>
      <c r="KUT1791" s="62">
        <v>53131609</v>
      </c>
      <c r="KUU1791" s="62">
        <v>53131609</v>
      </c>
      <c r="KUV1791" s="62">
        <v>53131609</v>
      </c>
      <c r="KUW1791" s="62">
        <v>53131609</v>
      </c>
      <c r="KUX1791" s="62">
        <v>53131609</v>
      </c>
      <c r="KUY1791" s="62">
        <v>53131609</v>
      </c>
      <c r="KUZ1791" s="62">
        <v>53131609</v>
      </c>
      <c r="KVA1791" s="62">
        <v>53131609</v>
      </c>
      <c r="KVB1791" s="62">
        <v>53131609</v>
      </c>
      <c r="KVC1791" s="62">
        <v>53131609</v>
      </c>
      <c r="KVD1791" s="62">
        <v>53131609</v>
      </c>
      <c r="KVE1791" s="62">
        <v>53131609</v>
      </c>
      <c r="KVF1791" s="62">
        <v>53131609</v>
      </c>
      <c r="KVG1791" s="62">
        <v>53131609</v>
      </c>
      <c r="KVH1791" s="62">
        <v>53131609</v>
      </c>
      <c r="KVI1791" s="62">
        <v>53131609</v>
      </c>
      <c r="KVJ1791" s="62">
        <v>53131609</v>
      </c>
      <c r="KVK1791" s="62">
        <v>53131609</v>
      </c>
      <c r="KVL1791" s="62">
        <v>53131609</v>
      </c>
      <c r="KVM1791" s="62">
        <v>53131609</v>
      </c>
      <c r="KVN1791" s="62">
        <v>53131609</v>
      </c>
      <c r="KVO1791" s="62">
        <v>53131609</v>
      </c>
      <c r="KVP1791" s="62">
        <v>53131609</v>
      </c>
      <c r="KVQ1791" s="62">
        <v>53131609</v>
      </c>
      <c r="KVR1791" s="62">
        <v>53131609</v>
      </c>
      <c r="KVS1791" s="62">
        <v>53131609</v>
      </c>
      <c r="KVT1791" s="62">
        <v>53131609</v>
      </c>
      <c r="KVU1791" s="62">
        <v>53131609</v>
      </c>
      <c r="KVV1791" s="62">
        <v>53131609</v>
      </c>
      <c r="KVW1791" s="62">
        <v>53131609</v>
      </c>
      <c r="KVX1791" s="62">
        <v>53131609</v>
      </c>
      <c r="KVY1791" s="62">
        <v>53131609</v>
      </c>
      <c r="KVZ1791" s="62">
        <v>53131609</v>
      </c>
      <c r="KWA1791" s="62">
        <v>53131609</v>
      </c>
      <c r="KWB1791" s="62">
        <v>53131609</v>
      </c>
      <c r="KWC1791" s="62">
        <v>53131609</v>
      </c>
      <c r="KWD1791" s="62">
        <v>53131609</v>
      </c>
      <c r="KWE1791" s="62">
        <v>53131609</v>
      </c>
      <c r="KWF1791" s="62">
        <v>53131609</v>
      </c>
      <c r="KWG1791" s="62">
        <v>53131609</v>
      </c>
      <c r="KWH1791" s="62">
        <v>53131609</v>
      </c>
      <c r="KWI1791" s="62">
        <v>53131609</v>
      </c>
      <c r="KWJ1791" s="62">
        <v>53131609</v>
      </c>
      <c r="KWK1791" s="62">
        <v>53131609</v>
      </c>
      <c r="KWL1791" s="62">
        <v>53131609</v>
      </c>
      <c r="KWM1791" s="62">
        <v>53131609</v>
      </c>
      <c r="KWN1791" s="62">
        <v>53131609</v>
      </c>
      <c r="KWO1791" s="62">
        <v>53131609</v>
      </c>
      <c r="KWP1791" s="62">
        <v>53131609</v>
      </c>
      <c r="KWQ1791" s="62">
        <v>53131609</v>
      </c>
      <c r="KWR1791" s="62">
        <v>53131609</v>
      </c>
      <c r="KWS1791" s="62">
        <v>53131609</v>
      </c>
      <c r="KWT1791" s="62">
        <v>53131609</v>
      </c>
      <c r="KWU1791" s="62">
        <v>53131609</v>
      </c>
      <c r="KWV1791" s="62">
        <v>53131609</v>
      </c>
      <c r="KWW1791" s="62">
        <v>53131609</v>
      </c>
      <c r="KWX1791" s="62">
        <v>53131609</v>
      </c>
      <c r="KWY1791" s="62">
        <v>53131609</v>
      </c>
      <c r="KWZ1791" s="62">
        <v>53131609</v>
      </c>
      <c r="KXA1791" s="62">
        <v>53131609</v>
      </c>
      <c r="KXB1791" s="62">
        <v>53131609</v>
      </c>
      <c r="KXC1791" s="62">
        <v>53131609</v>
      </c>
      <c r="KXD1791" s="62">
        <v>53131609</v>
      </c>
      <c r="KXE1791" s="62">
        <v>53131609</v>
      </c>
      <c r="KXF1791" s="62">
        <v>53131609</v>
      </c>
      <c r="KXG1791" s="62">
        <v>53131609</v>
      </c>
      <c r="KXH1791" s="62">
        <v>53131609</v>
      </c>
      <c r="KXI1791" s="62">
        <v>53131609</v>
      </c>
      <c r="KXJ1791" s="62">
        <v>53131609</v>
      </c>
      <c r="KXK1791" s="62">
        <v>53131609</v>
      </c>
      <c r="KXL1791" s="62">
        <v>53131609</v>
      </c>
      <c r="KXM1791" s="62">
        <v>53131609</v>
      </c>
      <c r="KXN1791" s="62">
        <v>53131609</v>
      </c>
      <c r="KXO1791" s="62">
        <v>53131609</v>
      </c>
      <c r="KXP1791" s="62">
        <v>53131609</v>
      </c>
      <c r="KXQ1791" s="62">
        <v>53131609</v>
      </c>
      <c r="KXR1791" s="62">
        <v>53131609</v>
      </c>
      <c r="KXS1791" s="62">
        <v>53131609</v>
      </c>
      <c r="KXT1791" s="62">
        <v>53131609</v>
      </c>
      <c r="KXU1791" s="62">
        <v>53131609</v>
      </c>
      <c r="KXV1791" s="62">
        <v>53131609</v>
      </c>
      <c r="KXW1791" s="62">
        <v>53131609</v>
      </c>
      <c r="KXX1791" s="62">
        <v>53131609</v>
      </c>
      <c r="KXY1791" s="62">
        <v>53131609</v>
      </c>
      <c r="KXZ1791" s="62">
        <v>53131609</v>
      </c>
      <c r="KYA1791" s="62">
        <v>53131609</v>
      </c>
      <c r="KYB1791" s="62">
        <v>53131609</v>
      </c>
      <c r="KYC1791" s="62">
        <v>53131609</v>
      </c>
      <c r="KYD1791" s="62">
        <v>53131609</v>
      </c>
      <c r="KYE1791" s="62">
        <v>53131609</v>
      </c>
      <c r="KYF1791" s="62">
        <v>53131609</v>
      </c>
      <c r="KYG1791" s="62">
        <v>53131609</v>
      </c>
      <c r="KYH1791" s="62">
        <v>53131609</v>
      </c>
      <c r="KYI1791" s="62">
        <v>53131609</v>
      </c>
      <c r="KYJ1791" s="62">
        <v>53131609</v>
      </c>
      <c r="KYK1791" s="62">
        <v>53131609</v>
      </c>
      <c r="KYL1791" s="62">
        <v>53131609</v>
      </c>
      <c r="KYM1791" s="62">
        <v>53131609</v>
      </c>
      <c r="KYN1791" s="62">
        <v>53131609</v>
      </c>
      <c r="KYO1791" s="62">
        <v>53131609</v>
      </c>
      <c r="KYP1791" s="62">
        <v>53131609</v>
      </c>
      <c r="KYQ1791" s="62">
        <v>53131609</v>
      </c>
      <c r="KYR1791" s="62">
        <v>53131609</v>
      </c>
      <c r="KYS1791" s="62">
        <v>53131609</v>
      </c>
      <c r="KYT1791" s="62">
        <v>53131609</v>
      </c>
      <c r="KYU1791" s="62">
        <v>53131609</v>
      </c>
      <c r="KYV1791" s="62">
        <v>53131609</v>
      </c>
      <c r="KYW1791" s="62">
        <v>53131609</v>
      </c>
      <c r="KYX1791" s="62">
        <v>53131609</v>
      </c>
      <c r="KYY1791" s="62">
        <v>53131609</v>
      </c>
      <c r="KYZ1791" s="62">
        <v>53131609</v>
      </c>
      <c r="KZA1791" s="62">
        <v>53131609</v>
      </c>
      <c r="KZB1791" s="62">
        <v>53131609</v>
      </c>
      <c r="KZC1791" s="62">
        <v>53131609</v>
      </c>
      <c r="KZD1791" s="62">
        <v>53131609</v>
      </c>
      <c r="KZE1791" s="62">
        <v>53131609</v>
      </c>
      <c r="KZF1791" s="62">
        <v>53131609</v>
      </c>
      <c r="KZG1791" s="62">
        <v>53131609</v>
      </c>
      <c r="KZH1791" s="62">
        <v>53131609</v>
      </c>
      <c r="KZI1791" s="62">
        <v>53131609</v>
      </c>
      <c r="KZJ1791" s="62">
        <v>53131609</v>
      </c>
      <c r="KZK1791" s="62">
        <v>53131609</v>
      </c>
      <c r="KZL1791" s="62">
        <v>53131609</v>
      </c>
      <c r="KZM1791" s="62">
        <v>53131609</v>
      </c>
      <c r="KZN1791" s="62">
        <v>53131609</v>
      </c>
      <c r="KZO1791" s="62">
        <v>53131609</v>
      </c>
      <c r="KZP1791" s="62">
        <v>53131609</v>
      </c>
      <c r="KZQ1791" s="62">
        <v>53131609</v>
      </c>
      <c r="KZR1791" s="62">
        <v>53131609</v>
      </c>
      <c r="KZS1791" s="62">
        <v>53131609</v>
      </c>
      <c r="KZT1791" s="62">
        <v>53131609</v>
      </c>
      <c r="KZU1791" s="62">
        <v>53131609</v>
      </c>
      <c r="KZV1791" s="62">
        <v>53131609</v>
      </c>
      <c r="KZW1791" s="62">
        <v>53131609</v>
      </c>
      <c r="KZX1791" s="62">
        <v>53131609</v>
      </c>
      <c r="KZY1791" s="62">
        <v>53131609</v>
      </c>
      <c r="KZZ1791" s="62">
        <v>53131609</v>
      </c>
      <c r="LAA1791" s="62">
        <v>53131609</v>
      </c>
      <c r="LAB1791" s="62">
        <v>53131609</v>
      </c>
      <c r="LAC1791" s="62">
        <v>53131609</v>
      </c>
      <c r="LAD1791" s="62">
        <v>53131609</v>
      </c>
      <c r="LAE1791" s="62">
        <v>53131609</v>
      </c>
      <c r="LAF1791" s="62">
        <v>53131609</v>
      </c>
      <c r="LAG1791" s="62">
        <v>53131609</v>
      </c>
      <c r="LAH1791" s="62">
        <v>53131609</v>
      </c>
      <c r="LAI1791" s="62">
        <v>53131609</v>
      </c>
      <c r="LAJ1791" s="62">
        <v>53131609</v>
      </c>
      <c r="LAK1791" s="62">
        <v>53131609</v>
      </c>
      <c r="LAL1791" s="62">
        <v>53131609</v>
      </c>
      <c r="LAM1791" s="62">
        <v>53131609</v>
      </c>
      <c r="LAN1791" s="62">
        <v>53131609</v>
      </c>
      <c r="LAO1791" s="62">
        <v>53131609</v>
      </c>
      <c r="LAP1791" s="62">
        <v>53131609</v>
      </c>
      <c r="LAQ1791" s="62">
        <v>53131609</v>
      </c>
      <c r="LAR1791" s="62">
        <v>53131609</v>
      </c>
      <c r="LAS1791" s="62">
        <v>53131609</v>
      </c>
      <c r="LAT1791" s="62">
        <v>53131609</v>
      </c>
      <c r="LAU1791" s="62">
        <v>53131609</v>
      </c>
      <c r="LAV1791" s="62">
        <v>53131609</v>
      </c>
      <c r="LAW1791" s="62">
        <v>53131609</v>
      </c>
      <c r="LAX1791" s="62">
        <v>53131609</v>
      </c>
      <c r="LAY1791" s="62">
        <v>53131609</v>
      </c>
      <c r="LAZ1791" s="62">
        <v>53131609</v>
      </c>
      <c r="LBA1791" s="62">
        <v>53131609</v>
      </c>
      <c r="LBB1791" s="62">
        <v>53131609</v>
      </c>
      <c r="LBC1791" s="62">
        <v>53131609</v>
      </c>
      <c r="LBD1791" s="62">
        <v>53131609</v>
      </c>
      <c r="LBE1791" s="62">
        <v>53131609</v>
      </c>
      <c r="LBF1791" s="62">
        <v>53131609</v>
      </c>
      <c r="LBG1791" s="62">
        <v>53131609</v>
      </c>
      <c r="LBH1791" s="62">
        <v>53131609</v>
      </c>
      <c r="LBI1791" s="62">
        <v>53131609</v>
      </c>
      <c r="LBJ1791" s="62">
        <v>53131609</v>
      </c>
      <c r="LBK1791" s="62">
        <v>53131609</v>
      </c>
      <c r="LBL1791" s="62">
        <v>53131609</v>
      </c>
      <c r="LBM1791" s="62">
        <v>53131609</v>
      </c>
      <c r="LBN1791" s="62">
        <v>53131609</v>
      </c>
      <c r="LBO1791" s="62">
        <v>53131609</v>
      </c>
      <c r="LBP1791" s="62">
        <v>53131609</v>
      </c>
      <c r="LBQ1791" s="62">
        <v>53131609</v>
      </c>
      <c r="LBR1791" s="62">
        <v>53131609</v>
      </c>
      <c r="LBS1791" s="62">
        <v>53131609</v>
      </c>
      <c r="LBT1791" s="62">
        <v>53131609</v>
      </c>
      <c r="LBU1791" s="62">
        <v>53131609</v>
      </c>
      <c r="LBV1791" s="62">
        <v>53131609</v>
      </c>
      <c r="LBW1791" s="62">
        <v>53131609</v>
      </c>
      <c r="LBX1791" s="62">
        <v>53131609</v>
      </c>
      <c r="LBY1791" s="62">
        <v>53131609</v>
      </c>
      <c r="LBZ1791" s="62">
        <v>53131609</v>
      </c>
      <c r="LCA1791" s="62">
        <v>53131609</v>
      </c>
      <c r="LCB1791" s="62">
        <v>53131609</v>
      </c>
      <c r="LCC1791" s="62">
        <v>53131609</v>
      </c>
      <c r="LCD1791" s="62">
        <v>53131609</v>
      </c>
      <c r="LCE1791" s="62">
        <v>53131609</v>
      </c>
      <c r="LCF1791" s="62">
        <v>53131609</v>
      </c>
      <c r="LCG1791" s="62">
        <v>53131609</v>
      </c>
      <c r="LCH1791" s="62">
        <v>53131609</v>
      </c>
      <c r="LCI1791" s="62">
        <v>53131609</v>
      </c>
      <c r="LCJ1791" s="62">
        <v>53131609</v>
      </c>
      <c r="LCK1791" s="62">
        <v>53131609</v>
      </c>
      <c r="LCL1791" s="62">
        <v>53131609</v>
      </c>
      <c r="LCM1791" s="62">
        <v>53131609</v>
      </c>
      <c r="LCN1791" s="62">
        <v>53131609</v>
      </c>
      <c r="LCO1791" s="62">
        <v>53131609</v>
      </c>
      <c r="LCP1791" s="62">
        <v>53131609</v>
      </c>
      <c r="LCQ1791" s="62">
        <v>53131609</v>
      </c>
      <c r="LCR1791" s="62">
        <v>53131609</v>
      </c>
      <c r="LCS1791" s="62">
        <v>53131609</v>
      </c>
      <c r="LCT1791" s="62">
        <v>53131609</v>
      </c>
      <c r="LCU1791" s="62">
        <v>53131609</v>
      </c>
      <c r="LCV1791" s="62">
        <v>53131609</v>
      </c>
      <c r="LCW1791" s="62">
        <v>53131609</v>
      </c>
      <c r="LCX1791" s="62">
        <v>53131609</v>
      </c>
      <c r="LCY1791" s="62">
        <v>53131609</v>
      </c>
      <c r="LCZ1791" s="62">
        <v>53131609</v>
      </c>
      <c r="LDA1791" s="62">
        <v>53131609</v>
      </c>
      <c r="LDB1791" s="62">
        <v>53131609</v>
      </c>
      <c r="LDC1791" s="62">
        <v>53131609</v>
      </c>
      <c r="LDD1791" s="62">
        <v>53131609</v>
      </c>
      <c r="LDE1791" s="62">
        <v>53131609</v>
      </c>
      <c r="LDF1791" s="62">
        <v>53131609</v>
      </c>
      <c r="LDG1791" s="62">
        <v>53131609</v>
      </c>
      <c r="LDH1791" s="62">
        <v>53131609</v>
      </c>
      <c r="LDI1791" s="62">
        <v>53131609</v>
      </c>
      <c r="LDJ1791" s="62">
        <v>53131609</v>
      </c>
      <c r="LDK1791" s="62">
        <v>53131609</v>
      </c>
      <c r="LDL1791" s="62">
        <v>53131609</v>
      </c>
      <c r="LDM1791" s="62">
        <v>53131609</v>
      </c>
      <c r="LDN1791" s="62">
        <v>53131609</v>
      </c>
      <c r="LDO1791" s="62">
        <v>53131609</v>
      </c>
      <c r="LDP1791" s="62">
        <v>53131609</v>
      </c>
      <c r="LDQ1791" s="62">
        <v>53131609</v>
      </c>
      <c r="LDR1791" s="62">
        <v>53131609</v>
      </c>
      <c r="LDS1791" s="62">
        <v>53131609</v>
      </c>
      <c r="LDT1791" s="62">
        <v>53131609</v>
      </c>
      <c r="LDU1791" s="62">
        <v>53131609</v>
      </c>
      <c r="LDV1791" s="62">
        <v>53131609</v>
      </c>
      <c r="LDW1791" s="62">
        <v>53131609</v>
      </c>
      <c r="LDX1791" s="62">
        <v>53131609</v>
      </c>
      <c r="LDY1791" s="62">
        <v>53131609</v>
      </c>
      <c r="LDZ1791" s="62">
        <v>53131609</v>
      </c>
      <c r="LEA1791" s="62">
        <v>53131609</v>
      </c>
      <c r="LEB1791" s="62">
        <v>53131609</v>
      </c>
      <c r="LEC1791" s="62">
        <v>53131609</v>
      </c>
      <c r="LED1791" s="62">
        <v>53131609</v>
      </c>
      <c r="LEE1791" s="62">
        <v>53131609</v>
      </c>
      <c r="LEF1791" s="62">
        <v>53131609</v>
      </c>
      <c r="LEG1791" s="62">
        <v>53131609</v>
      </c>
      <c r="LEH1791" s="62">
        <v>53131609</v>
      </c>
      <c r="LEI1791" s="62">
        <v>53131609</v>
      </c>
      <c r="LEJ1791" s="62">
        <v>53131609</v>
      </c>
      <c r="LEK1791" s="62">
        <v>53131609</v>
      </c>
      <c r="LEL1791" s="62">
        <v>53131609</v>
      </c>
      <c r="LEM1791" s="62">
        <v>53131609</v>
      </c>
      <c r="LEN1791" s="62">
        <v>53131609</v>
      </c>
      <c r="LEO1791" s="62">
        <v>53131609</v>
      </c>
      <c r="LEP1791" s="62">
        <v>53131609</v>
      </c>
      <c r="LEQ1791" s="62">
        <v>53131609</v>
      </c>
      <c r="LER1791" s="62">
        <v>53131609</v>
      </c>
      <c r="LES1791" s="62">
        <v>53131609</v>
      </c>
      <c r="LET1791" s="62">
        <v>53131609</v>
      </c>
      <c r="LEU1791" s="62">
        <v>53131609</v>
      </c>
      <c r="LEV1791" s="62">
        <v>53131609</v>
      </c>
      <c r="LEW1791" s="62">
        <v>53131609</v>
      </c>
      <c r="LEX1791" s="62">
        <v>53131609</v>
      </c>
      <c r="LEY1791" s="62">
        <v>53131609</v>
      </c>
      <c r="LEZ1791" s="62">
        <v>53131609</v>
      </c>
      <c r="LFA1791" s="62">
        <v>53131609</v>
      </c>
      <c r="LFB1791" s="62">
        <v>53131609</v>
      </c>
      <c r="LFC1791" s="62">
        <v>53131609</v>
      </c>
      <c r="LFD1791" s="62">
        <v>53131609</v>
      </c>
      <c r="LFE1791" s="62">
        <v>53131609</v>
      </c>
      <c r="LFF1791" s="62">
        <v>53131609</v>
      </c>
      <c r="LFG1791" s="62">
        <v>53131609</v>
      </c>
      <c r="LFH1791" s="62">
        <v>53131609</v>
      </c>
      <c r="LFI1791" s="62">
        <v>53131609</v>
      </c>
      <c r="LFJ1791" s="62">
        <v>53131609</v>
      </c>
      <c r="LFK1791" s="62">
        <v>53131609</v>
      </c>
      <c r="LFL1791" s="62">
        <v>53131609</v>
      </c>
      <c r="LFM1791" s="62">
        <v>53131609</v>
      </c>
      <c r="LFN1791" s="62">
        <v>53131609</v>
      </c>
      <c r="LFO1791" s="62">
        <v>53131609</v>
      </c>
      <c r="LFP1791" s="62">
        <v>53131609</v>
      </c>
      <c r="LFQ1791" s="62">
        <v>53131609</v>
      </c>
      <c r="LFR1791" s="62">
        <v>53131609</v>
      </c>
      <c r="LFS1791" s="62">
        <v>53131609</v>
      </c>
      <c r="LFT1791" s="62">
        <v>53131609</v>
      </c>
      <c r="LFU1791" s="62">
        <v>53131609</v>
      </c>
      <c r="LFV1791" s="62">
        <v>53131609</v>
      </c>
      <c r="LFW1791" s="62">
        <v>53131609</v>
      </c>
      <c r="LFX1791" s="62">
        <v>53131609</v>
      </c>
      <c r="LFY1791" s="62">
        <v>53131609</v>
      </c>
      <c r="LFZ1791" s="62">
        <v>53131609</v>
      </c>
      <c r="LGA1791" s="62">
        <v>53131609</v>
      </c>
      <c r="LGB1791" s="62">
        <v>53131609</v>
      </c>
      <c r="LGC1791" s="62">
        <v>53131609</v>
      </c>
      <c r="LGD1791" s="62">
        <v>53131609</v>
      </c>
      <c r="LGE1791" s="62">
        <v>53131609</v>
      </c>
      <c r="LGF1791" s="62">
        <v>53131609</v>
      </c>
      <c r="LGG1791" s="62">
        <v>53131609</v>
      </c>
      <c r="LGH1791" s="62">
        <v>53131609</v>
      </c>
      <c r="LGI1791" s="62">
        <v>53131609</v>
      </c>
      <c r="LGJ1791" s="62">
        <v>53131609</v>
      </c>
      <c r="LGK1791" s="62">
        <v>53131609</v>
      </c>
      <c r="LGL1791" s="62">
        <v>53131609</v>
      </c>
      <c r="LGM1791" s="62">
        <v>53131609</v>
      </c>
      <c r="LGN1791" s="62">
        <v>53131609</v>
      </c>
      <c r="LGO1791" s="62">
        <v>53131609</v>
      </c>
      <c r="LGP1791" s="62">
        <v>53131609</v>
      </c>
      <c r="LGQ1791" s="62">
        <v>53131609</v>
      </c>
      <c r="LGR1791" s="62">
        <v>53131609</v>
      </c>
      <c r="LGS1791" s="62">
        <v>53131609</v>
      </c>
      <c r="LGT1791" s="62">
        <v>53131609</v>
      </c>
      <c r="LGU1791" s="62">
        <v>53131609</v>
      </c>
      <c r="LGV1791" s="62">
        <v>53131609</v>
      </c>
      <c r="LGW1791" s="62">
        <v>53131609</v>
      </c>
      <c r="LGX1791" s="62">
        <v>53131609</v>
      </c>
      <c r="LGY1791" s="62">
        <v>53131609</v>
      </c>
      <c r="LGZ1791" s="62">
        <v>53131609</v>
      </c>
      <c r="LHA1791" s="62">
        <v>53131609</v>
      </c>
      <c r="LHB1791" s="62">
        <v>53131609</v>
      </c>
      <c r="LHC1791" s="62">
        <v>53131609</v>
      </c>
      <c r="LHD1791" s="62">
        <v>53131609</v>
      </c>
      <c r="LHE1791" s="62">
        <v>53131609</v>
      </c>
      <c r="LHF1791" s="62">
        <v>53131609</v>
      </c>
      <c r="LHG1791" s="62">
        <v>53131609</v>
      </c>
      <c r="LHH1791" s="62">
        <v>53131609</v>
      </c>
      <c r="LHI1791" s="62">
        <v>53131609</v>
      </c>
      <c r="LHJ1791" s="62">
        <v>53131609</v>
      </c>
      <c r="LHK1791" s="62">
        <v>53131609</v>
      </c>
      <c r="LHL1791" s="62">
        <v>53131609</v>
      </c>
      <c r="LHM1791" s="62">
        <v>53131609</v>
      </c>
      <c r="LHN1791" s="62">
        <v>53131609</v>
      </c>
      <c r="LHO1791" s="62">
        <v>53131609</v>
      </c>
      <c r="LHP1791" s="62">
        <v>53131609</v>
      </c>
      <c r="LHQ1791" s="62">
        <v>53131609</v>
      </c>
      <c r="LHR1791" s="62">
        <v>53131609</v>
      </c>
      <c r="LHS1791" s="62">
        <v>53131609</v>
      </c>
      <c r="LHT1791" s="62">
        <v>53131609</v>
      </c>
      <c r="LHU1791" s="62">
        <v>53131609</v>
      </c>
      <c r="LHV1791" s="62">
        <v>53131609</v>
      </c>
      <c r="LHW1791" s="62">
        <v>53131609</v>
      </c>
      <c r="LHX1791" s="62">
        <v>53131609</v>
      </c>
      <c r="LHY1791" s="62">
        <v>53131609</v>
      </c>
      <c r="LHZ1791" s="62">
        <v>53131609</v>
      </c>
      <c r="LIA1791" s="62">
        <v>53131609</v>
      </c>
      <c r="LIB1791" s="62">
        <v>53131609</v>
      </c>
      <c r="LIC1791" s="62">
        <v>53131609</v>
      </c>
      <c r="LID1791" s="62">
        <v>53131609</v>
      </c>
      <c r="LIE1791" s="62">
        <v>53131609</v>
      </c>
      <c r="LIF1791" s="62">
        <v>53131609</v>
      </c>
      <c r="LIG1791" s="62">
        <v>53131609</v>
      </c>
      <c r="LIH1791" s="62">
        <v>53131609</v>
      </c>
      <c r="LII1791" s="62">
        <v>53131609</v>
      </c>
      <c r="LIJ1791" s="62">
        <v>53131609</v>
      </c>
      <c r="LIK1791" s="62">
        <v>53131609</v>
      </c>
      <c r="LIL1791" s="62">
        <v>53131609</v>
      </c>
      <c r="LIM1791" s="62">
        <v>53131609</v>
      </c>
      <c r="LIN1791" s="62">
        <v>53131609</v>
      </c>
      <c r="LIO1791" s="62">
        <v>53131609</v>
      </c>
      <c r="LIP1791" s="62">
        <v>53131609</v>
      </c>
      <c r="LIQ1791" s="62">
        <v>53131609</v>
      </c>
      <c r="LIR1791" s="62">
        <v>53131609</v>
      </c>
      <c r="LIS1791" s="62">
        <v>53131609</v>
      </c>
      <c r="LIT1791" s="62">
        <v>53131609</v>
      </c>
      <c r="LIU1791" s="62">
        <v>53131609</v>
      </c>
      <c r="LIV1791" s="62">
        <v>53131609</v>
      </c>
      <c r="LIW1791" s="62">
        <v>53131609</v>
      </c>
      <c r="LIX1791" s="62">
        <v>53131609</v>
      </c>
      <c r="LIY1791" s="62">
        <v>53131609</v>
      </c>
      <c r="LIZ1791" s="62">
        <v>53131609</v>
      </c>
      <c r="LJA1791" s="62">
        <v>53131609</v>
      </c>
      <c r="LJB1791" s="62">
        <v>53131609</v>
      </c>
      <c r="LJC1791" s="62">
        <v>53131609</v>
      </c>
      <c r="LJD1791" s="62">
        <v>53131609</v>
      </c>
      <c r="LJE1791" s="62">
        <v>53131609</v>
      </c>
      <c r="LJF1791" s="62">
        <v>53131609</v>
      </c>
      <c r="LJG1791" s="62">
        <v>53131609</v>
      </c>
      <c r="LJH1791" s="62">
        <v>53131609</v>
      </c>
      <c r="LJI1791" s="62">
        <v>53131609</v>
      </c>
      <c r="LJJ1791" s="62">
        <v>53131609</v>
      </c>
      <c r="LJK1791" s="62">
        <v>53131609</v>
      </c>
      <c r="LJL1791" s="62">
        <v>53131609</v>
      </c>
      <c r="LJM1791" s="62">
        <v>53131609</v>
      </c>
      <c r="LJN1791" s="62">
        <v>53131609</v>
      </c>
      <c r="LJO1791" s="62">
        <v>53131609</v>
      </c>
      <c r="LJP1791" s="62">
        <v>53131609</v>
      </c>
      <c r="LJQ1791" s="62">
        <v>53131609</v>
      </c>
      <c r="LJR1791" s="62">
        <v>53131609</v>
      </c>
      <c r="LJS1791" s="62">
        <v>53131609</v>
      </c>
      <c r="LJT1791" s="62">
        <v>53131609</v>
      </c>
      <c r="LJU1791" s="62">
        <v>53131609</v>
      </c>
      <c r="LJV1791" s="62">
        <v>53131609</v>
      </c>
      <c r="LJW1791" s="62">
        <v>53131609</v>
      </c>
      <c r="LJX1791" s="62">
        <v>53131609</v>
      </c>
      <c r="LJY1791" s="62">
        <v>53131609</v>
      </c>
      <c r="LJZ1791" s="62">
        <v>53131609</v>
      </c>
      <c r="LKA1791" s="62">
        <v>53131609</v>
      </c>
      <c r="LKB1791" s="62">
        <v>53131609</v>
      </c>
      <c r="LKC1791" s="62">
        <v>53131609</v>
      </c>
      <c r="LKD1791" s="62">
        <v>53131609</v>
      </c>
      <c r="LKE1791" s="62">
        <v>53131609</v>
      </c>
      <c r="LKF1791" s="62">
        <v>53131609</v>
      </c>
      <c r="LKG1791" s="62">
        <v>53131609</v>
      </c>
      <c r="LKH1791" s="62">
        <v>53131609</v>
      </c>
      <c r="LKI1791" s="62">
        <v>53131609</v>
      </c>
      <c r="LKJ1791" s="62">
        <v>53131609</v>
      </c>
      <c r="LKK1791" s="62">
        <v>53131609</v>
      </c>
      <c r="LKL1791" s="62">
        <v>53131609</v>
      </c>
      <c r="LKM1791" s="62">
        <v>53131609</v>
      </c>
      <c r="LKN1791" s="62">
        <v>53131609</v>
      </c>
      <c r="LKO1791" s="62">
        <v>53131609</v>
      </c>
      <c r="LKP1791" s="62">
        <v>53131609</v>
      </c>
      <c r="LKQ1791" s="62">
        <v>53131609</v>
      </c>
      <c r="LKR1791" s="62">
        <v>53131609</v>
      </c>
      <c r="LKS1791" s="62">
        <v>53131609</v>
      </c>
      <c r="LKT1791" s="62">
        <v>53131609</v>
      </c>
      <c r="LKU1791" s="62">
        <v>53131609</v>
      </c>
      <c r="LKV1791" s="62">
        <v>53131609</v>
      </c>
      <c r="LKW1791" s="62">
        <v>53131609</v>
      </c>
      <c r="LKX1791" s="62">
        <v>53131609</v>
      </c>
      <c r="LKY1791" s="62">
        <v>53131609</v>
      </c>
      <c r="LKZ1791" s="62">
        <v>53131609</v>
      </c>
      <c r="LLA1791" s="62">
        <v>53131609</v>
      </c>
      <c r="LLB1791" s="62">
        <v>53131609</v>
      </c>
      <c r="LLC1791" s="62">
        <v>53131609</v>
      </c>
      <c r="LLD1791" s="62">
        <v>53131609</v>
      </c>
      <c r="LLE1791" s="62">
        <v>53131609</v>
      </c>
      <c r="LLF1791" s="62">
        <v>53131609</v>
      </c>
      <c r="LLG1791" s="62">
        <v>53131609</v>
      </c>
      <c r="LLH1791" s="62">
        <v>53131609</v>
      </c>
      <c r="LLI1791" s="62">
        <v>53131609</v>
      </c>
      <c r="LLJ1791" s="62">
        <v>53131609</v>
      </c>
      <c r="LLK1791" s="62">
        <v>53131609</v>
      </c>
      <c r="LLL1791" s="62">
        <v>53131609</v>
      </c>
      <c r="LLM1791" s="62">
        <v>53131609</v>
      </c>
      <c r="LLN1791" s="62">
        <v>53131609</v>
      </c>
      <c r="LLO1791" s="62">
        <v>53131609</v>
      </c>
      <c r="LLP1791" s="62">
        <v>53131609</v>
      </c>
      <c r="LLQ1791" s="62">
        <v>53131609</v>
      </c>
      <c r="LLR1791" s="62">
        <v>53131609</v>
      </c>
      <c r="LLS1791" s="62">
        <v>53131609</v>
      </c>
      <c r="LLT1791" s="62">
        <v>53131609</v>
      </c>
      <c r="LLU1791" s="62">
        <v>53131609</v>
      </c>
      <c r="LLV1791" s="62">
        <v>53131609</v>
      </c>
      <c r="LLW1791" s="62">
        <v>53131609</v>
      </c>
      <c r="LLX1791" s="62">
        <v>53131609</v>
      </c>
      <c r="LLY1791" s="62">
        <v>53131609</v>
      </c>
      <c r="LLZ1791" s="62">
        <v>53131609</v>
      </c>
      <c r="LMA1791" s="62">
        <v>53131609</v>
      </c>
      <c r="LMB1791" s="62">
        <v>53131609</v>
      </c>
      <c r="LMC1791" s="62">
        <v>53131609</v>
      </c>
      <c r="LMD1791" s="62">
        <v>53131609</v>
      </c>
      <c r="LME1791" s="62">
        <v>53131609</v>
      </c>
      <c r="LMF1791" s="62">
        <v>53131609</v>
      </c>
      <c r="LMG1791" s="62">
        <v>53131609</v>
      </c>
      <c r="LMH1791" s="62">
        <v>53131609</v>
      </c>
      <c r="LMI1791" s="62">
        <v>53131609</v>
      </c>
      <c r="LMJ1791" s="62">
        <v>53131609</v>
      </c>
      <c r="LMK1791" s="62">
        <v>53131609</v>
      </c>
      <c r="LML1791" s="62">
        <v>53131609</v>
      </c>
      <c r="LMM1791" s="62">
        <v>53131609</v>
      </c>
      <c r="LMN1791" s="62">
        <v>53131609</v>
      </c>
      <c r="LMO1791" s="62">
        <v>53131609</v>
      </c>
      <c r="LMP1791" s="62">
        <v>53131609</v>
      </c>
      <c r="LMQ1791" s="62">
        <v>53131609</v>
      </c>
      <c r="LMR1791" s="62">
        <v>53131609</v>
      </c>
      <c r="LMS1791" s="62">
        <v>53131609</v>
      </c>
      <c r="LMT1791" s="62">
        <v>53131609</v>
      </c>
      <c r="LMU1791" s="62">
        <v>53131609</v>
      </c>
      <c r="LMV1791" s="62">
        <v>53131609</v>
      </c>
      <c r="LMW1791" s="62">
        <v>53131609</v>
      </c>
      <c r="LMX1791" s="62">
        <v>53131609</v>
      </c>
      <c r="LMY1791" s="62">
        <v>53131609</v>
      </c>
      <c r="LMZ1791" s="62">
        <v>53131609</v>
      </c>
      <c r="LNA1791" s="62">
        <v>53131609</v>
      </c>
      <c r="LNB1791" s="62">
        <v>53131609</v>
      </c>
      <c r="LNC1791" s="62">
        <v>53131609</v>
      </c>
      <c r="LND1791" s="62">
        <v>53131609</v>
      </c>
      <c r="LNE1791" s="62">
        <v>53131609</v>
      </c>
      <c r="LNF1791" s="62">
        <v>53131609</v>
      </c>
      <c r="LNG1791" s="62">
        <v>53131609</v>
      </c>
      <c r="LNH1791" s="62">
        <v>53131609</v>
      </c>
      <c r="LNI1791" s="62">
        <v>53131609</v>
      </c>
      <c r="LNJ1791" s="62">
        <v>53131609</v>
      </c>
      <c r="LNK1791" s="62">
        <v>53131609</v>
      </c>
      <c r="LNL1791" s="62">
        <v>53131609</v>
      </c>
      <c r="LNM1791" s="62">
        <v>53131609</v>
      </c>
      <c r="LNN1791" s="62">
        <v>53131609</v>
      </c>
      <c r="LNO1791" s="62">
        <v>53131609</v>
      </c>
      <c r="LNP1791" s="62">
        <v>53131609</v>
      </c>
      <c r="LNQ1791" s="62">
        <v>53131609</v>
      </c>
      <c r="LNR1791" s="62">
        <v>53131609</v>
      </c>
      <c r="LNS1791" s="62">
        <v>53131609</v>
      </c>
      <c r="LNT1791" s="62">
        <v>53131609</v>
      </c>
      <c r="LNU1791" s="62">
        <v>53131609</v>
      </c>
      <c r="LNV1791" s="62">
        <v>53131609</v>
      </c>
      <c r="LNW1791" s="62">
        <v>53131609</v>
      </c>
      <c r="LNX1791" s="62">
        <v>53131609</v>
      </c>
      <c r="LNY1791" s="62">
        <v>53131609</v>
      </c>
      <c r="LNZ1791" s="62">
        <v>53131609</v>
      </c>
      <c r="LOA1791" s="62">
        <v>53131609</v>
      </c>
      <c r="LOB1791" s="62">
        <v>53131609</v>
      </c>
      <c r="LOC1791" s="62">
        <v>53131609</v>
      </c>
      <c r="LOD1791" s="62">
        <v>53131609</v>
      </c>
      <c r="LOE1791" s="62">
        <v>53131609</v>
      </c>
      <c r="LOF1791" s="62">
        <v>53131609</v>
      </c>
      <c r="LOG1791" s="62">
        <v>53131609</v>
      </c>
      <c r="LOH1791" s="62">
        <v>53131609</v>
      </c>
      <c r="LOI1791" s="62">
        <v>53131609</v>
      </c>
      <c r="LOJ1791" s="62">
        <v>53131609</v>
      </c>
      <c r="LOK1791" s="62">
        <v>53131609</v>
      </c>
      <c r="LOL1791" s="62">
        <v>53131609</v>
      </c>
      <c r="LOM1791" s="62">
        <v>53131609</v>
      </c>
      <c r="LON1791" s="62">
        <v>53131609</v>
      </c>
      <c r="LOO1791" s="62">
        <v>53131609</v>
      </c>
      <c r="LOP1791" s="62">
        <v>53131609</v>
      </c>
      <c r="LOQ1791" s="62">
        <v>53131609</v>
      </c>
      <c r="LOR1791" s="62">
        <v>53131609</v>
      </c>
      <c r="LOS1791" s="62">
        <v>53131609</v>
      </c>
      <c r="LOT1791" s="62">
        <v>53131609</v>
      </c>
      <c r="LOU1791" s="62">
        <v>53131609</v>
      </c>
      <c r="LOV1791" s="62">
        <v>53131609</v>
      </c>
      <c r="LOW1791" s="62">
        <v>53131609</v>
      </c>
      <c r="LOX1791" s="62">
        <v>53131609</v>
      </c>
      <c r="LOY1791" s="62">
        <v>53131609</v>
      </c>
      <c r="LOZ1791" s="62">
        <v>53131609</v>
      </c>
      <c r="LPA1791" s="62">
        <v>53131609</v>
      </c>
      <c r="LPB1791" s="62">
        <v>53131609</v>
      </c>
      <c r="LPC1791" s="62">
        <v>53131609</v>
      </c>
      <c r="LPD1791" s="62">
        <v>53131609</v>
      </c>
      <c r="LPE1791" s="62">
        <v>53131609</v>
      </c>
      <c r="LPF1791" s="62">
        <v>53131609</v>
      </c>
      <c r="LPG1791" s="62">
        <v>53131609</v>
      </c>
      <c r="LPH1791" s="62">
        <v>53131609</v>
      </c>
      <c r="LPI1791" s="62">
        <v>53131609</v>
      </c>
      <c r="LPJ1791" s="62">
        <v>53131609</v>
      </c>
      <c r="LPK1791" s="62">
        <v>53131609</v>
      </c>
      <c r="LPL1791" s="62">
        <v>53131609</v>
      </c>
      <c r="LPM1791" s="62">
        <v>53131609</v>
      </c>
      <c r="LPN1791" s="62">
        <v>53131609</v>
      </c>
      <c r="LPO1791" s="62">
        <v>53131609</v>
      </c>
      <c r="LPP1791" s="62">
        <v>53131609</v>
      </c>
      <c r="LPQ1791" s="62">
        <v>53131609</v>
      </c>
      <c r="LPR1791" s="62">
        <v>53131609</v>
      </c>
      <c r="LPS1791" s="62">
        <v>53131609</v>
      </c>
      <c r="LPT1791" s="62">
        <v>53131609</v>
      </c>
      <c r="LPU1791" s="62">
        <v>53131609</v>
      </c>
      <c r="LPV1791" s="62">
        <v>53131609</v>
      </c>
      <c r="LPW1791" s="62">
        <v>53131609</v>
      </c>
      <c r="LPX1791" s="62">
        <v>53131609</v>
      </c>
      <c r="LPY1791" s="62">
        <v>53131609</v>
      </c>
      <c r="LPZ1791" s="62">
        <v>53131609</v>
      </c>
      <c r="LQA1791" s="62">
        <v>53131609</v>
      </c>
      <c r="LQB1791" s="62">
        <v>53131609</v>
      </c>
      <c r="LQC1791" s="62">
        <v>53131609</v>
      </c>
      <c r="LQD1791" s="62">
        <v>53131609</v>
      </c>
      <c r="LQE1791" s="62">
        <v>53131609</v>
      </c>
      <c r="LQF1791" s="62">
        <v>53131609</v>
      </c>
      <c r="LQG1791" s="62">
        <v>53131609</v>
      </c>
      <c r="LQH1791" s="62">
        <v>53131609</v>
      </c>
      <c r="LQI1791" s="62">
        <v>53131609</v>
      </c>
      <c r="LQJ1791" s="62">
        <v>53131609</v>
      </c>
      <c r="LQK1791" s="62">
        <v>53131609</v>
      </c>
      <c r="LQL1791" s="62">
        <v>53131609</v>
      </c>
      <c r="LQM1791" s="62">
        <v>53131609</v>
      </c>
      <c r="LQN1791" s="62">
        <v>53131609</v>
      </c>
      <c r="LQO1791" s="62">
        <v>53131609</v>
      </c>
      <c r="LQP1791" s="62">
        <v>53131609</v>
      </c>
      <c r="LQQ1791" s="62">
        <v>53131609</v>
      </c>
      <c r="LQR1791" s="62">
        <v>53131609</v>
      </c>
      <c r="LQS1791" s="62">
        <v>53131609</v>
      </c>
      <c r="LQT1791" s="62">
        <v>53131609</v>
      </c>
      <c r="LQU1791" s="62">
        <v>53131609</v>
      </c>
      <c r="LQV1791" s="62">
        <v>53131609</v>
      </c>
      <c r="LQW1791" s="62">
        <v>53131609</v>
      </c>
      <c r="LQX1791" s="62">
        <v>53131609</v>
      </c>
      <c r="LQY1791" s="62">
        <v>53131609</v>
      </c>
      <c r="LQZ1791" s="62">
        <v>53131609</v>
      </c>
      <c r="LRA1791" s="62">
        <v>53131609</v>
      </c>
      <c r="LRB1791" s="62">
        <v>53131609</v>
      </c>
      <c r="LRC1791" s="62">
        <v>53131609</v>
      </c>
      <c r="LRD1791" s="62">
        <v>53131609</v>
      </c>
      <c r="LRE1791" s="62">
        <v>53131609</v>
      </c>
      <c r="LRF1791" s="62">
        <v>53131609</v>
      </c>
      <c r="LRG1791" s="62">
        <v>53131609</v>
      </c>
      <c r="LRH1791" s="62">
        <v>53131609</v>
      </c>
      <c r="LRI1791" s="62">
        <v>53131609</v>
      </c>
      <c r="LRJ1791" s="62">
        <v>53131609</v>
      </c>
      <c r="LRK1791" s="62">
        <v>53131609</v>
      </c>
      <c r="LRL1791" s="62">
        <v>53131609</v>
      </c>
      <c r="LRM1791" s="62">
        <v>53131609</v>
      </c>
      <c r="LRN1791" s="62">
        <v>53131609</v>
      </c>
      <c r="LRO1791" s="62">
        <v>53131609</v>
      </c>
      <c r="LRP1791" s="62">
        <v>53131609</v>
      </c>
      <c r="LRQ1791" s="62">
        <v>53131609</v>
      </c>
      <c r="LRR1791" s="62">
        <v>53131609</v>
      </c>
      <c r="LRS1791" s="62">
        <v>53131609</v>
      </c>
      <c r="LRT1791" s="62">
        <v>53131609</v>
      </c>
      <c r="LRU1791" s="62">
        <v>53131609</v>
      </c>
      <c r="LRV1791" s="62">
        <v>53131609</v>
      </c>
      <c r="LRW1791" s="62">
        <v>53131609</v>
      </c>
      <c r="LRX1791" s="62">
        <v>53131609</v>
      </c>
      <c r="LRY1791" s="62">
        <v>53131609</v>
      </c>
      <c r="LRZ1791" s="62">
        <v>53131609</v>
      </c>
      <c r="LSA1791" s="62">
        <v>53131609</v>
      </c>
      <c r="LSB1791" s="62">
        <v>53131609</v>
      </c>
      <c r="LSC1791" s="62">
        <v>53131609</v>
      </c>
      <c r="LSD1791" s="62">
        <v>53131609</v>
      </c>
      <c r="LSE1791" s="62">
        <v>53131609</v>
      </c>
      <c r="LSF1791" s="62">
        <v>53131609</v>
      </c>
      <c r="LSG1791" s="62">
        <v>53131609</v>
      </c>
      <c r="LSH1791" s="62">
        <v>53131609</v>
      </c>
      <c r="LSI1791" s="62">
        <v>53131609</v>
      </c>
      <c r="LSJ1791" s="62">
        <v>53131609</v>
      </c>
      <c r="LSK1791" s="62">
        <v>53131609</v>
      </c>
      <c r="LSL1791" s="62">
        <v>53131609</v>
      </c>
      <c r="LSM1791" s="62">
        <v>53131609</v>
      </c>
      <c r="LSN1791" s="62">
        <v>53131609</v>
      </c>
      <c r="LSO1791" s="62">
        <v>53131609</v>
      </c>
      <c r="LSP1791" s="62">
        <v>53131609</v>
      </c>
      <c r="LSQ1791" s="62">
        <v>53131609</v>
      </c>
      <c r="LSR1791" s="62">
        <v>53131609</v>
      </c>
      <c r="LSS1791" s="62">
        <v>53131609</v>
      </c>
      <c r="LST1791" s="62">
        <v>53131609</v>
      </c>
      <c r="LSU1791" s="62">
        <v>53131609</v>
      </c>
      <c r="LSV1791" s="62">
        <v>53131609</v>
      </c>
      <c r="LSW1791" s="62">
        <v>53131609</v>
      </c>
      <c r="LSX1791" s="62">
        <v>53131609</v>
      </c>
      <c r="LSY1791" s="62">
        <v>53131609</v>
      </c>
      <c r="LSZ1791" s="62">
        <v>53131609</v>
      </c>
      <c r="LTA1791" s="62">
        <v>53131609</v>
      </c>
      <c r="LTB1791" s="62">
        <v>53131609</v>
      </c>
      <c r="LTC1791" s="62">
        <v>53131609</v>
      </c>
      <c r="LTD1791" s="62">
        <v>53131609</v>
      </c>
      <c r="LTE1791" s="62">
        <v>53131609</v>
      </c>
      <c r="LTF1791" s="62">
        <v>53131609</v>
      </c>
      <c r="LTG1791" s="62">
        <v>53131609</v>
      </c>
      <c r="LTH1791" s="62">
        <v>53131609</v>
      </c>
      <c r="LTI1791" s="62">
        <v>53131609</v>
      </c>
      <c r="LTJ1791" s="62">
        <v>53131609</v>
      </c>
      <c r="LTK1791" s="62">
        <v>53131609</v>
      </c>
      <c r="LTL1791" s="62">
        <v>53131609</v>
      </c>
      <c r="LTM1791" s="62">
        <v>53131609</v>
      </c>
      <c r="LTN1791" s="62">
        <v>53131609</v>
      </c>
      <c r="LTO1791" s="62">
        <v>53131609</v>
      </c>
      <c r="LTP1791" s="62">
        <v>53131609</v>
      </c>
      <c r="LTQ1791" s="62">
        <v>53131609</v>
      </c>
      <c r="LTR1791" s="62">
        <v>53131609</v>
      </c>
      <c r="LTS1791" s="62">
        <v>53131609</v>
      </c>
      <c r="LTT1791" s="62">
        <v>53131609</v>
      </c>
      <c r="LTU1791" s="62">
        <v>53131609</v>
      </c>
      <c r="LTV1791" s="62">
        <v>53131609</v>
      </c>
      <c r="LTW1791" s="62">
        <v>53131609</v>
      </c>
      <c r="LTX1791" s="62">
        <v>53131609</v>
      </c>
      <c r="LTY1791" s="62">
        <v>53131609</v>
      </c>
      <c r="LTZ1791" s="62">
        <v>53131609</v>
      </c>
      <c r="LUA1791" s="62">
        <v>53131609</v>
      </c>
      <c r="LUB1791" s="62">
        <v>53131609</v>
      </c>
      <c r="LUC1791" s="62">
        <v>53131609</v>
      </c>
      <c r="LUD1791" s="62">
        <v>53131609</v>
      </c>
      <c r="LUE1791" s="62">
        <v>53131609</v>
      </c>
      <c r="LUF1791" s="62">
        <v>53131609</v>
      </c>
      <c r="LUG1791" s="62">
        <v>53131609</v>
      </c>
      <c r="LUH1791" s="62">
        <v>53131609</v>
      </c>
      <c r="LUI1791" s="62">
        <v>53131609</v>
      </c>
      <c r="LUJ1791" s="62">
        <v>53131609</v>
      </c>
      <c r="LUK1791" s="62">
        <v>53131609</v>
      </c>
      <c r="LUL1791" s="62">
        <v>53131609</v>
      </c>
      <c r="LUM1791" s="62">
        <v>53131609</v>
      </c>
      <c r="LUN1791" s="62">
        <v>53131609</v>
      </c>
      <c r="LUO1791" s="62">
        <v>53131609</v>
      </c>
      <c r="LUP1791" s="62">
        <v>53131609</v>
      </c>
      <c r="LUQ1791" s="62">
        <v>53131609</v>
      </c>
      <c r="LUR1791" s="62">
        <v>53131609</v>
      </c>
      <c r="LUS1791" s="62">
        <v>53131609</v>
      </c>
      <c r="LUT1791" s="62">
        <v>53131609</v>
      </c>
      <c r="LUU1791" s="62">
        <v>53131609</v>
      </c>
      <c r="LUV1791" s="62">
        <v>53131609</v>
      </c>
      <c r="LUW1791" s="62">
        <v>53131609</v>
      </c>
      <c r="LUX1791" s="62">
        <v>53131609</v>
      </c>
      <c r="LUY1791" s="62">
        <v>53131609</v>
      </c>
      <c r="LUZ1791" s="62">
        <v>53131609</v>
      </c>
      <c r="LVA1791" s="62">
        <v>53131609</v>
      </c>
      <c r="LVB1791" s="62">
        <v>53131609</v>
      </c>
      <c r="LVC1791" s="62">
        <v>53131609</v>
      </c>
      <c r="LVD1791" s="62">
        <v>53131609</v>
      </c>
      <c r="LVE1791" s="62">
        <v>53131609</v>
      </c>
      <c r="LVF1791" s="62">
        <v>53131609</v>
      </c>
      <c r="LVG1791" s="62">
        <v>53131609</v>
      </c>
      <c r="LVH1791" s="62">
        <v>53131609</v>
      </c>
      <c r="LVI1791" s="62">
        <v>53131609</v>
      </c>
      <c r="LVJ1791" s="62">
        <v>53131609</v>
      </c>
      <c r="LVK1791" s="62">
        <v>53131609</v>
      </c>
      <c r="LVL1791" s="62">
        <v>53131609</v>
      </c>
      <c r="LVM1791" s="62">
        <v>53131609</v>
      </c>
      <c r="LVN1791" s="62">
        <v>53131609</v>
      </c>
      <c r="LVO1791" s="62">
        <v>53131609</v>
      </c>
      <c r="LVP1791" s="62">
        <v>53131609</v>
      </c>
      <c r="LVQ1791" s="62">
        <v>53131609</v>
      </c>
      <c r="LVR1791" s="62">
        <v>53131609</v>
      </c>
      <c r="LVS1791" s="62">
        <v>53131609</v>
      </c>
      <c r="LVT1791" s="62">
        <v>53131609</v>
      </c>
      <c r="LVU1791" s="62">
        <v>53131609</v>
      </c>
      <c r="LVV1791" s="62">
        <v>53131609</v>
      </c>
      <c r="LVW1791" s="62">
        <v>53131609</v>
      </c>
      <c r="LVX1791" s="62">
        <v>53131609</v>
      </c>
      <c r="LVY1791" s="62">
        <v>53131609</v>
      </c>
      <c r="LVZ1791" s="62">
        <v>53131609</v>
      </c>
      <c r="LWA1791" s="62">
        <v>53131609</v>
      </c>
      <c r="LWB1791" s="62">
        <v>53131609</v>
      </c>
      <c r="LWC1791" s="62">
        <v>53131609</v>
      </c>
      <c r="LWD1791" s="62">
        <v>53131609</v>
      </c>
      <c r="LWE1791" s="62">
        <v>53131609</v>
      </c>
      <c r="LWF1791" s="62">
        <v>53131609</v>
      </c>
      <c r="LWG1791" s="62">
        <v>53131609</v>
      </c>
      <c r="LWH1791" s="62">
        <v>53131609</v>
      </c>
      <c r="LWI1791" s="62">
        <v>53131609</v>
      </c>
      <c r="LWJ1791" s="62">
        <v>53131609</v>
      </c>
      <c r="LWK1791" s="62">
        <v>53131609</v>
      </c>
      <c r="LWL1791" s="62">
        <v>53131609</v>
      </c>
      <c r="LWM1791" s="62">
        <v>53131609</v>
      </c>
      <c r="LWN1791" s="62">
        <v>53131609</v>
      </c>
      <c r="LWO1791" s="62">
        <v>53131609</v>
      </c>
      <c r="LWP1791" s="62">
        <v>53131609</v>
      </c>
      <c r="LWQ1791" s="62">
        <v>53131609</v>
      </c>
      <c r="LWR1791" s="62">
        <v>53131609</v>
      </c>
      <c r="LWS1791" s="62">
        <v>53131609</v>
      </c>
      <c r="LWT1791" s="62">
        <v>53131609</v>
      </c>
      <c r="LWU1791" s="62">
        <v>53131609</v>
      </c>
      <c r="LWV1791" s="62">
        <v>53131609</v>
      </c>
      <c r="LWW1791" s="62">
        <v>53131609</v>
      </c>
      <c r="LWX1791" s="62">
        <v>53131609</v>
      </c>
      <c r="LWY1791" s="62">
        <v>53131609</v>
      </c>
      <c r="LWZ1791" s="62">
        <v>53131609</v>
      </c>
      <c r="LXA1791" s="62">
        <v>53131609</v>
      </c>
      <c r="LXB1791" s="62">
        <v>53131609</v>
      </c>
      <c r="LXC1791" s="62">
        <v>53131609</v>
      </c>
      <c r="LXD1791" s="62">
        <v>53131609</v>
      </c>
      <c r="LXE1791" s="62">
        <v>53131609</v>
      </c>
      <c r="LXF1791" s="62">
        <v>53131609</v>
      </c>
      <c r="LXG1791" s="62">
        <v>53131609</v>
      </c>
      <c r="LXH1791" s="62">
        <v>53131609</v>
      </c>
      <c r="LXI1791" s="62">
        <v>53131609</v>
      </c>
      <c r="LXJ1791" s="62">
        <v>53131609</v>
      </c>
      <c r="LXK1791" s="62">
        <v>53131609</v>
      </c>
      <c r="LXL1791" s="62">
        <v>53131609</v>
      </c>
      <c r="LXM1791" s="62">
        <v>53131609</v>
      </c>
      <c r="LXN1791" s="62">
        <v>53131609</v>
      </c>
      <c r="LXO1791" s="62">
        <v>53131609</v>
      </c>
      <c r="LXP1791" s="62">
        <v>53131609</v>
      </c>
      <c r="LXQ1791" s="62">
        <v>53131609</v>
      </c>
      <c r="LXR1791" s="62">
        <v>53131609</v>
      </c>
      <c r="LXS1791" s="62">
        <v>53131609</v>
      </c>
      <c r="LXT1791" s="62">
        <v>53131609</v>
      </c>
      <c r="LXU1791" s="62">
        <v>53131609</v>
      </c>
      <c r="LXV1791" s="62">
        <v>53131609</v>
      </c>
      <c r="LXW1791" s="62">
        <v>53131609</v>
      </c>
      <c r="LXX1791" s="62">
        <v>53131609</v>
      </c>
      <c r="LXY1791" s="62">
        <v>53131609</v>
      </c>
      <c r="LXZ1791" s="62">
        <v>53131609</v>
      </c>
      <c r="LYA1791" s="62">
        <v>53131609</v>
      </c>
      <c r="LYB1791" s="62">
        <v>53131609</v>
      </c>
      <c r="LYC1791" s="62">
        <v>53131609</v>
      </c>
      <c r="LYD1791" s="62">
        <v>53131609</v>
      </c>
      <c r="LYE1791" s="62">
        <v>53131609</v>
      </c>
      <c r="LYF1791" s="62">
        <v>53131609</v>
      </c>
      <c r="LYG1791" s="62">
        <v>53131609</v>
      </c>
      <c r="LYH1791" s="62">
        <v>53131609</v>
      </c>
      <c r="LYI1791" s="62">
        <v>53131609</v>
      </c>
      <c r="LYJ1791" s="62">
        <v>53131609</v>
      </c>
      <c r="LYK1791" s="62">
        <v>53131609</v>
      </c>
      <c r="LYL1791" s="62">
        <v>53131609</v>
      </c>
      <c r="LYM1791" s="62">
        <v>53131609</v>
      </c>
      <c r="LYN1791" s="62">
        <v>53131609</v>
      </c>
      <c r="LYO1791" s="62">
        <v>53131609</v>
      </c>
      <c r="LYP1791" s="62">
        <v>53131609</v>
      </c>
      <c r="LYQ1791" s="62">
        <v>53131609</v>
      </c>
      <c r="LYR1791" s="62">
        <v>53131609</v>
      </c>
      <c r="LYS1791" s="62">
        <v>53131609</v>
      </c>
      <c r="LYT1791" s="62">
        <v>53131609</v>
      </c>
      <c r="LYU1791" s="62">
        <v>53131609</v>
      </c>
      <c r="LYV1791" s="62">
        <v>53131609</v>
      </c>
      <c r="LYW1791" s="62">
        <v>53131609</v>
      </c>
      <c r="LYX1791" s="62">
        <v>53131609</v>
      </c>
      <c r="LYY1791" s="62">
        <v>53131609</v>
      </c>
      <c r="LYZ1791" s="62">
        <v>53131609</v>
      </c>
      <c r="LZA1791" s="62">
        <v>53131609</v>
      </c>
      <c r="LZB1791" s="62">
        <v>53131609</v>
      </c>
      <c r="LZC1791" s="62">
        <v>53131609</v>
      </c>
      <c r="LZD1791" s="62">
        <v>53131609</v>
      </c>
      <c r="LZE1791" s="62">
        <v>53131609</v>
      </c>
      <c r="LZF1791" s="62">
        <v>53131609</v>
      </c>
      <c r="LZG1791" s="62">
        <v>53131609</v>
      </c>
      <c r="LZH1791" s="62">
        <v>53131609</v>
      </c>
      <c r="LZI1791" s="62">
        <v>53131609</v>
      </c>
      <c r="LZJ1791" s="62">
        <v>53131609</v>
      </c>
      <c r="LZK1791" s="62">
        <v>53131609</v>
      </c>
      <c r="LZL1791" s="62">
        <v>53131609</v>
      </c>
      <c r="LZM1791" s="62">
        <v>53131609</v>
      </c>
      <c r="LZN1791" s="62">
        <v>53131609</v>
      </c>
      <c r="LZO1791" s="62">
        <v>53131609</v>
      </c>
      <c r="LZP1791" s="62">
        <v>53131609</v>
      </c>
      <c r="LZQ1791" s="62">
        <v>53131609</v>
      </c>
      <c r="LZR1791" s="62">
        <v>53131609</v>
      </c>
      <c r="LZS1791" s="62">
        <v>53131609</v>
      </c>
      <c r="LZT1791" s="62">
        <v>53131609</v>
      </c>
      <c r="LZU1791" s="62">
        <v>53131609</v>
      </c>
      <c r="LZV1791" s="62">
        <v>53131609</v>
      </c>
      <c r="LZW1791" s="62">
        <v>53131609</v>
      </c>
      <c r="LZX1791" s="62">
        <v>53131609</v>
      </c>
      <c r="LZY1791" s="62">
        <v>53131609</v>
      </c>
      <c r="LZZ1791" s="62">
        <v>53131609</v>
      </c>
      <c r="MAA1791" s="62">
        <v>53131609</v>
      </c>
      <c r="MAB1791" s="62">
        <v>53131609</v>
      </c>
      <c r="MAC1791" s="62">
        <v>53131609</v>
      </c>
      <c r="MAD1791" s="62">
        <v>53131609</v>
      </c>
      <c r="MAE1791" s="62">
        <v>53131609</v>
      </c>
      <c r="MAF1791" s="62">
        <v>53131609</v>
      </c>
      <c r="MAG1791" s="62">
        <v>53131609</v>
      </c>
      <c r="MAH1791" s="62">
        <v>53131609</v>
      </c>
      <c r="MAI1791" s="62">
        <v>53131609</v>
      </c>
      <c r="MAJ1791" s="62">
        <v>53131609</v>
      </c>
      <c r="MAK1791" s="62">
        <v>53131609</v>
      </c>
      <c r="MAL1791" s="62">
        <v>53131609</v>
      </c>
      <c r="MAM1791" s="62">
        <v>53131609</v>
      </c>
      <c r="MAN1791" s="62">
        <v>53131609</v>
      </c>
      <c r="MAO1791" s="62">
        <v>53131609</v>
      </c>
      <c r="MAP1791" s="62">
        <v>53131609</v>
      </c>
      <c r="MAQ1791" s="62">
        <v>53131609</v>
      </c>
      <c r="MAR1791" s="62">
        <v>53131609</v>
      </c>
      <c r="MAS1791" s="62">
        <v>53131609</v>
      </c>
      <c r="MAT1791" s="62">
        <v>53131609</v>
      </c>
      <c r="MAU1791" s="62">
        <v>53131609</v>
      </c>
      <c r="MAV1791" s="62">
        <v>53131609</v>
      </c>
      <c r="MAW1791" s="62">
        <v>53131609</v>
      </c>
      <c r="MAX1791" s="62">
        <v>53131609</v>
      </c>
      <c r="MAY1791" s="62">
        <v>53131609</v>
      </c>
      <c r="MAZ1791" s="62">
        <v>53131609</v>
      </c>
      <c r="MBA1791" s="62">
        <v>53131609</v>
      </c>
      <c r="MBB1791" s="62">
        <v>53131609</v>
      </c>
      <c r="MBC1791" s="62">
        <v>53131609</v>
      </c>
      <c r="MBD1791" s="62">
        <v>53131609</v>
      </c>
      <c r="MBE1791" s="62">
        <v>53131609</v>
      </c>
      <c r="MBF1791" s="62">
        <v>53131609</v>
      </c>
      <c r="MBG1791" s="62">
        <v>53131609</v>
      </c>
      <c r="MBH1791" s="62">
        <v>53131609</v>
      </c>
      <c r="MBI1791" s="62">
        <v>53131609</v>
      </c>
      <c r="MBJ1791" s="62">
        <v>53131609</v>
      </c>
      <c r="MBK1791" s="62">
        <v>53131609</v>
      </c>
      <c r="MBL1791" s="62">
        <v>53131609</v>
      </c>
      <c r="MBM1791" s="62">
        <v>53131609</v>
      </c>
      <c r="MBN1791" s="62">
        <v>53131609</v>
      </c>
      <c r="MBO1791" s="62">
        <v>53131609</v>
      </c>
      <c r="MBP1791" s="62">
        <v>53131609</v>
      </c>
      <c r="MBQ1791" s="62">
        <v>53131609</v>
      </c>
      <c r="MBR1791" s="62">
        <v>53131609</v>
      </c>
      <c r="MBS1791" s="62">
        <v>53131609</v>
      </c>
      <c r="MBT1791" s="62">
        <v>53131609</v>
      </c>
      <c r="MBU1791" s="62">
        <v>53131609</v>
      </c>
      <c r="MBV1791" s="62">
        <v>53131609</v>
      </c>
      <c r="MBW1791" s="62">
        <v>53131609</v>
      </c>
      <c r="MBX1791" s="62">
        <v>53131609</v>
      </c>
      <c r="MBY1791" s="62">
        <v>53131609</v>
      </c>
      <c r="MBZ1791" s="62">
        <v>53131609</v>
      </c>
      <c r="MCA1791" s="62">
        <v>53131609</v>
      </c>
      <c r="MCB1791" s="62">
        <v>53131609</v>
      </c>
      <c r="MCC1791" s="62">
        <v>53131609</v>
      </c>
      <c r="MCD1791" s="62">
        <v>53131609</v>
      </c>
      <c r="MCE1791" s="62">
        <v>53131609</v>
      </c>
      <c r="MCF1791" s="62">
        <v>53131609</v>
      </c>
      <c r="MCG1791" s="62">
        <v>53131609</v>
      </c>
      <c r="MCH1791" s="62">
        <v>53131609</v>
      </c>
      <c r="MCI1791" s="62">
        <v>53131609</v>
      </c>
      <c r="MCJ1791" s="62">
        <v>53131609</v>
      </c>
      <c r="MCK1791" s="62">
        <v>53131609</v>
      </c>
      <c r="MCL1791" s="62">
        <v>53131609</v>
      </c>
      <c r="MCM1791" s="62">
        <v>53131609</v>
      </c>
      <c r="MCN1791" s="62">
        <v>53131609</v>
      </c>
      <c r="MCO1791" s="62">
        <v>53131609</v>
      </c>
      <c r="MCP1791" s="62">
        <v>53131609</v>
      </c>
      <c r="MCQ1791" s="62">
        <v>53131609</v>
      </c>
      <c r="MCR1791" s="62">
        <v>53131609</v>
      </c>
      <c r="MCS1791" s="62">
        <v>53131609</v>
      </c>
      <c r="MCT1791" s="62">
        <v>53131609</v>
      </c>
      <c r="MCU1791" s="62">
        <v>53131609</v>
      </c>
      <c r="MCV1791" s="62">
        <v>53131609</v>
      </c>
      <c r="MCW1791" s="62">
        <v>53131609</v>
      </c>
      <c r="MCX1791" s="62">
        <v>53131609</v>
      </c>
      <c r="MCY1791" s="62">
        <v>53131609</v>
      </c>
      <c r="MCZ1791" s="62">
        <v>53131609</v>
      </c>
      <c r="MDA1791" s="62">
        <v>53131609</v>
      </c>
      <c r="MDB1791" s="62">
        <v>53131609</v>
      </c>
      <c r="MDC1791" s="62">
        <v>53131609</v>
      </c>
      <c r="MDD1791" s="62">
        <v>53131609</v>
      </c>
      <c r="MDE1791" s="62">
        <v>53131609</v>
      </c>
      <c r="MDF1791" s="62">
        <v>53131609</v>
      </c>
      <c r="MDG1791" s="62">
        <v>53131609</v>
      </c>
      <c r="MDH1791" s="62">
        <v>53131609</v>
      </c>
      <c r="MDI1791" s="62">
        <v>53131609</v>
      </c>
      <c r="MDJ1791" s="62">
        <v>53131609</v>
      </c>
      <c r="MDK1791" s="62">
        <v>53131609</v>
      </c>
      <c r="MDL1791" s="62">
        <v>53131609</v>
      </c>
      <c r="MDM1791" s="62">
        <v>53131609</v>
      </c>
      <c r="MDN1791" s="62">
        <v>53131609</v>
      </c>
      <c r="MDO1791" s="62">
        <v>53131609</v>
      </c>
      <c r="MDP1791" s="62">
        <v>53131609</v>
      </c>
      <c r="MDQ1791" s="62">
        <v>53131609</v>
      </c>
      <c r="MDR1791" s="62">
        <v>53131609</v>
      </c>
      <c r="MDS1791" s="62">
        <v>53131609</v>
      </c>
      <c r="MDT1791" s="62">
        <v>53131609</v>
      </c>
      <c r="MDU1791" s="62">
        <v>53131609</v>
      </c>
      <c r="MDV1791" s="62">
        <v>53131609</v>
      </c>
      <c r="MDW1791" s="62">
        <v>53131609</v>
      </c>
      <c r="MDX1791" s="62">
        <v>53131609</v>
      </c>
      <c r="MDY1791" s="62">
        <v>53131609</v>
      </c>
      <c r="MDZ1791" s="62">
        <v>53131609</v>
      </c>
      <c r="MEA1791" s="62">
        <v>53131609</v>
      </c>
      <c r="MEB1791" s="62">
        <v>53131609</v>
      </c>
      <c r="MEC1791" s="62">
        <v>53131609</v>
      </c>
      <c r="MED1791" s="62">
        <v>53131609</v>
      </c>
      <c r="MEE1791" s="62">
        <v>53131609</v>
      </c>
      <c r="MEF1791" s="62">
        <v>53131609</v>
      </c>
      <c r="MEG1791" s="62">
        <v>53131609</v>
      </c>
      <c r="MEH1791" s="62">
        <v>53131609</v>
      </c>
      <c r="MEI1791" s="62">
        <v>53131609</v>
      </c>
      <c r="MEJ1791" s="62">
        <v>53131609</v>
      </c>
      <c r="MEK1791" s="62">
        <v>53131609</v>
      </c>
      <c r="MEL1791" s="62">
        <v>53131609</v>
      </c>
      <c r="MEM1791" s="62">
        <v>53131609</v>
      </c>
      <c r="MEN1791" s="62">
        <v>53131609</v>
      </c>
      <c r="MEO1791" s="62">
        <v>53131609</v>
      </c>
      <c r="MEP1791" s="62">
        <v>53131609</v>
      </c>
      <c r="MEQ1791" s="62">
        <v>53131609</v>
      </c>
      <c r="MER1791" s="62">
        <v>53131609</v>
      </c>
      <c r="MES1791" s="62">
        <v>53131609</v>
      </c>
      <c r="MET1791" s="62">
        <v>53131609</v>
      </c>
      <c r="MEU1791" s="62">
        <v>53131609</v>
      </c>
      <c r="MEV1791" s="62">
        <v>53131609</v>
      </c>
      <c r="MEW1791" s="62">
        <v>53131609</v>
      </c>
      <c r="MEX1791" s="62">
        <v>53131609</v>
      </c>
      <c r="MEY1791" s="62">
        <v>53131609</v>
      </c>
      <c r="MEZ1791" s="62">
        <v>53131609</v>
      </c>
      <c r="MFA1791" s="62">
        <v>53131609</v>
      </c>
      <c r="MFB1791" s="62">
        <v>53131609</v>
      </c>
      <c r="MFC1791" s="62">
        <v>53131609</v>
      </c>
      <c r="MFD1791" s="62">
        <v>53131609</v>
      </c>
      <c r="MFE1791" s="62">
        <v>53131609</v>
      </c>
      <c r="MFF1791" s="62">
        <v>53131609</v>
      </c>
      <c r="MFG1791" s="62">
        <v>53131609</v>
      </c>
      <c r="MFH1791" s="62">
        <v>53131609</v>
      </c>
      <c r="MFI1791" s="62">
        <v>53131609</v>
      </c>
      <c r="MFJ1791" s="62">
        <v>53131609</v>
      </c>
      <c r="MFK1791" s="62">
        <v>53131609</v>
      </c>
      <c r="MFL1791" s="62">
        <v>53131609</v>
      </c>
      <c r="MFM1791" s="62">
        <v>53131609</v>
      </c>
      <c r="MFN1791" s="62">
        <v>53131609</v>
      </c>
      <c r="MFO1791" s="62">
        <v>53131609</v>
      </c>
      <c r="MFP1791" s="62">
        <v>53131609</v>
      </c>
      <c r="MFQ1791" s="62">
        <v>53131609</v>
      </c>
      <c r="MFR1791" s="62">
        <v>53131609</v>
      </c>
      <c r="MFS1791" s="62">
        <v>53131609</v>
      </c>
      <c r="MFT1791" s="62">
        <v>53131609</v>
      </c>
      <c r="MFU1791" s="62">
        <v>53131609</v>
      </c>
      <c r="MFV1791" s="62">
        <v>53131609</v>
      </c>
      <c r="MFW1791" s="62">
        <v>53131609</v>
      </c>
      <c r="MFX1791" s="62">
        <v>53131609</v>
      </c>
      <c r="MFY1791" s="62">
        <v>53131609</v>
      </c>
      <c r="MFZ1791" s="62">
        <v>53131609</v>
      </c>
      <c r="MGA1791" s="62">
        <v>53131609</v>
      </c>
      <c r="MGB1791" s="62">
        <v>53131609</v>
      </c>
      <c r="MGC1791" s="62">
        <v>53131609</v>
      </c>
      <c r="MGD1791" s="62">
        <v>53131609</v>
      </c>
      <c r="MGE1791" s="62">
        <v>53131609</v>
      </c>
      <c r="MGF1791" s="62">
        <v>53131609</v>
      </c>
      <c r="MGG1791" s="62">
        <v>53131609</v>
      </c>
      <c r="MGH1791" s="62">
        <v>53131609</v>
      </c>
      <c r="MGI1791" s="62">
        <v>53131609</v>
      </c>
      <c r="MGJ1791" s="62">
        <v>53131609</v>
      </c>
      <c r="MGK1791" s="62">
        <v>53131609</v>
      </c>
      <c r="MGL1791" s="62">
        <v>53131609</v>
      </c>
      <c r="MGM1791" s="62">
        <v>53131609</v>
      </c>
      <c r="MGN1791" s="62">
        <v>53131609</v>
      </c>
      <c r="MGO1791" s="62">
        <v>53131609</v>
      </c>
      <c r="MGP1791" s="62">
        <v>53131609</v>
      </c>
      <c r="MGQ1791" s="62">
        <v>53131609</v>
      </c>
      <c r="MGR1791" s="62">
        <v>53131609</v>
      </c>
      <c r="MGS1791" s="62">
        <v>53131609</v>
      </c>
      <c r="MGT1791" s="62">
        <v>53131609</v>
      </c>
      <c r="MGU1791" s="62">
        <v>53131609</v>
      </c>
      <c r="MGV1791" s="62">
        <v>53131609</v>
      </c>
      <c r="MGW1791" s="62">
        <v>53131609</v>
      </c>
      <c r="MGX1791" s="62">
        <v>53131609</v>
      </c>
      <c r="MGY1791" s="62">
        <v>53131609</v>
      </c>
      <c r="MGZ1791" s="62">
        <v>53131609</v>
      </c>
      <c r="MHA1791" s="62">
        <v>53131609</v>
      </c>
      <c r="MHB1791" s="62">
        <v>53131609</v>
      </c>
      <c r="MHC1791" s="62">
        <v>53131609</v>
      </c>
      <c r="MHD1791" s="62">
        <v>53131609</v>
      </c>
      <c r="MHE1791" s="62">
        <v>53131609</v>
      </c>
      <c r="MHF1791" s="62">
        <v>53131609</v>
      </c>
      <c r="MHG1791" s="62">
        <v>53131609</v>
      </c>
      <c r="MHH1791" s="62">
        <v>53131609</v>
      </c>
      <c r="MHI1791" s="62">
        <v>53131609</v>
      </c>
      <c r="MHJ1791" s="62">
        <v>53131609</v>
      </c>
      <c r="MHK1791" s="62">
        <v>53131609</v>
      </c>
      <c r="MHL1791" s="62">
        <v>53131609</v>
      </c>
      <c r="MHM1791" s="62">
        <v>53131609</v>
      </c>
      <c r="MHN1791" s="62">
        <v>53131609</v>
      </c>
      <c r="MHO1791" s="62">
        <v>53131609</v>
      </c>
      <c r="MHP1791" s="62">
        <v>53131609</v>
      </c>
      <c r="MHQ1791" s="62">
        <v>53131609</v>
      </c>
      <c r="MHR1791" s="62">
        <v>53131609</v>
      </c>
      <c r="MHS1791" s="62">
        <v>53131609</v>
      </c>
      <c r="MHT1791" s="62">
        <v>53131609</v>
      </c>
      <c r="MHU1791" s="62">
        <v>53131609</v>
      </c>
      <c r="MHV1791" s="62">
        <v>53131609</v>
      </c>
      <c r="MHW1791" s="62">
        <v>53131609</v>
      </c>
      <c r="MHX1791" s="62">
        <v>53131609</v>
      </c>
      <c r="MHY1791" s="62">
        <v>53131609</v>
      </c>
      <c r="MHZ1791" s="62">
        <v>53131609</v>
      </c>
      <c r="MIA1791" s="62">
        <v>53131609</v>
      </c>
      <c r="MIB1791" s="62">
        <v>53131609</v>
      </c>
      <c r="MIC1791" s="62">
        <v>53131609</v>
      </c>
      <c r="MID1791" s="62">
        <v>53131609</v>
      </c>
      <c r="MIE1791" s="62">
        <v>53131609</v>
      </c>
      <c r="MIF1791" s="62">
        <v>53131609</v>
      </c>
      <c r="MIG1791" s="62">
        <v>53131609</v>
      </c>
      <c r="MIH1791" s="62">
        <v>53131609</v>
      </c>
      <c r="MII1791" s="62">
        <v>53131609</v>
      </c>
      <c r="MIJ1791" s="62">
        <v>53131609</v>
      </c>
      <c r="MIK1791" s="62">
        <v>53131609</v>
      </c>
      <c r="MIL1791" s="62">
        <v>53131609</v>
      </c>
      <c r="MIM1791" s="62">
        <v>53131609</v>
      </c>
      <c r="MIN1791" s="62">
        <v>53131609</v>
      </c>
      <c r="MIO1791" s="62">
        <v>53131609</v>
      </c>
      <c r="MIP1791" s="62">
        <v>53131609</v>
      </c>
      <c r="MIQ1791" s="62">
        <v>53131609</v>
      </c>
      <c r="MIR1791" s="62">
        <v>53131609</v>
      </c>
      <c r="MIS1791" s="62">
        <v>53131609</v>
      </c>
      <c r="MIT1791" s="62">
        <v>53131609</v>
      </c>
      <c r="MIU1791" s="62">
        <v>53131609</v>
      </c>
      <c r="MIV1791" s="62">
        <v>53131609</v>
      </c>
      <c r="MIW1791" s="62">
        <v>53131609</v>
      </c>
      <c r="MIX1791" s="62">
        <v>53131609</v>
      </c>
      <c r="MIY1791" s="62">
        <v>53131609</v>
      </c>
      <c r="MIZ1791" s="62">
        <v>53131609</v>
      </c>
      <c r="MJA1791" s="62">
        <v>53131609</v>
      </c>
      <c r="MJB1791" s="62">
        <v>53131609</v>
      </c>
      <c r="MJC1791" s="62">
        <v>53131609</v>
      </c>
      <c r="MJD1791" s="62">
        <v>53131609</v>
      </c>
      <c r="MJE1791" s="62">
        <v>53131609</v>
      </c>
      <c r="MJF1791" s="62">
        <v>53131609</v>
      </c>
      <c r="MJG1791" s="62">
        <v>53131609</v>
      </c>
      <c r="MJH1791" s="62">
        <v>53131609</v>
      </c>
      <c r="MJI1791" s="62">
        <v>53131609</v>
      </c>
      <c r="MJJ1791" s="62">
        <v>53131609</v>
      </c>
      <c r="MJK1791" s="62">
        <v>53131609</v>
      </c>
      <c r="MJL1791" s="62">
        <v>53131609</v>
      </c>
      <c r="MJM1791" s="62">
        <v>53131609</v>
      </c>
      <c r="MJN1791" s="62">
        <v>53131609</v>
      </c>
      <c r="MJO1791" s="62">
        <v>53131609</v>
      </c>
      <c r="MJP1791" s="62">
        <v>53131609</v>
      </c>
      <c r="MJQ1791" s="62">
        <v>53131609</v>
      </c>
      <c r="MJR1791" s="62">
        <v>53131609</v>
      </c>
      <c r="MJS1791" s="62">
        <v>53131609</v>
      </c>
      <c r="MJT1791" s="62">
        <v>53131609</v>
      </c>
      <c r="MJU1791" s="62">
        <v>53131609</v>
      </c>
      <c r="MJV1791" s="62">
        <v>53131609</v>
      </c>
      <c r="MJW1791" s="62">
        <v>53131609</v>
      </c>
      <c r="MJX1791" s="62">
        <v>53131609</v>
      </c>
      <c r="MJY1791" s="62">
        <v>53131609</v>
      </c>
      <c r="MJZ1791" s="62">
        <v>53131609</v>
      </c>
      <c r="MKA1791" s="62">
        <v>53131609</v>
      </c>
      <c r="MKB1791" s="62">
        <v>53131609</v>
      </c>
      <c r="MKC1791" s="62">
        <v>53131609</v>
      </c>
      <c r="MKD1791" s="62">
        <v>53131609</v>
      </c>
      <c r="MKE1791" s="62">
        <v>53131609</v>
      </c>
      <c r="MKF1791" s="62">
        <v>53131609</v>
      </c>
      <c r="MKG1791" s="62">
        <v>53131609</v>
      </c>
      <c r="MKH1791" s="62">
        <v>53131609</v>
      </c>
      <c r="MKI1791" s="62">
        <v>53131609</v>
      </c>
      <c r="MKJ1791" s="62">
        <v>53131609</v>
      </c>
      <c r="MKK1791" s="62">
        <v>53131609</v>
      </c>
      <c r="MKL1791" s="62">
        <v>53131609</v>
      </c>
      <c r="MKM1791" s="62">
        <v>53131609</v>
      </c>
      <c r="MKN1791" s="62">
        <v>53131609</v>
      </c>
      <c r="MKO1791" s="62">
        <v>53131609</v>
      </c>
      <c r="MKP1791" s="62">
        <v>53131609</v>
      </c>
      <c r="MKQ1791" s="62">
        <v>53131609</v>
      </c>
      <c r="MKR1791" s="62">
        <v>53131609</v>
      </c>
      <c r="MKS1791" s="62">
        <v>53131609</v>
      </c>
      <c r="MKT1791" s="62">
        <v>53131609</v>
      </c>
      <c r="MKU1791" s="62">
        <v>53131609</v>
      </c>
      <c r="MKV1791" s="62">
        <v>53131609</v>
      </c>
      <c r="MKW1791" s="62">
        <v>53131609</v>
      </c>
      <c r="MKX1791" s="62">
        <v>53131609</v>
      </c>
      <c r="MKY1791" s="62">
        <v>53131609</v>
      </c>
      <c r="MKZ1791" s="62">
        <v>53131609</v>
      </c>
      <c r="MLA1791" s="62">
        <v>53131609</v>
      </c>
      <c r="MLB1791" s="62">
        <v>53131609</v>
      </c>
      <c r="MLC1791" s="62">
        <v>53131609</v>
      </c>
      <c r="MLD1791" s="62">
        <v>53131609</v>
      </c>
      <c r="MLE1791" s="62">
        <v>53131609</v>
      </c>
      <c r="MLF1791" s="62">
        <v>53131609</v>
      </c>
      <c r="MLG1791" s="62">
        <v>53131609</v>
      </c>
      <c r="MLH1791" s="62">
        <v>53131609</v>
      </c>
      <c r="MLI1791" s="62">
        <v>53131609</v>
      </c>
      <c r="MLJ1791" s="62">
        <v>53131609</v>
      </c>
      <c r="MLK1791" s="62">
        <v>53131609</v>
      </c>
      <c r="MLL1791" s="62">
        <v>53131609</v>
      </c>
      <c r="MLM1791" s="62">
        <v>53131609</v>
      </c>
      <c r="MLN1791" s="62">
        <v>53131609</v>
      </c>
      <c r="MLO1791" s="62">
        <v>53131609</v>
      </c>
      <c r="MLP1791" s="62">
        <v>53131609</v>
      </c>
      <c r="MLQ1791" s="62">
        <v>53131609</v>
      </c>
      <c r="MLR1791" s="62">
        <v>53131609</v>
      </c>
      <c r="MLS1791" s="62">
        <v>53131609</v>
      </c>
      <c r="MLT1791" s="62">
        <v>53131609</v>
      </c>
      <c r="MLU1791" s="62">
        <v>53131609</v>
      </c>
      <c r="MLV1791" s="62">
        <v>53131609</v>
      </c>
      <c r="MLW1791" s="62">
        <v>53131609</v>
      </c>
      <c r="MLX1791" s="62">
        <v>53131609</v>
      </c>
      <c r="MLY1791" s="62">
        <v>53131609</v>
      </c>
      <c r="MLZ1791" s="62">
        <v>53131609</v>
      </c>
      <c r="MMA1791" s="62">
        <v>53131609</v>
      </c>
      <c r="MMB1791" s="62">
        <v>53131609</v>
      </c>
      <c r="MMC1791" s="62">
        <v>53131609</v>
      </c>
      <c r="MMD1791" s="62">
        <v>53131609</v>
      </c>
      <c r="MME1791" s="62">
        <v>53131609</v>
      </c>
      <c r="MMF1791" s="62">
        <v>53131609</v>
      </c>
      <c r="MMG1791" s="62">
        <v>53131609</v>
      </c>
      <c r="MMH1791" s="62">
        <v>53131609</v>
      </c>
      <c r="MMI1791" s="62">
        <v>53131609</v>
      </c>
      <c r="MMJ1791" s="62">
        <v>53131609</v>
      </c>
      <c r="MMK1791" s="62">
        <v>53131609</v>
      </c>
      <c r="MML1791" s="62">
        <v>53131609</v>
      </c>
      <c r="MMM1791" s="62">
        <v>53131609</v>
      </c>
      <c r="MMN1791" s="62">
        <v>53131609</v>
      </c>
      <c r="MMO1791" s="62">
        <v>53131609</v>
      </c>
      <c r="MMP1791" s="62">
        <v>53131609</v>
      </c>
      <c r="MMQ1791" s="62">
        <v>53131609</v>
      </c>
      <c r="MMR1791" s="62">
        <v>53131609</v>
      </c>
      <c r="MMS1791" s="62">
        <v>53131609</v>
      </c>
      <c r="MMT1791" s="62">
        <v>53131609</v>
      </c>
      <c r="MMU1791" s="62">
        <v>53131609</v>
      </c>
      <c r="MMV1791" s="62">
        <v>53131609</v>
      </c>
      <c r="MMW1791" s="62">
        <v>53131609</v>
      </c>
      <c r="MMX1791" s="62">
        <v>53131609</v>
      </c>
      <c r="MMY1791" s="62">
        <v>53131609</v>
      </c>
      <c r="MMZ1791" s="62">
        <v>53131609</v>
      </c>
      <c r="MNA1791" s="62">
        <v>53131609</v>
      </c>
      <c r="MNB1791" s="62">
        <v>53131609</v>
      </c>
      <c r="MNC1791" s="62">
        <v>53131609</v>
      </c>
      <c r="MND1791" s="62">
        <v>53131609</v>
      </c>
      <c r="MNE1791" s="62">
        <v>53131609</v>
      </c>
      <c r="MNF1791" s="62">
        <v>53131609</v>
      </c>
      <c r="MNG1791" s="62">
        <v>53131609</v>
      </c>
      <c r="MNH1791" s="62">
        <v>53131609</v>
      </c>
      <c r="MNI1791" s="62">
        <v>53131609</v>
      </c>
      <c r="MNJ1791" s="62">
        <v>53131609</v>
      </c>
      <c r="MNK1791" s="62">
        <v>53131609</v>
      </c>
      <c r="MNL1791" s="62">
        <v>53131609</v>
      </c>
      <c r="MNM1791" s="62">
        <v>53131609</v>
      </c>
      <c r="MNN1791" s="62">
        <v>53131609</v>
      </c>
      <c r="MNO1791" s="62">
        <v>53131609</v>
      </c>
      <c r="MNP1791" s="62">
        <v>53131609</v>
      </c>
      <c r="MNQ1791" s="62">
        <v>53131609</v>
      </c>
      <c r="MNR1791" s="62">
        <v>53131609</v>
      </c>
      <c r="MNS1791" s="62">
        <v>53131609</v>
      </c>
      <c r="MNT1791" s="62">
        <v>53131609</v>
      </c>
      <c r="MNU1791" s="62">
        <v>53131609</v>
      </c>
      <c r="MNV1791" s="62">
        <v>53131609</v>
      </c>
      <c r="MNW1791" s="62">
        <v>53131609</v>
      </c>
      <c r="MNX1791" s="62">
        <v>53131609</v>
      </c>
      <c r="MNY1791" s="62">
        <v>53131609</v>
      </c>
      <c r="MNZ1791" s="62">
        <v>53131609</v>
      </c>
      <c r="MOA1791" s="62">
        <v>53131609</v>
      </c>
      <c r="MOB1791" s="62">
        <v>53131609</v>
      </c>
      <c r="MOC1791" s="62">
        <v>53131609</v>
      </c>
      <c r="MOD1791" s="62">
        <v>53131609</v>
      </c>
      <c r="MOE1791" s="62">
        <v>53131609</v>
      </c>
      <c r="MOF1791" s="62">
        <v>53131609</v>
      </c>
      <c r="MOG1791" s="62">
        <v>53131609</v>
      </c>
      <c r="MOH1791" s="62">
        <v>53131609</v>
      </c>
      <c r="MOI1791" s="62">
        <v>53131609</v>
      </c>
      <c r="MOJ1791" s="62">
        <v>53131609</v>
      </c>
      <c r="MOK1791" s="62">
        <v>53131609</v>
      </c>
      <c r="MOL1791" s="62">
        <v>53131609</v>
      </c>
      <c r="MOM1791" s="62">
        <v>53131609</v>
      </c>
      <c r="MON1791" s="62">
        <v>53131609</v>
      </c>
      <c r="MOO1791" s="62">
        <v>53131609</v>
      </c>
      <c r="MOP1791" s="62">
        <v>53131609</v>
      </c>
      <c r="MOQ1791" s="62">
        <v>53131609</v>
      </c>
      <c r="MOR1791" s="62">
        <v>53131609</v>
      </c>
      <c r="MOS1791" s="62">
        <v>53131609</v>
      </c>
      <c r="MOT1791" s="62">
        <v>53131609</v>
      </c>
      <c r="MOU1791" s="62">
        <v>53131609</v>
      </c>
      <c r="MOV1791" s="62">
        <v>53131609</v>
      </c>
      <c r="MOW1791" s="62">
        <v>53131609</v>
      </c>
      <c r="MOX1791" s="62">
        <v>53131609</v>
      </c>
      <c r="MOY1791" s="62">
        <v>53131609</v>
      </c>
      <c r="MOZ1791" s="62">
        <v>53131609</v>
      </c>
      <c r="MPA1791" s="62">
        <v>53131609</v>
      </c>
      <c r="MPB1791" s="62">
        <v>53131609</v>
      </c>
      <c r="MPC1791" s="62">
        <v>53131609</v>
      </c>
      <c r="MPD1791" s="62">
        <v>53131609</v>
      </c>
      <c r="MPE1791" s="62">
        <v>53131609</v>
      </c>
      <c r="MPF1791" s="62">
        <v>53131609</v>
      </c>
      <c r="MPG1791" s="62">
        <v>53131609</v>
      </c>
      <c r="MPH1791" s="62">
        <v>53131609</v>
      </c>
      <c r="MPI1791" s="62">
        <v>53131609</v>
      </c>
      <c r="MPJ1791" s="62">
        <v>53131609</v>
      </c>
      <c r="MPK1791" s="62">
        <v>53131609</v>
      </c>
      <c r="MPL1791" s="62">
        <v>53131609</v>
      </c>
      <c r="MPM1791" s="62">
        <v>53131609</v>
      </c>
      <c r="MPN1791" s="62">
        <v>53131609</v>
      </c>
      <c r="MPO1791" s="62">
        <v>53131609</v>
      </c>
      <c r="MPP1791" s="62">
        <v>53131609</v>
      </c>
      <c r="MPQ1791" s="62">
        <v>53131609</v>
      </c>
      <c r="MPR1791" s="62">
        <v>53131609</v>
      </c>
      <c r="MPS1791" s="62">
        <v>53131609</v>
      </c>
      <c r="MPT1791" s="62">
        <v>53131609</v>
      </c>
      <c r="MPU1791" s="62">
        <v>53131609</v>
      </c>
      <c r="MPV1791" s="62">
        <v>53131609</v>
      </c>
      <c r="MPW1791" s="62">
        <v>53131609</v>
      </c>
      <c r="MPX1791" s="62">
        <v>53131609</v>
      </c>
      <c r="MPY1791" s="62">
        <v>53131609</v>
      </c>
      <c r="MPZ1791" s="62">
        <v>53131609</v>
      </c>
      <c r="MQA1791" s="62">
        <v>53131609</v>
      </c>
      <c r="MQB1791" s="62">
        <v>53131609</v>
      </c>
      <c r="MQC1791" s="62">
        <v>53131609</v>
      </c>
      <c r="MQD1791" s="62">
        <v>53131609</v>
      </c>
      <c r="MQE1791" s="62">
        <v>53131609</v>
      </c>
      <c r="MQF1791" s="62">
        <v>53131609</v>
      </c>
      <c r="MQG1791" s="62">
        <v>53131609</v>
      </c>
      <c r="MQH1791" s="62">
        <v>53131609</v>
      </c>
      <c r="MQI1791" s="62">
        <v>53131609</v>
      </c>
      <c r="MQJ1791" s="62">
        <v>53131609</v>
      </c>
      <c r="MQK1791" s="62">
        <v>53131609</v>
      </c>
      <c r="MQL1791" s="62">
        <v>53131609</v>
      </c>
      <c r="MQM1791" s="62">
        <v>53131609</v>
      </c>
      <c r="MQN1791" s="62">
        <v>53131609</v>
      </c>
      <c r="MQO1791" s="62">
        <v>53131609</v>
      </c>
      <c r="MQP1791" s="62">
        <v>53131609</v>
      </c>
      <c r="MQQ1791" s="62">
        <v>53131609</v>
      </c>
      <c r="MQR1791" s="62">
        <v>53131609</v>
      </c>
      <c r="MQS1791" s="62">
        <v>53131609</v>
      </c>
      <c r="MQT1791" s="62">
        <v>53131609</v>
      </c>
      <c r="MQU1791" s="62">
        <v>53131609</v>
      </c>
      <c r="MQV1791" s="62">
        <v>53131609</v>
      </c>
      <c r="MQW1791" s="62">
        <v>53131609</v>
      </c>
      <c r="MQX1791" s="62">
        <v>53131609</v>
      </c>
      <c r="MQY1791" s="62">
        <v>53131609</v>
      </c>
      <c r="MQZ1791" s="62">
        <v>53131609</v>
      </c>
      <c r="MRA1791" s="62">
        <v>53131609</v>
      </c>
      <c r="MRB1791" s="62">
        <v>53131609</v>
      </c>
      <c r="MRC1791" s="62">
        <v>53131609</v>
      </c>
      <c r="MRD1791" s="62">
        <v>53131609</v>
      </c>
      <c r="MRE1791" s="62">
        <v>53131609</v>
      </c>
      <c r="MRF1791" s="62">
        <v>53131609</v>
      </c>
      <c r="MRG1791" s="62">
        <v>53131609</v>
      </c>
      <c r="MRH1791" s="62">
        <v>53131609</v>
      </c>
      <c r="MRI1791" s="62">
        <v>53131609</v>
      </c>
      <c r="MRJ1791" s="62">
        <v>53131609</v>
      </c>
      <c r="MRK1791" s="62">
        <v>53131609</v>
      </c>
      <c r="MRL1791" s="62">
        <v>53131609</v>
      </c>
      <c r="MRM1791" s="62">
        <v>53131609</v>
      </c>
      <c r="MRN1791" s="62">
        <v>53131609</v>
      </c>
      <c r="MRO1791" s="62">
        <v>53131609</v>
      </c>
      <c r="MRP1791" s="62">
        <v>53131609</v>
      </c>
      <c r="MRQ1791" s="62">
        <v>53131609</v>
      </c>
      <c r="MRR1791" s="62">
        <v>53131609</v>
      </c>
      <c r="MRS1791" s="62">
        <v>53131609</v>
      </c>
      <c r="MRT1791" s="62">
        <v>53131609</v>
      </c>
      <c r="MRU1791" s="62">
        <v>53131609</v>
      </c>
      <c r="MRV1791" s="62">
        <v>53131609</v>
      </c>
      <c r="MRW1791" s="62">
        <v>53131609</v>
      </c>
      <c r="MRX1791" s="62">
        <v>53131609</v>
      </c>
      <c r="MRY1791" s="62">
        <v>53131609</v>
      </c>
      <c r="MRZ1791" s="62">
        <v>53131609</v>
      </c>
      <c r="MSA1791" s="62">
        <v>53131609</v>
      </c>
      <c r="MSB1791" s="62">
        <v>53131609</v>
      </c>
      <c r="MSC1791" s="62">
        <v>53131609</v>
      </c>
      <c r="MSD1791" s="62">
        <v>53131609</v>
      </c>
      <c r="MSE1791" s="62">
        <v>53131609</v>
      </c>
      <c r="MSF1791" s="62">
        <v>53131609</v>
      </c>
      <c r="MSG1791" s="62">
        <v>53131609</v>
      </c>
      <c r="MSH1791" s="62">
        <v>53131609</v>
      </c>
      <c r="MSI1791" s="62">
        <v>53131609</v>
      </c>
      <c r="MSJ1791" s="62">
        <v>53131609</v>
      </c>
      <c r="MSK1791" s="62">
        <v>53131609</v>
      </c>
      <c r="MSL1791" s="62">
        <v>53131609</v>
      </c>
      <c r="MSM1791" s="62">
        <v>53131609</v>
      </c>
      <c r="MSN1791" s="62">
        <v>53131609</v>
      </c>
      <c r="MSO1791" s="62">
        <v>53131609</v>
      </c>
      <c r="MSP1791" s="62">
        <v>53131609</v>
      </c>
      <c r="MSQ1791" s="62">
        <v>53131609</v>
      </c>
      <c r="MSR1791" s="62">
        <v>53131609</v>
      </c>
      <c r="MSS1791" s="62">
        <v>53131609</v>
      </c>
      <c r="MST1791" s="62">
        <v>53131609</v>
      </c>
      <c r="MSU1791" s="62">
        <v>53131609</v>
      </c>
      <c r="MSV1791" s="62">
        <v>53131609</v>
      </c>
      <c r="MSW1791" s="62">
        <v>53131609</v>
      </c>
      <c r="MSX1791" s="62">
        <v>53131609</v>
      </c>
      <c r="MSY1791" s="62">
        <v>53131609</v>
      </c>
      <c r="MSZ1791" s="62">
        <v>53131609</v>
      </c>
      <c r="MTA1791" s="62">
        <v>53131609</v>
      </c>
      <c r="MTB1791" s="62">
        <v>53131609</v>
      </c>
      <c r="MTC1791" s="62">
        <v>53131609</v>
      </c>
      <c r="MTD1791" s="62">
        <v>53131609</v>
      </c>
      <c r="MTE1791" s="62">
        <v>53131609</v>
      </c>
      <c r="MTF1791" s="62">
        <v>53131609</v>
      </c>
      <c r="MTG1791" s="62">
        <v>53131609</v>
      </c>
      <c r="MTH1791" s="62">
        <v>53131609</v>
      </c>
      <c r="MTI1791" s="62">
        <v>53131609</v>
      </c>
      <c r="MTJ1791" s="62">
        <v>53131609</v>
      </c>
      <c r="MTK1791" s="62">
        <v>53131609</v>
      </c>
      <c r="MTL1791" s="62">
        <v>53131609</v>
      </c>
      <c r="MTM1791" s="62">
        <v>53131609</v>
      </c>
      <c r="MTN1791" s="62">
        <v>53131609</v>
      </c>
      <c r="MTO1791" s="62">
        <v>53131609</v>
      </c>
      <c r="MTP1791" s="62">
        <v>53131609</v>
      </c>
      <c r="MTQ1791" s="62">
        <v>53131609</v>
      </c>
      <c r="MTR1791" s="62">
        <v>53131609</v>
      </c>
      <c r="MTS1791" s="62">
        <v>53131609</v>
      </c>
      <c r="MTT1791" s="62">
        <v>53131609</v>
      </c>
      <c r="MTU1791" s="62">
        <v>53131609</v>
      </c>
      <c r="MTV1791" s="62">
        <v>53131609</v>
      </c>
      <c r="MTW1791" s="62">
        <v>53131609</v>
      </c>
      <c r="MTX1791" s="62">
        <v>53131609</v>
      </c>
      <c r="MTY1791" s="62">
        <v>53131609</v>
      </c>
      <c r="MTZ1791" s="62">
        <v>53131609</v>
      </c>
      <c r="MUA1791" s="62">
        <v>53131609</v>
      </c>
      <c r="MUB1791" s="62">
        <v>53131609</v>
      </c>
      <c r="MUC1791" s="62">
        <v>53131609</v>
      </c>
      <c r="MUD1791" s="62">
        <v>53131609</v>
      </c>
      <c r="MUE1791" s="62">
        <v>53131609</v>
      </c>
      <c r="MUF1791" s="62">
        <v>53131609</v>
      </c>
      <c r="MUG1791" s="62">
        <v>53131609</v>
      </c>
      <c r="MUH1791" s="62">
        <v>53131609</v>
      </c>
      <c r="MUI1791" s="62">
        <v>53131609</v>
      </c>
      <c r="MUJ1791" s="62">
        <v>53131609</v>
      </c>
      <c r="MUK1791" s="62">
        <v>53131609</v>
      </c>
      <c r="MUL1791" s="62">
        <v>53131609</v>
      </c>
      <c r="MUM1791" s="62">
        <v>53131609</v>
      </c>
      <c r="MUN1791" s="62">
        <v>53131609</v>
      </c>
      <c r="MUO1791" s="62">
        <v>53131609</v>
      </c>
      <c r="MUP1791" s="62">
        <v>53131609</v>
      </c>
      <c r="MUQ1791" s="62">
        <v>53131609</v>
      </c>
      <c r="MUR1791" s="62">
        <v>53131609</v>
      </c>
      <c r="MUS1791" s="62">
        <v>53131609</v>
      </c>
      <c r="MUT1791" s="62">
        <v>53131609</v>
      </c>
      <c r="MUU1791" s="62">
        <v>53131609</v>
      </c>
      <c r="MUV1791" s="62">
        <v>53131609</v>
      </c>
      <c r="MUW1791" s="62">
        <v>53131609</v>
      </c>
      <c r="MUX1791" s="62">
        <v>53131609</v>
      </c>
      <c r="MUY1791" s="62">
        <v>53131609</v>
      </c>
      <c r="MUZ1791" s="62">
        <v>53131609</v>
      </c>
      <c r="MVA1791" s="62">
        <v>53131609</v>
      </c>
      <c r="MVB1791" s="62">
        <v>53131609</v>
      </c>
      <c r="MVC1791" s="62">
        <v>53131609</v>
      </c>
      <c r="MVD1791" s="62">
        <v>53131609</v>
      </c>
      <c r="MVE1791" s="62">
        <v>53131609</v>
      </c>
      <c r="MVF1791" s="62">
        <v>53131609</v>
      </c>
      <c r="MVG1791" s="62">
        <v>53131609</v>
      </c>
      <c r="MVH1791" s="62">
        <v>53131609</v>
      </c>
      <c r="MVI1791" s="62">
        <v>53131609</v>
      </c>
      <c r="MVJ1791" s="62">
        <v>53131609</v>
      </c>
      <c r="MVK1791" s="62">
        <v>53131609</v>
      </c>
      <c r="MVL1791" s="62">
        <v>53131609</v>
      </c>
      <c r="MVM1791" s="62">
        <v>53131609</v>
      </c>
      <c r="MVN1791" s="62">
        <v>53131609</v>
      </c>
      <c r="MVO1791" s="62">
        <v>53131609</v>
      </c>
      <c r="MVP1791" s="62">
        <v>53131609</v>
      </c>
      <c r="MVQ1791" s="62">
        <v>53131609</v>
      </c>
      <c r="MVR1791" s="62">
        <v>53131609</v>
      </c>
      <c r="MVS1791" s="62">
        <v>53131609</v>
      </c>
      <c r="MVT1791" s="62">
        <v>53131609</v>
      </c>
      <c r="MVU1791" s="62">
        <v>53131609</v>
      </c>
      <c r="MVV1791" s="62">
        <v>53131609</v>
      </c>
      <c r="MVW1791" s="62">
        <v>53131609</v>
      </c>
      <c r="MVX1791" s="62">
        <v>53131609</v>
      </c>
      <c r="MVY1791" s="62">
        <v>53131609</v>
      </c>
      <c r="MVZ1791" s="62">
        <v>53131609</v>
      </c>
      <c r="MWA1791" s="62">
        <v>53131609</v>
      </c>
      <c r="MWB1791" s="62">
        <v>53131609</v>
      </c>
      <c r="MWC1791" s="62">
        <v>53131609</v>
      </c>
      <c r="MWD1791" s="62">
        <v>53131609</v>
      </c>
      <c r="MWE1791" s="62">
        <v>53131609</v>
      </c>
      <c r="MWF1791" s="62">
        <v>53131609</v>
      </c>
      <c r="MWG1791" s="62">
        <v>53131609</v>
      </c>
      <c r="MWH1791" s="62">
        <v>53131609</v>
      </c>
      <c r="MWI1791" s="62">
        <v>53131609</v>
      </c>
      <c r="MWJ1791" s="62">
        <v>53131609</v>
      </c>
      <c r="MWK1791" s="62">
        <v>53131609</v>
      </c>
      <c r="MWL1791" s="62">
        <v>53131609</v>
      </c>
      <c r="MWM1791" s="62">
        <v>53131609</v>
      </c>
      <c r="MWN1791" s="62">
        <v>53131609</v>
      </c>
      <c r="MWO1791" s="62">
        <v>53131609</v>
      </c>
      <c r="MWP1791" s="62">
        <v>53131609</v>
      </c>
      <c r="MWQ1791" s="62">
        <v>53131609</v>
      </c>
      <c r="MWR1791" s="62">
        <v>53131609</v>
      </c>
      <c r="MWS1791" s="62">
        <v>53131609</v>
      </c>
      <c r="MWT1791" s="62">
        <v>53131609</v>
      </c>
      <c r="MWU1791" s="62">
        <v>53131609</v>
      </c>
      <c r="MWV1791" s="62">
        <v>53131609</v>
      </c>
      <c r="MWW1791" s="62">
        <v>53131609</v>
      </c>
      <c r="MWX1791" s="62">
        <v>53131609</v>
      </c>
      <c r="MWY1791" s="62">
        <v>53131609</v>
      </c>
      <c r="MWZ1791" s="62">
        <v>53131609</v>
      </c>
      <c r="MXA1791" s="62">
        <v>53131609</v>
      </c>
      <c r="MXB1791" s="62">
        <v>53131609</v>
      </c>
      <c r="MXC1791" s="62">
        <v>53131609</v>
      </c>
      <c r="MXD1791" s="62">
        <v>53131609</v>
      </c>
      <c r="MXE1791" s="62">
        <v>53131609</v>
      </c>
      <c r="MXF1791" s="62">
        <v>53131609</v>
      </c>
      <c r="MXG1791" s="62">
        <v>53131609</v>
      </c>
      <c r="MXH1791" s="62">
        <v>53131609</v>
      </c>
      <c r="MXI1791" s="62">
        <v>53131609</v>
      </c>
      <c r="MXJ1791" s="62">
        <v>53131609</v>
      </c>
      <c r="MXK1791" s="62">
        <v>53131609</v>
      </c>
      <c r="MXL1791" s="62">
        <v>53131609</v>
      </c>
      <c r="MXM1791" s="62">
        <v>53131609</v>
      </c>
      <c r="MXN1791" s="62">
        <v>53131609</v>
      </c>
      <c r="MXO1791" s="62">
        <v>53131609</v>
      </c>
      <c r="MXP1791" s="62">
        <v>53131609</v>
      </c>
      <c r="MXQ1791" s="62">
        <v>53131609</v>
      </c>
      <c r="MXR1791" s="62">
        <v>53131609</v>
      </c>
      <c r="MXS1791" s="62">
        <v>53131609</v>
      </c>
      <c r="MXT1791" s="62">
        <v>53131609</v>
      </c>
      <c r="MXU1791" s="62">
        <v>53131609</v>
      </c>
      <c r="MXV1791" s="62">
        <v>53131609</v>
      </c>
      <c r="MXW1791" s="62">
        <v>53131609</v>
      </c>
      <c r="MXX1791" s="62">
        <v>53131609</v>
      </c>
      <c r="MXY1791" s="62">
        <v>53131609</v>
      </c>
      <c r="MXZ1791" s="62">
        <v>53131609</v>
      </c>
      <c r="MYA1791" s="62">
        <v>53131609</v>
      </c>
      <c r="MYB1791" s="62">
        <v>53131609</v>
      </c>
      <c r="MYC1791" s="62">
        <v>53131609</v>
      </c>
      <c r="MYD1791" s="62">
        <v>53131609</v>
      </c>
      <c r="MYE1791" s="62">
        <v>53131609</v>
      </c>
      <c r="MYF1791" s="62">
        <v>53131609</v>
      </c>
      <c r="MYG1791" s="62">
        <v>53131609</v>
      </c>
      <c r="MYH1791" s="62">
        <v>53131609</v>
      </c>
      <c r="MYI1791" s="62">
        <v>53131609</v>
      </c>
      <c r="MYJ1791" s="62">
        <v>53131609</v>
      </c>
      <c r="MYK1791" s="62">
        <v>53131609</v>
      </c>
      <c r="MYL1791" s="62">
        <v>53131609</v>
      </c>
      <c r="MYM1791" s="62">
        <v>53131609</v>
      </c>
      <c r="MYN1791" s="62">
        <v>53131609</v>
      </c>
      <c r="MYO1791" s="62">
        <v>53131609</v>
      </c>
      <c r="MYP1791" s="62">
        <v>53131609</v>
      </c>
      <c r="MYQ1791" s="62">
        <v>53131609</v>
      </c>
      <c r="MYR1791" s="62">
        <v>53131609</v>
      </c>
      <c r="MYS1791" s="62">
        <v>53131609</v>
      </c>
      <c r="MYT1791" s="62">
        <v>53131609</v>
      </c>
      <c r="MYU1791" s="62">
        <v>53131609</v>
      </c>
      <c r="MYV1791" s="62">
        <v>53131609</v>
      </c>
      <c r="MYW1791" s="62">
        <v>53131609</v>
      </c>
      <c r="MYX1791" s="62">
        <v>53131609</v>
      </c>
      <c r="MYY1791" s="62">
        <v>53131609</v>
      </c>
      <c r="MYZ1791" s="62">
        <v>53131609</v>
      </c>
      <c r="MZA1791" s="62">
        <v>53131609</v>
      </c>
      <c r="MZB1791" s="62">
        <v>53131609</v>
      </c>
      <c r="MZC1791" s="62">
        <v>53131609</v>
      </c>
      <c r="MZD1791" s="62">
        <v>53131609</v>
      </c>
      <c r="MZE1791" s="62">
        <v>53131609</v>
      </c>
      <c r="MZF1791" s="62">
        <v>53131609</v>
      </c>
      <c r="MZG1791" s="62">
        <v>53131609</v>
      </c>
      <c r="MZH1791" s="62">
        <v>53131609</v>
      </c>
      <c r="MZI1791" s="62">
        <v>53131609</v>
      </c>
      <c r="MZJ1791" s="62">
        <v>53131609</v>
      </c>
      <c r="MZK1791" s="62">
        <v>53131609</v>
      </c>
      <c r="MZL1791" s="62">
        <v>53131609</v>
      </c>
      <c r="MZM1791" s="62">
        <v>53131609</v>
      </c>
      <c r="MZN1791" s="62">
        <v>53131609</v>
      </c>
      <c r="MZO1791" s="62">
        <v>53131609</v>
      </c>
      <c r="MZP1791" s="62">
        <v>53131609</v>
      </c>
      <c r="MZQ1791" s="62">
        <v>53131609</v>
      </c>
      <c r="MZR1791" s="62">
        <v>53131609</v>
      </c>
      <c r="MZS1791" s="62">
        <v>53131609</v>
      </c>
      <c r="MZT1791" s="62">
        <v>53131609</v>
      </c>
      <c r="MZU1791" s="62">
        <v>53131609</v>
      </c>
      <c r="MZV1791" s="62">
        <v>53131609</v>
      </c>
      <c r="MZW1791" s="62">
        <v>53131609</v>
      </c>
      <c r="MZX1791" s="62">
        <v>53131609</v>
      </c>
      <c r="MZY1791" s="62">
        <v>53131609</v>
      </c>
      <c r="MZZ1791" s="62">
        <v>53131609</v>
      </c>
      <c r="NAA1791" s="62">
        <v>53131609</v>
      </c>
      <c r="NAB1791" s="62">
        <v>53131609</v>
      </c>
      <c r="NAC1791" s="62">
        <v>53131609</v>
      </c>
      <c r="NAD1791" s="62">
        <v>53131609</v>
      </c>
      <c r="NAE1791" s="62">
        <v>53131609</v>
      </c>
      <c r="NAF1791" s="62">
        <v>53131609</v>
      </c>
      <c r="NAG1791" s="62">
        <v>53131609</v>
      </c>
      <c r="NAH1791" s="62">
        <v>53131609</v>
      </c>
      <c r="NAI1791" s="62">
        <v>53131609</v>
      </c>
      <c r="NAJ1791" s="62">
        <v>53131609</v>
      </c>
      <c r="NAK1791" s="62">
        <v>53131609</v>
      </c>
      <c r="NAL1791" s="62">
        <v>53131609</v>
      </c>
      <c r="NAM1791" s="62">
        <v>53131609</v>
      </c>
      <c r="NAN1791" s="62">
        <v>53131609</v>
      </c>
      <c r="NAO1791" s="62">
        <v>53131609</v>
      </c>
      <c r="NAP1791" s="62">
        <v>53131609</v>
      </c>
      <c r="NAQ1791" s="62">
        <v>53131609</v>
      </c>
      <c r="NAR1791" s="62">
        <v>53131609</v>
      </c>
      <c r="NAS1791" s="62">
        <v>53131609</v>
      </c>
      <c r="NAT1791" s="62">
        <v>53131609</v>
      </c>
      <c r="NAU1791" s="62">
        <v>53131609</v>
      </c>
      <c r="NAV1791" s="62">
        <v>53131609</v>
      </c>
      <c r="NAW1791" s="62">
        <v>53131609</v>
      </c>
      <c r="NAX1791" s="62">
        <v>53131609</v>
      </c>
      <c r="NAY1791" s="62">
        <v>53131609</v>
      </c>
      <c r="NAZ1791" s="62">
        <v>53131609</v>
      </c>
      <c r="NBA1791" s="62">
        <v>53131609</v>
      </c>
      <c r="NBB1791" s="62">
        <v>53131609</v>
      </c>
      <c r="NBC1791" s="62">
        <v>53131609</v>
      </c>
      <c r="NBD1791" s="62">
        <v>53131609</v>
      </c>
      <c r="NBE1791" s="62">
        <v>53131609</v>
      </c>
      <c r="NBF1791" s="62">
        <v>53131609</v>
      </c>
      <c r="NBG1791" s="62">
        <v>53131609</v>
      </c>
      <c r="NBH1791" s="62">
        <v>53131609</v>
      </c>
      <c r="NBI1791" s="62">
        <v>53131609</v>
      </c>
      <c r="NBJ1791" s="62">
        <v>53131609</v>
      </c>
      <c r="NBK1791" s="62">
        <v>53131609</v>
      </c>
      <c r="NBL1791" s="62">
        <v>53131609</v>
      </c>
      <c r="NBM1791" s="62">
        <v>53131609</v>
      </c>
      <c r="NBN1791" s="62">
        <v>53131609</v>
      </c>
      <c r="NBO1791" s="62">
        <v>53131609</v>
      </c>
      <c r="NBP1791" s="62">
        <v>53131609</v>
      </c>
      <c r="NBQ1791" s="62">
        <v>53131609</v>
      </c>
      <c r="NBR1791" s="62">
        <v>53131609</v>
      </c>
      <c r="NBS1791" s="62">
        <v>53131609</v>
      </c>
      <c r="NBT1791" s="62">
        <v>53131609</v>
      </c>
      <c r="NBU1791" s="62">
        <v>53131609</v>
      </c>
      <c r="NBV1791" s="62">
        <v>53131609</v>
      </c>
      <c r="NBW1791" s="62">
        <v>53131609</v>
      </c>
      <c r="NBX1791" s="62">
        <v>53131609</v>
      </c>
      <c r="NBY1791" s="62">
        <v>53131609</v>
      </c>
      <c r="NBZ1791" s="62">
        <v>53131609</v>
      </c>
      <c r="NCA1791" s="62">
        <v>53131609</v>
      </c>
      <c r="NCB1791" s="62">
        <v>53131609</v>
      </c>
      <c r="NCC1791" s="62">
        <v>53131609</v>
      </c>
      <c r="NCD1791" s="62">
        <v>53131609</v>
      </c>
      <c r="NCE1791" s="62">
        <v>53131609</v>
      </c>
      <c r="NCF1791" s="62">
        <v>53131609</v>
      </c>
      <c r="NCG1791" s="62">
        <v>53131609</v>
      </c>
      <c r="NCH1791" s="62">
        <v>53131609</v>
      </c>
      <c r="NCI1791" s="62">
        <v>53131609</v>
      </c>
      <c r="NCJ1791" s="62">
        <v>53131609</v>
      </c>
      <c r="NCK1791" s="62">
        <v>53131609</v>
      </c>
      <c r="NCL1791" s="62">
        <v>53131609</v>
      </c>
      <c r="NCM1791" s="62">
        <v>53131609</v>
      </c>
      <c r="NCN1791" s="62">
        <v>53131609</v>
      </c>
      <c r="NCO1791" s="62">
        <v>53131609</v>
      </c>
      <c r="NCP1791" s="62">
        <v>53131609</v>
      </c>
      <c r="NCQ1791" s="62">
        <v>53131609</v>
      </c>
      <c r="NCR1791" s="62">
        <v>53131609</v>
      </c>
      <c r="NCS1791" s="62">
        <v>53131609</v>
      </c>
      <c r="NCT1791" s="62">
        <v>53131609</v>
      </c>
      <c r="NCU1791" s="62">
        <v>53131609</v>
      </c>
      <c r="NCV1791" s="62">
        <v>53131609</v>
      </c>
      <c r="NCW1791" s="62">
        <v>53131609</v>
      </c>
      <c r="NCX1791" s="62">
        <v>53131609</v>
      </c>
      <c r="NCY1791" s="62">
        <v>53131609</v>
      </c>
      <c r="NCZ1791" s="62">
        <v>53131609</v>
      </c>
      <c r="NDA1791" s="62">
        <v>53131609</v>
      </c>
      <c r="NDB1791" s="62">
        <v>53131609</v>
      </c>
      <c r="NDC1791" s="62">
        <v>53131609</v>
      </c>
      <c r="NDD1791" s="62">
        <v>53131609</v>
      </c>
      <c r="NDE1791" s="62">
        <v>53131609</v>
      </c>
      <c r="NDF1791" s="62">
        <v>53131609</v>
      </c>
      <c r="NDG1791" s="62">
        <v>53131609</v>
      </c>
      <c r="NDH1791" s="62">
        <v>53131609</v>
      </c>
      <c r="NDI1791" s="62">
        <v>53131609</v>
      </c>
      <c r="NDJ1791" s="62">
        <v>53131609</v>
      </c>
      <c r="NDK1791" s="62">
        <v>53131609</v>
      </c>
      <c r="NDL1791" s="62">
        <v>53131609</v>
      </c>
      <c r="NDM1791" s="62">
        <v>53131609</v>
      </c>
      <c r="NDN1791" s="62">
        <v>53131609</v>
      </c>
      <c r="NDO1791" s="62">
        <v>53131609</v>
      </c>
      <c r="NDP1791" s="62">
        <v>53131609</v>
      </c>
      <c r="NDQ1791" s="62">
        <v>53131609</v>
      </c>
      <c r="NDR1791" s="62">
        <v>53131609</v>
      </c>
      <c r="NDS1791" s="62">
        <v>53131609</v>
      </c>
      <c r="NDT1791" s="62">
        <v>53131609</v>
      </c>
      <c r="NDU1791" s="62">
        <v>53131609</v>
      </c>
      <c r="NDV1791" s="62">
        <v>53131609</v>
      </c>
      <c r="NDW1791" s="62">
        <v>53131609</v>
      </c>
      <c r="NDX1791" s="62">
        <v>53131609</v>
      </c>
      <c r="NDY1791" s="62">
        <v>53131609</v>
      </c>
      <c r="NDZ1791" s="62">
        <v>53131609</v>
      </c>
      <c r="NEA1791" s="62">
        <v>53131609</v>
      </c>
      <c r="NEB1791" s="62">
        <v>53131609</v>
      </c>
      <c r="NEC1791" s="62">
        <v>53131609</v>
      </c>
      <c r="NED1791" s="62">
        <v>53131609</v>
      </c>
      <c r="NEE1791" s="62">
        <v>53131609</v>
      </c>
      <c r="NEF1791" s="62">
        <v>53131609</v>
      </c>
      <c r="NEG1791" s="62">
        <v>53131609</v>
      </c>
      <c r="NEH1791" s="62">
        <v>53131609</v>
      </c>
      <c r="NEI1791" s="62">
        <v>53131609</v>
      </c>
      <c r="NEJ1791" s="62">
        <v>53131609</v>
      </c>
      <c r="NEK1791" s="62">
        <v>53131609</v>
      </c>
      <c r="NEL1791" s="62">
        <v>53131609</v>
      </c>
      <c r="NEM1791" s="62">
        <v>53131609</v>
      </c>
      <c r="NEN1791" s="62">
        <v>53131609</v>
      </c>
      <c r="NEO1791" s="62">
        <v>53131609</v>
      </c>
      <c r="NEP1791" s="62">
        <v>53131609</v>
      </c>
      <c r="NEQ1791" s="62">
        <v>53131609</v>
      </c>
      <c r="NER1791" s="62">
        <v>53131609</v>
      </c>
      <c r="NES1791" s="62">
        <v>53131609</v>
      </c>
      <c r="NET1791" s="62">
        <v>53131609</v>
      </c>
      <c r="NEU1791" s="62">
        <v>53131609</v>
      </c>
      <c r="NEV1791" s="62">
        <v>53131609</v>
      </c>
      <c r="NEW1791" s="62">
        <v>53131609</v>
      </c>
      <c r="NEX1791" s="62">
        <v>53131609</v>
      </c>
      <c r="NEY1791" s="62">
        <v>53131609</v>
      </c>
      <c r="NEZ1791" s="62">
        <v>53131609</v>
      </c>
      <c r="NFA1791" s="62">
        <v>53131609</v>
      </c>
      <c r="NFB1791" s="62">
        <v>53131609</v>
      </c>
      <c r="NFC1791" s="62">
        <v>53131609</v>
      </c>
      <c r="NFD1791" s="62">
        <v>53131609</v>
      </c>
      <c r="NFE1791" s="62">
        <v>53131609</v>
      </c>
      <c r="NFF1791" s="62">
        <v>53131609</v>
      </c>
      <c r="NFG1791" s="62">
        <v>53131609</v>
      </c>
      <c r="NFH1791" s="62">
        <v>53131609</v>
      </c>
      <c r="NFI1791" s="62">
        <v>53131609</v>
      </c>
      <c r="NFJ1791" s="62">
        <v>53131609</v>
      </c>
      <c r="NFK1791" s="62">
        <v>53131609</v>
      </c>
      <c r="NFL1791" s="62">
        <v>53131609</v>
      </c>
      <c r="NFM1791" s="62">
        <v>53131609</v>
      </c>
      <c r="NFN1791" s="62">
        <v>53131609</v>
      </c>
      <c r="NFO1791" s="62">
        <v>53131609</v>
      </c>
      <c r="NFP1791" s="62">
        <v>53131609</v>
      </c>
      <c r="NFQ1791" s="62">
        <v>53131609</v>
      </c>
      <c r="NFR1791" s="62">
        <v>53131609</v>
      </c>
      <c r="NFS1791" s="62">
        <v>53131609</v>
      </c>
      <c r="NFT1791" s="62">
        <v>53131609</v>
      </c>
      <c r="NFU1791" s="62">
        <v>53131609</v>
      </c>
      <c r="NFV1791" s="62">
        <v>53131609</v>
      </c>
      <c r="NFW1791" s="62">
        <v>53131609</v>
      </c>
      <c r="NFX1791" s="62">
        <v>53131609</v>
      </c>
      <c r="NFY1791" s="62">
        <v>53131609</v>
      </c>
      <c r="NFZ1791" s="62">
        <v>53131609</v>
      </c>
      <c r="NGA1791" s="62">
        <v>53131609</v>
      </c>
      <c r="NGB1791" s="62">
        <v>53131609</v>
      </c>
      <c r="NGC1791" s="62">
        <v>53131609</v>
      </c>
      <c r="NGD1791" s="62">
        <v>53131609</v>
      </c>
      <c r="NGE1791" s="62">
        <v>53131609</v>
      </c>
      <c r="NGF1791" s="62">
        <v>53131609</v>
      </c>
      <c r="NGG1791" s="62">
        <v>53131609</v>
      </c>
      <c r="NGH1791" s="62">
        <v>53131609</v>
      </c>
      <c r="NGI1791" s="62">
        <v>53131609</v>
      </c>
      <c r="NGJ1791" s="62">
        <v>53131609</v>
      </c>
      <c r="NGK1791" s="62">
        <v>53131609</v>
      </c>
      <c r="NGL1791" s="62">
        <v>53131609</v>
      </c>
      <c r="NGM1791" s="62">
        <v>53131609</v>
      </c>
      <c r="NGN1791" s="62">
        <v>53131609</v>
      </c>
      <c r="NGO1791" s="62">
        <v>53131609</v>
      </c>
      <c r="NGP1791" s="62">
        <v>53131609</v>
      </c>
      <c r="NGQ1791" s="62">
        <v>53131609</v>
      </c>
      <c r="NGR1791" s="62">
        <v>53131609</v>
      </c>
      <c r="NGS1791" s="62">
        <v>53131609</v>
      </c>
      <c r="NGT1791" s="62">
        <v>53131609</v>
      </c>
      <c r="NGU1791" s="62">
        <v>53131609</v>
      </c>
      <c r="NGV1791" s="62">
        <v>53131609</v>
      </c>
      <c r="NGW1791" s="62">
        <v>53131609</v>
      </c>
      <c r="NGX1791" s="62">
        <v>53131609</v>
      </c>
      <c r="NGY1791" s="62">
        <v>53131609</v>
      </c>
      <c r="NGZ1791" s="62">
        <v>53131609</v>
      </c>
      <c r="NHA1791" s="62">
        <v>53131609</v>
      </c>
      <c r="NHB1791" s="62">
        <v>53131609</v>
      </c>
      <c r="NHC1791" s="62">
        <v>53131609</v>
      </c>
      <c r="NHD1791" s="62">
        <v>53131609</v>
      </c>
      <c r="NHE1791" s="62">
        <v>53131609</v>
      </c>
      <c r="NHF1791" s="62">
        <v>53131609</v>
      </c>
      <c r="NHG1791" s="62">
        <v>53131609</v>
      </c>
      <c r="NHH1791" s="62">
        <v>53131609</v>
      </c>
      <c r="NHI1791" s="62">
        <v>53131609</v>
      </c>
      <c r="NHJ1791" s="62">
        <v>53131609</v>
      </c>
      <c r="NHK1791" s="62">
        <v>53131609</v>
      </c>
      <c r="NHL1791" s="62">
        <v>53131609</v>
      </c>
      <c r="NHM1791" s="62">
        <v>53131609</v>
      </c>
      <c r="NHN1791" s="62">
        <v>53131609</v>
      </c>
      <c r="NHO1791" s="62">
        <v>53131609</v>
      </c>
      <c r="NHP1791" s="62">
        <v>53131609</v>
      </c>
      <c r="NHQ1791" s="62">
        <v>53131609</v>
      </c>
      <c r="NHR1791" s="62">
        <v>53131609</v>
      </c>
      <c r="NHS1791" s="62">
        <v>53131609</v>
      </c>
      <c r="NHT1791" s="62">
        <v>53131609</v>
      </c>
      <c r="NHU1791" s="62">
        <v>53131609</v>
      </c>
      <c r="NHV1791" s="62">
        <v>53131609</v>
      </c>
      <c r="NHW1791" s="62">
        <v>53131609</v>
      </c>
      <c r="NHX1791" s="62">
        <v>53131609</v>
      </c>
      <c r="NHY1791" s="62">
        <v>53131609</v>
      </c>
      <c r="NHZ1791" s="62">
        <v>53131609</v>
      </c>
      <c r="NIA1791" s="62">
        <v>53131609</v>
      </c>
      <c r="NIB1791" s="62">
        <v>53131609</v>
      </c>
      <c r="NIC1791" s="62">
        <v>53131609</v>
      </c>
      <c r="NID1791" s="62">
        <v>53131609</v>
      </c>
      <c r="NIE1791" s="62">
        <v>53131609</v>
      </c>
      <c r="NIF1791" s="62">
        <v>53131609</v>
      </c>
      <c r="NIG1791" s="62">
        <v>53131609</v>
      </c>
      <c r="NIH1791" s="62">
        <v>53131609</v>
      </c>
      <c r="NII1791" s="62">
        <v>53131609</v>
      </c>
      <c r="NIJ1791" s="62">
        <v>53131609</v>
      </c>
      <c r="NIK1791" s="62">
        <v>53131609</v>
      </c>
      <c r="NIL1791" s="62">
        <v>53131609</v>
      </c>
      <c r="NIM1791" s="62">
        <v>53131609</v>
      </c>
      <c r="NIN1791" s="62">
        <v>53131609</v>
      </c>
      <c r="NIO1791" s="62">
        <v>53131609</v>
      </c>
      <c r="NIP1791" s="62">
        <v>53131609</v>
      </c>
      <c r="NIQ1791" s="62">
        <v>53131609</v>
      </c>
      <c r="NIR1791" s="62">
        <v>53131609</v>
      </c>
      <c r="NIS1791" s="62">
        <v>53131609</v>
      </c>
      <c r="NIT1791" s="62">
        <v>53131609</v>
      </c>
      <c r="NIU1791" s="62">
        <v>53131609</v>
      </c>
      <c r="NIV1791" s="62">
        <v>53131609</v>
      </c>
      <c r="NIW1791" s="62">
        <v>53131609</v>
      </c>
      <c r="NIX1791" s="62">
        <v>53131609</v>
      </c>
      <c r="NIY1791" s="62">
        <v>53131609</v>
      </c>
      <c r="NIZ1791" s="62">
        <v>53131609</v>
      </c>
      <c r="NJA1791" s="62">
        <v>53131609</v>
      </c>
      <c r="NJB1791" s="62">
        <v>53131609</v>
      </c>
      <c r="NJC1791" s="62">
        <v>53131609</v>
      </c>
      <c r="NJD1791" s="62">
        <v>53131609</v>
      </c>
      <c r="NJE1791" s="62">
        <v>53131609</v>
      </c>
      <c r="NJF1791" s="62">
        <v>53131609</v>
      </c>
      <c r="NJG1791" s="62">
        <v>53131609</v>
      </c>
      <c r="NJH1791" s="62">
        <v>53131609</v>
      </c>
      <c r="NJI1791" s="62">
        <v>53131609</v>
      </c>
      <c r="NJJ1791" s="62">
        <v>53131609</v>
      </c>
      <c r="NJK1791" s="62">
        <v>53131609</v>
      </c>
      <c r="NJL1791" s="62">
        <v>53131609</v>
      </c>
      <c r="NJM1791" s="62">
        <v>53131609</v>
      </c>
      <c r="NJN1791" s="62">
        <v>53131609</v>
      </c>
      <c r="NJO1791" s="62">
        <v>53131609</v>
      </c>
      <c r="NJP1791" s="62">
        <v>53131609</v>
      </c>
      <c r="NJQ1791" s="62">
        <v>53131609</v>
      </c>
      <c r="NJR1791" s="62">
        <v>53131609</v>
      </c>
      <c r="NJS1791" s="62">
        <v>53131609</v>
      </c>
      <c r="NJT1791" s="62">
        <v>53131609</v>
      </c>
      <c r="NJU1791" s="62">
        <v>53131609</v>
      </c>
      <c r="NJV1791" s="62">
        <v>53131609</v>
      </c>
      <c r="NJW1791" s="62">
        <v>53131609</v>
      </c>
      <c r="NJX1791" s="62">
        <v>53131609</v>
      </c>
      <c r="NJY1791" s="62">
        <v>53131609</v>
      </c>
      <c r="NJZ1791" s="62">
        <v>53131609</v>
      </c>
      <c r="NKA1791" s="62">
        <v>53131609</v>
      </c>
      <c r="NKB1791" s="62">
        <v>53131609</v>
      </c>
      <c r="NKC1791" s="62">
        <v>53131609</v>
      </c>
      <c r="NKD1791" s="62">
        <v>53131609</v>
      </c>
      <c r="NKE1791" s="62">
        <v>53131609</v>
      </c>
      <c r="NKF1791" s="62">
        <v>53131609</v>
      </c>
      <c r="NKG1791" s="62">
        <v>53131609</v>
      </c>
      <c r="NKH1791" s="62">
        <v>53131609</v>
      </c>
      <c r="NKI1791" s="62">
        <v>53131609</v>
      </c>
      <c r="NKJ1791" s="62">
        <v>53131609</v>
      </c>
      <c r="NKK1791" s="62">
        <v>53131609</v>
      </c>
      <c r="NKL1791" s="62">
        <v>53131609</v>
      </c>
      <c r="NKM1791" s="62">
        <v>53131609</v>
      </c>
      <c r="NKN1791" s="62">
        <v>53131609</v>
      </c>
      <c r="NKO1791" s="62">
        <v>53131609</v>
      </c>
      <c r="NKP1791" s="62">
        <v>53131609</v>
      </c>
      <c r="NKQ1791" s="62">
        <v>53131609</v>
      </c>
      <c r="NKR1791" s="62">
        <v>53131609</v>
      </c>
      <c r="NKS1791" s="62">
        <v>53131609</v>
      </c>
      <c r="NKT1791" s="62">
        <v>53131609</v>
      </c>
      <c r="NKU1791" s="62">
        <v>53131609</v>
      </c>
      <c r="NKV1791" s="62">
        <v>53131609</v>
      </c>
      <c r="NKW1791" s="62">
        <v>53131609</v>
      </c>
      <c r="NKX1791" s="62">
        <v>53131609</v>
      </c>
      <c r="NKY1791" s="62">
        <v>53131609</v>
      </c>
      <c r="NKZ1791" s="62">
        <v>53131609</v>
      </c>
      <c r="NLA1791" s="62">
        <v>53131609</v>
      </c>
      <c r="NLB1791" s="62">
        <v>53131609</v>
      </c>
      <c r="NLC1791" s="62">
        <v>53131609</v>
      </c>
      <c r="NLD1791" s="62">
        <v>53131609</v>
      </c>
      <c r="NLE1791" s="62">
        <v>53131609</v>
      </c>
      <c r="NLF1791" s="62">
        <v>53131609</v>
      </c>
      <c r="NLG1791" s="62">
        <v>53131609</v>
      </c>
      <c r="NLH1791" s="62">
        <v>53131609</v>
      </c>
      <c r="NLI1791" s="62">
        <v>53131609</v>
      </c>
      <c r="NLJ1791" s="62">
        <v>53131609</v>
      </c>
      <c r="NLK1791" s="62">
        <v>53131609</v>
      </c>
      <c r="NLL1791" s="62">
        <v>53131609</v>
      </c>
      <c r="NLM1791" s="62">
        <v>53131609</v>
      </c>
      <c r="NLN1791" s="62">
        <v>53131609</v>
      </c>
      <c r="NLO1791" s="62">
        <v>53131609</v>
      </c>
      <c r="NLP1791" s="62">
        <v>53131609</v>
      </c>
      <c r="NLQ1791" s="62">
        <v>53131609</v>
      </c>
      <c r="NLR1791" s="62">
        <v>53131609</v>
      </c>
      <c r="NLS1791" s="62">
        <v>53131609</v>
      </c>
      <c r="NLT1791" s="62">
        <v>53131609</v>
      </c>
      <c r="NLU1791" s="62">
        <v>53131609</v>
      </c>
      <c r="NLV1791" s="62">
        <v>53131609</v>
      </c>
      <c r="NLW1791" s="62">
        <v>53131609</v>
      </c>
      <c r="NLX1791" s="62">
        <v>53131609</v>
      </c>
      <c r="NLY1791" s="62">
        <v>53131609</v>
      </c>
      <c r="NLZ1791" s="62">
        <v>53131609</v>
      </c>
      <c r="NMA1791" s="62">
        <v>53131609</v>
      </c>
      <c r="NMB1791" s="62">
        <v>53131609</v>
      </c>
      <c r="NMC1791" s="62">
        <v>53131609</v>
      </c>
      <c r="NMD1791" s="62">
        <v>53131609</v>
      </c>
      <c r="NME1791" s="62">
        <v>53131609</v>
      </c>
      <c r="NMF1791" s="62">
        <v>53131609</v>
      </c>
      <c r="NMG1791" s="62">
        <v>53131609</v>
      </c>
      <c r="NMH1791" s="62">
        <v>53131609</v>
      </c>
      <c r="NMI1791" s="62">
        <v>53131609</v>
      </c>
      <c r="NMJ1791" s="62">
        <v>53131609</v>
      </c>
      <c r="NMK1791" s="62">
        <v>53131609</v>
      </c>
      <c r="NML1791" s="62">
        <v>53131609</v>
      </c>
      <c r="NMM1791" s="62">
        <v>53131609</v>
      </c>
      <c r="NMN1791" s="62">
        <v>53131609</v>
      </c>
      <c r="NMO1791" s="62">
        <v>53131609</v>
      </c>
      <c r="NMP1791" s="62">
        <v>53131609</v>
      </c>
      <c r="NMQ1791" s="62">
        <v>53131609</v>
      </c>
      <c r="NMR1791" s="62">
        <v>53131609</v>
      </c>
      <c r="NMS1791" s="62">
        <v>53131609</v>
      </c>
      <c r="NMT1791" s="62">
        <v>53131609</v>
      </c>
      <c r="NMU1791" s="62">
        <v>53131609</v>
      </c>
      <c r="NMV1791" s="62">
        <v>53131609</v>
      </c>
      <c r="NMW1791" s="62">
        <v>53131609</v>
      </c>
      <c r="NMX1791" s="62">
        <v>53131609</v>
      </c>
      <c r="NMY1791" s="62">
        <v>53131609</v>
      </c>
      <c r="NMZ1791" s="62">
        <v>53131609</v>
      </c>
      <c r="NNA1791" s="62">
        <v>53131609</v>
      </c>
      <c r="NNB1791" s="62">
        <v>53131609</v>
      </c>
      <c r="NNC1791" s="62">
        <v>53131609</v>
      </c>
      <c r="NND1791" s="62">
        <v>53131609</v>
      </c>
      <c r="NNE1791" s="62">
        <v>53131609</v>
      </c>
      <c r="NNF1791" s="62">
        <v>53131609</v>
      </c>
      <c r="NNG1791" s="62">
        <v>53131609</v>
      </c>
      <c r="NNH1791" s="62">
        <v>53131609</v>
      </c>
      <c r="NNI1791" s="62">
        <v>53131609</v>
      </c>
      <c r="NNJ1791" s="62">
        <v>53131609</v>
      </c>
      <c r="NNK1791" s="62">
        <v>53131609</v>
      </c>
      <c r="NNL1791" s="62">
        <v>53131609</v>
      </c>
      <c r="NNM1791" s="62">
        <v>53131609</v>
      </c>
      <c r="NNN1791" s="62">
        <v>53131609</v>
      </c>
      <c r="NNO1791" s="62">
        <v>53131609</v>
      </c>
      <c r="NNP1791" s="62">
        <v>53131609</v>
      </c>
      <c r="NNQ1791" s="62">
        <v>53131609</v>
      </c>
      <c r="NNR1791" s="62">
        <v>53131609</v>
      </c>
      <c r="NNS1791" s="62">
        <v>53131609</v>
      </c>
      <c r="NNT1791" s="62">
        <v>53131609</v>
      </c>
      <c r="NNU1791" s="62">
        <v>53131609</v>
      </c>
      <c r="NNV1791" s="62">
        <v>53131609</v>
      </c>
      <c r="NNW1791" s="62">
        <v>53131609</v>
      </c>
      <c r="NNX1791" s="62">
        <v>53131609</v>
      </c>
      <c r="NNY1791" s="62">
        <v>53131609</v>
      </c>
      <c r="NNZ1791" s="62">
        <v>53131609</v>
      </c>
      <c r="NOA1791" s="62">
        <v>53131609</v>
      </c>
      <c r="NOB1791" s="62">
        <v>53131609</v>
      </c>
      <c r="NOC1791" s="62">
        <v>53131609</v>
      </c>
      <c r="NOD1791" s="62">
        <v>53131609</v>
      </c>
      <c r="NOE1791" s="62">
        <v>53131609</v>
      </c>
      <c r="NOF1791" s="62">
        <v>53131609</v>
      </c>
      <c r="NOG1791" s="62">
        <v>53131609</v>
      </c>
      <c r="NOH1791" s="62">
        <v>53131609</v>
      </c>
      <c r="NOI1791" s="62">
        <v>53131609</v>
      </c>
      <c r="NOJ1791" s="62">
        <v>53131609</v>
      </c>
      <c r="NOK1791" s="62">
        <v>53131609</v>
      </c>
      <c r="NOL1791" s="62">
        <v>53131609</v>
      </c>
      <c r="NOM1791" s="62">
        <v>53131609</v>
      </c>
      <c r="NON1791" s="62">
        <v>53131609</v>
      </c>
      <c r="NOO1791" s="62">
        <v>53131609</v>
      </c>
      <c r="NOP1791" s="62">
        <v>53131609</v>
      </c>
      <c r="NOQ1791" s="62">
        <v>53131609</v>
      </c>
      <c r="NOR1791" s="62">
        <v>53131609</v>
      </c>
      <c r="NOS1791" s="62">
        <v>53131609</v>
      </c>
      <c r="NOT1791" s="62">
        <v>53131609</v>
      </c>
      <c r="NOU1791" s="62">
        <v>53131609</v>
      </c>
      <c r="NOV1791" s="62">
        <v>53131609</v>
      </c>
      <c r="NOW1791" s="62">
        <v>53131609</v>
      </c>
      <c r="NOX1791" s="62">
        <v>53131609</v>
      </c>
      <c r="NOY1791" s="62">
        <v>53131609</v>
      </c>
      <c r="NOZ1791" s="62">
        <v>53131609</v>
      </c>
      <c r="NPA1791" s="62">
        <v>53131609</v>
      </c>
      <c r="NPB1791" s="62">
        <v>53131609</v>
      </c>
      <c r="NPC1791" s="62">
        <v>53131609</v>
      </c>
      <c r="NPD1791" s="62">
        <v>53131609</v>
      </c>
      <c r="NPE1791" s="62">
        <v>53131609</v>
      </c>
      <c r="NPF1791" s="62">
        <v>53131609</v>
      </c>
      <c r="NPG1791" s="62">
        <v>53131609</v>
      </c>
      <c r="NPH1791" s="62">
        <v>53131609</v>
      </c>
      <c r="NPI1791" s="62">
        <v>53131609</v>
      </c>
      <c r="NPJ1791" s="62">
        <v>53131609</v>
      </c>
      <c r="NPK1791" s="62">
        <v>53131609</v>
      </c>
      <c r="NPL1791" s="62">
        <v>53131609</v>
      </c>
      <c r="NPM1791" s="62">
        <v>53131609</v>
      </c>
      <c r="NPN1791" s="62">
        <v>53131609</v>
      </c>
      <c r="NPO1791" s="62">
        <v>53131609</v>
      </c>
      <c r="NPP1791" s="62">
        <v>53131609</v>
      </c>
      <c r="NPQ1791" s="62">
        <v>53131609</v>
      </c>
      <c r="NPR1791" s="62">
        <v>53131609</v>
      </c>
      <c r="NPS1791" s="62">
        <v>53131609</v>
      </c>
      <c r="NPT1791" s="62">
        <v>53131609</v>
      </c>
      <c r="NPU1791" s="62">
        <v>53131609</v>
      </c>
      <c r="NPV1791" s="62">
        <v>53131609</v>
      </c>
      <c r="NPW1791" s="62">
        <v>53131609</v>
      </c>
      <c r="NPX1791" s="62">
        <v>53131609</v>
      </c>
      <c r="NPY1791" s="62">
        <v>53131609</v>
      </c>
      <c r="NPZ1791" s="62">
        <v>53131609</v>
      </c>
      <c r="NQA1791" s="62">
        <v>53131609</v>
      </c>
      <c r="NQB1791" s="62">
        <v>53131609</v>
      </c>
      <c r="NQC1791" s="62">
        <v>53131609</v>
      </c>
      <c r="NQD1791" s="62">
        <v>53131609</v>
      </c>
      <c r="NQE1791" s="62">
        <v>53131609</v>
      </c>
      <c r="NQF1791" s="62">
        <v>53131609</v>
      </c>
      <c r="NQG1791" s="62">
        <v>53131609</v>
      </c>
      <c r="NQH1791" s="62">
        <v>53131609</v>
      </c>
      <c r="NQI1791" s="62">
        <v>53131609</v>
      </c>
      <c r="NQJ1791" s="62">
        <v>53131609</v>
      </c>
      <c r="NQK1791" s="62">
        <v>53131609</v>
      </c>
      <c r="NQL1791" s="62">
        <v>53131609</v>
      </c>
      <c r="NQM1791" s="62">
        <v>53131609</v>
      </c>
      <c r="NQN1791" s="62">
        <v>53131609</v>
      </c>
      <c r="NQO1791" s="62">
        <v>53131609</v>
      </c>
      <c r="NQP1791" s="62">
        <v>53131609</v>
      </c>
      <c r="NQQ1791" s="62">
        <v>53131609</v>
      </c>
      <c r="NQR1791" s="62">
        <v>53131609</v>
      </c>
      <c r="NQS1791" s="62">
        <v>53131609</v>
      </c>
      <c r="NQT1791" s="62">
        <v>53131609</v>
      </c>
      <c r="NQU1791" s="62">
        <v>53131609</v>
      </c>
      <c r="NQV1791" s="62">
        <v>53131609</v>
      </c>
      <c r="NQW1791" s="62">
        <v>53131609</v>
      </c>
      <c r="NQX1791" s="62">
        <v>53131609</v>
      </c>
      <c r="NQY1791" s="62">
        <v>53131609</v>
      </c>
      <c r="NQZ1791" s="62">
        <v>53131609</v>
      </c>
      <c r="NRA1791" s="62">
        <v>53131609</v>
      </c>
      <c r="NRB1791" s="62">
        <v>53131609</v>
      </c>
      <c r="NRC1791" s="62">
        <v>53131609</v>
      </c>
      <c r="NRD1791" s="62">
        <v>53131609</v>
      </c>
      <c r="NRE1791" s="62">
        <v>53131609</v>
      </c>
      <c r="NRF1791" s="62">
        <v>53131609</v>
      </c>
      <c r="NRG1791" s="62">
        <v>53131609</v>
      </c>
      <c r="NRH1791" s="62">
        <v>53131609</v>
      </c>
      <c r="NRI1791" s="62">
        <v>53131609</v>
      </c>
      <c r="NRJ1791" s="62">
        <v>53131609</v>
      </c>
      <c r="NRK1791" s="62">
        <v>53131609</v>
      </c>
      <c r="NRL1791" s="62">
        <v>53131609</v>
      </c>
      <c r="NRM1791" s="62">
        <v>53131609</v>
      </c>
      <c r="NRN1791" s="62">
        <v>53131609</v>
      </c>
      <c r="NRO1791" s="62">
        <v>53131609</v>
      </c>
      <c r="NRP1791" s="62">
        <v>53131609</v>
      </c>
      <c r="NRQ1791" s="62">
        <v>53131609</v>
      </c>
      <c r="NRR1791" s="62">
        <v>53131609</v>
      </c>
      <c r="NRS1791" s="62">
        <v>53131609</v>
      </c>
      <c r="NRT1791" s="62">
        <v>53131609</v>
      </c>
      <c r="NRU1791" s="62">
        <v>53131609</v>
      </c>
      <c r="NRV1791" s="62">
        <v>53131609</v>
      </c>
      <c r="NRW1791" s="62">
        <v>53131609</v>
      </c>
      <c r="NRX1791" s="62">
        <v>53131609</v>
      </c>
      <c r="NRY1791" s="62">
        <v>53131609</v>
      </c>
      <c r="NRZ1791" s="62">
        <v>53131609</v>
      </c>
      <c r="NSA1791" s="62">
        <v>53131609</v>
      </c>
      <c r="NSB1791" s="62">
        <v>53131609</v>
      </c>
      <c r="NSC1791" s="62">
        <v>53131609</v>
      </c>
      <c r="NSD1791" s="62">
        <v>53131609</v>
      </c>
      <c r="NSE1791" s="62">
        <v>53131609</v>
      </c>
      <c r="NSF1791" s="62">
        <v>53131609</v>
      </c>
      <c r="NSG1791" s="62">
        <v>53131609</v>
      </c>
      <c r="NSH1791" s="62">
        <v>53131609</v>
      </c>
      <c r="NSI1791" s="62">
        <v>53131609</v>
      </c>
      <c r="NSJ1791" s="62">
        <v>53131609</v>
      </c>
      <c r="NSK1791" s="62">
        <v>53131609</v>
      </c>
      <c r="NSL1791" s="62">
        <v>53131609</v>
      </c>
      <c r="NSM1791" s="62">
        <v>53131609</v>
      </c>
      <c r="NSN1791" s="62">
        <v>53131609</v>
      </c>
      <c r="NSO1791" s="62">
        <v>53131609</v>
      </c>
      <c r="NSP1791" s="62">
        <v>53131609</v>
      </c>
      <c r="NSQ1791" s="62">
        <v>53131609</v>
      </c>
      <c r="NSR1791" s="62">
        <v>53131609</v>
      </c>
      <c r="NSS1791" s="62">
        <v>53131609</v>
      </c>
      <c r="NST1791" s="62">
        <v>53131609</v>
      </c>
      <c r="NSU1791" s="62">
        <v>53131609</v>
      </c>
      <c r="NSV1791" s="62">
        <v>53131609</v>
      </c>
      <c r="NSW1791" s="62">
        <v>53131609</v>
      </c>
      <c r="NSX1791" s="62">
        <v>53131609</v>
      </c>
      <c r="NSY1791" s="62">
        <v>53131609</v>
      </c>
      <c r="NSZ1791" s="62">
        <v>53131609</v>
      </c>
      <c r="NTA1791" s="62">
        <v>53131609</v>
      </c>
      <c r="NTB1791" s="62">
        <v>53131609</v>
      </c>
      <c r="NTC1791" s="62">
        <v>53131609</v>
      </c>
      <c r="NTD1791" s="62">
        <v>53131609</v>
      </c>
      <c r="NTE1791" s="62">
        <v>53131609</v>
      </c>
      <c r="NTF1791" s="62">
        <v>53131609</v>
      </c>
      <c r="NTG1791" s="62">
        <v>53131609</v>
      </c>
      <c r="NTH1791" s="62">
        <v>53131609</v>
      </c>
      <c r="NTI1791" s="62">
        <v>53131609</v>
      </c>
      <c r="NTJ1791" s="62">
        <v>53131609</v>
      </c>
      <c r="NTK1791" s="62">
        <v>53131609</v>
      </c>
      <c r="NTL1791" s="62">
        <v>53131609</v>
      </c>
      <c r="NTM1791" s="62">
        <v>53131609</v>
      </c>
      <c r="NTN1791" s="62">
        <v>53131609</v>
      </c>
      <c r="NTO1791" s="62">
        <v>53131609</v>
      </c>
      <c r="NTP1791" s="62">
        <v>53131609</v>
      </c>
      <c r="NTQ1791" s="62">
        <v>53131609</v>
      </c>
      <c r="NTR1791" s="62">
        <v>53131609</v>
      </c>
      <c r="NTS1791" s="62">
        <v>53131609</v>
      </c>
      <c r="NTT1791" s="62">
        <v>53131609</v>
      </c>
      <c r="NTU1791" s="62">
        <v>53131609</v>
      </c>
      <c r="NTV1791" s="62">
        <v>53131609</v>
      </c>
      <c r="NTW1791" s="62">
        <v>53131609</v>
      </c>
      <c r="NTX1791" s="62">
        <v>53131609</v>
      </c>
      <c r="NTY1791" s="62">
        <v>53131609</v>
      </c>
      <c r="NTZ1791" s="62">
        <v>53131609</v>
      </c>
      <c r="NUA1791" s="62">
        <v>53131609</v>
      </c>
      <c r="NUB1791" s="62">
        <v>53131609</v>
      </c>
      <c r="NUC1791" s="62">
        <v>53131609</v>
      </c>
      <c r="NUD1791" s="62">
        <v>53131609</v>
      </c>
      <c r="NUE1791" s="62">
        <v>53131609</v>
      </c>
      <c r="NUF1791" s="62">
        <v>53131609</v>
      </c>
      <c r="NUG1791" s="62">
        <v>53131609</v>
      </c>
      <c r="NUH1791" s="62">
        <v>53131609</v>
      </c>
      <c r="NUI1791" s="62">
        <v>53131609</v>
      </c>
      <c r="NUJ1791" s="62">
        <v>53131609</v>
      </c>
      <c r="NUK1791" s="62">
        <v>53131609</v>
      </c>
      <c r="NUL1791" s="62">
        <v>53131609</v>
      </c>
      <c r="NUM1791" s="62">
        <v>53131609</v>
      </c>
      <c r="NUN1791" s="62">
        <v>53131609</v>
      </c>
      <c r="NUO1791" s="62">
        <v>53131609</v>
      </c>
      <c r="NUP1791" s="62">
        <v>53131609</v>
      </c>
      <c r="NUQ1791" s="62">
        <v>53131609</v>
      </c>
      <c r="NUR1791" s="62">
        <v>53131609</v>
      </c>
      <c r="NUS1791" s="62">
        <v>53131609</v>
      </c>
      <c r="NUT1791" s="62">
        <v>53131609</v>
      </c>
      <c r="NUU1791" s="62">
        <v>53131609</v>
      </c>
      <c r="NUV1791" s="62">
        <v>53131609</v>
      </c>
      <c r="NUW1791" s="62">
        <v>53131609</v>
      </c>
      <c r="NUX1791" s="62">
        <v>53131609</v>
      </c>
      <c r="NUY1791" s="62">
        <v>53131609</v>
      </c>
      <c r="NUZ1791" s="62">
        <v>53131609</v>
      </c>
      <c r="NVA1791" s="62">
        <v>53131609</v>
      </c>
      <c r="NVB1791" s="62">
        <v>53131609</v>
      </c>
      <c r="NVC1791" s="62">
        <v>53131609</v>
      </c>
      <c r="NVD1791" s="62">
        <v>53131609</v>
      </c>
      <c r="NVE1791" s="62">
        <v>53131609</v>
      </c>
      <c r="NVF1791" s="62">
        <v>53131609</v>
      </c>
      <c r="NVG1791" s="62">
        <v>53131609</v>
      </c>
      <c r="NVH1791" s="62">
        <v>53131609</v>
      </c>
      <c r="NVI1791" s="62">
        <v>53131609</v>
      </c>
      <c r="NVJ1791" s="62">
        <v>53131609</v>
      </c>
      <c r="NVK1791" s="62">
        <v>53131609</v>
      </c>
      <c r="NVL1791" s="62">
        <v>53131609</v>
      </c>
      <c r="NVM1791" s="62">
        <v>53131609</v>
      </c>
      <c r="NVN1791" s="62">
        <v>53131609</v>
      </c>
      <c r="NVO1791" s="62">
        <v>53131609</v>
      </c>
      <c r="NVP1791" s="62">
        <v>53131609</v>
      </c>
      <c r="NVQ1791" s="62">
        <v>53131609</v>
      </c>
      <c r="NVR1791" s="62">
        <v>53131609</v>
      </c>
      <c r="NVS1791" s="62">
        <v>53131609</v>
      </c>
      <c r="NVT1791" s="62">
        <v>53131609</v>
      </c>
      <c r="NVU1791" s="62">
        <v>53131609</v>
      </c>
      <c r="NVV1791" s="62">
        <v>53131609</v>
      </c>
      <c r="NVW1791" s="62">
        <v>53131609</v>
      </c>
      <c r="NVX1791" s="62">
        <v>53131609</v>
      </c>
      <c r="NVY1791" s="62">
        <v>53131609</v>
      </c>
      <c r="NVZ1791" s="62">
        <v>53131609</v>
      </c>
      <c r="NWA1791" s="62">
        <v>53131609</v>
      </c>
      <c r="NWB1791" s="62">
        <v>53131609</v>
      </c>
      <c r="NWC1791" s="62">
        <v>53131609</v>
      </c>
      <c r="NWD1791" s="62">
        <v>53131609</v>
      </c>
      <c r="NWE1791" s="62">
        <v>53131609</v>
      </c>
      <c r="NWF1791" s="62">
        <v>53131609</v>
      </c>
      <c r="NWG1791" s="62">
        <v>53131609</v>
      </c>
      <c r="NWH1791" s="62">
        <v>53131609</v>
      </c>
      <c r="NWI1791" s="62">
        <v>53131609</v>
      </c>
      <c r="NWJ1791" s="62">
        <v>53131609</v>
      </c>
      <c r="NWK1791" s="62">
        <v>53131609</v>
      </c>
      <c r="NWL1791" s="62">
        <v>53131609</v>
      </c>
      <c r="NWM1791" s="62">
        <v>53131609</v>
      </c>
      <c r="NWN1791" s="62">
        <v>53131609</v>
      </c>
      <c r="NWO1791" s="62">
        <v>53131609</v>
      </c>
      <c r="NWP1791" s="62">
        <v>53131609</v>
      </c>
      <c r="NWQ1791" s="62">
        <v>53131609</v>
      </c>
      <c r="NWR1791" s="62">
        <v>53131609</v>
      </c>
      <c r="NWS1791" s="62">
        <v>53131609</v>
      </c>
      <c r="NWT1791" s="62">
        <v>53131609</v>
      </c>
      <c r="NWU1791" s="62">
        <v>53131609</v>
      </c>
      <c r="NWV1791" s="62">
        <v>53131609</v>
      </c>
      <c r="NWW1791" s="62">
        <v>53131609</v>
      </c>
      <c r="NWX1791" s="62">
        <v>53131609</v>
      </c>
      <c r="NWY1791" s="62">
        <v>53131609</v>
      </c>
      <c r="NWZ1791" s="62">
        <v>53131609</v>
      </c>
      <c r="NXA1791" s="62">
        <v>53131609</v>
      </c>
      <c r="NXB1791" s="62">
        <v>53131609</v>
      </c>
      <c r="NXC1791" s="62">
        <v>53131609</v>
      </c>
      <c r="NXD1791" s="62">
        <v>53131609</v>
      </c>
      <c r="NXE1791" s="62">
        <v>53131609</v>
      </c>
      <c r="NXF1791" s="62">
        <v>53131609</v>
      </c>
      <c r="NXG1791" s="62">
        <v>53131609</v>
      </c>
      <c r="NXH1791" s="62">
        <v>53131609</v>
      </c>
      <c r="NXI1791" s="62">
        <v>53131609</v>
      </c>
      <c r="NXJ1791" s="62">
        <v>53131609</v>
      </c>
      <c r="NXK1791" s="62">
        <v>53131609</v>
      </c>
      <c r="NXL1791" s="62">
        <v>53131609</v>
      </c>
      <c r="NXM1791" s="62">
        <v>53131609</v>
      </c>
      <c r="NXN1791" s="62">
        <v>53131609</v>
      </c>
      <c r="NXO1791" s="62">
        <v>53131609</v>
      </c>
      <c r="NXP1791" s="62">
        <v>53131609</v>
      </c>
      <c r="NXQ1791" s="62">
        <v>53131609</v>
      </c>
      <c r="NXR1791" s="62">
        <v>53131609</v>
      </c>
      <c r="NXS1791" s="62">
        <v>53131609</v>
      </c>
      <c r="NXT1791" s="62">
        <v>53131609</v>
      </c>
      <c r="NXU1791" s="62">
        <v>53131609</v>
      </c>
      <c r="NXV1791" s="62">
        <v>53131609</v>
      </c>
      <c r="NXW1791" s="62">
        <v>53131609</v>
      </c>
      <c r="NXX1791" s="62">
        <v>53131609</v>
      </c>
      <c r="NXY1791" s="62">
        <v>53131609</v>
      </c>
      <c r="NXZ1791" s="62">
        <v>53131609</v>
      </c>
      <c r="NYA1791" s="62">
        <v>53131609</v>
      </c>
      <c r="NYB1791" s="62">
        <v>53131609</v>
      </c>
      <c r="NYC1791" s="62">
        <v>53131609</v>
      </c>
      <c r="NYD1791" s="62">
        <v>53131609</v>
      </c>
      <c r="NYE1791" s="62">
        <v>53131609</v>
      </c>
      <c r="NYF1791" s="62">
        <v>53131609</v>
      </c>
      <c r="NYG1791" s="62">
        <v>53131609</v>
      </c>
      <c r="NYH1791" s="62">
        <v>53131609</v>
      </c>
      <c r="NYI1791" s="62">
        <v>53131609</v>
      </c>
      <c r="NYJ1791" s="62">
        <v>53131609</v>
      </c>
      <c r="NYK1791" s="62">
        <v>53131609</v>
      </c>
      <c r="NYL1791" s="62">
        <v>53131609</v>
      </c>
      <c r="NYM1791" s="62">
        <v>53131609</v>
      </c>
      <c r="NYN1791" s="62">
        <v>53131609</v>
      </c>
      <c r="NYO1791" s="62">
        <v>53131609</v>
      </c>
      <c r="NYP1791" s="62">
        <v>53131609</v>
      </c>
      <c r="NYQ1791" s="62">
        <v>53131609</v>
      </c>
      <c r="NYR1791" s="62">
        <v>53131609</v>
      </c>
      <c r="NYS1791" s="62">
        <v>53131609</v>
      </c>
      <c r="NYT1791" s="62">
        <v>53131609</v>
      </c>
      <c r="NYU1791" s="62">
        <v>53131609</v>
      </c>
      <c r="NYV1791" s="62">
        <v>53131609</v>
      </c>
      <c r="NYW1791" s="62">
        <v>53131609</v>
      </c>
      <c r="NYX1791" s="62">
        <v>53131609</v>
      </c>
      <c r="NYY1791" s="62">
        <v>53131609</v>
      </c>
      <c r="NYZ1791" s="62">
        <v>53131609</v>
      </c>
      <c r="NZA1791" s="62">
        <v>53131609</v>
      </c>
      <c r="NZB1791" s="62">
        <v>53131609</v>
      </c>
      <c r="NZC1791" s="62">
        <v>53131609</v>
      </c>
      <c r="NZD1791" s="62">
        <v>53131609</v>
      </c>
      <c r="NZE1791" s="62">
        <v>53131609</v>
      </c>
      <c r="NZF1791" s="62">
        <v>53131609</v>
      </c>
      <c r="NZG1791" s="62">
        <v>53131609</v>
      </c>
      <c r="NZH1791" s="62">
        <v>53131609</v>
      </c>
      <c r="NZI1791" s="62">
        <v>53131609</v>
      </c>
      <c r="NZJ1791" s="62">
        <v>53131609</v>
      </c>
      <c r="NZK1791" s="62">
        <v>53131609</v>
      </c>
      <c r="NZL1791" s="62">
        <v>53131609</v>
      </c>
      <c r="NZM1791" s="62">
        <v>53131609</v>
      </c>
      <c r="NZN1791" s="62">
        <v>53131609</v>
      </c>
      <c r="NZO1791" s="62">
        <v>53131609</v>
      </c>
      <c r="NZP1791" s="62">
        <v>53131609</v>
      </c>
      <c r="NZQ1791" s="62">
        <v>53131609</v>
      </c>
      <c r="NZR1791" s="62">
        <v>53131609</v>
      </c>
      <c r="NZS1791" s="62">
        <v>53131609</v>
      </c>
      <c r="NZT1791" s="62">
        <v>53131609</v>
      </c>
      <c r="NZU1791" s="62">
        <v>53131609</v>
      </c>
      <c r="NZV1791" s="62">
        <v>53131609</v>
      </c>
      <c r="NZW1791" s="62">
        <v>53131609</v>
      </c>
      <c r="NZX1791" s="62">
        <v>53131609</v>
      </c>
      <c r="NZY1791" s="62">
        <v>53131609</v>
      </c>
      <c r="NZZ1791" s="62">
        <v>53131609</v>
      </c>
      <c r="OAA1791" s="62">
        <v>53131609</v>
      </c>
      <c r="OAB1791" s="62">
        <v>53131609</v>
      </c>
      <c r="OAC1791" s="62">
        <v>53131609</v>
      </c>
      <c r="OAD1791" s="62">
        <v>53131609</v>
      </c>
      <c r="OAE1791" s="62">
        <v>53131609</v>
      </c>
      <c r="OAF1791" s="62">
        <v>53131609</v>
      </c>
      <c r="OAG1791" s="62">
        <v>53131609</v>
      </c>
      <c r="OAH1791" s="62">
        <v>53131609</v>
      </c>
      <c r="OAI1791" s="62">
        <v>53131609</v>
      </c>
      <c r="OAJ1791" s="62">
        <v>53131609</v>
      </c>
      <c r="OAK1791" s="62">
        <v>53131609</v>
      </c>
      <c r="OAL1791" s="62">
        <v>53131609</v>
      </c>
      <c r="OAM1791" s="62">
        <v>53131609</v>
      </c>
      <c r="OAN1791" s="62">
        <v>53131609</v>
      </c>
      <c r="OAO1791" s="62">
        <v>53131609</v>
      </c>
      <c r="OAP1791" s="62">
        <v>53131609</v>
      </c>
      <c r="OAQ1791" s="62">
        <v>53131609</v>
      </c>
      <c r="OAR1791" s="62">
        <v>53131609</v>
      </c>
      <c r="OAS1791" s="62">
        <v>53131609</v>
      </c>
      <c r="OAT1791" s="62">
        <v>53131609</v>
      </c>
      <c r="OAU1791" s="62">
        <v>53131609</v>
      </c>
      <c r="OAV1791" s="62">
        <v>53131609</v>
      </c>
      <c r="OAW1791" s="62">
        <v>53131609</v>
      </c>
      <c r="OAX1791" s="62">
        <v>53131609</v>
      </c>
      <c r="OAY1791" s="62">
        <v>53131609</v>
      </c>
      <c r="OAZ1791" s="62">
        <v>53131609</v>
      </c>
      <c r="OBA1791" s="62">
        <v>53131609</v>
      </c>
      <c r="OBB1791" s="62">
        <v>53131609</v>
      </c>
      <c r="OBC1791" s="62">
        <v>53131609</v>
      </c>
      <c r="OBD1791" s="62">
        <v>53131609</v>
      </c>
      <c r="OBE1791" s="62">
        <v>53131609</v>
      </c>
      <c r="OBF1791" s="62">
        <v>53131609</v>
      </c>
      <c r="OBG1791" s="62">
        <v>53131609</v>
      </c>
      <c r="OBH1791" s="62">
        <v>53131609</v>
      </c>
      <c r="OBI1791" s="62">
        <v>53131609</v>
      </c>
      <c r="OBJ1791" s="62">
        <v>53131609</v>
      </c>
      <c r="OBK1791" s="62">
        <v>53131609</v>
      </c>
      <c r="OBL1791" s="62">
        <v>53131609</v>
      </c>
      <c r="OBM1791" s="62">
        <v>53131609</v>
      </c>
      <c r="OBN1791" s="62">
        <v>53131609</v>
      </c>
      <c r="OBO1791" s="62">
        <v>53131609</v>
      </c>
      <c r="OBP1791" s="62">
        <v>53131609</v>
      </c>
      <c r="OBQ1791" s="62">
        <v>53131609</v>
      </c>
      <c r="OBR1791" s="62">
        <v>53131609</v>
      </c>
      <c r="OBS1791" s="62">
        <v>53131609</v>
      </c>
      <c r="OBT1791" s="62">
        <v>53131609</v>
      </c>
      <c r="OBU1791" s="62">
        <v>53131609</v>
      </c>
      <c r="OBV1791" s="62">
        <v>53131609</v>
      </c>
      <c r="OBW1791" s="62">
        <v>53131609</v>
      </c>
      <c r="OBX1791" s="62">
        <v>53131609</v>
      </c>
      <c r="OBY1791" s="62">
        <v>53131609</v>
      </c>
      <c r="OBZ1791" s="62">
        <v>53131609</v>
      </c>
      <c r="OCA1791" s="62">
        <v>53131609</v>
      </c>
      <c r="OCB1791" s="62">
        <v>53131609</v>
      </c>
      <c r="OCC1791" s="62">
        <v>53131609</v>
      </c>
      <c r="OCD1791" s="62">
        <v>53131609</v>
      </c>
      <c r="OCE1791" s="62">
        <v>53131609</v>
      </c>
      <c r="OCF1791" s="62">
        <v>53131609</v>
      </c>
      <c r="OCG1791" s="62">
        <v>53131609</v>
      </c>
      <c r="OCH1791" s="62">
        <v>53131609</v>
      </c>
      <c r="OCI1791" s="62">
        <v>53131609</v>
      </c>
      <c r="OCJ1791" s="62">
        <v>53131609</v>
      </c>
      <c r="OCK1791" s="62">
        <v>53131609</v>
      </c>
      <c r="OCL1791" s="62">
        <v>53131609</v>
      </c>
      <c r="OCM1791" s="62">
        <v>53131609</v>
      </c>
      <c r="OCN1791" s="62">
        <v>53131609</v>
      </c>
      <c r="OCO1791" s="62">
        <v>53131609</v>
      </c>
      <c r="OCP1791" s="62">
        <v>53131609</v>
      </c>
      <c r="OCQ1791" s="62">
        <v>53131609</v>
      </c>
      <c r="OCR1791" s="62">
        <v>53131609</v>
      </c>
      <c r="OCS1791" s="62">
        <v>53131609</v>
      </c>
      <c r="OCT1791" s="62">
        <v>53131609</v>
      </c>
      <c r="OCU1791" s="62">
        <v>53131609</v>
      </c>
      <c r="OCV1791" s="62">
        <v>53131609</v>
      </c>
      <c r="OCW1791" s="62">
        <v>53131609</v>
      </c>
      <c r="OCX1791" s="62">
        <v>53131609</v>
      </c>
      <c r="OCY1791" s="62">
        <v>53131609</v>
      </c>
      <c r="OCZ1791" s="62">
        <v>53131609</v>
      </c>
      <c r="ODA1791" s="62">
        <v>53131609</v>
      </c>
      <c r="ODB1791" s="62">
        <v>53131609</v>
      </c>
      <c r="ODC1791" s="62">
        <v>53131609</v>
      </c>
      <c r="ODD1791" s="62">
        <v>53131609</v>
      </c>
      <c r="ODE1791" s="62">
        <v>53131609</v>
      </c>
      <c r="ODF1791" s="62">
        <v>53131609</v>
      </c>
      <c r="ODG1791" s="62">
        <v>53131609</v>
      </c>
      <c r="ODH1791" s="62">
        <v>53131609</v>
      </c>
      <c r="ODI1791" s="62">
        <v>53131609</v>
      </c>
      <c r="ODJ1791" s="62">
        <v>53131609</v>
      </c>
      <c r="ODK1791" s="62">
        <v>53131609</v>
      </c>
      <c r="ODL1791" s="62">
        <v>53131609</v>
      </c>
      <c r="ODM1791" s="62">
        <v>53131609</v>
      </c>
      <c r="ODN1791" s="62">
        <v>53131609</v>
      </c>
      <c r="ODO1791" s="62">
        <v>53131609</v>
      </c>
      <c r="ODP1791" s="62">
        <v>53131609</v>
      </c>
      <c r="ODQ1791" s="62">
        <v>53131609</v>
      </c>
      <c r="ODR1791" s="62">
        <v>53131609</v>
      </c>
      <c r="ODS1791" s="62">
        <v>53131609</v>
      </c>
      <c r="ODT1791" s="62">
        <v>53131609</v>
      </c>
      <c r="ODU1791" s="62">
        <v>53131609</v>
      </c>
      <c r="ODV1791" s="62">
        <v>53131609</v>
      </c>
      <c r="ODW1791" s="62">
        <v>53131609</v>
      </c>
      <c r="ODX1791" s="62">
        <v>53131609</v>
      </c>
      <c r="ODY1791" s="62">
        <v>53131609</v>
      </c>
      <c r="ODZ1791" s="62">
        <v>53131609</v>
      </c>
      <c r="OEA1791" s="62">
        <v>53131609</v>
      </c>
      <c r="OEB1791" s="62">
        <v>53131609</v>
      </c>
      <c r="OEC1791" s="62">
        <v>53131609</v>
      </c>
      <c r="OED1791" s="62">
        <v>53131609</v>
      </c>
      <c r="OEE1791" s="62">
        <v>53131609</v>
      </c>
      <c r="OEF1791" s="62">
        <v>53131609</v>
      </c>
      <c r="OEG1791" s="62">
        <v>53131609</v>
      </c>
      <c r="OEH1791" s="62">
        <v>53131609</v>
      </c>
      <c r="OEI1791" s="62">
        <v>53131609</v>
      </c>
      <c r="OEJ1791" s="62">
        <v>53131609</v>
      </c>
      <c r="OEK1791" s="62">
        <v>53131609</v>
      </c>
      <c r="OEL1791" s="62">
        <v>53131609</v>
      </c>
      <c r="OEM1791" s="62">
        <v>53131609</v>
      </c>
      <c r="OEN1791" s="62">
        <v>53131609</v>
      </c>
      <c r="OEO1791" s="62">
        <v>53131609</v>
      </c>
      <c r="OEP1791" s="62">
        <v>53131609</v>
      </c>
      <c r="OEQ1791" s="62">
        <v>53131609</v>
      </c>
      <c r="OER1791" s="62">
        <v>53131609</v>
      </c>
      <c r="OES1791" s="62">
        <v>53131609</v>
      </c>
      <c r="OET1791" s="62">
        <v>53131609</v>
      </c>
      <c r="OEU1791" s="62">
        <v>53131609</v>
      </c>
      <c r="OEV1791" s="62">
        <v>53131609</v>
      </c>
      <c r="OEW1791" s="62">
        <v>53131609</v>
      </c>
      <c r="OEX1791" s="62">
        <v>53131609</v>
      </c>
      <c r="OEY1791" s="62">
        <v>53131609</v>
      </c>
      <c r="OEZ1791" s="62">
        <v>53131609</v>
      </c>
      <c r="OFA1791" s="62">
        <v>53131609</v>
      </c>
      <c r="OFB1791" s="62">
        <v>53131609</v>
      </c>
      <c r="OFC1791" s="62">
        <v>53131609</v>
      </c>
      <c r="OFD1791" s="62">
        <v>53131609</v>
      </c>
      <c r="OFE1791" s="62">
        <v>53131609</v>
      </c>
      <c r="OFF1791" s="62">
        <v>53131609</v>
      </c>
      <c r="OFG1791" s="62">
        <v>53131609</v>
      </c>
      <c r="OFH1791" s="62">
        <v>53131609</v>
      </c>
      <c r="OFI1791" s="62">
        <v>53131609</v>
      </c>
      <c r="OFJ1791" s="62">
        <v>53131609</v>
      </c>
      <c r="OFK1791" s="62">
        <v>53131609</v>
      </c>
      <c r="OFL1791" s="62">
        <v>53131609</v>
      </c>
      <c r="OFM1791" s="62">
        <v>53131609</v>
      </c>
      <c r="OFN1791" s="62">
        <v>53131609</v>
      </c>
      <c r="OFO1791" s="62">
        <v>53131609</v>
      </c>
      <c r="OFP1791" s="62">
        <v>53131609</v>
      </c>
      <c r="OFQ1791" s="62">
        <v>53131609</v>
      </c>
      <c r="OFR1791" s="62">
        <v>53131609</v>
      </c>
      <c r="OFS1791" s="62">
        <v>53131609</v>
      </c>
      <c r="OFT1791" s="62">
        <v>53131609</v>
      </c>
      <c r="OFU1791" s="62">
        <v>53131609</v>
      </c>
      <c r="OFV1791" s="62">
        <v>53131609</v>
      </c>
      <c r="OFW1791" s="62">
        <v>53131609</v>
      </c>
      <c r="OFX1791" s="62">
        <v>53131609</v>
      </c>
      <c r="OFY1791" s="62">
        <v>53131609</v>
      </c>
      <c r="OFZ1791" s="62">
        <v>53131609</v>
      </c>
      <c r="OGA1791" s="62">
        <v>53131609</v>
      </c>
      <c r="OGB1791" s="62">
        <v>53131609</v>
      </c>
      <c r="OGC1791" s="62">
        <v>53131609</v>
      </c>
      <c r="OGD1791" s="62">
        <v>53131609</v>
      </c>
      <c r="OGE1791" s="62">
        <v>53131609</v>
      </c>
      <c r="OGF1791" s="62">
        <v>53131609</v>
      </c>
      <c r="OGG1791" s="62">
        <v>53131609</v>
      </c>
      <c r="OGH1791" s="62">
        <v>53131609</v>
      </c>
      <c r="OGI1791" s="62">
        <v>53131609</v>
      </c>
      <c r="OGJ1791" s="62">
        <v>53131609</v>
      </c>
      <c r="OGK1791" s="62">
        <v>53131609</v>
      </c>
      <c r="OGL1791" s="62">
        <v>53131609</v>
      </c>
      <c r="OGM1791" s="62">
        <v>53131609</v>
      </c>
      <c r="OGN1791" s="62">
        <v>53131609</v>
      </c>
      <c r="OGO1791" s="62">
        <v>53131609</v>
      </c>
      <c r="OGP1791" s="62">
        <v>53131609</v>
      </c>
      <c r="OGQ1791" s="62">
        <v>53131609</v>
      </c>
      <c r="OGR1791" s="62">
        <v>53131609</v>
      </c>
      <c r="OGS1791" s="62">
        <v>53131609</v>
      </c>
      <c r="OGT1791" s="62">
        <v>53131609</v>
      </c>
      <c r="OGU1791" s="62">
        <v>53131609</v>
      </c>
      <c r="OGV1791" s="62">
        <v>53131609</v>
      </c>
      <c r="OGW1791" s="62">
        <v>53131609</v>
      </c>
      <c r="OGX1791" s="62">
        <v>53131609</v>
      </c>
      <c r="OGY1791" s="62">
        <v>53131609</v>
      </c>
      <c r="OGZ1791" s="62">
        <v>53131609</v>
      </c>
      <c r="OHA1791" s="62">
        <v>53131609</v>
      </c>
      <c r="OHB1791" s="62">
        <v>53131609</v>
      </c>
      <c r="OHC1791" s="62">
        <v>53131609</v>
      </c>
      <c r="OHD1791" s="62">
        <v>53131609</v>
      </c>
      <c r="OHE1791" s="62">
        <v>53131609</v>
      </c>
      <c r="OHF1791" s="62">
        <v>53131609</v>
      </c>
      <c r="OHG1791" s="62">
        <v>53131609</v>
      </c>
      <c r="OHH1791" s="62">
        <v>53131609</v>
      </c>
      <c r="OHI1791" s="62">
        <v>53131609</v>
      </c>
      <c r="OHJ1791" s="62">
        <v>53131609</v>
      </c>
      <c r="OHK1791" s="62">
        <v>53131609</v>
      </c>
      <c r="OHL1791" s="62">
        <v>53131609</v>
      </c>
      <c r="OHM1791" s="62">
        <v>53131609</v>
      </c>
      <c r="OHN1791" s="62">
        <v>53131609</v>
      </c>
      <c r="OHO1791" s="62">
        <v>53131609</v>
      </c>
      <c r="OHP1791" s="62">
        <v>53131609</v>
      </c>
      <c r="OHQ1791" s="62">
        <v>53131609</v>
      </c>
      <c r="OHR1791" s="62">
        <v>53131609</v>
      </c>
      <c r="OHS1791" s="62">
        <v>53131609</v>
      </c>
      <c r="OHT1791" s="62">
        <v>53131609</v>
      </c>
      <c r="OHU1791" s="62">
        <v>53131609</v>
      </c>
      <c r="OHV1791" s="62">
        <v>53131609</v>
      </c>
      <c r="OHW1791" s="62">
        <v>53131609</v>
      </c>
      <c r="OHX1791" s="62">
        <v>53131609</v>
      </c>
      <c r="OHY1791" s="62">
        <v>53131609</v>
      </c>
      <c r="OHZ1791" s="62">
        <v>53131609</v>
      </c>
      <c r="OIA1791" s="62">
        <v>53131609</v>
      </c>
      <c r="OIB1791" s="62">
        <v>53131609</v>
      </c>
      <c r="OIC1791" s="62">
        <v>53131609</v>
      </c>
      <c r="OID1791" s="62">
        <v>53131609</v>
      </c>
      <c r="OIE1791" s="62">
        <v>53131609</v>
      </c>
      <c r="OIF1791" s="62">
        <v>53131609</v>
      </c>
      <c r="OIG1791" s="62">
        <v>53131609</v>
      </c>
      <c r="OIH1791" s="62">
        <v>53131609</v>
      </c>
      <c r="OII1791" s="62">
        <v>53131609</v>
      </c>
      <c r="OIJ1791" s="62">
        <v>53131609</v>
      </c>
      <c r="OIK1791" s="62">
        <v>53131609</v>
      </c>
      <c r="OIL1791" s="62">
        <v>53131609</v>
      </c>
      <c r="OIM1791" s="62">
        <v>53131609</v>
      </c>
      <c r="OIN1791" s="62">
        <v>53131609</v>
      </c>
      <c r="OIO1791" s="62">
        <v>53131609</v>
      </c>
      <c r="OIP1791" s="62">
        <v>53131609</v>
      </c>
      <c r="OIQ1791" s="62">
        <v>53131609</v>
      </c>
      <c r="OIR1791" s="62">
        <v>53131609</v>
      </c>
      <c r="OIS1791" s="62">
        <v>53131609</v>
      </c>
      <c r="OIT1791" s="62">
        <v>53131609</v>
      </c>
      <c r="OIU1791" s="62">
        <v>53131609</v>
      </c>
      <c r="OIV1791" s="62">
        <v>53131609</v>
      </c>
      <c r="OIW1791" s="62">
        <v>53131609</v>
      </c>
      <c r="OIX1791" s="62">
        <v>53131609</v>
      </c>
      <c r="OIY1791" s="62">
        <v>53131609</v>
      </c>
      <c r="OIZ1791" s="62">
        <v>53131609</v>
      </c>
      <c r="OJA1791" s="62">
        <v>53131609</v>
      </c>
      <c r="OJB1791" s="62">
        <v>53131609</v>
      </c>
      <c r="OJC1791" s="62">
        <v>53131609</v>
      </c>
      <c r="OJD1791" s="62">
        <v>53131609</v>
      </c>
      <c r="OJE1791" s="62">
        <v>53131609</v>
      </c>
      <c r="OJF1791" s="62">
        <v>53131609</v>
      </c>
      <c r="OJG1791" s="62">
        <v>53131609</v>
      </c>
      <c r="OJH1791" s="62">
        <v>53131609</v>
      </c>
      <c r="OJI1791" s="62">
        <v>53131609</v>
      </c>
      <c r="OJJ1791" s="62">
        <v>53131609</v>
      </c>
      <c r="OJK1791" s="62">
        <v>53131609</v>
      </c>
      <c r="OJL1791" s="62">
        <v>53131609</v>
      </c>
      <c r="OJM1791" s="62">
        <v>53131609</v>
      </c>
      <c r="OJN1791" s="62">
        <v>53131609</v>
      </c>
      <c r="OJO1791" s="62">
        <v>53131609</v>
      </c>
      <c r="OJP1791" s="62">
        <v>53131609</v>
      </c>
      <c r="OJQ1791" s="62">
        <v>53131609</v>
      </c>
      <c r="OJR1791" s="62">
        <v>53131609</v>
      </c>
      <c r="OJS1791" s="62">
        <v>53131609</v>
      </c>
      <c r="OJT1791" s="62">
        <v>53131609</v>
      </c>
      <c r="OJU1791" s="62">
        <v>53131609</v>
      </c>
      <c r="OJV1791" s="62">
        <v>53131609</v>
      </c>
      <c r="OJW1791" s="62">
        <v>53131609</v>
      </c>
      <c r="OJX1791" s="62">
        <v>53131609</v>
      </c>
      <c r="OJY1791" s="62">
        <v>53131609</v>
      </c>
      <c r="OJZ1791" s="62">
        <v>53131609</v>
      </c>
      <c r="OKA1791" s="62">
        <v>53131609</v>
      </c>
      <c r="OKB1791" s="62">
        <v>53131609</v>
      </c>
      <c r="OKC1791" s="62">
        <v>53131609</v>
      </c>
      <c r="OKD1791" s="62">
        <v>53131609</v>
      </c>
      <c r="OKE1791" s="62">
        <v>53131609</v>
      </c>
      <c r="OKF1791" s="62">
        <v>53131609</v>
      </c>
      <c r="OKG1791" s="62">
        <v>53131609</v>
      </c>
      <c r="OKH1791" s="62">
        <v>53131609</v>
      </c>
      <c r="OKI1791" s="62">
        <v>53131609</v>
      </c>
      <c r="OKJ1791" s="62">
        <v>53131609</v>
      </c>
      <c r="OKK1791" s="62">
        <v>53131609</v>
      </c>
      <c r="OKL1791" s="62">
        <v>53131609</v>
      </c>
      <c r="OKM1791" s="62">
        <v>53131609</v>
      </c>
      <c r="OKN1791" s="62">
        <v>53131609</v>
      </c>
      <c r="OKO1791" s="62">
        <v>53131609</v>
      </c>
      <c r="OKP1791" s="62">
        <v>53131609</v>
      </c>
      <c r="OKQ1791" s="62">
        <v>53131609</v>
      </c>
      <c r="OKR1791" s="62">
        <v>53131609</v>
      </c>
      <c r="OKS1791" s="62">
        <v>53131609</v>
      </c>
      <c r="OKT1791" s="62">
        <v>53131609</v>
      </c>
      <c r="OKU1791" s="62">
        <v>53131609</v>
      </c>
      <c r="OKV1791" s="62">
        <v>53131609</v>
      </c>
      <c r="OKW1791" s="62">
        <v>53131609</v>
      </c>
      <c r="OKX1791" s="62">
        <v>53131609</v>
      </c>
      <c r="OKY1791" s="62">
        <v>53131609</v>
      </c>
      <c r="OKZ1791" s="62">
        <v>53131609</v>
      </c>
      <c r="OLA1791" s="62">
        <v>53131609</v>
      </c>
      <c r="OLB1791" s="62">
        <v>53131609</v>
      </c>
      <c r="OLC1791" s="62">
        <v>53131609</v>
      </c>
      <c r="OLD1791" s="62">
        <v>53131609</v>
      </c>
      <c r="OLE1791" s="62">
        <v>53131609</v>
      </c>
      <c r="OLF1791" s="62">
        <v>53131609</v>
      </c>
      <c r="OLG1791" s="62">
        <v>53131609</v>
      </c>
      <c r="OLH1791" s="62">
        <v>53131609</v>
      </c>
      <c r="OLI1791" s="62">
        <v>53131609</v>
      </c>
      <c r="OLJ1791" s="62">
        <v>53131609</v>
      </c>
      <c r="OLK1791" s="62">
        <v>53131609</v>
      </c>
      <c r="OLL1791" s="62">
        <v>53131609</v>
      </c>
      <c r="OLM1791" s="62">
        <v>53131609</v>
      </c>
      <c r="OLN1791" s="62">
        <v>53131609</v>
      </c>
      <c r="OLO1791" s="62">
        <v>53131609</v>
      </c>
      <c r="OLP1791" s="62">
        <v>53131609</v>
      </c>
      <c r="OLQ1791" s="62">
        <v>53131609</v>
      </c>
      <c r="OLR1791" s="62">
        <v>53131609</v>
      </c>
      <c r="OLS1791" s="62">
        <v>53131609</v>
      </c>
      <c r="OLT1791" s="62">
        <v>53131609</v>
      </c>
      <c r="OLU1791" s="62">
        <v>53131609</v>
      </c>
      <c r="OLV1791" s="62">
        <v>53131609</v>
      </c>
      <c r="OLW1791" s="62">
        <v>53131609</v>
      </c>
      <c r="OLX1791" s="62">
        <v>53131609</v>
      </c>
      <c r="OLY1791" s="62">
        <v>53131609</v>
      </c>
      <c r="OLZ1791" s="62">
        <v>53131609</v>
      </c>
      <c r="OMA1791" s="62">
        <v>53131609</v>
      </c>
      <c r="OMB1791" s="62">
        <v>53131609</v>
      </c>
      <c r="OMC1791" s="62">
        <v>53131609</v>
      </c>
      <c r="OMD1791" s="62">
        <v>53131609</v>
      </c>
      <c r="OME1791" s="62">
        <v>53131609</v>
      </c>
      <c r="OMF1791" s="62">
        <v>53131609</v>
      </c>
      <c r="OMG1791" s="62">
        <v>53131609</v>
      </c>
      <c r="OMH1791" s="62">
        <v>53131609</v>
      </c>
      <c r="OMI1791" s="62">
        <v>53131609</v>
      </c>
      <c r="OMJ1791" s="62">
        <v>53131609</v>
      </c>
      <c r="OMK1791" s="62">
        <v>53131609</v>
      </c>
      <c r="OML1791" s="62">
        <v>53131609</v>
      </c>
      <c r="OMM1791" s="62">
        <v>53131609</v>
      </c>
      <c r="OMN1791" s="62">
        <v>53131609</v>
      </c>
      <c r="OMO1791" s="62">
        <v>53131609</v>
      </c>
      <c r="OMP1791" s="62">
        <v>53131609</v>
      </c>
      <c r="OMQ1791" s="62">
        <v>53131609</v>
      </c>
      <c r="OMR1791" s="62">
        <v>53131609</v>
      </c>
      <c r="OMS1791" s="62">
        <v>53131609</v>
      </c>
      <c r="OMT1791" s="62">
        <v>53131609</v>
      </c>
      <c r="OMU1791" s="62">
        <v>53131609</v>
      </c>
      <c r="OMV1791" s="62">
        <v>53131609</v>
      </c>
      <c r="OMW1791" s="62">
        <v>53131609</v>
      </c>
      <c r="OMX1791" s="62">
        <v>53131609</v>
      </c>
      <c r="OMY1791" s="62">
        <v>53131609</v>
      </c>
      <c r="OMZ1791" s="62">
        <v>53131609</v>
      </c>
      <c r="ONA1791" s="62">
        <v>53131609</v>
      </c>
      <c r="ONB1791" s="62">
        <v>53131609</v>
      </c>
      <c r="ONC1791" s="62">
        <v>53131609</v>
      </c>
      <c r="OND1791" s="62">
        <v>53131609</v>
      </c>
      <c r="ONE1791" s="62">
        <v>53131609</v>
      </c>
      <c r="ONF1791" s="62">
        <v>53131609</v>
      </c>
      <c r="ONG1791" s="62">
        <v>53131609</v>
      </c>
      <c r="ONH1791" s="62">
        <v>53131609</v>
      </c>
      <c r="ONI1791" s="62">
        <v>53131609</v>
      </c>
      <c r="ONJ1791" s="62">
        <v>53131609</v>
      </c>
      <c r="ONK1791" s="62">
        <v>53131609</v>
      </c>
      <c r="ONL1791" s="62">
        <v>53131609</v>
      </c>
      <c r="ONM1791" s="62">
        <v>53131609</v>
      </c>
      <c r="ONN1791" s="62">
        <v>53131609</v>
      </c>
      <c r="ONO1791" s="62">
        <v>53131609</v>
      </c>
      <c r="ONP1791" s="62">
        <v>53131609</v>
      </c>
      <c r="ONQ1791" s="62">
        <v>53131609</v>
      </c>
      <c r="ONR1791" s="62">
        <v>53131609</v>
      </c>
      <c r="ONS1791" s="62">
        <v>53131609</v>
      </c>
      <c r="ONT1791" s="62">
        <v>53131609</v>
      </c>
      <c r="ONU1791" s="62">
        <v>53131609</v>
      </c>
      <c r="ONV1791" s="62">
        <v>53131609</v>
      </c>
      <c r="ONW1791" s="62">
        <v>53131609</v>
      </c>
      <c r="ONX1791" s="62">
        <v>53131609</v>
      </c>
      <c r="ONY1791" s="62">
        <v>53131609</v>
      </c>
      <c r="ONZ1791" s="62">
        <v>53131609</v>
      </c>
      <c r="OOA1791" s="62">
        <v>53131609</v>
      </c>
      <c r="OOB1791" s="62">
        <v>53131609</v>
      </c>
      <c r="OOC1791" s="62">
        <v>53131609</v>
      </c>
      <c r="OOD1791" s="62">
        <v>53131609</v>
      </c>
      <c r="OOE1791" s="62">
        <v>53131609</v>
      </c>
      <c r="OOF1791" s="62">
        <v>53131609</v>
      </c>
      <c r="OOG1791" s="62">
        <v>53131609</v>
      </c>
      <c r="OOH1791" s="62">
        <v>53131609</v>
      </c>
      <c r="OOI1791" s="62">
        <v>53131609</v>
      </c>
      <c r="OOJ1791" s="62">
        <v>53131609</v>
      </c>
      <c r="OOK1791" s="62">
        <v>53131609</v>
      </c>
      <c r="OOL1791" s="62">
        <v>53131609</v>
      </c>
      <c r="OOM1791" s="62">
        <v>53131609</v>
      </c>
      <c r="OON1791" s="62">
        <v>53131609</v>
      </c>
      <c r="OOO1791" s="62">
        <v>53131609</v>
      </c>
      <c r="OOP1791" s="62">
        <v>53131609</v>
      </c>
      <c r="OOQ1791" s="62">
        <v>53131609</v>
      </c>
      <c r="OOR1791" s="62">
        <v>53131609</v>
      </c>
      <c r="OOS1791" s="62">
        <v>53131609</v>
      </c>
      <c r="OOT1791" s="62">
        <v>53131609</v>
      </c>
      <c r="OOU1791" s="62">
        <v>53131609</v>
      </c>
      <c r="OOV1791" s="62">
        <v>53131609</v>
      </c>
      <c r="OOW1791" s="62">
        <v>53131609</v>
      </c>
      <c r="OOX1791" s="62">
        <v>53131609</v>
      </c>
      <c r="OOY1791" s="62">
        <v>53131609</v>
      </c>
      <c r="OOZ1791" s="62">
        <v>53131609</v>
      </c>
      <c r="OPA1791" s="62">
        <v>53131609</v>
      </c>
      <c r="OPB1791" s="62">
        <v>53131609</v>
      </c>
      <c r="OPC1791" s="62">
        <v>53131609</v>
      </c>
      <c r="OPD1791" s="62">
        <v>53131609</v>
      </c>
      <c r="OPE1791" s="62">
        <v>53131609</v>
      </c>
      <c r="OPF1791" s="62">
        <v>53131609</v>
      </c>
      <c r="OPG1791" s="62">
        <v>53131609</v>
      </c>
      <c r="OPH1791" s="62">
        <v>53131609</v>
      </c>
      <c r="OPI1791" s="62">
        <v>53131609</v>
      </c>
      <c r="OPJ1791" s="62">
        <v>53131609</v>
      </c>
      <c r="OPK1791" s="62">
        <v>53131609</v>
      </c>
      <c r="OPL1791" s="62">
        <v>53131609</v>
      </c>
      <c r="OPM1791" s="62">
        <v>53131609</v>
      </c>
      <c r="OPN1791" s="62">
        <v>53131609</v>
      </c>
      <c r="OPO1791" s="62">
        <v>53131609</v>
      </c>
      <c r="OPP1791" s="62">
        <v>53131609</v>
      </c>
      <c r="OPQ1791" s="62">
        <v>53131609</v>
      </c>
      <c r="OPR1791" s="62">
        <v>53131609</v>
      </c>
      <c r="OPS1791" s="62">
        <v>53131609</v>
      </c>
      <c r="OPT1791" s="62">
        <v>53131609</v>
      </c>
      <c r="OPU1791" s="62">
        <v>53131609</v>
      </c>
      <c r="OPV1791" s="62">
        <v>53131609</v>
      </c>
      <c r="OPW1791" s="62">
        <v>53131609</v>
      </c>
      <c r="OPX1791" s="62">
        <v>53131609</v>
      </c>
      <c r="OPY1791" s="62">
        <v>53131609</v>
      </c>
      <c r="OPZ1791" s="62">
        <v>53131609</v>
      </c>
      <c r="OQA1791" s="62">
        <v>53131609</v>
      </c>
      <c r="OQB1791" s="62">
        <v>53131609</v>
      </c>
      <c r="OQC1791" s="62">
        <v>53131609</v>
      </c>
      <c r="OQD1791" s="62">
        <v>53131609</v>
      </c>
      <c r="OQE1791" s="62">
        <v>53131609</v>
      </c>
      <c r="OQF1791" s="62">
        <v>53131609</v>
      </c>
      <c r="OQG1791" s="62">
        <v>53131609</v>
      </c>
      <c r="OQH1791" s="62">
        <v>53131609</v>
      </c>
      <c r="OQI1791" s="62">
        <v>53131609</v>
      </c>
      <c r="OQJ1791" s="62">
        <v>53131609</v>
      </c>
      <c r="OQK1791" s="62">
        <v>53131609</v>
      </c>
      <c r="OQL1791" s="62">
        <v>53131609</v>
      </c>
      <c r="OQM1791" s="62">
        <v>53131609</v>
      </c>
      <c r="OQN1791" s="62">
        <v>53131609</v>
      </c>
      <c r="OQO1791" s="62">
        <v>53131609</v>
      </c>
      <c r="OQP1791" s="62">
        <v>53131609</v>
      </c>
      <c r="OQQ1791" s="62">
        <v>53131609</v>
      </c>
      <c r="OQR1791" s="62">
        <v>53131609</v>
      </c>
      <c r="OQS1791" s="62">
        <v>53131609</v>
      </c>
      <c r="OQT1791" s="62">
        <v>53131609</v>
      </c>
      <c r="OQU1791" s="62">
        <v>53131609</v>
      </c>
      <c r="OQV1791" s="62">
        <v>53131609</v>
      </c>
      <c r="OQW1791" s="62">
        <v>53131609</v>
      </c>
      <c r="OQX1791" s="62">
        <v>53131609</v>
      </c>
      <c r="OQY1791" s="62">
        <v>53131609</v>
      </c>
      <c r="OQZ1791" s="62">
        <v>53131609</v>
      </c>
      <c r="ORA1791" s="62">
        <v>53131609</v>
      </c>
      <c r="ORB1791" s="62">
        <v>53131609</v>
      </c>
      <c r="ORC1791" s="62">
        <v>53131609</v>
      </c>
      <c r="ORD1791" s="62">
        <v>53131609</v>
      </c>
      <c r="ORE1791" s="62">
        <v>53131609</v>
      </c>
      <c r="ORF1791" s="62">
        <v>53131609</v>
      </c>
      <c r="ORG1791" s="62">
        <v>53131609</v>
      </c>
      <c r="ORH1791" s="62">
        <v>53131609</v>
      </c>
      <c r="ORI1791" s="62">
        <v>53131609</v>
      </c>
      <c r="ORJ1791" s="62">
        <v>53131609</v>
      </c>
      <c r="ORK1791" s="62">
        <v>53131609</v>
      </c>
      <c r="ORL1791" s="62">
        <v>53131609</v>
      </c>
      <c r="ORM1791" s="62">
        <v>53131609</v>
      </c>
      <c r="ORN1791" s="62">
        <v>53131609</v>
      </c>
      <c r="ORO1791" s="62">
        <v>53131609</v>
      </c>
      <c r="ORP1791" s="62">
        <v>53131609</v>
      </c>
      <c r="ORQ1791" s="62">
        <v>53131609</v>
      </c>
      <c r="ORR1791" s="62">
        <v>53131609</v>
      </c>
      <c r="ORS1791" s="62">
        <v>53131609</v>
      </c>
      <c r="ORT1791" s="62">
        <v>53131609</v>
      </c>
      <c r="ORU1791" s="62">
        <v>53131609</v>
      </c>
      <c r="ORV1791" s="62">
        <v>53131609</v>
      </c>
      <c r="ORW1791" s="62">
        <v>53131609</v>
      </c>
      <c r="ORX1791" s="62">
        <v>53131609</v>
      </c>
      <c r="ORY1791" s="62">
        <v>53131609</v>
      </c>
      <c r="ORZ1791" s="62">
        <v>53131609</v>
      </c>
      <c r="OSA1791" s="62">
        <v>53131609</v>
      </c>
      <c r="OSB1791" s="62">
        <v>53131609</v>
      </c>
      <c r="OSC1791" s="62">
        <v>53131609</v>
      </c>
      <c r="OSD1791" s="62">
        <v>53131609</v>
      </c>
      <c r="OSE1791" s="62">
        <v>53131609</v>
      </c>
      <c r="OSF1791" s="62">
        <v>53131609</v>
      </c>
      <c r="OSG1791" s="62">
        <v>53131609</v>
      </c>
      <c r="OSH1791" s="62">
        <v>53131609</v>
      </c>
      <c r="OSI1791" s="62">
        <v>53131609</v>
      </c>
      <c r="OSJ1791" s="62">
        <v>53131609</v>
      </c>
      <c r="OSK1791" s="62">
        <v>53131609</v>
      </c>
      <c r="OSL1791" s="62">
        <v>53131609</v>
      </c>
      <c r="OSM1791" s="62">
        <v>53131609</v>
      </c>
      <c r="OSN1791" s="62">
        <v>53131609</v>
      </c>
      <c r="OSO1791" s="62">
        <v>53131609</v>
      </c>
      <c r="OSP1791" s="62">
        <v>53131609</v>
      </c>
      <c r="OSQ1791" s="62">
        <v>53131609</v>
      </c>
      <c r="OSR1791" s="62">
        <v>53131609</v>
      </c>
      <c r="OSS1791" s="62">
        <v>53131609</v>
      </c>
      <c r="OST1791" s="62">
        <v>53131609</v>
      </c>
      <c r="OSU1791" s="62">
        <v>53131609</v>
      </c>
      <c r="OSV1791" s="62">
        <v>53131609</v>
      </c>
      <c r="OSW1791" s="62">
        <v>53131609</v>
      </c>
      <c r="OSX1791" s="62">
        <v>53131609</v>
      </c>
      <c r="OSY1791" s="62">
        <v>53131609</v>
      </c>
      <c r="OSZ1791" s="62">
        <v>53131609</v>
      </c>
      <c r="OTA1791" s="62">
        <v>53131609</v>
      </c>
      <c r="OTB1791" s="62">
        <v>53131609</v>
      </c>
      <c r="OTC1791" s="62">
        <v>53131609</v>
      </c>
      <c r="OTD1791" s="62">
        <v>53131609</v>
      </c>
      <c r="OTE1791" s="62">
        <v>53131609</v>
      </c>
      <c r="OTF1791" s="62">
        <v>53131609</v>
      </c>
      <c r="OTG1791" s="62">
        <v>53131609</v>
      </c>
      <c r="OTH1791" s="62">
        <v>53131609</v>
      </c>
      <c r="OTI1791" s="62">
        <v>53131609</v>
      </c>
      <c r="OTJ1791" s="62">
        <v>53131609</v>
      </c>
      <c r="OTK1791" s="62">
        <v>53131609</v>
      </c>
      <c r="OTL1791" s="62">
        <v>53131609</v>
      </c>
      <c r="OTM1791" s="62">
        <v>53131609</v>
      </c>
      <c r="OTN1791" s="62">
        <v>53131609</v>
      </c>
      <c r="OTO1791" s="62">
        <v>53131609</v>
      </c>
      <c r="OTP1791" s="62">
        <v>53131609</v>
      </c>
      <c r="OTQ1791" s="62">
        <v>53131609</v>
      </c>
      <c r="OTR1791" s="62">
        <v>53131609</v>
      </c>
      <c r="OTS1791" s="62">
        <v>53131609</v>
      </c>
      <c r="OTT1791" s="62">
        <v>53131609</v>
      </c>
      <c r="OTU1791" s="62">
        <v>53131609</v>
      </c>
      <c r="OTV1791" s="62">
        <v>53131609</v>
      </c>
      <c r="OTW1791" s="62">
        <v>53131609</v>
      </c>
      <c r="OTX1791" s="62">
        <v>53131609</v>
      </c>
      <c r="OTY1791" s="62">
        <v>53131609</v>
      </c>
      <c r="OTZ1791" s="62">
        <v>53131609</v>
      </c>
      <c r="OUA1791" s="62">
        <v>53131609</v>
      </c>
      <c r="OUB1791" s="62">
        <v>53131609</v>
      </c>
      <c r="OUC1791" s="62">
        <v>53131609</v>
      </c>
      <c r="OUD1791" s="62">
        <v>53131609</v>
      </c>
      <c r="OUE1791" s="62">
        <v>53131609</v>
      </c>
      <c r="OUF1791" s="62">
        <v>53131609</v>
      </c>
      <c r="OUG1791" s="62">
        <v>53131609</v>
      </c>
      <c r="OUH1791" s="62">
        <v>53131609</v>
      </c>
      <c r="OUI1791" s="62">
        <v>53131609</v>
      </c>
      <c r="OUJ1791" s="62">
        <v>53131609</v>
      </c>
      <c r="OUK1791" s="62">
        <v>53131609</v>
      </c>
      <c r="OUL1791" s="62">
        <v>53131609</v>
      </c>
      <c r="OUM1791" s="62">
        <v>53131609</v>
      </c>
      <c r="OUN1791" s="62">
        <v>53131609</v>
      </c>
      <c r="OUO1791" s="62">
        <v>53131609</v>
      </c>
      <c r="OUP1791" s="62">
        <v>53131609</v>
      </c>
      <c r="OUQ1791" s="62">
        <v>53131609</v>
      </c>
      <c r="OUR1791" s="62">
        <v>53131609</v>
      </c>
      <c r="OUS1791" s="62">
        <v>53131609</v>
      </c>
      <c r="OUT1791" s="62">
        <v>53131609</v>
      </c>
      <c r="OUU1791" s="62">
        <v>53131609</v>
      </c>
      <c r="OUV1791" s="62">
        <v>53131609</v>
      </c>
      <c r="OUW1791" s="62">
        <v>53131609</v>
      </c>
      <c r="OUX1791" s="62">
        <v>53131609</v>
      </c>
      <c r="OUY1791" s="62">
        <v>53131609</v>
      </c>
      <c r="OUZ1791" s="62">
        <v>53131609</v>
      </c>
      <c r="OVA1791" s="62">
        <v>53131609</v>
      </c>
      <c r="OVB1791" s="62">
        <v>53131609</v>
      </c>
      <c r="OVC1791" s="62">
        <v>53131609</v>
      </c>
      <c r="OVD1791" s="62">
        <v>53131609</v>
      </c>
      <c r="OVE1791" s="62">
        <v>53131609</v>
      </c>
      <c r="OVF1791" s="62">
        <v>53131609</v>
      </c>
      <c r="OVG1791" s="62">
        <v>53131609</v>
      </c>
      <c r="OVH1791" s="62">
        <v>53131609</v>
      </c>
      <c r="OVI1791" s="62">
        <v>53131609</v>
      </c>
      <c r="OVJ1791" s="62">
        <v>53131609</v>
      </c>
      <c r="OVK1791" s="62">
        <v>53131609</v>
      </c>
      <c r="OVL1791" s="62">
        <v>53131609</v>
      </c>
      <c r="OVM1791" s="62">
        <v>53131609</v>
      </c>
      <c r="OVN1791" s="62">
        <v>53131609</v>
      </c>
      <c r="OVO1791" s="62">
        <v>53131609</v>
      </c>
      <c r="OVP1791" s="62">
        <v>53131609</v>
      </c>
      <c r="OVQ1791" s="62">
        <v>53131609</v>
      </c>
      <c r="OVR1791" s="62">
        <v>53131609</v>
      </c>
      <c r="OVS1791" s="62">
        <v>53131609</v>
      </c>
      <c r="OVT1791" s="62">
        <v>53131609</v>
      </c>
      <c r="OVU1791" s="62">
        <v>53131609</v>
      </c>
      <c r="OVV1791" s="62">
        <v>53131609</v>
      </c>
      <c r="OVW1791" s="62">
        <v>53131609</v>
      </c>
      <c r="OVX1791" s="62">
        <v>53131609</v>
      </c>
      <c r="OVY1791" s="62">
        <v>53131609</v>
      </c>
      <c r="OVZ1791" s="62">
        <v>53131609</v>
      </c>
      <c r="OWA1791" s="62">
        <v>53131609</v>
      </c>
      <c r="OWB1791" s="62">
        <v>53131609</v>
      </c>
      <c r="OWC1791" s="62">
        <v>53131609</v>
      </c>
      <c r="OWD1791" s="62">
        <v>53131609</v>
      </c>
      <c r="OWE1791" s="62">
        <v>53131609</v>
      </c>
      <c r="OWF1791" s="62">
        <v>53131609</v>
      </c>
      <c r="OWG1791" s="62">
        <v>53131609</v>
      </c>
      <c r="OWH1791" s="62">
        <v>53131609</v>
      </c>
      <c r="OWI1791" s="62">
        <v>53131609</v>
      </c>
      <c r="OWJ1791" s="62">
        <v>53131609</v>
      </c>
      <c r="OWK1791" s="62">
        <v>53131609</v>
      </c>
      <c r="OWL1791" s="62">
        <v>53131609</v>
      </c>
      <c r="OWM1791" s="62">
        <v>53131609</v>
      </c>
      <c r="OWN1791" s="62">
        <v>53131609</v>
      </c>
      <c r="OWO1791" s="62">
        <v>53131609</v>
      </c>
      <c r="OWP1791" s="62">
        <v>53131609</v>
      </c>
      <c r="OWQ1791" s="62">
        <v>53131609</v>
      </c>
      <c r="OWR1791" s="62">
        <v>53131609</v>
      </c>
      <c r="OWS1791" s="62">
        <v>53131609</v>
      </c>
      <c r="OWT1791" s="62">
        <v>53131609</v>
      </c>
      <c r="OWU1791" s="62">
        <v>53131609</v>
      </c>
      <c r="OWV1791" s="62">
        <v>53131609</v>
      </c>
      <c r="OWW1791" s="62">
        <v>53131609</v>
      </c>
      <c r="OWX1791" s="62">
        <v>53131609</v>
      </c>
      <c r="OWY1791" s="62">
        <v>53131609</v>
      </c>
      <c r="OWZ1791" s="62">
        <v>53131609</v>
      </c>
      <c r="OXA1791" s="62">
        <v>53131609</v>
      </c>
      <c r="OXB1791" s="62">
        <v>53131609</v>
      </c>
      <c r="OXC1791" s="62">
        <v>53131609</v>
      </c>
      <c r="OXD1791" s="62">
        <v>53131609</v>
      </c>
      <c r="OXE1791" s="62">
        <v>53131609</v>
      </c>
      <c r="OXF1791" s="62">
        <v>53131609</v>
      </c>
      <c r="OXG1791" s="62">
        <v>53131609</v>
      </c>
      <c r="OXH1791" s="62">
        <v>53131609</v>
      </c>
      <c r="OXI1791" s="62">
        <v>53131609</v>
      </c>
      <c r="OXJ1791" s="62">
        <v>53131609</v>
      </c>
      <c r="OXK1791" s="62">
        <v>53131609</v>
      </c>
      <c r="OXL1791" s="62">
        <v>53131609</v>
      </c>
      <c r="OXM1791" s="62">
        <v>53131609</v>
      </c>
      <c r="OXN1791" s="62">
        <v>53131609</v>
      </c>
      <c r="OXO1791" s="62">
        <v>53131609</v>
      </c>
      <c r="OXP1791" s="62">
        <v>53131609</v>
      </c>
      <c r="OXQ1791" s="62">
        <v>53131609</v>
      </c>
      <c r="OXR1791" s="62">
        <v>53131609</v>
      </c>
      <c r="OXS1791" s="62">
        <v>53131609</v>
      </c>
      <c r="OXT1791" s="62">
        <v>53131609</v>
      </c>
      <c r="OXU1791" s="62">
        <v>53131609</v>
      </c>
      <c r="OXV1791" s="62">
        <v>53131609</v>
      </c>
      <c r="OXW1791" s="62">
        <v>53131609</v>
      </c>
      <c r="OXX1791" s="62">
        <v>53131609</v>
      </c>
      <c r="OXY1791" s="62">
        <v>53131609</v>
      </c>
      <c r="OXZ1791" s="62">
        <v>53131609</v>
      </c>
      <c r="OYA1791" s="62">
        <v>53131609</v>
      </c>
      <c r="OYB1791" s="62">
        <v>53131609</v>
      </c>
      <c r="OYC1791" s="62">
        <v>53131609</v>
      </c>
      <c r="OYD1791" s="62">
        <v>53131609</v>
      </c>
      <c r="OYE1791" s="62">
        <v>53131609</v>
      </c>
      <c r="OYF1791" s="62">
        <v>53131609</v>
      </c>
      <c r="OYG1791" s="62">
        <v>53131609</v>
      </c>
      <c r="OYH1791" s="62">
        <v>53131609</v>
      </c>
      <c r="OYI1791" s="62">
        <v>53131609</v>
      </c>
      <c r="OYJ1791" s="62">
        <v>53131609</v>
      </c>
      <c r="OYK1791" s="62">
        <v>53131609</v>
      </c>
      <c r="OYL1791" s="62">
        <v>53131609</v>
      </c>
      <c r="OYM1791" s="62">
        <v>53131609</v>
      </c>
      <c r="OYN1791" s="62">
        <v>53131609</v>
      </c>
      <c r="OYO1791" s="62">
        <v>53131609</v>
      </c>
      <c r="OYP1791" s="62">
        <v>53131609</v>
      </c>
      <c r="OYQ1791" s="62">
        <v>53131609</v>
      </c>
      <c r="OYR1791" s="62">
        <v>53131609</v>
      </c>
      <c r="OYS1791" s="62">
        <v>53131609</v>
      </c>
      <c r="OYT1791" s="62">
        <v>53131609</v>
      </c>
      <c r="OYU1791" s="62">
        <v>53131609</v>
      </c>
      <c r="OYV1791" s="62">
        <v>53131609</v>
      </c>
      <c r="OYW1791" s="62">
        <v>53131609</v>
      </c>
      <c r="OYX1791" s="62">
        <v>53131609</v>
      </c>
      <c r="OYY1791" s="62">
        <v>53131609</v>
      </c>
      <c r="OYZ1791" s="62">
        <v>53131609</v>
      </c>
      <c r="OZA1791" s="62">
        <v>53131609</v>
      </c>
      <c r="OZB1791" s="62">
        <v>53131609</v>
      </c>
      <c r="OZC1791" s="62">
        <v>53131609</v>
      </c>
      <c r="OZD1791" s="62">
        <v>53131609</v>
      </c>
      <c r="OZE1791" s="62">
        <v>53131609</v>
      </c>
      <c r="OZF1791" s="62">
        <v>53131609</v>
      </c>
      <c r="OZG1791" s="62">
        <v>53131609</v>
      </c>
      <c r="OZH1791" s="62">
        <v>53131609</v>
      </c>
      <c r="OZI1791" s="62">
        <v>53131609</v>
      </c>
      <c r="OZJ1791" s="62">
        <v>53131609</v>
      </c>
      <c r="OZK1791" s="62">
        <v>53131609</v>
      </c>
      <c r="OZL1791" s="62">
        <v>53131609</v>
      </c>
      <c r="OZM1791" s="62">
        <v>53131609</v>
      </c>
      <c r="OZN1791" s="62">
        <v>53131609</v>
      </c>
      <c r="OZO1791" s="62">
        <v>53131609</v>
      </c>
      <c r="OZP1791" s="62">
        <v>53131609</v>
      </c>
      <c r="OZQ1791" s="62">
        <v>53131609</v>
      </c>
      <c r="OZR1791" s="62">
        <v>53131609</v>
      </c>
      <c r="OZS1791" s="62">
        <v>53131609</v>
      </c>
      <c r="OZT1791" s="62">
        <v>53131609</v>
      </c>
      <c r="OZU1791" s="62">
        <v>53131609</v>
      </c>
      <c r="OZV1791" s="62">
        <v>53131609</v>
      </c>
      <c r="OZW1791" s="62">
        <v>53131609</v>
      </c>
      <c r="OZX1791" s="62">
        <v>53131609</v>
      </c>
      <c r="OZY1791" s="62">
        <v>53131609</v>
      </c>
      <c r="OZZ1791" s="62">
        <v>53131609</v>
      </c>
      <c r="PAA1791" s="62">
        <v>53131609</v>
      </c>
      <c r="PAB1791" s="62">
        <v>53131609</v>
      </c>
      <c r="PAC1791" s="62">
        <v>53131609</v>
      </c>
      <c r="PAD1791" s="62">
        <v>53131609</v>
      </c>
      <c r="PAE1791" s="62">
        <v>53131609</v>
      </c>
      <c r="PAF1791" s="62">
        <v>53131609</v>
      </c>
      <c r="PAG1791" s="62">
        <v>53131609</v>
      </c>
      <c r="PAH1791" s="62">
        <v>53131609</v>
      </c>
      <c r="PAI1791" s="62">
        <v>53131609</v>
      </c>
      <c r="PAJ1791" s="62">
        <v>53131609</v>
      </c>
      <c r="PAK1791" s="62">
        <v>53131609</v>
      </c>
      <c r="PAL1791" s="62">
        <v>53131609</v>
      </c>
      <c r="PAM1791" s="62">
        <v>53131609</v>
      </c>
      <c r="PAN1791" s="62">
        <v>53131609</v>
      </c>
      <c r="PAO1791" s="62">
        <v>53131609</v>
      </c>
      <c r="PAP1791" s="62">
        <v>53131609</v>
      </c>
      <c r="PAQ1791" s="62">
        <v>53131609</v>
      </c>
      <c r="PAR1791" s="62">
        <v>53131609</v>
      </c>
      <c r="PAS1791" s="62">
        <v>53131609</v>
      </c>
      <c r="PAT1791" s="62">
        <v>53131609</v>
      </c>
      <c r="PAU1791" s="62">
        <v>53131609</v>
      </c>
      <c r="PAV1791" s="62">
        <v>53131609</v>
      </c>
      <c r="PAW1791" s="62">
        <v>53131609</v>
      </c>
      <c r="PAX1791" s="62">
        <v>53131609</v>
      </c>
      <c r="PAY1791" s="62">
        <v>53131609</v>
      </c>
      <c r="PAZ1791" s="62">
        <v>53131609</v>
      </c>
      <c r="PBA1791" s="62">
        <v>53131609</v>
      </c>
      <c r="PBB1791" s="62">
        <v>53131609</v>
      </c>
      <c r="PBC1791" s="62">
        <v>53131609</v>
      </c>
      <c r="PBD1791" s="62">
        <v>53131609</v>
      </c>
      <c r="PBE1791" s="62">
        <v>53131609</v>
      </c>
      <c r="PBF1791" s="62">
        <v>53131609</v>
      </c>
      <c r="PBG1791" s="62">
        <v>53131609</v>
      </c>
      <c r="PBH1791" s="62">
        <v>53131609</v>
      </c>
      <c r="PBI1791" s="62">
        <v>53131609</v>
      </c>
      <c r="PBJ1791" s="62">
        <v>53131609</v>
      </c>
      <c r="PBK1791" s="62">
        <v>53131609</v>
      </c>
      <c r="PBL1791" s="62">
        <v>53131609</v>
      </c>
      <c r="PBM1791" s="62">
        <v>53131609</v>
      </c>
      <c r="PBN1791" s="62">
        <v>53131609</v>
      </c>
      <c r="PBO1791" s="62">
        <v>53131609</v>
      </c>
      <c r="PBP1791" s="62">
        <v>53131609</v>
      </c>
      <c r="PBQ1791" s="62">
        <v>53131609</v>
      </c>
      <c r="PBR1791" s="62">
        <v>53131609</v>
      </c>
      <c r="PBS1791" s="62">
        <v>53131609</v>
      </c>
      <c r="PBT1791" s="62">
        <v>53131609</v>
      </c>
      <c r="PBU1791" s="62">
        <v>53131609</v>
      </c>
      <c r="PBV1791" s="62">
        <v>53131609</v>
      </c>
      <c r="PBW1791" s="62">
        <v>53131609</v>
      </c>
      <c r="PBX1791" s="62">
        <v>53131609</v>
      </c>
      <c r="PBY1791" s="62">
        <v>53131609</v>
      </c>
      <c r="PBZ1791" s="62">
        <v>53131609</v>
      </c>
      <c r="PCA1791" s="62">
        <v>53131609</v>
      </c>
      <c r="PCB1791" s="62">
        <v>53131609</v>
      </c>
      <c r="PCC1791" s="62">
        <v>53131609</v>
      </c>
      <c r="PCD1791" s="62">
        <v>53131609</v>
      </c>
      <c r="PCE1791" s="62">
        <v>53131609</v>
      </c>
      <c r="PCF1791" s="62">
        <v>53131609</v>
      </c>
      <c r="PCG1791" s="62">
        <v>53131609</v>
      </c>
      <c r="PCH1791" s="62">
        <v>53131609</v>
      </c>
      <c r="PCI1791" s="62">
        <v>53131609</v>
      </c>
      <c r="PCJ1791" s="62">
        <v>53131609</v>
      </c>
      <c r="PCK1791" s="62">
        <v>53131609</v>
      </c>
      <c r="PCL1791" s="62">
        <v>53131609</v>
      </c>
      <c r="PCM1791" s="62">
        <v>53131609</v>
      </c>
      <c r="PCN1791" s="62">
        <v>53131609</v>
      </c>
      <c r="PCO1791" s="62">
        <v>53131609</v>
      </c>
      <c r="PCP1791" s="62">
        <v>53131609</v>
      </c>
      <c r="PCQ1791" s="62">
        <v>53131609</v>
      </c>
      <c r="PCR1791" s="62">
        <v>53131609</v>
      </c>
      <c r="PCS1791" s="62">
        <v>53131609</v>
      </c>
      <c r="PCT1791" s="62">
        <v>53131609</v>
      </c>
      <c r="PCU1791" s="62">
        <v>53131609</v>
      </c>
      <c r="PCV1791" s="62">
        <v>53131609</v>
      </c>
      <c r="PCW1791" s="62">
        <v>53131609</v>
      </c>
      <c r="PCX1791" s="62">
        <v>53131609</v>
      </c>
      <c r="PCY1791" s="62">
        <v>53131609</v>
      </c>
      <c r="PCZ1791" s="62">
        <v>53131609</v>
      </c>
      <c r="PDA1791" s="62">
        <v>53131609</v>
      </c>
      <c r="PDB1791" s="62">
        <v>53131609</v>
      </c>
      <c r="PDC1791" s="62">
        <v>53131609</v>
      </c>
      <c r="PDD1791" s="62">
        <v>53131609</v>
      </c>
      <c r="PDE1791" s="62">
        <v>53131609</v>
      </c>
      <c r="PDF1791" s="62">
        <v>53131609</v>
      </c>
      <c r="PDG1791" s="62">
        <v>53131609</v>
      </c>
      <c r="PDH1791" s="62">
        <v>53131609</v>
      </c>
      <c r="PDI1791" s="62">
        <v>53131609</v>
      </c>
      <c r="PDJ1791" s="62">
        <v>53131609</v>
      </c>
      <c r="PDK1791" s="62">
        <v>53131609</v>
      </c>
      <c r="PDL1791" s="62">
        <v>53131609</v>
      </c>
      <c r="PDM1791" s="62">
        <v>53131609</v>
      </c>
      <c r="PDN1791" s="62">
        <v>53131609</v>
      </c>
      <c r="PDO1791" s="62">
        <v>53131609</v>
      </c>
      <c r="PDP1791" s="62">
        <v>53131609</v>
      </c>
      <c r="PDQ1791" s="62">
        <v>53131609</v>
      </c>
      <c r="PDR1791" s="62">
        <v>53131609</v>
      </c>
      <c r="PDS1791" s="62">
        <v>53131609</v>
      </c>
      <c r="PDT1791" s="62">
        <v>53131609</v>
      </c>
      <c r="PDU1791" s="62">
        <v>53131609</v>
      </c>
      <c r="PDV1791" s="62">
        <v>53131609</v>
      </c>
      <c r="PDW1791" s="62">
        <v>53131609</v>
      </c>
      <c r="PDX1791" s="62">
        <v>53131609</v>
      </c>
      <c r="PDY1791" s="62">
        <v>53131609</v>
      </c>
      <c r="PDZ1791" s="62">
        <v>53131609</v>
      </c>
      <c r="PEA1791" s="62">
        <v>53131609</v>
      </c>
      <c r="PEB1791" s="62">
        <v>53131609</v>
      </c>
      <c r="PEC1791" s="62">
        <v>53131609</v>
      </c>
      <c r="PED1791" s="62">
        <v>53131609</v>
      </c>
      <c r="PEE1791" s="62">
        <v>53131609</v>
      </c>
      <c r="PEF1791" s="62">
        <v>53131609</v>
      </c>
      <c r="PEG1791" s="62">
        <v>53131609</v>
      </c>
      <c r="PEH1791" s="62">
        <v>53131609</v>
      </c>
      <c r="PEI1791" s="62">
        <v>53131609</v>
      </c>
      <c r="PEJ1791" s="62">
        <v>53131609</v>
      </c>
      <c r="PEK1791" s="62">
        <v>53131609</v>
      </c>
      <c r="PEL1791" s="62">
        <v>53131609</v>
      </c>
      <c r="PEM1791" s="62">
        <v>53131609</v>
      </c>
      <c r="PEN1791" s="62">
        <v>53131609</v>
      </c>
      <c r="PEO1791" s="62">
        <v>53131609</v>
      </c>
      <c r="PEP1791" s="62">
        <v>53131609</v>
      </c>
      <c r="PEQ1791" s="62">
        <v>53131609</v>
      </c>
      <c r="PER1791" s="62">
        <v>53131609</v>
      </c>
      <c r="PES1791" s="62">
        <v>53131609</v>
      </c>
      <c r="PET1791" s="62">
        <v>53131609</v>
      </c>
      <c r="PEU1791" s="62">
        <v>53131609</v>
      </c>
      <c r="PEV1791" s="62">
        <v>53131609</v>
      </c>
      <c r="PEW1791" s="62">
        <v>53131609</v>
      </c>
      <c r="PEX1791" s="62">
        <v>53131609</v>
      </c>
      <c r="PEY1791" s="62">
        <v>53131609</v>
      </c>
      <c r="PEZ1791" s="62">
        <v>53131609</v>
      </c>
      <c r="PFA1791" s="62">
        <v>53131609</v>
      </c>
      <c r="PFB1791" s="62">
        <v>53131609</v>
      </c>
      <c r="PFC1791" s="62">
        <v>53131609</v>
      </c>
      <c r="PFD1791" s="62">
        <v>53131609</v>
      </c>
      <c r="PFE1791" s="62">
        <v>53131609</v>
      </c>
      <c r="PFF1791" s="62">
        <v>53131609</v>
      </c>
      <c r="PFG1791" s="62">
        <v>53131609</v>
      </c>
      <c r="PFH1791" s="62">
        <v>53131609</v>
      </c>
      <c r="PFI1791" s="62">
        <v>53131609</v>
      </c>
      <c r="PFJ1791" s="62">
        <v>53131609</v>
      </c>
      <c r="PFK1791" s="62">
        <v>53131609</v>
      </c>
      <c r="PFL1791" s="62">
        <v>53131609</v>
      </c>
      <c r="PFM1791" s="62">
        <v>53131609</v>
      </c>
      <c r="PFN1791" s="62">
        <v>53131609</v>
      </c>
      <c r="PFO1791" s="62">
        <v>53131609</v>
      </c>
      <c r="PFP1791" s="62">
        <v>53131609</v>
      </c>
      <c r="PFQ1791" s="62">
        <v>53131609</v>
      </c>
      <c r="PFR1791" s="62">
        <v>53131609</v>
      </c>
      <c r="PFS1791" s="62">
        <v>53131609</v>
      </c>
      <c r="PFT1791" s="62">
        <v>53131609</v>
      </c>
      <c r="PFU1791" s="62">
        <v>53131609</v>
      </c>
      <c r="PFV1791" s="62">
        <v>53131609</v>
      </c>
      <c r="PFW1791" s="62">
        <v>53131609</v>
      </c>
      <c r="PFX1791" s="62">
        <v>53131609</v>
      </c>
      <c r="PFY1791" s="62">
        <v>53131609</v>
      </c>
      <c r="PFZ1791" s="62">
        <v>53131609</v>
      </c>
      <c r="PGA1791" s="62">
        <v>53131609</v>
      </c>
      <c r="PGB1791" s="62">
        <v>53131609</v>
      </c>
      <c r="PGC1791" s="62">
        <v>53131609</v>
      </c>
      <c r="PGD1791" s="62">
        <v>53131609</v>
      </c>
      <c r="PGE1791" s="62">
        <v>53131609</v>
      </c>
      <c r="PGF1791" s="62">
        <v>53131609</v>
      </c>
      <c r="PGG1791" s="62">
        <v>53131609</v>
      </c>
      <c r="PGH1791" s="62">
        <v>53131609</v>
      </c>
      <c r="PGI1791" s="62">
        <v>53131609</v>
      </c>
      <c r="PGJ1791" s="62">
        <v>53131609</v>
      </c>
      <c r="PGK1791" s="62">
        <v>53131609</v>
      </c>
      <c r="PGL1791" s="62">
        <v>53131609</v>
      </c>
      <c r="PGM1791" s="62">
        <v>53131609</v>
      </c>
      <c r="PGN1791" s="62">
        <v>53131609</v>
      </c>
      <c r="PGO1791" s="62">
        <v>53131609</v>
      </c>
      <c r="PGP1791" s="62">
        <v>53131609</v>
      </c>
      <c r="PGQ1791" s="62">
        <v>53131609</v>
      </c>
      <c r="PGR1791" s="62">
        <v>53131609</v>
      </c>
      <c r="PGS1791" s="62">
        <v>53131609</v>
      </c>
      <c r="PGT1791" s="62">
        <v>53131609</v>
      </c>
      <c r="PGU1791" s="62">
        <v>53131609</v>
      </c>
      <c r="PGV1791" s="62">
        <v>53131609</v>
      </c>
      <c r="PGW1791" s="62">
        <v>53131609</v>
      </c>
      <c r="PGX1791" s="62">
        <v>53131609</v>
      </c>
      <c r="PGY1791" s="62">
        <v>53131609</v>
      </c>
      <c r="PGZ1791" s="62">
        <v>53131609</v>
      </c>
      <c r="PHA1791" s="62">
        <v>53131609</v>
      </c>
      <c r="PHB1791" s="62">
        <v>53131609</v>
      </c>
      <c r="PHC1791" s="62">
        <v>53131609</v>
      </c>
      <c r="PHD1791" s="62">
        <v>53131609</v>
      </c>
      <c r="PHE1791" s="62">
        <v>53131609</v>
      </c>
      <c r="PHF1791" s="62">
        <v>53131609</v>
      </c>
      <c r="PHG1791" s="62">
        <v>53131609</v>
      </c>
      <c r="PHH1791" s="62">
        <v>53131609</v>
      </c>
      <c r="PHI1791" s="62">
        <v>53131609</v>
      </c>
      <c r="PHJ1791" s="62">
        <v>53131609</v>
      </c>
      <c r="PHK1791" s="62">
        <v>53131609</v>
      </c>
      <c r="PHL1791" s="62">
        <v>53131609</v>
      </c>
      <c r="PHM1791" s="62">
        <v>53131609</v>
      </c>
      <c r="PHN1791" s="62">
        <v>53131609</v>
      </c>
      <c r="PHO1791" s="62">
        <v>53131609</v>
      </c>
      <c r="PHP1791" s="62">
        <v>53131609</v>
      </c>
      <c r="PHQ1791" s="62">
        <v>53131609</v>
      </c>
      <c r="PHR1791" s="62">
        <v>53131609</v>
      </c>
      <c r="PHS1791" s="62">
        <v>53131609</v>
      </c>
      <c r="PHT1791" s="62">
        <v>53131609</v>
      </c>
      <c r="PHU1791" s="62">
        <v>53131609</v>
      </c>
      <c r="PHV1791" s="62">
        <v>53131609</v>
      </c>
      <c r="PHW1791" s="62">
        <v>53131609</v>
      </c>
      <c r="PHX1791" s="62">
        <v>53131609</v>
      </c>
      <c r="PHY1791" s="62">
        <v>53131609</v>
      </c>
      <c r="PHZ1791" s="62">
        <v>53131609</v>
      </c>
      <c r="PIA1791" s="62">
        <v>53131609</v>
      </c>
      <c r="PIB1791" s="62">
        <v>53131609</v>
      </c>
      <c r="PIC1791" s="62">
        <v>53131609</v>
      </c>
      <c r="PID1791" s="62">
        <v>53131609</v>
      </c>
      <c r="PIE1791" s="62">
        <v>53131609</v>
      </c>
      <c r="PIF1791" s="62">
        <v>53131609</v>
      </c>
      <c r="PIG1791" s="62">
        <v>53131609</v>
      </c>
      <c r="PIH1791" s="62">
        <v>53131609</v>
      </c>
      <c r="PII1791" s="62">
        <v>53131609</v>
      </c>
      <c r="PIJ1791" s="62">
        <v>53131609</v>
      </c>
      <c r="PIK1791" s="62">
        <v>53131609</v>
      </c>
      <c r="PIL1791" s="62">
        <v>53131609</v>
      </c>
      <c r="PIM1791" s="62">
        <v>53131609</v>
      </c>
      <c r="PIN1791" s="62">
        <v>53131609</v>
      </c>
      <c r="PIO1791" s="62">
        <v>53131609</v>
      </c>
      <c r="PIP1791" s="62">
        <v>53131609</v>
      </c>
      <c r="PIQ1791" s="62">
        <v>53131609</v>
      </c>
      <c r="PIR1791" s="62">
        <v>53131609</v>
      </c>
      <c r="PIS1791" s="62">
        <v>53131609</v>
      </c>
      <c r="PIT1791" s="62">
        <v>53131609</v>
      </c>
      <c r="PIU1791" s="62">
        <v>53131609</v>
      </c>
      <c r="PIV1791" s="62">
        <v>53131609</v>
      </c>
      <c r="PIW1791" s="62">
        <v>53131609</v>
      </c>
      <c r="PIX1791" s="62">
        <v>53131609</v>
      </c>
      <c r="PIY1791" s="62">
        <v>53131609</v>
      </c>
      <c r="PIZ1791" s="62">
        <v>53131609</v>
      </c>
      <c r="PJA1791" s="62">
        <v>53131609</v>
      </c>
      <c r="PJB1791" s="62">
        <v>53131609</v>
      </c>
      <c r="PJC1791" s="62">
        <v>53131609</v>
      </c>
      <c r="PJD1791" s="62">
        <v>53131609</v>
      </c>
      <c r="PJE1791" s="62">
        <v>53131609</v>
      </c>
      <c r="PJF1791" s="62">
        <v>53131609</v>
      </c>
      <c r="PJG1791" s="62">
        <v>53131609</v>
      </c>
      <c r="PJH1791" s="62">
        <v>53131609</v>
      </c>
      <c r="PJI1791" s="62">
        <v>53131609</v>
      </c>
      <c r="PJJ1791" s="62">
        <v>53131609</v>
      </c>
      <c r="PJK1791" s="62">
        <v>53131609</v>
      </c>
      <c r="PJL1791" s="62">
        <v>53131609</v>
      </c>
      <c r="PJM1791" s="62">
        <v>53131609</v>
      </c>
      <c r="PJN1791" s="62">
        <v>53131609</v>
      </c>
      <c r="PJO1791" s="62">
        <v>53131609</v>
      </c>
      <c r="PJP1791" s="62">
        <v>53131609</v>
      </c>
      <c r="PJQ1791" s="62">
        <v>53131609</v>
      </c>
      <c r="PJR1791" s="62">
        <v>53131609</v>
      </c>
      <c r="PJS1791" s="62">
        <v>53131609</v>
      </c>
      <c r="PJT1791" s="62">
        <v>53131609</v>
      </c>
      <c r="PJU1791" s="62">
        <v>53131609</v>
      </c>
      <c r="PJV1791" s="62">
        <v>53131609</v>
      </c>
      <c r="PJW1791" s="62">
        <v>53131609</v>
      </c>
      <c r="PJX1791" s="62">
        <v>53131609</v>
      </c>
      <c r="PJY1791" s="62">
        <v>53131609</v>
      </c>
      <c r="PJZ1791" s="62">
        <v>53131609</v>
      </c>
      <c r="PKA1791" s="62">
        <v>53131609</v>
      </c>
      <c r="PKB1791" s="62">
        <v>53131609</v>
      </c>
      <c r="PKC1791" s="62">
        <v>53131609</v>
      </c>
      <c r="PKD1791" s="62">
        <v>53131609</v>
      </c>
      <c r="PKE1791" s="62">
        <v>53131609</v>
      </c>
      <c r="PKF1791" s="62">
        <v>53131609</v>
      </c>
      <c r="PKG1791" s="62">
        <v>53131609</v>
      </c>
      <c r="PKH1791" s="62">
        <v>53131609</v>
      </c>
      <c r="PKI1791" s="62">
        <v>53131609</v>
      </c>
      <c r="PKJ1791" s="62">
        <v>53131609</v>
      </c>
      <c r="PKK1791" s="62">
        <v>53131609</v>
      </c>
      <c r="PKL1791" s="62">
        <v>53131609</v>
      </c>
      <c r="PKM1791" s="62">
        <v>53131609</v>
      </c>
      <c r="PKN1791" s="62">
        <v>53131609</v>
      </c>
      <c r="PKO1791" s="62">
        <v>53131609</v>
      </c>
      <c r="PKP1791" s="62">
        <v>53131609</v>
      </c>
      <c r="PKQ1791" s="62">
        <v>53131609</v>
      </c>
      <c r="PKR1791" s="62">
        <v>53131609</v>
      </c>
      <c r="PKS1791" s="62">
        <v>53131609</v>
      </c>
      <c r="PKT1791" s="62">
        <v>53131609</v>
      </c>
      <c r="PKU1791" s="62">
        <v>53131609</v>
      </c>
      <c r="PKV1791" s="62">
        <v>53131609</v>
      </c>
      <c r="PKW1791" s="62">
        <v>53131609</v>
      </c>
      <c r="PKX1791" s="62">
        <v>53131609</v>
      </c>
      <c r="PKY1791" s="62">
        <v>53131609</v>
      </c>
      <c r="PKZ1791" s="62">
        <v>53131609</v>
      </c>
      <c r="PLA1791" s="62">
        <v>53131609</v>
      </c>
      <c r="PLB1791" s="62">
        <v>53131609</v>
      </c>
      <c r="PLC1791" s="62">
        <v>53131609</v>
      </c>
      <c r="PLD1791" s="62">
        <v>53131609</v>
      </c>
      <c r="PLE1791" s="62">
        <v>53131609</v>
      </c>
      <c r="PLF1791" s="62">
        <v>53131609</v>
      </c>
      <c r="PLG1791" s="62">
        <v>53131609</v>
      </c>
      <c r="PLH1791" s="62">
        <v>53131609</v>
      </c>
      <c r="PLI1791" s="62">
        <v>53131609</v>
      </c>
      <c r="PLJ1791" s="62">
        <v>53131609</v>
      </c>
      <c r="PLK1791" s="62">
        <v>53131609</v>
      </c>
      <c r="PLL1791" s="62">
        <v>53131609</v>
      </c>
      <c r="PLM1791" s="62">
        <v>53131609</v>
      </c>
      <c r="PLN1791" s="62">
        <v>53131609</v>
      </c>
      <c r="PLO1791" s="62">
        <v>53131609</v>
      </c>
      <c r="PLP1791" s="62">
        <v>53131609</v>
      </c>
      <c r="PLQ1791" s="62">
        <v>53131609</v>
      </c>
      <c r="PLR1791" s="62">
        <v>53131609</v>
      </c>
      <c r="PLS1791" s="62">
        <v>53131609</v>
      </c>
      <c r="PLT1791" s="62">
        <v>53131609</v>
      </c>
      <c r="PLU1791" s="62">
        <v>53131609</v>
      </c>
      <c r="PLV1791" s="62">
        <v>53131609</v>
      </c>
      <c r="PLW1791" s="62">
        <v>53131609</v>
      </c>
      <c r="PLX1791" s="62">
        <v>53131609</v>
      </c>
      <c r="PLY1791" s="62">
        <v>53131609</v>
      </c>
      <c r="PLZ1791" s="62">
        <v>53131609</v>
      </c>
      <c r="PMA1791" s="62">
        <v>53131609</v>
      </c>
      <c r="PMB1791" s="62">
        <v>53131609</v>
      </c>
      <c r="PMC1791" s="62">
        <v>53131609</v>
      </c>
      <c r="PMD1791" s="62">
        <v>53131609</v>
      </c>
      <c r="PME1791" s="62">
        <v>53131609</v>
      </c>
      <c r="PMF1791" s="62">
        <v>53131609</v>
      </c>
      <c r="PMG1791" s="62">
        <v>53131609</v>
      </c>
      <c r="PMH1791" s="62">
        <v>53131609</v>
      </c>
      <c r="PMI1791" s="62">
        <v>53131609</v>
      </c>
      <c r="PMJ1791" s="62">
        <v>53131609</v>
      </c>
      <c r="PMK1791" s="62">
        <v>53131609</v>
      </c>
      <c r="PML1791" s="62">
        <v>53131609</v>
      </c>
      <c r="PMM1791" s="62">
        <v>53131609</v>
      </c>
      <c r="PMN1791" s="62">
        <v>53131609</v>
      </c>
      <c r="PMO1791" s="62">
        <v>53131609</v>
      </c>
      <c r="PMP1791" s="62">
        <v>53131609</v>
      </c>
      <c r="PMQ1791" s="62">
        <v>53131609</v>
      </c>
      <c r="PMR1791" s="62">
        <v>53131609</v>
      </c>
      <c r="PMS1791" s="62">
        <v>53131609</v>
      </c>
      <c r="PMT1791" s="62">
        <v>53131609</v>
      </c>
      <c r="PMU1791" s="62">
        <v>53131609</v>
      </c>
      <c r="PMV1791" s="62">
        <v>53131609</v>
      </c>
      <c r="PMW1791" s="62">
        <v>53131609</v>
      </c>
      <c r="PMX1791" s="62">
        <v>53131609</v>
      </c>
      <c r="PMY1791" s="62">
        <v>53131609</v>
      </c>
      <c r="PMZ1791" s="62">
        <v>53131609</v>
      </c>
      <c r="PNA1791" s="62">
        <v>53131609</v>
      </c>
      <c r="PNB1791" s="62">
        <v>53131609</v>
      </c>
      <c r="PNC1791" s="62">
        <v>53131609</v>
      </c>
      <c r="PND1791" s="62">
        <v>53131609</v>
      </c>
      <c r="PNE1791" s="62">
        <v>53131609</v>
      </c>
      <c r="PNF1791" s="62">
        <v>53131609</v>
      </c>
      <c r="PNG1791" s="62">
        <v>53131609</v>
      </c>
      <c r="PNH1791" s="62">
        <v>53131609</v>
      </c>
      <c r="PNI1791" s="62">
        <v>53131609</v>
      </c>
      <c r="PNJ1791" s="62">
        <v>53131609</v>
      </c>
      <c r="PNK1791" s="62">
        <v>53131609</v>
      </c>
      <c r="PNL1791" s="62">
        <v>53131609</v>
      </c>
      <c r="PNM1791" s="62">
        <v>53131609</v>
      </c>
      <c r="PNN1791" s="62">
        <v>53131609</v>
      </c>
      <c r="PNO1791" s="62">
        <v>53131609</v>
      </c>
      <c r="PNP1791" s="62">
        <v>53131609</v>
      </c>
      <c r="PNQ1791" s="62">
        <v>53131609</v>
      </c>
      <c r="PNR1791" s="62">
        <v>53131609</v>
      </c>
      <c r="PNS1791" s="62">
        <v>53131609</v>
      </c>
      <c r="PNT1791" s="62">
        <v>53131609</v>
      </c>
      <c r="PNU1791" s="62">
        <v>53131609</v>
      </c>
      <c r="PNV1791" s="62">
        <v>53131609</v>
      </c>
      <c r="PNW1791" s="62">
        <v>53131609</v>
      </c>
      <c r="PNX1791" s="62">
        <v>53131609</v>
      </c>
      <c r="PNY1791" s="62">
        <v>53131609</v>
      </c>
      <c r="PNZ1791" s="62">
        <v>53131609</v>
      </c>
      <c r="POA1791" s="62">
        <v>53131609</v>
      </c>
      <c r="POB1791" s="62">
        <v>53131609</v>
      </c>
      <c r="POC1791" s="62">
        <v>53131609</v>
      </c>
      <c r="POD1791" s="62">
        <v>53131609</v>
      </c>
      <c r="POE1791" s="62">
        <v>53131609</v>
      </c>
      <c r="POF1791" s="62">
        <v>53131609</v>
      </c>
      <c r="POG1791" s="62">
        <v>53131609</v>
      </c>
      <c r="POH1791" s="62">
        <v>53131609</v>
      </c>
      <c r="POI1791" s="62">
        <v>53131609</v>
      </c>
      <c r="POJ1791" s="62">
        <v>53131609</v>
      </c>
      <c r="POK1791" s="62">
        <v>53131609</v>
      </c>
      <c r="POL1791" s="62">
        <v>53131609</v>
      </c>
      <c r="POM1791" s="62">
        <v>53131609</v>
      </c>
      <c r="PON1791" s="62">
        <v>53131609</v>
      </c>
      <c r="POO1791" s="62">
        <v>53131609</v>
      </c>
      <c r="POP1791" s="62">
        <v>53131609</v>
      </c>
      <c r="POQ1791" s="62">
        <v>53131609</v>
      </c>
      <c r="POR1791" s="62">
        <v>53131609</v>
      </c>
      <c r="POS1791" s="62">
        <v>53131609</v>
      </c>
      <c r="POT1791" s="62">
        <v>53131609</v>
      </c>
      <c r="POU1791" s="62">
        <v>53131609</v>
      </c>
      <c r="POV1791" s="62">
        <v>53131609</v>
      </c>
      <c r="POW1791" s="62">
        <v>53131609</v>
      </c>
      <c r="POX1791" s="62">
        <v>53131609</v>
      </c>
      <c r="POY1791" s="62">
        <v>53131609</v>
      </c>
      <c r="POZ1791" s="62">
        <v>53131609</v>
      </c>
      <c r="PPA1791" s="62">
        <v>53131609</v>
      </c>
      <c r="PPB1791" s="62">
        <v>53131609</v>
      </c>
      <c r="PPC1791" s="62">
        <v>53131609</v>
      </c>
      <c r="PPD1791" s="62">
        <v>53131609</v>
      </c>
      <c r="PPE1791" s="62">
        <v>53131609</v>
      </c>
      <c r="PPF1791" s="62">
        <v>53131609</v>
      </c>
      <c r="PPG1791" s="62">
        <v>53131609</v>
      </c>
      <c r="PPH1791" s="62">
        <v>53131609</v>
      </c>
      <c r="PPI1791" s="62">
        <v>53131609</v>
      </c>
      <c r="PPJ1791" s="62">
        <v>53131609</v>
      </c>
      <c r="PPK1791" s="62">
        <v>53131609</v>
      </c>
      <c r="PPL1791" s="62">
        <v>53131609</v>
      </c>
      <c r="PPM1791" s="62">
        <v>53131609</v>
      </c>
      <c r="PPN1791" s="62">
        <v>53131609</v>
      </c>
      <c r="PPO1791" s="62">
        <v>53131609</v>
      </c>
      <c r="PPP1791" s="62">
        <v>53131609</v>
      </c>
      <c r="PPQ1791" s="62">
        <v>53131609</v>
      </c>
      <c r="PPR1791" s="62">
        <v>53131609</v>
      </c>
      <c r="PPS1791" s="62">
        <v>53131609</v>
      </c>
      <c r="PPT1791" s="62">
        <v>53131609</v>
      </c>
      <c r="PPU1791" s="62">
        <v>53131609</v>
      </c>
      <c r="PPV1791" s="62">
        <v>53131609</v>
      </c>
      <c r="PPW1791" s="62">
        <v>53131609</v>
      </c>
      <c r="PPX1791" s="62">
        <v>53131609</v>
      </c>
      <c r="PPY1791" s="62">
        <v>53131609</v>
      </c>
      <c r="PPZ1791" s="62">
        <v>53131609</v>
      </c>
      <c r="PQA1791" s="62">
        <v>53131609</v>
      </c>
      <c r="PQB1791" s="62">
        <v>53131609</v>
      </c>
      <c r="PQC1791" s="62">
        <v>53131609</v>
      </c>
      <c r="PQD1791" s="62">
        <v>53131609</v>
      </c>
      <c r="PQE1791" s="62">
        <v>53131609</v>
      </c>
      <c r="PQF1791" s="62">
        <v>53131609</v>
      </c>
      <c r="PQG1791" s="62">
        <v>53131609</v>
      </c>
      <c r="PQH1791" s="62">
        <v>53131609</v>
      </c>
      <c r="PQI1791" s="62">
        <v>53131609</v>
      </c>
      <c r="PQJ1791" s="62">
        <v>53131609</v>
      </c>
      <c r="PQK1791" s="62">
        <v>53131609</v>
      </c>
      <c r="PQL1791" s="62">
        <v>53131609</v>
      </c>
      <c r="PQM1791" s="62">
        <v>53131609</v>
      </c>
      <c r="PQN1791" s="62">
        <v>53131609</v>
      </c>
      <c r="PQO1791" s="62">
        <v>53131609</v>
      </c>
      <c r="PQP1791" s="62">
        <v>53131609</v>
      </c>
      <c r="PQQ1791" s="62">
        <v>53131609</v>
      </c>
      <c r="PQR1791" s="62">
        <v>53131609</v>
      </c>
      <c r="PQS1791" s="62">
        <v>53131609</v>
      </c>
      <c r="PQT1791" s="62">
        <v>53131609</v>
      </c>
      <c r="PQU1791" s="62">
        <v>53131609</v>
      </c>
      <c r="PQV1791" s="62">
        <v>53131609</v>
      </c>
      <c r="PQW1791" s="62">
        <v>53131609</v>
      </c>
      <c r="PQX1791" s="62">
        <v>53131609</v>
      </c>
      <c r="PQY1791" s="62">
        <v>53131609</v>
      </c>
      <c r="PQZ1791" s="62">
        <v>53131609</v>
      </c>
      <c r="PRA1791" s="62">
        <v>53131609</v>
      </c>
      <c r="PRB1791" s="62">
        <v>53131609</v>
      </c>
      <c r="PRC1791" s="62">
        <v>53131609</v>
      </c>
      <c r="PRD1791" s="62">
        <v>53131609</v>
      </c>
      <c r="PRE1791" s="62">
        <v>53131609</v>
      </c>
      <c r="PRF1791" s="62">
        <v>53131609</v>
      </c>
      <c r="PRG1791" s="62">
        <v>53131609</v>
      </c>
      <c r="PRH1791" s="62">
        <v>53131609</v>
      </c>
      <c r="PRI1791" s="62">
        <v>53131609</v>
      </c>
      <c r="PRJ1791" s="62">
        <v>53131609</v>
      </c>
      <c r="PRK1791" s="62">
        <v>53131609</v>
      </c>
      <c r="PRL1791" s="62">
        <v>53131609</v>
      </c>
      <c r="PRM1791" s="62">
        <v>53131609</v>
      </c>
      <c r="PRN1791" s="62">
        <v>53131609</v>
      </c>
      <c r="PRO1791" s="62">
        <v>53131609</v>
      </c>
      <c r="PRP1791" s="62">
        <v>53131609</v>
      </c>
      <c r="PRQ1791" s="62">
        <v>53131609</v>
      </c>
      <c r="PRR1791" s="62">
        <v>53131609</v>
      </c>
      <c r="PRS1791" s="62">
        <v>53131609</v>
      </c>
      <c r="PRT1791" s="62">
        <v>53131609</v>
      </c>
      <c r="PRU1791" s="62">
        <v>53131609</v>
      </c>
      <c r="PRV1791" s="62">
        <v>53131609</v>
      </c>
      <c r="PRW1791" s="62">
        <v>53131609</v>
      </c>
      <c r="PRX1791" s="62">
        <v>53131609</v>
      </c>
      <c r="PRY1791" s="62">
        <v>53131609</v>
      </c>
      <c r="PRZ1791" s="62">
        <v>53131609</v>
      </c>
      <c r="PSA1791" s="62">
        <v>53131609</v>
      </c>
      <c r="PSB1791" s="62">
        <v>53131609</v>
      </c>
      <c r="PSC1791" s="62">
        <v>53131609</v>
      </c>
      <c r="PSD1791" s="62">
        <v>53131609</v>
      </c>
      <c r="PSE1791" s="62">
        <v>53131609</v>
      </c>
      <c r="PSF1791" s="62">
        <v>53131609</v>
      </c>
      <c r="PSG1791" s="62">
        <v>53131609</v>
      </c>
      <c r="PSH1791" s="62">
        <v>53131609</v>
      </c>
      <c r="PSI1791" s="62">
        <v>53131609</v>
      </c>
      <c r="PSJ1791" s="62">
        <v>53131609</v>
      </c>
      <c r="PSK1791" s="62">
        <v>53131609</v>
      </c>
      <c r="PSL1791" s="62">
        <v>53131609</v>
      </c>
      <c r="PSM1791" s="62">
        <v>53131609</v>
      </c>
      <c r="PSN1791" s="62">
        <v>53131609</v>
      </c>
      <c r="PSO1791" s="62">
        <v>53131609</v>
      </c>
      <c r="PSP1791" s="62">
        <v>53131609</v>
      </c>
      <c r="PSQ1791" s="62">
        <v>53131609</v>
      </c>
      <c r="PSR1791" s="62">
        <v>53131609</v>
      </c>
      <c r="PSS1791" s="62">
        <v>53131609</v>
      </c>
      <c r="PST1791" s="62">
        <v>53131609</v>
      </c>
      <c r="PSU1791" s="62">
        <v>53131609</v>
      </c>
      <c r="PSV1791" s="62">
        <v>53131609</v>
      </c>
      <c r="PSW1791" s="62">
        <v>53131609</v>
      </c>
      <c r="PSX1791" s="62">
        <v>53131609</v>
      </c>
      <c r="PSY1791" s="62">
        <v>53131609</v>
      </c>
      <c r="PSZ1791" s="62">
        <v>53131609</v>
      </c>
      <c r="PTA1791" s="62">
        <v>53131609</v>
      </c>
      <c r="PTB1791" s="62">
        <v>53131609</v>
      </c>
      <c r="PTC1791" s="62">
        <v>53131609</v>
      </c>
      <c r="PTD1791" s="62">
        <v>53131609</v>
      </c>
      <c r="PTE1791" s="62">
        <v>53131609</v>
      </c>
      <c r="PTF1791" s="62">
        <v>53131609</v>
      </c>
      <c r="PTG1791" s="62">
        <v>53131609</v>
      </c>
      <c r="PTH1791" s="62">
        <v>53131609</v>
      </c>
      <c r="PTI1791" s="62">
        <v>53131609</v>
      </c>
      <c r="PTJ1791" s="62">
        <v>53131609</v>
      </c>
      <c r="PTK1791" s="62">
        <v>53131609</v>
      </c>
      <c r="PTL1791" s="62">
        <v>53131609</v>
      </c>
      <c r="PTM1791" s="62">
        <v>53131609</v>
      </c>
      <c r="PTN1791" s="62">
        <v>53131609</v>
      </c>
      <c r="PTO1791" s="62">
        <v>53131609</v>
      </c>
      <c r="PTP1791" s="62">
        <v>53131609</v>
      </c>
      <c r="PTQ1791" s="62">
        <v>53131609</v>
      </c>
      <c r="PTR1791" s="62">
        <v>53131609</v>
      </c>
      <c r="PTS1791" s="62">
        <v>53131609</v>
      </c>
      <c r="PTT1791" s="62">
        <v>53131609</v>
      </c>
      <c r="PTU1791" s="62">
        <v>53131609</v>
      </c>
      <c r="PTV1791" s="62">
        <v>53131609</v>
      </c>
      <c r="PTW1791" s="62">
        <v>53131609</v>
      </c>
      <c r="PTX1791" s="62">
        <v>53131609</v>
      </c>
      <c r="PTY1791" s="62">
        <v>53131609</v>
      </c>
      <c r="PTZ1791" s="62">
        <v>53131609</v>
      </c>
      <c r="PUA1791" s="62">
        <v>53131609</v>
      </c>
      <c r="PUB1791" s="62">
        <v>53131609</v>
      </c>
      <c r="PUC1791" s="62">
        <v>53131609</v>
      </c>
      <c r="PUD1791" s="62">
        <v>53131609</v>
      </c>
      <c r="PUE1791" s="62">
        <v>53131609</v>
      </c>
      <c r="PUF1791" s="62">
        <v>53131609</v>
      </c>
      <c r="PUG1791" s="62">
        <v>53131609</v>
      </c>
      <c r="PUH1791" s="62">
        <v>53131609</v>
      </c>
      <c r="PUI1791" s="62">
        <v>53131609</v>
      </c>
      <c r="PUJ1791" s="62">
        <v>53131609</v>
      </c>
      <c r="PUK1791" s="62">
        <v>53131609</v>
      </c>
      <c r="PUL1791" s="62">
        <v>53131609</v>
      </c>
      <c r="PUM1791" s="62">
        <v>53131609</v>
      </c>
      <c r="PUN1791" s="62">
        <v>53131609</v>
      </c>
      <c r="PUO1791" s="62">
        <v>53131609</v>
      </c>
      <c r="PUP1791" s="62">
        <v>53131609</v>
      </c>
      <c r="PUQ1791" s="62">
        <v>53131609</v>
      </c>
      <c r="PUR1791" s="62">
        <v>53131609</v>
      </c>
      <c r="PUS1791" s="62">
        <v>53131609</v>
      </c>
      <c r="PUT1791" s="62">
        <v>53131609</v>
      </c>
      <c r="PUU1791" s="62">
        <v>53131609</v>
      </c>
      <c r="PUV1791" s="62">
        <v>53131609</v>
      </c>
      <c r="PUW1791" s="62">
        <v>53131609</v>
      </c>
      <c r="PUX1791" s="62">
        <v>53131609</v>
      </c>
      <c r="PUY1791" s="62">
        <v>53131609</v>
      </c>
      <c r="PUZ1791" s="62">
        <v>53131609</v>
      </c>
      <c r="PVA1791" s="62">
        <v>53131609</v>
      </c>
      <c r="PVB1791" s="62">
        <v>53131609</v>
      </c>
      <c r="PVC1791" s="62">
        <v>53131609</v>
      </c>
      <c r="PVD1791" s="62">
        <v>53131609</v>
      </c>
      <c r="PVE1791" s="62">
        <v>53131609</v>
      </c>
      <c r="PVF1791" s="62">
        <v>53131609</v>
      </c>
      <c r="PVG1791" s="62">
        <v>53131609</v>
      </c>
      <c r="PVH1791" s="62">
        <v>53131609</v>
      </c>
      <c r="PVI1791" s="62">
        <v>53131609</v>
      </c>
      <c r="PVJ1791" s="62">
        <v>53131609</v>
      </c>
      <c r="PVK1791" s="62">
        <v>53131609</v>
      </c>
      <c r="PVL1791" s="62">
        <v>53131609</v>
      </c>
      <c r="PVM1791" s="62">
        <v>53131609</v>
      </c>
      <c r="PVN1791" s="62">
        <v>53131609</v>
      </c>
      <c r="PVO1791" s="62">
        <v>53131609</v>
      </c>
      <c r="PVP1791" s="62">
        <v>53131609</v>
      </c>
      <c r="PVQ1791" s="62">
        <v>53131609</v>
      </c>
      <c r="PVR1791" s="62">
        <v>53131609</v>
      </c>
      <c r="PVS1791" s="62">
        <v>53131609</v>
      </c>
      <c r="PVT1791" s="62">
        <v>53131609</v>
      </c>
      <c r="PVU1791" s="62">
        <v>53131609</v>
      </c>
      <c r="PVV1791" s="62">
        <v>53131609</v>
      </c>
      <c r="PVW1791" s="62">
        <v>53131609</v>
      </c>
      <c r="PVX1791" s="62">
        <v>53131609</v>
      </c>
      <c r="PVY1791" s="62">
        <v>53131609</v>
      </c>
      <c r="PVZ1791" s="62">
        <v>53131609</v>
      </c>
      <c r="PWA1791" s="62">
        <v>53131609</v>
      </c>
      <c r="PWB1791" s="62">
        <v>53131609</v>
      </c>
      <c r="PWC1791" s="62">
        <v>53131609</v>
      </c>
      <c r="PWD1791" s="62">
        <v>53131609</v>
      </c>
      <c r="PWE1791" s="62">
        <v>53131609</v>
      </c>
      <c r="PWF1791" s="62">
        <v>53131609</v>
      </c>
      <c r="PWG1791" s="62">
        <v>53131609</v>
      </c>
      <c r="PWH1791" s="62">
        <v>53131609</v>
      </c>
      <c r="PWI1791" s="62">
        <v>53131609</v>
      </c>
      <c r="PWJ1791" s="62">
        <v>53131609</v>
      </c>
      <c r="PWK1791" s="62">
        <v>53131609</v>
      </c>
      <c r="PWL1791" s="62">
        <v>53131609</v>
      </c>
      <c r="PWM1791" s="62">
        <v>53131609</v>
      </c>
      <c r="PWN1791" s="62">
        <v>53131609</v>
      </c>
      <c r="PWO1791" s="62">
        <v>53131609</v>
      </c>
      <c r="PWP1791" s="62">
        <v>53131609</v>
      </c>
      <c r="PWQ1791" s="62">
        <v>53131609</v>
      </c>
      <c r="PWR1791" s="62">
        <v>53131609</v>
      </c>
      <c r="PWS1791" s="62">
        <v>53131609</v>
      </c>
      <c r="PWT1791" s="62">
        <v>53131609</v>
      </c>
      <c r="PWU1791" s="62">
        <v>53131609</v>
      </c>
      <c r="PWV1791" s="62">
        <v>53131609</v>
      </c>
      <c r="PWW1791" s="62">
        <v>53131609</v>
      </c>
      <c r="PWX1791" s="62">
        <v>53131609</v>
      </c>
      <c r="PWY1791" s="62">
        <v>53131609</v>
      </c>
      <c r="PWZ1791" s="62">
        <v>53131609</v>
      </c>
      <c r="PXA1791" s="62">
        <v>53131609</v>
      </c>
      <c r="PXB1791" s="62">
        <v>53131609</v>
      </c>
      <c r="PXC1791" s="62">
        <v>53131609</v>
      </c>
      <c r="PXD1791" s="62">
        <v>53131609</v>
      </c>
      <c r="PXE1791" s="62">
        <v>53131609</v>
      </c>
      <c r="PXF1791" s="62">
        <v>53131609</v>
      </c>
      <c r="PXG1791" s="62">
        <v>53131609</v>
      </c>
      <c r="PXH1791" s="62">
        <v>53131609</v>
      </c>
      <c r="PXI1791" s="62">
        <v>53131609</v>
      </c>
      <c r="PXJ1791" s="62">
        <v>53131609</v>
      </c>
      <c r="PXK1791" s="62">
        <v>53131609</v>
      </c>
      <c r="PXL1791" s="62">
        <v>53131609</v>
      </c>
      <c r="PXM1791" s="62">
        <v>53131609</v>
      </c>
      <c r="PXN1791" s="62">
        <v>53131609</v>
      </c>
      <c r="PXO1791" s="62">
        <v>53131609</v>
      </c>
      <c r="PXP1791" s="62">
        <v>53131609</v>
      </c>
      <c r="PXQ1791" s="62">
        <v>53131609</v>
      </c>
      <c r="PXR1791" s="62">
        <v>53131609</v>
      </c>
      <c r="PXS1791" s="62">
        <v>53131609</v>
      </c>
      <c r="PXT1791" s="62">
        <v>53131609</v>
      </c>
      <c r="PXU1791" s="62">
        <v>53131609</v>
      </c>
      <c r="PXV1791" s="62">
        <v>53131609</v>
      </c>
      <c r="PXW1791" s="62">
        <v>53131609</v>
      </c>
      <c r="PXX1791" s="62">
        <v>53131609</v>
      </c>
      <c r="PXY1791" s="62">
        <v>53131609</v>
      </c>
      <c r="PXZ1791" s="62">
        <v>53131609</v>
      </c>
      <c r="PYA1791" s="62">
        <v>53131609</v>
      </c>
      <c r="PYB1791" s="62">
        <v>53131609</v>
      </c>
      <c r="PYC1791" s="62">
        <v>53131609</v>
      </c>
      <c r="PYD1791" s="62">
        <v>53131609</v>
      </c>
      <c r="PYE1791" s="62">
        <v>53131609</v>
      </c>
      <c r="PYF1791" s="62">
        <v>53131609</v>
      </c>
      <c r="PYG1791" s="62">
        <v>53131609</v>
      </c>
      <c r="PYH1791" s="62">
        <v>53131609</v>
      </c>
      <c r="PYI1791" s="62">
        <v>53131609</v>
      </c>
      <c r="PYJ1791" s="62">
        <v>53131609</v>
      </c>
      <c r="PYK1791" s="62">
        <v>53131609</v>
      </c>
      <c r="PYL1791" s="62">
        <v>53131609</v>
      </c>
      <c r="PYM1791" s="62">
        <v>53131609</v>
      </c>
      <c r="PYN1791" s="62">
        <v>53131609</v>
      </c>
      <c r="PYO1791" s="62">
        <v>53131609</v>
      </c>
      <c r="PYP1791" s="62">
        <v>53131609</v>
      </c>
      <c r="PYQ1791" s="62">
        <v>53131609</v>
      </c>
      <c r="PYR1791" s="62">
        <v>53131609</v>
      </c>
      <c r="PYS1791" s="62">
        <v>53131609</v>
      </c>
      <c r="PYT1791" s="62">
        <v>53131609</v>
      </c>
      <c r="PYU1791" s="62">
        <v>53131609</v>
      </c>
      <c r="PYV1791" s="62">
        <v>53131609</v>
      </c>
      <c r="PYW1791" s="62">
        <v>53131609</v>
      </c>
      <c r="PYX1791" s="62">
        <v>53131609</v>
      </c>
      <c r="PYY1791" s="62">
        <v>53131609</v>
      </c>
      <c r="PYZ1791" s="62">
        <v>53131609</v>
      </c>
      <c r="PZA1791" s="62">
        <v>53131609</v>
      </c>
      <c r="PZB1791" s="62">
        <v>53131609</v>
      </c>
      <c r="PZC1791" s="62">
        <v>53131609</v>
      </c>
      <c r="PZD1791" s="62">
        <v>53131609</v>
      </c>
      <c r="PZE1791" s="62">
        <v>53131609</v>
      </c>
      <c r="PZF1791" s="62">
        <v>53131609</v>
      </c>
      <c r="PZG1791" s="62">
        <v>53131609</v>
      </c>
      <c r="PZH1791" s="62">
        <v>53131609</v>
      </c>
      <c r="PZI1791" s="62">
        <v>53131609</v>
      </c>
      <c r="PZJ1791" s="62">
        <v>53131609</v>
      </c>
      <c r="PZK1791" s="62">
        <v>53131609</v>
      </c>
      <c r="PZL1791" s="62">
        <v>53131609</v>
      </c>
      <c r="PZM1791" s="62">
        <v>53131609</v>
      </c>
      <c r="PZN1791" s="62">
        <v>53131609</v>
      </c>
      <c r="PZO1791" s="62">
        <v>53131609</v>
      </c>
      <c r="PZP1791" s="62">
        <v>53131609</v>
      </c>
      <c r="PZQ1791" s="62">
        <v>53131609</v>
      </c>
      <c r="PZR1791" s="62">
        <v>53131609</v>
      </c>
      <c r="PZS1791" s="62">
        <v>53131609</v>
      </c>
      <c r="PZT1791" s="62">
        <v>53131609</v>
      </c>
      <c r="PZU1791" s="62">
        <v>53131609</v>
      </c>
      <c r="PZV1791" s="62">
        <v>53131609</v>
      </c>
      <c r="PZW1791" s="62">
        <v>53131609</v>
      </c>
      <c r="PZX1791" s="62">
        <v>53131609</v>
      </c>
      <c r="PZY1791" s="62">
        <v>53131609</v>
      </c>
      <c r="PZZ1791" s="62">
        <v>53131609</v>
      </c>
      <c r="QAA1791" s="62">
        <v>53131609</v>
      </c>
      <c r="QAB1791" s="62">
        <v>53131609</v>
      </c>
      <c r="QAC1791" s="62">
        <v>53131609</v>
      </c>
      <c r="QAD1791" s="62">
        <v>53131609</v>
      </c>
      <c r="QAE1791" s="62">
        <v>53131609</v>
      </c>
      <c r="QAF1791" s="62">
        <v>53131609</v>
      </c>
      <c r="QAG1791" s="62">
        <v>53131609</v>
      </c>
      <c r="QAH1791" s="62">
        <v>53131609</v>
      </c>
      <c r="QAI1791" s="62">
        <v>53131609</v>
      </c>
      <c r="QAJ1791" s="62">
        <v>53131609</v>
      </c>
      <c r="QAK1791" s="62">
        <v>53131609</v>
      </c>
      <c r="QAL1791" s="62">
        <v>53131609</v>
      </c>
      <c r="QAM1791" s="62">
        <v>53131609</v>
      </c>
      <c r="QAN1791" s="62">
        <v>53131609</v>
      </c>
      <c r="QAO1791" s="62">
        <v>53131609</v>
      </c>
      <c r="QAP1791" s="62">
        <v>53131609</v>
      </c>
      <c r="QAQ1791" s="62">
        <v>53131609</v>
      </c>
      <c r="QAR1791" s="62">
        <v>53131609</v>
      </c>
      <c r="QAS1791" s="62">
        <v>53131609</v>
      </c>
      <c r="QAT1791" s="62">
        <v>53131609</v>
      </c>
      <c r="QAU1791" s="62">
        <v>53131609</v>
      </c>
      <c r="QAV1791" s="62">
        <v>53131609</v>
      </c>
      <c r="QAW1791" s="62">
        <v>53131609</v>
      </c>
      <c r="QAX1791" s="62">
        <v>53131609</v>
      </c>
      <c r="QAY1791" s="62">
        <v>53131609</v>
      </c>
      <c r="QAZ1791" s="62">
        <v>53131609</v>
      </c>
      <c r="QBA1791" s="62">
        <v>53131609</v>
      </c>
      <c r="QBB1791" s="62">
        <v>53131609</v>
      </c>
      <c r="QBC1791" s="62">
        <v>53131609</v>
      </c>
      <c r="QBD1791" s="62">
        <v>53131609</v>
      </c>
      <c r="QBE1791" s="62">
        <v>53131609</v>
      </c>
      <c r="QBF1791" s="62">
        <v>53131609</v>
      </c>
      <c r="QBG1791" s="62">
        <v>53131609</v>
      </c>
      <c r="QBH1791" s="62">
        <v>53131609</v>
      </c>
      <c r="QBI1791" s="62">
        <v>53131609</v>
      </c>
      <c r="QBJ1791" s="62">
        <v>53131609</v>
      </c>
      <c r="QBK1791" s="62">
        <v>53131609</v>
      </c>
      <c r="QBL1791" s="62">
        <v>53131609</v>
      </c>
      <c r="QBM1791" s="62">
        <v>53131609</v>
      </c>
      <c r="QBN1791" s="62">
        <v>53131609</v>
      </c>
      <c r="QBO1791" s="62">
        <v>53131609</v>
      </c>
      <c r="QBP1791" s="62">
        <v>53131609</v>
      </c>
      <c r="QBQ1791" s="62">
        <v>53131609</v>
      </c>
      <c r="QBR1791" s="62">
        <v>53131609</v>
      </c>
      <c r="QBS1791" s="62">
        <v>53131609</v>
      </c>
      <c r="QBT1791" s="62">
        <v>53131609</v>
      </c>
      <c r="QBU1791" s="62">
        <v>53131609</v>
      </c>
      <c r="QBV1791" s="62">
        <v>53131609</v>
      </c>
      <c r="QBW1791" s="62">
        <v>53131609</v>
      </c>
      <c r="QBX1791" s="62">
        <v>53131609</v>
      </c>
      <c r="QBY1791" s="62">
        <v>53131609</v>
      </c>
      <c r="QBZ1791" s="62">
        <v>53131609</v>
      </c>
      <c r="QCA1791" s="62">
        <v>53131609</v>
      </c>
      <c r="QCB1791" s="62">
        <v>53131609</v>
      </c>
      <c r="QCC1791" s="62">
        <v>53131609</v>
      </c>
      <c r="QCD1791" s="62">
        <v>53131609</v>
      </c>
      <c r="QCE1791" s="62">
        <v>53131609</v>
      </c>
      <c r="QCF1791" s="62">
        <v>53131609</v>
      </c>
      <c r="QCG1791" s="62">
        <v>53131609</v>
      </c>
      <c r="QCH1791" s="62">
        <v>53131609</v>
      </c>
      <c r="QCI1791" s="62">
        <v>53131609</v>
      </c>
      <c r="QCJ1791" s="62">
        <v>53131609</v>
      </c>
      <c r="QCK1791" s="62">
        <v>53131609</v>
      </c>
      <c r="QCL1791" s="62">
        <v>53131609</v>
      </c>
      <c r="QCM1791" s="62">
        <v>53131609</v>
      </c>
      <c r="QCN1791" s="62">
        <v>53131609</v>
      </c>
      <c r="QCO1791" s="62">
        <v>53131609</v>
      </c>
      <c r="QCP1791" s="62">
        <v>53131609</v>
      </c>
      <c r="QCQ1791" s="62">
        <v>53131609</v>
      </c>
      <c r="QCR1791" s="62">
        <v>53131609</v>
      </c>
      <c r="QCS1791" s="62">
        <v>53131609</v>
      </c>
      <c r="QCT1791" s="62">
        <v>53131609</v>
      </c>
      <c r="QCU1791" s="62">
        <v>53131609</v>
      </c>
      <c r="QCV1791" s="62">
        <v>53131609</v>
      </c>
      <c r="QCW1791" s="62">
        <v>53131609</v>
      </c>
      <c r="QCX1791" s="62">
        <v>53131609</v>
      </c>
      <c r="QCY1791" s="62">
        <v>53131609</v>
      </c>
      <c r="QCZ1791" s="62">
        <v>53131609</v>
      </c>
      <c r="QDA1791" s="62">
        <v>53131609</v>
      </c>
      <c r="QDB1791" s="62">
        <v>53131609</v>
      </c>
      <c r="QDC1791" s="62">
        <v>53131609</v>
      </c>
      <c r="QDD1791" s="62">
        <v>53131609</v>
      </c>
      <c r="QDE1791" s="62">
        <v>53131609</v>
      </c>
      <c r="QDF1791" s="62">
        <v>53131609</v>
      </c>
      <c r="QDG1791" s="62">
        <v>53131609</v>
      </c>
      <c r="QDH1791" s="62">
        <v>53131609</v>
      </c>
      <c r="QDI1791" s="62">
        <v>53131609</v>
      </c>
      <c r="QDJ1791" s="62">
        <v>53131609</v>
      </c>
      <c r="QDK1791" s="62">
        <v>53131609</v>
      </c>
      <c r="QDL1791" s="62">
        <v>53131609</v>
      </c>
      <c r="QDM1791" s="62">
        <v>53131609</v>
      </c>
      <c r="QDN1791" s="62">
        <v>53131609</v>
      </c>
      <c r="QDO1791" s="62">
        <v>53131609</v>
      </c>
      <c r="QDP1791" s="62">
        <v>53131609</v>
      </c>
      <c r="QDQ1791" s="62">
        <v>53131609</v>
      </c>
      <c r="QDR1791" s="62">
        <v>53131609</v>
      </c>
      <c r="QDS1791" s="62">
        <v>53131609</v>
      </c>
      <c r="QDT1791" s="62">
        <v>53131609</v>
      </c>
      <c r="QDU1791" s="62">
        <v>53131609</v>
      </c>
      <c r="QDV1791" s="62">
        <v>53131609</v>
      </c>
      <c r="QDW1791" s="62">
        <v>53131609</v>
      </c>
      <c r="QDX1791" s="62">
        <v>53131609</v>
      </c>
      <c r="QDY1791" s="62">
        <v>53131609</v>
      </c>
      <c r="QDZ1791" s="62">
        <v>53131609</v>
      </c>
      <c r="QEA1791" s="62">
        <v>53131609</v>
      </c>
      <c r="QEB1791" s="62">
        <v>53131609</v>
      </c>
      <c r="QEC1791" s="62">
        <v>53131609</v>
      </c>
      <c r="QED1791" s="62">
        <v>53131609</v>
      </c>
      <c r="QEE1791" s="62">
        <v>53131609</v>
      </c>
      <c r="QEF1791" s="62">
        <v>53131609</v>
      </c>
      <c r="QEG1791" s="62">
        <v>53131609</v>
      </c>
      <c r="QEH1791" s="62">
        <v>53131609</v>
      </c>
      <c r="QEI1791" s="62">
        <v>53131609</v>
      </c>
      <c r="QEJ1791" s="62">
        <v>53131609</v>
      </c>
      <c r="QEK1791" s="62">
        <v>53131609</v>
      </c>
      <c r="QEL1791" s="62">
        <v>53131609</v>
      </c>
      <c r="QEM1791" s="62">
        <v>53131609</v>
      </c>
      <c r="QEN1791" s="62">
        <v>53131609</v>
      </c>
      <c r="QEO1791" s="62">
        <v>53131609</v>
      </c>
      <c r="QEP1791" s="62">
        <v>53131609</v>
      </c>
      <c r="QEQ1791" s="62">
        <v>53131609</v>
      </c>
      <c r="QER1791" s="62">
        <v>53131609</v>
      </c>
      <c r="QES1791" s="62">
        <v>53131609</v>
      </c>
      <c r="QET1791" s="62">
        <v>53131609</v>
      </c>
      <c r="QEU1791" s="62">
        <v>53131609</v>
      </c>
      <c r="QEV1791" s="62">
        <v>53131609</v>
      </c>
      <c r="QEW1791" s="62">
        <v>53131609</v>
      </c>
      <c r="QEX1791" s="62">
        <v>53131609</v>
      </c>
      <c r="QEY1791" s="62">
        <v>53131609</v>
      </c>
      <c r="QEZ1791" s="62">
        <v>53131609</v>
      </c>
      <c r="QFA1791" s="62">
        <v>53131609</v>
      </c>
      <c r="QFB1791" s="62">
        <v>53131609</v>
      </c>
      <c r="QFC1791" s="62">
        <v>53131609</v>
      </c>
      <c r="QFD1791" s="62">
        <v>53131609</v>
      </c>
      <c r="QFE1791" s="62">
        <v>53131609</v>
      </c>
      <c r="QFF1791" s="62">
        <v>53131609</v>
      </c>
      <c r="QFG1791" s="62">
        <v>53131609</v>
      </c>
      <c r="QFH1791" s="62">
        <v>53131609</v>
      </c>
      <c r="QFI1791" s="62">
        <v>53131609</v>
      </c>
      <c r="QFJ1791" s="62">
        <v>53131609</v>
      </c>
      <c r="QFK1791" s="62">
        <v>53131609</v>
      </c>
      <c r="QFL1791" s="62">
        <v>53131609</v>
      </c>
      <c r="QFM1791" s="62">
        <v>53131609</v>
      </c>
      <c r="QFN1791" s="62">
        <v>53131609</v>
      </c>
      <c r="QFO1791" s="62">
        <v>53131609</v>
      </c>
      <c r="QFP1791" s="62">
        <v>53131609</v>
      </c>
      <c r="QFQ1791" s="62">
        <v>53131609</v>
      </c>
      <c r="QFR1791" s="62">
        <v>53131609</v>
      </c>
      <c r="QFS1791" s="62">
        <v>53131609</v>
      </c>
      <c r="QFT1791" s="62">
        <v>53131609</v>
      </c>
      <c r="QFU1791" s="62">
        <v>53131609</v>
      </c>
      <c r="QFV1791" s="62">
        <v>53131609</v>
      </c>
      <c r="QFW1791" s="62">
        <v>53131609</v>
      </c>
      <c r="QFX1791" s="62">
        <v>53131609</v>
      </c>
      <c r="QFY1791" s="62">
        <v>53131609</v>
      </c>
      <c r="QFZ1791" s="62">
        <v>53131609</v>
      </c>
      <c r="QGA1791" s="62">
        <v>53131609</v>
      </c>
      <c r="QGB1791" s="62">
        <v>53131609</v>
      </c>
      <c r="QGC1791" s="62">
        <v>53131609</v>
      </c>
      <c r="QGD1791" s="62">
        <v>53131609</v>
      </c>
      <c r="QGE1791" s="62">
        <v>53131609</v>
      </c>
      <c r="QGF1791" s="62">
        <v>53131609</v>
      </c>
      <c r="QGG1791" s="62">
        <v>53131609</v>
      </c>
      <c r="QGH1791" s="62">
        <v>53131609</v>
      </c>
      <c r="QGI1791" s="62">
        <v>53131609</v>
      </c>
      <c r="QGJ1791" s="62">
        <v>53131609</v>
      </c>
      <c r="QGK1791" s="62">
        <v>53131609</v>
      </c>
      <c r="QGL1791" s="62">
        <v>53131609</v>
      </c>
      <c r="QGM1791" s="62">
        <v>53131609</v>
      </c>
      <c r="QGN1791" s="62">
        <v>53131609</v>
      </c>
      <c r="QGO1791" s="62">
        <v>53131609</v>
      </c>
      <c r="QGP1791" s="62">
        <v>53131609</v>
      </c>
      <c r="QGQ1791" s="62">
        <v>53131609</v>
      </c>
      <c r="QGR1791" s="62">
        <v>53131609</v>
      </c>
      <c r="QGS1791" s="62">
        <v>53131609</v>
      </c>
      <c r="QGT1791" s="62">
        <v>53131609</v>
      </c>
      <c r="QGU1791" s="62">
        <v>53131609</v>
      </c>
      <c r="QGV1791" s="62">
        <v>53131609</v>
      </c>
      <c r="QGW1791" s="62">
        <v>53131609</v>
      </c>
      <c r="QGX1791" s="62">
        <v>53131609</v>
      </c>
      <c r="QGY1791" s="62">
        <v>53131609</v>
      </c>
      <c r="QGZ1791" s="62">
        <v>53131609</v>
      </c>
      <c r="QHA1791" s="62">
        <v>53131609</v>
      </c>
      <c r="QHB1791" s="62">
        <v>53131609</v>
      </c>
      <c r="QHC1791" s="62">
        <v>53131609</v>
      </c>
      <c r="QHD1791" s="62">
        <v>53131609</v>
      </c>
      <c r="QHE1791" s="62">
        <v>53131609</v>
      </c>
      <c r="QHF1791" s="62">
        <v>53131609</v>
      </c>
      <c r="QHG1791" s="62">
        <v>53131609</v>
      </c>
      <c r="QHH1791" s="62">
        <v>53131609</v>
      </c>
      <c r="QHI1791" s="62">
        <v>53131609</v>
      </c>
      <c r="QHJ1791" s="62">
        <v>53131609</v>
      </c>
      <c r="QHK1791" s="62">
        <v>53131609</v>
      </c>
      <c r="QHL1791" s="62">
        <v>53131609</v>
      </c>
      <c r="QHM1791" s="62">
        <v>53131609</v>
      </c>
      <c r="QHN1791" s="62">
        <v>53131609</v>
      </c>
      <c r="QHO1791" s="62">
        <v>53131609</v>
      </c>
      <c r="QHP1791" s="62">
        <v>53131609</v>
      </c>
      <c r="QHQ1791" s="62">
        <v>53131609</v>
      </c>
      <c r="QHR1791" s="62">
        <v>53131609</v>
      </c>
      <c r="QHS1791" s="62">
        <v>53131609</v>
      </c>
      <c r="QHT1791" s="62">
        <v>53131609</v>
      </c>
      <c r="QHU1791" s="62">
        <v>53131609</v>
      </c>
      <c r="QHV1791" s="62">
        <v>53131609</v>
      </c>
      <c r="QHW1791" s="62">
        <v>53131609</v>
      </c>
      <c r="QHX1791" s="62">
        <v>53131609</v>
      </c>
      <c r="QHY1791" s="62">
        <v>53131609</v>
      </c>
      <c r="QHZ1791" s="62">
        <v>53131609</v>
      </c>
      <c r="QIA1791" s="62">
        <v>53131609</v>
      </c>
      <c r="QIB1791" s="62">
        <v>53131609</v>
      </c>
      <c r="QIC1791" s="62">
        <v>53131609</v>
      </c>
      <c r="QID1791" s="62">
        <v>53131609</v>
      </c>
      <c r="QIE1791" s="62">
        <v>53131609</v>
      </c>
      <c r="QIF1791" s="62">
        <v>53131609</v>
      </c>
      <c r="QIG1791" s="62">
        <v>53131609</v>
      </c>
      <c r="QIH1791" s="62">
        <v>53131609</v>
      </c>
      <c r="QII1791" s="62">
        <v>53131609</v>
      </c>
      <c r="QIJ1791" s="62">
        <v>53131609</v>
      </c>
      <c r="QIK1791" s="62">
        <v>53131609</v>
      </c>
      <c r="QIL1791" s="62">
        <v>53131609</v>
      </c>
      <c r="QIM1791" s="62">
        <v>53131609</v>
      </c>
      <c r="QIN1791" s="62">
        <v>53131609</v>
      </c>
      <c r="QIO1791" s="62">
        <v>53131609</v>
      </c>
      <c r="QIP1791" s="62">
        <v>53131609</v>
      </c>
      <c r="QIQ1791" s="62">
        <v>53131609</v>
      </c>
      <c r="QIR1791" s="62">
        <v>53131609</v>
      </c>
      <c r="QIS1791" s="62">
        <v>53131609</v>
      </c>
      <c r="QIT1791" s="62">
        <v>53131609</v>
      </c>
      <c r="QIU1791" s="62">
        <v>53131609</v>
      </c>
      <c r="QIV1791" s="62">
        <v>53131609</v>
      </c>
      <c r="QIW1791" s="62">
        <v>53131609</v>
      </c>
      <c r="QIX1791" s="62">
        <v>53131609</v>
      </c>
      <c r="QIY1791" s="62">
        <v>53131609</v>
      </c>
      <c r="QIZ1791" s="62">
        <v>53131609</v>
      </c>
      <c r="QJA1791" s="62">
        <v>53131609</v>
      </c>
      <c r="QJB1791" s="62">
        <v>53131609</v>
      </c>
      <c r="QJC1791" s="62">
        <v>53131609</v>
      </c>
      <c r="QJD1791" s="62">
        <v>53131609</v>
      </c>
      <c r="QJE1791" s="62">
        <v>53131609</v>
      </c>
      <c r="QJF1791" s="62">
        <v>53131609</v>
      </c>
      <c r="QJG1791" s="62">
        <v>53131609</v>
      </c>
      <c r="QJH1791" s="62">
        <v>53131609</v>
      </c>
      <c r="QJI1791" s="62">
        <v>53131609</v>
      </c>
      <c r="QJJ1791" s="62">
        <v>53131609</v>
      </c>
      <c r="QJK1791" s="62">
        <v>53131609</v>
      </c>
      <c r="QJL1791" s="62">
        <v>53131609</v>
      </c>
      <c r="QJM1791" s="62">
        <v>53131609</v>
      </c>
      <c r="QJN1791" s="62">
        <v>53131609</v>
      </c>
      <c r="QJO1791" s="62">
        <v>53131609</v>
      </c>
      <c r="QJP1791" s="62">
        <v>53131609</v>
      </c>
      <c r="QJQ1791" s="62">
        <v>53131609</v>
      </c>
      <c r="QJR1791" s="62">
        <v>53131609</v>
      </c>
      <c r="QJS1791" s="62">
        <v>53131609</v>
      </c>
      <c r="QJT1791" s="62">
        <v>53131609</v>
      </c>
      <c r="QJU1791" s="62">
        <v>53131609</v>
      </c>
      <c r="QJV1791" s="62">
        <v>53131609</v>
      </c>
      <c r="QJW1791" s="62">
        <v>53131609</v>
      </c>
      <c r="QJX1791" s="62">
        <v>53131609</v>
      </c>
      <c r="QJY1791" s="62">
        <v>53131609</v>
      </c>
      <c r="QJZ1791" s="62">
        <v>53131609</v>
      </c>
      <c r="QKA1791" s="62">
        <v>53131609</v>
      </c>
      <c r="QKB1791" s="62">
        <v>53131609</v>
      </c>
      <c r="QKC1791" s="62">
        <v>53131609</v>
      </c>
      <c r="QKD1791" s="62">
        <v>53131609</v>
      </c>
      <c r="QKE1791" s="62">
        <v>53131609</v>
      </c>
      <c r="QKF1791" s="62">
        <v>53131609</v>
      </c>
      <c r="QKG1791" s="62">
        <v>53131609</v>
      </c>
      <c r="QKH1791" s="62">
        <v>53131609</v>
      </c>
      <c r="QKI1791" s="62">
        <v>53131609</v>
      </c>
      <c r="QKJ1791" s="62">
        <v>53131609</v>
      </c>
      <c r="QKK1791" s="62">
        <v>53131609</v>
      </c>
      <c r="QKL1791" s="62">
        <v>53131609</v>
      </c>
      <c r="QKM1791" s="62">
        <v>53131609</v>
      </c>
      <c r="QKN1791" s="62">
        <v>53131609</v>
      </c>
      <c r="QKO1791" s="62">
        <v>53131609</v>
      </c>
      <c r="QKP1791" s="62">
        <v>53131609</v>
      </c>
      <c r="QKQ1791" s="62">
        <v>53131609</v>
      </c>
      <c r="QKR1791" s="62">
        <v>53131609</v>
      </c>
      <c r="QKS1791" s="62">
        <v>53131609</v>
      </c>
      <c r="QKT1791" s="62">
        <v>53131609</v>
      </c>
      <c r="QKU1791" s="62">
        <v>53131609</v>
      </c>
      <c r="QKV1791" s="62">
        <v>53131609</v>
      </c>
      <c r="QKW1791" s="62">
        <v>53131609</v>
      </c>
      <c r="QKX1791" s="62">
        <v>53131609</v>
      </c>
      <c r="QKY1791" s="62">
        <v>53131609</v>
      </c>
      <c r="QKZ1791" s="62">
        <v>53131609</v>
      </c>
      <c r="QLA1791" s="62">
        <v>53131609</v>
      </c>
      <c r="QLB1791" s="62">
        <v>53131609</v>
      </c>
      <c r="QLC1791" s="62">
        <v>53131609</v>
      </c>
      <c r="QLD1791" s="62">
        <v>53131609</v>
      </c>
      <c r="QLE1791" s="62">
        <v>53131609</v>
      </c>
      <c r="QLF1791" s="62">
        <v>53131609</v>
      </c>
      <c r="QLG1791" s="62">
        <v>53131609</v>
      </c>
      <c r="QLH1791" s="62">
        <v>53131609</v>
      </c>
      <c r="QLI1791" s="62">
        <v>53131609</v>
      </c>
      <c r="QLJ1791" s="62">
        <v>53131609</v>
      </c>
      <c r="QLK1791" s="62">
        <v>53131609</v>
      </c>
      <c r="QLL1791" s="62">
        <v>53131609</v>
      </c>
      <c r="QLM1791" s="62">
        <v>53131609</v>
      </c>
      <c r="QLN1791" s="62">
        <v>53131609</v>
      </c>
      <c r="QLO1791" s="62">
        <v>53131609</v>
      </c>
      <c r="QLP1791" s="62">
        <v>53131609</v>
      </c>
      <c r="QLQ1791" s="62">
        <v>53131609</v>
      </c>
      <c r="QLR1791" s="62">
        <v>53131609</v>
      </c>
      <c r="QLS1791" s="62">
        <v>53131609</v>
      </c>
      <c r="QLT1791" s="62">
        <v>53131609</v>
      </c>
      <c r="QLU1791" s="62">
        <v>53131609</v>
      </c>
      <c r="QLV1791" s="62">
        <v>53131609</v>
      </c>
      <c r="QLW1791" s="62">
        <v>53131609</v>
      </c>
      <c r="QLX1791" s="62">
        <v>53131609</v>
      </c>
      <c r="QLY1791" s="62">
        <v>53131609</v>
      </c>
      <c r="QLZ1791" s="62">
        <v>53131609</v>
      </c>
      <c r="QMA1791" s="62">
        <v>53131609</v>
      </c>
      <c r="QMB1791" s="62">
        <v>53131609</v>
      </c>
      <c r="QMC1791" s="62">
        <v>53131609</v>
      </c>
      <c r="QMD1791" s="62">
        <v>53131609</v>
      </c>
      <c r="QME1791" s="62">
        <v>53131609</v>
      </c>
      <c r="QMF1791" s="62">
        <v>53131609</v>
      </c>
      <c r="QMG1791" s="62">
        <v>53131609</v>
      </c>
      <c r="QMH1791" s="62">
        <v>53131609</v>
      </c>
      <c r="QMI1791" s="62">
        <v>53131609</v>
      </c>
      <c r="QMJ1791" s="62">
        <v>53131609</v>
      </c>
      <c r="QMK1791" s="62">
        <v>53131609</v>
      </c>
      <c r="QML1791" s="62">
        <v>53131609</v>
      </c>
      <c r="QMM1791" s="62">
        <v>53131609</v>
      </c>
      <c r="QMN1791" s="62">
        <v>53131609</v>
      </c>
      <c r="QMO1791" s="62">
        <v>53131609</v>
      </c>
      <c r="QMP1791" s="62">
        <v>53131609</v>
      </c>
      <c r="QMQ1791" s="62">
        <v>53131609</v>
      </c>
      <c r="QMR1791" s="62">
        <v>53131609</v>
      </c>
      <c r="QMS1791" s="62">
        <v>53131609</v>
      </c>
      <c r="QMT1791" s="62">
        <v>53131609</v>
      </c>
      <c r="QMU1791" s="62">
        <v>53131609</v>
      </c>
      <c r="QMV1791" s="62">
        <v>53131609</v>
      </c>
      <c r="QMW1791" s="62">
        <v>53131609</v>
      </c>
      <c r="QMX1791" s="62">
        <v>53131609</v>
      </c>
      <c r="QMY1791" s="62">
        <v>53131609</v>
      </c>
      <c r="QMZ1791" s="62">
        <v>53131609</v>
      </c>
      <c r="QNA1791" s="62">
        <v>53131609</v>
      </c>
      <c r="QNB1791" s="62">
        <v>53131609</v>
      </c>
      <c r="QNC1791" s="62">
        <v>53131609</v>
      </c>
      <c r="QND1791" s="62">
        <v>53131609</v>
      </c>
      <c r="QNE1791" s="62">
        <v>53131609</v>
      </c>
      <c r="QNF1791" s="62">
        <v>53131609</v>
      </c>
      <c r="QNG1791" s="62">
        <v>53131609</v>
      </c>
      <c r="QNH1791" s="62">
        <v>53131609</v>
      </c>
      <c r="QNI1791" s="62">
        <v>53131609</v>
      </c>
      <c r="QNJ1791" s="62">
        <v>53131609</v>
      </c>
      <c r="QNK1791" s="62">
        <v>53131609</v>
      </c>
      <c r="QNL1791" s="62">
        <v>53131609</v>
      </c>
      <c r="QNM1791" s="62">
        <v>53131609</v>
      </c>
      <c r="QNN1791" s="62">
        <v>53131609</v>
      </c>
      <c r="QNO1791" s="62">
        <v>53131609</v>
      </c>
      <c r="QNP1791" s="62">
        <v>53131609</v>
      </c>
      <c r="QNQ1791" s="62">
        <v>53131609</v>
      </c>
      <c r="QNR1791" s="62">
        <v>53131609</v>
      </c>
      <c r="QNS1791" s="62">
        <v>53131609</v>
      </c>
      <c r="QNT1791" s="62">
        <v>53131609</v>
      </c>
      <c r="QNU1791" s="62">
        <v>53131609</v>
      </c>
      <c r="QNV1791" s="62">
        <v>53131609</v>
      </c>
      <c r="QNW1791" s="62">
        <v>53131609</v>
      </c>
      <c r="QNX1791" s="62">
        <v>53131609</v>
      </c>
      <c r="QNY1791" s="62">
        <v>53131609</v>
      </c>
      <c r="QNZ1791" s="62">
        <v>53131609</v>
      </c>
      <c r="QOA1791" s="62">
        <v>53131609</v>
      </c>
      <c r="QOB1791" s="62">
        <v>53131609</v>
      </c>
      <c r="QOC1791" s="62">
        <v>53131609</v>
      </c>
      <c r="QOD1791" s="62">
        <v>53131609</v>
      </c>
      <c r="QOE1791" s="62">
        <v>53131609</v>
      </c>
      <c r="QOF1791" s="62">
        <v>53131609</v>
      </c>
      <c r="QOG1791" s="62">
        <v>53131609</v>
      </c>
      <c r="QOH1791" s="62">
        <v>53131609</v>
      </c>
      <c r="QOI1791" s="62">
        <v>53131609</v>
      </c>
      <c r="QOJ1791" s="62">
        <v>53131609</v>
      </c>
      <c r="QOK1791" s="62">
        <v>53131609</v>
      </c>
      <c r="QOL1791" s="62">
        <v>53131609</v>
      </c>
      <c r="QOM1791" s="62">
        <v>53131609</v>
      </c>
      <c r="QON1791" s="62">
        <v>53131609</v>
      </c>
      <c r="QOO1791" s="62">
        <v>53131609</v>
      </c>
      <c r="QOP1791" s="62">
        <v>53131609</v>
      </c>
      <c r="QOQ1791" s="62">
        <v>53131609</v>
      </c>
      <c r="QOR1791" s="62">
        <v>53131609</v>
      </c>
      <c r="QOS1791" s="62">
        <v>53131609</v>
      </c>
      <c r="QOT1791" s="62">
        <v>53131609</v>
      </c>
      <c r="QOU1791" s="62">
        <v>53131609</v>
      </c>
      <c r="QOV1791" s="62">
        <v>53131609</v>
      </c>
      <c r="QOW1791" s="62">
        <v>53131609</v>
      </c>
      <c r="QOX1791" s="62">
        <v>53131609</v>
      </c>
      <c r="QOY1791" s="62">
        <v>53131609</v>
      </c>
      <c r="QOZ1791" s="62">
        <v>53131609</v>
      </c>
      <c r="QPA1791" s="62">
        <v>53131609</v>
      </c>
      <c r="QPB1791" s="62">
        <v>53131609</v>
      </c>
      <c r="QPC1791" s="62">
        <v>53131609</v>
      </c>
      <c r="QPD1791" s="62">
        <v>53131609</v>
      </c>
      <c r="QPE1791" s="62">
        <v>53131609</v>
      </c>
      <c r="QPF1791" s="62">
        <v>53131609</v>
      </c>
      <c r="QPG1791" s="62">
        <v>53131609</v>
      </c>
      <c r="QPH1791" s="62">
        <v>53131609</v>
      </c>
      <c r="QPI1791" s="62">
        <v>53131609</v>
      </c>
      <c r="QPJ1791" s="62">
        <v>53131609</v>
      </c>
      <c r="QPK1791" s="62">
        <v>53131609</v>
      </c>
      <c r="QPL1791" s="62">
        <v>53131609</v>
      </c>
      <c r="QPM1791" s="62">
        <v>53131609</v>
      </c>
      <c r="QPN1791" s="62">
        <v>53131609</v>
      </c>
      <c r="QPO1791" s="62">
        <v>53131609</v>
      </c>
      <c r="QPP1791" s="62">
        <v>53131609</v>
      </c>
      <c r="QPQ1791" s="62">
        <v>53131609</v>
      </c>
      <c r="QPR1791" s="62">
        <v>53131609</v>
      </c>
      <c r="QPS1791" s="62">
        <v>53131609</v>
      </c>
      <c r="QPT1791" s="62">
        <v>53131609</v>
      </c>
      <c r="QPU1791" s="62">
        <v>53131609</v>
      </c>
      <c r="QPV1791" s="62">
        <v>53131609</v>
      </c>
      <c r="QPW1791" s="62">
        <v>53131609</v>
      </c>
      <c r="QPX1791" s="62">
        <v>53131609</v>
      </c>
      <c r="QPY1791" s="62">
        <v>53131609</v>
      </c>
      <c r="QPZ1791" s="62">
        <v>53131609</v>
      </c>
      <c r="QQA1791" s="62">
        <v>53131609</v>
      </c>
      <c r="QQB1791" s="62">
        <v>53131609</v>
      </c>
      <c r="QQC1791" s="62">
        <v>53131609</v>
      </c>
      <c r="QQD1791" s="62">
        <v>53131609</v>
      </c>
      <c r="QQE1791" s="62">
        <v>53131609</v>
      </c>
      <c r="QQF1791" s="62">
        <v>53131609</v>
      </c>
      <c r="QQG1791" s="62">
        <v>53131609</v>
      </c>
      <c r="QQH1791" s="62">
        <v>53131609</v>
      </c>
      <c r="QQI1791" s="62">
        <v>53131609</v>
      </c>
      <c r="QQJ1791" s="62">
        <v>53131609</v>
      </c>
      <c r="QQK1791" s="62">
        <v>53131609</v>
      </c>
      <c r="QQL1791" s="62">
        <v>53131609</v>
      </c>
      <c r="QQM1791" s="62">
        <v>53131609</v>
      </c>
      <c r="QQN1791" s="62">
        <v>53131609</v>
      </c>
      <c r="QQO1791" s="62">
        <v>53131609</v>
      </c>
      <c r="QQP1791" s="62">
        <v>53131609</v>
      </c>
      <c r="QQQ1791" s="62">
        <v>53131609</v>
      </c>
      <c r="QQR1791" s="62">
        <v>53131609</v>
      </c>
      <c r="QQS1791" s="62">
        <v>53131609</v>
      </c>
      <c r="QQT1791" s="62">
        <v>53131609</v>
      </c>
      <c r="QQU1791" s="62">
        <v>53131609</v>
      </c>
      <c r="QQV1791" s="62">
        <v>53131609</v>
      </c>
      <c r="QQW1791" s="62">
        <v>53131609</v>
      </c>
      <c r="QQX1791" s="62">
        <v>53131609</v>
      </c>
      <c r="QQY1791" s="62">
        <v>53131609</v>
      </c>
      <c r="QQZ1791" s="62">
        <v>53131609</v>
      </c>
      <c r="QRA1791" s="62">
        <v>53131609</v>
      </c>
      <c r="QRB1791" s="62">
        <v>53131609</v>
      </c>
      <c r="QRC1791" s="62">
        <v>53131609</v>
      </c>
      <c r="QRD1791" s="62">
        <v>53131609</v>
      </c>
      <c r="QRE1791" s="62">
        <v>53131609</v>
      </c>
      <c r="QRF1791" s="62">
        <v>53131609</v>
      </c>
      <c r="QRG1791" s="62">
        <v>53131609</v>
      </c>
      <c r="QRH1791" s="62">
        <v>53131609</v>
      </c>
      <c r="QRI1791" s="62">
        <v>53131609</v>
      </c>
      <c r="QRJ1791" s="62">
        <v>53131609</v>
      </c>
      <c r="QRK1791" s="62">
        <v>53131609</v>
      </c>
      <c r="QRL1791" s="62">
        <v>53131609</v>
      </c>
      <c r="QRM1791" s="62">
        <v>53131609</v>
      </c>
      <c r="QRN1791" s="62">
        <v>53131609</v>
      </c>
      <c r="QRO1791" s="62">
        <v>53131609</v>
      </c>
      <c r="QRP1791" s="62">
        <v>53131609</v>
      </c>
      <c r="QRQ1791" s="62">
        <v>53131609</v>
      </c>
      <c r="QRR1791" s="62">
        <v>53131609</v>
      </c>
      <c r="QRS1791" s="62">
        <v>53131609</v>
      </c>
      <c r="QRT1791" s="62">
        <v>53131609</v>
      </c>
      <c r="QRU1791" s="62">
        <v>53131609</v>
      </c>
      <c r="QRV1791" s="62">
        <v>53131609</v>
      </c>
      <c r="QRW1791" s="62">
        <v>53131609</v>
      </c>
      <c r="QRX1791" s="62">
        <v>53131609</v>
      </c>
      <c r="QRY1791" s="62">
        <v>53131609</v>
      </c>
      <c r="QRZ1791" s="62">
        <v>53131609</v>
      </c>
      <c r="QSA1791" s="62">
        <v>53131609</v>
      </c>
      <c r="QSB1791" s="62">
        <v>53131609</v>
      </c>
      <c r="QSC1791" s="62">
        <v>53131609</v>
      </c>
      <c r="QSD1791" s="62">
        <v>53131609</v>
      </c>
      <c r="QSE1791" s="62">
        <v>53131609</v>
      </c>
      <c r="QSF1791" s="62">
        <v>53131609</v>
      </c>
      <c r="QSG1791" s="62">
        <v>53131609</v>
      </c>
      <c r="QSH1791" s="62">
        <v>53131609</v>
      </c>
      <c r="QSI1791" s="62">
        <v>53131609</v>
      </c>
      <c r="QSJ1791" s="62">
        <v>53131609</v>
      </c>
      <c r="QSK1791" s="62">
        <v>53131609</v>
      </c>
      <c r="QSL1791" s="62">
        <v>53131609</v>
      </c>
      <c r="QSM1791" s="62">
        <v>53131609</v>
      </c>
      <c r="QSN1791" s="62">
        <v>53131609</v>
      </c>
      <c r="QSO1791" s="62">
        <v>53131609</v>
      </c>
      <c r="QSP1791" s="62">
        <v>53131609</v>
      </c>
      <c r="QSQ1791" s="62">
        <v>53131609</v>
      </c>
      <c r="QSR1791" s="62">
        <v>53131609</v>
      </c>
      <c r="QSS1791" s="62">
        <v>53131609</v>
      </c>
      <c r="QST1791" s="62">
        <v>53131609</v>
      </c>
      <c r="QSU1791" s="62">
        <v>53131609</v>
      </c>
      <c r="QSV1791" s="62">
        <v>53131609</v>
      </c>
      <c r="QSW1791" s="62">
        <v>53131609</v>
      </c>
      <c r="QSX1791" s="62">
        <v>53131609</v>
      </c>
      <c r="QSY1791" s="62">
        <v>53131609</v>
      </c>
      <c r="QSZ1791" s="62">
        <v>53131609</v>
      </c>
      <c r="QTA1791" s="62">
        <v>53131609</v>
      </c>
      <c r="QTB1791" s="62">
        <v>53131609</v>
      </c>
      <c r="QTC1791" s="62">
        <v>53131609</v>
      </c>
      <c r="QTD1791" s="62">
        <v>53131609</v>
      </c>
      <c r="QTE1791" s="62">
        <v>53131609</v>
      </c>
      <c r="QTF1791" s="62">
        <v>53131609</v>
      </c>
      <c r="QTG1791" s="62">
        <v>53131609</v>
      </c>
      <c r="QTH1791" s="62">
        <v>53131609</v>
      </c>
      <c r="QTI1791" s="62">
        <v>53131609</v>
      </c>
      <c r="QTJ1791" s="62">
        <v>53131609</v>
      </c>
      <c r="QTK1791" s="62">
        <v>53131609</v>
      </c>
      <c r="QTL1791" s="62">
        <v>53131609</v>
      </c>
      <c r="QTM1791" s="62">
        <v>53131609</v>
      </c>
      <c r="QTN1791" s="62">
        <v>53131609</v>
      </c>
      <c r="QTO1791" s="62">
        <v>53131609</v>
      </c>
      <c r="QTP1791" s="62">
        <v>53131609</v>
      </c>
      <c r="QTQ1791" s="62">
        <v>53131609</v>
      </c>
      <c r="QTR1791" s="62">
        <v>53131609</v>
      </c>
      <c r="QTS1791" s="62">
        <v>53131609</v>
      </c>
      <c r="QTT1791" s="62">
        <v>53131609</v>
      </c>
      <c r="QTU1791" s="62">
        <v>53131609</v>
      </c>
      <c r="QTV1791" s="62">
        <v>53131609</v>
      </c>
      <c r="QTW1791" s="62">
        <v>53131609</v>
      </c>
      <c r="QTX1791" s="62">
        <v>53131609</v>
      </c>
      <c r="QTY1791" s="62">
        <v>53131609</v>
      </c>
      <c r="QTZ1791" s="62">
        <v>53131609</v>
      </c>
      <c r="QUA1791" s="62">
        <v>53131609</v>
      </c>
      <c r="QUB1791" s="62">
        <v>53131609</v>
      </c>
      <c r="QUC1791" s="62">
        <v>53131609</v>
      </c>
      <c r="QUD1791" s="62">
        <v>53131609</v>
      </c>
      <c r="QUE1791" s="62">
        <v>53131609</v>
      </c>
      <c r="QUF1791" s="62">
        <v>53131609</v>
      </c>
      <c r="QUG1791" s="62">
        <v>53131609</v>
      </c>
      <c r="QUH1791" s="62">
        <v>53131609</v>
      </c>
      <c r="QUI1791" s="62">
        <v>53131609</v>
      </c>
      <c r="QUJ1791" s="62">
        <v>53131609</v>
      </c>
      <c r="QUK1791" s="62">
        <v>53131609</v>
      </c>
      <c r="QUL1791" s="62">
        <v>53131609</v>
      </c>
      <c r="QUM1791" s="62">
        <v>53131609</v>
      </c>
      <c r="QUN1791" s="62">
        <v>53131609</v>
      </c>
      <c r="QUO1791" s="62">
        <v>53131609</v>
      </c>
      <c r="QUP1791" s="62">
        <v>53131609</v>
      </c>
      <c r="QUQ1791" s="62">
        <v>53131609</v>
      </c>
      <c r="QUR1791" s="62">
        <v>53131609</v>
      </c>
      <c r="QUS1791" s="62">
        <v>53131609</v>
      </c>
      <c r="QUT1791" s="62">
        <v>53131609</v>
      </c>
      <c r="QUU1791" s="62">
        <v>53131609</v>
      </c>
      <c r="QUV1791" s="62">
        <v>53131609</v>
      </c>
      <c r="QUW1791" s="62">
        <v>53131609</v>
      </c>
      <c r="QUX1791" s="62">
        <v>53131609</v>
      </c>
      <c r="QUY1791" s="62">
        <v>53131609</v>
      </c>
      <c r="QUZ1791" s="62">
        <v>53131609</v>
      </c>
      <c r="QVA1791" s="62">
        <v>53131609</v>
      </c>
      <c r="QVB1791" s="62">
        <v>53131609</v>
      </c>
      <c r="QVC1791" s="62">
        <v>53131609</v>
      </c>
      <c r="QVD1791" s="62">
        <v>53131609</v>
      </c>
      <c r="QVE1791" s="62">
        <v>53131609</v>
      </c>
      <c r="QVF1791" s="62">
        <v>53131609</v>
      </c>
      <c r="QVG1791" s="62">
        <v>53131609</v>
      </c>
      <c r="QVH1791" s="62">
        <v>53131609</v>
      </c>
      <c r="QVI1791" s="62">
        <v>53131609</v>
      </c>
      <c r="QVJ1791" s="62">
        <v>53131609</v>
      </c>
      <c r="QVK1791" s="62">
        <v>53131609</v>
      </c>
      <c r="QVL1791" s="62">
        <v>53131609</v>
      </c>
      <c r="QVM1791" s="62">
        <v>53131609</v>
      </c>
      <c r="QVN1791" s="62">
        <v>53131609</v>
      </c>
      <c r="QVO1791" s="62">
        <v>53131609</v>
      </c>
      <c r="QVP1791" s="62">
        <v>53131609</v>
      </c>
      <c r="QVQ1791" s="62">
        <v>53131609</v>
      </c>
      <c r="QVR1791" s="62">
        <v>53131609</v>
      </c>
      <c r="QVS1791" s="62">
        <v>53131609</v>
      </c>
      <c r="QVT1791" s="62">
        <v>53131609</v>
      </c>
      <c r="QVU1791" s="62">
        <v>53131609</v>
      </c>
      <c r="QVV1791" s="62">
        <v>53131609</v>
      </c>
      <c r="QVW1791" s="62">
        <v>53131609</v>
      </c>
      <c r="QVX1791" s="62">
        <v>53131609</v>
      </c>
      <c r="QVY1791" s="62">
        <v>53131609</v>
      </c>
      <c r="QVZ1791" s="62">
        <v>53131609</v>
      </c>
      <c r="QWA1791" s="62">
        <v>53131609</v>
      </c>
      <c r="QWB1791" s="62">
        <v>53131609</v>
      </c>
      <c r="QWC1791" s="62">
        <v>53131609</v>
      </c>
      <c r="QWD1791" s="62">
        <v>53131609</v>
      </c>
      <c r="QWE1791" s="62">
        <v>53131609</v>
      </c>
      <c r="QWF1791" s="62">
        <v>53131609</v>
      </c>
      <c r="QWG1791" s="62">
        <v>53131609</v>
      </c>
      <c r="QWH1791" s="62">
        <v>53131609</v>
      </c>
      <c r="QWI1791" s="62">
        <v>53131609</v>
      </c>
      <c r="QWJ1791" s="62">
        <v>53131609</v>
      </c>
      <c r="QWK1791" s="62">
        <v>53131609</v>
      </c>
      <c r="QWL1791" s="62">
        <v>53131609</v>
      </c>
      <c r="QWM1791" s="62">
        <v>53131609</v>
      </c>
      <c r="QWN1791" s="62">
        <v>53131609</v>
      </c>
      <c r="QWO1791" s="62">
        <v>53131609</v>
      </c>
      <c r="QWP1791" s="62">
        <v>53131609</v>
      </c>
      <c r="QWQ1791" s="62">
        <v>53131609</v>
      </c>
      <c r="QWR1791" s="62">
        <v>53131609</v>
      </c>
      <c r="QWS1791" s="62">
        <v>53131609</v>
      </c>
      <c r="QWT1791" s="62">
        <v>53131609</v>
      </c>
      <c r="QWU1791" s="62">
        <v>53131609</v>
      </c>
      <c r="QWV1791" s="62">
        <v>53131609</v>
      </c>
      <c r="QWW1791" s="62">
        <v>53131609</v>
      </c>
      <c r="QWX1791" s="62">
        <v>53131609</v>
      </c>
      <c r="QWY1791" s="62">
        <v>53131609</v>
      </c>
      <c r="QWZ1791" s="62">
        <v>53131609</v>
      </c>
      <c r="QXA1791" s="62">
        <v>53131609</v>
      </c>
      <c r="QXB1791" s="62">
        <v>53131609</v>
      </c>
      <c r="QXC1791" s="62">
        <v>53131609</v>
      </c>
      <c r="QXD1791" s="62">
        <v>53131609</v>
      </c>
      <c r="QXE1791" s="62">
        <v>53131609</v>
      </c>
      <c r="QXF1791" s="62">
        <v>53131609</v>
      </c>
      <c r="QXG1791" s="62">
        <v>53131609</v>
      </c>
      <c r="QXH1791" s="62">
        <v>53131609</v>
      </c>
      <c r="QXI1791" s="62">
        <v>53131609</v>
      </c>
      <c r="QXJ1791" s="62">
        <v>53131609</v>
      </c>
      <c r="QXK1791" s="62">
        <v>53131609</v>
      </c>
      <c r="QXL1791" s="62">
        <v>53131609</v>
      </c>
      <c r="QXM1791" s="62">
        <v>53131609</v>
      </c>
      <c r="QXN1791" s="62">
        <v>53131609</v>
      </c>
      <c r="QXO1791" s="62">
        <v>53131609</v>
      </c>
      <c r="QXP1791" s="62">
        <v>53131609</v>
      </c>
      <c r="QXQ1791" s="62">
        <v>53131609</v>
      </c>
      <c r="QXR1791" s="62">
        <v>53131609</v>
      </c>
      <c r="QXS1791" s="62">
        <v>53131609</v>
      </c>
      <c r="QXT1791" s="62">
        <v>53131609</v>
      </c>
      <c r="QXU1791" s="62">
        <v>53131609</v>
      </c>
      <c r="QXV1791" s="62">
        <v>53131609</v>
      </c>
      <c r="QXW1791" s="62">
        <v>53131609</v>
      </c>
      <c r="QXX1791" s="62">
        <v>53131609</v>
      </c>
      <c r="QXY1791" s="62">
        <v>53131609</v>
      </c>
      <c r="QXZ1791" s="62">
        <v>53131609</v>
      </c>
      <c r="QYA1791" s="62">
        <v>53131609</v>
      </c>
      <c r="QYB1791" s="62">
        <v>53131609</v>
      </c>
      <c r="QYC1791" s="62">
        <v>53131609</v>
      </c>
      <c r="QYD1791" s="62">
        <v>53131609</v>
      </c>
      <c r="QYE1791" s="62">
        <v>53131609</v>
      </c>
      <c r="QYF1791" s="62">
        <v>53131609</v>
      </c>
      <c r="QYG1791" s="62">
        <v>53131609</v>
      </c>
      <c r="QYH1791" s="62">
        <v>53131609</v>
      </c>
      <c r="QYI1791" s="62">
        <v>53131609</v>
      </c>
      <c r="QYJ1791" s="62">
        <v>53131609</v>
      </c>
      <c r="QYK1791" s="62">
        <v>53131609</v>
      </c>
      <c r="QYL1791" s="62">
        <v>53131609</v>
      </c>
      <c r="QYM1791" s="62">
        <v>53131609</v>
      </c>
      <c r="QYN1791" s="62">
        <v>53131609</v>
      </c>
      <c r="QYO1791" s="62">
        <v>53131609</v>
      </c>
      <c r="QYP1791" s="62">
        <v>53131609</v>
      </c>
      <c r="QYQ1791" s="62">
        <v>53131609</v>
      </c>
      <c r="QYR1791" s="62">
        <v>53131609</v>
      </c>
      <c r="QYS1791" s="62">
        <v>53131609</v>
      </c>
      <c r="QYT1791" s="62">
        <v>53131609</v>
      </c>
      <c r="QYU1791" s="62">
        <v>53131609</v>
      </c>
      <c r="QYV1791" s="62">
        <v>53131609</v>
      </c>
      <c r="QYW1791" s="62">
        <v>53131609</v>
      </c>
      <c r="QYX1791" s="62">
        <v>53131609</v>
      </c>
      <c r="QYY1791" s="62">
        <v>53131609</v>
      </c>
      <c r="QYZ1791" s="62">
        <v>53131609</v>
      </c>
      <c r="QZA1791" s="62">
        <v>53131609</v>
      </c>
      <c r="QZB1791" s="62">
        <v>53131609</v>
      </c>
      <c r="QZC1791" s="62">
        <v>53131609</v>
      </c>
      <c r="QZD1791" s="62">
        <v>53131609</v>
      </c>
      <c r="QZE1791" s="62">
        <v>53131609</v>
      </c>
      <c r="QZF1791" s="62">
        <v>53131609</v>
      </c>
      <c r="QZG1791" s="62">
        <v>53131609</v>
      </c>
      <c r="QZH1791" s="62">
        <v>53131609</v>
      </c>
      <c r="QZI1791" s="62">
        <v>53131609</v>
      </c>
      <c r="QZJ1791" s="62">
        <v>53131609</v>
      </c>
      <c r="QZK1791" s="62">
        <v>53131609</v>
      </c>
      <c r="QZL1791" s="62">
        <v>53131609</v>
      </c>
      <c r="QZM1791" s="62">
        <v>53131609</v>
      </c>
      <c r="QZN1791" s="62">
        <v>53131609</v>
      </c>
      <c r="QZO1791" s="62">
        <v>53131609</v>
      </c>
      <c r="QZP1791" s="62">
        <v>53131609</v>
      </c>
      <c r="QZQ1791" s="62">
        <v>53131609</v>
      </c>
      <c r="QZR1791" s="62">
        <v>53131609</v>
      </c>
      <c r="QZS1791" s="62">
        <v>53131609</v>
      </c>
      <c r="QZT1791" s="62">
        <v>53131609</v>
      </c>
      <c r="QZU1791" s="62">
        <v>53131609</v>
      </c>
      <c r="QZV1791" s="62">
        <v>53131609</v>
      </c>
      <c r="QZW1791" s="62">
        <v>53131609</v>
      </c>
      <c r="QZX1791" s="62">
        <v>53131609</v>
      </c>
      <c r="QZY1791" s="62">
        <v>53131609</v>
      </c>
      <c r="QZZ1791" s="62">
        <v>53131609</v>
      </c>
      <c r="RAA1791" s="62">
        <v>53131609</v>
      </c>
      <c r="RAB1791" s="62">
        <v>53131609</v>
      </c>
      <c r="RAC1791" s="62">
        <v>53131609</v>
      </c>
      <c r="RAD1791" s="62">
        <v>53131609</v>
      </c>
      <c r="RAE1791" s="62">
        <v>53131609</v>
      </c>
      <c r="RAF1791" s="62">
        <v>53131609</v>
      </c>
      <c r="RAG1791" s="62">
        <v>53131609</v>
      </c>
      <c r="RAH1791" s="62">
        <v>53131609</v>
      </c>
      <c r="RAI1791" s="62">
        <v>53131609</v>
      </c>
      <c r="RAJ1791" s="62">
        <v>53131609</v>
      </c>
      <c r="RAK1791" s="62">
        <v>53131609</v>
      </c>
      <c r="RAL1791" s="62">
        <v>53131609</v>
      </c>
      <c r="RAM1791" s="62">
        <v>53131609</v>
      </c>
      <c r="RAN1791" s="62">
        <v>53131609</v>
      </c>
      <c r="RAO1791" s="62">
        <v>53131609</v>
      </c>
      <c r="RAP1791" s="62">
        <v>53131609</v>
      </c>
      <c r="RAQ1791" s="62">
        <v>53131609</v>
      </c>
      <c r="RAR1791" s="62">
        <v>53131609</v>
      </c>
      <c r="RAS1791" s="62">
        <v>53131609</v>
      </c>
      <c r="RAT1791" s="62">
        <v>53131609</v>
      </c>
      <c r="RAU1791" s="62">
        <v>53131609</v>
      </c>
      <c r="RAV1791" s="62">
        <v>53131609</v>
      </c>
      <c r="RAW1791" s="62">
        <v>53131609</v>
      </c>
      <c r="RAX1791" s="62">
        <v>53131609</v>
      </c>
      <c r="RAY1791" s="62">
        <v>53131609</v>
      </c>
      <c r="RAZ1791" s="62">
        <v>53131609</v>
      </c>
      <c r="RBA1791" s="62">
        <v>53131609</v>
      </c>
      <c r="RBB1791" s="62">
        <v>53131609</v>
      </c>
      <c r="RBC1791" s="62">
        <v>53131609</v>
      </c>
      <c r="RBD1791" s="62">
        <v>53131609</v>
      </c>
      <c r="RBE1791" s="62">
        <v>53131609</v>
      </c>
      <c r="RBF1791" s="62">
        <v>53131609</v>
      </c>
      <c r="RBG1791" s="62">
        <v>53131609</v>
      </c>
      <c r="RBH1791" s="62">
        <v>53131609</v>
      </c>
      <c r="RBI1791" s="62">
        <v>53131609</v>
      </c>
      <c r="RBJ1791" s="62">
        <v>53131609</v>
      </c>
      <c r="RBK1791" s="62">
        <v>53131609</v>
      </c>
      <c r="RBL1791" s="62">
        <v>53131609</v>
      </c>
      <c r="RBM1791" s="62">
        <v>53131609</v>
      </c>
      <c r="RBN1791" s="62">
        <v>53131609</v>
      </c>
      <c r="RBO1791" s="62">
        <v>53131609</v>
      </c>
      <c r="RBP1791" s="62">
        <v>53131609</v>
      </c>
      <c r="RBQ1791" s="62">
        <v>53131609</v>
      </c>
      <c r="RBR1791" s="62">
        <v>53131609</v>
      </c>
      <c r="RBS1791" s="62">
        <v>53131609</v>
      </c>
      <c r="RBT1791" s="62">
        <v>53131609</v>
      </c>
      <c r="RBU1791" s="62">
        <v>53131609</v>
      </c>
      <c r="RBV1791" s="62">
        <v>53131609</v>
      </c>
      <c r="RBW1791" s="62">
        <v>53131609</v>
      </c>
      <c r="RBX1791" s="62">
        <v>53131609</v>
      </c>
      <c r="RBY1791" s="62">
        <v>53131609</v>
      </c>
      <c r="RBZ1791" s="62">
        <v>53131609</v>
      </c>
      <c r="RCA1791" s="62">
        <v>53131609</v>
      </c>
      <c r="RCB1791" s="62">
        <v>53131609</v>
      </c>
      <c r="RCC1791" s="62">
        <v>53131609</v>
      </c>
      <c r="RCD1791" s="62">
        <v>53131609</v>
      </c>
      <c r="RCE1791" s="62">
        <v>53131609</v>
      </c>
      <c r="RCF1791" s="62">
        <v>53131609</v>
      </c>
      <c r="RCG1791" s="62">
        <v>53131609</v>
      </c>
      <c r="RCH1791" s="62">
        <v>53131609</v>
      </c>
      <c r="RCI1791" s="62">
        <v>53131609</v>
      </c>
      <c r="RCJ1791" s="62">
        <v>53131609</v>
      </c>
      <c r="RCK1791" s="62">
        <v>53131609</v>
      </c>
      <c r="RCL1791" s="62">
        <v>53131609</v>
      </c>
      <c r="RCM1791" s="62">
        <v>53131609</v>
      </c>
      <c r="RCN1791" s="62">
        <v>53131609</v>
      </c>
      <c r="RCO1791" s="62">
        <v>53131609</v>
      </c>
      <c r="RCP1791" s="62">
        <v>53131609</v>
      </c>
      <c r="RCQ1791" s="62">
        <v>53131609</v>
      </c>
      <c r="RCR1791" s="62">
        <v>53131609</v>
      </c>
      <c r="RCS1791" s="62">
        <v>53131609</v>
      </c>
      <c r="RCT1791" s="62">
        <v>53131609</v>
      </c>
      <c r="RCU1791" s="62">
        <v>53131609</v>
      </c>
      <c r="RCV1791" s="62">
        <v>53131609</v>
      </c>
      <c r="RCW1791" s="62">
        <v>53131609</v>
      </c>
      <c r="RCX1791" s="62">
        <v>53131609</v>
      </c>
      <c r="RCY1791" s="62">
        <v>53131609</v>
      </c>
      <c r="RCZ1791" s="62">
        <v>53131609</v>
      </c>
      <c r="RDA1791" s="62">
        <v>53131609</v>
      </c>
      <c r="RDB1791" s="62">
        <v>53131609</v>
      </c>
      <c r="RDC1791" s="62">
        <v>53131609</v>
      </c>
      <c r="RDD1791" s="62">
        <v>53131609</v>
      </c>
      <c r="RDE1791" s="62">
        <v>53131609</v>
      </c>
      <c r="RDF1791" s="62">
        <v>53131609</v>
      </c>
      <c r="RDG1791" s="62">
        <v>53131609</v>
      </c>
      <c r="RDH1791" s="62">
        <v>53131609</v>
      </c>
      <c r="RDI1791" s="62">
        <v>53131609</v>
      </c>
      <c r="RDJ1791" s="62">
        <v>53131609</v>
      </c>
      <c r="RDK1791" s="62">
        <v>53131609</v>
      </c>
      <c r="RDL1791" s="62">
        <v>53131609</v>
      </c>
      <c r="RDM1791" s="62">
        <v>53131609</v>
      </c>
      <c r="RDN1791" s="62">
        <v>53131609</v>
      </c>
      <c r="RDO1791" s="62">
        <v>53131609</v>
      </c>
      <c r="RDP1791" s="62">
        <v>53131609</v>
      </c>
      <c r="RDQ1791" s="62">
        <v>53131609</v>
      </c>
      <c r="RDR1791" s="62">
        <v>53131609</v>
      </c>
      <c r="RDS1791" s="62">
        <v>53131609</v>
      </c>
      <c r="RDT1791" s="62">
        <v>53131609</v>
      </c>
      <c r="RDU1791" s="62">
        <v>53131609</v>
      </c>
      <c r="RDV1791" s="62">
        <v>53131609</v>
      </c>
      <c r="RDW1791" s="62">
        <v>53131609</v>
      </c>
      <c r="RDX1791" s="62">
        <v>53131609</v>
      </c>
      <c r="RDY1791" s="62">
        <v>53131609</v>
      </c>
      <c r="RDZ1791" s="62">
        <v>53131609</v>
      </c>
      <c r="REA1791" s="62">
        <v>53131609</v>
      </c>
      <c r="REB1791" s="62">
        <v>53131609</v>
      </c>
      <c r="REC1791" s="62">
        <v>53131609</v>
      </c>
      <c r="RED1791" s="62">
        <v>53131609</v>
      </c>
      <c r="REE1791" s="62">
        <v>53131609</v>
      </c>
      <c r="REF1791" s="62">
        <v>53131609</v>
      </c>
      <c r="REG1791" s="62">
        <v>53131609</v>
      </c>
      <c r="REH1791" s="62">
        <v>53131609</v>
      </c>
      <c r="REI1791" s="62">
        <v>53131609</v>
      </c>
      <c r="REJ1791" s="62">
        <v>53131609</v>
      </c>
      <c r="REK1791" s="62">
        <v>53131609</v>
      </c>
      <c r="REL1791" s="62">
        <v>53131609</v>
      </c>
      <c r="REM1791" s="62">
        <v>53131609</v>
      </c>
      <c r="REN1791" s="62">
        <v>53131609</v>
      </c>
      <c r="REO1791" s="62">
        <v>53131609</v>
      </c>
      <c r="REP1791" s="62">
        <v>53131609</v>
      </c>
      <c r="REQ1791" s="62">
        <v>53131609</v>
      </c>
      <c r="RER1791" s="62">
        <v>53131609</v>
      </c>
      <c r="RES1791" s="62">
        <v>53131609</v>
      </c>
      <c r="RET1791" s="62">
        <v>53131609</v>
      </c>
      <c r="REU1791" s="62">
        <v>53131609</v>
      </c>
      <c r="REV1791" s="62">
        <v>53131609</v>
      </c>
      <c r="REW1791" s="62">
        <v>53131609</v>
      </c>
      <c r="REX1791" s="62">
        <v>53131609</v>
      </c>
      <c r="REY1791" s="62">
        <v>53131609</v>
      </c>
      <c r="REZ1791" s="62">
        <v>53131609</v>
      </c>
      <c r="RFA1791" s="62">
        <v>53131609</v>
      </c>
      <c r="RFB1791" s="62">
        <v>53131609</v>
      </c>
      <c r="RFC1791" s="62">
        <v>53131609</v>
      </c>
      <c r="RFD1791" s="62">
        <v>53131609</v>
      </c>
      <c r="RFE1791" s="62">
        <v>53131609</v>
      </c>
      <c r="RFF1791" s="62">
        <v>53131609</v>
      </c>
      <c r="RFG1791" s="62">
        <v>53131609</v>
      </c>
      <c r="RFH1791" s="62">
        <v>53131609</v>
      </c>
      <c r="RFI1791" s="62">
        <v>53131609</v>
      </c>
      <c r="RFJ1791" s="62">
        <v>53131609</v>
      </c>
      <c r="RFK1791" s="62">
        <v>53131609</v>
      </c>
      <c r="RFL1791" s="62">
        <v>53131609</v>
      </c>
      <c r="RFM1791" s="62">
        <v>53131609</v>
      </c>
      <c r="RFN1791" s="62">
        <v>53131609</v>
      </c>
      <c r="RFO1791" s="62">
        <v>53131609</v>
      </c>
      <c r="RFP1791" s="62">
        <v>53131609</v>
      </c>
      <c r="RFQ1791" s="62">
        <v>53131609</v>
      </c>
      <c r="RFR1791" s="62">
        <v>53131609</v>
      </c>
      <c r="RFS1791" s="62">
        <v>53131609</v>
      </c>
      <c r="RFT1791" s="62">
        <v>53131609</v>
      </c>
      <c r="RFU1791" s="62">
        <v>53131609</v>
      </c>
      <c r="RFV1791" s="62">
        <v>53131609</v>
      </c>
      <c r="RFW1791" s="62">
        <v>53131609</v>
      </c>
      <c r="RFX1791" s="62">
        <v>53131609</v>
      </c>
      <c r="RFY1791" s="62">
        <v>53131609</v>
      </c>
      <c r="RFZ1791" s="62">
        <v>53131609</v>
      </c>
      <c r="RGA1791" s="62">
        <v>53131609</v>
      </c>
      <c r="RGB1791" s="62">
        <v>53131609</v>
      </c>
      <c r="RGC1791" s="62">
        <v>53131609</v>
      </c>
      <c r="RGD1791" s="62">
        <v>53131609</v>
      </c>
      <c r="RGE1791" s="62">
        <v>53131609</v>
      </c>
      <c r="RGF1791" s="62">
        <v>53131609</v>
      </c>
      <c r="RGG1791" s="62">
        <v>53131609</v>
      </c>
      <c r="RGH1791" s="62">
        <v>53131609</v>
      </c>
      <c r="RGI1791" s="62">
        <v>53131609</v>
      </c>
      <c r="RGJ1791" s="62">
        <v>53131609</v>
      </c>
      <c r="RGK1791" s="62">
        <v>53131609</v>
      </c>
      <c r="RGL1791" s="62">
        <v>53131609</v>
      </c>
      <c r="RGM1791" s="62">
        <v>53131609</v>
      </c>
      <c r="RGN1791" s="62">
        <v>53131609</v>
      </c>
      <c r="RGO1791" s="62">
        <v>53131609</v>
      </c>
      <c r="RGP1791" s="62">
        <v>53131609</v>
      </c>
      <c r="RGQ1791" s="62">
        <v>53131609</v>
      </c>
      <c r="RGR1791" s="62">
        <v>53131609</v>
      </c>
      <c r="RGS1791" s="62">
        <v>53131609</v>
      </c>
      <c r="RGT1791" s="62">
        <v>53131609</v>
      </c>
      <c r="RGU1791" s="62">
        <v>53131609</v>
      </c>
      <c r="RGV1791" s="62">
        <v>53131609</v>
      </c>
      <c r="RGW1791" s="62">
        <v>53131609</v>
      </c>
      <c r="RGX1791" s="62">
        <v>53131609</v>
      </c>
      <c r="RGY1791" s="62">
        <v>53131609</v>
      </c>
      <c r="RGZ1791" s="62">
        <v>53131609</v>
      </c>
      <c r="RHA1791" s="62">
        <v>53131609</v>
      </c>
      <c r="RHB1791" s="62">
        <v>53131609</v>
      </c>
      <c r="RHC1791" s="62">
        <v>53131609</v>
      </c>
      <c r="RHD1791" s="62">
        <v>53131609</v>
      </c>
      <c r="RHE1791" s="62">
        <v>53131609</v>
      </c>
      <c r="RHF1791" s="62">
        <v>53131609</v>
      </c>
      <c r="RHG1791" s="62">
        <v>53131609</v>
      </c>
      <c r="RHH1791" s="62">
        <v>53131609</v>
      </c>
      <c r="RHI1791" s="62">
        <v>53131609</v>
      </c>
      <c r="RHJ1791" s="62">
        <v>53131609</v>
      </c>
      <c r="RHK1791" s="62">
        <v>53131609</v>
      </c>
      <c r="RHL1791" s="62">
        <v>53131609</v>
      </c>
      <c r="RHM1791" s="62">
        <v>53131609</v>
      </c>
      <c r="RHN1791" s="62">
        <v>53131609</v>
      </c>
      <c r="RHO1791" s="62">
        <v>53131609</v>
      </c>
      <c r="RHP1791" s="62">
        <v>53131609</v>
      </c>
      <c r="RHQ1791" s="62">
        <v>53131609</v>
      </c>
      <c r="RHR1791" s="62">
        <v>53131609</v>
      </c>
      <c r="RHS1791" s="62">
        <v>53131609</v>
      </c>
      <c r="RHT1791" s="62">
        <v>53131609</v>
      </c>
      <c r="RHU1791" s="62">
        <v>53131609</v>
      </c>
      <c r="RHV1791" s="62">
        <v>53131609</v>
      </c>
      <c r="RHW1791" s="62">
        <v>53131609</v>
      </c>
      <c r="RHX1791" s="62">
        <v>53131609</v>
      </c>
      <c r="RHY1791" s="62">
        <v>53131609</v>
      </c>
      <c r="RHZ1791" s="62">
        <v>53131609</v>
      </c>
      <c r="RIA1791" s="62">
        <v>53131609</v>
      </c>
      <c r="RIB1791" s="62">
        <v>53131609</v>
      </c>
      <c r="RIC1791" s="62">
        <v>53131609</v>
      </c>
      <c r="RID1791" s="62">
        <v>53131609</v>
      </c>
      <c r="RIE1791" s="62">
        <v>53131609</v>
      </c>
      <c r="RIF1791" s="62">
        <v>53131609</v>
      </c>
      <c r="RIG1791" s="62">
        <v>53131609</v>
      </c>
      <c r="RIH1791" s="62">
        <v>53131609</v>
      </c>
      <c r="RII1791" s="62">
        <v>53131609</v>
      </c>
      <c r="RIJ1791" s="62">
        <v>53131609</v>
      </c>
      <c r="RIK1791" s="62">
        <v>53131609</v>
      </c>
      <c r="RIL1791" s="62">
        <v>53131609</v>
      </c>
      <c r="RIM1791" s="62">
        <v>53131609</v>
      </c>
      <c r="RIN1791" s="62">
        <v>53131609</v>
      </c>
      <c r="RIO1791" s="62">
        <v>53131609</v>
      </c>
      <c r="RIP1791" s="62">
        <v>53131609</v>
      </c>
      <c r="RIQ1791" s="62">
        <v>53131609</v>
      </c>
      <c r="RIR1791" s="62">
        <v>53131609</v>
      </c>
      <c r="RIS1791" s="62">
        <v>53131609</v>
      </c>
      <c r="RIT1791" s="62">
        <v>53131609</v>
      </c>
      <c r="RIU1791" s="62">
        <v>53131609</v>
      </c>
      <c r="RIV1791" s="62">
        <v>53131609</v>
      </c>
      <c r="RIW1791" s="62">
        <v>53131609</v>
      </c>
      <c r="RIX1791" s="62">
        <v>53131609</v>
      </c>
      <c r="RIY1791" s="62">
        <v>53131609</v>
      </c>
      <c r="RIZ1791" s="62">
        <v>53131609</v>
      </c>
      <c r="RJA1791" s="62">
        <v>53131609</v>
      </c>
      <c r="RJB1791" s="62">
        <v>53131609</v>
      </c>
      <c r="RJC1791" s="62">
        <v>53131609</v>
      </c>
      <c r="RJD1791" s="62">
        <v>53131609</v>
      </c>
      <c r="RJE1791" s="62">
        <v>53131609</v>
      </c>
      <c r="RJF1791" s="62">
        <v>53131609</v>
      </c>
      <c r="RJG1791" s="62">
        <v>53131609</v>
      </c>
      <c r="RJH1791" s="62">
        <v>53131609</v>
      </c>
      <c r="RJI1791" s="62">
        <v>53131609</v>
      </c>
      <c r="RJJ1791" s="62">
        <v>53131609</v>
      </c>
      <c r="RJK1791" s="62">
        <v>53131609</v>
      </c>
      <c r="RJL1791" s="62">
        <v>53131609</v>
      </c>
      <c r="RJM1791" s="62">
        <v>53131609</v>
      </c>
      <c r="RJN1791" s="62">
        <v>53131609</v>
      </c>
      <c r="RJO1791" s="62">
        <v>53131609</v>
      </c>
      <c r="RJP1791" s="62">
        <v>53131609</v>
      </c>
      <c r="RJQ1791" s="62">
        <v>53131609</v>
      </c>
      <c r="RJR1791" s="62">
        <v>53131609</v>
      </c>
      <c r="RJS1791" s="62">
        <v>53131609</v>
      </c>
      <c r="RJT1791" s="62">
        <v>53131609</v>
      </c>
      <c r="RJU1791" s="62">
        <v>53131609</v>
      </c>
      <c r="RJV1791" s="62">
        <v>53131609</v>
      </c>
      <c r="RJW1791" s="62">
        <v>53131609</v>
      </c>
      <c r="RJX1791" s="62">
        <v>53131609</v>
      </c>
      <c r="RJY1791" s="62">
        <v>53131609</v>
      </c>
      <c r="RJZ1791" s="62">
        <v>53131609</v>
      </c>
      <c r="RKA1791" s="62">
        <v>53131609</v>
      </c>
      <c r="RKB1791" s="62">
        <v>53131609</v>
      </c>
      <c r="RKC1791" s="62">
        <v>53131609</v>
      </c>
      <c r="RKD1791" s="62">
        <v>53131609</v>
      </c>
      <c r="RKE1791" s="62">
        <v>53131609</v>
      </c>
      <c r="RKF1791" s="62">
        <v>53131609</v>
      </c>
      <c r="RKG1791" s="62">
        <v>53131609</v>
      </c>
      <c r="RKH1791" s="62">
        <v>53131609</v>
      </c>
      <c r="RKI1791" s="62">
        <v>53131609</v>
      </c>
      <c r="RKJ1791" s="62">
        <v>53131609</v>
      </c>
      <c r="RKK1791" s="62">
        <v>53131609</v>
      </c>
      <c r="RKL1791" s="62">
        <v>53131609</v>
      </c>
      <c r="RKM1791" s="62">
        <v>53131609</v>
      </c>
      <c r="RKN1791" s="62">
        <v>53131609</v>
      </c>
      <c r="RKO1791" s="62">
        <v>53131609</v>
      </c>
      <c r="RKP1791" s="62">
        <v>53131609</v>
      </c>
      <c r="RKQ1791" s="62">
        <v>53131609</v>
      </c>
      <c r="RKR1791" s="62">
        <v>53131609</v>
      </c>
      <c r="RKS1791" s="62">
        <v>53131609</v>
      </c>
      <c r="RKT1791" s="62">
        <v>53131609</v>
      </c>
      <c r="RKU1791" s="62">
        <v>53131609</v>
      </c>
      <c r="RKV1791" s="62">
        <v>53131609</v>
      </c>
      <c r="RKW1791" s="62">
        <v>53131609</v>
      </c>
      <c r="RKX1791" s="62">
        <v>53131609</v>
      </c>
      <c r="RKY1791" s="62">
        <v>53131609</v>
      </c>
      <c r="RKZ1791" s="62">
        <v>53131609</v>
      </c>
      <c r="RLA1791" s="62">
        <v>53131609</v>
      </c>
      <c r="RLB1791" s="62">
        <v>53131609</v>
      </c>
      <c r="RLC1791" s="62">
        <v>53131609</v>
      </c>
      <c r="RLD1791" s="62">
        <v>53131609</v>
      </c>
      <c r="RLE1791" s="62">
        <v>53131609</v>
      </c>
      <c r="RLF1791" s="62">
        <v>53131609</v>
      </c>
      <c r="RLG1791" s="62">
        <v>53131609</v>
      </c>
      <c r="RLH1791" s="62">
        <v>53131609</v>
      </c>
      <c r="RLI1791" s="62">
        <v>53131609</v>
      </c>
      <c r="RLJ1791" s="62">
        <v>53131609</v>
      </c>
      <c r="RLK1791" s="62">
        <v>53131609</v>
      </c>
      <c r="RLL1791" s="62">
        <v>53131609</v>
      </c>
      <c r="RLM1791" s="62">
        <v>53131609</v>
      </c>
      <c r="RLN1791" s="62">
        <v>53131609</v>
      </c>
      <c r="RLO1791" s="62">
        <v>53131609</v>
      </c>
      <c r="RLP1791" s="62">
        <v>53131609</v>
      </c>
      <c r="RLQ1791" s="62">
        <v>53131609</v>
      </c>
      <c r="RLR1791" s="62">
        <v>53131609</v>
      </c>
      <c r="RLS1791" s="62">
        <v>53131609</v>
      </c>
      <c r="RLT1791" s="62">
        <v>53131609</v>
      </c>
      <c r="RLU1791" s="62">
        <v>53131609</v>
      </c>
      <c r="RLV1791" s="62">
        <v>53131609</v>
      </c>
      <c r="RLW1791" s="62">
        <v>53131609</v>
      </c>
      <c r="RLX1791" s="62">
        <v>53131609</v>
      </c>
      <c r="RLY1791" s="62">
        <v>53131609</v>
      </c>
      <c r="RLZ1791" s="62">
        <v>53131609</v>
      </c>
      <c r="RMA1791" s="62">
        <v>53131609</v>
      </c>
      <c r="RMB1791" s="62">
        <v>53131609</v>
      </c>
      <c r="RMC1791" s="62">
        <v>53131609</v>
      </c>
      <c r="RMD1791" s="62">
        <v>53131609</v>
      </c>
      <c r="RME1791" s="62">
        <v>53131609</v>
      </c>
      <c r="RMF1791" s="62">
        <v>53131609</v>
      </c>
      <c r="RMG1791" s="62">
        <v>53131609</v>
      </c>
      <c r="RMH1791" s="62">
        <v>53131609</v>
      </c>
      <c r="RMI1791" s="62">
        <v>53131609</v>
      </c>
      <c r="RMJ1791" s="62">
        <v>53131609</v>
      </c>
      <c r="RMK1791" s="62">
        <v>53131609</v>
      </c>
      <c r="RML1791" s="62">
        <v>53131609</v>
      </c>
      <c r="RMM1791" s="62">
        <v>53131609</v>
      </c>
      <c r="RMN1791" s="62">
        <v>53131609</v>
      </c>
      <c r="RMO1791" s="62">
        <v>53131609</v>
      </c>
      <c r="RMP1791" s="62">
        <v>53131609</v>
      </c>
      <c r="RMQ1791" s="62">
        <v>53131609</v>
      </c>
      <c r="RMR1791" s="62">
        <v>53131609</v>
      </c>
      <c r="RMS1791" s="62">
        <v>53131609</v>
      </c>
      <c r="RMT1791" s="62">
        <v>53131609</v>
      </c>
      <c r="RMU1791" s="62">
        <v>53131609</v>
      </c>
      <c r="RMV1791" s="62">
        <v>53131609</v>
      </c>
      <c r="RMW1791" s="62">
        <v>53131609</v>
      </c>
      <c r="RMX1791" s="62">
        <v>53131609</v>
      </c>
      <c r="RMY1791" s="62">
        <v>53131609</v>
      </c>
      <c r="RMZ1791" s="62">
        <v>53131609</v>
      </c>
      <c r="RNA1791" s="62">
        <v>53131609</v>
      </c>
      <c r="RNB1791" s="62">
        <v>53131609</v>
      </c>
      <c r="RNC1791" s="62">
        <v>53131609</v>
      </c>
      <c r="RND1791" s="62">
        <v>53131609</v>
      </c>
      <c r="RNE1791" s="62">
        <v>53131609</v>
      </c>
      <c r="RNF1791" s="62">
        <v>53131609</v>
      </c>
      <c r="RNG1791" s="62">
        <v>53131609</v>
      </c>
      <c r="RNH1791" s="62">
        <v>53131609</v>
      </c>
      <c r="RNI1791" s="62">
        <v>53131609</v>
      </c>
      <c r="RNJ1791" s="62">
        <v>53131609</v>
      </c>
      <c r="RNK1791" s="62">
        <v>53131609</v>
      </c>
      <c r="RNL1791" s="62">
        <v>53131609</v>
      </c>
      <c r="RNM1791" s="62">
        <v>53131609</v>
      </c>
      <c r="RNN1791" s="62">
        <v>53131609</v>
      </c>
      <c r="RNO1791" s="62">
        <v>53131609</v>
      </c>
      <c r="RNP1791" s="62">
        <v>53131609</v>
      </c>
      <c r="RNQ1791" s="62">
        <v>53131609</v>
      </c>
      <c r="RNR1791" s="62">
        <v>53131609</v>
      </c>
      <c r="RNS1791" s="62">
        <v>53131609</v>
      </c>
      <c r="RNT1791" s="62">
        <v>53131609</v>
      </c>
      <c r="RNU1791" s="62">
        <v>53131609</v>
      </c>
      <c r="RNV1791" s="62">
        <v>53131609</v>
      </c>
      <c r="RNW1791" s="62">
        <v>53131609</v>
      </c>
      <c r="RNX1791" s="62">
        <v>53131609</v>
      </c>
      <c r="RNY1791" s="62">
        <v>53131609</v>
      </c>
      <c r="RNZ1791" s="62">
        <v>53131609</v>
      </c>
      <c r="ROA1791" s="62">
        <v>53131609</v>
      </c>
      <c r="ROB1791" s="62">
        <v>53131609</v>
      </c>
      <c r="ROC1791" s="62">
        <v>53131609</v>
      </c>
      <c r="ROD1791" s="62">
        <v>53131609</v>
      </c>
      <c r="ROE1791" s="62">
        <v>53131609</v>
      </c>
      <c r="ROF1791" s="62">
        <v>53131609</v>
      </c>
      <c r="ROG1791" s="62">
        <v>53131609</v>
      </c>
      <c r="ROH1791" s="62">
        <v>53131609</v>
      </c>
      <c r="ROI1791" s="62">
        <v>53131609</v>
      </c>
      <c r="ROJ1791" s="62">
        <v>53131609</v>
      </c>
      <c r="ROK1791" s="62">
        <v>53131609</v>
      </c>
      <c r="ROL1791" s="62">
        <v>53131609</v>
      </c>
      <c r="ROM1791" s="62">
        <v>53131609</v>
      </c>
      <c r="RON1791" s="62">
        <v>53131609</v>
      </c>
      <c r="ROO1791" s="62">
        <v>53131609</v>
      </c>
      <c r="ROP1791" s="62">
        <v>53131609</v>
      </c>
      <c r="ROQ1791" s="62">
        <v>53131609</v>
      </c>
      <c r="ROR1791" s="62">
        <v>53131609</v>
      </c>
      <c r="ROS1791" s="62">
        <v>53131609</v>
      </c>
      <c r="ROT1791" s="62">
        <v>53131609</v>
      </c>
      <c r="ROU1791" s="62">
        <v>53131609</v>
      </c>
      <c r="ROV1791" s="62">
        <v>53131609</v>
      </c>
      <c r="ROW1791" s="62">
        <v>53131609</v>
      </c>
      <c r="ROX1791" s="62">
        <v>53131609</v>
      </c>
      <c r="ROY1791" s="62">
        <v>53131609</v>
      </c>
      <c r="ROZ1791" s="62">
        <v>53131609</v>
      </c>
      <c r="RPA1791" s="62">
        <v>53131609</v>
      </c>
      <c r="RPB1791" s="62">
        <v>53131609</v>
      </c>
      <c r="RPC1791" s="62">
        <v>53131609</v>
      </c>
      <c r="RPD1791" s="62">
        <v>53131609</v>
      </c>
      <c r="RPE1791" s="62">
        <v>53131609</v>
      </c>
      <c r="RPF1791" s="62">
        <v>53131609</v>
      </c>
      <c r="RPG1791" s="62">
        <v>53131609</v>
      </c>
      <c r="RPH1791" s="62">
        <v>53131609</v>
      </c>
      <c r="RPI1791" s="62">
        <v>53131609</v>
      </c>
      <c r="RPJ1791" s="62">
        <v>53131609</v>
      </c>
      <c r="RPK1791" s="62">
        <v>53131609</v>
      </c>
      <c r="RPL1791" s="62">
        <v>53131609</v>
      </c>
      <c r="RPM1791" s="62">
        <v>53131609</v>
      </c>
      <c r="RPN1791" s="62">
        <v>53131609</v>
      </c>
      <c r="RPO1791" s="62">
        <v>53131609</v>
      </c>
      <c r="RPP1791" s="62">
        <v>53131609</v>
      </c>
      <c r="RPQ1791" s="62">
        <v>53131609</v>
      </c>
      <c r="RPR1791" s="62">
        <v>53131609</v>
      </c>
      <c r="RPS1791" s="62">
        <v>53131609</v>
      </c>
      <c r="RPT1791" s="62">
        <v>53131609</v>
      </c>
      <c r="RPU1791" s="62">
        <v>53131609</v>
      </c>
      <c r="RPV1791" s="62">
        <v>53131609</v>
      </c>
      <c r="RPW1791" s="62">
        <v>53131609</v>
      </c>
      <c r="RPX1791" s="62">
        <v>53131609</v>
      </c>
      <c r="RPY1791" s="62">
        <v>53131609</v>
      </c>
      <c r="RPZ1791" s="62">
        <v>53131609</v>
      </c>
      <c r="RQA1791" s="62">
        <v>53131609</v>
      </c>
      <c r="RQB1791" s="62">
        <v>53131609</v>
      </c>
      <c r="RQC1791" s="62">
        <v>53131609</v>
      </c>
      <c r="RQD1791" s="62">
        <v>53131609</v>
      </c>
      <c r="RQE1791" s="62">
        <v>53131609</v>
      </c>
      <c r="RQF1791" s="62">
        <v>53131609</v>
      </c>
      <c r="RQG1791" s="62">
        <v>53131609</v>
      </c>
      <c r="RQH1791" s="62">
        <v>53131609</v>
      </c>
      <c r="RQI1791" s="62">
        <v>53131609</v>
      </c>
      <c r="RQJ1791" s="62">
        <v>53131609</v>
      </c>
      <c r="RQK1791" s="62">
        <v>53131609</v>
      </c>
      <c r="RQL1791" s="62">
        <v>53131609</v>
      </c>
      <c r="RQM1791" s="62">
        <v>53131609</v>
      </c>
      <c r="RQN1791" s="62">
        <v>53131609</v>
      </c>
      <c r="RQO1791" s="62">
        <v>53131609</v>
      </c>
      <c r="RQP1791" s="62">
        <v>53131609</v>
      </c>
      <c r="RQQ1791" s="62">
        <v>53131609</v>
      </c>
      <c r="RQR1791" s="62">
        <v>53131609</v>
      </c>
      <c r="RQS1791" s="62">
        <v>53131609</v>
      </c>
      <c r="RQT1791" s="62">
        <v>53131609</v>
      </c>
      <c r="RQU1791" s="62">
        <v>53131609</v>
      </c>
      <c r="RQV1791" s="62">
        <v>53131609</v>
      </c>
      <c r="RQW1791" s="62">
        <v>53131609</v>
      </c>
      <c r="RQX1791" s="62">
        <v>53131609</v>
      </c>
      <c r="RQY1791" s="62">
        <v>53131609</v>
      </c>
      <c r="RQZ1791" s="62">
        <v>53131609</v>
      </c>
      <c r="RRA1791" s="62">
        <v>53131609</v>
      </c>
      <c r="RRB1791" s="62">
        <v>53131609</v>
      </c>
      <c r="RRC1791" s="62">
        <v>53131609</v>
      </c>
      <c r="RRD1791" s="62">
        <v>53131609</v>
      </c>
      <c r="RRE1791" s="62">
        <v>53131609</v>
      </c>
      <c r="RRF1791" s="62">
        <v>53131609</v>
      </c>
      <c r="RRG1791" s="62">
        <v>53131609</v>
      </c>
      <c r="RRH1791" s="62">
        <v>53131609</v>
      </c>
      <c r="RRI1791" s="62">
        <v>53131609</v>
      </c>
      <c r="RRJ1791" s="62">
        <v>53131609</v>
      </c>
      <c r="RRK1791" s="62">
        <v>53131609</v>
      </c>
      <c r="RRL1791" s="62">
        <v>53131609</v>
      </c>
      <c r="RRM1791" s="62">
        <v>53131609</v>
      </c>
      <c r="RRN1791" s="62">
        <v>53131609</v>
      </c>
      <c r="RRO1791" s="62">
        <v>53131609</v>
      </c>
      <c r="RRP1791" s="62">
        <v>53131609</v>
      </c>
      <c r="RRQ1791" s="62">
        <v>53131609</v>
      </c>
      <c r="RRR1791" s="62">
        <v>53131609</v>
      </c>
      <c r="RRS1791" s="62">
        <v>53131609</v>
      </c>
      <c r="RRT1791" s="62">
        <v>53131609</v>
      </c>
      <c r="RRU1791" s="62">
        <v>53131609</v>
      </c>
      <c r="RRV1791" s="62">
        <v>53131609</v>
      </c>
      <c r="RRW1791" s="62">
        <v>53131609</v>
      </c>
      <c r="RRX1791" s="62">
        <v>53131609</v>
      </c>
      <c r="RRY1791" s="62">
        <v>53131609</v>
      </c>
      <c r="RRZ1791" s="62">
        <v>53131609</v>
      </c>
      <c r="RSA1791" s="62">
        <v>53131609</v>
      </c>
      <c r="RSB1791" s="62">
        <v>53131609</v>
      </c>
      <c r="RSC1791" s="62">
        <v>53131609</v>
      </c>
      <c r="RSD1791" s="62">
        <v>53131609</v>
      </c>
      <c r="RSE1791" s="62">
        <v>53131609</v>
      </c>
      <c r="RSF1791" s="62">
        <v>53131609</v>
      </c>
      <c r="RSG1791" s="62">
        <v>53131609</v>
      </c>
      <c r="RSH1791" s="62">
        <v>53131609</v>
      </c>
      <c r="RSI1791" s="62">
        <v>53131609</v>
      </c>
      <c r="RSJ1791" s="62">
        <v>53131609</v>
      </c>
      <c r="RSK1791" s="62">
        <v>53131609</v>
      </c>
      <c r="RSL1791" s="62">
        <v>53131609</v>
      </c>
      <c r="RSM1791" s="62">
        <v>53131609</v>
      </c>
      <c r="RSN1791" s="62">
        <v>53131609</v>
      </c>
      <c r="RSO1791" s="62">
        <v>53131609</v>
      </c>
      <c r="RSP1791" s="62">
        <v>53131609</v>
      </c>
      <c r="RSQ1791" s="62">
        <v>53131609</v>
      </c>
      <c r="RSR1791" s="62">
        <v>53131609</v>
      </c>
      <c r="RSS1791" s="62">
        <v>53131609</v>
      </c>
      <c r="RST1791" s="62">
        <v>53131609</v>
      </c>
      <c r="RSU1791" s="62">
        <v>53131609</v>
      </c>
      <c r="RSV1791" s="62">
        <v>53131609</v>
      </c>
      <c r="RSW1791" s="62">
        <v>53131609</v>
      </c>
      <c r="RSX1791" s="62">
        <v>53131609</v>
      </c>
      <c r="RSY1791" s="62">
        <v>53131609</v>
      </c>
      <c r="RSZ1791" s="62">
        <v>53131609</v>
      </c>
      <c r="RTA1791" s="62">
        <v>53131609</v>
      </c>
      <c r="RTB1791" s="62">
        <v>53131609</v>
      </c>
      <c r="RTC1791" s="62">
        <v>53131609</v>
      </c>
      <c r="RTD1791" s="62">
        <v>53131609</v>
      </c>
      <c r="RTE1791" s="62">
        <v>53131609</v>
      </c>
      <c r="RTF1791" s="62">
        <v>53131609</v>
      </c>
      <c r="RTG1791" s="62">
        <v>53131609</v>
      </c>
      <c r="RTH1791" s="62">
        <v>53131609</v>
      </c>
      <c r="RTI1791" s="62">
        <v>53131609</v>
      </c>
      <c r="RTJ1791" s="62">
        <v>53131609</v>
      </c>
      <c r="RTK1791" s="62">
        <v>53131609</v>
      </c>
      <c r="RTL1791" s="62">
        <v>53131609</v>
      </c>
      <c r="RTM1791" s="62">
        <v>53131609</v>
      </c>
      <c r="RTN1791" s="62">
        <v>53131609</v>
      </c>
      <c r="RTO1791" s="62">
        <v>53131609</v>
      </c>
      <c r="RTP1791" s="62">
        <v>53131609</v>
      </c>
      <c r="RTQ1791" s="62">
        <v>53131609</v>
      </c>
      <c r="RTR1791" s="62">
        <v>53131609</v>
      </c>
      <c r="RTS1791" s="62">
        <v>53131609</v>
      </c>
      <c r="RTT1791" s="62">
        <v>53131609</v>
      </c>
      <c r="RTU1791" s="62">
        <v>53131609</v>
      </c>
      <c r="RTV1791" s="62">
        <v>53131609</v>
      </c>
      <c r="RTW1791" s="62">
        <v>53131609</v>
      </c>
      <c r="RTX1791" s="62">
        <v>53131609</v>
      </c>
      <c r="RTY1791" s="62">
        <v>53131609</v>
      </c>
      <c r="RTZ1791" s="62">
        <v>53131609</v>
      </c>
      <c r="RUA1791" s="62">
        <v>53131609</v>
      </c>
      <c r="RUB1791" s="62">
        <v>53131609</v>
      </c>
      <c r="RUC1791" s="62">
        <v>53131609</v>
      </c>
      <c r="RUD1791" s="62">
        <v>53131609</v>
      </c>
      <c r="RUE1791" s="62">
        <v>53131609</v>
      </c>
      <c r="RUF1791" s="62">
        <v>53131609</v>
      </c>
      <c r="RUG1791" s="62">
        <v>53131609</v>
      </c>
      <c r="RUH1791" s="62">
        <v>53131609</v>
      </c>
      <c r="RUI1791" s="62">
        <v>53131609</v>
      </c>
      <c r="RUJ1791" s="62">
        <v>53131609</v>
      </c>
      <c r="RUK1791" s="62">
        <v>53131609</v>
      </c>
      <c r="RUL1791" s="62">
        <v>53131609</v>
      </c>
      <c r="RUM1791" s="62">
        <v>53131609</v>
      </c>
      <c r="RUN1791" s="62">
        <v>53131609</v>
      </c>
      <c r="RUO1791" s="62">
        <v>53131609</v>
      </c>
      <c r="RUP1791" s="62">
        <v>53131609</v>
      </c>
      <c r="RUQ1791" s="62">
        <v>53131609</v>
      </c>
      <c r="RUR1791" s="62">
        <v>53131609</v>
      </c>
      <c r="RUS1791" s="62">
        <v>53131609</v>
      </c>
      <c r="RUT1791" s="62">
        <v>53131609</v>
      </c>
      <c r="RUU1791" s="62">
        <v>53131609</v>
      </c>
      <c r="RUV1791" s="62">
        <v>53131609</v>
      </c>
      <c r="RUW1791" s="62">
        <v>53131609</v>
      </c>
      <c r="RUX1791" s="62">
        <v>53131609</v>
      </c>
      <c r="RUY1791" s="62">
        <v>53131609</v>
      </c>
      <c r="RUZ1791" s="62">
        <v>53131609</v>
      </c>
      <c r="RVA1791" s="62">
        <v>53131609</v>
      </c>
      <c r="RVB1791" s="62">
        <v>53131609</v>
      </c>
      <c r="RVC1791" s="62">
        <v>53131609</v>
      </c>
      <c r="RVD1791" s="62">
        <v>53131609</v>
      </c>
      <c r="RVE1791" s="62">
        <v>53131609</v>
      </c>
      <c r="RVF1791" s="62">
        <v>53131609</v>
      </c>
      <c r="RVG1791" s="62">
        <v>53131609</v>
      </c>
      <c r="RVH1791" s="62">
        <v>53131609</v>
      </c>
      <c r="RVI1791" s="62">
        <v>53131609</v>
      </c>
      <c r="RVJ1791" s="62">
        <v>53131609</v>
      </c>
      <c r="RVK1791" s="62">
        <v>53131609</v>
      </c>
      <c r="RVL1791" s="62">
        <v>53131609</v>
      </c>
      <c r="RVM1791" s="62">
        <v>53131609</v>
      </c>
      <c r="RVN1791" s="62">
        <v>53131609</v>
      </c>
      <c r="RVO1791" s="62">
        <v>53131609</v>
      </c>
      <c r="RVP1791" s="62">
        <v>53131609</v>
      </c>
      <c r="RVQ1791" s="62">
        <v>53131609</v>
      </c>
      <c r="RVR1791" s="62">
        <v>53131609</v>
      </c>
      <c r="RVS1791" s="62">
        <v>53131609</v>
      </c>
      <c r="RVT1791" s="62">
        <v>53131609</v>
      </c>
      <c r="RVU1791" s="62">
        <v>53131609</v>
      </c>
      <c r="RVV1791" s="62">
        <v>53131609</v>
      </c>
      <c r="RVW1791" s="62">
        <v>53131609</v>
      </c>
      <c r="RVX1791" s="62">
        <v>53131609</v>
      </c>
      <c r="RVY1791" s="62">
        <v>53131609</v>
      </c>
      <c r="RVZ1791" s="62">
        <v>53131609</v>
      </c>
      <c r="RWA1791" s="62">
        <v>53131609</v>
      </c>
      <c r="RWB1791" s="62">
        <v>53131609</v>
      </c>
      <c r="RWC1791" s="62">
        <v>53131609</v>
      </c>
      <c r="RWD1791" s="62">
        <v>53131609</v>
      </c>
      <c r="RWE1791" s="62">
        <v>53131609</v>
      </c>
      <c r="RWF1791" s="62">
        <v>53131609</v>
      </c>
      <c r="RWG1791" s="62">
        <v>53131609</v>
      </c>
      <c r="RWH1791" s="62">
        <v>53131609</v>
      </c>
      <c r="RWI1791" s="62">
        <v>53131609</v>
      </c>
      <c r="RWJ1791" s="62">
        <v>53131609</v>
      </c>
      <c r="RWK1791" s="62">
        <v>53131609</v>
      </c>
      <c r="RWL1791" s="62">
        <v>53131609</v>
      </c>
      <c r="RWM1791" s="62">
        <v>53131609</v>
      </c>
      <c r="RWN1791" s="62">
        <v>53131609</v>
      </c>
      <c r="RWO1791" s="62">
        <v>53131609</v>
      </c>
      <c r="RWP1791" s="62">
        <v>53131609</v>
      </c>
      <c r="RWQ1791" s="62">
        <v>53131609</v>
      </c>
      <c r="RWR1791" s="62">
        <v>53131609</v>
      </c>
      <c r="RWS1791" s="62">
        <v>53131609</v>
      </c>
      <c r="RWT1791" s="62">
        <v>53131609</v>
      </c>
      <c r="RWU1791" s="62">
        <v>53131609</v>
      </c>
      <c r="RWV1791" s="62">
        <v>53131609</v>
      </c>
      <c r="RWW1791" s="62">
        <v>53131609</v>
      </c>
      <c r="RWX1791" s="62">
        <v>53131609</v>
      </c>
      <c r="RWY1791" s="62">
        <v>53131609</v>
      </c>
      <c r="RWZ1791" s="62">
        <v>53131609</v>
      </c>
      <c r="RXA1791" s="62">
        <v>53131609</v>
      </c>
      <c r="RXB1791" s="62">
        <v>53131609</v>
      </c>
      <c r="RXC1791" s="62">
        <v>53131609</v>
      </c>
      <c r="RXD1791" s="62">
        <v>53131609</v>
      </c>
      <c r="RXE1791" s="62">
        <v>53131609</v>
      </c>
      <c r="RXF1791" s="62">
        <v>53131609</v>
      </c>
      <c r="RXG1791" s="62">
        <v>53131609</v>
      </c>
      <c r="RXH1791" s="62">
        <v>53131609</v>
      </c>
      <c r="RXI1791" s="62">
        <v>53131609</v>
      </c>
      <c r="RXJ1791" s="62">
        <v>53131609</v>
      </c>
      <c r="RXK1791" s="62">
        <v>53131609</v>
      </c>
      <c r="RXL1791" s="62">
        <v>53131609</v>
      </c>
      <c r="RXM1791" s="62">
        <v>53131609</v>
      </c>
      <c r="RXN1791" s="62">
        <v>53131609</v>
      </c>
      <c r="RXO1791" s="62">
        <v>53131609</v>
      </c>
      <c r="RXP1791" s="62">
        <v>53131609</v>
      </c>
      <c r="RXQ1791" s="62">
        <v>53131609</v>
      </c>
      <c r="RXR1791" s="62">
        <v>53131609</v>
      </c>
      <c r="RXS1791" s="62">
        <v>53131609</v>
      </c>
      <c r="RXT1791" s="62">
        <v>53131609</v>
      </c>
      <c r="RXU1791" s="62">
        <v>53131609</v>
      </c>
      <c r="RXV1791" s="62">
        <v>53131609</v>
      </c>
      <c r="RXW1791" s="62">
        <v>53131609</v>
      </c>
      <c r="RXX1791" s="62">
        <v>53131609</v>
      </c>
      <c r="RXY1791" s="62">
        <v>53131609</v>
      </c>
      <c r="RXZ1791" s="62">
        <v>53131609</v>
      </c>
      <c r="RYA1791" s="62">
        <v>53131609</v>
      </c>
      <c r="RYB1791" s="62">
        <v>53131609</v>
      </c>
      <c r="RYC1791" s="62">
        <v>53131609</v>
      </c>
      <c r="RYD1791" s="62">
        <v>53131609</v>
      </c>
      <c r="RYE1791" s="62">
        <v>53131609</v>
      </c>
      <c r="RYF1791" s="62">
        <v>53131609</v>
      </c>
      <c r="RYG1791" s="62">
        <v>53131609</v>
      </c>
      <c r="RYH1791" s="62">
        <v>53131609</v>
      </c>
      <c r="RYI1791" s="62">
        <v>53131609</v>
      </c>
      <c r="RYJ1791" s="62">
        <v>53131609</v>
      </c>
      <c r="RYK1791" s="62">
        <v>53131609</v>
      </c>
      <c r="RYL1791" s="62">
        <v>53131609</v>
      </c>
      <c r="RYM1791" s="62">
        <v>53131609</v>
      </c>
      <c r="RYN1791" s="62">
        <v>53131609</v>
      </c>
      <c r="RYO1791" s="62">
        <v>53131609</v>
      </c>
      <c r="RYP1791" s="62">
        <v>53131609</v>
      </c>
      <c r="RYQ1791" s="62">
        <v>53131609</v>
      </c>
      <c r="RYR1791" s="62">
        <v>53131609</v>
      </c>
      <c r="RYS1791" s="62">
        <v>53131609</v>
      </c>
      <c r="RYT1791" s="62">
        <v>53131609</v>
      </c>
      <c r="RYU1791" s="62">
        <v>53131609</v>
      </c>
      <c r="RYV1791" s="62">
        <v>53131609</v>
      </c>
      <c r="RYW1791" s="62">
        <v>53131609</v>
      </c>
      <c r="RYX1791" s="62">
        <v>53131609</v>
      </c>
      <c r="RYY1791" s="62">
        <v>53131609</v>
      </c>
      <c r="RYZ1791" s="62">
        <v>53131609</v>
      </c>
      <c r="RZA1791" s="62">
        <v>53131609</v>
      </c>
      <c r="RZB1791" s="62">
        <v>53131609</v>
      </c>
      <c r="RZC1791" s="62">
        <v>53131609</v>
      </c>
      <c r="RZD1791" s="62">
        <v>53131609</v>
      </c>
      <c r="RZE1791" s="62">
        <v>53131609</v>
      </c>
      <c r="RZF1791" s="62">
        <v>53131609</v>
      </c>
      <c r="RZG1791" s="62">
        <v>53131609</v>
      </c>
      <c r="RZH1791" s="62">
        <v>53131609</v>
      </c>
      <c r="RZI1791" s="62">
        <v>53131609</v>
      </c>
      <c r="RZJ1791" s="62">
        <v>53131609</v>
      </c>
      <c r="RZK1791" s="62">
        <v>53131609</v>
      </c>
      <c r="RZL1791" s="62">
        <v>53131609</v>
      </c>
      <c r="RZM1791" s="62">
        <v>53131609</v>
      </c>
      <c r="RZN1791" s="62">
        <v>53131609</v>
      </c>
      <c r="RZO1791" s="62">
        <v>53131609</v>
      </c>
      <c r="RZP1791" s="62">
        <v>53131609</v>
      </c>
      <c r="RZQ1791" s="62">
        <v>53131609</v>
      </c>
      <c r="RZR1791" s="62">
        <v>53131609</v>
      </c>
      <c r="RZS1791" s="62">
        <v>53131609</v>
      </c>
      <c r="RZT1791" s="62">
        <v>53131609</v>
      </c>
      <c r="RZU1791" s="62">
        <v>53131609</v>
      </c>
      <c r="RZV1791" s="62">
        <v>53131609</v>
      </c>
      <c r="RZW1791" s="62">
        <v>53131609</v>
      </c>
      <c r="RZX1791" s="62">
        <v>53131609</v>
      </c>
      <c r="RZY1791" s="62">
        <v>53131609</v>
      </c>
      <c r="RZZ1791" s="62">
        <v>53131609</v>
      </c>
      <c r="SAA1791" s="62">
        <v>53131609</v>
      </c>
      <c r="SAB1791" s="62">
        <v>53131609</v>
      </c>
      <c r="SAC1791" s="62">
        <v>53131609</v>
      </c>
      <c r="SAD1791" s="62">
        <v>53131609</v>
      </c>
      <c r="SAE1791" s="62">
        <v>53131609</v>
      </c>
      <c r="SAF1791" s="62">
        <v>53131609</v>
      </c>
      <c r="SAG1791" s="62">
        <v>53131609</v>
      </c>
      <c r="SAH1791" s="62">
        <v>53131609</v>
      </c>
      <c r="SAI1791" s="62">
        <v>53131609</v>
      </c>
      <c r="SAJ1791" s="62">
        <v>53131609</v>
      </c>
      <c r="SAK1791" s="62">
        <v>53131609</v>
      </c>
      <c r="SAL1791" s="62">
        <v>53131609</v>
      </c>
      <c r="SAM1791" s="62">
        <v>53131609</v>
      </c>
      <c r="SAN1791" s="62">
        <v>53131609</v>
      </c>
      <c r="SAO1791" s="62">
        <v>53131609</v>
      </c>
      <c r="SAP1791" s="62">
        <v>53131609</v>
      </c>
      <c r="SAQ1791" s="62">
        <v>53131609</v>
      </c>
      <c r="SAR1791" s="62">
        <v>53131609</v>
      </c>
      <c r="SAS1791" s="62">
        <v>53131609</v>
      </c>
      <c r="SAT1791" s="62">
        <v>53131609</v>
      </c>
      <c r="SAU1791" s="62">
        <v>53131609</v>
      </c>
      <c r="SAV1791" s="62">
        <v>53131609</v>
      </c>
      <c r="SAW1791" s="62">
        <v>53131609</v>
      </c>
      <c r="SAX1791" s="62">
        <v>53131609</v>
      </c>
      <c r="SAY1791" s="62">
        <v>53131609</v>
      </c>
      <c r="SAZ1791" s="62">
        <v>53131609</v>
      </c>
      <c r="SBA1791" s="62">
        <v>53131609</v>
      </c>
      <c r="SBB1791" s="62">
        <v>53131609</v>
      </c>
      <c r="SBC1791" s="62">
        <v>53131609</v>
      </c>
      <c r="SBD1791" s="62">
        <v>53131609</v>
      </c>
      <c r="SBE1791" s="62">
        <v>53131609</v>
      </c>
      <c r="SBF1791" s="62">
        <v>53131609</v>
      </c>
      <c r="SBG1791" s="62">
        <v>53131609</v>
      </c>
      <c r="SBH1791" s="62">
        <v>53131609</v>
      </c>
      <c r="SBI1791" s="62">
        <v>53131609</v>
      </c>
      <c r="SBJ1791" s="62">
        <v>53131609</v>
      </c>
      <c r="SBK1791" s="62">
        <v>53131609</v>
      </c>
      <c r="SBL1791" s="62">
        <v>53131609</v>
      </c>
      <c r="SBM1791" s="62">
        <v>53131609</v>
      </c>
      <c r="SBN1791" s="62">
        <v>53131609</v>
      </c>
      <c r="SBO1791" s="62">
        <v>53131609</v>
      </c>
      <c r="SBP1791" s="62">
        <v>53131609</v>
      </c>
      <c r="SBQ1791" s="62">
        <v>53131609</v>
      </c>
      <c r="SBR1791" s="62">
        <v>53131609</v>
      </c>
      <c r="SBS1791" s="62">
        <v>53131609</v>
      </c>
      <c r="SBT1791" s="62">
        <v>53131609</v>
      </c>
      <c r="SBU1791" s="62">
        <v>53131609</v>
      </c>
      <c r="SBV1791" s="62">
        <v>53131609</v>
      </c>
      <c r="SBW1791" s="62">
        <v>53131609</v>
      </c>
      <c r="SBX1791" s="62">
        <v>53131609</v>
      </c>
      <c r="SBY1791" s="62">
        <v>53131609</v>
      </c>
      <c r="SBZ1791" s="62">
        <v>53131609</v>
      </c>
      <c r="SCA1791" s="62">
        <v>53131609</v>
      </c>
      <c r="SCB1791" s="62">
        <v>53131609</v>
      </c>
      <c r="SCC1791" s="62">
        <v>53131609</v>
      </c>
      <c r="SCD1791" s="62">
        <v>53131609</v>
      </c>
      <c r="SCE1791" s="62">
        <v>53131609</v>
      </c>
      <c r="SCF1791" s="62">
        <v>53131609</v>
      </c>
      <c r="SCG1791" s="62">
        <v>53131609</v>
      </c>
      <c r="SCH1791" s="62">
        <v>53131609</v>
      </c>
      <c r="SCI1791" s="62">
        <v>53131609</v>
      </c>
      <c r="SCJ1791" s="62">
        <v>53131609</v>
      </c>
      <c r="SCK1791" s="62">
        <v>53131609</v>
      </c>
      <c r="SCL1791" s="62">
        <v>53131609</v>
      </c>
      <c r="SCM1791" s="62">
        <v>53131609</v>
      </c>
      <c r="SCN1791" s="62">
        <v>53131609</v>
      </c>
      <c r="SCO1791" s="62">
        <v>53131609</v>
      </c>
      <c r="SCP1791" s="62">
        <v>53131609</v>
      </c>
      <c r="SCQ1791" s="62">
        <v>53131609</v>
      </c>
      <c r="SCR1791" s="62">
        <v>53131609</v>
      </c>
      <c r="SCS1791" s="62">
        <v>53131609</v>
      </c>
      <c r="SCT1791" s="62">
        <v>53131609</v>
      </c>
      <c r="SCU1791" s="62">
        <v>53131609</v>
      </c>
      <c r="SCV1791" s="62">
        <v>53131609</v>
      </c>
      <c r="SCW1791" s="62">
        <v>53131609</v>
      </c>
      <c r="SCX1791" s="62">
        <v>53131609</v>
      </c>
      <c r="SCY1791" s="62">
        <v>53131609</v>
      </c>
      <c r="SCZ1791" s="62">
        <v>53131609</v>
      </c>
      <c r="SDA1791" s="62">
        <v>53131609</v>
      </c>
      <c r="SDB1791" s="62">
        <v>53131609</v>
      </c>
      <c r="SDC1791" s="62">
        <v>53131609</v>
      </c>
      <c r="SDD1791" s="62">
        <v>53131609</v>
      </c>
      <c r="SDE1791" s="62">
        <v>53131609</v>
      </c>
      <c r="SDF1791" s="62">
        <v>53131609</v>
      </c>
      <c r="SDG1791" s="62">
        <v>53131609</v>
      </c>
      <c r="SDH1791" s="62">
        <v>53131609</v>
      </c>
      <c r="SDI1791" s="62">
        <v>53131609</v>
      </c>
      <c r="SDJ1791" s="62">
        <v>53131609</v>
      </c>
      <c r="SDK1791" s="62">
        <v>53131609</v>
      </c>
      <c r="SDL1791" s="62">
        <v>53131609</v>
      </c>
      <c r="SDM1791" s="62">
        <v>53131609</v>
      </c>
      <c r="SDN1791" s="62">
        <v>53131609</v>
      </c>
      <c r="SDO1791" s="62">
        <v>53131609</v>
      </c>
      <c r="SDP1791" s="62">
        <v>53131609</v>
      </c>
      <c r="SDQ1791" s="62">
        <v>53131609</v>
      </c>
      <c r="SDR1791" s="62">
        <v>53131609</v>
      </c>
      <c r="SDS1791" s="62">
        <v>53131609</v>
      </c>
      <c r="SDT1791" s="62">
        <v>53131609</v>
      </c>
      <c r="SDU1791" s="62">
        <v>53131609</v>
      </c>
      <c r="SDV1791" s="62">
        <v>53131609</v>
      </c>
      <c r="SDW1791" s="62">
        <v>53131609</v>
      </c>
      <c r="SDX1791" s="62">
        <v>53131609</v>
      </c>
      <c r="SDY1791" s="62">
        <v>53131609</v>
      </c>
      <c r="SDZ1791" s="62">
        <v>53131609</v>
      </c>
      <c r="SEA1791" s="62">
        <v>53131609</v>
      </c>
      <c r="SEB1791" s="62">
        <v>53131609</v>
      </c>
      <c r="SEC1791" s="62">
        <v>53131609</v>
      </c>
      <c r="SED1791" s="62">
        <v>53131609</v>
      </c>
      <c r="SEE1791" s="62">
        <v>53131609</v>
      </c>
      <c r="SEF1791" s="62">
        <v>53131609</v>
      </c>
      <c r="SEG1791" s="62">
        <v>53131609</v>
      </c>
      <c r="SEH1791" s="62">
        <v>53131609</v>
      </c>
      <c r="SEI1791" s="62">
        <v>53131609</v>
      </c>
      <c r="SEJ1791" s="62">
        <v>53131609</v>
      </c>
      <c r="SEK1791" s="62">
        <v>53131609</v>
      </c>
      <c r="SEL1791" s="62">
        <v>53131609</v>
      </c>
      <c r="SEM1791" s="62">
        <v>53131609</v>
      </c>
      <c r="SEN1791" s="62">
        <v>53131609</v>
      </c>
      <c r="SEO1791" s="62">
        <v>53131609</v>
      </c>
      <c r="SEP1791" s="62">
        <v>53131609</v>
      </c>
      <c r="SEQ1791" s="62">
        <v>53131609</v>
      </c>
      <c r="SER1791" s="62">
        <v>53131609</v>
      </c>
      <c r="SES1791" s="62">
        <v>53131609</v>
      </c>
      <c r="SET1791" s="62">
        <v>53131609</v>
      </c>
      <c r="SEU1791" s="62">
        <v>53131609</v>
      </c>
      <c r="SEV1791" s="62">
        <v>53131609</v>
      </c>
      <c r="SEW1791" s="62">
        <v>53131609</v>
      </c>
      <c r="SEX1791" s="62">
        <v>53131609</v>
      </c>
      <c r="SEY1791" s="62">
        <v>53131609</v>
      </c>
      <c r="SEZ1791" s="62">
        <v>53131609</v>
      </c>
      <c r="SFA1791" s="62">
        <v>53131609</v>
      </c>
      <c r="SFB1791" s="62">
        <v>53131609</v>
      </c>
      <c r="SFC1791" s="62">
        <v>53131609</v>
      </c>
      <c r="SFD1791" s="62">
        <v>53131609</v>
      </c>
      <c r="SFE1791" s="62">
        <v>53131609</v>
      </c>
      <c r="SFF1791" s="62">
        <v>53131609</v>
      </c>
      <c r="SFG1791" s="62">
        <v>53131609</v>
      </c>
      <c r="SFH1791" s="62">
        <v>53131609</v>
      </c>
      <c r="SFI1791" s="62">
        <v>53131609</v>
      </c>
      <c r="SFJ1791" s="62">
        <v>53131609</v>
      </c>
      <c r="SFK1791" s="62">
        <v>53131609</v>
      </c>
      <c r="SFL1791" s="62">
        <v>53131609</v>
      </c>
      <c r="SFM1791" s="62">
        <v>53131609</v>
      </c>
      <c r="SFN1791" s="62">
        <v>53131609</v>
      </c>
      <c r="SFO1791" s="62">
        <v>53131609</v>
      </c>
      <c r="SFP1791" s="62">
        <v>53131609</v>
      </c>
      <c r="SFQ1791" s="62">
        <v>53131609</v>
      </c>
      <c r="SFR1791" s="62">
        <v>53131609</v>
      </c>
      <c r="SFS1791" s="62">
        <v>53131609</v>
      </c>
      <c r="SFT1791" s="62">
        <v>53131609</v>
      </c>
      <c r="SFU1791" s="62">
        <v>53131609</v>
      </c>
      <c r="SFV1791" s="62">
        <v>53131609</v>
      </c>
      <c r="SFW1791" s="62">
        <v>53131609</v>
      </c>
      <c r="SFX1791" s="62">
        <v>53131609</v>
      </c>
      <c r="SFY1791" s="62">
        <v>53131609</v>
      </c>
      <c r="SFZ1791" s="62">
        <v>53131609</v>
      </c>
      <c r="SGA1791" s="62">
        <v>53131609</v>
      </c>
      <c r="SGB1791" s="62">
        <v>53131609</v>
      </c>
      <c r="SGC1791" s="62">
        <v>53131609</v>
      </c>
      <c r="SGD1791" s="62">
        <v>53131609</v>
      </c>
      <c r="SGE1791" s="62">
        <v>53131609</v>
      </c>
      <c r="SGF1791" s="62">
        <v>53131609</v>
      </c>
      <c r="SGG1791" s="62">
        <v>53131609</v>
      </c>
      <c r="SGH1791" s="62">
        <v>53131609</v>
      </c>
      <c r="SGI1791" s="62">
        <v>53131609</v>
      </c>
      <c r="SGJ1791" s="62">
        <v>53131609</v>
      </c>
      <c r="SGK1791" s="62">
        <v>53131609</v>
      </c>
      <c r="SGL1791" s="62">
        <v>53131609</v>
      </c>
      <c r="SGM1791" s="62">
        <v>53131609</v>
      </c>
      <c r="SGN1791" s="62">
        <v>53131609</v>
      </c>
      <c r="SGO1791" s="62">
        <v>53131609</v>
      </c>
      <c r="SGP1791" s="62">
        <v>53131609</v>
      </c>
      <c r="SGQ1791" s="62">
        <v>53131609</v>
      </c>
      <c r="SGR1791" s="62">
        <v>53131609</v>
      </c>
      <c r="SGS1791" s="62">
        <v>53131609</v>
      </c>
      <c r="SGT1791" s="62">
        <v>53131609</v>
      </c>
      <c r="SGU1791" s="62">
        <v>53131609</v>
      </c>
      <c r="SGV1791" s="62">
        <v>53131609</v>
      </c>
      <c r="SGW1791" s="62">
        <v>53131609</v>
      </c>
      <c r="SGX1791" s="62">
        <v>53131609</v>
      </c>
      <c r="SGY1791" s="62">
        <v>53131609</v>
      </c>
      <c r="SGZ1791" s="62">
        <v>53131609</v>
      </c>
      <c r="SHA1791" s="62">
        <v>53131609</v>
      </c>
      <c r="SHB1791" s="62">
        <v>53131609</v>
      </c>
      <c r="SHC1791" s="62">
        <v>53131609</v>
      </c>
      <c r="SHD1791" s="62">
        <v>53131609</v>
      </c>
      <c r="SHE1791" s="62">
        <v>53131609</v>
      </c>
      <c r="SHF1791" s="62">
        <v>53131609</v>
      </c>
      <c r="SHG1791" s="62">
        <v>53131609</v>
      </c>
      <c r="SHH1791" s="62">
        <v>53131609</v>
      </c>
      <c r="SHI1791" s="62">
        <v>53131609</v>
      </c>
      <c r="SHJ1791" s="62">
        <v>53131609</v>
      </c>
      <c r="SHK1791" s="62">
        <v>53131609</v>
      </c>
      <c r="SHL1791" s="62">
        <v>53131609</v>
      </c>
      <c r="SHM1791" s="62">
        <v>53131609</v>
      </c>
      <c r="SHN1791" s="62">
        <v>53131609</v>
      </c>
      <c r="SHO1791" s="62">
        <v>53131609</v>
      </c>
      <c r="SHP1791" s="62">
        <v>53131609</v>
      </c>
      <c r="SHQ1791" s="62">
        <v>53131609</v>
      </c>
      <c r="SHR1791" s="62">
        <v>53131609</v>
      </c>
      <c r="SHS1791" s="62">
        <v>53131609</v>
      </c>
      <c r="SHT1791" s="62">
        <v>53131609</v>
      </c>
      <c r="SHU1791" s="62">
        <v>53131609</v>
      </c>
      <c r="SHV1791" s="62">
        <v>53131609</v>
      </c>
      <c r="SHW1791" s="62">
        <v>53131609</v>
      </c>
      <c r="SHX1791" s="62">
        <v>53131609</v>
      </c>
      <c r="SHY1791" s="62">
        <v>53131609</v>
      </c>
      <c r="SHZ1791" s="62">
        <v>53131609</v>
      </c>
      <c r="SIA1791" s="62">
        <v>53131609</v>
      </c>
      <c r="SIB1791" s="62">
        <v>53131609</v>
      </c>
      <c r="SIC1791" s="62">
        <v>53131609</v>
      </c>
      <c r="SID1791" s="62">
        <v>53131609</v>
      </c>
      <c r="SIE1791" s="62">
        <v>53131609</v>
      </c>
      <c r="SIF1791" s="62">
        <v>53131609</v>
      </c>
      <c r="SIG1791" s="62">
        <v>53131609</v>
      </c>
      <c r="SIH1791" s="62">
        <v>53131609</v>
      </c>
      <c r="SII1791" s="62">
        <v>53131609</v>
      </c>
      <c r="SIJ1791" s="62">
        <v>53131609</v>
      </c>
      <c r="SIK1791" s="62">
        <v>53131609</v>
      </c>
      <c r="SIL1791" s="62">
        <v>53131609</v>
      </c>
      <c r="SIM1791" s="62">
        <v>53131609</v>
      </c>
      <c r="SIN1791" s="62">
        <v>53131609</v>
      </c>
      <c r="SIO1791" s="62">
        <v>53131609</v>
      </c>
      <c r="SIP1791" s="62">
        <v>53131609</v>
      </c>
      <c r="SIQ1791" s="62">
        <v>53131609</v>
      </c>
      <c r="SIR1791" s="62">
        <v>53131609</v>
      </c>
      <c r="SIS1791" s="62">
        <v>53131609</v>
      </c>
      <c r="SIT1791" s="62">
        <v>53131609</v>
      </c>
      <c r="SIU1791" s="62">
        <v>53131609</v>
      </c>
      <c r="SIV1791" s="62">
        <v>53131609</v>
      </c>
      <c r="SIW1791" s="62">
        <v>53131609</v>
      </c>
      <c r="SIX1791" s="62">
        <v>53131609</v>
      </c>
      <c r="SIY1791" s="62">
        <v>53131609</v>
      </c>
      <c r="SIZ1791" s="62">
        <v>53131609</v>
      </c>
      <c r="SJA1791" s="62">
        <v>53131609</v>
      </c>
      <c r="SJB1791" s="62">
        <v>53131609</v>
      </c>
      <c r="SJC1791" s="62">
        <v>53131609</v>
      </c>
      <c r="SJD1791" s="62">
        <v>53131609</v>
      </c>
      <c r="SJE1791" s="62">
        <v>53131609</v>
      </c>
      <c r="SJF1791" s="62">
        <v>53131609</v>
      </c>
      <c r="SJG1791" s="62">
        <v>53131609</v>
      </c>
      <c r="SJH1791" s="62">
        <v>53131609</v>
      </c>
      <c r="SJI1791" s="62">
        <v>53131609</v>
      </c>
      <c r="SJJ1791" s="62">
        <v>53131609</v>
      </c>
      <c r="SJK1791" s="62">
        <v>53131609</v>
      </c>
      <c r="SJL1791" s="62">
        <v>53131609</v>
      </c>
      <c r="SJM1791" s="62">
        <v>53131609</v>
      </c>
      <c r="SJN1791" s="62">
        <v>53131609</v>
      </c>
      <c r="SJO1791" s="62">
        <v>53131609</v>
      </c>
      <c r="SJP1791" s="62">
        <v>53131609</v>
      </c>
      <c r="SJQ1791" s="62">
        <v>53131609</v>
      </c>
      <c r="SJR1791" s="62">
        <v>53131609</v>
      </c>
      <c r="SJS1791" s="62">
        <v>53131609</v>
      </c>
      <c r="SJT1791" s="62">
        <v>53131609</v>
      </c>
      <c r="SJU1791" s="62">
        <v>53131609</v>
      </c>
      <c r="SJV1791" s="62">
        <v>53131609</v>
      </c>
      <c r="SJW1791" s="62">
        <v>53131609</v>
      </c>
      <c r="SJX1791" s="62">
        <v>53131609</v>
      </c>
      <c r="SJY1791" s="62">
        <v>53131609</v>
      </c>
      <c r="SJZ1791" s="62">
        <v>53131609</v>
      </c>
      <c r="SKA1791" s="62">
        <v>53131609</v>
      </c>
      <c r="SKB1791" s="62">
        <v>53131609</v>
      </c>
      <c r="SKC1791" s="62">
        <v>53131609</v>
      </c>
      <c r="SKD1791" s="62">
        <v>53131609</v>
      </c>
      <c r="SKE1791" s="62">
        <v>53131609</v>
      </c>
      <c r="SKF1791" s="62">
        <v>53131609</v>
      </c>
      <c r="SKG1791" s="62">
        <v>53131609</v>
      </c>
      <c r="SKH1791" s="62">
        <v>53131609</v>
      </c>
      <c r="SKI1791" s="62">
        <v>53131609</v>
      </c>
      <c r="SKJ1791" s="62">
        <v>53131609</v>
      </c>
      <c r="SKK1791" s="62">
        <v>53131609</v>
      </c>
      <c r="SKL1791" s="62">
        <v>53131609</v>
      </c>
      <c r="SKM1791" s="62">
        <v>53131609</v>
      </c>
      <c r="SKN1791" s="62">
        <v>53131609</v>
      </c>
      <c r="SKO1791" s="62">
        <v>53131609</v>
      </c>
      <c r="SKP1791" s="62">
        <v>53131609</v>
      </c>
      <c r="SKQ1791" s="62">
        <v>53131609</v>
      </c>
      <c r="SKR1791" s="62">
        <v>53131609</v>
      </c>
      <c r="SKS1791" s="62">
        <v>53131609</v>
      </c>
      <c r="SKT1791" s="62">
        <v>53131609</v>
      </c>
      <c r="SKU1791" s="62">
        <v>53131609</v>
      </c>
      <c r="SKV1791" s="62">
        <v>53131609</v>
      </c>
      <c r="SKW1791" s="62">
        <v>53131609</v>
      </c>
      <c r="SKX1791" s="62">
        <v>53131609</v>
      </c>
      <c r="SKY1791" s="62">
        <v>53131609</v>
      </c>
      <c r="SKZ1791" s="62">
        <v>53131609</v>
      </c>
      <c r="SLA1791" s="62">
        <v>53131609</v>
      </c>
      <c r="SLB1791" s="62">
        <v>53131609</v>
      </c>
      <c r="SLC1791" s="62">
        <v>53131609</v>
      </c>
      <c r="SLD1791" s="62">
        <v>53131609</v>
      </c>
      <c r="SLE1791" s="62">
        <v>53131609</v>
      </c>
      <c r="SLF1791" s="62">
        <v>53131609</v>
      </c>
      <c r="SLG1791" s="62">
        <v>53131609</v>
      </c>
      <c r="SLH1791" s="62">
        <v>53131609</v>
      </c>
      <c r="SLI1791" s="62">
        <v>53131609</v>
      </c>
      <c r="SLJ1791" s="62">
        <v>53131609</v>
      </c>
      <c r="SLK1791" s="62">
        <v>53131609</v>
      </c>
      <c r="SLL1791" s="62">
        <v>53131609</v>
      </c>
      <c r="SLM1791" s="62">
        <v>53131609</v>
      </c>
      <c r="SLN1791" s="62">
        <v>53131609</v>
      </c>
      <c r="SLO1791" s="62">
        <v>53131609</v>
      </c>
      <c r="SLP1791" s="62">
        <v>53131609</v>
      </c>
      <c r="SLQ1791" s="62">
        <v>53131609</v>
      </c>
      <c r="SLR1791" s="62">
        <v>53131609</v>
      </c>
      <c r="SLS1791" s="62">
        <v>53131609</v>
      </c>
      <c r="SLT1791" s="62">
        <v>53131609</v>
      </c>
      <c r="SLU1791" s="62">
        <v>53131609</v>
      </c>
      <c r="SLV1791" s="62">
        <v>53131609</v>
      </c>
      <c r="SLW1791" s="62">
        <v>53131609</v>
      </c>
      <c r="SLX1791" s="62">
        <v>53131609</v>
      </c>
      <c r="SLY1791" s="62">
        <v>53131609</v>
      </c>
      <c r="SLZ1791" s="62">
        <v>53131609</v>
      </c>
      <c r="SMA1791" s="62">
        <v>53131609</v>
      </c>
      <c r="SMB1791" s="62">
        <v>53131609</v>
      </c>
      <c r="SMC1791" s="62">
        <v>53131609</v>
      </c>
      <c r="SMD1791" s="62">
        <v>53131609</v>
      </c>
      <c r="SME1791" s="62">
        <v>53131609</v>
      </c>
      <c r="SMF1791" s="62">
        <v>53131609</v>
      </c>
      <c r="SMG1791" s="62">
        <v>53131609</v>
      </c>
      <c r="SMH1791" s="62">
        <v>53131609</v>
      </c>
      <c r="SMI1791" s="62">
        <v>53131609</v>
      </c>
      <c r="SMJ1791" s="62">
        <v>53131609</v>
      </c>
      <c r="SMK1791" s="62">
        <v>53131609</v>
      </c>
      <c r="SML1791" s="62">
        <v>53131609</v>
      </c>
      <c r="SMM1791" s="62">
        <v>53131609</v>
      </c>
      <c r="SMN1791" s="62">
        <v>53131609</v>
      </c>
      <c r="SMO1791" s="62">
        <v>53131609</v>
      </c>
      <c r="SMP1791" s="62">
        <v>53131609</v>
      </c>
      <c r="SMQ1791" s="62">
        <v>53131609</v>
      </c>
      <c r="SMR1791" s="62">
        <v>53131609</v>
      </c>
      <c r="SMS1791" s="62">
        <v>53131609</v>
      </c>
      <c r="SMT1791" s="62">
        <v>53131609</v>
      </c>
      <c r="SMU1791" s="62">
        <v>53131609</v>
      </c>
      <c r="SMV1791" s="62">
        <v>53131609</v>
      </c>
      <c r="SMW1791" s="62">
        <v>53131609</v>
      </c>
      <c r="SMX1791" s="62">
        <v>53131609</v>
      </c>
      <c r="SMY1791" s="62">
        <v>53131609</v>
      </c>
      <c r="SMZ1791" s="62">
        <v>53131609</v>
      </c>
      <c r="SNA1791" s="62">
        <v>53131609</v>
      </c>
      <c r="SNB1791" s="62">
        <v>53131609</v>
      </c>
      <c r="SNC1791" s="62">
        <v>53131609</v>
      </c>
      <c r="SND1791" s="62">
        <v>53131609</v>
      </c>
      <c r="SNE1791" s="62">
        <v>53131609</v>
      </c>
      <c r="SNF1791" s="62">
        <v>53131609</v>
      </c>
      <c r="SNG1791" s="62">
        <v>53131609</v>
      </c>
      <c r="SNH1791" s="62">
        <v>53131609</v>
      </c>
      <c r="SNI1791" s="62">
        <v>53131609</v>
      </c>
      <c r="SNJ1791" s="62">
        <v>53131609</v>
      </c>
      <c r="SNK1791" s="62">
        <v>53131609</v>
      </c>
      <c r="SNL1791" s="62">
        <v>53131609</v>
      </c>
      <c r="SNM1791" s="62">
        <v>53131609</v>
      </c>
      <c r="SNN1791" s="62">
        <v>53131609</v>
      </c>
      <c r="SNO1791" s="62">
        <v>53131609</v>
      </c>
      <c r="SNP1791" s="62">
        <v>53131609</v>
      </c>
      <c r="SNQ1791" s="62">
        <v>53131609</v>
      </c>
      <c r="SNR1791" s="62">
        <v>53131609</v>
      </c>
      <c r="SNS1791" s="62">
        <v>53131609</v>
      </c>
      <c r="SNT1791" s="62">
        <v>53131609</v>
      </c>
      <c r="SNU1791" s="62">
        <v>53131609</v>
      </c>
      <c r="SNV1791" s="62">
        <v>53131609</v>
      </c>
      <c r="SNW1791" s="62">
        <v>53131609</v>
      </c>
      <c r="SNX1791" s="62">
        <v>53131609</v>
      </c>
      <c r="SNY1791" s="62">
        <v>53131609</v>
      </c>
      <c r="SNZ1791" s="62">
        <v>53131609</v>
      </c>
      <c r="SOA1791" s="62">
        <v>53131609</v>
      </c>
      <c r="SOB1791" s="62">
        <v>53131609</v>
      </c>
      <c r="SOC1791" s="62">
        <v>53131609</v>
      </c>
      <c r="SOD1791" s="62">
        <v>53131609</v>
      </c>
      <c r="SOE1791" s="62">
        <v>53131609</v>
      </c>
      <c r="SOF1791" s="62">
        <v>53131609</v>
      </c>
      <c r="SOG1791" s="62">
        <v>53131609</v>
      </c>
      <c r="SOH1791" s="62">
        <v>53131609</v>
      </c>
      <c r="SOI1791" s="62">
        <v>53131609</v>
      </c>
      <c r="SOJ1791" s="62">
        <v>53131609</v>
      </c>
      <c r="SOK1791" s="62">
        <v>53131609</v>
      </c>
      <c r="SOL1791" s="62">
        <v>53131609</v>
      </c>
      <c r="SOM1791" s="62">
        <v>53131609</v>
      </c>
      <c r="SON1791" s="62">
        <v>53131609</v>
      </c>
      <c r="SOO1791" s="62">
        <v>53131609</v>
      </c>
      <c r="SOP1791" s="62">
        <v>53131609</v>
      </c>
      <c r="SOQ1791" s="62">
        <v>53131609</v>
      </c>
      <c r="SOR1791" s="62">
        <v>53131609</v>
      </c>
      <c r="SOS1791" s="62">
        <v>53131609</v>
      </c>
      <c r="SOT1791" s="62">
        <v>53131609</v>
      </c>
      <c r="SOU1791" s="62">
        <v>53131609</v>
      </c>
      <c r="SOV1791" s="62">
        <v>53131609</v>
      </c>
      <c r="SOW1791" s="62">
        <v>53131609</v>
      </c>
      <c r="SOX1791" s="62">
        <v>53131609</v>
      </c>
      <c r="SOY1791" s="62">
        <v>53131609</v>
      </c>
      <c r="SOZ1791" s="62">
        <v>53131609</v>
      </c>
      <c r="SPA1791" s="62">
        <v>53131609</v>
      </c>
      <c r="SPB1791" s="62">
        <v>53131609</v>
      </c>
      <c r="SPC1791" s="62">
        <v>53131609</v>
      </c>
      <c r="SPD1791" s="62">
        <v>53131609</v>
      </c>
      <c r="SPE1791" s="62">
        <v>53131609</v>
      </c>
      <c r="SPF1791" s="62">
        <v>53131609</v>
      </c>
      <c r="SPG1791" s="62">
        <v>53131609</v>
      </c>
      <c r="SPH1791" s="62">
        <v>53131609</v>
      </c>
      <c r="SPI1791" s="62">
        <v>53131609</v>
      </c>
      <c r="SPJ1791" s="62">
        <v>53131609</v>
      </c>
      <c r="SPK1791" s="62">
        <v>53131609</v>
      </c>
      <c r="SPL1791" s="62">
        <v>53131609</v>
      </c>
      <c r="SPM1791" s="62">
        <v>53131609</v>
      </c>
      <c r="SPN1791" s="62">
        <v>53131609</v>
      </c>
      <c r="SPO1791" s="62">
        <v>53131609</v>
      </c>
      <c r="SPP1791" s="62">
        <v>53131609</v>
      </c>
      <c r="SPQ1791" s="62">
        <v>53131609</v>
      </c>
      <c r="SPR1791" s="62">
        <v>53131609</v>
      </c>
      <c r="SPS1791" s="62">
        <v>53131609</v>
      </c>
      <c r="SPT1791" s="62">
        <v>53131609</v>
      </c>
      <c r="SPU1791" s="62">
        <v>53131609</v>
      </c>
      <c r="SPV1791" s="62">
        <v>53131609</v>
      </c>
      <c r="SPW1791" s="62">
        <v>53131609</v>
      </c>
      <c r="SPX1791" s="62">
        <v>53131609</v>
      </c>
      <c r="SPY1791" s="62">
        <v>53131609</v>
      </c>
      <c r="SPZ1791" s="62">
        <v>53131609</v>
      </c>
      <c r="SQA1791" s="62">
        <v>53131609</v>
      </c>
      <c r="SQB1791" s="62">
        <v>53131609</v>
      </c>
      <c r="SQC1791" s="62">
        <v>53131609</v>
      </c>
      <c r="SQD1791" s="62">
        <v>53131609</v>
      </c>
      <c r="SQE1791" s="62">
        <v>53131609</v>
      </c>
      <c r="SQF1791" s="62">
        <v>53131609</v>
      </c>
      <c r="SQG1791" s="62">
        <v>53131609</v>
      </c>
      <c r="SQH1791" s="62">
        <v>53131609</v>
      </c>
      <c r="SQI1791" s="62">
        <v>53131609</v>
      </c>
      <c r="SQJ1791" s="62">
        <v>53131609</v>
      </c>
      <c r="SQK1791" s="62">
        <v>53131609</v>
      </c>
      <c r="SQL1791" s="62">
        <v>53131609</v>
      </c>
      <c r="SQM1791" s="62">
        <v>53131609</v>
      </c>
      <c r="SQN1791" s="62">
        <v>53131609</v>
      </c>
      <c r="SQO1791" s="62">
        <v>53131609</v>
      </c>
      <c r="SQP1791" s="62">
        <v>53131609</v>
      </c>
      <c r="SQQ1791" s="62">
        <v>53131609</v>
      </c>
      <c r="SQR1791" s="62">
        <v>53131609</v>
      </c>
      <c r="SQS1791" s="62">
        <v>53131609</v>
      </c>
      <c r="SQT1791" s="62">
        <v>53131609</v>
      </c>
      <c r="SQU1791" s="62">
        <v>53131609</v>
      </c>
      <c r="SQV1791" s="62">
        <v>53131609</v>
      </c>
      <c r="SQW1791" s="62">
        <v>53131609</v>
      </c>
      <c r="SQX1791" s="62">
        <v>53131609</v>
      </c>
      <c r="SQY1791" s="62">
        <v>53131609</v>
      </c>
      <c r="SQZ1791" s="62">
        <v>53131609</v>
      </c>
      <c r="SRA1791" s="62">
        <v>53131609</v>
      </c>
      <c r="SRB1791" s="62">
        <v>53131609</v>
      </c>
      <c r="SRC1791" s="62">
        <v>53131609</v>
      </c>
      <c r="SRD1791" s="62">
        <v>53131609</v>
      </c>
      <c r="SRE1791" s="62">
        <v>53131609</v>
      </c>
      <c r="SRF1791" s="62">
        <v>53131609</v>
      </c>
      <c r="SRG1791" s="62">
        <v>53131609</v>
      </c>
      <c r="SRH1791" s="62">
        <v>53131609</v>
      </c>
      <c r="SRI1791" s="62">
        <v>53131609</v>
      </c>
      <c r="SRJ1791" s="62">
        <v>53131609</v>
      </c>
      <c r="SRK1791" s="62">
        <v>53131609</v>
      </c>
      <c r="SRL1791" s="62">
        <v>53131609</v>
      </c>
      <c r="SRM1791" s="62">
        <v>53131609</v>
      </c>
      <c r="SRN1791" s="62">
        <v>53131609</v>
      </c>
      <c r="SRO1791" s="62">
        <v>53131609</v>
      </c>
      <c r="SRP1791" s="62">
        <v>53131609</v>
      </c>
      <c r="SRQ1791" s="62">
        <v>53131609</v>
      </c>
      <c r="SRR1791" s="62">
        <v>53131609</v>
      </c>
      <c r="SRS1791" s="62">
        <v>53131609</v>
      </c>
      <c r="SRT1791" s="62">
        <v>53131609</v>
      </c>
      <c r="SRU1791" s="62">
        <v>53131609</v>
      </c>
      <c r="SRV1791" s="62">
        <v>53131609</v>
      </c>
      <c r="SRW1791" s="62">
        <v>53131609</v>
      </c>
      <c r="SRX1791" s="62">
        <v>53131609</v>
      </c>
      <c r="SRY1791" s="62">
        <v>53131609</v>
      </c>
      <c r="SRZ1791" s="62">
        <v>53131609</v>
      </c>
      <c r="SSA1791" s="62">
        <v>53131609</v>
      </c>
      <c r="SSB1791" s="62">
        <v>53131609</v>
      </c>
      <c r="SSC1791" s="62">
        <v>53131609</v>
      </c>
      <c r="SSD1791" s="62">
        <v>53131609</v>
      </c>
      <c r="SSE1791" s="62">
        <v>53131609</v>
      </c>
      <c r="SSF1791" s="62">
        <v>53131609</v>
      </c>
      <c r="SSG1791" s="62">
        <v>53131609</v>
      </c>
      <c r="SSH1791" s="62">
        <v>53131609</v>
      </c>
      <c r="SSI1791" s="62">
        <v>53131609</v>
      </c>
      <c r="SSJ1791" s="62">
        <v>53131609</v>
      </c>
      <c r="SSK1791" s="62">
        <v>53131609</v>
      </c>
      <c r="SSL1791" s="62">
        <v>53131609</v>
      </c>
      <c r="SSM1791" s="62">
        <v>53131609</v>
      </c>
      <c r="SSN1791" s="62">
        <v>53131609</v>
      </c>
      <c r="SSO1791" s="62">
        <v>53131609</v>
      </c>
      <c r="SSP1791" s="62">
        <v>53131609</v>
      </c>
      <c r="SSQ1791" s="62">
        <v>53131609</v>
      </c>
      <c r="SSR1791" s="62">
        <v>53131609</v>
      </c>
      <c r="SSS1791" s="62">
        <v>53131609</v>
      </c>
      <c r="SST1791" s="62">
        <v>53131609</v>
      </c>
      <c r="SSU1791" s="62">
        <v>53131609</v>
      </c>
      <c r="SSV1791" s="62">
        <v>53131609</v>
      </c>
      <c r="SSW1791" s="62">
        <v>53131609</v>
      </c>
      <c r="SSX1791" s="62">
        <v>53131609</v>
      </c>
      <c r="SSY1791" s="62">
        <v>53131609</v>
      </c>
      <c r="SSZ1791" s="62">
        <v>53131609</v>
      </c>
      <c r="STA1791" s="62">
        <v>53131609</v>
      </c>
      <c r="STB1791" s="62">
        <v>53131609</v>
      </c>
      <c r="STC1791" s="62">
        <v>53131609</v>
      </c>
      <c r="STD1791" s="62">
        <v>53131609</v>
      </c>
      <c r="STE1791" s="62">
        <v>53131609</v>
      </c>
      <c r="STF1791" s="62">
        <v>53131609</v>
      </c>
      <c r="STG1791" s="62">
        <v>53131609</v>
      </c>
      <c r="STH1791" s="62">
        <v>53131609</v>
      </c>
      <c r="STI1791" s="62">
        <v>53131609</v>
      </c>
      <c r="STJ1791" s="62">
        <v>53131609</v>
      </c>
      <c r="STK1791" s="62">
        <v>53131609</v>
      </c>
      <c r="STL1791" s="62">
        <v>53131609</v>
      </c>
      <c r="STM1791" s="62">
        <v>53131609</v>
      </c>
      <c r="STN1791" s="62">
        <v>53131609</v>
      </c>
      <c r="STO1791" s="62">
        <v>53131609</v>
      </c>
      <c r="STP1791" s="62">
        <v>53131609</v>
      </c>
      <c r="STQ1791" s="62">
        <v>53131609</v>
      </c>
      <c r="STR1791" s="62">
        <v>53131609</v>
      </c>
      <c r="STS1791" s="62">
        <v>53131609</v>
      </c>
      <c r="STT1791" s="62">
        <v>53131609</v>
      </c>
      <c r="STU1791" s="62">
        <v>53131609</v>
      </c>
      <c r="STV1791" s="62">
        <v>53131609</v>
      </c>
      <c r="STW1791" s="62">
        <v>53131609</v>
      </c>
      <c r="STX1791" s="62">
        <v>53131609</v>
      </c>
      <c r="STY1791" s="62">
        <v>53131609</v>
      </c>
      <c r="STZ1791" s="62">
        <v>53131609</v>
      </c>
      <c r="SUA1791" s="62">
        <v>53131609</v>
      </c>
      <c r="SUB1791" s="62">
        <v>53131609</v>
      </c>
      <c r="SUC1791" s="62">
        <v>53131609</v>
      </c>
      <c r="SUD1791" s="62">
        <v>53131609</v>
      </c>
      <c r="SUE1791" s="62">
        <v>53131609</v>
      </c>
      <c r="SUF1791" s="62">
        <v>53131609</v>
      </c>
      <c r="SUG1791" s="62">
        <v>53131609</v>
      </c>
      <c r="SUH1791" s="62">
        <v>53131609</v>
      </c>
      <c r="SUI1791" s="62">
        <v>53131609</v>
      </c>
      <c r="SUJ1791" s="62">
        <v>53131609</v>
      </c>
      <c r="SUK1791" s="62">
        <v>53131609</v>
      </c>
      <c r="SUL1791" s="62">
        <v>53131609</v>
      </c>
      <c r="SUM1791" s="62">
        <v>53131609</v>
      </c>
      <c r="SUN1791" s="62">
        <v>53131609</v>
      </c>
      <c r="SUO1791" s="62">
        <v>53131609</v>
      </c>
      <c r="SUP1791" s="62">
        <v>53131609</v>
      </c>
      <c r="SUQ1791" s="62">
        <v>53131609</v>
      </c>
      <c r="SUR1791" s="62">
        <v>53131609</v>
      </c>
      <c r="SUS1791" s="62">
        <v>53131609</v>
      </c>
      <c r="SUT1791" s="62">
        <v>53131609</v>
      </c>
      <c r="SUU1791" s="62">
        <v>53131609</v>
      </c>
      <c r="SUV1791" s="62">
        <v>53131609</v>
      </c>
      <c r="SUW1791" s="62">
        <v>53131609</v>
      </c>
      <c r="SUX1791" s="62">
        <v>53131609</v>
      </c>
      <c r="SUY1791" s="62">
        <v>53131609</v>
      </c>
      <c r="SUZ1791" s="62">
        <v>53131609</v>
      </c>
      <c r="SVA1791" s="62">
        <v>53131609</v>
      </c>
      <c r="SVB1791" s="62">
        <v>53131609</v>
      </c>
      <c r="SVC1791" s="62">
        <v>53131609</v>
      </c>
      <c r="SVD1791" s="62">
        <v>53131609</v>
      </c>
      <c r="SVE1791" s="62">
        <v>53131609</v>
      </c>
      <c r="SVF1791" s="62">
        <v>53131609</v>
      </c>
      <c r="SVG1791" s="62">
        <v>53131609</v>
      </c>
      <c r="SVH1791" s="62">
        <v>53131609</v>
      </c>
      <c r="SVI1791" s="62">
        <v>53131609</v>
      </c>
      <c r="SVJ1791" s="62">
        <v>53131609</v>
      </c>
      <c r="SVK1791" s="62">
        <v>53131609</v>
      </c>
      <c r="SVL1791" s="62">
        <v>53131609</v>
      </c>
      <c r="SVM1791" s="62">
        <v>53131609</v>
      </c>
      <c r="SVN1791" s="62">
        <v>53131609</v>
      </c>
      <c r="SVO1791" s="62">
        <v>53131609</v>
      </c>
      <c r="SVP1791" s="62">
        <v>53131609</v>
      </c>
      <c r="SVQ1791" s="62">
        <v>53131609</v>
      </c>
      <c r="SVR1791" s="62">
        <v>53131609</v>
      </c>
      <c r="SVS1791" s="62">
        <v>53131609</v>
      </c>
      <c r="SVT1791" s="62">
        <v>53131609</v>
      </c>
      <c r="SVU1791" s="62">
        <v>53131609</v>
      </c>
      <c r="SVV1791" s="62">
        <v>53131609</v>
      </c>
      <c r="SVW1791" s="62">
        <v>53131609</v>
      </c>
      <c r="SVX1791" s="62">
        <v>53131609</v>
      </c>
      <c r="SVY1791" s="62">
        <v>53131609</v>
      </c>
      <c r="SVZ1791" s="62">
        <v>53131609</v>
      </c>
      <c r="SWA1791" s="62">
        <v>53131609</v>
      </c>
      <c r="SWB1791" s="62">
        <v>53131609</v>
      </c>
      <c r="SWC1791" s="62">
        <v>53131609</v>
      </c>
      <c r="SWD1791" s="62">
        <v>53131609</v>
      </c>
      <c r="SWE1791" s="62">
        <v>53131609</v>
      </c>
      <c r="SWF1791" s="62">
        <v>53131609</v>
      </c>
      <c r="SWG1791" s="62">
        <v>53131609</v>
      </c>
      <c r="SWH1791" s="62">
        <v>53131609</v>
      </c>
      <c r="SWI1791" s="62">
        <v>53131609</v>
      </c>
      <c r="SWJ1791" s="62">
        <v>53131609</v>
      </c>
      <c r="SWK1791" s="62">
        <v>53131609</v>
      </c>
      <c r="SWL1791" s="62">
        <v>53131609</v>
      </c>
      <c r="SWM1791" s="62">
        <v>53131609</v>
      </c>
      <c r="SWN1791" s="62">
        <v>53131609</v>
      </c>
      <c r="SWO1791" s="62">
        <v>53131609</v>
      </c>
      <c r="SWP1791" s="62">
        <v>53131609</v>
      </c>
      <c r="SWQ1791" s="62">
        <v>53131609</v>
      </c>
      <c r="SWR1791" s="62">
        <v>53131609</v>
      </c>
      <c r="SWS1791" s="62">
        <v>53131609</v>
      </c>
      <c r="SWT1791" s="62">
        <v>53131609</v>
      </c>
      <c r="SWU1791" s="62">
        <v>53131609</v>
      </c>
      <c r="SWV1791" s="62">
        <v>53131609</v>
      </c>
      <c r="SWW1791" s="62">
        <v>53131609</v>
      </c>
      <c r="SWX1791" s="62">
        <v>53131609</v>
      </c>
      <c r="SWY1791" s="62">
        <v>53131609</v>
      </c>
      <c r="SWZ1791" s="62">
        <v>53131609</v>
      </c>
      <c r="SXA1791" s="62">
        <v>53131609</v>
      </c>
      <c r="SXB1791" s="62">
        <v>53131609</v>
      </c>
      <c r="SXC1791" s="62">
        <v>53131609</v>
      </c>
      <c r="SXD1791" s="62">
        <v>53131609</v>
      </c>
      <c r="SXE1791" s="62">
        <v>53131609</v>
      </c>
      <c r="SXF1791" s="62">
        <v>53131609</v>
      </c>
      <c r="SXG1791" s="62">
        <v>53131609</v>
      </c>
      <c r="SXH1791" s="62">
        <v>53131609</v>
      </c>
      <c r="SXI1791" s="62">
        <v>53131609</v>
      </c>
      <c r="SXJ1791" s="62">
        <v>53131609</v>
      </c>
      <c r="SXK1791" s="62">
        <v>53131609</v>
      </c>
      <c r="SXL1791" s="62">
        <v>53131609</v>
      </c>
      <c r="SXM1791" s="62">
        <v>53131609</v>
      </c>
      <c r="SXN1791" s="62">
        <v>53131609</v>
      </c>
      <c r="SXO1791" s="62">
        <v>53131609</v>
      </c>
      <c r="SXP1791" s="62">
        <v>53131609</v>
      </c>
      <c r="SXQ1791" s="62">
        <v>53131609</v>
      </c>
      <c r="SXR1791" s="62">
        <v>53131609</v>
      </c>
      <c r="SXS1791" s="62">
        <v>53131609</v>
      </c>
      <c r="SXT1791" s="62">
        <v>53131609</v>
      </c>
      <c r="SXU1791" s="62">
        <v>53131609</v>
      </c>
      <c r="SXV1791" s="62">
        <v>53131609</v>
      </c>
      <c r="SXW1791" s="62">
        <v>53131609</v>
      </c>
      <c r="SXX1791" s="62">
        <v>53131609</v>
      </c>
      <c r="SXY1791" s="62">
        <v>53131609</v>
      </c>
      <c r="SXZ1791" s="62">
        <v>53131609</v>
      </c>
      <c r="SYA1791" s="62">
        <v>53131609</v>
      </c>
      <c r="SYB1791" s="62">
        <v>53131609</v>
      </c>
      <c r="SYC1791" s="62">
        <v>53131609</v>
      </c>
      <c r="SYD1791" s="62">
        <v>53131609</v>
      </c>
      <c r="SYE1791" s="62">
        <v>53131609</v>
      </c>
      <c r="SYF1791" s="62">
        <v>53131609</v>
      </c>
      <c r="SYG1791" s="62">
        <v>53131609</v>
      </c>
      <c r="SYH1791" s="62">
        <v>53131609</v>
      </c>
      <c r="SYI1791" s="62">
        <v>53131609</v>
      </c>
      <c r="SYJ1791" s="62">
        <v>53131609</v>
      </c>
      <c r="SYK1791" s="62">
        <v>53131609</v>
      </c>
      <c r="SYL1791" s="62">
        <v>53131609</v>
      </c>
      <c r="SYM1791" s="62">
        <v>53131609</v>
      </c>
      <c r="SYN1791" s="62">
        <v>53131609</v>
      </c>
      <c r="SYO1791" s="62">
        <v>53131609</v>
      </c>
      <c r="SYP1791" s="62">
        <v>53131609</v>
      </c>
      <c r="SYQ1791" s="62">
        <v>53131609</v>
      </c>
      <c r="SYR1791" s="62">
        <v>53131609</v>
      </c>
      <c r="SYS1791" s="62">
        <v>53131609</v>
      </c>
      <c r="SYT1791" s="62">
        <v>53131609</v>
      </c>
      <c r="SYU1791" s="62">
        <v>53131609</v>
      </c>
      <c r="SYV1791" s="62">
        <v>53131609</v>
      </c>
      <c r="SYW1791" s="62">
        <v>53131609</v>
      </c>
      <c r="SYX1791" s="62">
        <v>53131609</v>
      </c>
      <c r="SYY1791" s="62">
        <v>53131609</v>
      </c>
      <c r="SYZ1791" s="62">
        <v>53131609</v>
      </c>
      <c r="SZA1791" s="62">
        <v>53131609</v>
      </c>
      <c r="SZB1791" s="62">
        <v>53131609</v>
      </c>
      <c r="SZC1791" s="62">
        <v>53131609</v>
      </c>
      <c r="SZD1791" s="62">
        <v>53131609</v>
      </c>
      <c r="SZE1791" s="62">
        <v>53131609</v>
      </c>
      <c r="SZF1791" s="62">
        <v>53131609</v>
      </c>
      <c r="SZG1791" s="62">
        <v>53131609</v>
      </c>
      <c r="SZH1791" s="62">
        <v>53131609</v>
      </c>
      <c r="SZI1791" s="62">
        <v>53131609</v>
      </c>
      <c r="SZJ1791" s="62">
        <v>53131609</v>
      </c>
      <c r="SZK1791" s="62">
        <v>53131609</v>
      </c>
      <c r="SZL1791" s="62">
        <v>53131609</v>
      </c>
      <c r="SZM1791" s="62">
        <v>53131609</v>
      </c>
      <c r="SZN1791" s="62">
        <v>53131609</v>
      </c>
      <c r="SZO1791" s="62">
        <v>53131609</v>
      </c>
      <c r="SZP1791" s="62">
        <v>53131609</v>
      </c>
      <c r="SZQ1791" s="62">
        <v>53131609</v>
      </c>
      <c r="SZR1791" s="62">
        <v>53131609</v>
      </c>
      <c r="SZS1791" s="62">
        <v>53131609</v>
      </c>
      <c r="SZT1791" s="62">
        <v>53131609</v>
      </c>
      <c r="SZU1791" s="62">
        <v>53131609</v>
      </c>
      <c r="SZV1791" s="62">
        <v>53131609</v>
      </c>
      <c r="SZW1791" s="62">
        <v>53131609</v>
      </c>
      <c r="SZX1791" s="62">
        <v>53131609</v>
      </c>
      <c r="SZY1791" s="62">
        <v>53131609</v>
      </c>
      <c r="SZZ1791" s="62">
        <v>53131609</v>
      </c>
      <c r="TAA1791" s="62">
        <v>53131609</v>
      </c>
      <c r="TAB1791" s="62">
        <v>53131609</v>
      </c>
      <c r="TAC1791" s="62">
        <v>53131609</v>
      </c>
      <c r="TAD1791" s="62">
        <v>53131609</v>
      </c>
      <c r="TAE1791" s="62">
        <v>53131609</v>
      </c>
      <c r="TAF1791" s="62">
        <v>53131609</v>
      </c>
      <c r="TAG1791" s="62">
        <v>53131609</v>
      </c>
      <c r="TAH1791" s="62">
        <v>53131609</v>
      </c>
      <c r="TAI1791" s="62">
        <v>53131609</v>
      </c>
      <c r="TAJ1791" s="62">
        <v>53131609</v>
      </c>
      <c r="TAK1791" s="62">
        <v>53131609</v>
      </c>
      <c r="TAL1791" s="62">
        <v>53131609</v>
      </c>
      <c r="TAM1791" s="62">
        <v>53131609</v>
      </c>
      <c r="TAN1791" s="62">
        <v>53131609</v>
      </c>
      <c r="TAO1791" s="62">
        <v>53131609</v>
      </c>
      <c r="TAP1791" s="62">
        <v>53131609</v>
      </c>
      <c r="TAQ1791" s="62">
        <v>53131609</v>
      </c>
      <c r="TAR1791" s="62">
        <v>53131609</v>
      </c>
      <c r="TAS1791" s="62">
        <v>53131609</v>
      </c>
      <c r="TAT1791" s="62">
        <v>53131609</v>
      </c>
      <c r="TAU1791" s="62">
        <v>53131609</v>
      </c>
      <c r="TAV1791" s="62">
        <v>53131609</v>
      </c>
      <c r="TAW1791" s="62">
        <v>53131609</v>
      </c>
      <c r="TAX1791" s="62">
        <v>53131609</v>
      </c>
      <c r="TAY1791" s="62">
        <v>53131609</v>
      </c>
      <c r="TAZ1791" s="62">
        <v>53131609</v>
      </c>
      <c r="TBA1791" s="62">
        <v>53131609</v>
      </c>
      <c r="TBB1791" s="62">
        <v>53131609</v>
      </c>
      <c r="TBC1791" s="62">
        <v>53131609</v>
      </c>
      <c r="TBD1791" s="62">
        <v>53131609</v>
      </c>
      <c r="TBE1791" s="62">
        <v>53131609</v>
      </c>
      <c r="TBF1791" s="62">
        <v>53131609</v>
      </c>
      <c r="TBG1791" s="62">
        <v>53131609</v>
      </c>
      <c r="TBH1791" s="62">
        <v>53131609</v>
      </c>
      <c r="TBI1791" s="62">
        <v>53131609</v>
      </c>
      <c r="TBJ1791" s="62">
        <v>53131609</v>
      </c>
      <c r="TBK1791" s="62">
        <v>53131609</v>
      </c>
      <c r="TBL1791" s="62">
        <v>53131609</v>
      </c>
      <c r="TBM1791" s="62">
        <v>53131609</v>
      </c>
      <c r="TBN1791" s="62">
        <v>53131609</v>
      </c>
      <c r="TBO1791" s="62">
        <v>53131609</v>
      </c>
      <c r="TBP1791" s="62">
        <v>53131609</v>
      </c>
      <c r="TBQ1791" s="62">
        <v>53131609</v>
      </c>
      <c r="TBR1791" s="62">
        <v>53131609</v>
      </c>
      <c r="TBS1791" s="62">
        <v>53131609</v>
      </c>
      <c r="TBT1791" s="62">
        <v>53131609</v>
      </c>
      <c r="TBU1791" s="62">
        <v>53131609</v>
      </c>
      <c r="TBV1791" s="62">
        <v>53131609</v>
      </c>
      <c r="TBW1791" s="62">
        <v>53131609</v>
      </c>
      <c r="TBX1791" s="62">
        <v>53131609</v>
      </c>
      <c r="TBY1791" s="62">
        <v>53131609</v>
      </c>
      <c r="TBZ1791" s="62">
        <v>53131609</v>
      </c>
      <c r="TCA1791" s="62">
        <v>53131609</v>
      </c>
      <c r="TCB1791" s="62">
        <v>53131609</v>
      </c>
      <c r="TCC1791" s="62">
        <v>53131609</v>
      </c>
      <c r="TCD1791" s="62">
        <v>53131609</v>
      </c>
      <c r="TCE1791" s="62">
        <v>53131609</v>
      </c>
      <c r="TCF1791" s="62">
        <v>53131609</v>
      </c>
      <c r="TCG1791" s="62">
        <v>53131609</v>
      </c>
      <c r="TCH1791" s="62">
        <v>53131609</v>
      </c>
      <c r="TCI1791" s="62">
        <v>53131609</v>
      </c>
      <c r="TCJ1791" s="62">
        <v>53131609</v>
      </c>
      <c r="TCK1791" s="62">
        <v>53131609</v>
      </c>
      <c r="TCL1791" s="62">
        <v>53131609</v>
      </c>
      <c r="TCM1791" s="62">
        <v>53131609</v>
      </c>
      <c r="TCN1791" s="62">
        <v>53131609</v>
      </c>
      <c r="TCO1791" s="62">
        <v>53131609</v>
      </c>
      <c r="TCP1791" s="62">
        <v>53131609</v>
      </c>
      <c r="TCQ1791" s="62">
        <v>53131609</v>
      </c>
      <c r="TCR1791" s="62">
        <v>53131609</v>
      </c>
      <c r="TCS1791" s="62">
        <v>53131609</v>
      </c>
      <c r="TCT1791" s="62">
        <v>53131609</v>
      </c>
      <c r="TCU1791" s="62">
        <v>53131609</v>
      </c>
      <c r="TCV1791" s="62">
        <v>53131609</v>
      </c>
      <c r="TCW1791" s="62">
        <v>53131609</v>
      </c>
      <c r="TCX1791" s="62">
        <v>53131609</v>
      </c>
      <c r="TCY1791" s="62">
        <v>53131609</v>
      </c>
      <c r="TCZ1791" s="62">
        <v>53131609</v>
      </c>
      <c r="TDA1791" s="62">
        <v>53131609</v>
      </c>
      <c r="TDB1791" s="62">
        <v>53131609</v>
      </c>
      <c r="TDC1791" s="62">
        <v>53131609</v>
      </c>
      <c r="TDD1791" s="62">
        <v>53131609</v>
      </c>
      <c r="TDE1791" s="62">
        <v>53131609</v>
      </c>
      <c r="TDF1791" s="62">
        <v>53131609</v>
      </c>
      <c r="TDG1791" s="62">
        <v>53131609</v>
      </c>
      <c r="TDH1791" s="62">
        <v>53131609</v>
      </c>
      <c r="TDI1791" s="62">
        <v>53131609</v>
      </c>
      <c r="TDJ1791" s="62">
        <v>53131609</v>
      </c>
      <c r="TDK1791" s="62">
        <v>53131609</v>
      </c>
      <c r="TDL1791" s="62">
        <v>53131609</v>
      </c>
      <c r="TDM1791" s="62">
        <v>53131609</v>
      </c>
      <c r="TDN1791" s="62">
        <v>53131609</v>
      </c>
      <c r="TDO1791" s="62">
        <v>53131609</v>
      </c>
      <c r="TDP1791" s="62">
        <v>53131609</v>
      </c>
      <c r="TDQ1791" s="62">
        <v>53131609</v>
      </c>
      <c r="TDR1791" s="62">
        <v>53131609</v>
      </c>
      <c r="TDS1791" s="62">
        <v>53131609</v>
      </c>
      <c r="TDT1791" s="62">
        <v>53131609</v>
      </c>
      <c r="TDU1791" s="62">
        <v>53131609</v>
      </c>
      <c r="TDV1791" s="62">
        <v>53131609</v>
      </c>
      <c r="TDW1791" s="62">
        <v>53131609</v>
      </c>
      <c r="TDX1791" s="62">
        <v>53131609</v>
      </c>
      <c r="TDY1791" s="62">
        <v>53131609</v>
      </c>
      <c r="TDZ1791" s="62">
        <v>53131609</v>
      </c>
      <c r="TEA1791" s="62">
        <v>53131609</v>
      </c>
      <c r="TEB1791" s="62">
        <v>53131609</v>
      </c>
      <c r="TEC1791" s="62">
        <v>53131609</v>
      </c>
      <c r="TED1791" s="62">
        <v>53131609</v>
      </c>
      <c r="TEE1791" s="62">
        <v>53131609</v>
      </c>
      <c r="TEF1791" s="62">
        <v>53131609</v>
      </c>
      <c r="TEG1791" s="62">
        <v>53131609</v>
      </c>
      <c r="TEH1791" s="62">
        <v>53131609</v>
      </c>
      <c r="TEI1791" s="62">
        <v>53131609</v>
      </c>
      <c r="TEJ1791" s="62">
        <v>53131609</v>
      </c>
      <c r="TEK1791" s="62">
        <v>53131609</v>
      </c>
      <c r="TEL1791" s="62">
        <v>53131609</v>
      </c>
      <c r="TEM1791" s="62">
        <v>53131609</v>
      </c>
      <c r="TEN1791" s="62">
        <v>53131609</v>
      </c>
      <c r="TEO1791" s="62">
        <v>53131609</v>
      </c>
      <c r="TEP1791" s="62">
        <v>53131609</v>
      </c>
      <c r="TEQ1791" s="62">
        <v>53131609</v>
      </c>
      <c r="TER1791" s="62">
        <v>53131609</v>
      </c>
      <c r="TES1791" s="62">
        <v>53131609</v>
      </c>
      <c r="TET1791" s="62">
        <v>53131609</v>
      </c>
      <c r="TEU1791" s="62">
        <v>53131609</v>
      </c>
      <c r="TEV1791" s="62">
        <v>53131609</v>
      </c>
      <c r="TEW1791" s="62">
        <v>53131609</v>
      </c>
      <c r="TEX1791" s="62">
        <v>53131609</v>
      </c>
      <c r="TEY1791" s="62">
        <v>53131609</v>
      </c>
      <c r="TEZ1791" s="62">
        <v>53131609</v>
      </c>
      <c r="TFA1791" s="62">
        <v>53131609</v>
      </c>
      <c r="TFB1791" s="62">
        <v>53131609</v>
      </c>
      <c r="TFC1791" s="62">
        <v>53131609</v>
      </c>
      <c r="TFD1791" s="62">
        <v>53131609</v>
      </c>
      <c r="TFE1791" s="62">
        <v>53131609</v>
      </c>
      <c r="TFF1791" s="62">
        <v>53131609</v>
      </c>
      <c r="TFG1791" s="62">
        <v>53131609</v>
      </c>
      <c r="TFH1791" s="62">
        <v>53131609</v>
      </c>
      <c r="TFI1791" s="62">
        <v>53131609</v>
      </c>
      <c r="TFJ1791" s="62">
        <v>53131609</v>
      </c>
      <c r="TFK1791" s="62">
        <v>53131609</v>
      </c>
      <c r="TFL1791" s="62">
        <v>53131609</v>
      </c>
      <c r="TFM1791" s="62">
        <v>53131609</v>
      </c>
      <c r="TFN1791" s="62">
        <v>53131609</v>
      </c>
      <c r="TFO1791" s="62">
        <v>53131609</v>
      </c>
      <c r="TFP1791" s="62">
        <v>53131609</v>
      </c>
      <c r="TFQ1791" s="62">
        <v>53131609</v>
      </c>
      <c r="TFR1791" s="62">
        <v>53131609</v>
      </c>
      <c r="TFS1791" s="62">
        <v>53131609</v>
      </c>
      <c r="TFT1791" s="62">
        <v>53131609</v>
      </c>
      <c r="TFU1791" s="62">
        <v>53131609</v>
      </c>
      <c r="TFV1791" s="62">
        <v>53131609</v>
      </c>
      <c r="TFW1791" s="62">
        <v>53131609</v>
      </c>
      <c r="TFX1791" s="62">
        <v>53131609</v>
      </c>
      <c r="TFY1791" s="62">
        <v>53131609</v>
      </c>
      <c r="TFZ1791" s="62">
        <v>53131609</v>
      </c>
      <c r="TGA1791" s="62">
        <v>53131609</v>
      </c>
      <c r="TGB1791" s="62">
        <v>53131609</v>
      </c>
      <c r="TGC1791" s="62">
        <v>53131609</v>
      </c>
      <c r="TGD1791" s="62">
        <v>53131609</v>
      </c>
      <c r="TGE1791" s="62">
        <v>53131609</v>
      </c>
      <c r="TGF1791" s="62">
        <v>53131609</v>
      </c>
      <c r="TGG1791" s="62">
        <v>53131609</v>
      </c>
      <c r="TGH1791" s="62">
        <v>53131609</v>
      </c>
      <c r="TGI1791" s="62">
        <v>53131609</v>
      </c>
      <c r="TGJ1791" s="62">
        <v>53131609</v>
      </c>
      <c r="TGK1791" s="62">
        <v>53131609</v>
      </c>
      <c r="TGL1791" s="62">
        <v>53131609</v>
      </c>
      <c r="TGM1791" s="62">
        <v>53131609</v>
      </c>
      <c r="TGN1791" s="62">
        <v>53131609</v>
      </c>
      <c r="TGO1791" s="62">
        <v>53131609</v>
      </c>
      <c r="TGP1791" s="62">
        <v>53131609</v>
      </c>
      <c r="TGQ1791" s="62">
        <v>53131609</v>
      </c>
      <c r="TGR1791" s="62">
        <v>53131609</v>
      </c>
      <c r="TGS1791" s="62">
        <v>53131609</v>
      </c>
      <c r="TGT1791" s="62">
        <v>53131609</v>
      </c>
      <c r="TGU1791" s="62">
        <v>53131609</v>
      </c>
      <c r="TGV1791" s="62">
        <v>53131609</v>
      </c>
      <c r="TGW1791" s="62">
        <v>53131609</v>
      </c>
      <c r="TGX1791" s="62">
        <v>53131609</v>
      </c>
      <c r="TGY1791" s="62">
        <v>53131609</v>
      </c>
      <c r="TGZ1791" s="62">
        <v>53131609</v>
      </c>
      <c r="THA1791" s="62">
        <v>53131609</v>
      </c>
      <c r="THB1791" s="62">
        <v>53131609</v>
      </c>
      <c r="THC1791" s="62">
        <v>53131609</v>
      </c>
      <c r="THD1791" s="62">
        <v>53131609</v>
      </c>
      <c r="THE1791" s="62">
        <v>53131609</v>
      </c>
      <c r="THF1791" s="62">
        <v>53131609</v>
      </c>
      <c r="THG1791" s="62">
        <v>53131609</v>
      </c>
      <c r="THH1791" s="62">
        <v>53131609</v>
      </c>
      <c r="THI1791" s="62">
        <v>53131609</v>
      </c>
      <c r="THJ1791" s="62">
        <v>53131609</v>
      </c>
      <c r="THK1791" s="62">
        <v>53131609</v>
      </c>
      <c r="THL1791" s="62">
        <v>53131609</v>
      </c>
      <c r="THM1791" s="62">
        <v>53131609</v>
      </c>
      <c r="THN1791" s="62">
        <v>53131609</v>
      </c>
      <c r="THO1791" s="62">
        <v>53131609</v>
      </c>
      <c r="THP1791" s="62">
        <v>53131609</v>
      </c>
      <c r="THQ1791" s="62">
        <v>53131609</v>
      </c>
      <c r="THR1791" s="62">
        <v>53131609</v>
      </c>
      <c r="THS1791" s="62">
        <v>53131609</v>
      </c>
      <c r="THT1791" s="62">
        <v>53131609</v>
      </c>
      <c r="THU1791" s="62">
        <v>53131609</v>
      </c>
      <c r="THV1791" s="62">
        <v>53131609</v>
      </c>
      <c r="THW1791" s="62">
        <v>53131609</v>
      </c>
      <c r="THX1791" s="62">
        <v>53131609</v>
      </c>
      <c r="THY1791" s="62">
        <v>53131609</v>
      </c>
      <c r="THZ1791" s="62">
        <v>53131609</v>
      </c>
      <c r="TIA1791" s="62">
        <v>53131609</v>
      </c>
      <c r="TIB1791" s="62">
        <v>53131609</v>
      </c>
      <c r="TIC1791" s="62">
        <v>53131609</v>
      </c>
      <c r="TID1791" s="62">
        <v>53131609</v>
      </c>
      <c r="TIE1791" s="62">
        <v>53131609</v>
      </c>
      <c r="TIF1791" s="62">
        <v>53131609</v>
      </c>
      <c r="TIG1791" s="62">
        <v>53131609</v>
      </c>
      <c r="TIH1791" s="62">
        <v>53131609</v>
      </c>
      <c r="TII1791" s="62">
        <v>53131609</v>
      </c>
      <c r="TIJ1791" s="62">
        <v>53131609</v>
      </c>
      <c r="TIK1791" s="62">
        <v>53131609</v>
      </c>
      <c r="TIL1791" s="62">
        <v>53131609</v>
      </c>
      <c r="TIM1791" s="62">
        <v>53131609</v>
      </c>
      <c r="TIN1791" s="62">
        <v>53131609</v>
      </c>
      <c r="TIO1791" s="62">
        <v>53131609</v>
      </c>
      <c r="TIP1791" s="62">
        <v>53131609</v>
      </c>
      <c r="TIQ1791" s="62">
        <v>53131609</v>
      </c>
      <c r="TIR1791" s="62">
        <v>53131609</v>
      </c>
      <c r="TIS1791" s="62">
        <v>53131609</v>
      </c>
      <c r="TIT1791" s="62">
        <v>53131609</v>
      </c>
      <c r="TIU1791" s="62">
        <v>53131609</v>
      </c>
      <c r="TIV1791" s="62">
        <v>53131609</v>
      </c>
      <c r="TIW1791" s="62">
        <v>53131609</v>
      </c>
      <c r="TIX1791" s="62">
        <v>53131609</v>
      </c>
      <c r="TIY1791" s="62">
        <v>53131609</v>
      </c>
      <c r="TIZ1791" s="62">
        <v>53131609</v>
      </c>
      <c r="TJA1791" s="62">
        <v>53131609</v>
      </c>
      <c r="TJB1791" s="62">
        <v>53131609</v>
      </c>
      <c r="TJC1791" s="62">
        <v>53131609</v>
      </c>
      <c r="TJD1791" s="62">
        <v>53131609</v>
      </c>
      <c r="TJE1791" s="62">
        <v>53131609</v>
      </c>
      <c r="TJF1791" s="62">
        <v>53131609</v>
      </c>
      <c r="TJG1791" s="62">
        <v>53131609</v>
      </c>
      <c r="TJH1791" s="62">
        <v>53131609</v>
      </c>
      <c r="TJI1791" s="62">
        <v>53131609</v>
      </c>
      <c r="TJJ1791" s="62">
        <v>53131609</v>
      </c>
      <c r="TJK1791" s="62">
        <v>53131609</v>
      </c>
      <c r="TJL1791" s="62">
        <v>53131609</v>
      </c>
      <c r="TJM1791" s="62">
        <v>53131609</v>
      </c>
      <c r="TJN1791" s="62">
        <v>53131609</v>
      </c>
      <c r="TJO1791" s="62">
        <v>53131609</v>
      </c>
      <c r="TJP1791" s="62">
        <v>53131609</v>
      </c>
      <c r="TJQ1791" s="62">
        <v>53131609</v>
      </c>
      <c r="TJR1791" s="62">
        <v>53131609</v>
      </c>
      <c r="TJS1791" s="62">
        <v>53131609</v>
      </c>
      <c r="TJT1791" s="62">
        <v>53131609</v>
      </c>
      <c r="TJU1791" s="62">
        <v>53131609</v>
      </c>
      <c r="TJV1791" s="62">
        <v>53131609</v>
      </c>
      <c r="TJW1791" s="62">
        <v>53131609</v>
      </c>
      <c r="TJX1791" s="62">
        <v>53131609</v>
      </c>
      <c r="TJY1791" s="62">
        <v>53131609</v>
      </c>
      <c r="TJZ1791" s="62">
        <v>53131609</v>
      </c>
      <c r="TKA1791" s="62">
        <v>53131609</v>
      </c>
      <c r="TKB1791" s="62">
        <v>53131609</v>
      </c>
      <c r="TKC1791" s="62">
        <v>53131609</v>
      </c>
      <c r="TKD1791" s="62">
        <v>53131609</v>
      </c>
      <c r="TKE1791" s="62">
        <v>53131609</v>
      </c>
      <c r="TKF1791" s="62">
        <v>53131609</v>
      </c>
      <c r="TKG1791" s="62">
        <v>53131609</v>
      </c>
      <c r="TKH1791" s="62">
        <v>53131609</v>
      </c>
      <c r="TKI1791" s="62">
        <v>53131609</v>
      </c>
      <c r="TKJ1791" s="62">
        <v>53131609</v>
      </c>
      <c r="TKK1791" s="62">
        <v>53131609</v>
      </c>
      <c r="TKL1791" s="62">
        <v>53131609</v>
      </c>
      <c r="TKM1791" s="62">
        <v>53131609</v>
      </c>
      <c r="TKN1791" s="62">
        <v>53131609</v>
      </c>
      <c r="TKO1791" s="62">
        <v>53131609</v>
      </c>
      <c r="TKP1791" s="62">
        <v>53131609</v>
      </c>
      <c r="TKQ1791" s="62">
        <v>53131609</v>
      </c>
      <c r="TKR1791" s="62">
        <v>53131609</v>
      </c>
      <c r="TKS1791" s="62">
        <v>53131609</v>
      </c>
      <c r="TKT1791" s="62">
        <v>53131609</v>
      </c>
      <c r="TKU1791" s="62">
        <v>53131609</v>
      </c>
      <c r="TKV1791" s="62">
        <v>53131609</v>
      </c>
      <c r="TKW1791" s="62">
        <v>53131609</v>
      </c>
      <c r="TKX1791" s="62">
        <v>53131609</v>
      </c>
      <c r="TKY1791" s="62">
        <v>53131609</v>
      </c>
      <c r="TKZ1791" s="62">
        <v>53131609</v>
      </c>
      <c r="TLA1791" s="62">
        <v>53131609</v>
      </c>
      <c r="TLB1791" s="62">
        <v>53131609</v>
      </c>
      <c r="TLC1791" s="62">
        <v>53131609</v>
      </c>
      <c r="TLD1791" s="62">
        <v>53131609</v>
      </c>
      <c r="TLE1791" s="62">
        <v>53131609</v>
      </c>
      <c r="TLF1791" s="62">
        <v>53131609</v>
      </c>
      <c r="TLG1791" s="62">
        <v>53131609</v>
      </c>
      <c r="TLH1791" s="62">
        <v>53131609</v>
      </c>
      <c r="TLI1791" s="62">
        <v>53131609</v>
      </c>
      <c r="TLJ1791" s="62">
        <v>53131609</v>
      </c>
      <c r="TLK1791" s="62">
        <v>53131609</v>
      </c>
      <c r="TLL1791" s="62">
        <v>53131609</v>
      </c>
      <c r="TLM1791" s="62">
        <v>53131609</v>
      </c>
      <c r="TLN1791" s="62">
        <v>53131609</v>
      </c>
      <c r="TLO1791" s="62">
        <v>53131609</v>
      </c>
      <c r="TLP1791" s="62">
        <v>53131609</v>
      </c>
      <c r="TLQ1791" s="62">
        <v>53131609</v>
      </c>
      <c r="TLR1791" s="62">
        <v>53131609</v>
      </c>
      <c r="TLS1791" s="62">
        <v>53131609</v>
      </c>
      <c r="TLT1791" s="62">
        <v>53131609</v>
      </c>
      <c r="TLU1791" s="62">
        <v>53131609</v>
      </c>
      <c r="TLV1791" s="62">
        <v>53131609</v>
      </c>
      <c r="TLW1791" s="62">
        <v>53131609</v>
      </c>
      <c r="TLX1791" s="62">
        <v>53131609</v>
      </c>
      <c r="TLY1791" s="62">
        <v>53131609</v>
      </c>
      <c r="TLZ1791" s="62">
        <v>53131609</v>
      </c>
      <c r="TMA1791" s="62">
        <v>53131609</v>
      </c>
      <c r="TMB1791" s="62">
        <v>53131609</v>
      </c>
      <c r="TMC1791" s="62">
        <v>53131609</v>
      </c>
      <c r="TMD1791" s="62">
        <v>53131609</v>
      </c>
      <c r="TME1791" s="62">
        <v>53131609</v>
      </c>
      <c r="TMF1791" s="62">
        <v>53131609</v>
      </c>
      <c r="TMG1791" s="62">
        <v>53131609</v>
      </c>
      <c r="TMH1791" s="62">
        <v>53131609</v>
      </c>
      <c r="TMI1791" s="62">
        <v>53131609</v>
      </c>
      <c r="TMJ1791" s="62">
        <v>53131609</v>
      </c>
      <c r="TMK1791" s="62">
        <v>53131609</v>
      </c>
      <c r="TML1791" s="62">
        <v>53131609</v>
      </c>
      <c r="TMM1791" s="62">
        <v>53131609</v>
      </c>
      <c r="TMN1791" s="62">
        <v>53131609</v>
      </c>
      <c r="TMO1791" s="62">
        <v>53131609</v>
      </c>
      <c r="TMP1791" s="62">
        <v>53131609</v>
      </c>
      <c r="TMQ1791" s="62">
        <v>53131609</v>
      </c>
      <c r="TMR1791" s="62">
        <v>53131609</v>
      </c>
      <c r="TMS1791" s="62">
        <v>53131609</v>
      </c>
      <c r="TMT1791" s="62">
        <v>53131609</v>
      </c>
      <c r="TMU1791" s="62">
        <v>53131609</v>
      </c>
      <c r="TMV1791" s="62">
        <v>53131609</v>
      </c>
      <c r="TMW1791" s="62">
        <v>53131609</v>
      </c>
      <c r="TMX1791" s="62">
        <v>53131609</v>
      </c>
      <c r="TMY1791" s="62">
        <v>53131609</v>
      </c>
      <c r="TMZ1791" s="62">
        <v>53131609</v>
      </c>
      <c r="TNA1791" s="62">
        <v>53131609</v>
      </c>
      <c r="TNB1791" s="62">
        <v>53131609</v>
      </c>
      <c r="TNC1791" s="62">
        <v>53131609</v>
      </c>
      <c r="TND1791" s="62">
        <v>53131609</v>
      </c>
      <c r="TNE1791" s="62">
        <v>53131609</v>
      </c>
      <c r="TNF1791" s="62">
        <v>53131609</v>
      </c>
      <c r="TNG1791" s="62">
        <v>53131609</v>
      </c>
      <c r="TNH1791" s="62">
        <v>53131609</v>
      </c>
      <c r="TNI1791" s="62">
        <v>53131609</v>
      </c>
      <c r="TNJ1791" s="62">
        <v>53131609</v>
      </c>
      <c r="TNK1791" s="62">
        <v>53131609</v>
      </c>
      <c r="TNL1791" s="62">
        <v>53131609</v>
      </c>
      <c r="TNM1791" s="62">
        <v>53131609</v>
      </c>
      <c r="TNN1791" s="62">
        <v>53131609</v>
      </c>
      <c r="TNO1791" s="62">
        <v>53131609</v>
      </c>
      <c r="TNP1791" s="62">
        <v>53131609</v>
      </c>
      <c r="TNQ1791" s="62">
        <v>53131609</v>
      </c>
      <c r="TNR1791" s="62">
        <v>53131609</v>
      </c>
      <c r="TNS1791" s="62">
        <v>53131609</v>
      </c>
      <c r="TNT1791" s="62">
        <v>53131609</v>
      </c>
      <c r="TNU1791" s="62">
        <v>53131609</v>
      </c>
      <c r="TNV1791" s="62">
        <v>53131609</v>
      </c>
      <c r="TNW1791" s="62">
        <v>53131609</v>
      </c>
      <c r="TNX1791" s="62">
        <v>53131609</v>
      </c>
      <c r="TNY1791" s="62">
        <v>53131609</v>
      </c>
      <c r="TNZ1791" s="62">
        <v>53131609</v>
      </c>
      <c r="TOA1791" s="62">
        <v>53131609</v>
      </c>
      <c r="TOB1791" s="62">
        <v>53131609</v>
      </c>
      <c r="TOC1791" s="62">
        <v>53131609</v>
      </c>
      <c r="TOD1791" s="62">
        <v>53131609</v>
      </c>
      <c r="TOE1791" s="62">
        <v>53131609</v>
      </c>
      <c r="TOF1791" s="62">
        <v>53131609</v>
      </c>
      <c r="TOG1791" s="62">
        <v>53131609</v>
      </c>
      <c r="TOH1791" s="62">
        <v>53131609</v>
      </c>
      <c r="TOI1791" s="62">
        <v>53131609</v>
      </c>
      <c r="TOJ1791" s="62">
        <v>53131609</v>
      </c>
      <c r="TOK1791" s="62">
        <v>53131609</v>
      </c>
      <c r="TOL1791" s="62">
        <v>53131609</v>
      </c>
      <c r="TOM1791" s="62">
        <v>53131609</v>
      </c>
      <c r="TON1791" s="62">
        <v>53131609</v>
      </c>
      <c r="TOO1791" s="62">
        <v>53131609</v>
      </c>
      <c r="TOP1791" s="62">
        <v>53131609</v>
      </c>
      <c r="TOQ1791" s="62">
        <v>53131609</v>
      </c>
      <c r="TOR1791" s="62">
        <v>53131609</v>
      </c>
      <c r="TOS1791" s="62">
        <v>53131609</v>
      </c>
      <c r="TOT1791" s="62">
        <v>53131609</v>
      </c>
      <c r="TOU1791" s="62">
        <v>53131609</v>
      </c>
      <c r="TOV1791" s="62">
        <v>53131609</v>
      </c>
      <c r="TOW1791" s="62">
        <v>53131609</v>
      </c>
      <c r="TOX1791" s="62">
        <v>53131609</v>
      </c>
      <c r="TOY1791" s="62">
        <v>53131609</v>
      </c>
      <c r="TOZ1791" s="62">
        <v>53131609</v>
      </c>
      <c r="TPA1791" s="62">
        <v>53131609</v>
      </c>
      <c r="TPB1791" s="62">
        <v>53131609</v>
      </c>
      <c r="TPC1791" s="62">
        <v>53131609</v>
      </c>
      <c r="TPD1791" s="62">
        <v>53131609</v>
      </c>
      <c r="TPE1791" s="62">
        <v>53131609</v>
      </c>
      <c r="TPF1791" s="62">
        <v>53131609</v>
      </c>
      <c r="TPG1791" s="62">
        <v>53131609</v>
      </c>
      <c r="TPH1791" s="62">
        <v>53131609</v>
      </c>
      <c r="TPI1791" s="62">
        <v>53131609</v>
      </c>
      <c r="TPJ1791" s="62">
        <v>53131609</v>
      </c>
      <c r="TPK1791" s="62">
        <v>53131609</v>
      </c>
      <c r="TPL1791" s="62">
        <v>53131609</v>
      </c>
      <c r="TPM1791" s="62">
        <v>53131609</v>
      </c>
      <c r="TPN1791" s="62">
        <v>53131609</v>
      </c>
      <c r="TPO1791" s="62">
        <v>53131609</v>
      </c>
      <c r="TPP1791" s="62">
        <v>53131609</v>
      </c>
      <c r="TPQ1791" s="62">
        <v>53131609</v>
      </c>
      <c r="TPR1791" s="62">
        <v>53131609</v>
      </c>
      <c r="TPS1791" s="62">
        <v>53131609</v>
      </c>
      <c r="TPT1791" s="62">
        <v>53131609</v>
      </c>
      <c r="TPU1791" s="62">
        <v>53131609</v>
      </c>
      <c r="TPV1791" s="62">
        <v>53131609</v>
      </c>
      <c r="TPW1791" s="62">
        <v>53131609</v>
      </c>
      <c r="TPX1791" s="62">
        <v>53131609</v>
      </c>
      <c r="TPY1791" s="62">
        <v>53131609</v>
      </c>
      <c r="TPZ1791" s="62">
        <v>53131609</v>
      </c>
      <c r="TQA1791" s="62">
        <v>53131609</v>
      </c>
      <c r="TQB1791" s="62">
        <v>53131609</v>
      </c>
      <c r="TQC1791" s="62">
        <v>53131609</v>
      </c>
      <c r="TQD1791" s="62">
        <v>53131609</v>
      </c>
      <c r="TQE1791" s="62">
        <v>53131609</v>
      </c>
      <c r="TQF1791" s="62">
        <v>53131609</v>
      </c>
      <c r="TQG1791" s="62">
        <v>53131609</v>
      </c>
      <c r="TQH1791" s="62">
        <v>53131609</v>
      </c>
      <c r="TQI1791" s="62">
        <v>53131609</v>
      </c>
      <c r="TQJ1791" s="62">
        <v>53131609</v>
      </c>
      <c r="TQK1791" s="62">
        <v>53131609</v>
      </c>
      <c r="TQL1791" s="62">
        <v>53131609</v>
      </c>
      <c r="TQM1791" s="62">
        <v>53131609</v>
      </c>
      <c r="TQN1791" s="62">
        <v>53131609</v>
      </c>
      <c r="TQO1791" s="62">
        <v>53131609</v>
      </c>
      <c r="TQP1791" s="62">
        <v>53131609</v>
      </c>
      <c r="TQQ1791" s="62">
        <v>53131609</v>
      </c>
      <c r="TQR1791" s="62">
        <v>53131609</v>
      </c>
      <c r="TQS1791" s="62">
        <v>53131609</v>
      </c>
      <c r="TQT1791" s="62">
        <v>53131609</v>
      </c>
      <c r="TQU1791" s="62">
        <v>53131609</v>
      </c>
      <c r="TQV1791" s="62">
        <v>53131609</v>
      </c>
      <c r="TQW1791" s="62">
        <v>53131609</v>
      </c>
      <c r="TQX1791" s="62">
        <v>53131609</v>
      </c>
      <c r="TQY1791" s="62">
        <v>53131609</v>
      </c>
      <c r="TQZ1791" s="62">
        <v>53131609</v>
      </c>
      <c r="TRA1791" s="62">
        <v>53131609</v>
      </c>
      <c r="TRB1791" s="62">
        <v>53131609</v>
      </c>
      <c r="TRC1791" s="62">
        <v>53131609</v>
      </c>
      <c r="TRD1791" s="62">
        <v>53131609</v>
      </c>
      <c r="TRE1791" s="62">
        <v>53131609</v>
      </c>
      <c r="TRF1791" s="62">
        <v>53131609</v>
      </c>
      <c r="TRG1791" s="62">
        <v>53131609</v>
      </c>
      <c r="TRH1791" s="62">
        <v>53131609</v>
      </c>
      <c r="TRI1791" s="62">
        <v>53131609</v>
      </c>
      <c r="TRJ1791" s="62">
        <v>53131609</v>
      </c>
      <c r="TRK1791" s="62">
        <v>53131609</v>
      </c>
      <c r="TRL1791" s="62">
        <v>53131609</v>
      </c>
      <c r="TRM1791" s="62">
        <v>53131609</v>
      </c>
      <c r="TRN1791" s="62">
        <v>53131609</v>
      </c>
      <c r="TRO1791" s="62">
        <v>53131609</v>
      </c>
      <c r="TRP1791" s="62">
        <v>53131609</v>
      </c>
      <c r="TRQ1791" s="62">
        <v>53131609</v>
      </c>
      <c r="TRR1791" s="62">
        <v>53131609</v>
      </c>
      <c r="TRS1791" s="62">
        <v>53131609</v>
      </c>
      <c r="TRT1791" s="62">
        <v>53131609</v>
      </c>
      <c r="TRU1791" s="62">
        <v>53131609</v>
      </c>
      <c r="TRV1791" s="62">
        <v>53131609</v>
      </c>
      <c r="TRW1791" s="62">
        <v>53131609</v>
      </c>
      <c r="TRX1791" s="62">
        <v>53131609</v>
      </c>
      <c r="TRY1791" s="62">
        <v>53131609</v>
      </c>
      <c r="TRZ1791" s="62">
        <v>53131609</v>
      </c>
      <c r="TSA1791" s="62">
        <v>53131609</v>
      </c>
      <c r="TSB1791" s="62">
        <v>53131609</v>
      </c>
      <c r="TSC1791" s="62">
        <v>53131609</v>
      </c>
      <c r="TSD1791" s="62">
        <v>53131609</v>
      </c>
      <c r="TSE1791" s="62">
        <v>53131609</v>
      </c>
      <c r="TSF1791" s="62">
        <v>53131609</v>
      </c>
      <c r="TSG1791" s="62">
        <v>53131609</v>
      </c>
      <c r="TSH1791" s="62">
        <v>53131609</v>
      </c>
      <c r="TSI1791" s="62">
        <v>53131609</v>
      </c>
      <c r="TSJ1791" s="62">
        <v>53131609</v>
      </c>
      <c r="TSK1791" s="62">
        <v>53131609</v>
      </c>
      <c r="TSL1791" s="62">
        <v>53131609</v>
      </c>
      <c r="TSM1791" s="62">
        <v>53131609</v>
      </c>
      <c r="TSN1791" s="62">
        <v>53131609</v>
      </c>
      <c r="TSO1791" s="62">
        <v>53131609</v>
      </c>
      <c r="TSP1791" s="62">
        <v>53131609</v>
      </c>
      <c r="TSQ1791" s="62">
        <v>53131609</v>
      </c>
      <c r="TSR1791" s="62">
        <v>53131609</v>
      </c>
      <c r="TSS1791" s="62">
        <v>53131609</v>
      </c>
      <c r="TST1791" s="62">
        <v>53131609</v>
      </c>
      <c r="TSU1791" s="62">
        <v>53131609</v>
      </c>
      <c r="TSV1791" s="62">
        <v>53131609</v>
      </c>
      <c r="TSW1791" s="62">
        <v>53131609</v>
      </c>
      <c r="TSX1791" s="62">
        <v>53131609</v>
      </c>
      <c r="TSY1791" s="62">
        <v>53131609</v>
      </c>
      <c r="TSZ1791" s="62">
        <v>53131609</v>
      </c>
      <c r="TTA1791" s="62">
        <v>53131609</v>
      </c>
      <c r="TTB1791" s="62">
        <v>53131609</v>
      </c>
      <c r="TTC1791" s="62">
        <v>53131609</v>
      </c>
      <c r="TTD1791" s="62">
        <v>53131609</v>
      </c>
      <c r="TTE1791" s="62">
        <v>53131609</v>
      </c>
      <c r="TTF1791" s="62">
        <v>53131609</v>
      </c>
      <c r="TTG1791" s="62">
        <v>53131609</v>
      </c>
      <c r="TTH1791" s="62">
        <v>53131609</v>
      </c>
      <c r="TTI1791" s="62">
        <v>53131609</v>
      </c>
      <c r="TTJ1791" s="62">
        <v>53131609</v>
      </c>
      <c r="TTK1791" s="62">
        <v>53131609</v>
      </c>
      <c r="TTL1791" s="62">
        <v>53131609</v>
      </c>
      <c r="TTM1791" s="62">
        <v>53131609</v>
      </c>
      <c r="TTN1791" s="62">
        <v>53131609</v>
      </c>
      <c r="TTO1791" s="62">
        <v>53131609</v>
      </c>
      <c r="TTP1791" s="62">
        <v>53131609</v>
      </c>
      <c r="TTQ1791" s="62">
        <v>53131609</v>
      </c>
      <c r="TTR1791" s="62">
        <v>53131609</v>
      </c>
      <c r="TTS1791" s="62">
        <v>53131609</v>
      </c>
      <c r="TTT1791" s="62">
        <v>53131609</v>
      </c>
      <c r="TTU1791" s="62">
        <v>53131609</v>
      </c>
      <c r="TTV1791" s="62">
        <v>53131609</v>
      </c>
      <c r="TTW1791" s="62">
        <v>53131609</v>
      </c>
      <c r="TTX1791" s="62">
        <v>53131609</v>
      </c>
      <c r="TTY1791" s="62">
        <v>53131609</v>
      </c>
      <c r="TTZ1791" s="62">
        <v>53131609</v>
      </c>
      <c r="TUA1791" s="62">
        <v>53131609</v>
      </c>
      <c r="TUB1791" s="62">
        <v>53131609</v>
      </c>
      <c r="TUC1791" s="62">
        <v>53131609</v>
      </c>
      <c r="TUD1791" s="62">
        <v>53131609</v>
      </c>
      <c r="TUE1791" s="62">
        <v>53131609</v>
      </c>
      <c r="TUF1791" s="62">
        <v>53131609</v>
      </c>
      <c r="TUG1791" s="62">
        <v>53131609</v>
      </c>
      <c r="TUH1791" s="62">
        <v>53131609</v>
      </c>
      <c r="TUI1791" s="62">
        <v>53131609</v>
      </c>
      <c r="TUJ1791" s="62">
        <v>53131609</v>
      </c>
      <c r="TUK1791" s="62">
        <v>53131609</v>
      </c>
      <c r="TUL1791" s="62">
        <v>53131609</v>
      </c>
      <c r="TUM1791" s="62">
        <v>53131609</v>
      </c>
      <c r="TUN1791" s="62">
        <v>53131609</v>
      </c>
      <c r="TUO1791" s="62">
        <v>53131609</v>
      </c>
      <c r="TUP1791" s="62">
        <v>53131609</v>
      </c>
      <c r="TUQ1791" s="62">
        <v>53131609</v>
      </c>
      <c r="TUR1791" s="62">
        <v>53131609</v>
      </c>
      <c r="TUS1791" s="62">
        <v>53131609</v>
      </c>
      <c r="TUT1791" s="62">
        <v>53131609</v>
      </c>
      <c r="TUU1791" s="62">
        <v>53131609</v>
      </c>
      <c r="TUV1791" s="62">
        <v>53131609</v>
      </c>
      <c r="TUW1791" s="62">
        <v>53131609</v>
      </c>
      <c r="TUX1791" s="62">
        <v>53131609</v>
      </c>
      <c r="TUY1791" s="62">
        <v>53131609</v>
      </c>
      <c r="TUZ1791" s="62">
        <v>53131609</v>
      </c>
      <c r="TVA1791" s="62">
        <v>53131609</v>
      </c>
      <c r="TVB1791" s="62">
        <v>53131609</v>
      </c>
      <c r="TVC1791" s="62">
        <v>53131609</v>
      </c>
      <c r="TVD1791" s="62">
        <v>53131609</v>
      </c>
      <c r="TVE1791" s="62">
        <v>53131609</v>
      </c>
      <c r="TVF1791" s="62">
        <v>53131609</v>
      </c>
      <c r="TVG1791" s="62">
        <v>53131609</v>
      </c>
      <c r="TVH1791" s="62">
        <v>53131609</v>
      </c>
      <c r="TVI1791" s="62">
        <v>53131609</v>
      </c>
      <c r="TVJ1791" s="62">
        <v>53131609</v>
      </c>
      <c r="TVK1791" s="62">
        <v>53131609</v>
      </c>
      <c r="TVL1791" s="62">
        <v>53131609</v>
      </c>
      <c r="TVM1791" s="62">
        <v>53131609</v>
      </c>
      <c r="TVN1791" s="62">
        <v>53131609</v>
      </c>
      <c r="TVO1791" s="62">
        <v>53131609</v>
      </c>
      <c r="TVP1791" s="62">
        <v>53131609</v>
      </c>
      <c r="TVQ1791" s="62">
        <v>53131609</v>
      </c>
      <c r="TVR1791" s="62">
        <v>53131609</v>
      </c>
      <c r="TVS1791" s="62">
        <v>53131609</v>
      </c>
      <c r="TVT1791" s="62">
        <v>53131609</v>
      </c>
      <c r="TVU1791" s="62">
        <v>53131609</v>
      </c>
      <c r="TVV1791" s="62">
        <v>53131609</v>
      </c>
      <c r="TVW1791" s="62">
        <v>53131609</v>
      </c>
      <c r="TVX1791" s="62">
        <v>53131609</v>
      </c>
      <c r="TVY1791" s="62">
        <v>53131609</v>
      </c>
      <c r="TVZ1791" s="62">
        <v>53131609</v>
      </c>
      <c r="TWA1791" s="62">
        <v>53131609</v>
      </c>
      <c r="TWB1791" s="62">
        <v>53131609</v>
      </c>
      <c r="TWC1791" s="62">
        <v>53131609</v>
      </c>
      <c r="TWD1791" s="62">
        <v>53131609</v>
      </c>
      <c r="TWE1791" s="62">
        <v>53131609</v>
      </c>
      <c r="TWF1791" s="62">
        <v>53131609</v>
      </c>
      <c r="TWG1791" s="62">
        <v>53131609</v>
      </c>
      <c r="TWH1791" s="62">
        <v>53131609</v>
      </c>
      <c r="TWI1791" s="62">
        <v>53131609</v>
      </c>
      <c r="TWJ1791" s="62">
        <v>53131609</v>
      </c>
      <c r="TWK1791" s="62">
        <v>53131609</v>
      </c>
      <c r="TWL1791" s="62">
        <v>53131609</v>
      </c>
      <c r="TWM1791" s="62">
        <v>53131609</v>
      </c>
      <c r="TWN1791" s="62">
        <v>53131609</v>
      </c>
      <c r="TWO1791" s="62">
        <v>53131609</v>
      </c>
      <c r="TWP1791" s="62">
        <v>53131609</v>
      </c>
      <c r="TWQ1791" s="62">
        <v>53131609</v>
      </c>
      <c r="TWR1791" s="62">
        <v>53131609</v>
      </c>
      <c r="TWS1791" s="62">
        <v>53131609</v>
      </c>
      <c r="TWT1791" s="62">
        <v>53131609</v>
      </c>
      <c r="TWU1791" s="62">
        <v>53131609</v>
      </c>
      <c r="TWV1791" s="62">
        <v>53131609</v>
      </c>
      <c r="TWW1791" s="62">
        <v>53131609</v>
      </c>
      <c r="TWX1791" s="62">
        <v>53131609</v>
      </c>
      <c r="TWY1791" s="62">
        <v>53131609</v>
      </c>
      <c r="TWZ1791" s="62">
        <v>53131609</v>
      </c>
      <c r="TXA1791" s="62">
        <v>53131609</v>
      </c>
      <c r="TXB1791" s="62">
        <v>53131609</v>
      </c>
      <c r="TXC1791" s="62">
        <v>53131609</v>
      </c>
      <c r="TXD1791" s="62">
        <v>53131609</v>
      </c>
      <c r="TXE1791" s="62">
        <v>53131609</v>
      </c>
      <c r="TXF1791" s="62">
        <v>53131609</v>
      </c>
      <c r="TXG1791" s="62">
        <v>53131609</v>
      </c>
      <c r="TXH1791" s="62">
        <v>53131609</v>
      </c>
      <c r="TXI1791" s="62">
        <v>53131609</v>
      </c>
      <c r="TXJ1791" s="62">
        <v>53131609</v>
      </c>
      <c r="TXK1791" s="62">
        <v>53131609</v>
      </c>
      <c r="TXL1791" s="62">
        <v>53131609</v>
      </c>
      <c r="TXM1791" s="62">
        <v>53131609</v>
      </c>
      <c r="TXN1791" s="62">
        <v>53131609</v>
      </c>
      <c r="TXO1791" s="62">
        <v>53131609</v>
      </c>
      <c r="TXP1791" s="62">
        <v>53131609</v>
      </c>
      <c r="TXQ1791" s="62">
        <v>53131609</v>
      </c>
      <c r="TXR1791" s="62">
        <v>53131609</v>
      </c>
      <c r="TXS1791" s="62">
        <v>53131609</v>
      </c>
      <c r="TXT1791" s="62">
        <v>53131609</v>
      </c>
      <c r="TXU1791" s="62">
        <v>53131609</v>
      </c>
      <c r="TXV1791" s="62">
        <v>53131609</v>
      </c>
      <c r="TXW1791" s="62">
        <v>53131609</v>
      </c>
      <c r="TXX1791" s="62">
        <v>53131609</v>
      </c>
      <c r="TXY1791" s="62">
        <v>53131609</v>
      </c>
      <c r="TXZ1791" s="62">
        <v>53131609</v>
      </c>
      <c r="TYA1791" s="62">
        <v>53131609</v>
      </c>
      <c r="TYB1791" s="62">
        <v>53131609</v>
      </c>
      <c r="TYC1791" s="62">
        <v>53131609</v>
      </c>
      <c r="TYD1791" s="62">
        <v>53131609</v>
      </c>
      <c r="TYE1791" s="62">
        <v>53131609</v>
      </c>
      <c r="TYF1791" s="62">
        <v>53131609</v>
      </c>
      <c r="TYG1791" s="62">
        <v>53131609</v>
      </c>
      <c r="TYH1791" s="62">
        <v>53131609</v>
      </c>
      <c r="TYI1791" s="62">
        <v>53131609</v>
      </c>
      <c r="TYJ1791" s="62">
        <v>53131609</v>
      </c>
      <c r="TYK1791" s="62">
        <v>53131609</v>
      </c>
      <c r="TYL1791" s="62">
        <v>53131609</v>
      </c>
      <c r="TYM1791" s="62">
        <v>53131609</v>
      </c>
      <c r="TYN1791" s="62">
        <v>53131609</v>
      </c>
      <c r="TYO1791" s="62">
        <v>53131609</v>
      </c>
      <c r="TYP1791" s="62">
        <v>53131609</v>
      </c>
      <c r="TYQ1791" s="62">
        <v>53131609</v>
      </c>
      <c r="TYR1791" s="62">
        <v>53131609</v>
      </c>
      <c r="TYS1791" s="62">
        <v>53131609</v>
      </c>
      <c r="TYT1791" s="62">
        <v>53131609</v>
      </c>
      <c r="TYU1791" s="62">
        <v>53131609</v>
      </c>
      <c r="TYV1791" s="62">
        <v>53131609</v>
      </c>
      <c r="TYW1791" s="62">
        <v>53131609</v>
      </c>
      <c r="TYX1791" s="62">
        <v>53131609</v>
      </c>
      <c r="TYY1791" s="62">
        <v>53131609</v>
      </c>
      <c r="TYZ1791" s="62">
        <v>53131609</v>
      </c>
      <c r="TZA1791" s="62">
        <v>53131609</v>
      </c>
      <c r="TZB1791" s="62">
        <v>53131609</v>
      </c>
      <c r="TZC1791" s="62">
        <v>53131609</v>
      </c>
      <c r="TZD1791" s="62">
        <v>53131609</v>
      </c>
      <c r="TZE1791" s="62">
        <v>53131609</v>
      </c>
      <c r="TZF1791" s="62">
        <v>53131609</v>
      </c>
      <c r="TZG1791" s="62">
        <v>53131609</v>
      </c>
      <c r="TZH1791" s="62">
        <v>53131609</v>
      </c>
      <c r="TZI1791" s="62">
        <v>53131609</v>
      </c>
      <c r="TZJ1791" s="62">
        <v>53131609</v>
      </c>
      <c r="TZK1791" s="62">
        <v>53131609</v>
      </c>
      <c r="TZL1791" s="62">
        <v>53131609</v>
      </c>
      <c r="TZM1791" s="62">
        <v>53131609</v>
      </c>
      <c r="TZN1791" s="62">
        <v>53131609</v>
      </c>
      <c r="TZO1791" s="62">
        <v>53131609</v>
      </c>
      <c r="TZP1791" s="62">
        <v>53131609</v>
      </c>
      <c r="TZQ1791" s="62">
        <v>53131609</v>
      </c>
      <c r="TZR1791" s="62">
        <v>53131609</v>
      </c>
      <c r="TZS1791" s="62">
        <v>53131609</v>
      </c>
      <c r="TZT1791" s="62">
        <v>53131609</v>
      </c>
      <c r="TZU1791" s="62">
        <v>53131609</v>
      </c>
      <c r="TZV1791" s="62">
        <v>53131609</v>
      </c>
      <c r="TZW1791" s="62">
        <v>53131609</v>
      </c>
      <c r="TZX1791" s="62">
        <v>53131609</v>
      </c>
      <c r="TZY1791" s="62">
        <v>53131609</v>
      </c>
      <c r="TZZ1791" s="62">
        <v>53131609</v>
      </c>
      <c r="UAA1791" s="62">
        <v>53131609</v>
      </c>
      <c r="UAB1791" s="62">
        <v>53131609</v>
      </c>
      <c r="UAC1791" s="62">
        <v>53131609</v>
      </c>
      <c r="UAD1791" s="62">
        <v>53131609</v>
      </c>
      <c r="UAE1791" s="62">
        <v>53131609</v>
      </c>
      <c r="UAF1791" s="62">
        <v>53131609</v>
      </c>
      <c r="UAG1791" s="62">
        <v>53131609</v>
      </c>
      <c r="UAH1791" s="62">
        <v>53131609</v>
      </c>
      <c r="UAI1791" s="62">
        <v>53131609</v>
      </c>
      <c r="UAJ1791" s="62">
        <v>53131609</v>
      </c>
      <c r="UAK1791" s="62">
        <v>53131609</v>
      </c>
      <c r="UAL1791" s="62">
        <v>53131609</v>
      </c>
      <c r="UAM1791" s="62">
        <v>53131609</v>
      </c>
      <c r="UAN1791" s="62">
        <v>53131609</v>
      </c>
      <c r="UAO1791" s="62">
        <v>53131609</v>
      </c>
      <c r="UAP1791" s="62">
        <v>53131609</v>
      </c>
      <c r="UAQ1791" s="62">
        <v>53131609</v>
      </c>
      <c r="UAR1791" s="62">
        <v>53131609</v>
      </c>
      <c r="UAS1791" s="62">
        <v>53131609</v>
      </c>
      <c r="UAT1791" s="62">
        <v>53131609</v>
      </c>
      <c r="UAU1791" s="62">
        <v>53131609</v>
      </c>
      <c r="UAV1791" s="62">
        <v>53131609</v>
      </c>
      <c r="UAW1791" s="62">
        <v>53131609</v>
      </c>
      <c r="UAX1791" s="62">
        <v>53131609</v>
      </c>
      <c r="UAY1791" s="62">
        <v>53131609</v>
      </c>
      <c r="UAZ1791" s="62">
        <v>53131609</v>
      </c>
      <c r="UBA1791" s="62">
        <v>53131609</v>
      </c>
      <c r="UBB1791" s="62">
        <v>53131609</v>
      </c>
      <c r="UBC1791" s="62">
        <v>53131609</v>
      </c>
      <c r="UBD1791" s="62">
        <v>53131609</v>
      </c>
      <c r="UBE1791" s="62">
        <v>53131609</v>
      </c>
      <c r="UBF1791" s="62">
        <v>53131609</v>
      </c>
      <c r="UBG1791" s="62">
        <v>53131609</v>
      </c>
      <c r="UBH1791" s="62">
        <v>53131609</v>
      </c>
      <c r="UBI1791" s="62">
        <v>53131609</v>
      </c>
      <c r="UBJ1791" s="62">
        <v>53131609</v>
      </c>
      <c r="UBK1791" s="62">
        <v>53131609</v>
      </c>
      <c r="UBL1791" s="62">
        <v>53131609</v>
      </c>
      <c r="UBM1791" s="62">
        <v>53131609</v>
      </c>
      <c r="UBN1791" s="62">
        <v>53131609</v>
      </c>
      <c r="UBO1791" s="62">
        <v>53131609</v>
      </c>
      <c r="UBP1791" s="62">
        <v>53131609</v>
      </c>
      <c r="UBQ1791" s="62">
        <v>53131609</v>
      </c>
      <c r="UBR1791" s="62">
        <v>53131609</v>
      </c>
      <c r="UBS1791" s="62">
        <v>53131609</v>
      </c>
      <c r="UBT1791" s="62">
        <v>53131609</v>
      </c>
      <c r="UBU1791" s="62">
        <v>53131609</v>
      </c>
      <c r="UBV1791" s="62">
        <v>53131609</v>
      </c>
      <c r="UBW1791" s="62">
        <v>53131609</v>
      </c>
      <c r="UBX1791" s="62">
        <v>53131609</v>
      </c>
      <c r="UBY1791" s="62">
        <v>53131609</v>
      </c>
      <c r="UBZ1791" s="62">
        <v>53131609</v>
      </c>
      <c r="UCA1791" s="62">
        <v>53131609</v>
      </c>
      <c r="UCB1791" s="62">
        <v>53131609</v>
      </c>
      <c r="UCC1791" s="62">
        <v>53131609</v>
      </c>
      <c r="UCD1791" s="62">
        <v>53131609</v>
      </c>
      <c r="UCE1791" s="62">
        <v>53131609</v>
      </c>
      <c r="UCF1791" s="62">
        <v>53131609</v>
      </c>
      <c r="UCG1791" s="62">
        <v>53131609</v>
      </c>
      <c r="UCH1791" s="62">
        <v>53131609</v>
      </c>
      <c r="UCI1791" s="62">
        <v>53131609</v>
      </c>
      <c r="UCJ1791" s="62">
        <v>53131609</v>
      </c>
      <c r="UCK1791" s="62">
        <v>53131609</v>
      </c>
      <c r="UCL1791" s="62">
        <v>53131609</v>
      </c>
      <c r="UCM1791" s="62">
        <v>53131609</v>
      </c>
      <c r="UCN1791" s="62">
        <v>53131609</v>
      </c>
      <c r="UCO1791" s="62">
        <v>53131609</v>
      </c>
      <c r="UCP1791" s="62">
        <v>53131609</v>
      </c>
      <c r="UCQ1791" s="62">
        <v>53131609</v>
      </c>
      <c r="UCR1791" s="62">
        <v>53131609</v>
      </c>
      <c r="UCS1791" s="62">
        <v>53131609</v>
      </c>
      <c r="UCT1791" s="62">
        <v>53131609</v>
      </c>
      <c r="UCU1791" s="62">
        <v>53131609</v>
      </c>
      <c r="UCV1791" s="62">
        <v>53131609</v>
      </c>
      <c r="UCW1791" s="62">
        <v>53131609</v>
      </c>
      <c r="UCX1791" s="62">
        <v>53131609</v>
      </c>
      <c r="UCY1791" s="62">
        <v>53131609</v>
      </c>
      <c r="UCZ1791" s="62">
        <v>53131609</v>
      </c>
      <c r="UDA1791" s="62">
        <v>53131609</v>
      </c>
      <c r="UDB1791" s="62">
        <v>53131609</v>
      </c>
      <c r="UDC1791" s="62">
        <v>53131609</v>
      </c>
      <c r="UDD1791" s="62">
        <v>53131609</v>
      </c>
      <c r="UDE1791" s="62">
        <v>53131609</v>
      </c>
      <c r="UDF1791" s="62">
        <v>53131609</v>
      </c>
      <c r="UDG1791" s="62">
        <v>53131609</v>
      </c>
      <c r="UDH1791" s="62">
        <v>53131609</v>
      </c>
      <c r="UDI1791" s="62">
        <v>53131609</v>
      </c>
      <c r="UDJ1791" s="62">
        <v>53131609</v>
      </c>
      <c r="UDK1791" s="62">
        <v>53131609</v>
      </c>
      <c r="UDL1791" s="62">
        <v>53131609</v>
      </c>
      <c r="UDM1791" s="62">
        <v>53131609</v>
      </c>
      <c r="UDN1791" s="62">
        <v>53131609</v>
      </c>
      <c r="UDO1791" s="62">
        <v>53131609</v>
      </c>
      <c r="UDP1791" s="62">
        <v>53131609</v>
      </c>
      <c r="UDQ1791" s="62">
        <v>53131609</v>
      </c>
      <c r="UDR1791" s="62">
        <v>53131609</v>
      </c>
      <c r="UDS1791" s="62">
        <v>53131609</v>
      </c>
      <c r="UDT1791" s="62">
        <v>53131609</v>
      </c>
      <c r="UDU1791" s="62">
        <v>53131609</v>
      </c>
      <c r="UDV1791" s="62">
        <v>53131609</v>
      </c>
      <c r="UDW1791" s="62">
        <v>53131609</v>
      </c>
      <c r="UDX1791" s="62">
        <v>53131609</v>
      </c>
      <c r="UDY1791" s="62">
        <v>53131609</v>
      </c>
      <c r="UDZ1791" s="62">
        <v>53131609</v>
      </c>
      <c r="UEA1791" s="62">
        <v>53131609</v>
      </c>
      <c r="UEB1791" s="62">
        <v>53131609</v>
      </c>
      <c r="UEC1791" s="62">
        <v>53131609</v>
      </c>
      <c r="UED1791" s="62">
        <v>53131609</v>
      </c>
      <c r="UEE1791" s="62">
        <v>53131609</v>
      </c>
      <c r="UEF1791" s="62">
        <v>53131609</v>
      </c>
      <c r="UEG1791" s="62">
        <v>53131609</v>
      </c>
      <c r="UEH1791" s="62">
        <v>53131609</v>
      </c>
      <c r="UEI1791" s="62">
        <v>53131609</v>
      </c>
      <c r="UEJ1791" s="62">
        <v>53131609</v>
      </c>
      <c r="UEK1791" s="62">
        <v>53131609</v>
      </c>
      <c r="UEL1791" s="62">
        <v>53131609</v>
      </c>
      <c r="UEM1791" s="62">
        <v>53131609</v>
      </c>
      <c r="UEN1791" s="62">
        <v>53131609</v>
      </c>
      <c r="UEO1791" s="62">
        <v>53131609</v>
      </c>
      <c r="UEP1791" s="62">
        <v>53131609</v>
      </c>
      <c r="UEQ1791" s="62">
        <v>53131609</v>
      </c>
      <c r="UER1791" s="62">
        <v>53131609</v>
      </c>
      <c r="UES1791" s="62">
        <v>53131609</v>
      </c>
      <c r="UET1791" s="62">
        <v>53131609</v>
      </c>
      <c r="UEU1791" s="62">
        <v>53131609</v>
      </c>
      <c r="UEV1791" s="62">
        <v>53131609</v>
      </c>
      <c r="UEW1791" s="62">
        <v>53131609</v>
      </c>
      <c r="UEX1791" s="62">
        <v>53131609</v>
      </c>
      <c r="UEY1791" s="62">
        <v>53131609</v>
      </c>
      <c r="UEZ1791" s="62">
        <v>53131609</v>
      </c>
      <c r="UFA1791" s="62">
        <v>53131609</v>
      </c>
      <c r="UFB1791" s="62">
        <v>53131609</v>
      </c>
      <c r="UFC1791" s="62">
        <v>53131609</v>
      </c>
      <c r="UFD1791" s="62">
        <v>53131609</v>
      </c>
      <c r="UFE1791" s="62">
        <v>53131609</v>
      </c>
      <c r="UFF1791" s="62">
        <v>53131609</v>
      </c>
      <c r="UFG1791" s="62">
        <v>53131609</v>
      </c>
      <c r="UFH1791" s="62">
        <v>53131609</v>
      </c>
      <c r="UFI1791" s="62">
        <v>53131609</v>
      </c>
      <c r="UFJ1791" s="62">
        <v>53131609</v>
      </c>
      <c r="UFK1791" s="62">
        <v>53131609</v>
      </c>
      <c r="UFL1791" s="62">
        <v>53131609</v>
      </c>
      <c r="UFM1791" s="62">
        <v>53131609</v>
      </c>
      <c r="UFN1791" s="62">
        <v>53131609</v>
      </c>
      <c r="UFO1791" s="62">
        <v>53131609</v>
      </c>
      <c r="UFP1791" s="62">
        <v>53131609</v>
      </c>
      <c r="UFQ1791" s="62">
        <v>53131609</v>
      </c>
      <c r="UFR1791" s="62">
        <v>53131609</v>
      </c>
      <c r="UFS1791" s="62">
        <v>53131609</v>
      </c>
      <c r="UFT1791" s="62">
        <v>53131609</v>
      </c>
      <c r="UFU1791" s="62">
        <v>53131609</v>
      </c>
      <c r="UFV1791" s="62">
        <v>53131609</v>
      </c>
      <c r="UFW1791" s="62">
        <v>53131609</v>
      </c>
      <c r="UFX1791" s="62">
        <v>53131609</v>
      </c>
      <c r="UFY1791" s="62">
        <v>53131609</v>
      </c>
      <c r="UFZ1791" s="62">
        <v>53131609</v>
      </c>
      <c r="UGA1791" s="62">
        <v>53131609</v>
      </c>
      <c r="UGB1791" s="62">
        <v>53131609</v>
      </c>
      <c r="UGC1791" s="62">
        <v>53131609</v>
      </c>
      <c r="UGD1791" s="62">
        <v>53131609</v>
      </c>
      <c r="UGE1791" s="62">
        <v>53131609</v>
      </c>
      <c r="UGF1791" s="62">
        <v>53131609</v>
      </c>
      <c r="UGG1791" s="62">
        <v>53131609</v>
      </c>
      <c r="UGH1791" s="62">
        <v>53131609</v>
      </c>
      <c r="UGI1791" s="62">
        <v>53131609</v>
      </c>
      <c r="UGJ1791" s="62">
        <v>53131609</v>
      </c>
      <c r="UGK1791" s="62">
        <v>53131609</v>
      </c>
      <c r="UGL1791" s="62">
        <v>53131609</v>
      </c>
      <c r="UGM1791" s="62">
        <v>53131609</v>
      </c>
      <c r="UGN1791" s="62">
        <v>53131609</v>
      </c>
      <c r="UGO1791" s="62">
        <v>53131609</v>
      </c>
      <c r="UGP1791" s="62">
        <v>53131609</v>
      </c>
      <c r="UGQ1791" s="62">
        <v>53131609</v>
      </c>
      <c r="UGR1791" s="62">
        <v>53131609</v>
      </c>
      <c r="UGS1791" s="62">
        <v>53131609</v>
      </c>
      <c r="UGT1791" s="62">
        <v>53131609</v>
      </c>
      <c r="UGU1791" s="62">
        <v>53131609</v>
      </c>
      <c r="UGV1791" s="62">
        <v>53131609</v>
      </c>
      <c r="UGW1791" s="62">
        <v>53131609</v>
      </c>
      <c r="UGX1791" s="62">
        <v>53131609</v>
      </c>
      <c r="UGY1791" s="62">
        <v>53131609</v>
      </c>
      <c r="UGZ1791" s="62">
        <v>53131609</v>
      </c>
      <c r="UHA1791" s="62">
        <v>53131609</v>
      </c>
      <c r="UHB1791" s="62">
        <v>53131609</v>
      </c>
      <c r="UHC1791" s="62">
        <v>53131609</v>
      </c>
      <c r="UHD1791" s="62">
        <v>53131609</v>
      </c>
      <c r="UHE1791" s="62">
        <v>53131609</v>
      </c>
      <c r="UHF1791" s="62">
        <v>53131609</v>
      </c>
      <c r="UHG1791" s="62">
        <v>53131609</v>
      </c>
      <c r="UHH1791" s="62">
        <v>53131609</v>
      </c>
      <c r="UHI1791" s="62">
        <v>53131609</v>
      </c>
      <c r="UHJ1791" s="62">
        <v>53131609</v>
      </c>
      <c r="UHK1791" s="62">
        <v>53131609</v>
      </c>
      <c r="UHL1791" s="62">
        <v>53131609</v>
      </c>
      <c r="UHM1791" s="62">
        <v>53131609</v>
      </c>
      <c r="UHN1791" s="62">
        <v>53131609</v>
      </c>
      <c r="UHO1791" s="62">
        <v>53131609</v>
      </c>
      <c r="UHP1791" s="62">
        <v>53131609</v>
      </c>
      <c r="UHQ1791" s="62">
        <v>53131609</v>
      </c>
      <c r="UHR1791" s="62">
        <v>53131609</v>
      </c>
      <c r="UHS1791" s="62">
        <v>53131609</v>
      </c>
      <c r="UHT1791" s="62">
        <v>53131609</v>
      </c>
      <c r="UHU1791" s="62">
        <v>53131609</v>
      </c>
      <c r="UHV1791" s="62">
        <v>53131609</v>
      </c>
      <c r="UHW1791" s="62">
        <v>53131609</v>
      </c>
      <c r="UHX1791" s="62">
        <v>53131609</v>
      </c>
      <c r="UHY1791" s="62">
        <v>53131609</v>
      </c>
      <c r="UHZ1791" s="62">
        <v>53131609</v>
      </c>
      <c r="UIA1791" s="62">
        <v>53131609</v>
      </c>
      <c r="UIB1791" s="62">
        <v>53131609</v>
      </c>
      <c r="UIC1791" s="62">
        <v>53131609</v>
      </c>
      <c r="UID1791" s="62">
        <v>53131609</v>
      </c>
      <c r="UIE1791" s="62">
        <v>53131609</v>
      </c>
      <c r="UIF1791" s="62">
        <v>53131609</v>
      </c>
      <c r="UIG1791" s="62">
        <v>53131609</v>
      </c>
      <c r="UIH1791" s="62">
        <v>53131609</v>
      </c>
      <c r="UII1791" s="62">
        <v>53131609</v>
      </c>
      <c r="UIJ1791" s="62">
        <v>53131609</v>
      </c>
      <c r="UIK1791" s="62">
        <v>53131609</v>
      </c>
      <c r="UIL1791" s="62">
        <v>53131609</v>
      </c>
      <c r="UIM1791" s="62">
        <v>53131609</v>
      </c>
      <c r="UIN1791" s="62">
        <v>53131609</v>
      </c>
      <c r="UIO1791" s="62">
        <v>53131609</v>
      </c>
      <c r="UIP1791" s="62">
        <v>53131609</v>
      </c>
      <c r="UIQ1791" s="62">
        <v>53131609</v>
      </c>
      <c r="UIR1791" s="62">
        <v>53131609</v>
      </c>
      <c r="UIS1791" s="62">
        <v>53131609</v>
      </c>
      <c r="UIT1791" s="62">
        <v>53131609</v>
      </c>
      <c r="UIU1791" s="62">
        <v>53131609</v>
      </c>
      <c r="UIV1791" s="62">
        <v>53131609</v>
      </c>
      <c r="UIW1791" s="62">
        <v>53131609</v>
      </c>
      <c r="UIX1791" s="62">
        <v>53131609</v>
      </c>
      <c r="UIY1791" s="62">
        <v>53131609</v>
      </c>
      <c r="UIZ1791" s="62">
        <v>53131609</v>
      </c>
      <c r="UJA1791" s="62">
        <v>53131609</v>
      </c>
      <c r="UJB1791" s="62">
        <v>53131609</v>
      </c>
      <c r="UJC1791" s="62">
        <v>53131609</v>
      </c>
      <c r="UJD1791" s="62">
        <v>53131609</v>
      </c>
      <c r="UJE1791" s="62">
        <v>53131609</v>
      </c>
      <c r="UJF1791" s="62">
        <v>53131609</v>
      </c>
      <c r="UJG1791" s="62">
        <v>53131609</v>
      </c>
      <c r="UJH1791" s="62">
        <v>53131609</v>
      </c>
      <c r="UJI1791" s="62">
        <v>53131609</v>
      </c>
      <c r="UJJ1791" s="62">
        <v>53131609</v>
      </c>
      <c r="UJK1791" s="62">
        <v>53131609</v>
      </c>
      <c r="UJL1791" s="62">
        <v>53131609</v>
      </c>
      <c r="UJM1791" s="62">
        <v>53131609</v>
      </c>
      <c r="UJN1791" s="62">
        <v>53131609</v>
      </c>
      <c r="UJO1791" s="62">
        <v>53131609</v>
      </c>
      <c r="UJP1791" s="62">
        <v>53131609</v>
      </c>
      <c r="UJQ1791" s="62">
        <v>53131609</v>
      </c>
      <c r="UJR1791" s="62">
        <v>53131609</v>
      </c>
      <c r="UJS1791" s="62">
        <v>53131609</v>
      </c>
      <c r="UJT1791" s="62">
        <v>53131609</v>
      </c>
      <c r="UJU1791" s="62">
        <v>53131609</v>
      </c>
      <c r="UJV1791" s="62">
        <v>53131609</v>
      </c>
      <c r="UJW1791" s="62">
        <v>53131609</v>
      </c>
      <c r="UJX1791" s="62">
        <v>53131609</v>
      </c>
      <c r="UJY1791" s="62">
        <v>53131609</v>
      </c>
      <c r="UJZ1791" s="62">
        <v>53131609</v>
      </c>
      <c r="UKA1791" s="62">
        <v>53131609</v>
      </c>
      <c r="UKB1791" s="62">
        <v>53131609</v>
      </c>
      <c r="UKC1791" s="62">
        <v>53131609</v>
      </c>
      <c r="UKD1791" s="62">
        <v>53131609</v>
      </c>
      <c r="UKE1791" s="62">
        <v>53131609</v>
      </c>
      <c r="UKF1791" s="62">
        <v>53131609</v>
      </c>
      <c r="UKG1791" s="62">
        <v>53131609</v>
      </c>
      <c r="UKH1791" s="62">
        <v>53131609</v>
      </c>
      <c r="UKI1791" s="62">
        <v>53131609</v>
      </c>
      <c r="UKJ1791" s="62">
        <v>53131609</v>
      </c>
      <c r="UKK1791" s="62">
        <v>53131609</v>
      </c>
      <c r="UKL1791" s="62">
        <v>53131609</v>
      </c>
      <c r="UKM1791" s="62">
        <v>53131609</v>
      </c>
      <c r="UKN1791" s="62">
        <v>53131609</v>
      </c>
      <c r="UKO1791" s="62">
        <v>53131609</v>
      </c>
      <c r="UKP1791" s="62">
        <v>53131609</v>
      </c>
      <c r="UKQ1791" s="62">
        <v>53131609</v>
      </c>
      <c r="UKR1791" s="62">
        <v>53131609</v>
      </c>
      <c r="UKS1791" s="62">
        <v>53131609</v>
      </c>
      <c r="UKT1791" s="62">
        <v>53131609</v>
      </c>
      <c r="UKU1791" s="62">
        <v>53131609</v>
      </c>
      <c r="UKV1791" s="62">
        <v>53131609</v>
      </c>
      <c r="UKW1791" s="62">
        <v>53131609</v>
      </c>
      <c r="UKX1791" s="62">
        <v>53131609</v>
      </c>
      <c r="UKY1791" s="62">
        <v>53131609</v>
      </c>
      <c r="UKZ1791" s="62">
        <v>53131609</v>
      </c>
      <c r="ULA1791" s="62">
        <v>53131609</v>
      </c>
      <c r="ULB1791" s="62">
        <v>53131609</v>
      </c>
      <c r="ULC1791" s="62">
        <v>53131609</v>
      </c>
      <c r="ULD1791" s="62">
        <v>53131609</v>
      </c>
      <c r="ULE1791" s="62">
        <v>53131609</v>
      </c>
      <c r="ULF1791" s="62">
        <v>53131609</v>
      </c>
      <c r="ULG1791" s="62">
        <v>53131609</v>
      </c>
      <c r="ULH1791" s="62">
        <v>53131609</v>
      </c>
      <c r="ULI1791" s="62">
        <v>53131609</v>
      </c>
      <c r="ULJ1791" s="62">
        <v>53131609</v>
      </c>
      <c r="ULK1791" s="62">
        <v>53131609</v>
      </c>
      <c r="ULL1791" s="62">
        <v>53131609</v>
      </c>
      <c r="ULM1791" s="62">
        <v>53131609</v>
      </c>
      <c r="ULN1791" s="62">
        <v>53131609</v>
      </c>
      <c r="ULO1791" s="62">
        <v>53131609</v>
      </c>
      <c r="ULP1791" s="62">
        <v>53131609</v>
      </c>
      <c r="ULQ1791" s="62">
        <v>53131609</v>
      </c>
      <c r="ULR1791" s="62">
        <v>53131609</v>
      </c>
      <c r="ULS1791" s="62">
        <v>53131609</v>
      </c>
      <c r="ULT1791" s="62">
        <v>53131609</v>
      </c>
      <c r="ULU1791" s="62">
        <v>53131609</v>
      </c>
      <c r="ULV1791" s="62">
        <v>53131609</v>
      </c>
      <c r="ULW1791" s="62">
        <v>53131609</v>
      </c>
      <c r="ULX1791" s="62">
        <v>53131609</v>
      </c>
      <c r="ULY1791" s="62">
        <v>53131609</v>
      </c>
      <c r="ULZ1791" s="62">
        <v>53131609</v>
      </c>
      <c r="UMA1791" s="62">
        <v>53131609</v>
      </c>
      <c r="UMB1791" s="62">
        <v>53131609</v>
      </c>
      <c r="UMC1791" s="62">
        <v>53131609</v>
      </c>
      <c r="UMD1791" s="62">
        <v>53131609</v>
      </c>
      <c r="UME1791" s="62">
        <v>53131609</v>
      </c>
      <c r="UMF1791" s="62">
        <v>53131609</v>
      </c>
      <c r="UMG1791" s="62">
        <v>53131609</v>
      </c>
      <c r="UMH1791" s="62">
        <v>53131609</v>
      </c>
      <c r="UMI1791" s="62">
        <v>53131609</v>
      </c>
      <c r="UMJ1791" s="62">
        <v>53131609</v>
      </c>
      <c r="UMK1791" s="62">
        <v>53131609</v>
      </c>
      <c r="UML1791" s="62">
        <v>53131609</v>
      </c>
      <c r="UMM1791" s="62">
        <v>53131609</v>
      </c>
      <c r="UMN1791" s="62">
        <v>53131609</v>
      </c>
      <c r="UMO1791" s="62">
        <v>53131609</v>
      </c>
      <c r="UMP1791" s="62">
        <v>53131609</v>
      </c>
      <c r="UMQ1791" s="62">
        <v>53131609</v>
      </c>
      <c r="UMR1791" s="62">
        <v>53131609</v>
      </c>
      <c r="UMS1791" s="62">
        <v>53131609</v>
      </c>
      <c r="UMT1791" s="62">
        <v>53131609</v>
      </c>
      <c r="UMU1791" s="62">
        <v>53131609</v>
      </c>
      <c r="UMV1791" s="62">
        <v>53131609</v>
      </c>
      <c r="UMW1791" s="62">
        <v>53131609</v>
      </c>
      <c r="UMX1791" s="62">
        <v>53131609</v>
      </c>
      <c r="UMY1791" s="62">
        <v>53131609</v>
      </c>
      <c r="UMZ1791" s="62">
        <v>53131609</v>
      </c>
      <c r="UNA1791" s="62">
        <v>53131609</v>
      </c>
      <c r="UNB1791" s="62">
        <v>53131609</v>
      </c>
      <c r="UNC1791" s="62">
        <v>53131609</v>
      </c>
      <c r="UND1791" s="62">
        <v>53131609</v>
      </c>
      <c r="UNE1791" s="62">
        <v>53131609</v>
      </c>
      <c r="UNF1791" s="62">
        <v>53131609</v>
      </c>
      <c r="UNG1791" s="62">
        <v>53131609</v>
      </c>
      <c r="UNH1791" s="62">
        <v>53131609</v>
      </c>
      <c r="UNI1791" s="62">
        <v>53131609</v>
      </c>
      <c r="UNJ1791" s="62">
        <v>53131609</v>
      </c>
      <c r="UNK1791" s="62">
        <v>53131609</v>
      </c>
      <c r="UNL1791" s="62">
        <v>53131609</v>
      </c>
      <c r="UNM1791" s="62">
        <v>53131609</v>
      </c>
      <c r="UNN1791" s="62">
        <v>53131609</v>
      </c>
      <c r="UNO1791" s="62">
        <v>53131609</v>
      </c>
      <c r="UNP1791" s="62">
        <v>53131609</v>
      </c>
      <c r="UNQ1791" s="62">
        <v>53131609</v>
      </c>
      <c r="UNR1791" s="62">
        <v>53131609</v>
      </c>
      <c r="UNS1791" s="62">
        <v>53131609</v>
      </c>
      <c r="UNT1791" s="62">
        <v>53131609</v>
      </c>
      <c r="UNU1791" s="62">
        <v>53131609</v>
      </c>
      <c r="UNV1791" s="62">
        <v>53131609</v>
      </c>
      <c r="UNW1791" s="62">
        <v>53131609</v>
      </c>
      <c r="UNX1791" s="62">
        <v>53131609</v>
      </c>
      <c r="UNY1791" s="62">
        <v>53131609</v>
      </c>
      <c r="UNZ1791" s="62">
        <v>53131609</v>
      </c>
      <c r="UOA1791" s="62">
        <v>53131609</v>
      </c>
      <c r="UOB1791" s="62">
        <v>53131609</v>
      </c>
      <c r="UOC1791" s="62">
        <v>53131609</v>
      </c>
      <c r="UOD1791" s="62">
        <v>53131609</v>
      </c>
      <c r="UOE1791" s="62">
        <v>53131609</v>
      </c>
      <c r="UOF1791" s="62">
        <v>53131609</v>
      </c>
      <c r="UOG1791" s="62">
        <v>53131609</v>
      </c>
      <c r="UOH1791" s="62">
        <v>53131609</v>
      </c>
      <c r="UOI1791" s="62">
        <v>53131609</v>
      </c>
      <c r="UOJ1791" s="62">
        <v>53131609</v>
      </c>
      <c r="UOK1791" s="62">
        <v>53131609</v>
      </c>
      <c r="UOL1791" s="62">
        <v>53131609</v>
      </c>
      <c r="UOM1791" s="62">
        <v>53131609</v>
      </c>
      <c r="UON1791" s="62">
        <v>53131609</v>
      </c>
      <c r="UOO1791" s="62">
        <v>53131609</v>
      </c>
      <c r="UOP1791" s="62">
        <v>53131609</v>
      </c>
      <c r="UOQ1791" s="62">
        <v>53131609</v>
      </c>
      <c r="UOR1791" s="62">
        <v>53131609</v>
      </c>
      <c r="UOS1791" s="62">
        <v>53131609</v>
      </c>
      <c r="UOT1791" s="62">
        <v>53131609</v>
      </c>
      <c r="UOU1791" s="62">
        <v>53131609</v>
      </c>
      <c r="UOV1791" s="62">
        <v>53131609</v>
      </c>
      <c r="UOW1791" s="62">
        <v>53131609</v>
      </c>
      <c r="UOX1791" s="62">
        <v>53131609</v>
      </c>
      <c r="UOY1791" s="62">
        <v>53131609</v>
      </c>
      <c r="UOZ1791" s="62">
        <v>53131609</v>
      </c>
      <c r="UPA1791" s="62">
        <v>53131609</v>
      </c>
      <c r="UPB1791" s="62">
        <v>53131609</v>
      </c>
      <c r="UPC1791" s="62">
        <v>53131609</v>
      </c>
      <c r="UPD1791" s="62">
        <v>53131609</v>
      </c>
      <c r="UPE1791" s="62">
        <v>53131609</v>
      </c>
      <c r="UPF1791" s="62">
        <v>53131609</v>
      </c>
      <c r="UPG1791" s="62">
        <v>53131609</v>
      </c>
      <c r="UPH1791" s="62">
        <v>53131609</v>
      </c>
      <c r="UPI1791" s="62">
        <v>53131609</v>
      </c>
      <c r="UPJ1791" s="62">
        <v>53131609</v>
      </c>
      <c r="UPK1791" s="62">
        <v>53131609</v>
      </c>
      <c r="UPL1791" s="62">
        <v>53131609</v>
      </c>
      <c r="UPM1791" s="62">
        <v>53131609</v>
      </c>
      <c r="UPN1791" s="62">
        <v>53131609</v>
      </c>
      <c r="UPO1791" s="62">
        <v>53131609</v>
      </c>
      <c r="UPP1791" s="62">
        <v>53131609</v>
      </c>
      <c r="UPQ1791" s="62">
        <v>53131609</v>
      </c>
      <c r="UPR1791" s="62">
        <v>53131609</v>
      </c>
      <c r="UPS1791" s="62">
        <v>53131609</v>
      </c>
      <c r="UPT1791" s="62">
        <v>53131609</v>
      </c>
      <c r="UPU1791" s="62">
        <v>53131609</v>
      </c>
      <c r="UPV1791" s="62">
        <v>53131609</v>
      </c>
      <c r="UPW1791" s="62">
        <v>53131609</v>
      </c>
      <c r="UPX1791" s="62">
        <v>53131609</v>
      </c>
      <c r="UPY1791" s="62">
        <v>53131609</v>
      </c>
      <c r="UPZ1791" s="62">
        <v>53131609</v>
      </c>
      <c r="UQA1791" s="62">
        <v>53131609</v>
      </c>
      <c r="UQB1791" s="62">
        <v>53131609</v>
      </c>
      <c r="UQC1791" s="62">
        <v>53131609</v>
      </c>
      <c r="UQD1791" s="62">
        <v>53131609</v>
      </c>
      <c r="UQE1791" s="62">
        <v>53131609</v>
      </c>
      <c r="UQF1791" s="62">
        <v>53131609</v>
      </c>
      <c r="UQG1791" s="62">
        <v>53131609</v>
      </c>
      <c r="UQH1791" s="62">
        <v>53131609</v>
      </c>
      <c r="UQI1791" s="62">
        <v>53131609</v>
      </c>
      <c r="UQJ1791" s="62">
        <v>53131609</v>
      </c>
      <c r="UQK1791" s="62">
        <v>53131609</v>
      </c>
      <c r="UQL1791" s="62">
        <v>53131609</v>
      </c>
      <c r="UQM1791" s="62">
        <v>53131609</v>
      </c>
      <c r="UQN1791" s="62">
        <v>53131609</v>
      </c>
      <c r="UQO1791" s="62">
        <v>53131609</v>
      </c>
      <c r="UQP1791" s="62">
        <v>53131609</v>
      </c>
      <c r="UQQ1791" s="62">
        <v>53131609</v>
      </c>
      <c r="UQR1791" s="62">
        <v>53131609</v>
      </c>
      <c r="UQS1791" s="62">
        <v>53131609</v>
      </c>
      <c r="UQT1791" s="62">
        <v>53131609</v>
      </c>
      <c r="UQU1791" s="62">
        <v>53131609</v>
      </c>
      <c r="UQV1791" s="62">
        <v>53131609</v>
      </c>
      <c r="UQW1791" s="62">
        <v>53131609</v>
      </c>
      <c r="UQX1791" s="62">
        <v>53131609</v>
      </c>
      <c r="UQY1791" s="62">
        <v>53131609</v>
      </c>
      <c r="UQZ1791" s="62">
        <v>53131609</v>
      </c>
      <c r="URA1791" s="62">
        <v>53131609</v>
      </c>
      <c r="URB1791" s="62">
        <v>53131609</v>
      </c>
      <c r="URC1791" s="62">
        <v>53131609</v>
      </c>
      <c r="URD1791" s="62">
        <v>53131609</v>
      </c>
      <c r="URE1791" s="62">
        <v>53131609</v>
      </c>
      <c r="URF1791" s="62">
        <v>53131609</v>
      </c>
      <c r="URG1791" s="62">
        <v>53131609</v>
      </c>
      <c r="URH1791" s="62">
        <v>53131609</v>
      </c>
      <c r="URI1791" s="62">
        <v>53131609</v>
      </c>
      <c r="URJ1791" s="62">
        <v>53131609</v>
      </c>
      <c r="URK1791" s="62">
        <v>53131609</v>
      </c>
      <c r="URL1791" s="62">
        <v>53131609</v>
      </c>
      <c r="URM1791" s="62">
        <v>53131609</v>
      </c>
      <c r="URN1791" s="62">
        <v>53131609</v>
      </c>
      <c r="URO1791" s="62">
        <v>53131609</v>
      </c>
      <c r="URP1791" s="62">
        <v>53131609</v>
      </c>
      <c r="URQ1791" s="62">
        <v>53131609</v>
      </c>
      <c r="URR1791" s="62">
        <v>53131609</v>
      </c>
      <c r="URS1791" s="62">
        <v>53131609</v>
      </c>
      <c r="URT1791" s="62">
        <v>53131609</v>
      </c>
      <c r="URU1791" s="62">
        <v>53131609</v>
      </c>
      <c r="URV1791" s="62">
        <v>53131609</v>
      </c>
      <c r="URW1791" s="62">
        <v>53131609</v>
      </c>
      <c r="URX1791" s="62">
        <v>53131609</v>
      </c>
      <c r="URY1791" s="62">
        <v>53131609</v>
      </c>
      <c r="URZ1791" s="62">
        <v>53131609</v>
      </c>
      <c r="USA1791" s="62">
        <v>53131609</v>
      </c>
      <c r="USB1791" s="62">
        <v>53131609</v>
      </c>
      <c r="USC1791" s="62">
        <v>53131609</v>
      </c>
      <c r="USD1791" s="62">
        <v>53131609</v>
      </c>
      <c r="USE1791" s="62">
        <v>53131609</v>
      </c>
      <c r="USF1791" s="62">
        <v>53131609</v>
      </c>
      <c r="USG1791" s="62">
        <v>53131609</v>
      </c>
      <c r="USH1791" s="62">
        <v>53131609</v>
      </c>
      <c r="USI1791" s="62">
        <v>53131609</v>
      </c>
      <c r="USJ1791" s="62">
        <v>53131609</v>
      </c>
      <c r="USK1791" s="62">
        <v>53131609</v>
      </c>
      <c r="USL1791" s="62">
        <v>53131609</v>
      </c>
      <c r="USM1791" s="62">
        <v>53131609</v>
      </c>
      <c r="USN1791" s="62">
        <v>53131609</v>
      </c>
      <c r="USO1791" s="62">
        <v>53131609</v>
      </c>
      <c r="USP1791" s="62">
        <v>53131609</v>
      </c>
      <c r="USQ1791" s="62">
        <v>53131609</v>
      </c>
      <c r="USR1791" s="62">
        <v>53131609</v>
      </c>
      <c r="USS1791" s="62">
        <v>53131609</v>
      </c>
      <c r="UST1791" s="62">
        <v>53131609</v>
      </c>
      <c r="USU1791" s="62">
        <v>53131609</v>
      </c>
      <c r="USV1791" s="62">
        <v>53131609</v>
      </c>
      <c r="USW1791" s="62">
        <v>53131609</v>
      </c>
      <c r="USX1791" s="62">
        <v>53131609</v>
      </c>
      <c r="USY1791" s="62">
        <v>53131609</v>
      </c>
      <c r="USZ1791" s="62">
        <v>53131609</v>
      </c>
      <c r="UTA1791" s="62">
        <v>53131609</v>
      </c>
      <c r="UTB1791" s="62">
        <v>53131609</v>
      </c>
      <c r="UTC1791" s="62">
        <v>53131609</v>
      </c>
      <c r="UTD1791" s="62">
        <v>53131609</v>
      </c>
      <c r="UTE1791" s="62">
        <v>53131609</v>
      </c>
      <c r="UTF1791" s="62">
        <v>53131609</v>
      </c>
      <c r="UTG1791" s="62">
        <v>53131609</v>
      </c>
      <c r="UTH1791" s="62">
        <v>53131609</v>
      </c>
      <c r="UTI1791" s="62">
        <v>53131609</v>
      </c>
      <c r="UTJ1791" s="62">
        <v>53131609</v>
      </c>
      <c r="UTK1791" s="62">
        <v>53131609</v>
      </c>
      <c r="UTL1791" s="62">
        <v>53131609</v>
      </c>
      <c r="UTM1791" s="62">
        <v>53131609</v>
      </c>
      <c r="UTN1791" s="62">
        <v>53131609</v>
      </c>
      <c r="UTO1791" s="62">
        <v>53131609</v>
      </c>
      <c r="UTP1791" s="62">
        <v>53131609</v>
      </c>
      <c r="UTQ1791" s="62">
        <v>53131609</v>
      </c>
      <c r="UTR1791" s="62">
        <v>53131609</v>
      </c>
      <c r="UTS1791" s="62">
        <v>53131609</v>
      </c>
      <c r="UTT1791" s="62">
        <v>53131609</v>
      </c>
      <c r="UTU1791" s="62">
        <v>53131609</v>
      </c>
      <c r="UTV1791" s="62">
        <v>53131609</v>
      </c>
      <c r="UTW1791" s="62">
        <v>53131609</v>
      </c>
      <c r="UTX1791" s="62">
        <v>53131609</v>
      </c>
      <c r="UTY1791" s="62">
        <v>53131609</v>
      </c>
      <c r="UTZ1791" s="62">
        <v>53131609</v>
      </c>
      <c r="UUA1791" s="62">
        <v>53131609</v>
      </c>
      <c r="UUB1791" s="62">
        <v>53131609</v>
      </c>
      <c r="UUC1791" s="62">
        <v>53131609</v>
      </c>
      <c r="UUD1791" s="62">
        <v>53131609</v>
      </c>
      <c r="UUE1791" s="62">
        <v>53131609</v>
      </c>
      <c r="UUF1791" s="62">
        <v>53131609</v>
      </c>
      <c r="UUG1791" s="62">
        <v>53131609</v>
      </c>
      <c r="UUH1791" s="62">
        <v>53131609</v>
      </c>
      <c r="UUI1791" s="62">
        <v>53131609</v>
      </c>
      <c r="UUJ1791" s="62">
        <v>53131609</v>
      </c>
      <c r="UUK1791" s="62">
        <v>53131609</v>
      </c>
      <c r="UUL1791" s="62">
        <v>53131609</v>
      </c>
      <c r="UUM1791" s="62">
        <v>53131609</v>
      </c>
      <c r="UUN1791" s="62">
        <v>53131609</v>
      </c>
      <c r="UUO1791" s="62">
        <v>53131609</v>
      </c>
      <c r="UUP1791" s="62">
        <v>53131609</v>
      </c>
      <c r="UUQ1791" s="62">
        <v>53131609</v>
      </c>
      <c r="UUR1791" s="62">
        <v>53131609</v>
      </c>
      <c r="UUS1791" s="62">
        <v>53131609</v>
      </c>
      <c r="UUT1791" s="62">
        <v>53131609</v>
      </c>
      <c r="UUU1791" s="62">
        <v>53131609</v>
      </c>
      <c r="UUV1791" s="62">
        <v>53131609</v>
      </c>
      <c r="UUW1791" s="62">
        <v>53131609</v>
      </c>
      <c r="UUX1791" s="62">
        <v>53131609</v>
      </c>
      <c r="UUY1791" s="62">
        <v>53131609</v>
      </c>
      <c r="UUZ1791" s="62">
        <v>53131609</v>
      </c>
      <c r="UVA1791" s="62">
        <v>53131609</v>
      </c>
      <c r="UVB1791" s="62">
        <v>53131609</v>
      </c>
      <c r="UVC1791" s="62">
        <v>53131609</v>
      </c>
      <c r="UVD1791" s="62">
        <v>53131609</v>
      </c>
      <c r="UVE1791" s="62">
        <v>53131609</v>
      </c>
      <c r="UVF1791" s="62">
        <v>53131609</v>
      </c>
      <c r="UVG1791" s="62">
        <v>53131609</v>
      </c>
      <c r="UVH1791" s="62">
        <v>53131609</v>
      </c>
      <c r="UVI1791" s="62">
        <v>53131609</v>
      </c>
      <c r="UVJ1791" s="62">
        <v>53131609</v>
      </c>
      <c r="UVK1791" s="62">
        <v>53131609</v>
      </c>
      <c r="UVL1791" s="62">
        <v>53131609</v>
      </c>
      <c r="UVM1791" s="62">
        <v>53131609</v>
      </c>
      <c r="UVN1791" s="62">
        <v>53131609</v>
      </c>
      <c r="UVO1791" s="62">
        <v>53131609</v>
      </c>
      <c r="UVP1791" s="62">
        <v>53131609</v>
      </c>
      <c r="UVQ1791" s="62">
        <v>53131609</v>
      </c>
      <c r="UVR1791" s="62">
        <v>53131609</v>
      </c>
      <c r="UVS1791" s="62">
        <v>53131609</v>
      </c>
      <c r="UVT1791" s="62">
        <v>53131609</v>
      </c>
      <c r="UVU1791" s="62">
        <v>53131609</v>
      </c>
      <c r="UVV1791" s="62">
        <v>53131609</v>
      </c>
      <c r="UVW1791" s="62">
        <v>53131609</v>
      </c>
      <c r="UVX1791" s="62">
        <v>53131609</v>
      </c>
      <c r="UVY1791" s="62">
        <v>53131609</v>
      </c>
      <c r="UVZ1791" s="62">
        <v>53131609</v>
      </c>
      <c r="UWA1791" s="62">
        <v>53131609</v>
      </c>
      <c r="UWB1791" s="62">
        <v>53131609</v>
      </c>
      <c r="UWC1791" s="62">
        <v>53131609</v>
      </c>
      <c r="UWD1791" s="62">
        <v>53131609</v>
      </c>
      <c r="UWE1791" s="62">
        <v>53131609</v>
      </c>
      <c r="UWF1791" s="62">
        <v>53131609</v>
      </c>
      <c r="UWG1791" s="62">
        <v>53131609</v>
      </c>
      <c r="UWH1791" s="62">
        <v>53131609</v>
      </c>
      <c r="UWI1791" s="62">
        <v>53131609</v>
      </c>
      <c r="UWJ1791" s="62">
        <v>53131609</v>
      </c>
      <c r="UWK1791" s="62">
        <v>53131609</v>
      </c>
      <c r="UWL1791" s="62">
        <v>53131609</v>
      </c>
      <c r="UWM1791" s="62">
        <v>53131609</v>
      </c>
      <c r="UWN1791" s="62">
        <v>53131609</v>
      </c>
      <c r="UWO1791" s="62">
        <v>53131609</v>
      </c>
      <c r="UWP1791" s="62">
        <v>53131609</v>
      </c>
      <c r="UWQ1791" s="62">
        <v>53131609</v>
      </c>
      <c r="UWR1791" s="62">
        <v>53131609</v>
      </c>
      <c r="UWS1791" s="62">
        <v>53131609</v>
      </c>
      <c r="UWT1791" s="62">
        <v>53131609</v>
      </c>
      <c r="UWU1791" s="62">
        <v>53131609</v>
      </c>
      <c r="UWV1791" s="62">
        <v>53131609</v>
      </c>
      <c r="UWW1791" s="62">
        <v>53131609</v>
      </c>
      <c r="UWX1791" s="62">
        <v>53131609</v>
      </c>
      <c r="UWY1791" s="62">
        <v>53131609</v>
      </c>
      <c r="UWZ1791" s="62">
        <v>53131609</v>
      </c>
      <c r="UXA1791" s="62">
        <v>53131609</v>
      </c>
      <c r="UXB1791" s="62">
        <v>53131609</v>
      </c>
      <c r="UXC1791" s="62">
        <v>53131609</v>
      </c>
      <c r="UXD1791" s="62">
        <v>53131609</v>
      </c>
      <c r="UXE1791" s="62">
        <v>53131609</v>
      </c>
      <c r="UXF1791" s="62">
        <v>53131609</v>
      </c>
      <c r="UXG1791" s="62">
        <v>53131609</v>
      </c>
      <c r="UXH1791" s="62">
        <v>53131609</v>
      </c>
      <c r="UXI1791" s="62">
        <v>53131609</v>
      </c>
      <c r="UXJ1791" s="62">
        <v>53131609</v>
      </c>
      <c r="UXK1791" s="62">
        <v>53131609</v>
      </c>
      <c r="UXL1791" s="62">
        <v>53131609</v>
      </c>
      <c r="UXM1791" s="62">
        <v>53131609</v>
      </c>
      <c r="UXN1791" s="62">
        <v>53131609</v>
      </c>
      <c r="UXO1791" s="62">
        <v>53131609</v>
      </c>
      <c r="UXP1791" s="62">
        <v>53131609</v>
      </c>
      <c r="UXQ1791" s="62">
        <v>53131609</v>
      </c>
      <c r="UXR1791" s="62">
        <v>53131609</v>
      </c>
      <c r="UXS1791" s="62">
        <v>53131609</v>
      </c>
      <c r="UXT1791" s="62">
        <v>53131609</v>
      </c>
      <c r="UXU1791" s="62">
        <v>53131609</v>
      </c>
      <c r="UXV1791" s="62">
        <v>53131609</v>
      </c>
      <c r="UXW1791" s="62">
        <v>53131609</v>
      </c>
      <c r="UXX1791" s="62">
        <v>53131609</v>
      </c>
      <c r="UXY1791" s="62">
        <v>53131609</v>
      </c>
      <c r="UXZ1791" s="62">
        <v>53131609</v>
      </c>
      <c r="UYA1791" s="62">
        <v>53131609</v>
      </c>
      <c r="UYB1791" s="62">
        <v>53131609</v>
      </c>
      <c r="UYC1791" s="62">
        <v>53131609</v>
      </c>
      <c r="UYD1791" s="62">
        <v>53131609</v>
      </c>
      <c r="UYE1791" s="62">
        <v>53131609</v>
      </c>
      <c r="UYF1791" s="62">
        <v>53131609</v>
      </c>
      <c r="UYG1791" s="62">
        <v>53131609</v>
      </c>
      <c r="UYH1791" s="62">
        <v>53131609</v>
      </c>
      <c r="UYI1791" s="62">
        <v>53131609</v>
      </c>
      <c r="UYJ1791" s="62">
        <v>53131609</v>
      </c>
      <c r="UYK1791" s="62">
        <v>53131609</v>
      </c>
      <c r="UYL1791" s="62">
        <v>53131609</v>
      </c>
      <c r="UYM1791" s="62">
        <v>53131609</v>
      </c>
      <c r="UYN1791" s="62">
        <v>53131609</v>
      </c>
      <c r="UYO1791" s="62">
        <v>53131609</v>
      </c>
      <c r="UYP1791" s="62">
        <v>53131609</v>
      </c>
      <c r="UYQ1791" s="62">
        <v>53131609</v>
      </c>
      <c r="UYR1791" s="62">
        <v>53131609</v>
      </c>
      <c r="UYS1791" s="62">
        <v>53131609</v>
      </c>
      <c r="UYT1791" s="62">
        <v>53131609</v>
      </c>
      <c r="UYU1791" s="62">
        <v>53131609</v>
      </c>
      <c r="UYV1791" s="62">
        <v>53131609</v>
      </c>
      <c r="UYW1791" s="62">
        <v>53131609</v>
      </c>
      <c r="UYX1791" s="62">
        <v>53131609</v>
      </c>
      <c r="UYY1791" s="62">
        <v>53131609</v>
      </c>
      <c r="UYZ1791" s="62">
        <v>53131609</v>
      </c>
      <c r="UZA1791" s="62">
        <v>53131609</v>
      </c>
      <c r="UZB1791" s="62">
        <v>53131609</v>
      </c>
      <c r="UZC1791" s="62">
        <v>53131609</v>
      </c>
      <c r="UZD1791" s="62">
        <v>53131609</v>
      </c>
      <c r="UZE1791" s="62">
        <v>53131609</v>
      </c>
      <c r="UZF1791" s="62">
        <v>53131609</v>
      </c>
      <c r="UZG1791" s="62">
        <v>53131609</v>
      </c>
      <c r="UZH1791" s="62">
        <v>53131609</v>
      </c>
      <c r="UZI1791" s="62">
        <v>53131609</v>
      </c>
      <c r="UZJ1791" s="62">
        <v>53131609</v>
      </c>
      <c r="UZK1791" s="62">
        <v>53131609</v>
      </c>
      <c r="UZL1791" s="62">
        <v>53131609</v>
      </c>
      <c r="UZM1791" s="62">
        <v>53131609</v>
      </c>
      <c r="UZN1791" s="62">
        <v>53131609</v>
      </c>
      <c r="UZO1791" s="62">
        <v>53131609</v>
      </c>
      <c r="UZP1791" s="62">
        <v>53131609</v>
      </c>
      <c r="UZQ1791" s="62">
        <v>53131609</v>
      </c>
      <c r="UZR1791" s="62">
        <v>53131609</v>
      </c>
      <c r="UZS1791" s="62">
        <v>53131609</v>
      </c>
      <c r="UZT1791" s="62">
        <v>53131609</v>
      </c>
      <c r="UZU1791" s="62">
        <v>53131609</v>
      </c>
      <c r="UZV1791" s="62">
        <v>53131609</v>
      </c>
      <c r="UZW1791" s="62">
        <v>53131609</v>
      </c>
      <c r="UZX1791" s="62">
        <v>53131609</v>
      </c>
      <c r="UZY1791" s="62">
        <v>53131609</v>
      </c>
      <c r="UZZ1791" s="62">
        <v>53131609</v>
      </c>
      <c r="VAA1791" s="62">
        <v>53131609</v>
      </c>
      <c r="VAB1791" s="62">
        <v>53131609</v>
      </c>
      <c r="VAC1791" s="62">
        <v>53131609</v>
      </c>
      <c r="VAD1791" s="62">
        <v>53131609</v>
      </c>
      <c r="VAE1791" s="62">
        <v>53131609</v>
      </c>
      <c r="VAF1791" s="62">
        <v>53131609</v>
      </c>
      <c r="VAG1791" s="62">
        <v>53131609</v>
      </c>
      <c r="VAH1791" s="62">
        <v>53131609</v>
      </c>
      <c r="VAI1791" s="62">
        <v>53131609</v>
      </c>
      <c r="VAJ1791" s="62">
        <v>53131609</v>
      </c>
      <c r="VAK1791" s="62">
        <v>53131609</v>
      </c>
      <c r="VAL1791" s="62">
        <v>53131609</v>
      </c>
      <c r="VAM1791" s="62">
        <v>53131609</v>
      </c>
      <c r="VAN1791" s="62">
        <v>53131609</v>
      </c>
      <c r="VAO1791" s="62">
        <v>53131609</v>
      </c>
      <c r="VAP1791" s="62">
        <v>53131609</v>
      </c>
      <c r="VAQ1791" s="62">
        <v>53131609</v>
      </c>
      <c r="VAR1791" s="62">
        <v>53131609</v>
      </c>
      <c r="VAS1791" s="62">
        <v>53131609</v>
      </c>
      <c r="VAT1791" s="62">
        <v>53131609</v>
      </c>
      <c r="VAU1791" s="62">
        <v>53131609</v>
      </c>
      <c r="VAV1791" s="62">
        <v>53131609</v>
      </c>
      <c r="VAW1791" s="62">
        <v>53131609</v>
      </c>
      <c r="VAX1791" s="62">
        <v>53131609</v>
      </c>
      <c r="VAY1791" s="62">
        <v>53131609</v>
      </c>
      <c r="VAZ1791" s="62">
        <v>53131609</v>
      </c>
      <c r="VBA1791" s="62">
        <v>53131609</v>
      </c>
      <c r="VBB1791" s="62">
        <v>53131609</v>
      </c>
      <c r="VBC1791" s="62">
        <v>53131609</v>
      </c>
      <c r="VBD1791" s="62">
        <v>53131609</v>
      </c>
      <c r="VBE1791" s="62">
        <v>53131609</v>
      </c>
      <c r="VBF1791" s="62">
        <v>53131609</v>
      </c>
      <c r="VBG1791" s="62">
        <v>53131609</v>
      </c>
      <c r="VBH1791" s="62">
        <v>53131609</v>
      </c>
      <c r="VBI1791" s="62">
        <v>53131609</v>
      </c>
      <c r="VBJ1791" s="62">
        <v>53131609</v>
      </c>
      <c r="VBK1791" s="62">
        <v>53131609</v>
      </c>
      <c r="VBL1791" s="62">
        <v>53131609</v>
      </c>
      <c r="VBM1791" s="62">
        <v>53131609</v>
      </c>
      <c r="VBN1791" s="62">
        <v>53131609</v>
      </c>
      <c r="VBO1791" s="62">
        <v>53131609</v>
      </c>
      <c r="VBP1791" s="62">
        <v>53131609</v>
      </c>
      <c r="VBQ1791" s="62">
        <v>53131609</v>
      </c>
      <c r="VBR1791" s="62">
        <v>53131609</v>
      </c>
      <c r="VBS1791" s="62">
        <v>53131609</v>
      </c>
      <c r="VBT1791" s="62">
        <v>53131609</v>
      </c>
      <c r="VBU1791" s="62">
        <v>53131609</v>
      </c>
      <c r="VBV1791" s="62">
        <v>53131609</v>
      </c>
      <c r="VBW1791" s="62">
        <v>53131609</v>
      </c>
      <c r="VBX1791" s="62">
        <v>53131609</v>
      </c>
      <c r="VBY1791" s="62">
        <v>53131609</v>
      </c>
      <c r="VBZ1791" s="62">
        <v>53131609</v>
      </c>
      <c r="VCA1791" s="62">
        <v>53131609</v>
      </c>
      <c r="VCB1791" s="62">
        <v>53131609</v>
      </c>
      <c r="VCC1791" s="62">
        <v>53131609</v>
      </c>
      <c r="VCD1791" s="62">
        <v>53131609</v>
      </c>
      <c r="VCE1791" s="62">
        <v>53131609</v>
      </c>
      <c r="VCF1791" s="62">
        <v>53131609</v>
      </c>
      <c r="VCG1791" s="62">
        <v>53131609</v>
      </c>
      <c r="VCH1791" s="62">
        <v>53131609</v>
      </c>
      <c r="VCI1791" s="62">
        <v>53131609</v>
      </c>
      <c r="VCJ1791" s="62">
        <v>53131609</v>
      </c>
      <c r="VCK1791" s="62">
        <v>53131609</v>
      </c>
      <c r="VCL1791" s="62">
        <v>53131609</v>
      </c>
      <c r="VCM1791" s="62">
        <v>53131609</v>
      </c>
      <c r="VCN1791" s="62">
        <v>53131609</v>
      </c>
      <c r="VCO1791" s="62">
        <v>53131609</v>
      </c>
      <c r="VCP1791" s="62">
        <v>53131609</v>
      </c>
      <c r="VCQ1791" s="62">
        <v>53131609</v>
      </c>
      <c r="VCR1791" s="62">
        <v>53131609</v>
      </c>
      <c r="VCS1791" s="62">
        <v>53131609</v>
      </c>
      <c r="VCT1791" s="62">
        <v>53131609</v>
      </c>
      <c r="VCU1791" s="62">
        <v>53131609</v>
      </c>
      <c r="VCV1791" s="62">
        <v>53131609</v>
      </c>
      <c r="VCW1791" s="62">
        <v>53131609</v>
      </c>
      <c r="VCX1791" s="62">
        <v>53131609</v>
      </c>
      <c r="VCY1791" s="62">
        <v>53131609</v>
      </c>
      <c r="VCZ1791" s="62">
        <v>53131609</v>
      </c>
      <c r="VDA1791" s="62">
        <v>53131609</v>
      </c>
      <c r="VDB1791" s="62">
        <v>53131609</v>
      </c>
      <c r="VDC1791" s="62">
        <v>53131609</v>
      </c>
      <c r="VDD1791" s="62">
        <v>53131609</v>
      </c>
      <c r="VDE1791" s="62">
        <v>53131609</v>
      </c>
      <c r="VDF1791" s="62">
        <v>53131609</v>
      </c>
      <c r="VDG1791" s="62">
        <v>53131609</v>
      </c>
      <c r="VDH1791" s="62">
        <v>53131609</v>
      </c>
      <c r="VDI1791" s="62">
        <v>53131609</v>
      </c>
      <c r="VDJ1791" s="62">
        <v>53131609</v>
      </c>
      <c r="VDK1791" s="62">
        <v>53131609</v>
      </c>
      <c r="VDL1791" s="62">
        <v>53131609</v>
      </c>
      <c r="VDM1791" s="62">
        <v>53131609</v>
      </c>
      <c r="VDN1791" s="62">
        <v>53131609</v>
      </c>
      <c r="VDO1791" s="62">
        <v>53131609</v>
      </c>
      <c r="VDP1791" s="62">
        <v>53131609</v>
      </c>
      <c r="VDQ1791" s="62">
        <v>53131609</v>
      </c>
      <c r="VDR1791" s="62">
        <v>53131609</v>
      </c>
      <c r="VDS1791" s="62">
        <v>53131609</v>
      </c>
      <c r="VDT1791" s="62">
        <v>53131609</v>
      </c>
      <c r="VDU1791" s="62">
        <v>53131609</v>
      </c>
      <c r="VDV1791" s="62">
        <v>53131609</v>
      </c>
      <c r="VDW1791" s="62">
        <v>53131609</v>
      </c>
      <c r="VDX1791" s="62">
        <v>53131609</v>
      </c>
      <c r="VDY1791" s="62">
        <v>53131609</v>
      </c>
      <c r="VDZ1791" s="62">
        <v>53131609</v>
      </c>
      <c r="VEA1791" s="62">
        <v>53131609</v>
      </c>
      <c r="VEB1791" s="62">
        <v>53131609</v>
      </c>
      <c r="VEC1791" s="62">
        <v>53131609</v>
      </c>
      <c r="VED1791" s="62">
        <v>53131609</v>
      </c>
      <c r="VEE1791" s="62">
        <v>53131609</v>
      </c>
      <c r="VEF1791" s="62">
        <v>53131609</v>
      </c>
      <c r="VEG1791" s="62">
        <v>53131609</v>
      </c>
      <c r="VEH1791" s="62">
        <v>53131609</v>
      </c>
      <c r="VEI1791" s="62">
        <v>53131609</v>
      </c>
      <c r="VEJ1791" s="62">
        <v>53131609</v>
      </c>
      <c r="VEK1791" s="62">
        <v>53131609</v>
      </c>
      <c r="VEL1791" s="62">
        <v>53131609</v>
      </c>
      <c r="VEM1791" s="62">
        <v>53131609</v>
      </c>
      <c r="VEN1791" s="62">
        <v>53131609</v>
      </c>
      <c r="VEO1791" s="62">
        <v>53131609</v>
      </c>
      <c r="VEP1791" s="62">
        <v>53131609</v>
      </c>
      <c r="VEQ1791" s="62">
        <v>53131609</v>
      </c>
      <c r="VER1791" s="62">
        <v>53131609</v>
      </c>
      <c r="VES1791" s="62">
        <v>53131609</v>
      </c>
      <c r="VET1791" s="62">
        <v>53131609</v>
      </c>
      <c r="VEU1791" s="62">
        <v>53131609</v>
      </c>
      <c r="VEV1791" s="62">
        <v>53131609</v>
      </c>
      <c r="VEW1791" s="62">
        <v>53131609</v>
      </c>
      <c r="VEX1791" s="62">
        <v>53131609</v>
      </c>
      <c r="VEY1791" s="62">
        <v>53131609</v>
      </c>
      <c r="VEZ1791" s="62">
        <v>53131609</v>
      </c>
      <c r="VFA1791" s="62">
        <v>53131609</v>
      </c>
      <c r="VFB1791" s="62">
        <v>53131609</v>
      </c>
      <c r="VFC1791" s="62">
        <v>53131609</v>
      </c>
      <c r="VFD1791" s="62">
        <v>53131609</v>
      </c>
      <c r="VFE1791" s="62">
        <v>53131609</v>
      </c>
      <c r="VFF1791" s="62">
        <v>53131609</v>
      </c>
      <c r="VFG1791" s="62">
        <v>53131609</v>
      </c>
      <c r="VFH1791" s="62">
        <v>53131609</v>
      </c>
      <c r="VFI1791" s="62">
        <v>53131609</v>
      </c>
      <c r="VFJ1791" s="62">
        <v>53131609</v>
      </c>
      <c r="VFK1791" s="62">
        <v>53131609</v>
      </c>
      <c r="VFL1791" s="62">
        <v>53131609</v>
      </c>
      <c r="VFM1791" s="62">
        <v>53131609</v>
      </c>
      <c r="VFN1791" s="62">
        <v>53131609</v>
      </c>
      <c r="VFO1791" s="62">
        <v>53131609</v>
      </c>
      <c r="VFP1791" s="62">
        <v>53131609</v>
      </c>
      <c r="VFQ1791" s="62">
        <v>53131609</v>
      </c>
      <c r="VFR1791" s="62">
        <v>53131609</v>
      </c>
      <c r="VFS1791" s="62">
        <v>53131609</v>
      </c>
      <c r="VFT1791" s="62">
        <v>53131609</v>
      </c>
      <c r="VFU1791" s="62">
        <v>53131609</v>
      </c>
      <c r="VFV1791" s="62">
        <v>53131609</v>
      </c>
      <c r="VFW1791" s="62">
        <v>53131609</v>
      </c>
      <c r="VFX1791" s="62">
        <v>53131609</v>
      </c>
      <c r="VFY1791" s="62">
        <v>53131609</v>
      </c>
      <c r="VFZ1791" s="62">
        <v>53131609</v>
      </c>
      <c r="VGA1791" s="62">
        <v>53131609</v>
      </c>
      <c r="VGB1791" s="62">
        <v>53131609</v>
      </c>
      <c r="VGC1791" s="62">
        <v>53131609</v>
      </c>
      <c r="VGD1791" s="62">
        <v>53131609</v>
      </c>
      <c r="VGE1791" s="62">
        <v>53131609</v>
      </c>
      <c r="VGF1791" s="62">
        <v>53131609</v>
      </c>
      <c r="VGG1791" s="62">
        <v>53131609</v>
      </c>
      <c r="VGH1791" s="62">
        <v>53131609</v>
      </c>
      <c r="VGI1791" s="62">
        <v>53131609</v>
      </c>
      <c r="VGJ1791" s="62">
        <v>53131609</v>
      </c>
      <c r="VGK1791" s="62">
        <v>53131609</v>
      </c>
      <c r="VGL1791" s="62">
        <v>53131609</v>
      </c>
      <c r="VGM1791" s="62">
        <v>53131609</v>
      </c>
      <c r="VGN1791" s="62">
        <v>53131609</v>
      </c>
      <c r="VGO1791" s="62">
        <v>53131609</v>
      </c>
      <c r="VGP1791" s="62">
        <v>53131609</v>
      </c>
      <c r="VGQ1791" s="62">
        <v>53131609</v>
      </c>
      <c r="VGR1791" s="62">
        <v>53131609</v>
      </c>
      <c r="VGS1791" s="62">
        <v>53131609</v>
      </c>
      <c r="VGT1791" s="62">
        <v>53131609</v>
      </c>
      <c r="VGU1791" s="62">
        <v>53131609</v>
      </c>
      <c r="VGV1791" s="62">
        <v>53131609</v>
      </c>
      <c r="VGW1791" s="62">
        <v>53131609</v>
      </c>
      <c r="VGX1791" s="62">
        <v>53131609</v>
      </c>
      <c r="VGY1791" s="62">
        <v>53131609</v>
      </c>
      <c r="VGZ1791" s="62">
        <v>53131609</v>
      </c>
      <c r="VHA1791" s="62">
        <v>53131609</v>
      </c>
      <c r="VHB1791" s="62">
        <v>53131609</v>
      </c>
      <c r="VHC1791" s="62">
        <v>53131609</v>
      </c>
      <c r="VHD1791" s="62">
        <v>53131609</v>
      </c>
      <c r="VHE1791" s="62">
        <v>53131609</v>
      </c>
      <c r="VHF1791" s="62">
        <v>53131609</v>
      </c>
      <c r="VHG1791" s="62">
        <v>53131609</v>
      </c>
      <c r="VHH1791" s="62">
        <v>53131609</v>
      </c>
      <c r="VHI1791" s="62">
        <v>53131609</v>
      </c>
      <c r="VHJ1791" s="62">
        <v>53131609</v>
      </c>
      <c r="VHK1791" s="62">
        <v>53131609</v>
      </c>
      <c r="VHL1791" s="62">
        <v>53131609</v>
      </c>
      <c r="VHM1791" s="62">
        <v>53131609</v>
      </c>
      <c r="VHN1791" s="62">
        <v>53131609</v>
      </c>
      <c r="VHO1791" s="62">
        <v>53131609</v>
      </c>
      <c r="VHP1791" s="62">
        <v>53131609</v>
      </c>
      <c r="VHQ1791" s="62">
        <v>53131609</v>
      </c>
      <c r="VHR1791" s="62">
        <v>53131609</v>
      </c>
      <c r="VHS1791" s="62">
        <v>53131609</v>
      </c>
      <c r="VHT1791" s="62">
        <v>53131609</v>
      </c>
      <c r="VHU1791" s="62">
        <v>53131609</v>
      </c>
      <c r="VHV1791" s="62">
        <v>53131609</v>
      </c>
      <c r="VHW1791" s="62">
        <v>53131609</v>
      </c>
      <c r="VHX1791" s="62">
        <v>53131609</v>
      </c>
      <c r="VHY1791" s="62">
        <v>53131609</v>
      </c>
      <c r="VHZ1791" s="62">
        <v>53131609</v>
      </c>
      <c r="VIA1791" s="62">
        <v>53131609</v>
      </c>
      <c r="VIB1791" s="62">
        <v>53131609</v>
      </c>
      <c r="VIC1791" s="62">
        <v>53131609</v>
      </c>
      <c r="VID1791" s="62">
        <v>53131609</v>
      </c>
      <c r="VIE1791" s="62">
        <v>53131609</v>
      </c>
      <c r="VIF1791" s="62">
        <v>53131609</v>
      </c>
      <c r="VIG1791" s="62">
        <v>53131609</v>
      </c>
      <c r="VIH1791" s="62">
        <v>53131609</v>
      </c>
      <c r="VII1791" s="62">
        <v>53131609</v>
      </c>
      <c r="VIJ1791" s="62">
        <v>53131609</v>
      </c>
      <c r="VIK1791" s="62">
        <v>53131609</v>
      </c>
      <c r="VIL1791" s="62">
        <v>53131609</v>
      </c>
      <c r="VIM1791" s="62">
        <v>53131609</v>
      </c>
      <c r="VIN1791" s="62">
        <v>53131609</v>
      </c>
      <c r="VIO1791" s="62">
        <v>53131609</v>
      </c>
      <c r="VIP1791" s="62">
        <v>53131609</v>
      </c>
      <c r="VIQ1791" s="62">
        <v>53131609</v>
      </c>
      <c r="VIR1791" s="62">
        <v>53131609</v>
      </c>
      <c r="VIS1791" s="62">
        <v>53131609</v>
      </c>
      <c r="VIT1791" s="62">
        <v>53131609</v>
      </c>
      <c r="VIU1791" s="62">
        <v>53131609</v>
      </c>
      <c r="VIV1791" s="62">
        <v>53131609</v>
      </c>
      <c r="VIW1791" s="62">
        <v>53131609</v>
      </c>
      <c r="VIX1791" s="62">
        <v>53131609</v>
      </c>
      <c r="VIY1791" s="62">
        <v>53131609</v>
      </c>
      <c r="VIZ1791" s="62">
        <v>53131609</v>
      </c>
      <c r="VJA1791" s="62">
        <v>53131609</v>
      </c>
      <c r="VJB1791" s="62">
        <v>53131609</v>
      </c>
      <c r="VJC1791" s="62">
        <v>53131609</v>
      </c>
      <c r="VJD1791" s="62">
        <v>53131609</v>
      </c>
      <c r="VJE1791" s="62">
        <v>53131609</v>
      </c>
      <c r="VJF1791" s="62">
        <v>53131609</v>
      </c>
      <c r="VJG1791" s="62">
        <v>53131609</v>
      </c>
      <c r="VJH1791" s="62">
        <v>53131609</v>
      </c>
      <c r="VJI1791" s="62">
        <v>53131609</v>
      </c>
      <c r="VJJ1791" s="62">
        <v>53131609</v>
      </c>
      <c r="VJK1791" s="62">
        <v>53131609</v>
      </c>
      <c r="VJL1791" s="62">
        <v>53131609</v>
      </c>
      <c r="VJM1791" s="62">
        <v>53131609</v>
      </c>
      <c r="VJN1791" s="62">
        <v>53131609</v>
      </c>
      <c r="VJO1791" s="62">
        <v>53131609</v>
      </c>
      <c r="VJP1791" s="62">
        <v>53131609</v>
      </c>
      <c r="VJQ1791" s="62">
        <v>53131609</v>
      </c>
      <c r="VJR1791" s="62">
        <v>53131609</v>
      </c>
      <c r="VJS1791" s="62">
        <v>53131609</v>
      </c>
      <c r="VJT1791" s="62">
        <v>53131609</v>
      </c>
      <c r="VJU1791" s="62">
        <v>53131609</v>
      </c>
      <c r="VJV1791" s="62">
        <v>53131609</v>
      </c>
      <c r="VJW1791" s="62">
        <v>53131609</v>
      </c>
      <c r="VJX1791" s="62">
        <v>53131609</v>
      </c>
      <c r="VJY1791" s="62">
        <v>53131609</v>
      </c>
      <c r="VJZ1791" s="62">
        <v>53131609</v>
      </c>
      <c r="VKA1791" s="62">
        <v>53131609</v>
      </c>
      <c r="VKB1791" s="62">
        <v>53131609</v>
      </c>
      <c r="VKC1791" s="62">
        <v>53131609</v>
      </c>
      <c r="VKD1791" s="62">
        <v>53131609</v>
      </c>
      <c r="VKE1791" s="62">
        <v>53131609</v>
      </c>
      <c r="VKF1791" s="62">
        <v>53131609</v>
      </c>
      <c r="VKG1791" s="62">
        <v>53131609</v>
      </c>
      <c r="VKH1791" s="62">
        <v>53131609</v>
      </c>
      <c r="VKI1791" s="62">
        <v>53131609</v>
      </c>
      <c r="VKJ1791" s="62">
        <v>53131609</v>
      </c>
      <c r="VKK1791" s="62">
        <v>53131609</v>
      </c>
      <c r="VKL1791" s="62">
        <v>53131609</v>
      </c>
      <c r="VKM1791" s="62">
        <v>53131609</v>
      </c>
      <c r="VKN1791" s="62">
        <v>53131609</v>
      </c>
      <c r="VKO1791" s="62">
        <v>53131609</v>
      </c>
      <c r="VKP1791" s="62">
        <v>53131609</v>
      </c>
      <c r="VKQ1791" s="62">
        <v>53131609</v>
      </c>
      <c r="VKR1791" s="62">
        <v>53131609</v>
      </c>
      <c r="VKS1791" s="62">
        <v>53131609</v>
      </c>
      <c r="VKT1791" s="62">
        <v>53131609</v>
      </c>
      <c r="VKU1791" s="62">
        <v>53131609</v>
      </c>
      <c r="VKV1791" s="62">
        <v>53131609</v>
      </c>
      <c r="VKW1791" s="62">
        <v>53131609</v>
      </c>
      <c r="VKX1791" s="62">
        <v>53131609</v>
      </c>
      <c r="VKY1791" s="62">
        <v>53131609</v>
      </c>
      <c r="VKZ1791" s="62">
        <v>53131609</v>
      </c>
      <c r="VLA1791" s="62">
        <v>53131609</v>
      </c>
      <c r="VLB1791" s="62">
        <v>53131609</v>
      </c>
      <c r="VLC1791" s="62">
        <v>53131609</v>
      </c>
      <c r="VLD1791" s="62">
        <v>53131609</v>
      </c>
      <c r="VLE1791" s="62">
        <v>53131609</v>
      </c>
      <c r="VLF1791" s="62">
        <v>53131609</v>
      </c>
      <c r="VLG1791" s="62">
        <v>53131609</v>
      </c>
      <c r="VLH1791" s="62">
        <v>53131609</v>
      </c>
      <c r="VLI1791" s="62">
        <v>53131609</v>
      </c>
      <c r="VLJ1791" s="62">
        <v>53131609</v>
      </c>
      <c r="VLK1791" s="62">
        <v>53131609</v>
      </c>
      <c r="VLL1791" s="62">
        <v>53131609</v>
      </c>
      <c r="VLM1791" s="62">
        <v>53131609</v>
      </c>
      <c r="VLN1791" s="62">
        <v>53131609</v>
      </c>
      <c r="VLO1791" s="62">
        <v>53131609</v>
      </c>
      <c r="VLP1791" s="62">
        <v>53131609</v>
      </c>
      <c r="VLQ1791" s="62">
        <v>53131609</v>
      </c>
      <c r="VLR1791" s="62">
        <v>53131609</v>
      </c>
      <c r="VLS1791" s="62">
        <v>53131609</v>
      </c>
      <c r="VLT1791" s="62">
        <v>53131609</v>
      </c>
      <c r="VLU1791" s="62">
        <v>53131609</v>
      </c>
      <c r="VLV1791" s="62">
        <v>53131609</v>
      </c>
      <c r="VLW1791" s="62">
        <v>53131609</v>
      </c>
      <c r="VLX1791" s="62">
        <v>53131609</v>
      </c>
      <c r="VLY1791" s="62">
        <v>53131609</v>
      </c>
      <c r="VLZ1791" s="62">
        <v>53131609</v>
      </c>
      <c r="VMA1791" s="62">
        <v>53131609</v>
      </c>
      <c r="VMB1791" s="62">
        <v>53131609</v>
      </c>
      <c r="VMC1791" s="62">
        <v>53131609</v>
      </c>
      <c r="VMD1791" s="62">
        <v>53131609</v>
      </c>
      <c r="VME1791" s="62">
        <v>53131609</v>
      </c>
      <c r="VMF1791" s="62">
        <v>53131609</v>
      </c>
      <c r="VMG1791" s="62">
        <v>53131609</v>
      </c>
      <c r="VMH1791" s="62">
        <v>53131609</v>
      </c>
      <c r="VMI1791" s="62">
        <v>53131609</v>
      </c>
      <c r="VMJ1791" s="62">
        <v>53131609</v>
      </c>
      <c r="VMK1791" s="62">
        <v>53131609</v>
      </c>
      <c r="VML1791" s="62">
        <v>53131609</v>
      </c>
      <c r="VMM1791" s="62">
        <v>53131609</v>
      </c>
      <c r="VMN1791" s="62">
        <v>53131609</v>
      </c>
      <c r="VMO1791" s="62">
        <v>53131609</v>
      </c>
      <c r="VMP1791" s="62">
        <v>53131609</v>
      </c>
      <c r="VMQ1791" s="62">
        <v>53131609</v>
      </c>
      <c r="VMR1791" s="62">
        <v>53131609</v>
      </c>
      <c r="VMS1791" s="62">
        <v>53131609</v>
      </c>
      <c r="VMT1791" s="62">
        <v>53131609</v>
      </c>
      <c r="VMU1791" s="62">
        <v>53131609</v>
      </c>
      <c r="VMV1791" s="62">
        <v>53131609</v>
      </c>
      <c r="VMW1791" s="62">
        <v>53131609</v>
      </c>
      <c r="VMX1791" s="62">
        <v>53131609</v>
      </c>
      <c r="VMY1791" s="62">
        <v>53131609</v>
      </c>
      <c r="VMZ1791" s="62">
        <v>53131609</v>
      </c>
      <c r="VNA1791" s="62">
        <v>53131609</v>
      </c>
      <c r="VNB1791" s="62">
        <v>53131609</v>
      </c>
      <c r="VNC1791" s="62">
        <v>53131609</v>
      </c>
      <c r="VND1791" s="62">
        <v>53131609</v>
      </c>
      <c r="VNE1791" s="62">
        <v>53131609</v>
      </c>
      <c r="VNF1791" s="62">
        <v>53131609</v>
      </c>
      <c r="VNG1791" s="62">
        <v>53131609</v>
      </c>
      <c r="VNH1791" s="62">
        <v>53131609</v>
      </c>
      <c r="VNI1791" s="62">
        <v>53131609</v>
      </c>
      <c r="VNJ1791" s="62">
        <v>53131609</v>
      </c>
      <c r="VNK1791" s="62">
        <v>53131609</v>
      </c>
      <c r="VNL1791" s="62">
        <v>53131609</v>
      </c>
      <c r="VNM1791" s="62">
        <v>53131609</v>
      </c>
      <c r="VNN1791" s="62">
        <v>53131609</v>
      </c>
      <c r="VNO1791" s="62">
        <v>53131609</v>
      </c>
      <c r="VNP1791" s="62">
        <v>53131609</v>
      </c>
      <c r="VNQ1791" s="62">
        <v>53131609</v>
      </c>
      <c r="VNR1791" s="62">
        <v>53131609</v>
      </c>
      <c r="VNS1791" s="62">
        <v>53131609</v>
      </c>
      <c r="VNT1791" s="62">
        <v>53131609</v>
      </c>
      <c r="VNU1791" s="62">
        <v>53131609</v>
      </c>
      <c r="VNV1791" s="62">
        <v>53131609</v>
      </c>
      <c r="VNW1791" s="62">
        <v>53131609</v>
      </c>
      <c r="VNX1791" s="62">
        <v>53131609</v>
      </c>
      <c r="VNY1791" s="62">
        <v>53131609</v>
      </c>
      <c r="VNZ1791" s="62">
        <v>53131609</v>
      </c>
      <c r="VOA1791" s="62">
        <v>53131609</v>
      </c>
      <c r="VOB1791" s="62">
        <v>53131609</v>
      </c>
      <c r="VOC1791" s="62">
        <v>53131609</v>
      </c>
      <c r="VOD1791" s="62">
        <v>53131609</v>
      </c>
      <c r="VOE1791" s="62">
        <v>53131609</v>
      </c>
      <c r="VOF1791" s="62">
        <v>53131609</v>
      </c>
      <c r="VOG1791" s="62">
        <v>53131609</v>
      </c>
      <c r="VOH1791" s="62">
        <v>53131609</v>
      </c>
      <c r="VOI1791" s="62">
        <v>53131609</v>
      </c>
      <c r="VOJ1791" s="62">
        <v>53131609</v>
      </c>
      <c r="VOK1791" s="62">
        <v>53131609</v>
      </c>
      <c r="VOL1791" s="62">
        <v>53131609</v>
      </c>
      <c r="VOM1791" s="62">
        <v>53131609</v>
      </c>
      <c r="VON1791" s="62">
        <v>53131609</v>
      </c>
      <c r="VOO1791" s="62">
        <v>53131609</v>
      </c>
      <c r="VOP1791" s="62">
        <v>53131609</v>
      </c>
      <c r="VOQ1791" s="62">
        <v>53131609</v>
      </c>
      <c r="VOR1791" s="62">
        <v>53131609</v>
      </c>
      <c r="VOS1791" s="62">
        <v>53131609</v>
      </c>
      <c r="VOT1791" s="62">
        <v>53131609</v>
      </c>
      <c r="VOU1791" s="62">
        <v>53131609</v>
      </c>
      <c r="VOV1791" s="62">
        <v>53131609</v>
      </c>
      <c r="VOW1791" s="62">
        <v>53131609</v>
      </c>
      <c r="VOX1791" s="62">
        <v>53131609</v>
      </c>
      <c r="VOY1791" s="62">
        <v>53131609</v>
      </c>
      <c r="VOZ1791" s="62">
        <v>53131609</v>
      </c>
      <c r="VPA1791" s="62">
        <v>53131609</v>
      </c>
      <c r="VPB1791" s="62">
        <v>53131609</v>
      </c>
      <c r="VPC1791" s="62">
        <v>53131609</v>
      </c>
      <c r="VPD1791" s="62">
        <v>53131609</v>
      </c>
      <c r="VPE1791" s="62">
        <v>53131609</v>
      </c>
      <c r="VPF1791" s="62">
        <v>53131609</v>
      </c>
      <c r="VPG1791" s="62">
        <v>53131609</v>
      </c>
      <c r="VPH1791" s="62">
        <v>53131609</v>
      </c>
      <c r="VPI1791" s="62">
        <v>53131609</v>
      </c>
      <c r="VPJ1791" s="62">
        <v>53131609</v>
      </c>
      <c r="VPK1791" s="62">
        <v>53131609</v>
      </c>
      <c r="VPL1791" s="62">
        <v>53131609</v>
      </c>
      <c r="VPM1791" s="62">
        <v>53131609</v>
      </c>
      <c r="VPN1791" s="62">
        <v>53131609</v>
      </c>
      <c r="VPO1791" s="62">
        <v>53131609</v>
      </c>
      <c r="VPP1791" s="62">
        <v>53131609</v>
      </c>
      <c r="VPQ1791" s="62">
        <v>53131609</v>
      </c>
      <c r="VPR1791" s="62">
        <v>53131609</v>
      </c>
      <c r="VPS1791" s="62">
        <v>53131609</v>
      </c>
      <c r="VPT1791" s="62">
        <v>53131609</v>
      </c>
      <c r="VPU1791" s="62">
        <v>53131609</v>
      </c>
      <c r="VPV1791" s="62">
        <v>53131609</v>
      </c>
      <c r="VPW1791" s="62">
        <v>53131609</v>
      </c>
      <c r="VPX1791" s="62">
        <v>53131609</v>
      </c>
      <c r="VPY1791" s="62">
        <v>53131609</v>
      </c>
      <c r="VPZ1791" s="62">
        <v>53131609</v>
      </c>
      <c r="VQA1791" s="62">
        <v>53131609</v>
      </c>
      <c r="VQB1791" s="62">
        <v>53131609</v>
      </c>
      <c r="VQC1791" s="62">
        <v>53131609</v>
      </c>
      <c r="VQD1791" s="62">
        <v>53131609</v>
      </c>
      <c r="VQE1791" s="62">
        <v>53131609</v>
      </c>
      <c r="VQF1791" s="62">
        <v>53131609</v>
      </c>
      <c r="VQG1791" s="62">
        <v>53131609</v>
      </c>
      <c r="VQH1791" s="62">
        <v>53131609</v>
      </c>
      <c r="VQI1791" s="62">
        <v>53131609</v>
      </c>
      <c r="VQJ1791" s="62">
        <v>53131609</v>
      </c>
      <c r="VQK1791" s="62">
        <v>53131609</v>
      </c>
      <c r="VQL1791" s="62">
        <v>53131609</v>
      </c>
      <c r="VQM1791" s="62">
        <v>53131609</v>
      </c>
      <c r="VQN1791" s="62">
        <v>53131609</v>
      </c>
      <c r="VQO1791" s="62">
        <v>53131609</v>
      </c>
      <c r="VQP1791" s="62">
        <v>53131609</v>
      </c>
      <c r="VQQ1791" s="62">
        <v>53131609</v>
      </c>
      <c r="VQR1791" s="62">
        <v>53131609</v>
      </c>
      <c r="VQS1791" s="62">
        <v>53131609</v>
      </c>
      <c r="VQT1791" s="62">
        <v>53131609</v>
      </c>
      <c r="VQU1791" s="62">
        <v>53131609</v>
      </c>
      <c r="VQV1791" s="62">
        <v>53131609</v>
      </c>
      <c r="VQW1791" s="62">
        <v>53131609</v>
      </c>
      <c r="VQX1791" s="62">
        <v>53131609</v>
      </c>
      <c r="VQY1791" s="62">
        <v>53131609</v>
      </c>
      <c r="VQZ1791" s="62">
        <v>53131609</v>
      </c>
      <c r="VRA1791" s="62">
        <v>53131609</v>
      </c>
      <c r="VRB1791" s="62">
        <v>53131609</v>
      </c>
      <c r="VRC1791" s="62">
        <v>53131609</v>
      </c>
      <c r="VRD1791" s="62">
        <v>53131609</v>
      </c>
      <c r="VRE1791" s="62">
        <v>53131609</v>
      </c>
      <c r="VRF1791" s="62">
        <v>53131609</v>
      </c>
      <c r="VRG1791" s="62">
        <v>53131609</v>
      </c>
      <c r="VRH1791" s="62">
        <v>53131609</v>
      </c>
      <c r="VRI1791" s="62">
        <v>53131609</v>
      </c>
      <c r="VRJ1791" s="62">
        <v>53131609</v>
      </c>
      <c r="VRK1791" s="62">
        <v>53131609</v>
      </c>
      <c r="VRL1791" s="62">
        <v>53131609</v>
      </c>
      <c r="VRM1791" s="62">
        <v>53131609</v>
      </c>
      <c r="VRN1791" s="62">
        <v>53131609</v>
      </c>
      <c r="VRO1791" s="62">
        <v>53131609</v>
      </c>
      <c r="VRP1791" s="62">
        <v>53131609</v>
      </c>
      <c r="VRQ1791" s="62">
        <v>53131609</v>
      </c>
      <c r="VRR1791" s="62">
        <v>53131609</v>
      </c>
      <c r="VRS1791" s="62">
        <v>53131609</v>
      </c>
      <c r="VRT1791" s="62">
        <v>53131609</v>
      </c>
      <c r="VRU1791" s="62">
        <v>53131609</v>
      </c>
      <c r="VRV1791" s="62">
        <v>53131609</v>
      </c>
      <c r="VRW1791" s="62">
        <v>53131609</v>
      </c>
      <c r="VRX1791" s="62">
        <v>53131609</v>
      </c>
      <c r="VRY1791" s="62">
        <v>53131609</v>
      </c>
      <c r="VRZ1791" s="62">
        <v>53131609</v>
      </c>
      <c r="VSA1791" s="62">
        <v>53131609</v>
      </c>
      <c r="VSB1791" s="62">
        <v>53131609</v>
      </c>
      <c r="VSC1791" s="62">
        <v>53131609</v>
      </c>
      <c r="VSD1791" s="62">
        <v>53131609</v>
      </c>
      <c r="VSE1791" s="62">
        <v>53131609</v>
      </c>
      <c r="VSF1791" s="62">
        <v>53131609</v>
      </c>
      <c r="VSG1791" s="62">
        <v>53131609</v>
      </c>
      <c r="VSH1791" s="62">
        <v>53131609</v>
      </c>
      <c r="VSI1791" s="62">
        <v>53131609</v>
      </c>
      <c r="VSJ1791" s="62">
        <v>53131609</v>
      </c>
      <c r="VSK1791" s="62">
        <v>53131609</v>
      </c>
      <c r="VSL1791" s="62">
        <v>53131609</v>
      </c>
      <c r="VSM1791" s="62">
        <v>53131609</v>
      </c>
      <c r="VSN1791" s="62">
        <v>53131609</v>
      </c>
      <c r="VSO1791" s="62">
        <v>53131609</v>
      </c>
      <c r="VSP1791" s="62">
        <v>53131609</v>
      </c>
      <c r="VSQ1791" s="62">
        <v>53131609</v>
      </c>
      <c r="VSR1791" s="62">
        <v>53131609</v>
      </c>
      <c r="VSS1791" s="62">
        <v>53131609</v>
      </c>
      <c r="VST1791" s="62">
        <v>53131609</v>
      </c>
      <c r="VSU1791" s="62">
        <v>53131609</v>
      </c>
      <c r="VSV1791" s="62">
        <v>53131609</v>
      </c>
      <c r="VSW1791" s="62">
        <v>53131609</v>
      </c>
      <c r="VSX1791" s="62">
        <v>53131609</v>
      </c>
      <c r="VSY1791" s="62">
        <v>53131609</v>
      </c>
      <c r="VSZ1791" s="62">
        <v>53131609</v>
      </c>
      <c r="VTA1791" s="62">
        <v>53131609</v>
      </c>
      <c r="VTB1791" s="62">
        <v>53131609</v>
      </c>
      <c r="VTC1791" s="62">
        <v>53131609</v>
      </c>
      <c r="VTD1791" s="62">
        <v>53131609</v>
      </c>
      <c r="VTE1791" s="62">
        <v>53131609</v>
      </c>
      <c r="VTF1791" s="62">
        <v>53131609</v>
      </c>
      <c r="VTG1791" s="62">
        <v>53131609</v>
      </c>
      <c r="VTH1791" s="62">
        <v>53131609</v>
      </c>
      <c r="VTI1791" s="62">
        <v>53131609</v>
      </c>
      <c r="VTJ1791" s="62">
        <v>53131609</v>
      </c>
      <c r="VTK1791" s="62">
        <v>53131609</v>
      </c>
      <c r="VTL1791" s="62">
        <v>53131609</v>
      </c>
      <c r="VTM1791" s="62">
        <v>53131609</v>
      </c>
      <c r="VTN1791" s="62">
        <v>53131609</v>
      </c>
      <c r="VTO1791" s="62">
        <v>53131609</v>
      </c>
      <c r="VTP1791" s="62">
        <v>53131609</v>
      </c>
      <c r="VTQ1791" s="62">
        <v>53131609</v>
      </c>
      <c r="VTR1791" s="62">
        <v>53131609</v>
      </c>
      <c r="VTS1791" s="62">
        <v>53131609</v>
      </c>
      <c r="VTT1791" s="62">
        <v>53131609</v>
      </c>
      <c r="VTU1791" s="62">
        <v>53131609</v>
      </c>
      <c r="VTV1791" s="62">
        <v>53131609</v>
      </c>
      <c r="VTW1791" s="62">
        <v>53131609</v>
      </c>
      <c r="VTX1791" s="62">
        <v>53131609</v>
      </c>
      <c r="VTY1791" s="62">
        <v>53131609</v>
      </c>
      <c r="VTZ1791" s="62">
        <v>53131609</v>
      </c>
      <c r="VUA1791" s="62">
        <v>53131609</v>
      </c>
      <c r="VUB1791" s="62">
        <v>53131609</v>
      </c>
      <c r="VUC1791" s="62">
        <v>53131609</v>
      </c>
      <c r="VUD1791" s="62">
        <v>53131609</v>
      </c>
      <c r="VUE1791" s="62">
        <v>53131609</v>
      </c>
      <c r="VUF1791" s="62">
        <v>53131609</v>
      </c>
      <c r="VUG1791" s="62">
        <v>53131609</v>
      </c>
      <c r="VUH1791" s="62">
        <v>53131609</v>
      </c>
      <c r="VUI1791" s="62">
        <v>53131609</v>
      </c>
      <c r="VUJ1791" s="62">
        <v>53131609</v>
      </c>
      <c r="VUK1791" s="62">
        <v>53131609</v>
      </c>
      <c r="VUL1791" s="62">
        <v>53131609</v>
      </c>
      <c r="VUM1791" s="62">
        <v>53131609</v>
      </c>
      <c r="VUN1791" s="62">
        <v>53131609</v>
      </c>
      <c r="VUO1791" s="62">
        <v>53131609</v>
      </c>
      <c r="VUP1791" s="62">
        <v>53131609</v>
      </c>
      <c r="VUQ1791" s="62">
        <v>53131609</v>
      </c>
      <c r="VUR1791" s="62">
        <v>53131609</v>
      </c>
      <c r="VUS1791" s="62">
        <v>53131609</v>
      </c>
      <c r="VUT1791" s="62">
        <v>53131609</v>
      </c>
      <c r="VUU1791" s="62">
        <v>53131609</v>
      </c>
      <c r="VUV1791" s="62">
        <v>53131609</v>
      </c>
      <c r="VUW1791" s="62">
        <v>53131609</v>
      </c>
      <c r="VUX1791" s="62">
        <v>53131609</v>
      </c>
      <c r="VUY1791" s="62">
        <v>53131609</v>
      </c>
      <c r="VUZ1791" s="62">
        <v>53131609</v>
      </c>
      <c r="VVA1791" s="62">
        <v>53131609</v>
      </c>
      <c r="VVB1791" s="62">
        <v>53131609</v>
      </c>
      <c r="VVC1791" s="62">
        <v>53131609</v>
      </c>
      <c r="VVD1791" s="62">
        <v>53131609</v>
      </c>
      <c r="VVE1791" s="62">
        <v>53131609</v>
      </c>
      <c r="VVF1791" s="62">
        <v>53131609</v>
      </c>
      <c r="VVG1791" s="62">
        <v>53131609</v>
      </c>
      <c r="VVH1791" s="62">
        <v>53131609</v>
      </c>
      <c r="VVI1791" s="62">
        <v>53131609</v>
      </c>
      <c r="VVJ1791" s="62">
        <v>53131609</v>
      </c>
      <c r="VVK1791" s="62">
        <v>53131609</v>
      </c>
      <c r="VVL1791" s="62">
        <v>53131609</v>
      </c>
      <c r="VVM1791" s="62">
        <v>53131609</v>
      </c>
      <c r="VVN1791" s="62">
        <v>53131609</v>
      </c>
      <c r="VVO1791" s="62">
        <v>53131609</v>
      </c>
      <c r="VVP1791" s="62">
        <v>53131609</v>
      </c>
      <c r="VVQ1791" s="62">
        <v>53131609</v>
      </c>
      <c r="VVR1791" s="62">
        <v>53131609</v>
      </c>
      <c r="VVS1791" s="62">
        <v>53131609</v>
      </c>
      <c r="VVT1791" s="62">
        <v>53131609</v>
      </c>
      <c r="VVU1791" s="62">
        <v>53131609</v>
      </c>
      <c r="VVV1791" s="62">
        <v>53131609</v>
      </c>
      <c r="VVW1791" s="62">
        <v>53131609</v>
      </c>
      <c r="VVX1791" s="62">
        <v>53131609</v>
      </c>
      <c r="VVY1791" s="62">
        <v>53131609</v>
      </c>
      <c r="VVZ1791" s="62">
        <v>53131609</v>
      </c>
      <c r="VWA1791" s="62">
        <v>53131609</v>
      </c>
      <c r="VWB1791" s="62">
        <v>53131609</v>
      </c>
      <c r="VWC1791" s="62">
        <v>53131609</v>
      </c>
      <c r="VWD1791" s="62">
        <v>53131609</v>
      </c>
      <c r="VWE1791" s="62">
        <v>53131609</v>
      </c>
      <c r="VWF1791" s="62">
        <v>53131609</v>
      </c>
      <c r="VWG1791" s="62">
        <v>53131609</v>
      </c>
      <c r="VWH1791" s="62">
        <v>53131609</v>
      </c>
      <c r="VWI1791" s="62">
        <v>53131609</v>
      </c>
      <c r="VWJ1791" s="62">
        <v>53131609</v>
      </c>
      <c r="VWK1791" s="62">
        <v>53131609</v>
      </c>
      <c r="VWL1791" s="62">
        <v>53131609</v>
      </c>
      <c r="VWM1791" s="62">
        <v>53131609</v>
      </c>
      <c r="VWN1791" s="62">
        <v>53131609</v>
      </c>
      <c r="VWO1791" s="62">
        <v>53131609</v>
      </c>
      <c r="VWP1791" s="62">
        <v>53131609</v>
      </c>
      <c r="VWQ1791" s="62">
        <v>53131609</v>
      </c>
      <c r="VWR1791" s="62">
        <v>53131609</v>
      </c>
      <c r="VWS1791" s="62">
        <v>53131609</v>
      </c>
      <c r="VWT1791" s="62">
        <v>53131609</v>
      </c>
      <c r="VWU1791" s="62">
        <v>53131609</v>
      </c>
      <c r="VWV1791" s="62">
        <v>53131609</v>
      </c>
      <c r="VWW1791" s="62">
        <v>53131609</v>
      </c>
      <c r="VWX1791" s="62">
        <v>53131609</v>
      </c>
      <c r="VWY1791" s="62">
        <v>53131609</v>
      </c>
      <c r="VWZ1791" s="62">
        <v>53131609</v>
      </c>
      <c r="VXA1791" s="62">
        <v>53131609</v>
      </c>
      <c r="VXB1791" s="62">
        <v>53131609</v>
      </c>
      <c r="VXC1791" s="62">
        <v>53131609</v>
      </c>
      <c r="VXD1791" s="62">
        <v>53131609</v>
      </c>
      <c r="VXE1791" s="62">
        <v>53131609</v>
      </c>
      <c r="VXF1791" s="62">
        <v>53131609</v>
      </c>
      <c r="VXG1791" s="62">
        <v>53131609</v>
      </c>
      <c r="VXH1791" s="62">
        <v>53131609</v>
      </c>
      <c r="VXI1791" s="62">
        <v>53131609</v>
      </c>
      <c r="VXJ1791" s="62">
        <v>53131609</v>
      </c>
      <c r="VXK1791" s="62">
        <v>53131609</v>
      </c>
      <c r="VXL1791" s="62">
        <v>53131609</v>
      </c>
      <c r="VXM1791" s="62">
        <v>53131609</v>
      </c>
      <c r="VXN1791" s="62">
        <v>53131609</v>
      </c>
      <c r="VXO1791" s="62">
        <v>53131609</v>
      </c>
      <c r="VXP1791" s="62">
        <v>53131609</v>
      </c>
      <c r="VXQ1791" s="62">
        <v>53131609</v>
      </c>
      <c r="VXR1791" s="62">
        <v>53131609</v>
      </c>
      <c r="VXS1791" s="62">
        <v>53131609</v>
      </c>
      <c r="VXT1791" s="62">
        <v>53131609</v>
      </c>
      <c r="VXU1791" s="62">
        <v>53131609</v>
      </c>
      <c r="VXV1791" s="62">
        <v>53131609</v>
      </c>
      <c r="VXW1791" s="62">
        <v>53131609</v>
      </c>
      <c r="VXX1791" s="62">
        <v>53131609</v>
      </c>
      <c r="VXY1791" s="62">
        <v>53131609</v>
      </c>
      <c r="VXZ1791" s="62">
        <v>53131609</v>
      </c>
      <c r="VYA1791" s="62">
        <v>53131609</v>
      </c>
      <c r="VYB1791" s="62">
        <v>53131609</v>
      </c>
      <c r="VYC1791" s="62">
        <v>53131609</v>
      </c>
      <c r="VYD1791" s="62">
        <v>53131609</v>
      </c>
      <c r="VYE1791" s="62">
        <v>53131609</v>
      </c>
      <c r="VYF1791" s="62">
        <v>53131609</v>
      </c>
      <c r="VYG1791" s="62">
        <v>53131609</v>
      </c>
      <c r="VYH1791" s="62">
        <v>53131609</v>
      </c>
      <c r="VYI1791" s="62">
        <v>53131609</v>
      </c>
      <c r="VYJ1791" s="62">
        <v>53131609</v>
      </c>
      <c r="VYK1791" s="62">
        <v>53131609</v>
      </c>
      <c r="VYL1791" s="62">
        <v>53131609</v>
      </c>
      <c r="VYM1791" s="62">
        <v>53131609</v>
      </c>
      <c r="VYN1791" s="62">
        <v>53131609</v>
      </c>
      <c r="VYO1791" s="62">
        <v>53131609</v>
      </c>
      <c r="VYP1791" s="62">
        <v>53131609</v>
      </c>
      <c r="VYQ1791" s="62">
        <v>53131609</v>
      </c>
      <c r="VYR1791" s="62">
        <v>53131609</v>
      </c>
      <c r="VYS1791" s="62">
        <v>53131609</v>
      </c>
      <c r="VYT1791" s="62">
        <v>53131609</v>
      </c>
      <c r="VYU1791" s="62">
        <v>53131609</v>
      </c>
      <c r="VYV1791" s="62">
        <v>53131609</v>
      </c>
      <c r="VYW1791" s="62">
        <v>53131609</v>
      </c>
      <c r="VYX1791" s="62">
        <v>53131609</v>
      </c>
      <c r="VYY1791" s="62">
        <v>53131609</v>
      </c>
      <c r="VYZ1791" s="62">
        <v>53131609</v>
      </c>
      <c r="VZA1791" s="62">
        <v>53131609</v>
      </c>
      <c r="VZB1791" s="62">
        <v>53131609</v>
      </c>
      <c r="VZC1791" s="62">
        <v>53131609</v>
      </c>
      <c r="VZD1791" s="62">
        <v>53131609</v>
      </c>
      <c r="VZE1791" s="62">
        <v>53131609</v>
      </c>
      <c r="VZF1791" s="62">
        <v>53131609</v>
      </c>
      <c r="VZG1791" s="62">
        <v>53131609</v>
      </c>
      <c r="VZH1791" s="62">
        <v>53131609</v>
      </c>
      <c r="VZI1791" s="62">
        <v>53131609</v>
      </c>
      <c r="VZJ1791" s="62">
        <v>53131609</v>
      </c>
      <c r="VZK1791" s="62">
        <v>53131609</v>
      </c>
      <c r="VZL1791" s="62">
        <v>53131609</v>
      </c>
      <c r="VZM1791" s="62">
        <v>53131609</v>
      </c>
      <c r="VZN1791" s="62">
        <v>53131609</v>
      </c>
      <c r="VZO1791" s="62">
        <v>53131609</v>
      </c>
      <c r="VZP1791" s="62">
        <v>53131609</v>
      </c>
      <c r="VZQ1791" s="62">
        <v>53131609</v>
      </c>
      <c r="VZR1791" s="62">
        <v>53131609</v>
      </c>
      <c r="VZS1791" s="62">
        <v>53131609</v>
      </c>
      <c r="VZT1791" s="62">
        <v>53131609</v>
      </c>
      <c r="VZU1791" s="62">
        <v>53131609</v>
      </c>
      <c r="VZV1791" s="62">
        <v>53131609</v>
      </c>
      <c r="VZW1791" s="62">
        <v>53131609</v>
      </c>
      <c r="VZX1791" s="62">
        <v>53131609</v>
      </c>
      <c r="VZY1791" s="62">
        <v>53131609</v>
      </c>
      <c r="VZZ1791" s="62">
        <v>53131609</v>
      </c>
      <c r="WAA1791" s="62">
        <v>53131609</v>
      </c>
      <c r="WAB1791" s="62">
        <v>53131609</v>
      </c>
      <c r="WAC1791" s="62">
        <v>53131609</v>
      </c>
      <c r="WAD1791" s="62">
        <v>53131609</v>
      </c>
      <c r="WAE1791" s="62">
        <v>53131609</v>
      </c>
      <c r="WAF1791" s="62">
        <v>53131609</v>
      </c>
      <c r="WAG1791" s="62">
        <v>53131609</v>
      </c>
      <c r="WAH1791" s="62">
        <v>53131609</v>
      </c>
      <c r="WAI1791" s="62">
        <v>53131609</v>
      </c>
      <c r="WAJ1791" s="62">
        <v>53131609</v>
      </c>
      <c r="WAK1791" s="62">
        <v>53131609</v>
      </c>
      <c r="WAL1791" s="62">
        <v>53131609</v>
      </c>
      <c r="WAM1791" s="62">
        <v>53131609</v>
      </c>
      <c r="WAN1791" s="62">
        <v>53131609</v>
      </c>
      <c r="WAO1791" s="62">
        <v>53131609</v>
      </c>
      <c r="WAP1791" s="62">
        <v>53131609</v>
      </c>
      <c r="WAQ1791" s="62">
        <v>53131609</v>
      </c>
      <c r="WAR1791" s="62">
        <v>53131609</v>
      </c>
      <c r="WAS1791" s="62">
        <v>53131609</v>
      </c>
      <c r="WAT1791" s="62">
        <v>53131609</v>
      </c>
      <c r="WAU1791" s="62">
        <v>53131609</v>
      </c>
      <c r="WAV1791" s="62">
        <v>53131609</v>
      </c>
      <c r="WAW1791" s="62">
        <v>53131609</v>
      </c>
      <c r="WAX1791" s="62">
        <v>53131609</v>
      </c>
      <c r="WAY1791" s="62">
        <v>53131609</v>
      </c>
      <c r="WAZ1791" s="62">
        <v>53131609</v>
      </c>
      <c r="WBA1791" s="62">
        <v>53131609</v>
      </c>
      <c r="WBB1791" s="62">
        <v>53131609</v>
      </c>
      <c r="WBC1791" s="62">
        <v>53131609</v>
      </c>
      <c r="WBD1791" s="62">
        <v>53131609</v>
      </c>
      <c r="WBE1791" s="62">
        <v>53131609</v>
      </c>
      <c r="WBF1791" s="62">
        <v>53131609</v>
      </c>
      <c r="WBG1791" s="62">
        <v>53131609</v>
      </c>
      <c r="WBH1791" s="62">
        <v>53131609</v>
      </c>
      <c r="WBI1791" s="62">
        <v>53131609</v>
      </c>
      <c r="WBJ1791" s="62">
        <v>53131609</v>
      </c>
      <c r="WBK1791" s="62">
        <v>53131609</v>
      </c>
      <c r="WBL1791" s="62">
        <v>53131609</v>
      </c>
      <c r="WBM1791" s="62">
        <v>53131609</v>
      </c>
      <c r="WBN1791" s="62">
        <v>53131609</v>
      </c>
      <c r="WBO1791" s="62">
        <v>53131609</v>
      </c>
      <c r="WBP1791" s="62">
        <v>53131609</v>
      </c>
      <c r="WBQ1791" s="62">
        <v>53131609</v>
      </c>
      <c r="WBR1791" s="62">
        <v>53131609</v>
      </c>
      <c r="WBS1791" s="62">
        <v>53131609</v>
      </c>
      <c r="WBT1791" s="62">
        <v>53131609</v>
      </c>
      <c r="WBU1791" s="62">
        <v>53131609</v>
      </c>
      <c r="WBV1791" s="62">
        <v>53131609</v>
      </c>
      <c r="WBW1791" s="62">
        <v>53131609</v>
      </c>
      <c r="WBX1791" s="62">
        <v>53131609</v>
      </c>
      <c r="WBY1791" s="62">
        <v>53131609</v>
      </c>
      <c r="WBZ1791" s="62">
        <v>53131609</v>
      </c>
      <c r="WCA1791" s="62">
        <v>53131609</v>
      </c>
      <c r="WCB1791" s="62">
        <v>53131609</v>
      </c>
      <c r="WCC1791" s="62">
        <v>53131609</v>
      </c>
      <c r="WCD1791" s="62">
        <v>53131609</v>
      </c>
      <c r="WCE1791" s="62">
        <v>53131609</v>
      </c>
      <c r="WCF1791" s="62">
        <v>53131609</v>
      </c>
      <c r="WCG1791" s="62">
        <v>53131609</v>
      </c>
      <c r="WCH1791" s="62">
        <v>53131609</v>
      </c>
      <c r="WCI1791" s="62">
        <v>53131609</v>
      </c>
      <c r="WCJ1791" s="62">
        <v>53131609</v>
      </c>
      <c r="WCK1791" s="62">
        <v>53131609</v>
      </c>
      <c r="WCL1791" s="62">
        <v>53131609</v>
      </c>
      <c r="WCM1791" s="62">
        <v>53131609</v>
      </c>
      <c r="WCN1791" s="62">
        <v>53131609</v>
      </c>
      <c r="WCO1791" s="62">
        <v>53131609</v>
      </c>
      <c r="WCP1791" s="62">
        <v>53131609</v>
      </c>
      <c r="WCQ1791" s="62">
        <v>53131609</v>
      </c>
      <c r="WCR1791" s="62">
        <v>53131609</v>
      </c>
      <c r="WCS1791" s="62">
        <v>53131609</v>
      </c>
      <c r="WCT1791" s="62">
        <v>53131609</v>
      </c>
      <c r="WCU1791" s="62">
        <v>53131609</v>
      </c>
      <c r="WCV1791" s="62">
        <v>53131609</v>
      </c>
      <c r="WCW1791" s="62">
        <v>53131609</v>
      </c>
      <c r="WCX1791" s="62">
        <v>53131609</v>
      </c>
      <c r="WCY1791" s="62">
        <v>53131609</v>
      </c>
      <c r="WCZ1791" s="62">
        <v>53131609</v>
      </c>
      <c r="WDA1791" s="62">
        <v>53131609</v>
      </c>
      <c r="WDB1791" s="62">
        <v>53131609</v>
      </c>
      <c r="WDC1791" s="62">
        <v>53131609</v>
      </c>
      <c r="WDD1791" s="62">
        <v>53131609</v>
      </c>
      <c r="WDE1791" s="62">
        <v>53131609</v>
      </c>
      <c r="WDF1791" s="62">
        <v>53131609</v>
      </c>
      <c r="WDG1791" s="62">
        <v>53131609</v>
      </c>
      <c r="WDH1791" s="62">
        <v>53131609</v>
      </c>
      <c r="WDI1791" s="62">
        <v>53131609</v>
      </c>
      <c r="WDJ1791" s="62">
        <v>53131609</v>
      </c>
      <c r="WDK1791" s="62">
        <v>53131609</v>
      </c>
      <c r="WDL1791" s="62">
        <v>53131609</v>
      </c>
      <c r="WDM1791" s="62">
        <v>53131609</v>
      </c>
      <c r="WDN1791" s="62">
        <v>53131609</v>
      </c>
      <c r="WDO1791" s="62">
        <v>53131609</v>
      </c>
      <c r="WDP1791" s="62">
        <v>53131609</v>
      </c>
      <c r="WDQ1791" s="62">
        <v>53131609</v>
      </c>
      <c r="WDR1791" s="62">
        <v>53131609</v>
      </c>
      <c r="WDS1791" s="62">
        <v>53131609</v>
      </c>
      <c r="WDT1791" s="62">
        <v>53131609</v>
      </c>
      <c r="WDU1791" s="62">
        <v>53131609</v>
      </c>
      <c r="WDV1791" s="62">
        <v>53131609</v>
      </c>
      <c r="WDW1791" s="62">
        <v>53131609</v>
      </c>
      <c r="WDX1791" s="62">
        <v>53131609</v>
      </c>
      <c r="WDY1791" s="62">
        <v>53131609</v>
      </c>
      <c r="WDZ1791" s="62">
        <v>53131609</v>
      </c>
      <c r="WEA1791" s="62">
        <v>53131609</v>
      </c>
      <c r="WEB1791" s="62">
        <v>53131609</v>
      </c>
      <c r="WEC1791" s="62">
        <v>53131609</v>
      </c>
      <c r="WED1791" s="62">
        <v>53131609</v>
      </c>
      <c r="WEE1791" s="62">
        <v>53131609</v>
      </c>
      <c r="WEF1791" s="62">
        <v>53131609</v>
      </c>
      <c r="WEG1791" s="62">
        <v>53131609</v>
      </c>
      <c r="WEH1791" s="62">
        <v>53131609</v>
      </c>
      <c r="WEI1791" s="62">
        <v>53131609</v>
      </c>
      <c r="WEJ1791" s="62">
        <v>53131609</v>
      </c>
      <c r="WEK1791" s="62">
        <v>53131609</v>
      </c>
      <c r="WEL1791" s="62">
        <v>53131609</v>
      </c>
      <c r="WEM1791" s="62">
        <v>53131609</v>
      </c>
      <c r="WEN1791" s="62">
        <v>53131609</v>
      </c>
      <c r="WEO1791" s="62">
        <v>53131609</v>
      </c>
      <c r="WEP1791" s="62">
        <v>53131609</v>
      </c>
      <c r="WEQ1791" s="62">
        <v>53131609</v>
      </c>
      <c r="WER1791" s="62">
        <v>53131609</v>
      </c>
      <c r="WES1791" s="62">
        <v>53131609</v>
      </c>
      <c r="WET1791" s="62">
        <v>53131609</v>
      </c>
      <c r="WEU1791" s="62">
        <v>53131609</v>
      </c>
      <c r="WEV1791" s="62">
        <v>53131609</v>
      </c>
      <c r="WEW1791" s="62">
        <v>53131609</v>
      </c>
      <c r="WEX1791" s="62">
        <v>53131609</v>
      </c>
      <c r="WEY1791" s="62">
        <v>53131609</v>
      </c>
      <c r="WEZ1791" s="62">
        <v>53131609</v>
      </c>
      <c r="WFA1791" s="62">
        <v>53131609</v>
      </c>
      <c r="WFB1791" s="62">
        <v>53131609</v>
      </c>
      <c r="WFC1791" s="62">
        <v>53131609</v>
      </c>
      <c r="WFD1791" s="62">
        <v>53131609</v>
      </c>
      <c r="WFE1791" s="62">
        <v>53131609</v>
      </c>
      <c r="WFF1791" s="62">
        <v>53131609</v>
      </c>
      <c r="WFG1791" s="62">
        <v>53131609</v>
      </c>
      <c r="WFH1791" s="62">
        <v>53131609</v>
      </c>
      <c r="WFI1791" s="62">
        <v>53131609</v>
      </c>
      <c r="WFJ1791" s="62">
        <v>53131609</v>
      </c>
      <c r="WFK1791" s="62">
        <v>53131609</v>
      </c>
      <c r="WFL1791" s="62">
        <v>53131609</v>
      </c>
      <c r="WFM1791" s="62">
        <v>53131609</v>
      </c>
      <c r="WFN1791" s="62">
        <v>53131609</v>
      </c>
      <c r="WFO1791" s="62">
        <v>53131609</v>
      </c>
      <c r="WFP1791" s="62">
        <v>53131609</v>
      </c>
      <c r="WFQ1791" s="62">
        <v>53131609</v>
      </c>
      <c r="WFR1791" s="62">
        <v>53131609</v>
      </c>
      <c r="WFS1791" s="62">
        <v>53131609</v>
      </c>
      <c r="WFT1791" s="62">
        <v>53131609</v>
      </c>
      <c r="WFU1791" s="62">
        <v>53131609</v>
      </c>
      <c r="WFV1791" s="62">
        <v>53131609</v>
      </c>
      <c r="WFW1791" s="62">
        <v>53131609</v>
      </c>
      <c r="WFX1791" s="62">
        <v>53131609</v>
      </c>
      <c r="WFY1791" s="62">
        <v>53131609</v>
      </c>
      <c r="WFZ1791" s="62">
        <v>53131609</v>
      </c>
      <c r="WGA1791" s="62">
        <v>53131609</v>
      </c>
      <c r="WGB1791" s="62">
        <v>53131609</v>
      </c>
      <c r="WGC1791" s="62">
        <v>53131609</v>
      </c>
      <c r="WGD1791" s="62">
        <v>53131609</v>
      </c>
      <c r="WGE1791" s="62">
        <v>53131609</v>
      </c>
      <c r="WGF1791" s="62">
        <v>53131609</v>
      </c>
      <c r="WGG1791" s="62">
        <v>53131609</v>
      </c>
      <c r="WGH1791" s="62">
        <v>53131609</v>
      </c>
      <c r="WGI1791" s="62">
        <v>53131609</v>
      </c>
      <c r="WGJ1791" s="62">
        <v>53131609</v>
      </c>
      <c r="WGK1791" s="62">
        <v>53131609</v>
      </c>
      <c r="WGL1791" s="62">
        <v>53131609</v>
      </c>
      <c r="WGM1791" s="62">
        <v>53131609</v>
      </c>
      <c r="WGN1791" s="62">
        <v>53131609</v>
      </c>
      <c r="WGO1791" s="62">
        <v>53131609</v>
      </c>
      <c r="WGP1791" s="62">
        <v>53131609</v>
      </c>
      <c r="WGQ1791" s="62">
        <v>53131609</v>
      </c>
      <c r="WGR1791" s="62">
        <v>53131609</v>
      </c>
      <c r="WGS1791" s="62">
        <v>53131609</v>
      </c>
      <c r="WGT1791" s="62">
        <v>53131609</v>
      </c>
      <c r="WGU1791" s="62">
        <v>53131609</v>
      </c>
      <c r="WGV1791" s="62">
        <v>53131609</v>
      </c>
      <c r="WGW1791" s="62">
        <v>53131609</v>
      </c>
      <c r="WGX1791" s="62">
        <v>53131609</v>
      </c>
      <c r="WGY1791" s="62">
        <v>53131609</v>
      </c>
      <c r="WGZ1791" s="62">
        <v>53131609</v>
      </c>
      <c r="WHA1791" s="62">
        <v>53131609</v>
      </c>
      <c r="WHB1791" s="62">
        <v>53131609</v>
      </c>
      <c r="WHC1791" s="62">
        <v>53131609</v>
      </c>
      <c r="WHD1791" s="62">
        <v>53131609</v>
      </c>
      <c r="WHE1791" s="62">
        <v>53131609</v>
      </c>
      <c r="WHF1791" s="62">
        <v>53131609</v>
      </c>
      <c r="WHG1791" s="62">
        <v>53131609</v>
      </c>
      <c r="WHH1791" s="62">
        <v>53131609</v>
      </c>
      <c r="WHI1791" s="62">
        <v>53131609</v>
      </c>
      <c r="WHJ1791" s="62">
        <v>53131609</v>
      </c>
      <c r="WHK1791" s="62">
        <v>53131609</v>
      </c>
      <c r="WHL1791" s="62">
        <v>53131609</v>
      </c>
      <c r="WHM1791" s="62">
        <v>53131609</v>
      </c>
      <c r="WHN1791" s="62">
        <v>53131609</v>
      </c>
      <c r="WHO1791" s="62">
        <v>53131609</v>
      </c>
      <c r="WHP1791" s="62">
        <v>53131609</v>
      </c>
      <c r="WHQ1791" s="62">
        <v>53131609</v>
      </c>
      <c r="WHR1791" s="62">
        <v>53131609</v>
      </c>
      <c r="WHS1791" s="62">
        <v>53131609</v>
      </c>
      <c r="WHT1791" s="62">
        <v>53131609</v>
      </c>
      <c r="WHU1791" s="62">
        <v>53131609</v>
      </c>
      <c r="WHV1791" s="62">
        <v>53131609</v>
      </c>
      <c r="WHW1791" s="62">
        <v>53131609</v>
      </c>
      <c r="WHX1791" s="62">
        <v>53131609</v>
      </c>
      <c r="WHY1791" s="62">
        <v>53131609</v>
      </c>
      <c r="WHZ1791" s="62">
        <v>53131609</v>
      </c>
      <c r="WIA1791" s="62">
        <v>53131609</v>
      </c>
      <c r="WIB1791" s="62">
        <v>53131609</v>
      </c>
      <c r="WIC1791" s="62">
        <v>53131609</v>
      </c>
      <c r="WID1791" s="62">
        <v>53131609</v>
      </c>
      <c r="WIE1791" s="62">
        <v>53131609</v>
      </c>
      <c r="WIF1791" s="62">
        <v>53131609</v>
      </c>
      <c r="WIG1791" s="62">
        <v>53131609</v>
      </c>
      <c r="WIH1791" s="62">
        <v>53131609</v>
      </c>
      <c r="WII1791" s="62">
        <v>53131609</v>
      </c>
      <c r="WIJ1791" s="62">
        <v>53131609</v>
      </c>
      <c r="WIK1791" s="62">
        <v>53131609</v>
      </c>
      <c r="WIL1791" s="62">
        <v>53131609</v>
      </c>
      <c r="WIM1791" s="62">
        <v>53131609</v>
      </c>
      <c r="WIN1791" s="62">
        <v>53131609</v>
      </c>
      <c r="WIO1791" s="62">
        <v>53131609</v>
      </c>
      <c r="WIP1791" s="62">
        <v>53131609</v>
      </c>
      <c r="WIQ1791" s="62">
        <v>53131609</v>
      </c>
      <c r="WIR1791" s="62">
        <v>53131609</v>
      </c>
      <c r="WIS1791" s="62">
        <v>53131609</v>
      </c>
      <c r="WIT1791" s="62">
        <v>53131609</v>
      </c>
      <c r="WIU1791" s="62">
        <v>53131609</v>
      </c>
      <c r="WIV1791" s="62">
        <v>53131609</v>
      </c>
      <c r="WIW1791" s="62">
        <v>53131609</v>
      </c>
      <c r="WIX1791" s="62">
        <v>53131609</v>
      </c>
      <c r="WIY1791" s="62">
        <v>53131609</v>
      </c>
      <c r="WIZ1791" s="62">
        <v>53131609</v>
      </c>
      <c r="WJA1791" s="62">
        <v>53131609</v>
      </c>
      <c r="WJB1791" s="62">
        <v>53131609</v>
      </c>
      <c r="WJC1791" s="62">
        <v>53131609</v>
      </c>
      <c r="WJD1791" s="62">
        <v>53131609</v>
      </c>
      <c r="WJE1791" s="62">
        <v>53131609</v>
      </c>
      <c r="WJF1791" s="62">
        <v>53131609</v>
      </c>
      <c r="WJG1791" s="62">
        <v>53131609</v>
      </c>
      <c r="WJH1791" s="62">
        <v>53131609</v>
      </c>
      <c r="WJI1791" s="62">
        <v>53131609</v>
      </c>
      <c r="WJJ1791" s="62">
        <v>53131609</v>
      </c>
      <c r="WJK1791" s="62">
        <v>53131609</v>
      </c>
      <c r="WJL1791" s="62">
        <v>53131609</v>
      </c>
      <c r="WJM1791" s="62">
        <v>53131609</v>
      </c>
      <c r="WJN1791" s="62">
        <v>53131609</v>
      </c>
      <c r="WJO1791" s="62">
        <v>53131609</v>
      </c>
      <c r="WJP1791" s="62">
        <v>53131609</v>
      </c>
      <c r="WJQ1791" s="62">
        <v>53131609</v>
      </c>
      <c r="WJR1791" s="62">
        <v>53131609</v>
      </c>
      <c r="WJS1791" s="62">
        <v>53131609</v>
      </c>
      <c r="WJT1791" s="62">
        <v>53131609</v>
      </c>
      <c r="WJU1791" s="62">
        <v>53131609</v>
      </c>
      <c r="WJV1791" s="62">
        <v>53131609</v>
      </c>
      <c r="WJW1791" s="62">
        <v>53131609</v>
      </c>
      <c r="WJX1791" s="62">
        <v>53131609</v>
      </c>
      <c r="WJY1791" s="62">
        <v>53131609</v>
      </c>
      <c r="WJZ1791" s="62">
        <v>53131609</v>
      </c>
      <c r="WKA1791" s="62">
        <v>53131609</v>
      </c>
      <c r="WKB1791" s="62">
        <v>53131609</v>
      </c>
      <c r="WKC1791" s="62">
        <v>53131609</v>
      </c>
      <c r="WKD1791" s="62">
        <v>53131609</v>
      </c>
      <c r="WKE1791" s="62">
        <v>53131609</v>
      </c>
      <c r="WKF1791" s="62">
        <v>53131609</v>
      </c>
      <c r="WKG1791" s="62">
        <v>53131609</v>
      </c>
      <c r="WKH1791" s="62">
        <v>53131609</v>
      </c>
      <c r="WKI1791" s="62">
        <v>53131609</v>
      </c>
      <c r="WKJ1791" s="62">
        <v>53131609</v>
      </c>
      <c r="WKK1791" s="62">
        <v>53131609</v>
      </c>
      <c r="WKL1791" s="62">
        <v>53131609</v>
      </c>
      <c r="WKM1791" s="62">
        <v>53131609</v>
      </c>
      <c r="WKN1791" s="62">
        <v>53131609</v>
      </c>
      <c r="WKO1791" s="62">
        <v>53131609</v>
      </c>
      <c r="WKP1791" s="62">
        <v>53131609</v>
      </c>
      <c r="WKQ1791" s="62">
        <v>53131609</v>
      </c>
      <c r="WKR1791" s="62">
        <v>53131609</v>
      </c>
      <c r="WKS1791" s="62">
        <v>53131609</v>
      </c>
      <c r="WKT1791" s="62">
        <v>53131609</v>
      </c>
      <c r="WKU1791" s="62">
        <v>53131609</v>
      </c>
      <c r="WKV1791" s="62">
        <v>53131609</v>
      </c>
      <c r="WKW1791" s="62">
        <v>53131609</v>
      </c>
      <c r="WKX1791" s="62">
        <v>53131609</v>
      </c>
      <c r="WKY1791" s="62">
        <v>53131609</v>
      </c>
      <c r="WKZ1791" s="62">
        <v>53131609</v>
      </c>
      <c r="WLA1791" s="62">
        <v>53131609</v>
      </c>
      <c r="WLB1791" s="62">
        <v>53131609</v>
      </c>
      <c r="WLC1791" s="62">
        <v>53131609</v>
      </c>
      <c r="WLD1791" s="62">
        <v>53131609</v>
      </c>
      <c r="WLE1791" s="62">
        <v>53131609</v>
      </c>
      <c r="WLF1791" s="62">
        <v>53131609</v>
      </c>
      <c r="WLG1791" s="62">
        <v>53131609</v>
      </c>
      <c r="WLH1791" s="62">
        <v>53131609</v>
      </c>
      <c r="WLI1791" s="62">
        <v>53131609</v>
      </c>
      <c r="WLJ1791" s="62">
        <v>53131609</v>
      </c>
      <c r="WLK1791" s="62">
        <v>53131609</v>
      </c>
      <c r="WLL1791" s="62">
        <v>53131609</v>
      </c>
      <c r="WLM1791" s="62">
        <v>53131609</v>
      </c>
      <c r="WLN1791" s="62">
        <v>53131609</v>
      </c>
      <c r="WLO1791" s="62">
        <v>53131609</v>
      </c>
      <c r="WLP1791" s="62">
        <v>53131609</v>
      </c>
      <c r="WLQ1791" s="62">
        <v>53131609</v>
      </c>
      <c r="WLR1791" s="62">
        <v>53131609</v>
      </c>
      <c r="WLS1791" s="62">
        <v>53131609</v>
      </c>
      <c r="WLT1791" s="62">
        <v>53131609</v>
      </c>
      <c r="WLU1791" s="62">
        <v>53131609</v>
      </c>
      <c r="WLV1791" s="62">
        <v>53131609</v>
      </c>
      <c r="WLW1791" s="62">
        <v>53131609</v>
      </c>
      <c r="WLX1791" s="62">
        <v>53131609</v>
      </c>
      <c r="WLY1791" s="62">
        <v>53131609</v>
      </c>
      <c r="WLZ1791" s="62">
        <v>53131609</v>
      </c>
      <c r="WMA1791" s="62">
        <v>53131609</v>
      </c>
      <c r="WMB1791" s="62">
        <v>53131609</v>
      </c>
      <c r="WMC1791" s="62">
        <v>53131609</v>
      </c>
      <c r="WMD1791" s="62">
        <v>53131609</v>
      </c>
      <c r="WME1791" s="62">
        <v>53131609</v>
      </c>
      <c r="WMF1791" s="62">
        <v>53131609</v>
      </c>
      <c r="WMG1791" s="62">
        <v>53131609</v>
      </c>
      <c r="WMH1791" s="62">
        <v>53131609</v>
      </c>
      <c r="WMI1791" s="62">
        <v>53131609</v>
      </c>
      <c r="WMJ1791" s="62">
        <v>53131609</v>
      </c>
      <c r="WMK1791" s="62">
        <v>53131609</v>
      </c>
      <c r="WML1791" s="62">
        <v>53131609</v>
      </c>
      <c r="WMM1791" s="62">
        <v>53131609</v>
      </c>
      <c r="WMN1791" s="62">
        <v>53131609</v>
      </c>
      <c r="WMO1791" s="62">
        <v>53131609</v>
      </c>
      <c r="WMP1791" s="62">
        <v>53131609</v>
      </c>
      <c r="WMQ1791" s="62">
        <v>53131609</v>
      </c>
      <c r="WMR1791" s="62">
        <v>53131609</v>
      </c>
      <c r="WMS1791" s="62">
        <v>53131609</v>
      </c>
      <c r="WMT1791" s="62">
        <v>53131609</v>
      </c>
      <c r="WMU1791" s="62">
        <v>53131609</v>
      </c>
      <c r="WMV1791" s="62">
        <v>53131609</v>
      </c>
      <c r="WMW1791" s="62">
        <v>53131609</v>
      </c>
      <c r="WMX1791" s="62">
        <v>53131609</v>
      </c>
      <c r="WMY1791" s="62">
        <v>53131609</v>
      </c>
      <c r="WMZ1791" s="62">
        <v>53131609</v>
      </c>
      <c r="WNA1791" s="62">
        <v>53131609</v>
      </c>
      <c r="WNB1791" s="62">
        <v>53131609</v>
      </c>
      <c r="WNC1791" s="62">
        <v>53131609</v>
      </c>
      <c r="WND1791" s="62">
        <v>53131609</v>
      </c>
      <c r="WNE1791" s="62">
        <v>53131609</v>
      </c>
      <c r="WNF1791" s="62">
        <v>53131609</v>
      </c>
      <c r="WNG1791" s="62">
        <v>53131609</v>
      </c>
      <c r="WNH1791" s="62">
        <v>53131609</v>
      </c>
      <c r="WNI1791" s="62">
        <v>53131609</v>
      </c>
      <c r="WNJ1791" s="62">
        <v>53131609</v>
      </c>
      <c r="WNK1791" s="62">
        <v>53131609</v>
      </c>
      <c r="WNL1791" s="62">
        <v>53131609</v>
      </c>
      <c r="WNM1791" s="62">
        <v>53131609</v>
      </c>
      <c r="WNN1791" s="62">
        <v>53131609</v>
      </c>
      <c r="WNO1791" s="62">
        <v>53131609</v>
      </c>
      <c r="WNP1791" s="62">
        <v>53131609</v>
      </c>
      <c r="WNQ1791" s="62">
        <v>53131609</v>
      </c>
      <c r="WNR1791" s="62">
        <v>53131609</v>
      </c>
      <c r="WNS1791" s="62">
        <v>53131609</v>
      </c>
      <c r="WNT1791" s="62">
        <v>53131609</v>
      </c>
      <c r="WNU1791" s="62">
        <v>53131609</v>
      </c>
      <c r="WNV1791" s="62">
        <v>53131609</v>
      </c>
      <c r="WNW1791" s="62">
        <v>53131609</v>
      </c>
      <c r="WNX1791" s="62">
        <v>53131609</v>
      </c>
      <c r="WNY1791" s="62">
        <v>53131609</v>
      </c>
      <c r="WNZ1791" s="62">
        <v>53131609</v>
      </c>
      <c r="WOA1791" s="62">
        <v>53131609</v>
      </c>
      <c r="WOB1791" s="62">
        <v>53131609</v>
      </c>
      <c r="WOC1791" s="62">
        <v>53131609</v>
      </c>
      <c r="WOD1791" s="62">
        <v>53131609</v>
      </c>
      <c r="WOE1791" s="62">
        <v>53131609</v>
      </c>
      <c r="WOF1791" s="62">
        <v>53131609</v>
      </c>
      <c r="WOG1791" s="62">
        <v>53131609</v>
      </c>
      <c r="WOH1791" s="62">
        <v>53131609</v>
      </c>
      <c r="WOI1791" s="62">
        <v>53131609</v>
      </c>
      <c r="WOJ1791" s="62">
        <v>53131609</v>
      </c>
      <c r="WOK1791" s="62">
        <v>53131609</v>
      </c>
      <c r="WOL1791" s="62">
        <v>53131609</v>
      </c>
      <c r="WOM1791" s="62">
        <v>53131609</v>
      </c>
      <c r="WON1791" s="62">
        <v>53131609</v>
      </c>
      <c r="WOO1791" s="62">
        <v>53131609</v>
      </c>
      <c r="WOP1791" s="62">
        <v>53131609</v>
      </c>
      <c r="WOQ1791" s="62">
        <v>53131609</v>
      </c>
      <c r="WOR1791" s="62">
        <v>53131609</v>
      </c>
      <c r="WOS1791" s="62">
        <v>53131609</v>
      </c>
      <c r="WOT1791" s="62">
        <v>53131609</v>
      </c>
      <c r="WOU1791" s="62">
        <v>53131609</v>
      </c>
      <c r="WOV1791" s="62">
        <v>53131609</v>
      </c>
      <c r="WOW1791" s="62">
        <v>53131609</v>
      </c>
      <c r="WOX1791" s="62">
        <v>53131609</v>
      </c>
      <c r="WOY1791" s="62">
        <v>53131609</v>
      </c>
      <c r="WOZ1791" s="62">
        <v>53131609</v>
      </c>
      <c r="WPA1791" s="62">
        <v>53131609</v>
      </c>
      <c r="WPB1791" s="62">
        <v>53131609</v>
      </c>
      <c r="WPC1791" s="62">
        <v>53131609</v>
      </c>
      <c r="WPD1791" s="62">
        <v>53131609</v>
      </c>
      <c r="WPE1791" s="62">
        <v>53131609</v>
      </c>
      <c r="WPF1791" s="62">
        <v>53131609</v>
      </c>
      <c r="WPG1791" s="62">
        <v>53131609</v>
      </c>
      <c r="WPH1791" s="62">
        <v>53131609</v>
      </c>
      <c r="WPI1791" s="62">
        <v>53131609</v>
      </c>
      <c r="WPJ1791" s="62">
        <v>53131609</v>
      </c>
      <c r="WPK1791" s="62">
        <v>53131609</v>
      </c>
      <c r="WPL1791" s="62">
        <v>53131609</v>
      </c>
      <c r="WPM1791" s="62">
        <v>53131609</v>
      </c>
      <c r="WPN1791" s="62">
        <v>53131609</v>
      </c>
      <c r="WPO1791" s="62">
        <v>53131609</v>
      </c>
      <c r="WPP1791" s="62">
        <v>53131609</v>
      </c>
      <c r="WPQ1791" s="62">
        <v>53131609</v>
      </c>
      <c r="WPR1791" s="62">
        <v>53131609</v>
      </c>
      <c r="WPS1791" s="62">
        <v>53131609</v>
      </c>
      <c r="WPT1791" s="62">
        <v>53131609</v>
      </c>
      <c r="WPU1791" s="62">
        <v>53131609</v>
      </c>
      <c r="WPV1791" s="62">
        <v>53131609</v>
      </c>
      <c r="WPW1791" s="62">
        <v>53131609</v>
      </c>
      <c r="WPX1791" s="62">
        <v>53131609</v>
      </c>
      <c r="WPY1791" s="62">
        <v>53131609</v>
      </c>
      <c r="WPZ1791" s="62">
        <v>53131609</v>
      </c>
      <c r="WQA1791" s="62">
        <v>53131609</v>
      </c>
      <c r="WQB1791" s="62">
        <v>53131609</v>
      </c>
      <c r="WQC1791" s="62">
        <v>53131609</v>
      </c>
      <c r="WQD1791" s="62">
        <v>53131609</v>
      </c>
      <c r="WQE1791" s="62">
        <v>53131609</v>
      </c>
      <c r="WQF1791" s="62">
        <v>53131609</v>
      </c>
      <c r="WQG1791" s="62">
        <v>53131609</v>
      </c>
      <c r="WQH1791" s="62">
        <v>53131609</v>
      </c>
      <c r="WQI1791" s="62">
        <v>53131609</v>
      </c>
      <c r="WQJ1791" s="62">
        <v>53131609</v>
      </c>
      <c r="WQK1791" s="62">
        <v>53131609</v>
      </c>
      <c r="WQL1791" s="62">
        <v>53131609</v>
      </c>
      <c r="WQM1791" s="62">
        <v>53131609</v>
      </c>
      <c r="WQN1791" s="62">
        <v>53131609</v>
      </c>
      <c r="WQO1791" s="62">
        <v>53131609</v>
      </c>
      <c r="WQP1791" s="62">
        <v>53131609</v>
      </c>
      <c r="WQQ1791" s="62">
        <v>53131609</v>
      </c>
      <c r="WQR1791" s="62">
        <v>53131609</v>
      </c>
      <c r="WQS1791" s="62">
        <v>53131609</v>
      </c>
      <c r="WQT1791" s="62">
        <v>53131609</v>
      </c>
      <c r="WQU1791" s="62">
        <v>53131609</v>
      </c>
      <c r="WQV1791" s="62">
        <v>53131609</v>
      </c>
      <c r="WQW1791" s="62">
        <v>53131609</v>
      </c>
      <c r="WQX1791" s="62">
        <v>53131609</v>
      </c>
      <c r="WQY1791" s="62">
        <v>53131609</v>
      </c>
      <c r="WQZ1791" s="62">
        <v>53131609</v>
      </c>
      <c r="WRA1791" s="62">
        <v>53131609</v>
      </c>
      <c r="WRB1791" s="62">
        <v>53131609</v>
      </c>
      <c r="WRC1791" s="62">
        <v>53131609</v>
      </c>
      <c r="WRD1791" s="62">
        <v>53131609</v>
      </c>
      <c r="WRE1791" s="62">
        <v>53131609</v>
      </c>
      <c r="WRF1791" s="62">
        <v>53131609</v>
      </c>
      <c r="WRG1791" s="62">
        <v>53131609</v>
      </c>
      <c r="WRH1791" s="62">
        <v>53131609</v>
      </c>
      <c r="WRI1791" s="62">
        <v>53131609</v>
      </c>
      <c r="WRJ1791" s="62">
        <v>53131609</v>
      </c>
      <c r="WRK1791" s="62">
        <v>53131609</v>
      </c>
      <c r="WRL1791" s="62">
        <v>53131609</v>
      </c>
      <c r="WRM1791" s="62">
        <v>53131609</v>
      </c>
      <c r="WRN1791" s="62">
        <v>53131609</v>
      </c>
      <c r="WRO1791" s="62">
        <v>53131609</v>
      </c>
      <c r="WRP1791" s="62">
        <v>53131609</v>
      </c>
      <c r="WRQ1791" s="62">
        <v>53131609</v>
      </c>
      <c r="WRR1791" s="62">
        <v>53131609</v>
      </c>
      <c r="WRS1791" s="62">
        <v>53131609</v>
      </c>
      <c r="WRT1791" s="62">
        <v>53131609</v>
      </c>
      <c r="WRU1791" s="62">
        <v>53131609</v>
      </c>
      <c r="WRV1791" s="62">
        <v>53131609</v>
      </c>
      <c r="WRW1791" s="62">
        <v>53131609</v>
      </c>
      <c r="WRX1791" s="62">
        <v>53131609</v>
      </c>
      <c r="WRY1791" s="62">
        <v>53131609</v>
      </c>
      <c r="WRZ1791" s="62">
        <v>53131609</v>
      </c>
      <c r="WSA1791" s="62">
        <v>53131609</v>
      </c>
      <c r="WSB1791" s="62">
        <v>53131609</v>
      </c>
      <c r="WSC1791" s="62">
        <v>53131609</v>
      </c>
      <c r="WSD1791" s="62">
        <v>53131609</v>
      </c>
      <c r="WSE1791" s="62">
        <v>53131609</v>
      </c>
      <c r="WSF1791" s="62">
        <v>53131609</v>
      </c>
      <c r="WSG1791" s="62">
        <v>53131609</v>
      </c>
      <c r="WSH1791" s="62">
        <v>53131609</v>
      </c>
      <c r="WSI1791" s="62">
        <v>53131609</v>
      </c>
      <c r="WSJ1791" s="62">
        <v>53131609</v>
      </c>
      <c r="WSK1791" s="62">
        <v>53131609</v>
      </c>
      <c r="WSL1791" s="62">
        <v>53131609</v>
      </c>
      <c r="WSM1791" s="62">
        <v>53131609</v>
      </c>
      <c r="WSN1791" s="62">
        <v>53131609</v>
      </c>
      <c r="WSO1791" s="62">
        <v>53131609</v>
      </c>
      <c r="WSP1791" s="62">
        <v>53131609</v>
      </c>
      <c r="WSQ1791" s="62">
        <v>53131609</v>
      </c>
      <c r="WSR1791" s="62">
        <v>53131609</v>
      </c>
      <c r="WSS1791" s="62">
        <v>53131609</v>
      </c>
      <c r="WST1791" s="62">
        <v>53131609</v>
      </c>
      <c r="WSU1791" s="62">
        <v>53131609</v>
      </c>
      <c r="WSV1791" s="62">
        <v>53131609</v>
      </c>
      <c r="WSW1791" s="62">
        <v>53131609</v>
      </c>
      <c r="WSX1791" s="62">
        <v>53131609</v>
      </c>
      <c r="WSY1791" s="62">
        <v>53131609</v>
      </c>
      <c r="WSZ1791" s="62">
        <v>53131609</v>
      </c>
      <c r="WTA1791" s="62">
        <v>53131609</v>
      </c>
      <c r="WTB1791" s="62">
        <v>53131609</v>
      </c>
      <c r="WTC1791" s="62">
        <v>53131609</v>
      </c>
      <c r="WTD1791" s="62">
        <v>53131609</v>
      </c>
      <c r="WTE1791" s="62">
        <v>53131609</v>
      </c>
      <c r="WTF1791" s="62">
        <v>53131609</v>
      </c>
      <c r="WTG1791" s="62">
        <v>53131609</v>
      </c>
      <c r="WTH1791" s="62">
        <v>53131609</v>
      </c>
      <c r="WTI1791" s="62">
        <v>53131609</v>
      </c>
      <c r="WTJ1791" s="62">
        <v>53131609</v>
      </c>
      <c r="WTK1791" s="62">
        <v>53131609</v>
      </c>
      <c r="WTL1791" s="62">
        <v>53131609</v>
      </c>
      <c r="WTM1791" s="62">
        <v>53131609</v>
      </c>
      <c r="WTN1791" s="62">
        <v>53131609</v>
      </c>
      <c r="WTO1791" s="62">
        <v>53131609</v>
      </c>
      <c r="WTP1791" s="62">
        <v>53131609</v>
      </c>
      <c r="WTQ1791" s="62">
        <v>53131609</v>
      </c>
      <c r="WTR1791" s="62">
        <v>53131609</v>
      </c>
      <c r="WTS1791" s="62">
        <v>53131609</v>
      </c>
      <c r="WTT1791" s="62">
        <v>53131609</v>
      </c>
      <c r="WTU1791" s="62">
        <v>53131609</v>
      </c>
      <c r="WTV1791" s="62">
        <v>53131609</v>
      </c>
      <c r="WTW1791" s="62">
        <v>53131609</v>
      </c>
      <c r="WTX1791" s="62">
        <v>53131609</v>
      </c>
      <c r="WTY1791" s="62">
        <v>53131609</v>
      </c>
      <c r="WTZ1791" s="62">
        <v>53131609</v>
      </c>
      <c r="WUA1791" s="62">
        <v>53131609</v>
      </c>
      <c r="WUB1791" s="62">
        <v>53131609</v>
      </c>
      <c r="WUC1791" s="62">
        <v>53131609</v>
      </c>
      <c r="WUD1791" s="62">
        <v>53131609</v>
      </c>
      <c r="WUE1791" s="62">
        <v>53131609</v>
      </c>
      <c r="WUF1791" s="62">
        <v>53131609</v>
      </c>
      <c r="WUG1791" s="62">
        <v>53131609</v>
      </c>
      <c r="WUH1791" s="62">
        <v>53131609</v>
      </c>
      <c r="WUI1791" s="62">
        <v>53131609</v>
      </c>
      <c r="WUJ1791" s="62">
        <v>53131609</v>
      </c>
      <c r="WUK1791" s="62">
        <v>53131609</v>
      </c>
      <c r="WUL1791" s="62">
        <v>53131609</v>
      </c>
      <c r="WUM1791" s="62">
        <v>53131609</v>
      </c>
      <c r="WUN1791" s="62">
        <v>53131609</v>
      </c>
      <c r="WUO1791" s="62">
        <v>53131609</v>
      </c>
      <c r="WUP1791" s="62">
        <v>53131609</v>
      </c>
      <c r="WUQ1791" s="62">
        <v>53131609</v>
      </c>
      <c r="WUR1791" s="62">
        <v>53131609</v>
      </c>
      <c r="WUS1791" s="62">
        <v>53131609</v>
      </c>
      <c r="WUT1791" s="62">
        <v>53131609</v>
      </c>
      <c r="WUU1791" s="62">
        <v>53131609</v>
      </c>
      <c r="WUV1791" s="62">
        <v>53131609</v>
      </c>
      <c r="WUW1791" s="62">
        <v>53131609</v>
      </c>
      <c r="WUX1791" s="62">
        <v>53131609</v>
      </c>
      <c r="WUY1791" s="62">
        <v>53131609</v>
      </c>
      <c r="WUZ1791" s="62">
        <v>53131609</v>
      </c>
      <c r="WVA1791" s="62">
        <v>53131609</v>
      </c>
      <c r="WVB1791" s="62">
        <v>53131609</v>
      </c>
      <c r="WVC1791" s="62">
        <v>53131609</v>
      </c>
      <c r="WVD1791" s="62">
        <v>53131609</v>
      </c>
      <c r="WVE1791" s="62">
        <v>53131609</v>
      </c>
      <c r="WVF1791" s="62">
        <v>53131609</v>
      </c>
      <c r="WVG1791" s="62">
        <v>53131609</v>
      </c>
      <c r="WVH1791" s="62">
        <v>53131609</v>
      </c>
      <c r="WVI1791" s="62">
        <v>53131609</v>
      </c>
      <c r="WVJ1791" s="62">
        <v>53131609</v>
      </c>
      <c r="WVK1791" s="62">
        <v>53131609</v>
      </c>
      <c r="WVL1791" s="62">
        <v>53131609</v>
      </c>
      <c r="WVM1791" s="62">
        <v>53131609</v>
      </c>
      <c r="WVN1791" s="62">
        <v>53131609</v>
      </c>
      <c r="WVO1791" s="62">
        <v>53131609</v>
      </c>
      <c r="WVP1791" s="62">
        <v>53131609</v>
      </c>
      <c r="WVQ1791" s="62">
        <v>53131609</v>
      </c>
      <c r="WVR1791" s="62">
        <v>53131609</v>
      </c>
      <c r="WVS1791" s="62">
        <v>53131609</v>
      </c>
      <c r="WVT1791" s="62">
        <v>53131609</v>
      </c>
      <c r="WVU1791" s="62">
        <v>53131609</v>
      </c>
      <c r="WVV1791" s="62">
        <v>53131609</v>
      </c>
      <c r="WVW1791" s="62">
        <v>53131609</v>
      </c>
      <c r="WVX1791" s="62">
        <v>53131609</v>
      </c>
      <c r="WVY1791" s="62">
        <v>53131609</v>
      </c>
      <c r="WVZ1791" s="62">
        <v>53131609</v>
      </c>
      <c r="WWA1791" s="62">
        <v>53131609</v>
      </c>
      <c r="WWB1791" s="62">
        <v>53131609</v>
      </c>
      <c r="WWC1791" s="62">
        <v>53131609</v>
      </c>
      <c r="WWD1791" s="62">
        <v>53131609</v>
      </c>
      <c r="WWE1791" s="62">
        <v>53131609</v>
      </c>
      <c r="WWF1791" s="62">
        <v>53131609</v>
      </c>
      <c r="WWG1791" s="62">
        <v>53131609</v>
      </c>
      <c r="WWH1791" s="62">
        <v>53131609</v>
      </c>
      <c r="WWI1791" s="62">
        <v>53131609</v>
      </c>
      <c r="WWJ1791" s="62">
        <v>53131609</v>
      </c>
      <c r="WWK1791" s="62">
        <v>53131609</v>
      </c>
      <c r="WWL1791" s="62">
        <v>53131609</v>
      </c>
      <c r="WWM1791" s="62">
        <v>53131609</v>
      </c>
      <c r="WWN1791" s="62">
        <v>53131609</v>
      </c>
      <c r="WWO1791" s="62">
        <v>53131609</v>
      </c>
      <c r="WWP1791" s="62">
        <v>53131609</v>
      </c>
      <c r="WWQ1791" s="62">
        <v>53131609</v>
      </c>
      <c r="WWR1791" s="62">
        <v>53131609</v>
      </c>
      <c r="WWS1791" s="62">
        <v>53131609</v>
      </c>
      <c r="WWT1791" s="62">
        <v>53131609</v>
      </c>
      <c r="WWU1791" s="62">
        <v>53131609</v>
      </c>
      <c r="WWV1791" s="62">
        <v>53131609</v>
      </c>
      <c r="WWW1791" s="62">
        <v>53131609</v>
      </c>
      <c r="WWX1791" s="62">
        <v>53131609</v>
      </c>
      <c r="WWY1791" s="62">
        <v>53131609</v>
      </c>
      <c r="WWZ1791" s="62">
        <v>53131609</v>
      </c>
      <c r="WXA1791" s="62">
        <v>53131609</v>
      </c>
      <c r="WXB1791" s="62">
        <v>53131609</v>
      </c>
      <c r="WXC1791" s="62">
        <v>53131609</v>
      </c>
      <c r="WXD1791" s="62">
        <v>53131609</v>
      </c>
      <c r="WXE1791" s="62">
        <v>53131609</v>
      </c>
      <c r="WXF1791" s="62">
        <v>53131609</v>
      </c>
      <c r="WXG1791" s="62">
        <v>53131609</v>
      </c>
      <c r="WXH1791" s="62">
        <v>53131609</v>
      </c>
      <c r="WXI1791" s="62">
        <v>53131609</v>
      </c>
      <c r="WXJ1791" s="62">
        <v>53131609</v>
      </c>
      <c r="WXK1791" s="62">
        <v>53131609</v>
      </c>
      <c r="WXL1791" s="62">
        <v>53131609</v>
      </c>
      <c r="WXM1791" s="62">
        <v>53131609</v>
      </c>
      <c r="WXN1791" s="62">
        <v>53131609</v>
      </c>
      <c r="WXO1791" s="62">
        <v>53131609</v>
      </c>
      <c r="WXP1791" s="62">
        <v>53131609</v>
      </c>
      <c r="WXQ1791" s="62">
        <v>53131609</v>
      </c>
      <c r="WXR1791" s="62">
        <v>53131609</v>
      </c>
      <c r="WXS1791" s="62">
        <v>53131609</v>
      </c>
      <c r="WXT1791" s="62">
        <v>53131609</v>
      </c>
      <c r="WXU1791" s="62">
        <v>53131609</v>
      </c>
      <c r="WXV1791" s="62">
        <v>53131609</v>
      </c>
      <c r="WXW1791" s="62">
        <v>53131609</v>
      </c>
      <c r="WXX1791" s="62">
        <v>53131609</v>
      </c>
      <c r="WXY1791" s="62">
        <v>53131609</v>
      </c>
      <c r="WXZ1791" s="62">
        <v>53131609</v>
      </c>
      <c r="WYA1791" s="62">
        <v>53131609</v>
      </c>
      <c r="WYB1791" s="62">
        <v>53131609</v>
      </c>
      <c r="WYC1791" s="62">
        <v>53131609</v>
      </c>
      <c r="WYD1791" s="62">
        <v>53131609</v>
      </c>
      <c r="WYE1791" s="62">
        <v>53131609</v>
      </c>
      <c r="WYF1791" s="62">
        <v>53131609</v>
      </c>
      <c r="WYG1791" s="62">
        <v>53131609</v>
      </c>
      <c r="WYH1791" s="62">
        <v>53131609</v>
      </c>
      <c r="WYI1791" s="62">
        <v>53131609</v>
      </c>
      <c r="WYJ1791" s="62">
        <v>53131609</v>
      </c>
      <c r="WYK1791" s="62">
        <v>53131609</v>
      </c>
      <c r="WYL1791" s="62">
        <v>53131609</v>
      </c>
      <c r="WYM1791" s="62">
        <v>53131609</v>
      </c>
      <c r="WYN1791" s="62">
        <v>53131609</v>
      </c>
      <c r="WYO1791" s="62">
        <v>53131609</v>
      </c>
      <c r="WYP1791" s="62">
        <v>53131609</v>
      </c>
      <c r="WYQ1791" s="62">
        <v>53131609</v>
      </c>
      <c r="WYR1791" s="62">
        <v>53131609</v>
      </c>
      <c r="WYS1791" s="62">
        <v>53131609</v>
      </c>
      <c r="WYT1791" s="62">
        <v>53131609</v>
      </c>
      <c r="WYU1791" s="62">
        <v>53131609</v>
      </c>
      <c r="WYV1791" s="62">
        <v>53131609</v>
      </c>
      <c r="WYW1791" s="62">
        <v>53131609</v>
      </c>
      <c r="WYX1791" s="62">
        <v>53131609</v>
      </c>
      <c r="WYY1791" s="62">
        <v>53131609</v>
      </c>
      <c r="WYZ1791" s="62">
        <v>53131609</v>
      </c>
      <c r="WZA1791" s="62">
        <v>53131609</v>
      </c>
      <c r="WZB1791" s="62">
        <v>53131609</v>
      </c>
      <c r="WZC1791" s="62">
        <v>53131609</v>
      </c>
      <c r="WZD1791" s="62">
        <v>53131609</v>
      </c>
      <c r="WZE1791" s="62">
        <v>53131609</v>
      </c>
      <c r="WZF1791" s="62">
        <v>53131609</v>
      </c>
      <c r="WZG1791" s="62">
        <v>53131609</v>
      </c>
      <c r="WZH1791" s="62">
        <v>53131609</v>
      </c>
      <c r="WZI1791" s="62">
        <v>53131609</v>
      </c>
      <c r="WZJ1791" s="62">
        <v>53131609</v>
      </c>
      <c r="WZK1791" s="62">
        <v>53131609</v>
      </c>
      <c r="WZL1791" s="62">
        <v>53131609</v>
      </c>
      <c r="WZM1791" s="62">
        <v>53131609</v>
      </c>
      <c r="WZN1791" s="62">
        <v>53131609</v>
      </c>
      <c r="WZO1791" s="62">
        <v>53131609</v>
      </c>
      <c r="WZP1791" s="62">
        <v>53131609</v>
      </c>
      <c r="WZQ1791" s="62">
        <v>53131609</v>
      </c>
      <c r="WZR1791" s="62">
        <v>53131609</v>
      </c>
      <c r="WZS1791" s="62">
        <v>53131609</v>
      </c>
      <c r="WZT1791" s="62">
        <v>53131609</v>
      </c>
      <c r="WZU1791" s="62">
        <v>53131609</v>
      </c>
      <c r="WZV1791" s="62">
        <v>53131609</v>
      </c>
      <c r="WZW1791" s="62">
        <v>53131609</v>
      </c>
      <c r="WZX1791" s="62">
        <v>53131609</v>
      </c>
      <c r="WZY1791" s="62">
        <v>53131609</v>
      </c>
      <c r="WZZ1791" s="62">
        <v>53131609</v>
      </c>
      <c r="XAA1791" s="62">
        <v>53131609</v>
      </c>
      <c r="XAB1791" s="62">
        <v>53131609</v>
      </c>
      <c r="XAC1791" s="62">
        <v>53131609</v>
      </c>
      <c r="XAD1791" s="62">
        <v>53131609</v>
      </c>
      <c r="XAE1791" s="62">
        <v>53131609</v>
      </c>
      <c r="XAF1791" s="62">
        <v>53131609</v>
      </c>
      <c r="XAG1791" s="62">
        <v>53131609</v>
      </c>
      <c r="XAH1791" s="62">
        <v>53131609</v>
      </c>
      <c r="XAI1791" s="62">
        <v>53131609</v>
      </c>
      <c r="XAJ1791" s="62">
        <v>53131609</v>
      </c>
      <c r="XAK1791" s="62">
        <v>53131609</v>
      </c>
      <c r="XAL1791" s="62">
        <v>53131609</v>
      </c>
      <c r="XAM1791" s="62">
        <v>53131609</v>
      </c>
      <c r="XAN1791" s="62">
        <v>53131609</v>
      </c>
      <c r="XAO1791" s="62">
        <v>53131609</v>
      </c>
      <c r="XAP1791" s="62">
        <v>53131609</v>
      </c>
      <c r="XAQ1791" s="62">
        <v>53131609</v>
      </c>
      <c r="XAR1791" s="62">
        <v>53131609</v>
      </c>
      <c r="XAS1791" s="62">
        <v>53131609</v>
      </c>
      <c r="XAT1791" s="62">
        <v>53131609</v>
      </c>
      <c r="XAU1791" s="62">
        <v>53131609</v>
      </c>
      <c r="XAV1791" s="62">
        <v>53131609</v>
      </c>
      <c r="XAW1791" s="62">
        <v>53131609</v>
      </c>
      <c r="XAX1791" s="62">
        <v>53131609</v>
      </c>
      <c r="XAY1791" s="62">
        <v>53131609</v>
      </c>
      <c r="XAZ1791" s="62">
        <v>53131609</v>
      </c>
      <c r="XBA1791" s="62">
        <v>53131609</v>
      </c>
      <c r="XBB1791" s="62">
        <v>53131609</v>
      </c>
      <c r="XBC1791" s="62">
        <v>53131609</v>
      </c>
      <c r="XBD1791" s="62">
        <v>53131609</v>
      </c>
      <c r="XBE1791" s="62">
        <v>53131609</v>
      </c>
      <c r="XBF1791" s="62">
        <v>53131609</v>
      </c>
      <c r="XBG1791" s="62">
        <v>53131609</v>
      </c>
      <c r="XBH1791" s="62">
        <v>53131609</v>
      </c>
      <c r="XBI1791" s="62">
        <v>53131609</v>
      </c>
      <c r="XBJ1791" s="62">
        <v>53131609</v>
      </c>
      <c r="XBK1791" s="62">
        <v>53131609</v>
      </c>
      <c r="XBL1791" s="62">
        <v>53131609</v>
      </c>
      <c r="XBM1791" s="62">
        <v>53131609</v>
      </c>
      <c r="XBN1791" s="62">
        <v>53131609</v>
      </c>
      <c r="XBO1791" s="62">
        <v>53131609</v>
      </c>
      <c r="XBP1791" s="62">
        <v>53131609</v>
      </c>
      <c r="XBQ1791" s="62">
        <v>53131609</v>
      </c>
      <c r="XBR1791" s="62">
        <v>53131609</v>
      </c>
      <c r="XBS1791" s="62">
        <v>53131609</v>
      </c>
      <c r="XBT1791" s="62">
        <v>53131609</v>
      </c>
      <c r="XBU1791" s="62">
        <v>53131609</v>
      </c>
      <c r="XBV1791" s="62">
        <v>53131609</v>
      </c>
      <c r="XBW1791" s="62">
        <v>53131609</v>
      </c>
      <c r="XBX1791" s="62">
        <v>53131609</v>
      </c>
      <c r="XBY1791" s="62">
        <v>53131609</v>
      </c>
      <c r="XBZ1791" s="62">
        <v>53131609</v>
      </c>
      <c r="XCA1791" s="62">
        <v>53131609</v>
      </c>
      <c r="XCB1791" s="62">
        <v>53131609</v>
      </c>
      <c r="XCC1791" s="62">
        <v>53131609</v>
      </c>
      <c r="XCD1791" s="62">
        <v>53131609</v>
      </c>
      <c r="XCE1791" s="62">
        <v>53131609</v>
      </c>
      <c r="XCF1791" s="62">
        <v>53131609</v>
      </c>
      <c r="XCG1791" s="62">
        <v>53131609</v>
      </c>
      <c r="XCH1791" s="62">
        <v>53131609</v>
      </c>
      <c r="XCI1791" s="62">
        <v>53131609</v>
      </c>
      <c r="XCJ1791" s="62">
        <v>53131609</v>
      </c>
      <c r="XCK1791" s="62">
        <v>53131609</v>
      </c>
      <c r="XCL1791" s="62">
        <v>53131609</v>
      </c>
      <c r="XCM1791" s="62">
        <v>53131609</v>
      </c>
      <c r="XCN1791" s="62">
        <v>53131609</v>
      </c>
      <c r="XCO1791" s="62">
        <v>53131609</v>
      </c>
      <c r="XCP1791" s="62">
        <v>53131609</v>
      </c>
      <c r="XCQ1791" s="62">
        <v>53131609</v>
      </c>
      <c r="XCR1791" s="62">
        <v>53131609</v>
      </c>
      <c r="XCS1791" s="62">
        <v>53131609</v>
      </c>
      <c r="XCT1791" s="62">
        <v>53131609</v>
      </c>
      <c r="XCU1791" s="62">
        <v>53131609</v>
      </c>
      <c r="XCV1791" s="62">
        <v>53131609</v>
      </c>
      <c r="XCW1791" s="62">
        <v>53131609</v>
      </c>
      <c r="XCX1791" s="62">
        <v>53131609</v>
      </c>
      <c r="XCY1791" s="62">
        <v>53131609</v>
      </c>
      <c r="XCZ1791" s="62">
        <v>53131609</v>
      </c>
      <c r="XDA1791" s="62">
        <v>53131609</v>
      </c>
      <c r="XDB1791" s="62">
        <v>53131609</v>
      </c>
      <c r="XDC1791" s="62">
        <v>53131609</v>
      </c>
      <c r="XDD1791" s="62">
        <v>53131609</v>
      </c>
      <c r="XDE1791" s="62">
        <v>53131609</v>
      </c>
      <c r="XDF1791" s="62">
        <v>53131609</v>
      </c>
      <c r="XDG1791" s="62">
        <v>53131609</v>
      </c>
      <c r="XDH1791" s="62">
        <v>53131609</v>
      </c>
      <c r="XDI1791" s="62">
        <v>53131609</v>
      </c>
      <c r="XDJ1791" s="62">
        <v>53131609</v>
      </c>
      <c r="XDK1791" s="62">
        <v>53131609</v>
      </c>
      <c r="XDL1791" s="62">
        <v>53131609</v>
      </c>
      <c r="XDM1791" s="62">
        <v>53131609</v>
      </c>
      <c r="XDN1791" s="62">
        <v>53131609</v>
      </c>
      <c r="XDO1791" s="62">
        <v>53131609</v>
      </c>
      <c r="XDP1791" s="62">
        <v>53131609</v>
      </c>
      <c r="XDQ1791" s="62">
        <v>53131609</v>
      </c>
      <c r="XDR1791" s="62">
        <v>53131609</v>
      </c>
      <c r="XDS1791" s="62">
        <v>53131609</v>
      </c>
      <c r="XDT1791" s="62">
        <v>53131609</v>
      </c>
      <c r="XDU1791" s="62">
        <v>53131609</v>
      </c>
      <c r="XDV1791" s="62">
        <v>53131609</v>
      </c>
      <c r="XDW1791" s="62">
        <v>53131609</v>
      </c>
      <c r="XDX1791" s="62">
        <v>53131609</v>
      </c>
      <c r="XDY1791" s="62">
        <v>53131609</v>
      </c>
      <c r="XDZ1791" s="62">
        <v>53131609</v>
      </c>
      <c r="XEA1791" s="62">
        <v>53131609</v>
      </c>
      <c r="XEB1791" s="62">
        <v>53131609</v>
      </c>
      <c r="XEC1791" s="62">
        <v>53131609</v>
      </c>
      <c r="XED1791" s="62">
        <v>53131609</v>
      </c>
      <c r="XEE1791" s="62">
        <v>53131609</v>
      </c>
      <c r="XEF1791" s="62">
        <v>53131609</v>
      </c>
      <c r="XEG1791" s="62">
        <v>53131609</v>
      </c>
      <c r="XEH1791" s="62">
        <v>53131609</v>
      </c>
      <c r="XEI1791" s="62">
        <v>53131609</v>
      </c>
      <c r="XEJ1791" s="62">
        <v>53131609</v>
      </c>
      <c r="XEK1791" s="62">
        <v>53131609</v>
      </c>
      <c r="XEL1791" s="62">
        <v>53131609</v>
      </c>
      <c r="XEM1791" s="62">
        <v>53131609</v>
      </c>
      <c r="XEN1791" s="62">
        <v>53131609</v>
      </c>
      <c r="XEO1791" s="62">
        <v>53131609</v>
      </c>
      <c r="XEP1791" s="62">
        <v>53131609</v>
      </c>
      <c r="XEQ1791" s="62">
        <v>53131609</v>
      </c>
      <c r="XER1791" s="62">
        <v>53131609</v>
      </c>
      <c r="XES1791" s="62">
        <v>53131609</v>
      </c>
      <c r="XET1791" s="62">
        <v>53131609</v>
      </c>
      <c r="XEU1791" s="62">
        <v>53131609</v>
      </c>
      <c r="XEV1791" s="62">
        <v>53131609</v>
      </c>
      <c r="XEW1791" s="62">
        <v>53131609</v>
      </c>
      <c r="XEX1791" s="62">
        <v>53131609</v>
      </c>
      <c r="XEY1791" s="62">
        <v>53131609</v>
      </c>
      <c r="XEZ1791" s="62">
        <v>53131609</v>
      </c>
      <c r="XFA1791" s="62">
        <v>53131609</v>
      </c>
      <c r="XFB1791" s="62">
        <v>53131609</v>
      </c>
      <c r="XFC1791" s="62">
        <v>53131609</v>
      </c>
      <c r="XFD1791" s="62">
        <v>53131609</v>
      </c>
    </row>
    <row r="1792" spans="1:16384" ht="14.1" customHeight="1" x14ac:dyDescent="0.2">
      <c r="A1792" s="97">
        <v>14111519</v>
      </c>
      <c r="B1792" s="101" t="s">
        <v>19110</v>
      </c>
      <c r="C1792" s="81" t="s">
        <v>1471</v>
      </c>
      <c r="D1792" s="81">
        <v>50</v>
      </c>
      <c r="E1792" s="91">
        <v>120</v>
      </c>
      <c r="F1792" s="92">
        <f t="shared" ca="1" si="46"/>
        <v>6000</v>
      </c>
      <c r="G1792" s="108"/>
      <c r="H1792" s="108"/>
      <c r="I1792" s="108"/>
      <c r="J1792" s="108"/>
      <c r="K1792" s="102"/>
      <c r="L1792" s="102"/>
      <c r="M1792" s="102"/>
      <c r="N1792" s="106"/>
      <c r="O1792" s="62"/>
      <c r="P1792" s="62"/>
      <c r="Q1792" s="62"/>
      <c r="R1792" s="62"/>
      <c r="S1792" s="62"/>
      <c r="T1792" s="62"/>
      <c r="U1792" s="62"/>
      <c r="V1792" s="62"/>
      <c r="W1792" s="62"/>
      <c r="X1792" s="62"/>
      <c r="Y1792" s="62"/>
      <c r="Z1792" s="62"/>
      <c r="AA1792" s="62"/>
      <c r="AB1792" s="62"/>
      <c r="AC1792" s="62"/>
      <c r="AD1792" s="62"/>
      <c r="AE1792" s="62"/>
      <c r="AF1792" s="62"/>
      <c r="AG1792" s="62"/>
      <c r="AH1792" s="62"/>
      <c r="AI1792" s="62"/>
      <c r="AJ1792" s="62"/>
      <c r="AK1792" s="62"/>
      <c r="AL1792" s="62"/>
      <c r="AM1792" s="62"/>
      <c r="AN1792" s="62">
        <v>53131609</v>
      </c>
      <c r="AO1792" s="62">
        <v>53131609</v>
      </c>
      <c r="AP1792" s="62">
        <v>53131609</v>
      </c>
      <c r="AQ1792" s="62">
        <v>53131609</v>
      </c>
      <c r="AR1792" s="62">
        <v>53131609</v>
      </c>
      <c r="AS1792" s="62">
        <v>53131609</v>
      </c>
      <c r="AT1792" s="62">
        <v>53131609</v>
      </c>
      <c r="AU1792" s="62">
        <v>53131609</v>
      </c>
      <c r="AV1792" s="62">
        <v>53131609</v>
      </c>
      <c r="AW1792" s="62">
        <v>53131609</v>
      </c>
      <c r="AX1792" s="62">
        <v>53131609</v>
      </c>
      <c r="AY1792" s="62">
        <v>53131609</v>
      </c>
      <c r="AZ1792" s="62">
        <v>53131609</v>
      </c>
      <c r="BA1792" s="62">
        <v>53131609</v>
      </c>
      <c r="BB1792" s="62">
        <v>53131609</v>
      </c>
      <c r="BC1792" s="62">
        <v>53131609</v>
      </c>
      <c r="BD1792" s="62">
        <v>53131609</v>
      </c>
      <c r="BE1792" s="62">
        <v>53131609</v>
      </c>
      <c r="BF1792" s="62">
        <v>53131609</v>
      </c>
      <c r="BG1792" s="62">
        <v>53131609</v>
      </c>
      <c r="BH1792" s="62">
        <v>53131609</v>
      </c>
      <c r="BI1792" s="62">
        <v>53131609</v>
      </c>
      <c r="BJ1792" s="62">
        <v>53131609</v>
      </c>
      <c r="BK1792" s="62">
        <v>53131609</v>
      </c>
      <c r="BL1792" s="62">
        <v>53131609</v>
      </c>
      <c r="BM1792" s="62">
        <v>53131609</v>
      </c>
      <c r="BN1792" s="62">
        <v>53131609</v>
      </c>
      <c r="BO1792" s="62">
        <v>53131609</v>
      </c>
      <c r="BP1792" s="62">
        <v>53131609</v>
      </c>
      <c r="BQ1792" s="62">
        <v>53131609</v>
      </c>
      <c r="BR1792" s="62">
        <v>53131609</v>
      </c>
      <c r="BS1792" s="62">
        <v>53131609</v>
      </c>
      <c r="BT1792" s="62">
        <v>53131609</v>
      </c>
      <c r="BU1792" s="62">
        <v>53131609</v>
      </c>
      <c r="BV1792" s="62">
        <v>53131609</v>
      </c>
      <c r="BW1792" s="62">
        <v>53131609</v>
      </c>
      <c r="BX1792" s="62">
        <v>53131609</v>
      </c>
      <c r="BY1792" s="62">
        <v>53131609</v>
      </c>
      <c r="BZ1792" s="62">
        <v>53131609</v>
      </c>
      <c r="CA1792" s="62">
        <v>53131609</v>
      </c>
      <c r="CB1792" s="62">
        <v>53131609</v>
      </c>
      <c r="CC1792" s="62">
        <v>53131609</v>
      </c>
      <c r="CD1792" s="62">
        <v>53131609</v>
      </c>
      <c r="CE1792" s="62">
        <v>53131609</v>
      </c>
      <c r="CF1792" s="62">
        <v>53131609</v>
      </c>
      <c r="CG1792" s="62">
        <v>53131609</v>
      </c>
      <c r="CH1792" s="62">
        <v>53131609</v>
      </c>
      <c r="CI1792" s="62">
        <v>53131609</v>
      </c>
      <c r="CJ1792" s="62">
        <v>53131609</v>
      </c>
      <c r="CK1792" s="62">
        <v>53131609</v>
      </c>
      <c r="CL1792" s="62">
        <v>53131609</v>
      </c>
      <c r="CM1792" s="62">
        <v>53131609</v>
      </c>
      <c r="CN1792" s="62">
        <v>53131609</v>
      </c>
      <c r="CO1792" s="62">
        <v>53131609</v>
      </c>
      <c r="CP1792" s="62">
        <v>53131609</v>
      </c>
      <c r="CQ1792" s="62">
        <v>53131609</v>
      </c>
      <c r="CR1792" s="62">
        <v>53131609</v>
      </c>
      <c r="CS1792" s="62">
        <v>53131609</v>
      </c>
      <c r="CT1792" s="62">
        <v>53131609</v>
      </c>
      <c r="CU1792" s="62">
        <v>53131609</v>
      </c>
      <c r="CV1792" s="62">
        <v>53131609</v>
      </c>
      <c r="CW1792" s="62">
        <v>53131609</v>
      </c>
      <c r="CX1792" s="62">
        <v>53131609</v>
      </c>
      <c r="CY1792" s="62">
        <v>53131609</v>
      </c>
      <c r="CZ1792" s="62">
        <v>53131609</v>
      </c>
      <c r="DA1792" s="62">
        <v>53131609</v>
      </c>
      <c r="DB1792" s="62">
        <v>53131609</v>
      </c>
      <c r="DC1792" s="62">
        <v>53131609</v>
      </c>
      <c r="DD1792" s="62">
        <v>53131609</v>
      </c>
      <c r="DE1792" s="62">
        <v>53131609</v>
      </c>
      <c r="DF1792" s="62">
        <v>53131609</v>
      </c>
      <c r="DG1792" s="62">
        <v>53131609</v>
      </c>
      <c r="DH1792" s="62">
        <v>53131609</v>
      </c>
      <c r="DI1792" s="62">
        <v>53131609</v>
      </c>
      <c r="DJ1792" s="62">
        <v>53131609</v>
      </c>
      <c r="DK1792" s="62">
        <v>53131609</v>
      </c>
      <c r="DL1792" s="62">
        <v>53131609</v>
      </c>
      <c r="DM1792" s="62">
        <v>53131609</v>
      </c>
      <c r="DN1792" s="62">
        <v>53131609</v>
      </c>
      <c r="DO1792" s="62">
        <v>53131609</v>
      </c>
      <c r="DP1792" s="62">
        <v>53131609</v>
      </c>
      <c r="DQ1792" s="62">
        <v>53131609</v>
      </c>
      <c r="DR1792" s="62">
        <v>53131609</v>
      </c>
      <c r="DS1792" s="62">
        <v>53131609</v>
      </c>
      <c r="DT1792" s="62">
        <v>53131609</v>
      </c>
      <c r="DU1792" s="62">
        <v>53131609</v>
      </c>
      <c r="DV1792" s="62">
        <v>53131609</v>
      </c>
      <c r="DW1792" s="62">
        <v>53131609</v>
      </c>
      <c r="DX1792" s="62">
        <v>53131609</v>
      </c>
      <c r="DY1792" s="62">
        <v>53131609</v>
      </c>
      <c r="DZ1792" s="62">
        <v>53131609</v>
      </c>
      <c r="EA1792" s="62">
        <v>53131609</v>
      </c>
      <c r="EB1792" s="62">
        <v>53131609</v>
      </c>
      <c r="EC1792" s="62">
        <v>53131609</v>
      </c>
      <c r="ED1792" s="62">
        <v>53131609</v>
      </c>
      <c r="EE1792" s="62">
        <v>53131609</v>
      </c>
      <c r="EF1792" s="62">
        <v>53131609</v>
      </c>
      <c r="EG1792" s="62">
        <v>53131609</v>
      </c>
      <c r="EH1792" s="62">
        <v>53131609</v>
      </c>
      <c r="EI1792" s="62">
        <v>53131609</v>
      </c>
      <c r="EJ1792" s="62">
        <v>53131609</v>
      </c>
      <c r="EK1792" s="62">
        <v>53131609</v>
      </c>
      <c r="EL1792" s="62">
        <v>53131609</v>
      </c>
      <c r="EM1792" s="62">
        <v>53131609</v>
      </c>
      <c r="EN1792" s="62">
        <v>53131609</v>
      </c>
      <c r="EO1792" s="62">
        <v>53131609</v>
      </c>
      <c r="EP1792" s="62">
        <v>53131609</v>
      </c>
      <c r="EQ1792" s="62">
        <v>53131609</v>
      </c>
      <c r="ER1792" s="62">
        <v>53131609</v>
      </c>
      <c r="ES1792" s="62">
        <v>53131609</v>
      </c>
      <c r="ET1792" s="62">
        <v>53131609</v>
      </c>
      <c r="EU1792" s="62">
        <v>53131609</v>
      </c>
      <c r="EV1792" s="62">
        <v>53131609</v>
      </c>
      <c r="EW1792" s="62">
        <v>53131609</v>
      </c>
      <c r="EX1792" s="62">
        <v>53131609</v>
      </c>
      <c r="EY1792" s="62">
        <v>53131609</v>
      </c>
      <c r="EZ1792" s="62">
        <v>53131609</v>
      </c>
      <c r="FA1792" s="62">
        <v>53131609</v>
      </c>
      <c r="FB1792" s="62">
        <v>53131609</v>
      </c>
      <c r="FC1792" s="62">
        <v>53131609</v>
      </c>
      <c r="FD1792" s="62">
        <v>53131609</v>
      </c>
      <c r="FE1792" s="62">
        <v>53131609</v>
      </c>
      <c r="FF1792" s="62">
        <v>53131609</v>
      </c>
      <c r="FG1792" s="62">
        <v>53131609</v>
      </c>
      <c r="FH1792" s="62">
        <v>53131609</v>
      </c>
      <c r="FI1792" s="62">
        <v>53131609</v>
      </c>
      <c r="FJ1792" s="62">
        <v>53131609</v>
      </c>
      <c r="FK1792" s="62">
        <v>53131609</v>
      </c>
      <c r="FL1792" s="62">
        <v>53131609</v>
      </c>
      <c r="FM1792" s="62">
        <v>53131609</v>
      </c>
      <c r="FN1792" s="62">
        <v>53131609</v>
      </c>
      <c r="FO1792" s="62">
        <v>53131609</v>
      </c>
      <c r="FP1792" s="62">
        <v>53131609</v>
      </c>
      <c r="FQ1792" s="62">
        <v>53131609</v>
      </c>
      <c r="FR1792" s="62">
        <v>53131609</v>
      </c>
      <c r="FS1792" s="62">
        <v>53131609</v>
      </c>
      <c r="FT1792" s="62">
        <v>53131609</v>
      </c>
      <c r="FU1792" s="62">
        <v>53131609</v>
      </c>
      <c r="FV1792" s="62">
        <v>53131609</v>
      </c>
      <c r="FW1792" s="62">
        <v>53131609</v>
      </c>
      <c r="FX1792" s="62">
        <v>53131609</v>
      </c>
      <c r="FY1792" s="62">
        <v>53131609</v>
      </c>
      <c r="FZ1792" s="62">
        <v>53131609</v>
      </c>
      <c r="GA1792" s="62">
        <v>53131609</v>
      </c>
      <c r="GB1792" s="62">
        <v>53131609</v>
      </c>
      <c r="GC1792" s="62">
        <v>53131609</v>
      </c>
      <c r="GD1792" s="62">
        <v>53131609</v>
      </c>
      <c r="GE1792" s="62">
        <v>53131609</v>
      </c>
      <c r="GF1792" s="62">
        <v>53131609</v>
      </c>
      <c r="GG1792" s="62">
        <v>53131609</v>
      </c>
      <c r="GH1792" s="62">
        <v>53131609</v>
      </c>
      <c r="GI1792" s="62">
        <v>53131609</v>
      </c>
      <c r="GJ1792" s="62">
        <v>53131609</v>
      </c>
      <c r="GK1792" s="62">
        <v>53131609</v>
      </c>
      <c r="GL1792" s="62">
        <v>53131609</v>
      </c>
      <c r="GM1792" s="62">
        <v>53131609</v>
      </c>
      <c r="GN1792" s="62">
        <v>53131609</v>
      </c>
      <c r="GO1792" s="62">
        <v>53131609</v>
      </c>
      <c r="GP1792" s="62">
        <v>53131609</v>
      </c>
      <c r="GQ1792" s="62">
        <v>53131609</v>
      </c>
      <c r="GR1792" s="62">
        <v>53131609</v>
      </c>
      <c r="GS1792" s="62">
        <v>53131609</v>
      </c>
      <c r="GT1792" s="62">
        <v>53131609</v>
      </c>
      <c r="GU1792" s="62">
        <v>53131609</v>
      </c>
      <c r="GV1792" s="62">
        <v>53131609</v>
      </c>
      <c r="GW1792" s="62">
        <v>53131609</v>
      </c>
      <c r="GX1792" s="62">
        <v>53131609</v>
      </c>
      <c r="GY1792" s="62">
        <v>53131609</v>
      </c>
      <c r="GZ1792" s="62">
        <v>53131609</v>
      </c>
      <c r="HA1792" s="62">
        <v>53131609</v>
      </c>
      <c r="HB1792" s="62">
        <v>53131609</v>
      </c>
      <c r="HC1792" s="62">
        <v>53131609</v>
      </c>
      <c r="HD1792" s="62">
        <v>53131609</v>
      </c>
      <c r="HE1792" s="62">
        <v>53131609</v>
      </c>
      <c r="HF1792" s="62">
        <v>53131609</v>
      </c>
      <c r="HG1792" s="62">
        <v>53131609</v>
      </c>
      <c r="HH1792" s="62">
        <v>53131609</v>
      </c>
      <c r="HI1792" s="62">
        <v>53131609</v>
      </c>
      <c r="HJ1792" s="62">
        <v>53131609</v>
      </c>
      <c r="HK1792" s="62">
        <v>53131609</v>
      </c>
      <c r="HL1792" s="62">
        <v>53131609</v>
      </c>
      <c r="HM1792" s="62">
        <v>53131609</v>
      </c>
      <c r="HN1792" s="62">
        <v>53131609</v>
      </c>
      <c r="HO1792" s="62">
        <v>53131609</v>
      </c>
      <c r="HP1792" s="62">
        <v>53131609</v>
      </c>
      <c r="HQ1792" s="62">
        <v>53131609</v>
      </c>
      <c r="HR1792" s="62">
        <v>53131609</v>
      </c>
      <c r="HS1792" s="62">
        <v>53131609</v>
      </c>
      <c r="HT1792" s="62">
        <v>53131609</v>
      </c>
      <c r="HU1792" s="62">
        <v>53131609</v>
      </c>
      <c r="HV1792" s="62">
        <v>53131609</v>
      </c>
      <c r="HW1792" s="62">
        <v>53131609</v>
      </c>
      <c r="HX1792" s="62">
        <v>53131609</v>
      </c>
      <c r="HY1792" s="62">
        <v>53131609</v>
      </c>
      <c r="HZ1792" s="62">
        <v>53131609</v>
      </c>
      <c r="IA1792" s="62">
        <v>53131609</v>
      </c>
      <c r="IB1792" s="62">
        <v>53131609</v>
      </c>
      <c r="IC1792" s="62">
        <v>53131609</v>
      </c>
      <c r="ID1792" s="62">
        <v>53131609</v>
      </c>
      <c r="IE1792" s="62">
        <v>53131609</v>
      </c>
      <c r="IF1792" s="62">
        <v>53131609</v>
      </c>
      <c r="IG1792" s="62">
        <v>53131609</v>
      </c>
      <c r="IH1792" s="62">
        <v>53131609</v>
      </c>
      <c r="II1792" s="62">
        <v>53131609</v>
      </c>
      <c r="IJ1792" s="62">
        <v>53131609</v>
      </c>
      <c r="IK1792" s="62">
        <v>53131609</v>
      </c>
      <c r="IL1792" s="62">
        <v>53131609</v>
      </c>
      <c r="IM1792" s="62">
        <v>53131609</v>
      </c>
      <c r="IN1792" s="62">
        <v>53131609</v>
      </c>
      <c r="IO1792" s="62">
        <v>53131609</v>
      </c>
      <c r="IP1792" s="62">
        <v>53131609</v>
      </c>
      <c r="IQ1792" s="62">
        <v>53131609</v>
      </c>
      <c r="IR1792" s="62">
        <v>53131609</v>
      </c>
      <c r="IS1792" s="62">
        <v>53131609</v>
      </c>
      <c r="IT1792" s="62">
        <v>53131609</v>
      </c>
      <c r="IU1792" s="62">
        <v>53131609</v>
      </c>
      <c r="IV1792" s="62">
        <v>53131609</v>
      </c>
      <c r="IW1792" s="62">
        <v>53131609</v>
      </c>
      <c r="IX1792" s="62">
        <v>53131609</v>
      </c>
      <c r="IY1792" s="62">
        <v>53131609</v>
      </c>
      <c r="IZ1792" s="62">
        <v>53131609</v>
      </c>
      <c r="JA1792" s="62">
        <v>53131609</v>
      </c>
      <c r="JB1792" s="62">
        <v>53131609</v>
      </c>
      <c r="JC1792" s="62">
        <v>53131609</v>
      </c>
      <c r="JD1792" s="62">
        <v>53131609</v>
      </c>
      <c r="JE1792" s="62">
        <v>53131609</v>
      </c>
      <c r="JF1792" s="62">
        <v>53131609</v>
      </c>
      <c r="JG1792" s="62">
        <v>53131609</v>
      </c>
      <c r="JH1792" s="62">
        <v>53131609</v>
      </c>
      <c r="JI1792" s="62">
        <v>53131609</v>
      </c>
      <c r="JJ1792" s="62">
        <v>53131609</v>
      </c>
      <c r="JK1792" s="62">
        <v>53131609</v>
      </c>
      <c r="JL1792" s="62">
        <v>53131609</v>
      </c>
      <c r="JM1792" s="62">
        <v>53131609</v>
      </c>
      <c r="JN1792" s="62">
        <v>53131609</v>
      </c>
      <c r="JO1792" s="62">
        <v>53131609</v>
      </c>
      <c r="JP1792" s="62">
        <v>53131609</v>
      </c>
      <c r="JQ1792" s="62">
        <v>53131609</v>
      </c>
      <c r="JR1792" s="62">
        <v>53131609</v>
      </c>
      <c r="JS1792" s="62">
        <v>53131609</v>
      </c>
      <c r="JT1792" s="62">
        <v>53131609</v>
      </c>
      <c r="JU1792" s="62">
        <v>53131609</v>
      </c>
      <c r="JV1792" s="62">
        <v>53131609</v>
      </c>
      <c r="JW1792" s="62">
        <v>53131609</v>
      </c>
      <c r="JX1792" s="62">
        <v>53131609</v>
      </c>
      <c r="JY1792" s="62">
        <v>53131609</v>
      </c>
      <c r="JZ1792" s="62">
        <v>53131609</v>
      </c>
      <c r="KA1792" s="62">
        <v>53131609</v>
      </c>
      <c r="KB1792" s="62">
        <v>53131609</v>
      </c>
      <c r="KC1792" s="62">
        <v>53131609</v>
      </c>
      <c r="KD1792" s="62">
        <v>53131609</v>
      </c>
      <c r="KE1792" s="62">
        <v>53131609</v>
      </c>
      <c r="KF1792" s="62">
        <v>53131609</v>
      </c>
      <c r="KG1792" s="62">
        <v>53131609</v>
      </c>
      <c r="KH1792" s="62">
        <v>53131609</v>
      </c>
      <c r="KI1792" s="62">
        <v>53131609</v>
      </c>
      <c r="KJ1792" s="62">
        <v>53131609</v>
      </c>
      <c r="KK1792" s="62">
        <v>53131609</v>
      </c>
      <c r="KL1792" s="62">
        <v>53131609</v>
      </c>
      <c r="KM1792" s="62">
        <v>53131609</v>
      </c>
      <c r="KN1792" s="62">
        <v>53131609</v>
      </c>
      <c r="KO1792" s="62">
        <v>53131609</v>
      </c>
      <c r="KP1792" s="62">
        <v>53131609</v>
      </c>
      <c r="KQ1792" s="62">
        <v>53131609</v>
      </c>
      <c r="KR1792" s="62">
        <v>53131609</v>
      </c>
      <c r="KS1792" s="62">
        <v>53131609</v>
      </c>
      <c r="KT1792" s="62">
        <v>53131609</v>
      </c>
      <c r="KU1792" s="62">
        <v>53131609</v>
      </c>
      <c r="KV1792" s="62">
        <v>53131609</v>
      </c>
      <c r="KW1792" s="62">
        <v>53131609</v>
      </c>
      <c r="KX1792" s="62">
        <v>53131609</v>
      </c>
      <c r="KY1792" s="62">
        <v>53131609</v>
      </c>
      <c r="KZ1792" s="62">
        <v>53131609</v>
      </c>
      <c r="LA1792" s="62">
        <v>53131609</v>
      </c>
      <c r="LB1792" s="62">
        <v>53131609</v>
      </c>
      <c r="LC1792" s="62">
        <v>53131609</v>
      </c>
      <c r="LD1792" s="62">
        <v>53131609</v>
      </c>
      <c r="LE1792" s="62">
        <v>53131609</v>
      </c>
      <c r="LF1792" s="62">
        <v>53131609</v>
      </c>
      <c r="LG1792" s="62">
        <v>53131609</v>
      </c>
      <c r="LH1792" s="62">
        <v>53131609</v>
      </c>
      <c r="LI1792" s="62">
        <v>53131609</v>
      </c>
      <c r="LJ1792" s="62">
        <v>53131609</v>
      </c>
      <c r="LK1792" s="62">
        <v>53131609</v>
      </c>
      <c r="LL1792" s="62">
        <v>53131609</v>
      </c>
      <c r="LM1792" s="62">
        <v>53131609</v>
      </c>
      <c r="LN1792" s="62">
        <v>53131609</v>
      </c>
      <c r="LO1792" s="62">
        <v>53131609</v>
      </c>
      <c r="LP1792" s="62">
        <v>53131609</v>
      </c>
      <c r="LQ1792" s="62">
        <v>53131609</v>
      </c>
      <c r="LR1792" s="62">
        <v>53131609</v>
      </c>
      <c r="LS1792" s="62">
        <v>53131609</v>
      </c>
      <c r="LT1792" s="62">
        <v>53131609</v>
      </c>
      <c r="LU1792" s="62">
        <v>53131609</v>
      </c>
      <c r="LV1792" s="62">
        <v>53131609</v>
      </c>
      <c r="LW1792" s="62">
        <v>53131609</v>
      </c>
      <c r="LX1792" s="62">
        <v>53131609</v>
      </c>
      <c r="LY1792" s="62">
        <v>53131609</v>
      </c>
      <c r="LZ1792" s="62">
        <v>53131609</v>
      </c>
      <c r="MA1792" s="62">
        <v>53131609</v>
      </c>
      <c r="MB1792" s="62">
        <v>53131609</v>
      </c>
      <c r="MC1792" s="62">
        <v>53131609</v>
      </c>
      <c r="MD1792" s="62">
        <v>53131609</v>
      </c>
      <c r="ME1792" s="62">
        <v>53131609</v>
      </c>
      <c r="MF1792" s="62">
        <v>53131609</v>
      </c>
      <c r="MG1792" s="62">
        <v>53131609</v>
      </c>
      <c r="MH1792" s="62">
        <v>53131609</v>
      </c>
      <c r="MI1792" s="62">
        <v>53131609</v>
      </c>
      <c r="MJ1792" s="62">
        <v>53131609</v>
      </c>
      <c r="MK1792" s="62">
        <v>53131609</v>
      </c>
      <c r="ML1792" s="62">
        <v>53131609</v>
      </c>
      <c r="MM1792" s="62">
        <v>53131609</v>
      </c>
      <c r="MN1792" s="62">
        <v>53131609</v>
      </c>
      <c r="MO1792" s="62">
        <v>53131609</v>
      </c>
      <c r="MP1792" s="62">
        <v>53131609</v>
      </c>
      <c r="MQ1792" s="62">
        <v>53131609</v>
      </c>
      <c r="MR1792" s="62">
        <v>53131609</v>
      </c>
      <c r="MS1792" s="62">
        <v>53131609</v>
      </c>
      <c r="MT1792" s="62">
        <v>53131609</v>
      </c>
      <c r="MU1792" s="62">
        <v>53131609</v>
      </c>
      <c r="MV1792" s="62">
        <v>53131609</v>
      </c>
      <c r="MW1792" s="62">
        <v>53131609</v>
      </c>
      <c r="MX1792" s="62">
        <v>53131609</v>
      </c>
      <c r="MY1792" s="62">
        <v>53131609</v>
      </c>
      <c r="MZ1792" s="62">
        <v>53131609</v>
      </c>
      <c r="NA1792" s="62">
        <v>53131609</v>
      </c>
      <c r="NB1792" s="62">
        <v>53131609</v>
      </c>
      <c r="NC1792" s="62">
        <v>53131609</v>
      </c>
      <c r="ND1792" s="62">
        <v>53131609</v>
      </c>
      <c r="NE1792" s="62">
        <v>53131609</v>
      </c>
      <c r="NF1792" s="62">
        <v>53131609</v>
      </c>
      <c r="NG1792" s="62">
        <v>53131609</v>
      </c>
      <c r="NH1792" s="62">
        <v>53131609</v>
      </c>
      <c r="NI1792" s="62">
        <v>53131609</v>
      </c>
      <c r="NJ1792" s="62">
        <v>53131609</v>
      </c>
      <c r="NK1792" s="62">
        <v>53131609</v>
      </c>
      <c r="NL1792" s="62">
        <v>53131609</v>
      </c>
      <c r="NM1792" s="62">
        <v>53131609</v>
      </c>
      <c r="NN1792" s="62">
        <v>53131609</v>
      </c>
      <c r="NO1792" s="62">
        <v>53131609</v>
      </c>
      <c r="NP1792" s="62">
        <v>53131609</v>
      </c>
      <c r="NQ1792" s="62">
        <v>53131609</v>
      </c>
      <c r="NR1792" s="62">
        <v>53131609</v>
      </c>
      <c r="NS1792" s="62">
        <v>53131609</v>
      </c>
      <c r="NT1792" s="62">
        <v>53131609</v>
      </c>
      <c r="NU1792" s="62">
        <v>53131609</v>
      </c>
      <c r="NV1792" s="62">
        <v>53131609</v>
      </c>
      <c r="NW1792" s="62">
        <v>53131609</v>
      </c>
      <c r="NX1792" s="62">
        <v>53131609</v>
      </c>
      <c r="NY1792" s="62">
        <v>53131609</v>
      </c>
      <c r="NZ1792" s="62">
        <v>53131609</v>
      </c>
      <c r="OA1792" s="62">
        <v>53131609</v>
      </c>
      <c r="OB1792" s="62">
        <v>53131609</v>
      </c>
      <c r="OC1792" s="62">
        <v>53131609</v>
      </c>
      <c r="OD1792" s="62">
        <v>53131609</v>
      </c>
      <c r="OE1792" s="62">
        <v>53131609</v>
      </c>
      <c r="OF1792" s="62">
        <v>53131609</v>
      </c>
      <c r="OG1792" s="62">
        <v>53131609</v>
      </c>
      <c r="OH1792" s="62">
        <v>53131609</v>
      </c>
      <c r="OI1792" s="62">
        <v>53131609</v>
      </c>
      <c r="OJ1792" s="62">
        <v>53131609</v>
      </c>
      <c r="OK1792" s="62">
        <v>53131609</v>
      </c>
      <c r="OL1792" s="62">
        <v>53131609</v>
      </c>
      <c r="OM1792" s="62">
        <v>53131609</v>
      </c>
      <c r="ON1792" s="62">
        <v>53131609</v>
      </c>
      <c r="OO1792" s="62">
        <v>53131609</v>
      </c>
      <c r="OP1792" s="62">
        <v>53131609</v>
      </c>
      <c r="OQ1792" s="62">
        <v>53131609</v>
      </c>
      <c r="OR1792" s="62">
        <v>53131609</v>
      </c>
      <c r="OS1792" s="62">
        <v>53131609</v>
      </c>
      <c r="OT1792" s="62">
        <v>53131609</v>
      </c>
      <c r="OU1792" s="62">
        <v>53131609</v>
      </c>
      <c r="OV1792" s="62">
        <v>53131609</v>
      </c>
      <c r="OW1792" s="62">
        <v>53131609</v>
      </c>
      <c r="OX1792" s="62">
        <v>53131609</v>
      </c>
      <c r="OY1792" s="62">
        <v>53131609</v>
      </c>
      <c r="OZ1792" s="62">
        <v>53131609</v>
      </c>
      <c r="PA1792" s="62">
        <v>53131609</v>
      </c>
      <c r="PB1792" s="62">
        <v>53131609</v>
      </c>
      <c r="PC1792" s="62">
        <v>53131609</v>
      </c>
      <c r="PD1792" s="62">
        <v>53131609</v>
      </c>
      <c r="PE1792" s="62">
        <v>53131609</v>
      </c>
      <c r="PF1792" s="62">
        <v>53131609</v>
      </c>
      <c r="PG1792" s="62">
        <v>53131609</v>
      </c>
      <c r="PH1792" s="62">
        <v>53131609</v>
      </c>
      <c r="PI1792" s="62">
        <v>53131609</v>
      </c>
      <c r="PJ1792" s="62">
        <v>53131609</v>
      </c>
      <c r="PK1792" s="62">
        <v>53131609</v>
      </c>
      <c r="PL1792" s="62">
        <v>53131609</v>
      </c>
      <c r="PM1792" s="62">
        <v>53131609</v>
      </c>
      <c r="PN1792" s="62">
        <v>53131609</v>
      </c>
      <c r="PO1792" s="62">
        <v>53131609</v>
      </c>
      <c r="PP1792" s="62">
        <v>53131609</v>
      </c>
      <c r="PQ1792" s="62">
        <v>53131609</v>
      </c>
      <c r="PR1792" s="62">
        <v>53131609</v>
      </c>
      <c r="PS1792" s="62">
        <v>53131609</v>
      </c>
      <c r="PT1792" s="62">
        <v>53131609</v>
      </c>
      <c r="PU1792" s="62">
        <v>53131609</v>
      </c>
      <c r="PV1792" s="62">
        <v>53131609</v>
      </c>
      <c r="PW1792" s="62">
        <v>53131609</v>
      </c>
      <c r="PX1792" s="62">
        <v>53131609</v>
      </c>
      <c r="PY1792" s="62">
        <v>53131609</v>
      </c>
      <c r="PZ1792" s="62">
        <v>53131609</v>
      </c>
      <c r="QA1792" s="62">
        <v>53131609</v>
      </c>
      <c r="QB1792" s="62">
        <v>53131609</v>
      </c>
      <c r="QC1792" s="62">
        <v>53131609</v>
      </c>
      <c r="QD1792" s="62">
        <v>53131609</v>
      </c>
      <c r="QE1792" s="62">
        <v>53131609</v>
      </c>
      <c r="QF1792" s="62">
        <v>53131609</v>
      </c>
      <c r="QG1792" s="62">
        <v>53131609</v>
      </c>
      <c r="QH1792" s="62">
        <v>53131609</v>
      </c>
      <c r="QI1792" s="62">
        <v>53131609</v>
      </c>
      <c r="QJ1792" s="62">
        <v>53131609</v>
      </c>
      <c r="QK1792" s="62">
        <v>53131609</v>
      </c>
      <c r="QL1792" s="62">
        <v>53131609</v>
      </c>
      <c r="QM1792" s="62">
        <v>53131609</v>
      </c>
      <c r="QN1792" s="62">
        <v>53131609</v>
      </c>
      <c r="QO1792" s="62">
        <v>53131609</v>
      </c>
      <c r="QP1792" s="62">
        <v>53131609</v>
      </c>
      <c r="QQ1792" s="62">
        <v>53131609</v>
      </c>
      <c r="QR1792" s="62">
        <v>53131609</v>
      </c>
      <c r="QS1792" s="62">
        <v>53131609</v>
      </c>
      <c r="QT1792" s="62">
        <v>53131609</v>
      </c>
      <c r="QU1792" s="62">
        <v>53131609</v>
      </c>
      <c r="QV1792" s="62">
        <v>53131609</v>
      </c>
      <c r="QW1792" s="62">
        <v>53131609</v>
      </c>
      <c r="QX1792" s="62">
        <v>53131609</v>
      </c>
      <c r="QY1792" s="62">
        <v>53131609</v>
      </c>
      <c r="QZ1792" s="62">
        <v>53131609</v>
      </c>
      <c r="RA1792" s="62">
        <v>53131609</v>
      </c>
      <c r="RB1792" s="62">
        <v>53131609</v>
      </c>
      <c r="RC1792" s="62">
        <v>53131609</v>
      </c>
      <c r="RD1792" s="62">
        <v>53131609</v>
      </c>
      <c r="RE1792" s="62">
        <v>53131609</v>
      </c>
      <c r="RF1792" s="62">
        <v>53131609</v>
      </c>
      <c r="RG1792" s="62">
        <v>53131609</v>
      </c>
      <c r="RH1792" s="62">
        <v>53131609</v>
      </c>
      <c r="RI1792" s="62">
        <v>53131609</v>
      </c>
      <c r="RJ1792" s="62">
        <v>53131609</v>
      </c>
      <c r="RK1792" s="62">
        <v>53131609</v>
      </c>
      <c r="RL1792" s="62">
        <v>53131609</v>
      </c>
      <c r="RM1792" s="62">
        <v>53131609</v>
      </c>
      <c r="RN1792" s="62">
        <v>53131609</v>
      </c>
      <c r="RO1792" s="62">
        <v>53131609</v>
      </c>
      <c r="RP1792" s="62">
        <v>53131609</v>
      </c>
      <c r="RQ1792" s="62">
        <v>53131609</v>
      </c>
      <c r="RR1792" s="62">
        <v>53131609</v>
      </c>
      <c r="RS1792" s="62">
        <v>53131609</v>
      </c>
      <c r="RT1792" s="62">
        <v>53131609</v>
      </c>
      <c r="RU1792" s="62">
        <v>53131609</v>
      </c>
      <c r="RV1792" s="62">
        <v>53131609</v>
      </c>
      <c r="RW1792" s="62">
        <v>53131609</v>
      </c>
      <c r="RX1792" s="62">
        <v>53131609</v>
      </c>
      <c r="RY1792" s="62">
        <v>53131609</v>
      </c>
      <c r="RZ1792" s="62">
        <v>53131609</v>
      </c>
      <c r="SA1792" s="62">
        <v>53131609</v>
      </c>
      <c r="SB1792" s="62">
        <v>53131609</v>
      </c>
      <c r="SC1792" s="62">
        <v>53131609</v>
      </c>
      <c r="SD1792" s="62">
        <v>53131609</v>
      </c>
      <c r="SE1792" s="62">
        <v>53131609</v>
      </c>
      <c r="SF1792" s="62">
        <v>53131609</v>
      </c>
      <c r="SG1792" s="62">
        <v>53131609</v>
      </c>
      <c r="SH1792" s="62">
        <v>53131609</v>
      </c>
      <c r="SI1792" s="62">
        <v>53131609</v>
      </c>
      <c r="SJ1792" s="62">
        <v>53131609</v>
      </c>
      <c r="SK1792" s="62">
        <v>53131609</v>
      </c>
      <c r="SL1792" s="62">
        <v>53131609</v>
      </c>
      <c r="SM1792" s="62">
        <v>53131609</v>
      </c>
      <c r="SN1792" s="62">
        <v>53131609</v>
      </c>
      <c r="SO1792" s="62">
        <v>53131609</v>
      </c>
      <c r="SP1792" s="62">
        <v>53131609</v>
      </c>
      <c r="SQ1792" s="62">
        <v>53131609</v>
      </c>
      <c r="SR1792" s="62">
        <v>53131609</v>
      </c>
      <c r="SS1792" s="62">
        <v>53131609</v>
      </c>
      <c r="ST1792" s="62">
        <v>53131609</v>
      </c>
      <c r="SU1792" s="62">
        <v>53131609</v>
      </c>
      <c r="SV1792" s="62">
        <v>53131609</v>
      </c>
      <c r="SW1792" s="62">
        <v>53131609</v>
      </c>
      <c r="SX1792" s="62">
        <v>53131609</v>
      </c>
      <c r="SY1792" s="62">
        <v>53131609</v>
      </c>
      <c r="SZ1792" s="62">
        <v>53131609</v>
      </c>
      <c r="TA1792" s="62">
        <v>53131609</v>
      </c>
      <c r="TB1792" s="62">
        <v>53131609</v>
      </c>
      <c r="TC1792" s="62">
        <v>53131609</v>
      </c>
      <c r="TD1792" s="62">
        <v>53131609</v>
      </c>
      <c r="TE1792" s="62">
        <v>53131609</v>
      </c>
      <c r="TF1792" s="62">
        <v>53131609</v>
      </c>
      <c r="TG1792" s="62">
        <v>53131609</v>
      </c>
      <c r="TH1792" s="62">
        <v>53131609</v>
      </c>
      <c r="TI1792" s="62">
        <v>53131609</v>
      </c>
      <c r="TJ1792" s="62">
        <v>53131609</v>
      </c>
      <c r="TK1792" s="62">
        <v>53131609</v>
      </c>
      <c r="TL1792" s="62">
        <v>53131609</v>
      </c>
      <c r="TM1792" s="62">
        <v>53131609</v>
      </c>
      <c r="TN1792" s="62">
        <v>53131609</v>
      </c>
      <c r="TO1792" s="62">
        <v>53131609</v>
      </c>
      <c r="TP1792" s="62">
        <v>53131609</v>
      </c>
      <c r="TQ1792" s="62">
        <v>53131609</v>
      </c>
      <c r="TR1792" s="62">
        <v>53131609</v>
      </c>
      <c r="TS1792" s="62">
        <v>53131609</v>
      </c>
      <c r="TT1792" s="62">
        <v>53131609</v>
      </c>
      <c r="TU1792" s="62">
        <v>53131609</v>
      </c>
      <c r="TV1792" s="62">
        <v>53131609</v>
      </c>
      <c r="TW1792" s="62">
        <v>53131609</v>
      </c>
      <c r="TX1792" s="62">
        <v>53131609</v>
      </c>
      <c r="TY1792" s="62">
        <v>53131609</v>
      </c>
      <c r="TZ1792" s="62">
        <v>53131609</v>
      </c>
      <c r="UA1792" s="62">
        <v>53131609</v>
      </c>
      <c r="UB1792" s="62">
        <v>53131609</v>
      </c>
      <c r="UC1792" s="62">
        <v>53131609</v>
      </c>
      <c r="UD1792" s="62">
        <v>53131609</v>
      </c>
      <c r="UE1792" s="62">
        <v>53131609</v>
      </c>
      <c r="UF1792" s="62">
        <v>53131609</v>
      </c>
      <c r="UG1792" s="62">
        <v>53131609</v>
      </c>
      <c r="UH1792" s="62">
        <v>53131609</v>
      </c>
      <c r="UI1792" s="62">
        <v>53131609</v>
      </c>
      <c r="UJ1792" s="62">
        <v>53131609</v>
      </c>
      <c r="UK1792" s="62">
        <v>53131609</v>
      </c>
      <c r="UL1792" s="62">
        <v>53131609</v>
      </c>
      <c r="UM1792" s="62">
        <v>53131609</v>
      </c>
      <c r="UN1792" s="62">
        <v>53131609</v>
      </c>
      <c r="UO1792" s="62">
        <v>53131609</v>
      </c>
      <c r="UP1792" s="62">
        <v>53131609</v>
      </c>
      <c r="UQ1792" s="62">
        <v>53131609</v>
      </c>
      <c r="UR1792" s="62">
        <v>53131609</v>
      </c>
      <c r="US1792" s="62">
        <v>53131609</v>
      </c>
      <c r="UT1792" s="62">
        <v>53131609</v>
      </c>
      <c r="UU1792" s="62">
        <v>53131609</v>
      </c>
      <c r="UV1792" s="62">
        <v>53131609</v>
      </c>
      <c r="UW1792" s="62">
        <v>53131609</v>
      </c>
      <c r="UX1792" s="62">
        <v>53131609</v>
      </c>
      <c r="UY1792" s="62">
        <v>53131609</v>
      </c>
      <c r="UZ1792" s="62">
        <v>53131609</v>
      </c>
      <c r="VA1792" s="62">
        <v>53131609</v>
      </c>
      <c r="VB1792" s="62">
        <v>53131609</v>
      </c>
      <c r="VC1792" s="62">
        <v>53131609</v>
      </c>
      <c r="VD1792" s="62">
        <v>53131609</v>
      </c>
      <c r="VE1792" s="62">
        <v>53131609</v>
      </c>
      <c r="VF1792" s="62">
        <v>53131609</v>
      </c>
      <c r="VG1792" s="62">
        <v>53131609</v>
      </c>
      <c r="VH1792" s="62">
        <v>53131609</v>
      </c>
      <c r="VI1792" s="62">
        <v>53131609</v>
      </c>
      <c r="VJ1792" s="62">
        <v>53131609</v>
      </c>
      <c r="VK1792" s="62">
        <v>53131609</v>
      </c>
      <c r="VL1792" s="62">
        <v>53131609</v>
      </c>
      <c r="VM1792" s="62">
        <v>53131609</v>
      </c>
      <c r="VN1792" s="62">
        <v>53131609</v>
      </c>
      <c r="VO1792" s="62">
        <v>53131609</v>
      </c>
      <c r="VP1792" s="62">
        <v>53131609</v>
      </c>
      <c r="VQ1792" s="62">
        <v>53131609</v>
      </c>
      <c r="VR1792" s="62">
        <v>53131609</v>
      </c>
      <c r="VS1792" s="62">
        <v>53131609</v>
      </c>
      <c r="VT1792" s="62">
        <v>53131609</v>
      </c>
      <c r="VU1792" s="62">
        <v>53131609</v>
      </c>
      <c r="VV1792" s="62">
        <v>53131609</v>
      </c>
      <c r="VW1792" s="62">
        <v>53131609</v>
      </c>
      <c r="VX1792" s="62">
        <v>53131609</v>
      </c>
      <c r="VY1792" s="62">
        <v>53131609</v>
      </c>
      <c r="VZ1792" s="62">
        <v>53131609</v>
      </c>
      <c r="WA1792" s="62">
        <v>53131609</v>
      </c>
      <c r="WB1792" s="62">
        <v>53131609</v>
      </c>
      <c r="WC1792" s="62">
        <v>53131609</v>
      </c>
      <c r="WD1792" s="62">
        <v>53131609</v>
      </c>
      <c r="WE1792" s="62">
        <v>53131609</v>
      </c>
      <c r="WF1792" s="62">
        <v>53131609</v>
      </c>
      <c r="WG1792" s="62">
        <v>53131609</v>
      </c>
      <c r="WH1792" s="62">
        <v>53131609</v>
      </c>
      <c r="WI1792" s="62">
        <v>53131609</v>
      </c>
      <c r="WJ1792" s="62">
        <v>53131609</v>
      </c>
      <c r="WK1792" s="62">
        <v>53131609</v>
      </c>
      <c r="WL1792" s="62">
        <v>53131609</v>
      </c>
      <c r="WM1792" s="62">
        <v>53131609</v>
      </c>
      <c r="WN1792" s="62">
        <v>53131609</v>
      </c>
      <c r="WO1792" s="62">
        <v>53131609</v>
      </c>
      <c r="WP1792" s="62">
        <v>53131609</v>
      </c>
      <c r="WQ1792" s="62">
        <v>53131609</v>
      </c>
      <c r="WR1792" s="62">
        <v>53131609</v>
      </c>
      <c r="WS1792" s="62">
        <v>53131609</v>
      </c>
      <c r="WT1792" s="62">
        <v>53131609</v>
      </c>
      <c r="WU1792" s="62">
        <v>53131609</v>
      </c>
      <c r="WV1792" s="62">
        <v>53131609</v>
      </c>
      <c r="WW1792" s="62">
        <v>53131609</v>
      </c>
      <c r="WX1792" s="62">
        <v>53131609</v>
      </c>
      <c r="WY1792" s="62">
        <v>53131609</v>
      </c>
      <c r="WZ1792" s="62">
        <v>53131609</v>
      </c>
      <c r="XA1792" s="62">
        <v>53131609</v>
      </c>
      <c r="XB1792" s="62">
        <v>53131609</v>
      </c>
      <c r="XC1792" s="62">
        <v>53131609</v>
      </c>
      <c r="XD1792" s="62">
        <v>53131609</v>
      </c>
      <c r="XE1792" s="62">
        <v>53131609</v>
      </c>
      <c r="XF1792" s="62">
        <v>53131609</v>
      </c>
      <c r="XG1792" s="62">
        <v>53131609</v>
      </c>
      <c r="XH1792" s="62">
        <v>53131609</v>
      </c>
      <c r="XI1792" s="62">
        <v>53131609</v>
      </c>
      <c r="XJ1792" s="62">
        <v>53131609</v>
      </c>
      <c r="XK1792" s="62">
        <v>53131609</v>
      </c>
      <c r="XL1792" s="62">
        <v>53131609</v>
      </c>
      <c r="XM1792" s="62">
        <v>53131609</v>
      </c>
      <c r="XN1792" s="62">
        <v>53131609</v>
      </c>
      <c r="XO1792" s="62">
        <v>53131609</v>
      </c>
      <c r="XP1792" s="62">
        <v>53131609</v>
      </c>
      <c r="XQ1792" s="62">
        <v>53131609</v>
      </c>
      <c r="XR1792" s="62">
        <v>53131609</v>
      </c>
      <c r="XS1792" s="62">
        <v>53131609</v>
      </c>
      <c r="XT1792" s="62">
        <v>53131609</v>
      </c>
      <c r="XU1792" s="62">
        <v>53131609</v>
      </c>
      <c r="XV1792" s="62">
        <v>53131609</v>
      </c>
      <c r="XW1792" s="62">
        <v>53131609</v>
      </c>
      <c r="XX1792" s="62">
        <v>53131609</v>
      </c>
      <c r="XY1792" s="62">
        <v>53131609</v>
      </c>
      <c r="XZ1792" s="62">
        <v>53131609</v>
      </c>
      <c r="YA1792" s="62">
        <v>53131609</v>
      </c>
      <c r="YB1792" s="62">
        <v>53131609</v>
      </c>
      <c r="YC1792" s="62">
        <v>53131609</v>
      </c>
      <c r="YD1792" s="62">
        <v>53131609</v>
      </c>
      <c r="YE1792" s="62">
        <v>53131609</v>
      </c>
      <c r="YF1792" s="62">
        <v>53131609</v>
      </c>
      <c r="YG1792" s="62">
        <v>53131609</v>
      </c>
      <c r="YH1792" s="62">
        <v>53131609</v>
      </c>
      <c r="YI1792" s="62">
        <v>53131609</v>
      </c>
      <c r="YJ1792" s="62">
        <v>53131609</v>
      </c>
      <c r="YK1792" s="62">
        <v>53131609</v>
      </c>
      <c r="YL1792" s="62">
        <v>53131609</v>
      </c>
      <c r="YM1792" s="62">
        <v>53131609</v>
      </c>
      <c r="YN1792" s="62">
        <v>53131609</v>
      </c>
      <c r="YO1792" s="62">
        <v>53131609</v>
      </c>
      <c r="YP1792" s="62">
        <v>53131609</v>
      </c>
      <c r="YQ1792" s="62">
        <v>53131609</v>
      </c>
      <c r="YR1792" s="62">
        <v>53131609</v>
      </c>
      <c r="YS1792" s="62">
        <v>53131609</v>
      </c>
      <c r="YT1792" s="62">
        <v>53131609</v>
      </c>
      <c r="YU1792" s="62">
        <v>53131609</v>
      </c>
      <c r="YV1792" s="62">
        <v>53131609</v>
      </c>
      <c r="YW1792" s="62">
        <v>53131609</v>
      </c>
      <c r="YX1792" s="62">
        <v>53131609</v>
      </c>
      <c r="YY1792" s="62">
        <v>53131609</v>
      </c>
      <c r="YZ1792" s="62">
        <v>53131609</v>
      </c>
      <c r="ZA1792" s="62">
        <v>53131609</v>
      </c>
      <c r="ZB1792" s="62">
        <v>53131609</v>
      </c>
      <c r="ZC1792" s="62">
        <v>53131609</v>
      </c>
      <c r="ZD1792" s="62">
        <v>53131609</v>
      </c>
      <c r="ZE1792" s="62">
        <v>53131609</v>
      </c>
      <c r="ZF1792" s="62">
        <v>53131609</v>
      </c>
      <c r="ZG1792" s="62">
        <v>53131609</v>
      </c>
      <c r="ZH1792" s="62">
        <v>53131609</v>
      </c>
      <c r="ZI1792" s="62">
        <v>53131609</v>
      </c>
      <c r="ZJ1792" s="62">
        <v>53131609</v>
      </c>
      <c r="ZK1792" s="62">
        <v>53131609</v>
      </c>
      <c r="ZL1792" s="62">
        <v>53131609</v>
      </c>
      <c r="ZM1792" s="62">
        <v>53131609</v>
      </c>
      <c r="ZN1792" s="62">
        <v>53131609</v>
      </c>
      <c r="ZO1792" s="62">
        <v>53131609</v>
      </c>
      <c r="ZP1792" s="62">
        <v>53131609</v>
      </c>
      <c r="ZQ1792" s="62">
        <v>53131609</v>
      </c>
      <c r="ZR1792" s="62">
        <v>53131609</v>
      </c>
      <c r="ZS1792" s="62">
        <v>53131609</v>
      </c>
      <c r="ZT1792" s="62">
        <v>53131609</v>
      </c>
      <c r="ZU1792" s="62">
        <v>53131609</v>
      </c>
      <c r="ZV1792" s="62">
        <v>53131609</v>
      </c>
      <c r="ZW1792" s="62">
        <v>53131609</v>
      </c>
      <c r="ZX1792" s="62">
        <v>53131609</v>
      </c>
      <c r="ZY1792" s="62">
        <v>53131609</v>
      </c>
      <c r="ZZ1792" s="62">
        <v>53131609</v>
      </c>
      <c r="AAA1792" s="62">
        <v>53131609</v>
      </c>
      <c r="AAB1792" s="62">
        <v>53131609</v>
      </c>
      <c r="AAC1792" s="62">
        <v>53131609</v>
      </c>
      <c r="AAD1792" s="62">
        <v>53131609</v>
      </c>
      <c r="AAE1792" s="62">
        <v>53131609</v>
      </c>
      <c r="AAF1792" s="62">
        <v>53131609</v>
      </c>
      <c r="AAG1792" s="62">
        <v>53131609</v>
      </c>
      <c r="AAH1792" s="62">
        <v>53131609</v>
      </c>
      <c r="AAI1792" s="62">
        <v>53131609</v>
      </c>
      <c r="AAJ1792" s="62">
        <v>53131609</v>
      </c>
      <c r="AAK1792" s="62">
        <v>53131609</v>
      </c>
      <c r="AAL1792" s="62">
        <v>53131609</v>
      </c>
      <c r="AAM1792" s="62">
        <v>53131609</v>
      </c>
      <c r="AAN1792" s="62">
        <v>53131609</v>
      </c>
      <c r="AAO1792" s="62">
        <v>53131609</v>
      </c>
      <c r="AAP1792" s="62">
        <v>53131609</v>
      </c>
      <c r="AAQ1792" s="62">
        <v>53131609</v>
      </c>
      <c r="AAR1792" s="62">
        <v>53131609</v>
      </c>
      <c r="AAS1792" s="62">
        <v>53131609</v>
      </c>
      <c r="AAT1792" s="62">
        <v>53131609</v>
      </c>
      <c r="AAU1792" s="62">
        <v>53131609</v>
      </c>
      <c r="AAV1792" s="62">
        <v>53131609</v>
      </c>
      <c r="AAW1792" s="62">
        <v>53131609</v>
      </c>
      <c r="AAX1792" s="62">
        <v>53131609</v>
      </c>
      <c r="AAY1792" s="62">
        <v>53131609</v>
      </c>
      <c r="AAZ1792" s="62">
        <v>53131609</v>
      </c>
      <c r="ABA1792" s="62">
        <v>53131609</v>
      </c>
      <c r="ABB1792" s="62">
        <v>53131609</v>
      </c>
      <c r="ABC1792" s="62">
        <v>53131609</v>
      </c>
      <c r="ABD1792" s="62">
        <v>53131609</v>
      </c>
      <c r="ABE1792" s="62">
        <v>53131609</v>
      </c>
      <c r="ABF1792" s="62">
        <v>53131609</v>
      </c>
      <c r="ABG1792" s="62">
        <v>53131609</v>
      </c>
      <c r="ABH1792" s="62">
        <v>53131609</v>
      </c>
      <c r="ABI1792" s="62">
        <v>53131609</v>
      </c>
      <c r="ABJ1792" s="62">
        <v>53131609</v>
      </c>
      <c r="ABK1792" s="62">
        <v>53131609</v>
      </c>
      <c r="ABL1792" s="62">
        <v>53131609</v>
      </c>
      <c r="ABM1792" s="62">
        <v>53131609</v>
      </c>
      <c r="ABN1792" s="62">
        <v>53131609</v>
      </c>
      <c r="ABO1792" s="62">
        <v>53131609</v>
      </c>
      <c r="ABP1792" s="62">
        <v>53131609</v>
      </c>
      <c r="ABQ1792" s="62">
        <v>53131609</v>
      </c>
      <c r="ABR1792" s="62">
        <v>53131609</v>
      </c>
      <c r="ABS1792" s="62">
        <v>53131609</v>
      </c>
      <c r="ABT1792" s="62">
        <v>53131609</v>
      </c>
      <c r="ABU1792" s="62">
        <v>53131609</v>
      </c>
      <c r="ABV1792" s="62">
        <v>53131609</v>
      </c>
      <c r="ABW1792" s="62">
        <v>53131609</v>
      </c>
      <c r="ABX1792" s="62">
        <v>53131609</v>
      </c>
      <c r="ABY1792" s="62">
        <v>53131609</v>
      </c>
      <c r="ABZ1792" s="62">
        <v>53131609</v>
      </c>
      <c r="ACA1792" s="62">
        <v>53131609</v>
      </c>
      <c r="ACB1792" s="62">
        <v>53131609</v>
      </c>
      <c r="ACC1792" s="62">
        <v>53131609</v>
      </c>
      <c r="ACD1792" s="62">
        <v>53131609</v>
      </c>
      <c r="ACE1792" s="62">
        <v>53131609</v>
      </c>
      <c r="ACF1792" s="62">
        <v>53131609</v>
      </c>
      <c r="ACG1792" s="62">
        <v>53131609</v>
      </c>
      <c r="ACH1792" s="62">
        <v>53131609</v>
      </c>
      <c r="ACI1792" s="62">
        <v>53131609</v>
      </c>
      <c r="ACJ1792" s="62">
        <v>53131609</v>
      </c>
      <c r="ACK1792" s="62">
        <v>53131609</v>
      </c>
      <c r="ACL1792" s="62">
        <v>53131609</v>
      </c>
      <c r="ACM1792" s="62">
        <v>53131609</v>
      </c>
      <c r="ACN1792" s="62">
        <v>53131609</v>
      </c>
      <c r="ACO1792" s="62">
        <v>53131609</v>
      </c>
      <c r="ACP1792" s="62">
        <v>53131609</v>
      </c>
      <c r="ACQ1792" s="62">
        <v>53131609</v>
      </c>
      <c r="ACR1792" s="62">
        <v>53131609</v>
      </c>
      <c r="ACS1792" s="62">
        <v>53131609</v>
      </c>
      <c r="ACT1792" s="62">
        <v>53131609</v>
      </c>
      <c r="ACU1792" s="62">
        <v>53131609</v>
      </c>
      <c r="ACV1792" s="62">
        <v>53131609</v>
      </c>
      <c r="ACW1792" s="62">
        <v>53131609</v>
      </c>
      <c r="ACX1792" s="62">
        <v>53131609</v>
      </c>
      <c r="ACY1792" s="62">
        <v>53131609</v>
      </c>
      <c r="ACZ1792" s="62">
        <v>53131609</v>
      </c>
      <c r="ADA1792" s="62">
        <v>53131609</v>
      </c>
      <c r="ADB1792" s="62">
        <v>53131609</v>
      </c>
      <c r="ADC1792" s="62">
        <v>53131609</v>
      </c>
      <c r="ADD1792" s="62">
        <v>53131609</v>
      </c>
      <c r="ADE1792" s="62">
        <v>53131609</v>
      </c>
      <c r="ADF1792" s="62">
        <v>53131609</v>
      </c>
      <c r="ADG1792" s="62">
        <v>53131609</v>
      </c>
      <c r="ADH1792" s="62">
        <v>53131609</v>
      </c>
      <c r="ADI1792" s="62">
        <v>53131609</v>
      </c>
      <c r="ADJ1792" s="62">
        <v>53131609</v>
      </c>
      <c r="ADK1792" s="62">
        <v>53131609</v>
      </c>
      <c r="ADL1792" s="62">
        <v>53131609</v>
      </c>
      <c r="ADM1792" s="62">
        <v>53131609</v>
      </c>
      <c r="ADN1792" s="62">
        <v>53131609</v>
      </c>
      <c r="ADO1792" s="62">
        <v>53131609</v>
      </c>
      <c r="ADP1792" s="62">
        <v>53131609</v>
      </c>
      <c r="ADQ1792" s="62">
        <v>53131609</v>
      </c>
      <c r="ADR1792" s="62">
        <v>53131609</v>
      </c>
      <c r="ADS1792" s="62">
        <v>53131609</v>
      </c>
      <c r="ADT1792" s="62">
        <v>53131609</v>
      </c>
      <c r="ADU1792" s="62">
        <v>53131609</v>
      </c>
      <c r="ADV1792" s="62">
        <v>53131609</v>
      </c>
      <c r="ADW1792" s="62">
        <v>53131609</v>
      </c>
      <c r="ADX1792" s="62">
        <v>53131609</v>
      </c>
      <c r="ADY1792" s="62">
        <v>53131609</v>
      </c>
      <c r="ADZ1792" s="62">
        <v>53131609</v>
      </c>
      <c r="AEA1792" s="62">
        <v>53131609</v>
      </c>
      <c r="AEB1792" s="62">
        <v>53131609</v>
      </c>
      <c r="AEC1792" s="62">
        <v>53131609</v>
      </c>
      <c r="AED1792" s="62">
        <v>53131609</v>
      </c>
      <c r="AEE1792" s="62">
        <v>53131609</v>
      </c>
      <c r="AEF1792" s="62">
        <v>53131609</v>
      </c>
      <c r="AEG1792" s="62">
        <v>53131609</v>
      </c>
      <c r="AEH1792" s="62">
        <v>53131609</v>
      </c>
      <c r="AEI1792" s="62">
        <v>53131609</v>
      </c>
      <c r="AEJ1792" s="62">
        <v>53131609</v>
      </c>
      <c r="AEK1792" s="62">
        <v>53131609</v>
      </c>
      <c r="AEL1792" s="62">
        <v>53131609</v>
      </c>
      <c r="AEM1792" s="62">
        <v>53131609</v>
      </c>
      <c r="AEN1792" s="62">
        <v>53131609</v>
      </c>
      <c r="AEO1792" s="62">
        <v>53131609</v>
      </c>
      <c r="AEP1792" s="62">
        <v>53131609</v>
      </c>
      <c r="AEQ1792" s="62">
        <v>53131609</v>
      </c>
      <c r="AER1792" s="62">
        <v>53131609</v>
      </c>
      <c r="AES1792" s="62">
        <v>53131609</v>
      </c>
      <c r="AET1792" s="62">
        <v>53131609</v>
      </c>
      <c r="AEU1792" s="62">
        <v>53131609</v>
      </c>
      <c r="AEV1792" s="62">
        <v>53131609</v>
      </c>
      <c r="AEW1792" s="62">
        <v>53131609</v>
      </c>
      <c r="AEX1792" s="62">
        <v>53131609</v>
      </c>
      <c r="AEY1792" s="62">
        <v>53131609</v>
      </c>
      <c r="AEZ1792" s="62">
        <v>53131609</v>
      </c>
      <c r="AFA1792" s="62">
        <v>53131609</v>
      </c>
      <c r="AFB1792" s="62">
        <v>53131609</v>
      </c>
      <c r="AFC1792" s="62">
        <v>53131609</v>
      </c>
      <c r="AFD1792" s="62">
        <v>53131609</v>
      </c>
      <c r="AFE1792" s="62">
        <v>53131609</v>
      </c>
      <c r="AFF1792" s="62">
        <v>53131609</v>
      </c>
      <c r="AFG1792" s="62">
        <v>53131609</v>
      </c>
      <c r="AFH1792" s="62">
        <v>53131609</v>
      </c>
      <c r="AFI1792" s="62">
        <v>53131609</v>
      </c>
      <c r="AFJ1792" s="62">
        <v>53131609</v>
      </c>
      <c r="AFK1792" s="62">
        <v>53131609</v>
      </c>
      <c r="AFL1792" s="62">
        <v>53131609</v>
      </c>
      <c r="AFM1792" s="62">
        <v>53131609</v>
      </c>
      <c r="AFN1792" s="62">
        <v>53131609</v>
      </c>
      <c r="AFO1792" s="62">
        <v>53131609</v>
      </c>
      <c r="AFP1792" s="62">
        <v>53131609</v>
      </c>
      <c r="AFQ1792" s="62">
        <v>53131609</v>
      </c>
      <c r="AFR1792" s="62">
        <v>53131609</v>
      </c>
      <c r="AFS1792" s="62">
        <v>53131609</v>
      </c>
      <c r="AFT1792" s="62">
        <v>53131609</v>
      </c>
      <c r="AFU1792" s="62">
        <v>53131609</v>
      </c>
      <c r="AFV1792" s="62">
        <v>53131609</v>
      </c>
      <c r="AFW1792" s="62">
        <v>53131609</v>
      </c>
      <c r="AFX1792" s="62">
        <v>53131609</v>
      </c>
      <c r="AFY1792" s="62">
        <v>53131609</v>
      </c>
      <c r="AFZ1792" s="62">
        <v>53131609</v>
      </c>
      <c r="AGA1792" s="62">
        <v>53131609</v>
      </c>
      <c r="AGB1792" s="62">
        <v>53131609</v>
      </c>
      <c r="AGC1792" s="62">
        <v>53131609</v>
      </c>
      <c r="AGD1792" s="62">
        <v>53131609</v>
      </c>
      <c r="AGE1792" s="62">
        <v>53131609</v>
      </c>
      <c r="AGF1792" s="62">
        <v>53131609</v>
      </c>
      <c r="AGG1792" s="62">
        <v>53131609</v>
      </c>
      <c r="AGH1792" s="62">
        <v>53131609</v>
      </c>
      <c r="AGI1792" s="62">
        <v>53131609</v>
      </c>
      <c r="AGJ1792" s="62">
        <v>53131609</v>
      </c>
      <c r="AGK1792" s="62">
        <v>53131609</v>
      </c>
      <c r="AGL1792" s="62">
        <v>53131609</v>
      </c>
      <c r="AGM1792" s="62">
        <v>53131609</v>
      </c>
      <c r="AGN1792" s="62">
        <v>53131609</v>
      </c>
      <c r="AGO1792" s="62">
        <v>53131609</v>
      </c>
      <c r="AGP1792" s="62">
        <v>53131609</v>
      </c>
      <c r="AGQ1792" s="62">
        <v>53131609</v>
      </c>
      <c r="AGR1792" s="62">
        <v>53131609</v>
      </c>
      <c r="AGS1792" s="62">
        <v>53131609</v>
      </c>
      <c r="AGT1792" s="62">
        <v>53131609</v>
      </c>
      <c r="AGU1792" s="62">
        <v>53131609</v>
      </c>
      <c r="AGV1792" s="62">
        <v>53131609</v>
      </c>
      <c r="AGW1792" s="62">
        <v>53131609</v>
      </c>
      <c r="AGX1792" s="62">
        <v>53131609</v>
      </c>
      <c r="AGY1792" s="62">
        <v>53131609</v>
      </c>
      <c r="AGZ1792" s="62">
        <v>53131609</v>
      </c>
      <c r="AHA1792" s="62">
        <v>53131609</v>
      </c>
      <c r="AHB1792" s="62">
        <v>53131609</v>
      </c>
      <c r="AHC1792" s="62">
        <v>53131609</v>
      </c>
      <c r="AHD1792" s="62">
        <v>53131609</v>
      </c>
      <c r="AHE1792" s="62">
        <v>53131609</v>
      </c>
      <c r="AHF1792" s="62">
        <v>53131609</v>
      </c>
      <c r="AHG1792" s="62">
        <v>53131609</v>
      </c>
      <c r="AHH1792" s="62">
        <v>53131609</v>
      </c>
      <c r="AHI1792" s="62">
        <v>53131609</v>
      </c>
      <c r="AHJ1792" s="62">
        <v>53131609</v>
      </c>
      <c r="AHK1792" s="62">
        <v>53131609</v>
      </c>
      <c r="AHL1792" s="62">
        <v>53131609</v>
      </c>
      <c r="AHM1792" s="62">
        <v>53131609</v>
      </c>
      <c r="AHN1792" s="62">
        <v>53131609</v>
      </c>
      <c r="AHO1792" s="62">
        <v>53131609</v>
      </c>
      <c r="AHP1792" s="62">
        <v>53131609</v>
      </c>
      <c r="AHQ1792" s="62">
        <v>53131609</v>
      </c>
      <c r="AHR1792" s="62">
        <v>53131609</v>
      </c>
      <c r="AHS1792" s="62">
        <v>53131609</v>
      </c>
      <c r="AHT1792" s="62">
        <v>53131609</v>
      </c>
      <c r="AHU1792" s="62">
        <v>53131609</v>
      </c>
      <c r="AHV1792" s="62">
        <v>53131609</v>
      </c>
      <c r="AHW1792" s="62">
        <v>53131609</v>
      </c>
      <c r="AHX1792" s="62">
        <v>53131609</v>
      </c>
      <c r="AHY1792" s="62">
        <v>53131609</v>
      </c>
      <c r="AHZ1792" s="62">
        <v>53131609</v>
      </c>
      <c r="AIA1792" s="62">
        <v>53131609</v>
      </c>
      <c r="AIB1792" s="62">
        <v>53131609</v>
      </c>
      <c r="AIC1792" s="62">
        <v>53131609</v>
      </c>
      <c r="AID1792" s="62">
        <v>53131609</v>
      </c>
      <c r="AIE1792" s="62">
        <v>53131609</v>
      </c>
      <c r="AIF1792" s="62">
        <v>53131609</v>
      </c>
      <c r="AIG1792" s="62">
        <v>53131609</v>
      </c>
      <c r="AIH1792" s="62">
        <v>53131609</v>
      </c>
      <c r="AII1792" s="62">
        <v>53131609</v>
      </c>
      <c r="AIJ1792" s="62">
        <v>53131609</v>
      </c>
      <c r="AIK1792" s="62">
        <v>53131609</v>
      </c>
      <c r="AIL1792" s="62">
        <v>53131609</v>
      </c>
      <c r="AIM1792" s="62">
        <v>53131609</v>
      </c>
      <c r="AIN1792" s="62">
        <v>53131609</v>
      </c>
      <c r="AIO1792" s="62">
        <v>53131609</v>
      </c>
      <c r="AIP1792" s="62">
        <v>53131609</v>
      </c>
      <c r="AIQ1792" s="62">
        <v>53131609</v>
      </c>
      <c r="AIR1792" s="62">
        <v>53131609</v>
      </c>
      <c r="AIS1792" s="62">
        <v>53131609</v>
      </c>
      <c r="AIT1792" s="62">
        <v>53131609</v>
      </c>
      <c r="AIU1792" s="62">
        <v>53131609</v>
      </c>
      <c r="AIV1792" s="62">
        <v>53131609</v>
      </c>
      <c r="AIW1792" s="62">
        <v>53131609</v>
      </c>
      <c r="AIX1792" s="62">
        <v>53131609</v>
      </c>
      <c r="AIY1792" s="62">
        <v>53131609</v>
      </c>
      <c r="AIZ1792" s="62">
        <v>53131609</v>
      </c>
      <c r="AJA1792" s="62">
        <v>53131609</v>
      </c>
      <c r="AJB1792" s="62">
        <v>53131609</v>
      </c>
      <c r="AJC1792" s="62">
        <v>53131609</v>
      </c>
      <c r="AJD1792" s="62">
        <v>53131609</v>
      </c>
      <c r="AJE1792" s="62">
        <v>53131609</v>
      </c>
      <c r="AJF1792" s="62">
        <v>53131609</v>
      </c>
      <c r="AJG1792" s="62">
        <v>53131609</v>
      </c>
      <c r="AJH1792" s="62">
        <v>53131609</v>
      </c>
      <c r="AJI1792" s="62">
        <v>53131609</v>
      </c>
      <c r="AJJ1792" s="62">
        <v>53131609</v>
      </c>
      <c r="AJK1792" s="62">
        <v>53131609</v>
      </c>
      <c r="AJL1792" s="62">
        <v>53131609</v>
      </c>
      <c r="AJM1792" s="62">
        <v>53131609</v>
      </c>
      <c r="AJN1792" s="62">
        <v>53131609</v>
      </c>
      <c r="AJO1792" s="62">
        <v>53131609</v>
      </c>
      <c r="AJP1792" s="62">
        <v>53131609</v>
      </c>
      <c r="AJQ1792" s="62">
        <v>53131609</v>
      </c>
      <c r="AJR1792" s="62">
        <v>53131609</v>
      </c>
      <c r="AJS1792" s="62">
        <v>53131609</v>
      </c>
      <c r="AJT1792" s="62">
        <v>53131609</v>
      </c>
      <c r="AJU1792" s="62">
        <v>53131609</v>
      </c>
      <c r="AJV1792" s="62">
        <v>53131609</v>
      </c>
      <c r="AJW1792" s="62">
        <v>53131609</v>
      </c>
      <c r="AJX1792" s="62">
        <v>53131609</v>
      </c>
      <c r="AJY1792" s="62">
        <v>53131609</v>
      </c>
      <c r="AJZ1792" s="62">
        <v>53131609</v>
      </c>
      <c r="AKA1792" s="62">
        <v>53131609</v>
      </c>
      <c r="AKB1792" s="62">
        <v>53131609</v>
      </c>
      <c r="AKC1792" s="62">
        <v>53131609</v>
      </c>
      <c r="AKD1792" s="62">
        <v>53131609</v>
      </c>
      <c r="AKE1792" s="62">
        <v>53131609</v>
      </c>
      <c r="AKF1792" s="62">
        <v>53131609</v>
      </c>
      <c r="AKG1792" s="62">
        <v>53131609</v>
      </c>
      <c r="AKH1792" s="62">
        <v>53131609</v>
      </c>
      <c r="AKI1792" s="62">
        <v>53131609</v>
      </c>
      <c r="AKJ1792" s="62">
        <v>53131609</v>
      </c>
      <c r="AKK1792" s="62">
        <v>53131609</v>
      </c>
      <c r="AKL1792" s="62">
        <v>53131609</v>
      </c>
      <c r="AKM1792" s="62">
        <v>53131609</v>
      </c>
      <c r="AKN1792" s="62">
        <v>53131609</v>
      </c>
      <c r="AKO1792" s="62">
        <v>53131609</v>
      </c>
      <c r="AKP1792" s="62">
        <v>53131609</v>
      </c>
      <c r="AKQ1792" s="62">
        <v>53131609</v>
      </c>
      <c r="AKR1792" s="62">
        <v>53131609</v>
      </c>
      <c r="AKS1792" s="62">
        <v>53131609</v>
      </c>
      <c r="AKT1792" s="62">
        <v>53131609</v>
      </c>
      <c r="AKU1792" s="62">
        <v>53131609</v>
      </c>
      <c r="AKV1792" s="62">
        <v>53131609</v>
      </c>
      <c r="AKW1792" s="62">
        <v>53131609</v>
      </c>
      <c r="AKX1792" s="62">
        <v>53131609</v>
      </c>
      <c r="AKY1792" s="62">
        <v>53131609</v>
      </c>
      <c r="AKZ1792" s="62">
        <v>53131609</v>
      </c>
      <c r="ALA1792" s="62">
        <v>53131609</v>
      </c>
      <c r="ALB1792" s="62">
        <v>53131609</v>
      </c>
      <c r="ALC1792" s="62">
        <v>53131609</v>
      </c>
      <c r="ALD1792" s="62">
        <v>53131609</v>
      </c>
      <c r="ALE1792" s="62">
        <v>53131609</v>
      </c>
      <c r="ALF1792" s="62">
        <v>53131609</v>
      </c>
      <c r="ALG1792" s="62">
        <v>53131609</v>
      </c>
      <c r="ALH1792" s="62">
        <v>53131609</v>
      </c>
      <c r="ALI1792" s="62">
        <v>53131609</v>
      </c>
      <c r="ALJ1792" s="62">
        <v>53131609</v>
      </c>
      <c r="ALK1792" s="62">
        <v>53131609</v>
      </c>
      <c r="ALL1792" s="62">
        <v>53131609</v>
      </c>
      <c r="ALM1792" s="62">
        <v>53131609</v>
      </c>
      <c r="ALN1792" s="62">
        <v>53131609</v>
      </c>
      <c r="ALO1792" s="62">
        <v>53131609</v>
      </c>
      <c r="ALP1792" s="62">
        <v>53131609</v>
      </c>
      <c r="ALQ1792" s="62">
        <v>53131609</v>
      </c>
      <c r="ALR1792" s="62">
        <v>53131609</v>
      </c>
      <c r="ALS1792" s="62">
        <v>53131609</v>
      </c>
      <c r="ALT1792" s="62">
        <v>53131609</v>
      </c>
      <c r="ALU1792" s="62">
        <v>53131609</v>
      </c>
      <c r="ALV1792" s="62">
        <v>53131609</v>
      </c>
      <c r="ALW1792" s="62">
        <v>53131609</v>
      </c>
      <c r="ALX1792" s="62">
        <v>53131609</v>
      </c>
      <c r="ALY1792" s="62">
        <v>53131609</v>
      </c>
      <c r="ALZ1792" s="62">
        <v>53131609</v>
      </c>
      <c r="AMA1792" s="62">
        <v>53131609</v>
      </c>
      <c r="AMB1792" s="62">
        <v>53131609</v>
      </c>
      <c r="AMC1792" s="62">
        <v>53131609</v>
      </c>
      <c r="AMD1792" s="62">
        <v>53131609</v>
      </c>
      <c r="AME1792" s="62">
        <v>53131609</v>
      </c>
      <c r="AMF1792" s="62">
        <v>53131609</v>
      </c>
      <c r="AMG1792" s="62">
        <v>53131609</v>
      </c>
      <c r="AMH1792" s="62">
        <v>53131609</v>
      </c>
      <c r="AMI1792" s="62">
        <v>53131609</v>
      </c>
      <c r="AMJ1792" s="62">
        <v>53131609</v>
      </c>
      <c r="AMK1792" s="62">
        <v>53131609</v>
      </c>
      <c r="AML1792" s="62">
        <v>53131609</v>
      </c>
      <c r="AMM1792" s="62">
        <v>53131609</v>
      </c>
      <c r="AMN1792" s="62">
        <v>53131609</v>
      </c>
      <c r="AMO1792" s="62">
        <v>53131609</v>
      </c>
      <c r="AMP1792" s="62">
        <v>53131609</v>
      </c>
      <c r="AMQ1792" s="62">
        <v>53131609</v>
      </c>
      <c r="AMR1792" s="62">
        <v>53131609</v>
      </c>
      <c r="AMS1792" s="62">
        <v>53131609</v>
      </c>
      <c r="AMT1792" s="62">
        <v>53131609</v>
      </c>
      <c r="AMU1792" s="62">
        <v>53131609</v>
      </c>
      <c r="AMV1792" s="62">
        <v>53131609</v>
      </c>
      <c r="AMW1792" s="62">
        <v>53131609</v>
      </c>
      <c r="AMX1792" s="62">
        <v>53131609</v>
      </c>
      <c r="AMY1792" s="62">
        <v>53131609</v>
      </c>
      <c r="AMZ1792" s="62">
        <v>53131609</v>
      </c>
      <c r="ANA1792" s="62">
        <v>53131609</v>
      </c>
      <c r="ANB1792" s="62">
        <v>53131609</v>
      </c>
      <c r="ANC1792" s="62">
        <v>53131609</v>
      </c>
      <c r="AND1792" s="62">
        <v>53131609</v>
      </c>
      <c r="ANE1792" s="62">
        <v>53131609</v>
      </c>
      <c r="ANF1792" s="62">
        <v>53131609</v>
      </c>
      <c r="ANG1792" s="62">
        <v>53131609</v>
      </c>
      <c r="ANH1792" s="62">
        <v>53131609</v>
      </c>
      <c r="ANI1792" s="62">
        <v>53131609</v>
      </c>
      <c r="ANJ1792" s="62">
        <v>53131609</v>
      </c>
      <c r="ANK1792" s="62">
        <v>53131609</v>
      </c>
      <c r="ANL1792" s="62">
        <v>53131609</v>
      </c>
      <c r="ANM1792" s="62">
        <v>53131609</v>
      </c>
      <c r="ANN1792" s="62">
        <v>53131609</v>
      </c>
      <c r="ANO1792" s="62">
        <v>53131609</v>
      </c>
      <c r="ANP1792" s="62">
        <v>53131609</v>
      </c>
      <c r="ANQ1792" s="62">
        <v>53131609</v>
      </c>
      <c r="ANR1792" s="62">
        <v>53131609</v>
      </c>
      <c r="ANS1792" s="62">
        <v>53131609</v>
      </c>
      <c r="ANT1792" s="62">
        <v>53131609</v>
      </c>
      <c r="ANU1792" s="62">
        <v>53131609</v>
      </c>
      <c r="ANV1792" s="62">
        <v>53131609</v>
      </c>
      <c r="ANW1792" s="62">
        <v>53131609</v>
      </c>
      <c r="ANX1792" s="62">
        <v>53131609</v>
      </c>
      <c r="ANY1792" s="62">
        <v>53131609</v>
      </c>
      <c r="ANZ1792" s="62">
        <v>53131609</v>
      </c>
      <c r="AOA1792" s="62">
        <v>53131609</v>
      </c>
      <c r="AOB1792" s="62">
        <v>53131609</v>
      </c>
      <c r="AOC1792" s="62">
        <v>53131609</v>
      </c>
      <c r="AOD1792" s="62">
        <v>53131609</v>
      </c>
      <c r="AOE1792" s="62">
        <v>53131609</v>
      </c>
      <c r="AOF1792" s="62">
        <v>53131609</v>
      </c>
      <c r="AOG1792" s="62">
        <v>53131609</v>
      </c>
      <c r="AOH1792" s="62">
        <v>53131609</v>
      </c>
      <c r="AOI1792" s="62">
        <v>53131609</v>
      </c>
      <c r="AOJ1792" s="62">
        <v>53131609</v>
      </c>
      <c r="AOK1792" s="62">
        <v>53131609</v>
      </c>
      <c r="AOL1792" s="62">
        <v>53131609</v>
      </c>
      <c r="AOM1792" s="62">
        <v>53131609</v>
      </c>
      <c r="AON1792" s="62">
        <v>53131609</v>
      </c>
      <c r="AOO1792" s="62">
        <v>53131609</v>
      </c>
      <c r="AOP1792" s="62">
        <v>53131609</v>
      </c>
      <c r="AOQ1792" s="62">
        <v>53131609</v>
      </c>
      <c r="AOR1792" s="62">
        <v>53131609</v>
      </c>
      <c r="AOS1792" s="62">
        <v>53131609</v>
      </c>
      <c r="AOT1792" s="62">
        <v>53131609</v>
      </c>
      <c r="AOU1792" s="62">
        <v>53131609</v>
      </c>
      <c r="AOV1792" s="62">
        <v>53131609</v>
      </c>
      <c r="AOW1792" s="62">
        <v>53131609</v>
      </c>
      <c r="AOX1792" s="62">
        <v>53131609</v>
      </c>
      <c r="AOY1792" s="62">
        <v>53131609</v>
      </c>
      <c r="AOZ1792" s="62">
        <v>53131609</v>
      </c>
      <c r="APA1792" s="62">
        <v>53131609</v>
      </c>
      <c r="APB1792" s="62">
        <v>53131609</v>
      </c>
      <c r="APC1792" s="62">
        <v>53131609</v>
      </c>
      <c r="APD1792" s="62">
        <v>53131609</v>
      </c>
      <c r="APE1792" s="62">
        <v>53131609</v>
      </c>
      <c r="APF1792" s="62">
        <v>53131609</v>
      </c>
      <c r="APG1792" s="62">
        <v>53131609</v>
      </c>
      <c r="APH1792" s="62">
        <v>53131609</v>
      </c>
      <c r="API1792" s="62">
        <v>53131609</v>
      </c>
      <c r="APJ1792" s="62">
        <v>53131609</v>
      </c>
      <c r="APK1792" s="62">
        <v>53131609</v>
      </c>
      <c r="APL1792" s="62">
        <v>53131609</v>
      </c>
      <c r="APM1792" s="62">
        <v>53131609</v>
      </c>
      <c r="APN1792" s="62">
        <v>53131609</v>
      </c>
      <c r="APO1792" s="62">
        <v>53131609</v>
      </c>
      <c r="APP1792" s="62">
        <v>53131609</v>
      </c>
      <c r="APQ1792" s="62">
        <v>53131609</v>
      </c>
      <c r="APR1792" s="62">
        <v>53131609</v>
      </c>
      <c r="APS1792" s="62">
        <v>53131609</v>
      </c>
      <c r="APT1792" s="62">
        <v>53131609</v>
      </c>
      <c r="APU1792" s="62">
        <v>53131609</v>
      </c>
      <c r="APV1792" s="62">
        <v>53131609</v>
      </c>
      <c r="APW1792" s="62">
        <v>53131609</v>
      </c>
      <c r="APX1792" s="62">
        <v>53131609</v>
      </c>
      <c r="APY1792" s="62">
        <v>53131609</v>
      </c>
      <c r="APZ1792" s="62">
        <v>53131609</v>
      </c>
      <c r="AQA1792" s="62">
        <v>53131609</v>
      </c>
      <c r="AQB1792" s="62">
        <v>53131609</v>
      </c>
      <c r="AQC1792" s="62">
        <v>53131609</v>
      </c>
      <c r="AQD1792" s="62">
        <v>53131609</v>
      </c>
      <c r="AQE1792" s="62">
        <v>53131609</v>
      </c>
      <c r="AQF1792" s="62">
        <v>53131609</v>
      </c>
      <c r="AQG1792" s="62">
        <v>53131609</v>
      </c>
      <c r="AQH1792" s="62">
        <v>53131609</v>
      </c>
      <c r="AQI1792" s="62">
        <v>53131609</v>
      </c>
      <c r="AQJ1792" s="62">
        <v>53131609</v>
      </c>
      <c r="AQK1792" s="62">
        <v>53131609</v>
      </c>
      <c r="AQL1792" s="62">
        <v>53131609</v>
      </c>
      <c r="AQM1792" s="62">
        <v>53131609</v>
      </c>
      <c r="AQN1792" s="62">
        <v>53131609</v>
      </c>
      <c r="AQO1792" s="62">
        <v>53131609</v>
      </c>
      <c r="AQP1792" s="62">
        <v>53131609</v>
      </c>
      <c r="AQQ1792" s="62">
        <v>53131609</v>
      </c>
      <c r="AQR1792" s="62">
        <v>53131609</v>
      </c>
      <c r="AQS1792" s="62">
        <v>53131609</v>
      </c>
      <c r="AQT1792" s="62">
        <v>53131609</v>
      </c>
      <c r="AQU1792" s="62">
        <v>53131609</v>
      </c>
      <c r="AQV1792" s="62">
        <v>53131609</v>
      </c>
      <c r="AQW1792" s="62">
        <v>53131609</v>
      </c>
      <c r="AQX1792" s="62">
        <v>53131609</v>
      </c>
      <c r="AQY1792" s="62">
        <v>53131609</v>
      </c>
      <c r="AQZ1792" s="62">
        <v>53131609</v>
      </c>
      <c r="ARA1792" s="62">
        <v>53131609</v>
      </c>
      <c r="ARB1792" s="62">
        <v>53131609</v>
      </c>
      <c r="ARC1792" s="62">
        <v>53131609</v>
      </c>
      <c r="ARD1792" s="62">
        <v>53131609</v>
      </c>
      <c r="ARE1792" s="62">
        <v>53131609</v>
      </c>
      <c r="ARF1792" s="62">
        <v>53131609</v>
      </c>
      <c r="ARG1792" s="62">
        <v>53131609</v>
      </c>
      <c r="ARH1792" s="62">
        <v>53131609</v>
      </c>
      <c r="ARI1792" s="62">
        <v>53131609</v>
      </c>
      <c r="ARJ1792" s="62">
        <v>53131609</v>
      </c>
      <c r="ARK1792" s="62">
        <v>53131609</v>
      </c>
      <c r="ARL1792" s="62">
        <v>53131609</v>
      </c>
      <c r="ARM1792" s="62">
        <v>53131609</v>
      </c>
      <c r="ARN1792" s="62">
        <v>53131609</v>
      </c>
      <c r="ARO1792" s="62">
        <v>53131609</v>
      </c>
      <c r="ARP1792" s="62">
        <v>53131609</v>
      </c>
      <c r="ARQ1792" s="62">
        <v>53131609</v>
      </c>
      <c r="ARR1792" s="62">
        <v>53131609</v>
      </c>
      <c r="ARS1792" s="62">
        <v>53131609</v>
      </c>
      <c r="ART1792" s="62">
        <v>53131609</v>
      </c>
      <c r="ARU1792" s="62">
        <v>53131609</v>
      </c>
      <c r="ARV1792" s="62">
        <v>53131609</v>
      </c>
      <c r="ARW1792" s="62">
        <v>53131609</v>
      </c>
      <c r="ARX1792" s="62">
        <v>53131609</v>
      </c>
      <c r="ARY1792" s="62">
        <v>53131609</v>
      </c>
      <c r="ARZ1792" s="62">
        <v>53131609</v>
      </c>
      <c r="ASA1792" s="62">
        <v>53131609</v>
      </c>
      <c r="ASB1792" s="62">
        <v>53131609</v>
      </c>
      <c r="ASC1792" s="62">
        <v>53131609</v>
      </c>
      <c r="ASD1792" s="62">
        <v>53131609</v>
      </c>
      <c r="ASE1792" s="62">
        <v>53131609</v>
      </c>
      <c r="ASF1792" s="62">
        <v>53131609</v>
      </c>
      <c r="ASG1792" s="62">
        <v>53131609</v>
      </c>
      <c r="ASH1792" s="62">
        <v>53131609</v>
      </c>
      <c r="ASI1792" s="62">
        <v>53131609</v>
      </c>
      <c r="ASJ1792" s="62">
        <v>53131609</v>
      </c>
      <c r="ASK1792" s="62">
        <v>53131609</v>
      </c>
      <c r="ASL1792" s="62">
        <v>53131609</v>
      </c>
      <c r="ASM1792" s="62">
        <v>53131609</v>
      </c>
      <c r="ASN1792" s="62">
        <v>53131609</v>
      </c>
      <c r="ASO1792" s="62">
        <v>53131609</v>
      </c>
      <c r="ASP1792" s="62">
        <v>53131609</v>
      </c>
      <c r="ASQ1792" s="62">
        <v>53131609</v>
      </c>
      <c r="ASR1792" s="62">
        <v>53131609</v>
      </c>
      <c r="ASS1792" s="62">
        <v>53131609</v>
      </c>
      <c r="AST1792" s="62">
        <v>53131609</v>
      </c>
      <c r="ASU1792" s="62">
        <v>53131609</v>
      </c>
      <c r="ASV1792" s="62">
        <v>53131609</v>
      </c>
      <c r="ASW1792" s="62">
        <v>53131609</v>
      </c>
      <c r="ASX1792" s="62">
        <v>53131609</v>
      </c>
      <c r="ASY1792" s="62">
        <v>53131609</v>
      </c>
      <c r="ASZ1792" s="62">
        <v>53131609</v>
      </c>
      <c r="ATA1792" s="62">
        <v>53131609</v>
      </c>
      <c r="ATB1792" s="62">
        <v>53131609</v>
      </c>
      <c r="ATC1792" s="62">
        <v>53131609</v>
      </c>
      <c r="ATD1792" s="62">
        <v>53131609</v>
      </c>
      <c r="ATE1792" s="62">
        <v>53131609</v>
      </c>
      <c r="ATF1792" s="62">
        <v>53131609</v>
      </c>
      <c r="ATG1792" s="62">
        <v>53131609</v>
      </c>
      <c r="ATH1792" s="62">
        <v>53131609</v>
      </c>
      <c r="ATI1792" s="62">
        <v>53131609</v>
      </c>
      <c r="ATJ1792" s="62">
        <v>53131609</v>
      </c>
      <c r="ATK1792" s="62">
        <v>53131609</v>
      </c>
      <c r="ATL1792" s="62">
        <v>53131609</v>
      </c>
      <c r="ATM1792" s="62">
        <v>53131609</v>
      </c>
      <c r="ATN1792" s="62">
        <v>53131609</v>
      </c>
      <c r="ATO1792" s="62">
        <v>53131609</v>
      </c>
      <c r="ATP1792" s="62">
        <v>53131609</v>
      </c>
      <c r="ATQ1792" s="62">
        <v>53131609</v>
      </c>
      <c r="ATR1792" s="62">
        <v>53131609</v>
      </c>
      <c r="ATS1792" s="62">
        <v>53131609</v>
      </c>
      <c r="ATT1792" s="62">
        <v>53131609</v>
      </c>
      <c r="ATU1792" s="62">
        <v>53131609</v>
      </c>
      <c r="ATV1792" s="62">
        <v>53131609</v>
      </c>
      <c r="ATW1792" s="62">
        <v>53131609</v>
      </c>
      <c r="ATX1792" s="62">
        <v>53131609</v>
      </c>
      <c r="ATY1792" s="62">
        <v>53131609</v>
      </c>
      <c r="ATZ1792" s="62">
        <v>53131609</v>
      </c>
      <c r="AUA1792" s="62">
        <v>53131609</v>
      </c>
      <c r="AUB1792" s="62">
        <v>53131609</v>
      </c>
      <c r="AUC1792" s="62">
        <v>53131609</v>
      </c>
      <c r="AUD1792" s="62">
        <v>53131609</v>
      </c>
      <c r="AUE1792" s="62">
        <v>53131609</v>
      </c>
      <c r="AUF1792" s="62">
        <v>53131609</v>
      </c>
      <c r="AUG1792" s="62">
        <v>53131609</v>
      </c>
      <c r="AUH1792" s="62">
        <v>53131609</v>
      </c>
      <c r="AUI1792" s="62">
        <v>53131609</v>
      </c>
      <c r="AUJ1792" s="62">
        <v>53131609</v>
      </c>
      <c r="AUK1792" s="62">
        <v>53131609</v>
      </c>
      <c r="AUL1792" s="62">
        <v>53131609</v>
      </c>
      <c r="AUM1792" s="62">
        <v>53131609</v>
      </c>
      <c r="AUN1792" s="62">
        <v>53131609</v>
      </c>
      <c r="AUO1792" s="62">
        <v>53131609</v>
      </c>
      <c r="AUP1792" s="62">
        <v>53131609</v>
      </c>
      <c r="AUQ1792" s="62">
        <v>53131609</v>
      </c>
      <c r="AUR1792" s="62">
        <v>53131609</v>
      </c>
      <c r="AUS1792" s="62">
        <v>53131609</v>
      </c>
      <c r="AUT1792" s="62">
        <v>53131609</v>
      </c>
      <c r="AUU1792" s="62">
        <v>53131609</v>
      </c>
      <c r="AUV1792" s="62">
        <v>53131609</v>
      </c>
      <c r="AUW1792" s="62">
        <v>53131609</v>
      </c>
      <c r="AUX1792" s="62">
        <v>53131609</v>
      </c>
      <c r="AUY1792" s="62">
        <v>53131609</v>
      </c>
      <c r="AUZ1792" s="62">
        <v>53131609</v>
      </c>
      <c r="AVA1792" s="62">
        <v>53131609</v>
      </c>
      <c r="AVB1792" s="62">
        <v>53131609</v>
      </c>
      <c r="AVC1792" s="62">
        <v>53131609</v>
      </c>
      <c r="AVD1792" s="62">
        <v>53131609</v>
      </c>
      <c r="AVE1792" s="62">
        <v>53131609</v>
      </c>
      <c r="AVF1792" s="62">
        <v>53131609</v>
      </c>
      <c r="AVG1792" s="62">
        <v>53131609</v>
      </c>
      <c r="AVH1792" s="62">
        <v>53131609</v>
      </c>
      <c r="AVI1792" s="62">
        <v>53131609</v>
      </c>
      <c r="AVJ1792" s="62">
        <v>53131609</v>
      </c>
      <c r="AVK1792" s="62">
        <v>53131609</v>
      </c>
      <c r="AVL1792" s="62">
        <v>53131609</v>
      </c>
      <c r="AVM1792" s="62">
        <v>53131609</v>
      </c>
      <c r="AVN1792" s="62">
        <v>53131609</v>
      </c>
      <c r="AVO1792" s="62">
        <v>53131609</v>
      </c>
      <c r="AVP1792" s="62">
        <v>53131609</v>
      </c>
      <c r="AVQ1792" s="62">
        <v>53131609</v>
      </c>
      <c r="AVR1792" s="62">
        <v>53131609</v>
      </c>
      <c r="AVS1792" s="62">
        <v>53131609</v>
      </c>
      <c r="AVT1792" s="62">
        <v>53131609</v>
      </c>
      <c r="AVU1792" s="62">
        <v>53131609</v>
      </c>
      <c r="AVV1792" s="62">
        <v>53131609</v>
      </c>
      <c r="AVW1792" s="62">
        <v>53131609</v>
      </c>
      <c r="AVX1792" s="62">
        <v>53131609</v>
      </c>
      <c r="AVY1792" s="62">
        <v>53131609</v>
      </c>
      <c r="AVZ1792" s="62">
        <v>53131609</v>
      </c>
      <c r="AWA1792" s="62">
        <v>53131609</v>
      </c>
      <c r="AWB1792" s="62">
        <v>53131609</v>
      </c>
      <c r="AWC1792" s="62">
        <v>53131609</v>
      </c>
      <c r="AWD1792" s="62">
        <v>53131609</v>
      </c>
      <c r="AWE1792" s="62">
        <v>53131609</v>
      </c>
      <c r="AWF1792" s="62">
        <v>53131609</v>
      </c>
      <c r="AWG1792" s="62">
        <v>53131609</v>
      </c>
      <c r="AWH1792" s="62">
        <v>53131609</v>
      </c>
      <c r="AWI1792" s="62">
        <v>53131609</v>
      </c>
      <c r="AWJ1792" s="62">
        <v>53131609</v>
      </c>
      <c r="AWK1792" s="62">
        <v>53131609</v>
      </c>
      <c r="AWL1792" s="62">
        <v>53131609</v>
      </c>
      <c r="AWM1792" s="62">
        <v>53131609</v>
      </c>
      <c r="AWN1792" s="62">
        <v>53131609</v>
      </c>
      <c r="AWO1792" s="62">
        <v>53131609</v>
      </c>
      <c r="AWP1792" s="62">
        <v>53131609</v>
      </c>
      <c r="AWQ1792" s="62">
        <v>53131609</v>
      </c>
      <c r="AWR1792" s="62">
        <v>53131609</v>
      </c>
      <c r="AWS1792" s="62">
        <v>53131609</v>
      </c>
      <c r="AWT1792" s="62">
        <v>53131609</v>
      </c>
      <c r="AWU1792" s="62">
        <v>53131609</v>
      </c>
      <c r="AWV1792" s="62">
        <v>53131609</v>
      </c>
      <c r="AWW1792" s="62">
        <v>53131609</v>
      </c>
      <c r="AWX1792" s="62">
        <v>53131609</v>
      </c>
      <c r="AWY1792" s="62">
        <v>53131609</v>
      </c>
      <c r="AWZ1792" s="62">
        <v>53131609</v>
      </c>
      <c r="AXA1792" s="62">
        <v>53131609</v>
      </c>
      <c r="AXB1792" s="62">
        <v>53131609</v>
      </c>
      <c r="AXC1792" s="62">
        <v>53131609</v>
      </c>
      <c r="AXD1792" s="62">
        <v>53131609</v>
      </c>
      <c r="AXE1792" s="62">
        <v>53131609</v>
      </c>
      <c r="AXF1792" s="62">
        <v>53131609</v>
      </c>
      <c r="AXG1792" s="62">
        <v>53131609</v>
      </c>
      <c r="AXH1792" s="62">
        <v>53131609</v>
      </c>
      <c r="AXI1792" s="62">
        <v>53131609</v>
      </c>
      <c r="AXJ1792" s="62">
        <v>53131609</v>
      </c>
      <c r="AXK1792" s="62">
        <v>53131609</v>
      </c>
      <c r="AXL1792" s="62">
        <v>53131609</v>
      </c>
      <c r="AXM1792" s="62">
        <v>53131609</v>
      </c>
      <c r="AXN1792" s="62">
        <v>53131609</v>
      </c>
      <c r="AXO1792" s="62">
        <v>53131609</v>
      </c>
      <c r="AXP1792" s="62">
        <v>53131609</v>
      </c>
      <c r="AXQ1792" s="62">
        <v>53131609</v>
      </c>
      <c r="AXR1792" s="62">
        <v>53131609</v>
      </c>
      <c r="AXS1792" s="62">
        <v>53131609</v>
      </c>
      <c r="AXT1792" s="62">
        <v>53131609</v>
      </c>
      <c r="AXU1792" s="62">
        <v>53131609</v>
      </c>
      <c r="AXV1792" s="62">
        <v>53131609</v>
      </c>
      <c r="AXW1792" s="62">
        <v>53131609</v>
      </c>
      <c r="AXX1792" s="62">
        <v>53131609</v>
      </c>
      <c r="AXY1792" s="62">
        <v>53131609</v>
      </c>
      <c r="AXZ1792" s="62">
        <v>53131609</v>
      </c>
      <c r="AYA1792" s="62">
        <v>53131609</v>
      </c>
      <c r="AYB1792" s="62">
        <v>53131609</v>
      </c>
      <c r="AYC1792" s="62">
        <v>53131609</v>
      </c>
      <c r="AYD1792" s="62">
        <v>53131609</v>
      </c>
      <c r="AYE1792" s="62">
        <v>53131609</v>
      </c>
      <c r="AYF1792" s="62">
        <v>53131609</v>
      </c>
      <c r="AYG1792" s="62">
        <v>53131609</v>
      </c>
      <c r="AYH1792" s="62">
        <v>53131609</v>
      </c>
      <c r="AYI1792" s="62">
        <v>53131609</v>
      </c>
      <c r="AYJ1792" s="62">
        <v>53131609</v>
      </c>
      <c r="AYK1792" s="62">
        <v>53131609</v>
      </c>
      <c r="AYL1792" s="62">
        <v>53131609</v>
      </c>
      <c r="AYM1792" s="62">
        <v>53131609</v>
      </c>
      <c r="AYN1792" s="62">
        <v>53131609</v>
      </c>
      <c r="AYO1792" s="62">
        <v>53131609</v>
      </c>
      <c r="AYP1792" s="62">
        <v>53131609</v>
      </c>
      <c r="AYQ1792" s="62">
        <v>53131609</v>
      </c>
      <c r="AYR1792" s="62">
        <v>53131609</v>
      </c>
      <c r="AYS1792" s="62">
        <v>53131609</v>
      </c>
      <c r="AYT1792" s="62">
        <v>53131609</v>
      </c>
      <c r="AYU1792" s="62">
        <v>53131609</v>
      </c>
      <c r="AYV1792" s="62">
        <v>53131609</v>
      </c>
      <c r="AYW1792" s="62">
        <v>53131609</v>
      </c>
      <c r="AYX1792" s="62">
        <v>53131609</v>
      </c>
      <c r="AYY1792" s="62">
        <v>53131609</v>
      </c>
      <c r="AYZ1792" s="62">
        <v>53131609</v>
      </c>
      <c r="AZA1792" s="62">
        <v>53131609</v>
      </c>
      <c r="AZB1792" s="62">
        <v>53131609</v>
      </c>
      <c r="AZC1792" s="62">
        <v>53131609</v>
      </c>
      <c r="AZD1792" s="62">
        <v>53131609</v>
      </c>
      <c r="AZE1792" s="62">
        <v>53131609</v>
      </c>
      <c r="AZF1792" s="62">
        <v>53131609</v>
      </c>
      <c r="AZG1792" s="62">
        <v>53131609</v>
      </c>
      <c r="AZH1792" s="62">
        <v>53131609</v>
      </c>
      <c r="AZI1792" s="62">
        <v>53131609</v>
      </c>
      <c r="AZJ1792" s="62">
        <v>53131609</v>
      </c>
      <c r="AZK1792" s="62">
        <v>53131609</v>
      </c>
      <c r="AZL1792" s="62">
        <v>53131609</v>
      </c>
      <c r="AZM1792" s="62">
        <v>53131609</v>
      </c>
      <c r="AZN1792" s="62">
        <v>53131609</v>
      </c>
      <c r="AZO1792" s="62">
        <v>53131609</v>
      </c>
      <c r="AZP1792" s="62">
        <v>53131609</v>
      </c>
      <c r="AZQ1792" s="62">
        <v>53131609</v>
      </c>
      <c r="AZR1792" s="62">
        <v>53131609</v>
      </c>
      <c r="AZS1792" s="62">
        <v>53131609</v>
      </c>
      <c r="AZT1792" s="62">
        <v>53131609</v>
      </c>
      <c r="AZU1792" s="62">
        <v>53131609</v>
      </c>
      <c r="AZV1792" s="62">
        <v>53131609</v>
      </c>
      <c r="AZW1792" s="62">
        <v>53131609</v>
      </c>
      <c r="AZX1792" s="62">
        <v>53131609</v>
      </c>
      <c r="AZY1792" s="62">
        <v>53131609</v>
      </c>
      <c r="AZZ1792" s="62">
        <v>53131609</v>
      </c>
      <c r="BAA1792" s="62">
        <v>53131609</v>
      </c>
      <c r="BAB1792" s="62">
        <v>53131609</v>
      </c>
      <c r="BAC1792" s="62">
        <v>53131609</v>
      </c>
      <c r="BAD1792" s="62">
        <v>53131609</v>
      </c>
      <c r="BAE1792" s="62">
        <v>53131609</v>
      </c>
      <c r="BAF1792" s="62">
        <v>53131609</v>
      </c>
      <c r="BAG1792" s="62">
        <v>53131609</v>
      </c>
      <c r="BAH1792" s="62">
        <v>53131609</v>
      </c>
      <c r="BAI1792" s="62">
        <v>53131609</v>
      </c>
      <c r="BAJ1792" s="62">
        <v>53131609</v>
      </c>
      <c r="BAK1792" s="62">
        <v>53131609</v>
      </c>
      <c r="BAL1792" s="62">
        <v>53131609</v>
      </c>
      <c r="BAM1792" s="62">
        <v>53131609</v>
      </c>
      <c r="BAN1792" s="62">
        <v>53131609</v>
      </c>
      <c r="BAO1792" s="62">
        <v>53131609</v>
      </c>
      <c r="BAP1792" s="62">
        <v>53131609</v>
      </c>
      <c r="BAQ1792" s="62">
        <v>53131609</v>
      </c>
      <c r="BAR1792" s="62">
        <v>53131609</v>
      </c>
      <c r="BAS1792" s="62">
        <v>53131609</v>
      </c>
      <c r="BAT1792" s="62">
        <v>53131609</v>
      </c>
      <c r="BAU1792" s="62">
        <v>53131609</v>
      </c>
      <c r="BAV1792" s="62">
        <v>53131609</v>
      </c>
      <c r="BAW1792" s="62">
        <v>53131609</v>
      </c>
      <c r="BAX1792" s="62">
        <v>53131609</v>
      </c>
      <c r="BAY1792" s="62">
        <v>53131609</v>
      </c>
      <c r="BAZ1792" s="62">
        <v>53131609</v>
      </c>
      <c r="BBA1792" s="62">
        <v>53131609</v>
      </c>
      <c r="BBB1792" s="62">
        <v>53131609</v>
      </c>
      <c r="BBC1792" s="62">
        <v>53131609</v>
      </c>
      <c r="BBD1792" s="62">
        <v>53131609</v>
      </c>
      <c r="BBE1792" s="62">
        <v>53131609</v>
      </c>
      <c r="BBF1792" s="62">
        <v>53131609</v>
      </c>
      <c r="BBG1792" s="62">
        <v>53131609</v>
      </c>
      <c r="BBH1792" s="62">
        <v>53131609</v>
      </c>
      <c r="BBI1792" s="62">
        <v>53131609</v>
      </c>
      <c r="BBJ1792" s="62">
        <v>53131609</v>
      </c>
      <c r="BBK1792" s="62">
        <v>53131609</v>
      </c>
      <c r="BBL1792" s="62">
        <v>53131609</v>
      </c>
      <c r="BBM1792" s="62">
        <v>53131609</v>
      </c>
      <c r="BBN1792" s="62">
        <v>53131609</v>
      </c>
      <c r="BBO1792" s="62">
        <v>53131609</v>
      </c>
      <c r="BBP1792" s="62">
        <v>53131609</v>
      </c>
      <c r="BBQ1792" s="62">
        <v>53131609</v>
      </c>
      <c r="BBR1792" s="62">
        <v>53131609</v>
      </c>
      <c r="BBS1792" s="62">
        <v>53131609</v>
      </c>
      <c r="BBT1792" s="62">
        <v>53131609</v>
      </c>
      <c r="BBU1792" s="62">
        <v>53131609</v>
      </c>
      <c r="BBV1792" s="62">
        <v>53131609</v>
      </c>
      <c r="BBW1792" s="62">
        <v>53131609</v>
      </c>
      <c r="BBX1792" s="62">
        <v>53131609</v>
      </c>
      <c r="BBY1792" s="62">
        <v>53131609</v>
      </c>
      <c r="BBZ1792" s="62">
        <v>53131609</v>
      </c>
      <c r="BCA1792" s="62">
        <v>53131609</v>
      </c>
      <c r="BCB1792" s="62">
        <v>53131609</v>
      </c>
      <c r="BCC1792" s="62">
        <v>53131609</v>
      </c>
      <c r="BCD1792" s="62">
        <v>53131609</v>
      </c>
      <c r="BCE1792" s="62">
        <v>53131609</v>
      </c>
      <c r="BCF1792" s="62">
        <v>53131609</v>
      </c>
      <c r="BCG1792" s="62">
        <v>53131609</v>
      </c>
      <c r="BCH1792" s="62">
        <v>53131609</v>
      </c>
      <c r="BCI1792" s="62">
        <v>53131609</v>
      </c>
      <c r="BCJ1792" s="62">
        <v>53131609</v>
      </c>
      <c r="BCK1792" s="62">
        <v>53131609</v>
      </c>
      <c r="BCL1792" s="62">
        <v>53131609</v>
      </c>
      <c r="BCM1792" s="62">
        <v>53131609</v>
      </c>
      <c r="BCN1792" s="62">
        <v>53131609</v>
      </c>
      <c r="BCO1792" s="62">
        <v>53131609</v>
      </c>
      <c r="BCP1792" s="62">
        <v>53131609</v>
      </c>
      <c r="BCQ1792" s="62">
        <v>53131609</v>
      </c>
      <c r="BCR1792" s="62">
        <v>53131609</v>
      </c>
      <c r="BCS1792" s="62">
        <v>53131609</v>
      </c>
      <c r="BCT1792" s="62">
        <v>53131609</v>
      </c>
      <c r="BCU1792" s="62">
        <v>53131609</v>
      </c>
      <c r="BCV1792" s="62">
        <v>53131609</v>
      </c>
      <c r="BCW1792" s="62">
        <v>53131609</v>
      </c>
      <c r="BCX1792" s="62">
        <v>53131609</v>
      </c>
      <c r="BCY1792" s="62">
        <v>53131609</v>
      </c>
      <c r="BCZ1792" s="62">
        <v>53131609</v>
      </c>
      <c r="BDA1792" s="62">
        <v>53131609</v>
      </c>
      <c r="BDB1792" s="62">
        <v>53131609</v>
      </c>
      <c r="BDC1792" s="62">
        <v>53131609</v>
      </c>
      <c r="BDD1792" s="62">
        <v>53131609</v>
      </c>
      <c r="BDE1792" s="62">
        <v>53131609</v>
      </c>
      <c r="BDF1792" s="62">
        <v>53131609</v>
      </c>
      <c r="BDG1792" s="62">
        <v>53131609</v>
      </c>
      <c r="BDH1792" s="62">
        <v>53131609</v>
      </c>
      <c r="BDI1792" s="62">
        <v>53131609</v>
      </c>
      <c r="BDJ1792" s="62">
        <v>53131609</v>
      </c>
      <c r="BDK1792" s="62">
        <v>53131609</v>
      </c>
      <c r="BDL1792" s="62">
        <v>53131609</v>
      </c>
      <c r="BDM1792" s="62">
        <v>53131609</v>
      </c>
      <c r="BDN1792" s="62">
        <v>53131609</v>
      </c>
      <c r="BDO1792" s="62">
        <v>53131609</v>
      </c>
      <c r="BDP1792" s="62">
        <v>53131609</v>
      </c>
      <c r="BDQ1792" s="62">
        <v>53131609</v>
      </c>
      <c r="BDR1792" s="62">
        <v>53131609</v>
      </c>
      <c r="BDS1792" s="62">
        <v>53131609</v>
      </c>
      <c r="BDT1792" s="62">
        <v>53131609</v>
      </c>
      <c r="BDU1792" s="62">
        <v>53131609</v>
      </c>
      <c r="BDV1792" s="62">
        <v>53131609</v>
      </c>
      <c r="BDW1792" s="62">
        <v>53131609</v>
      </c>
      <c r="BDX1792" s="62">
        <v>53131609</v>
      </c>
      <c r="BDY1792" s="62">
        <v>53131609</v>
      </c>
      <c r="BDZ1792" s="62">
        <v>53131609</v>
      </c>
      <c r="BEA1792" s="62">
        <v>53131609</v>
      </c>
      <c r="BEB1792" s="62">
        <v>53131609</v>
      </c>
      <c r="BEC1792" s="62">
        <v>53131609</v>
      </c>
      <c r="BED1792" s="62">
        <v>53131609</v>
      </c>
      <c r="BEE1792" s="62">
        <v>53131609</v>
      </c>
      <c r="BEF1792" s="62">
        <v>53131609</v>
      </c>
      <c r="BEG1792" s="62">
        <v>53131609</v>
      </c>
      <c r="BEH1792" s="62">
        <v>53131609</v>
      </c>
      <c r="BEI1792" s="62">
        <v>53131609</v>
      </c>
      <c r="BEJ1792" s="62">
        <v>53131609</v>
      </c>
      <c r="BEK1792" s="62">
        <v>53131609</v>
      </c>
      <c r="BEL1792" s="62">
        <v>53131609</v>
      </c>
      <c r="BEM1792" s="62">
        <v>53131609</v>
      </c>
      <c r="BEN1792" s="62">
        <v>53131609</v>
      </c>
      <c r="BEO1792" s="62">
        <v>53131609</v>
      </c>
      <c r="BEP1792" s="62">
        <v>53131609</v>
      </c>
      <c r="BEQ1792" s="62">
        <v>53131609</v>
      </c>
      <c r="BER1792" s="62">
        <v>53131609</v>
      </c>
      <c r="BES1792" s="62">
        <v>53131609</v>
      </c>
      <c r="BET1792" s="62">
        <v>53131609</v>
      </c>
      <c r="BEU1792" s="62">
        <v>53131609</v>
      </c>
      <c r="BEV1792" s="62">
        <v>53131609</v>
      </c>
      <c r="BEW1792" s="62">
        <v>53131609</v>
      </c>
      <c r="BEX1792" s="62">
        <v>53131609</v>
      </c>
      <c r="BEY1792" s="62">
        <v>53131609</v>
      </c>
      <c r="BEZ1792" s="62">
        <v>53131609</v>
      </c>
      <c r="BFA1792" s="62">
        <v>53131609</v>
      </c>
      <c r="BFB1792" s="62">
        <v>53131609</v>
      </c>
      <c r="BFC1792" s="62">
        <v>53131609</v>
      </c>
      <c r="BFD1792" s="62">
        <v>53131609</v>
      </c>
      <c r="BFE1792" s="62">
        <v>53131609</v>
      </c>
      <c r="BFF1792" s="62">
        <v>53131609</v>
      </c>
      <c r="BFG1792" s="62">
        <v>53131609</v>
      </c>
      <c r="BFH1792" s="62">
        <v>53131609</v>
      </c>
      <c r="BFI1792" s="62">
        <v>53131609</v>
      </c>
      <c r="BFJ1792" s="62">
        <v>53131609</v>
      </c>
      <c r="BFK1792" s="62">
        <v>53131609</v>
      </c>
      <c r="BFL1792" s="62">
        <v>53131609</v>
      </c>
      <c r="BFM1792" s="62">
        <v>53131609</v>
      </c>
      <c r="BFN1792" s="62">
        <v>53131609</v>
      </c>
      <c r="BFO1792" s="62">
        <v>53131609</v>
      </c>
      <c r="BFP1792" s="62">
        <v>53131609</v>
      </c>
      <c r="BFQ1792" s="62">
        <v>53131609</v>
      </c>
      <c r="BFR1792" s="62">
        <v>53131609</v>
      </c>
      <c r="BFS1792" s="62">
        <v>53131609</v>
      </c>
      <c r="BFT1792" s="62">
        <v>53131609</v>
      </c>
      <c r="BFU1792" s="62">
        <v>53131609</v>
      </c>
      <c r="BFV1792" s="62">
        <v>53131609</v>
      </c>
      <c r="BFW1792" s="62">
        <v>53131609</v>
      </c>
      <c r="BFX1792" s="62">
        <v>53131609</v>
      </c>
      <c r="BFY1792" s="62">
        <v>53131609</v>
      </c>
      <c r="BFZ1792" s="62">
        <v>53131609</v>
      </c>
      <c r="BGA1792" s="62">
        <v>53131609</v>
      </c>
      <c r="BGB1792" s="62">
        <v>53131609</v>
      </c>
      <c r="BGC1792" s="62">
        <v>53131609</v>
      </c>
      <c r="BGD1792" s="62">
        <v>53131609</v>
      </c>
      <c r="BGE1792" s="62">
        <v>53131609</v>
      </c>
      <c r="BGF1792" s="62">
        <v>53131609</v>
      </c>
      <c r="BGG1792" s="62">
        <v>53131609</v>
      </c>
      <c r="BGH1792" s="62">
        <v>53131609</v>
      </c>
      <c r="BGI1792" s="62">
        <v>53131609</v>
      </c>
      <c r="BGJ1792" s="62">
        <v>53131609</v>
      </c>
      <c r="BGK1792" s="62">
        <v>53131609</v>
      </c>
      <c r="BGL1792" s="62">
        <v>53131609</v>
      </c>
      <c r="BGM1792" s="62">
        <v>53131609</v>
      </c>
      <c r="BGN1792" s="62">
        <v>53131609</v>
      </c>
      <c r="BGO1792" s="62">
        <v>53131609</v>
      </c>
      <c r="BGP1792" s="62">
        <v>53131609</v>
      </c>
      <c r="BGQ1792" s="62">
        <v>53131609</v>
      </c>
      <c r="BGR1792" s="62">
        <v>53131609</v>
      </c>
      <c r="BGS1792" s="62">
        <v>53131609</v>
      </c>
      <c r="BGT1792" s="62">
        <v>53131609</v>
      </c>
      <c r="BGU1792" s="62">
        <v>53131609</v>
      </c>
      <c r="BGV1792" s="62">
        <v>53131609</v>
      </c>
      <c r="BGW1792" s="62">
        <v>53131609</v>
      </c>
      <c r="BGX1792" s="62">
        <v>53131609</v>
      </c>
      <c r="BGY1792" s="62">
        <v>53131609</v>
      </c>
      <c r="BGZ1792" s="62">
        <v>53131609</v>
      </c>
      <c r="BHA1792" s="62">
        <v>53131609</v>
      </c>
      <c r="BHB1792" s="62">
        <v>53131609</v>
      </c>
      <c r="BHC1792" s="62">
        <v>53131609</v>
      </c>
      <c r="BHD1792" s="62">
        <v>53131609</v>
      </c>
      <c r="BHE1792" s="62">
        <v>53131609</v>
      </c>
      <c r="BHF1792" s="62">
        <v>53131609</v>
      </c>
      <c r="BHG1792" s="62">
        <v>53131609</v>
      </c>
      <c r="BHH1792" s="62">
        <v>53131609</v>
      </c>
      <c r="BHI1792" s="62">
        <v>53131609</v>
      </c>
      <c r="BHJ1792" s="62">
        <v>53131609</v>
      </c>
      <c r="BHK1792" s="62">
        <v>53131609</v>
      </c>
      <c r="BHL1792" s="62">
        <v>53131609</v>
      </c>
      <c r="BHM1792" s="62">
        <v>53131609</v>
      </c>
      <c r="BHN1792" s="62">
        <v>53131609</v>
      </c>
      <c r="BHO1792" s="62">
        <v>53131609</v>
      </c>
      <c r="BHP1792" s="62">
        <v>53131609</v>
      </c>
      <c r="BHQ1792" s="62">
        <v>53131609</v>
      </c>
      <c r="BHR1792" s="62">
        <v>53131609</v>
      </c>
      <c r="BHS1792" s="62">
        <v>53131609</v>
      </c>
      <c r="BHT1792" s="62">
        <v>53131609</v>
      </c>
      <c r="BHU1792" s="62">
        <v>53131609</v>
      </c>
      <c r="BHV1792" s="62">
        <v>53131609</v>
      </c>
      <c r="BHW1792" s="62">
        <v>53131609</v>
      </c>
      <c r="BHX1792" s="62">
        <v>53131609</v>
      </c>
      <c r="BHY1792" s="62">
        <v>53131609</v>
      </c>
      <c r="BHZ1792" s="62">
        <v>53131609</v>
      </c>
      <c r="BIA1792" s="62">
        <v>53131609</v>
      </c>
      <c r="BIB1792" s="62">
        <v>53131609</v>
      </c>
      <c r="BIC1792" s="62">
        <v>53131609</v>
      </c>
      <c r="BID1792" s="62">
        <v>53131609</v>
      </c>
      <c r="BIE1792" s="62">
        <v>53131609</v>
      </c>
      <c r="BIF1792" s="62">
        <v>53131609</v>
      </c>
      <c r="BIG1792" s="62">
        <v>53131609</v>
      </c>
      <c r="BIH1792" s="62">
        <v>53131609</v>
      </c>
      <c r="BII1792" s="62">
        <v>53131609</v>
      </c>
      <c r="BIJ1792" s="62">
        <v>53131609</v>
      </c>
      <c r="BIK1792" s="62">
        <v>53131609</v>
      </c>
      <c r="BIL1792" s="62">
        <v>53131609</v>
      </c>
      <c r="BIM1792" s="62">
        <v>53131609</v>
      </c>
      <c r="BIN1792" s="62">
        <v>53131609</v>
      </c>
      <c r="BIO1792" s="62">
        <v>53131609</v>
      </c>
      <c r="BIP1792" s="62">
        <v>53131609</v>
      </c>
      <c r="BIQ1792" s="62">
        <v>53131609</v>
      </c>
      <c r="BIR1792" s="62">
        <v>53131609</v>
      </c>
      <c r="BIS1792" s="62">
        <v>53131609</v>
      </c>
      <c r="BIT1792" s="62">
        <v>53131609</v>
      </c>
      <c r="BIU1792" s="62">
        <v>53131609</v>
      </c>
      <c r="BIV1792" s="62">
        <v>53131609</v>
      </c>
      <c r="BIW1792" s="62">
        <v>53131609</v>
      </c>
      <c r="BIX1792" s="62">
        <v>53131609</v>
      </c>
      <c r="BIY1792" s="62">
        <v>53131609</v>
      </c>
      <c r="BIZ1792" s="62">
        <v>53131609</v>
      </c>
      <c r="BJA1792" s="62">
        <v>53131609</v>
      </c>
      <c r="BJB1792" s="62">
        <v>53131609</v>
      </c>
      <c r="BJC1792" s="62">
        <v>53131609</v>
      </c>
      <c r="BJD1792" s="62">
        <v>53131609</v>
      </c>
      <c r="BJE1792" s="62">
        <v>53131609</v>
      </c>
      <c r="BJF1792" s="62">
        <v>53131609</v>
      </c>
      <c r="BJG1792" s="62">
        <v>53131609</v>
      </c>
      <c r="BJH1792" s="62">
        <v>53131609</v>
      </c>
      <c r="BJI1792" s="62">
        <v>53131609</v>
      </c>
      <c r="BJJ1792" s="62">
        <v>53131609</v>
      </c>
      <c r="BJK1792" s="62">
        <v>53131609</v>
      </c>
      <c r="BJL1792" s="62">
        <v>53131609</v>
      </c>
      <c r="BJM1792" s="62">
        <v>53131609</v>
      </c>
      <c r="BJN1792" s="62">
        <v>53131609</v>
      </c>
      <c r="BJO1792" s="62">
        <v>53131609</v>
      </c>
      <c r="BJP1792" s="62">
        <v>53131609</v>
      </c>
      <c r="BJQ1792" s="62">
        <v>53131609</v>
      </c>
      <c r="BJR1792" s="62">
        <v>53131609</v>
      </c>
      <c r="BJS1792" s="62">
        <v>53131609</v>
      </c>
      <c r="BJT1792" s="62">
        <v>53131609</v>
      </c>
      <c r="BJU1792" s="62">
        <v>53131609</v>
      </c>
      <c r="BJV1792" s="62">
        <v>53131609</v>
      </c>
      <c r="BJW1792" s="62">
        <v>53131609</v>
      </c>
      <c r="BJX1792" s="62">
        <v>53131609</v>
      </c>
      <c r="BJY1792" s="62">
        <v>53131609</v>
      </c>
      <c r="BJZ1792" s="62">
        <v>53131609</v>
      </c>
      <c r="BKA1792" s="62">
        <v>53131609</v>
      </c>
      <c r="BKB1792" s="62">
        <v>53131609</v>
      </c>
      <c r="BKC1792" s="62">
        <v>53131609</v>
      </c>
      <c r="BKD1792" s="62">
        <v>53131609</v>
      </c>
      <c r="BKE1792" s="62">
        <v>53131609</v>
      </c>
      <c r="BKF1792" s="62">
        <v>53131609</v>
      </c>
      <c r="BKG1792" s="62">
        <v>53131609</v>
      </c>
      <c r="BKH1792" s="62">
        <v>53131609</v>
      </c>
      <c r="BKI1792" s="62">
        <v>53131609</v>
      </c>
      <c r="BKJ1792" s="62">
        <v>53131609</v>
      </c>
      <c r="BKK1792" s="62">
        <v>53131609</v>
      </c>
      <c r="BKL1792" s="62">
        <v>53131609</v>
      </c>
      <c r="BKM1792" s="62">
        <v>53131609</v>
      </c>
      <c r="BKN1792" s="62">
        <v>53131609</v>
      </c>
      <c r="BKO1792" s="62">
        <v>53131609</v>
      </c>
      <c r="BKP1792" s="62">
        <v>53131609</v>
      </c>
      <c r="BKQ1792" s="62">
        <v>53131609</v>
      </c>
      <c r="BKR1792" s="62">
        <v>53131609</v>
      </c>
      <c r="BKS1792" s="62">
        <v>53131609</v>
      </c>
      <c r="BKT1792" s="62">
        <v>53131609</v>
      </c>
      <c r="BKU1792" s="62">
        <v>53131609</v>
      </c>
      <c r="BKV1792" s="62">
        <v>53131609</v>
      </c>
      <c r="BKW1792" s="62">
        <v>53131609</v>
      </c>
      <c r="BKX1792" s="62">
        <v>53131609</v>
      </c>
      <c r="BKY1792" s="62">
        <v>53131609</v>
      </c>
      <c r="BKZ1792" s="62">
        <v>53131609</v>
      </c>
      <c r="BLA1792" s="62">
        <v>53131609</v>
      </c>
      <c r="BLB1792" s="62">
        <v>53131609</v>
      </c>
      <c r="BLC1792" s="62">
        <v>53131609</v>
      </c>
      <c r="BLD1792" s="62">
        <v>53131609</v>
      </c>
      <c r="BLE1792" s="62">
        <v>53131609</v>
      </c>
      <c r="BLF1792" s="62">
        <v>53131609</v>
      </c>
      <c r="BLG1792" s="62">
        <v>53131609</v>
      </c>
      <c r="BLH1792" s="62">
        <v>53131609</v>
      </c>
      <c r="BLI1792" s="62">
        <v>53131609</v>
      </c>
      <c r="BLJ1792" s="62">
        <v>53131609</v>
      </c>
      <c r="BLK1792" s="62">
        <v>53131609</v>
      </c>
      <c r="BLL1792" s="62">
        <v>53131609</v>
      </c>
      <c r="BLM1792" s="62">
        <v>53131609</v>
      </c>
      <c r="BLN1792" s="62">
        <v>53131609</v>
      </c>
      <c r="BLO1792" s="62">
        <v>53131609</v>
      </c>
      <c r="BLP1792" s="62">
        <v>53131609</v>
      </c>
      <c r="BLQ1792" s="62">
        <v>53131609</v>
      </c>
      <c r="BLR1792" s="62">
        <v>53131609</v>
      </c>
      <c r="BLS1792" s="62">
        <v>53131609</v>
      </c>
      <c r="BLT1792" s="62">
        <v>53131609</v>
      </c>
      <c r="BLU1792" s="62">
        <v>53131609</v>
      </c>
      <c r="BLV1792" s="62">
        <v>53131609</v>
      </c>
      <c r="BLW1792" s="62">
        <v>53131609</v>
      </c>
      <c r="BLX1792" s="62">
        <v>53131609</v>
      </c>
      <c r="BLY1792" s="62">
        <v>53131609</v>
      </c>
      <c r="BLZ1792" s="62">
        <v>53131609</v>
      </c>
      <c r="BMA1792" s="62">
        <v>53131609</v>
      </c>
      <c r="BMB1792" s="62">
        <v>53131609</v>
      </c>
      <c r="BMC1792" s="62">
        <v>53131609</v>
      </c>
      <c r="BMD1792" s="62">
        <v>53131609</v>
      </c>
      <c r="BME1792" s="62">
        <v>53131609</v>
      </c>
      <c r="BMF1792" s="62">
        <v>53131609</v>
      </c>
      <c r="BMG1792" s="62">
        <v>53131609</v>
      </c>
      <c r="BMH1792" s="62">
        <v>53131609</v>
      </c>
      <c r="BMI1792" s="62">
        <v>53131609</v>
      </c>
      <c r="BMJ1792" s="62">
        <v>53131609</v>
      </c>
      <c r="BMK1792" s="62">
        <v>53131609</v>
      </c>
      <c r="BML1792" s="62">
        <v>53131609</v>
      </c>
      <c r="BMM1792" s="62">
        <v>53131609</v>
      </c>
      <c r="BMN1792" s="62">
        <v>53131609</v>
      </c>
      <c r="BMO1792" s="62">
        <v>53131609</v>
      </c>
      <c r="BMP1792" s="62">
        <v>53131609</v>
      </c>
      <c r="BMQ1792" s="62">
        <v>53131609</v>
      </c>
      <c r="BMR1792" s="62">
        <v>53131609</v>
      </c>
      <c r="BMS1792" s="62">
        <v>53131609</v>
      </c>
      <c r="BMT1792" s="62">
        <v>53131609</v>
      </c>
      <c r="BMU1792" s="62">
        <v>53131609</v>
      </c>
      <c r="BMV1792" s="62">
        <v>53131609</v>
      </c>
      <c r="BMW1792" s="62">
        <v>53131609</v>
      </c>
      <c r="BMX1792" s="62">
        <v>53131609</v>
      </c>
      <c r="BMY1792" s="62">
        <v>53131609</v>
      </c>
      <c r="BMZ1792" s="62">
        <v>53131609</v>
      </c>
      <c r="BNA1792" s="62">
        <v>53131609</v>
      </c>
      <c r="BNB1792" s="62">
        <v>53131609</v>
      </c>
      <c r="BNC1792" s="62">
        <v>53131609</v>
      </c>
      <c r="BND1792" s="62">
        <v>53131609</v>
      </c>
      <c r="BNE1792" s="62">
        <v>53131609</v>
      </c>
      <c r="BNF1792" s="62">
        <v>53131609</v>
      </c>
      <c r="BNG1792" s="62">
        <v>53131609</v>
      </c>
      <c r="BNH1792" s="62">
        <v>53131609</v>
      </c>
      <c r="BNI1792" s="62">
        <v>53131609</v>
      </c>
      <c r="BNJ1792" s="62">
        <v>53131609</v>
      </c>
      <c r="BNK1792" s="62">
        <v>53131609</v>
      </c>
      <c r="BNL1792" s="62">
        <v>53131609</v>
      </c>
      <c r="BNM1792" s="62">
        <v>53131609</v>
      </c>
      <c r="BNN1792" s="62">
        <v>53131609</v>
      </c>
      <c r="BNO1792" s="62">
        <v>53131609</v>
      </c>
      <c r="BNP1792" s="62">
        <v>53131609</v>
      </c>
      <c r="BNQ1792" s="62">
        <v>53131609</v>
      </c>
      <c r="BNR1792" s="62">
        <v>53131609</v>
      </c>
      <c r="BNS1792" s="62">
        <v>53131609</v>
      </c>
      <c r="BNT1792" s="62">
        <v>53131609</v>
      </c>
      <c r="BNU1792" s="62">
        <v>53131609</v>
      </c>
      <c r="BNV1792" s="62">
        <v>53131609</v>
      </c>
      <c r="BNW1792" s="62">
        <v>53131609</v>
      </c>
      <c r="BNX1792" s="62">
        <v>53131609</v>
      </c>
      <c r="BNY1792" s="62">
        <v>53131609</v>
      </c>
      <c r="BNZ1792" s="62">
        <v>53131609</v>
      </c>
      <c r="BOA1792" s="62">
        <v>53131609</v>
      </c>
      <c r="BOB1792" s="62">
        <v>53131609</v>
      </c>
      <c r="BOC1792" s="62">
        <v>53131609</v>
      </c>
      <c r="BOD1792" s="62">
        <v>53131609</v>
      </c>
      <c r="BOE1792" s="62">
        <v>53131609</v>
      </c>
      <c r="BOF1792" s="62">
        <v>53131609</v>
      </c>
      <c r="BOG1792" s="62">
        <v>53131609</v>
      </c>
      <c r="BOH1792" s="62">
        <v>53131609</v>
      </c>
      <c r="BOI1792" s="62">
        <v>53131609</v>
      </c>
      <c r="BOJ1792" s="62">
        <v>53131609</v>
      </c>
      <c r="BOK1792" s="62">
        <v>53131609</v>
      </c>
      <c r="BOL1792" s="62">
        <v>53131609</v>
      </c>
      <c r="BOM1792" s="62">
        <v>53131609</v>
      </c>
      <c r="BON1792" s="62">
        <v>53131609</v>
      </c>
      <c r="BOO1792" s="62">
        <v>53131609</v>
      </c>
      <c r="BOP1792" s="62">
        <v>53131609</v>
      </c>
      <c r="BOQ1792" s="62">
        <v>53131609</v>
      </c>
      <c r="BOR1792" s="62">
        <v>53131609</v>
      </c>
      <c r="BOS1792" s="62">
        <v>53131609</v>
      </c>
      <c r="BOT1792" s="62">
        <v>53131609</v>
      </c>
      <c r="BOU1792" s="62">
        <v>53131609</v>
      </c>
      <c r="BOV1792" s="62">
        <v>53131609</v>
      </c>
      <c r="BOW1792" s="62">
        <v>53131609</v>
      </c>
      <c r="BOX1792" s="62">
        <v>53131609</v>
      </c>
      <c r="BOY1792" s="62">
        <v>53131609</v>
      </c>
      <c r="BOZ1792" s="62">
        <v>53131609</v>
      </c>
      <c r="BPA1792" s="62">
        <v>53131609</v>
      </c>
      <c r="BPB1792" s="62">
        <v>53131609</v>
      </c>
      <c r="BPC1792" s="62">
        <v>53131609</v>
      </c>
      <c r="BPD1792" s="62">
        <v>53131609</v>
      </c>
      <c r="BPE1792" s="62">
        <v>53131609</v>
      </c>
      <c r="BPF1792" s="62">
        <v>53131609</v>
      </c>
      <c r="BPG1792" s="62">
        <v>53131609</v>
      </c>
      <c r="BPH1792" s="62">
        <v>53131609</v>
      </c>
      <c r="BPI1792" s="62">
        <v>53131609</v>
      </c>
      <c r="BPJ1792" s="62">
        <v>53131609</v>
      </c>
      <c r="BPK1792" s="62">
        <v>53131609</v>
      </c>
      <c r="BPL1792" s="62">
        <v>53131609</v>
      </c>
      <c r="BPM1792" s="62">
        <v>53131609</v>
      </c>
      <c r="BPN1792" s="62">
        <v>53131609</v>
      </c>
      <c r="BPO1792" s="62">
        <v>53131609</v>
      </c>
      <c r="BPP1792" s="62">
        <v>53131609</v>
      </c>
      <c r="BPQ1792" s="62">
        <v>53131609</v>
      </c>
      <c r="BPR1792" s="62">
        <v>53131609</v>
      </c>
      <c r="BPS1792" s="62">
        <v>53131609</v>
      </c>
      <c r="BPT1792" s="62">
        <v>53131609</v>
      </c>
      <c r="BPU1792" s="62">
        <v>53131609</v>
      </c>
      <c r="BPV1792" s="62">
        <v>53131609</v>
      </c>
      <c r="BPW1792" s="62">
        <v>53131609</v>
      </c>
      <c r="BPX1792" s="62">
        <v>53131609</v>
      </c>
      <c r="BPY1792" s="62">
        <v>53131609</v>
      </c>
      <c r="BPZ1792" s="62">
        <v>53131609</v>
      </c>
      <c r="BQA1792" s="62">
        <v>53131609</v>
      </c>
      <c r="BQB1792" s="62">
        <v>53131609</v>
      </c>
      <c r="BQC1792" s="62">
        <v>53131609</v>
      </c>
      <c r="BQD1792" s="62">
        <v>53131609</v>
      </c>
      <c r="BQE1792" s="62">
        <v>53131609</v>
      </c>
      <c r="BQF1792" s="62">
        <v>53131609</v>
      </c>
      <c r="BQG1792" s="62">
        <v>53131609</v>
      </c>
      <c r="BQH1792" s="62">
        <v>53131609</v>
      </c>
      <c r="BQI1792" s="62">
        <v>53131609</v>
      </c>
      <c r="BQJ1792" s="62">
        <v>53131609</v>
      </c>
      <c r="BQK1792" s="62">
        <v>53131609</v>
      </c>
      <c r="BQL1792" s="62">
        <v>53131609</v>
      </c>
      <c r="BQM1792" s="62">
        <v>53131609</v>
      </c>
      <c r="BQN1792" s="62">
        <v>53131609</v>
      </c>
      <c r="BQO1792" s="62">
        <v>53131609</v>
      </c>
      <c r="BQP1792" s="62">
        <v>53131609</v>
      </c>
      <c r="BQQ1792" s="62">
        <v>53131609</v>
      </c>
      <c r="BQR1792" s="62">
        <v>53131609</v>
      </c>
      <c r="BQS1792" s="62">
        <v>53131609</v>
      </c>
      <c r="BQT1792" s="62">
        <v>53131609</v>
      </c>
      <c r="BQU1792" s="62">
        <v>53131609</v>
      </c>
      <c r="BQV1792" s="62">
        <v>53131609</v>
      </c>
      <c r="BQW1792" s="62">
        <v>53131609</v>
      </c>
      <c r="BQX1792" s="62">
        <v>53131609</v>
      </c>
      <c r="BQY1792" s="62">
        <v>53131609</v>
      </c>
      <c r="BQZ1792" s="62">
        <v>53131609</v>
      </c>
      <c r="BRA1792" s="62">
        <v>53131609</v>
      </c>
      <c r="BRB1792" s="62">
        <v>53131609</v>
      </c>
      <c r="BRC1792" s="62">
        <v>53131609</v>
      </c>
      <c r="BRD1792" s="62">
        <v>53131609</v>
      </c>
      <c r="BRE1792" s="62">
        <v>53131609</v>
      </c>
      <c r="BRF1792" s="62">
        <v>53131609</v>
      </c>
      <c r="BRG1792" s="62">
        <v>53131609</v>
      </c>
      <c r="BRH1792" s="62">
        <v>53131609</v>
      </c>
      <c r="BRI1792" s="62">
        <v>53131609</v>
      </c>
      <c r="BRJ1792" s="62">
        <v>53131609</v>
      </c>
      <c r="BRK1792" s="62">
        <v>53131609</v>
      </c>
      <c r="BRL1792" s="62">
        <v>53131609</v>
      </c>
      <c r="BRM1792" s="62">
        <v>53131609</v>
      </c>
      <c r="BRN1792" s="62">
        <v>53131609</v>
      </c>
      <c r="BRO1792" s="62">
        <v>53131609</v>
      </c>
      <c r="BRP1792" s="62">
        <v>53131609</v>
      </c>
      <c r="BRQ1792" s="62">
        <v>53131609</v>
      </c>
      <c r="BRR1792" s="62">
        <v>53131609</v>
      </c>
      <c r="BRS1792" s="62">
        <v>53131609</v>
      </c>
      <c r="BRT1792" s="62">
        <v>53131609</v>
      </c>
      <c r="BRU1792" s="62">
        <v>53131609</v>
      </c>
      <c r="BRV1792" s="62">
        <v>53131609</v>
      </c>
      <c r="BRW1792" s="62">
        <v>53131609</v>
      </c>
      <c r="BRX1792" s="62">
        <v>53131609</v>
      </c>
      <c r="BRY1792" s="62">
        <v>53131609</v>
      </c>
      <c r="BRZ1792" s="62">
        <v>53131609</v>
      </c>
      <c r="BSA1792" s="62">
        <v>53131609</v>
      </c>
      <c r="BSB1792" s="62">
        <v>53131609</v>
      </c>
      <c r="BSC1792" s="62">
        <v>53131609</v>
      </c>
      <c r="BSD1792" s="62">
        <v>53131609</v>
      </c>
      <c r="BSE1792" s="62">
        <v>53131609</v>
      </c>
      <c r="BSF1792" s="62">
        <v>53131609</v>
      </c>
      <c r="BSG1792" s="62">
        <v>53131609</v>
      </c>
      <c r="BSH1792" s="62">
        <v>53131609</v>
      </c>
      <c r="BSI1792" s="62">
        <v>53131609</v>
      </c>
      <c r="BSJ1792" s="62">
        <v>53131609</v>
      </c>
      <c r="BSK1792" s="62">
        <v>53131609</v>
      </c>
      <c r="BSL1792" s="62">
        <v>53131609</v>
      </c>
      <c r="BSM1792" s="62">
        <v>53131609</v>
      </c>
      <c r="BSN1792" s="62">
        <v>53131609</v>
      </c>
      <c r="BSO1792" s="62">
        <v>53131609</v>
      </c>
      <c r="BSP1792" s="62">
        <v>53131609</v>
      </c>
      <c r="BSQ1792" s="62">
        <v>53131609</v>
      </c>
      <c r="BSR1792" s="62">
        <v>53131609</v>
      </c>
      <c r="BSS1792" s="62">
        <v>53131609</v>
      </c>
      <c r="BST1792" s="62">
        <v>53131609</v>
      </c>
      <c r="BSU1792" s="62">
        <v>53131609</v>
      </c>
      <c r="BSV1792" s="62">
        <v>53131609</v>
      </c>
      <c r="BSW1792" s="62">
        <v>53131609</v>
      </c>
      <c r="BSX1792" s="62">
        <v>53131609</v>
      </c>
      <c r="BSY1792" s="62">
        <v>53131609</v>
      </c>
      <c r="BSZ1792" s="62">
        <v>53131609</v>
      </c>
      <c r="BTA1792" s="62">
        <v>53131609</v>
      </c>
      <c r="BTB1792" s="62">
        <v>53131609</v>
      </c>
      <c r="BTC1792" s="62">
        <v>53131609</v>
      </c>
      <c r="BTD1792" s="62">
        <v>53131609</v>
      </c>
      <c r="BTE1792" s="62">
        <v>53131609</v>
      </c>
      <c r="BTF1792" s="62">
        <v>53131609</v>
      </c>
      <c r="BTG1792" s="62">
        <v>53131609</v>
      </c>
      <c r="BTH1792" s="62">
        <v>53131609</v>
      </c>
      <c r="BTI1792" s="62">
        <v>53131609</v>
      </c>
      <c r="BTJ1792" s="62">
        <v>53131609</v>
      </c>
      <c r="BTK1792" s="62">
        <v>53131609</v>
      </c>
      <c r="BTL1792" s="62">
        <v>53131609</v>
      </c>
      <c r="BTM1792" s="62">
        <v>53131609</v>
      </c>
      <c r="BTN1792" s="62">
        <v>53131609</v>
      </c>
      <c r="BTO1792" s="62">
        <v>53131609</v>
      </c>
      <c r="BTP1792" s="62">
        <v>53131609</v>
      </c>
      <c r="BTQ1792" s="62">
        <v>53131609</v>
      </c>
      <c r="BTR1792" s="62">
        <v>53131609</v>
      </c>
      <c r="BTS1792" s="62">
        <v>53131609</v>
      </c>
      <c r="BTT1792" s="62">
        <v>53131609</v>
      </c>
      <c r="BTU1792" s="62">
        <v>53131609</v>
      </c>
      <c r="BTV1792" s="62">
        <v>53131609</v>
      </c>
      <c r="BTW1792" s="62">
        <v>53131609</v>
      </c>
      <c r="BTX1792" s="62">
        <v>53131609</v>
      </c>
      <c r="BTY1792" s="62">
        <v>53131609</v>
      </c>
      <c r="BTZ1792" s="62">
        <v>53131609</v>
      </c>
      <c r="BUA1792" s="62">
        <v>53131609</v>
      </c>
      <c r="BUB1792" s="62">
        <v>53131609</v>
      </c>
      <c r="BUC1792" s="62">
        <v>53131609</v>
      </c>
      <c r="BUD1792" s="62">
        <v>53131609</v>
      </c>
      <c r="BUE1792" s="62">
        <v>53131609</v>
      </c>
      <c r="BUF1792" s="62">
        <v>53131609</v>
      </c>
      <c r="BUG1792" s="62">
        <v>53131609</v>
      </c>
      <c r="BUH1792" s="62">
        <v>53131609</v>
      </c>
      <c r="BUI1792" s="62">
        <v>53131609</v>
      </c>
      <c r="BUJ1792" s="62">
        <v>53131609</v>
      </c>
      <c r="BUK1792" s="62">
        <v>53131609</v>
      </c>
      <c r="BUL1792" s="62">
        <v>53131609</v>
      </c>
      <c r="BUM1792" s="62">
        <v>53131609</v>
      </c>
      <c r="BUN1792" s="62">
        <v>53131609</v>
      </c>
      <c r="BUO1792" s="62">
        <v>53131609</v>
      </c>
      <c r="BUP1792" s="62">
        <v>53131609</v>
      </c>
      <c r="BUQ1792" s="62">
        <v>53131609</v>
      </c>
      <c r="BUR1792" s="62">
        <v>53131609</v>
      </c>
      <c r="BUS1792" s="62">
        <v>53131609</v>
      </c>
      <c r="BUT1792" s="62">
        <v>53131609</v>
      </c>
      <c r="BUU1792" s="62">
        <v>53131609</v>
      </c>
      <c r="BUV1792" s="62">
        <v>53131609</v>
      </c>
      <c r="BUW1792" s="62">
        <v>53131609</v>
      </c>
      <c r="BUX1792" s="62">
        <v>53131609</v>
      </c>
      <c r="BUY1792" s="62">
        <v>53131609</v>
      </c>
      <c r="BUZ1792" s="62">
        <v>53131609</v>
      </c>
      <c r="BVA1792" s="62">
        <v>53131609</v>
      </c>
      <c r="BVB1792" s="62">
        <v>53131609</v>
      </c>
      <c r="BVC1792" s="62">
        <v>53131609</v>
      </c>
      <c r="BVD1792" s="62">
        <v>53131609</v>
      </c>
      <c r="BVE1792" s="62">
        <v>53131609</v>
      </c>
      <c r="BVF1792" s="62">
        <v>53131609</v>
      </c>
      <c r="BVG1792" s="62">
        <v>53131609</v>
      </c>
      <c r="BVH1792" s="62">
        <v>53131609</v>
      </c>
      <c r="BVI1792" s="62">
        <v>53131609</v>
      </c>
      <c r="BVJ1792" s="62">
        <v>53131609</v>
      </c>
      <c r="BVK1792" s="62">
        <v>53131609</v>
      </c>
      <c r="BVL1792" s="62">
        <v>53131609</v>
      </c>
      <c r="BVM1792" s="62">
        <v>53131609</v>
      </c>
      <c r="BVN1792" s="62">
        <v>53131609</v>
      </c>
      <c r="BVO1792" s="62">
        <v>53131609</v>
      </c>
      <c r="BVP1792" s="62">
        <v>53131609</v>
      </c>
      <c r="BVQ1792" s="62">
        <v>53131609</v>
      </c>
      <c r="BVR1792" s="62">
        <v>53131609</v>
      </c>
      <c r="BVS1792" s="62">
        <v>53131609</v>
      </c>
      <c r="BVT1792" s="62">
        <v>53131609</v>
      </c>
      <c r="BVU1792" s="62">
        <v>53131609</v>
      </c>
      <c r="BVV1792" s="62">
        <v>53131609</v>
      </c>
      <c r="BVW1792" s="62">
        <v>53131609</v>
      </c>
      <c r="BVX1792" s="62">
        <v>53131609</v>
      </c>
      <c r="BVY1792" s="62">
        <v>53131609</v>
      </c>
      <c r="BVZ1792" s="62">
        <v>53131609</v>
      </c>
      <c r="BWA1792" s="62">
        <v>53131609</v>
      </c>
      <c r="BWB1792" s="62">
        <v>53131609</v>
      </c>
      <c r="BWC1792" s="62">
        <v>53131609</v>
      </c>
      <c r="BWD1792" s="62">
        <v>53131609</v>
      </c>
      <c r="BWE1792" s="62">
        <v>53131609</v>
      </c>
      <c r="BWF1792" s="62">
        <v>53131609</v>
      </c>
      <c r="BWG1792" s="62">
        <v>53131609</v>
      </c>
      <c r="BWH1792" s="62">
        <v>53131609</v>
      </c>
      <c r="BWI1792" s="62">
        <v>53131609</v>
      </c>
      <c r="BWJ1792" s="62">
        <v>53131609</v>
      </c>
      <c r="BWK1792" s="62">
        <v>53131609</v>
      </c>
      <c r="BWL1792" s="62">
        <v>53131609</v>
      </c>
      <c r="BWM1792" s="62">
        <v>53131609</v>
      </c>
      <c r="BWN1792" s="62">
        <v>53131609</v>
      </c>
      <c r="BWO1792" s="62">
        <v>53131609</v>
      </c>
      <c r="BWP1792" s="62">
        <v>53131609</v>
      </c>
      <c r="BWQ1792" s="62">
        <v>53131609</v>
      </c>
      <c r="BWR1792" s="62">
        <v>53131609</v>
      </c>
      <c r="BWS1792" s="62">
        <v>53131609</v>
      </c>
      <c r="BWT1792" s="62">
        <v>53131609</v>
      </c>
      <c r="BWU1792" s="62">
        <v>53131609</v>
      </c>
      <c r="BWV1792" s="62">
        <v>53131609</v>
      </c>
      <c r="BWW1792" s="62">
        <v>53131609</v>
      </c>
      <c r="BWX1792" s="62">
        <v>53131609</v>
      </c>
      <c r="BWY1792" s="62">
        <v>53131609</v>
      </c>
      <c r="BWZ1792" s="62">
        <v>53131609</v>
      </c>
      <c r="BXA1792" s="62">
        <v>53131609</v>
      </c>
      <c r="BXB1792" s="62">
        <v>53131609</v>
      </c>
      <c r="BXC1792" s="62">
        <v>53131609</v>
      </c>
      <c r="BXD1792" s="62">
        <v>53131609</v>
      </c>
      <c r="BXE1792" s="62">
        <v>53131609</v>
      </c>
      <c r="BXF1792" s="62">
        <v>53131609</v>
      </c>
      <c r="BXG1792" s="62">
        <v>53131609</v>
      </c>
      <c r="BXH1792" s="62">
        <v>53131609</v>
      </c>
      <c r="BXI1792" s="62">
        <v>53131609</v>
      </c>
      <c r="BXJ1792" s="62">
        <v>53131609</v>
      </c>
      <c r="BXK1792" s="62">
        <v>53131609</v>
      </c>
      <c r="BXL1792" s="62">
        <v>53131609</v>
      </c>
      <c r="BXM1792" s="62">
        <v>53131609</v>
      </c>
      <c r="BXN1792" s="62">
        <v>53131609</v>
      </c>
      <c r="BXO1792" s="62">
        <v>53131609</v>
      </c>
      <c r="BXP1792" s="62">
        <v>53131609</v>
      </c>
      <c r="BXQ1792" s="62">
        <v>53131609</v>
      </c>
      <c r="BXR1792" s="62">
        <v>53131609</v>
      </c>
      <c r="BXS1792" s="62">
        <v>53131609</v>
      </c>
      <c r="BXT1792" s="62">
        <v>53131609</v>
      </c>
      <c r="BXU1792" s="62">
        <v>53131609</v>
      </c>
      <c r="BXV1792" s="62">
        <v>53131609</v>
      </c>
      <c r="BXW1792" s="62">
        <v>53131609</v>
      </c>
      <c r="BXX1792" s="62">
        <v>53131609</v>
      </c>
      <c r="BXY1792" s="62">
        <v>53131609</v>
      </c>
      <c r="BXZ1792" s="62">
        <v>53131609</v>
      </c>
      <c r="BYA1792" s="62">
        <v>53131609</v>
      </c>
      <c r="BYB1792" s="62">
        <v>53131609</v>
      </c>
      <c r="BYC1792" s="62">
        <v>53131609</v>
      </c>
      <c r="BYD1792" s="62">
        <v>53131609</v>
      </c>
      <c r="BYE1792" s="62">
        <v>53131609</v>
      </c>
      <c r="BYF1792" s="62">
        <v>53131609</v>
      </c>
      <c r="BYG1792" s="62">
        <v>53131609</v>
      </c>
      <c r="BYH1792" s="62">
        <v>53131609</v>
      </c>
      <c r="BYI1792" s="62">
        <v>53131609</v>
      </c>
      <c r="BYJ1792" s="62">
        <v>53131609</v>
      </c>
      <c r="BYK1792" s="62">
        <v>53131609</v>
      </c>
      <c r="BYL1792" s="62">
        <v>53131609</v>
      </c>
      <c r="BYM1792" s="62">
        <v>53131609</v>
      </c>
      <c r="BYN1792" s="62">
        <v>53131609</v>
      </c>
      <c r="BYO1792" s="62">
        <v>53131609</v>
      </c>
      <c r="BYP1792" s="62">
        <v>53131609</v>
      </c>
      <c r="BYQ1792" s="62">
        <v>53131609</v>
      </c>
      <c r="BYR1792" s="62">
        <v>53131609</v>
      </c>
      <c r="BYS1792" s="62">
        <v>53131609</v>
      </c>
      <c r="BYT1792" s="62">
        <v>53131609</v>
      </c>
      <c r="BYU1792" s="62">
        <v>53131609</v>
      </c>
      <c r="BYV1792" s="62">
        <v>53131609</v>
      </c>
      <c r="BYW1792" s="62">
        <v>53131609</v>
      </c>
      <c r="BYX1792" s="62">
        <v>53131609</v>
      </c>
      <c r="BYY1792" s="62">
        <v>53131609</v>
      </c>
      <c r="BYZ1792" s="62">
        <v>53131609</v>
      </c>
      <c r="BZA1792" s="62">
        <v>53131609</v>
      </c>
      <c r="BZB1792" s="62">
        <v>53131609</v>
      </c>
      <c r="BZC1792" s="62">
        <v>53131609</v>
      </c>
      <c r="BZD1792" s="62">
        <v>53131609</v>
      </c>
      <c r="BZE1792" s="62">
        <v>53131609</v>
      </c>
      <c r="BZF1792" s="62">
        <v>53131609</v>
      </c>
      <c r="BZG1792" s="62">
        <v>53131609</v>
      </c>
      <c r="BZH1792" s="62">
        <v>53131609</v>
      </c>
      <c r="BZI1792" s="62">
        <v>53131609</v>
      </c>
      <c r="BZJ1792" s="62">
        <v>53131609</v>
      </c>
      <c r="BZK1792" s="62">
        <v>53131609</v>
      </c>
      <c r="BZL1792" s="62">
        <v>53131609</v>
      </c>
      <c r="BZM1792" s="62">
        <v>53131609</v>
      </c>
      <c r="BZN1792" s="62">
        <v>53131609</v>
      </c>
      <c r="BZO1792" s="62">
        <v>53131609</v>
      </c>
      <c r="BZP1792" s="62">
        <v>53131609</v>
      </c>
      <c r="BZQ1792" s="62">
        <v>53131609</v>
      </c>
      <c r="BZR1792" s="62">
        <v>53131609</v>
      </c>
      <c r="BZS1792" s="62">
        <v>53131609</v>
      </c>
      <c r="BZT1792" s="62">
        <v>53131609</v>
      </c>
      <c r="BZU1792" s="62">
        <v>53131609</v>
      </c>
      <c r="BZV1792" s="62">
        <v>53131609</v>
      </c>
      <c r="BZW1792" s="62">
        <v>53131609</v>
      </c>
      <c r="BZX1792" s="62">
        <v>53131609</v>
      </c>
      <c r="BZY1792" s="62">
        <v>53131609</v>
      </c>
      <c r="BZZ1792" s="62">
        <v>53131609</v>
      </c>
      <c r="CAA1792" s="62">
        <v>53131609</v>
      </c>
      <c r="CAB1792" s="62">
        <v>53131609</v>
      </c>
      <c r="CAC1792" s="62">
        <v>53131609</v>
      </c>
      <c r="CAD1792" s="62">
        <v>53131609</v>
      </c>
      <c r="CAE1792" s="62">
        <v>53131609</v>
      </c>
      <c r="CAF1792" s="62">
        <v>53131609</v>
      </c>
      <c r="CAG1792" s="62">
        <v>53131609</v>
      </c>
      <c r="CAH1792" s="62">
        <v>53131609</v>
      </c>
      <c r="CAI1792" s="62">
        <v>53131609</v>
      </c>
      <c r="CAJ1792" s="62">
        <v>53131609</v>
      </c>
      <c r="CAK1792" s="62">
        <v>53131609</v>
      </c>
      <c r="CAL1792" s="62">
        <v>53131609</v>
      </c>
      <c r="CAM1792" s="62">
        <v>53131609</v>
      </c>
      <c r="CAN1792" s="62">
        <v>53131609</v>
      </c>
      <c r="CAO1792" s="62">
        <v>53131609</v>
      </c>
      <c r="CAP1792" s="62">
        <v>53131609</v>
      </c>
      <c r="CAQ1792" s="62">
        <v>53131609</v>
      </c>
      <c r="CAR1792" s="62">
        <v>53131609</v>
      </c>
      <c r="CAS1792" s="62">
        <v>53131609</v>
      </c>
      <c r="CAT1792" s="62">
        <v>53131609</v>
      </c>
      <c r="CAU1792" s="62">
        <v>53131609</v>
      </c>
      <c r="CAV1792" s="62">
        <v>53131609</v>
      </c>
      <c r="CAW1792" s="62">
        <v>53131609</v>
      </c>
      <c r="CAX1792" s="62">
        <v>53131609</v>
      </c>
      <c r="CAY1792" s="62">
        <v>53131609</v>
      </c>
      <c r="CAZ1792" s="62">
        <v>53131609</v>
      </c>
      <c r="CBA1792" s="62">
        <v>53131609</v>
      </c>
      <c r="CBB1792" s="62">
        <v>53131609</v>
      </c>
      <c r="CBC1792" s="62">
        <v>53131609</v>
      </c>
      <c r="CBD1792" s="62">
        <v>53131609</v>
      </c>
      <c r="CBE1792" s="62">
        <v>53131609</v>
      </c>
      <c r="CBF1792" s="62">
        <v>53131609</v>
      </c>
      <c r="CBG1792" s="62">
        <v>53131609</v>
      </c>
      <c r="CBH1792" s="62">
        <v>53131609</v>
      </c>
      <c r="CBI1792" s="62">
        <v>53131609</v>
      </c>
      <c r="CBJ1792" s="62">
        <v>53131609</v>
      </c>
      <c r="CBK1792" s="62">
        <v>53131609</v>
      </c>
      <c r="CBL1792" s="62">
        <v>53131609</v>
      </c>
      <c r="CBM1792" s="62">
        <v>53131609</v>
      </c>
      <c r="CBN1792" s="62">
        <v>53131609</v>
      </c>
      <c r="CBO1792" s="62">
        <v>53131609</v>
      </c>
      <c r="CBP1792" s="62">
        <v>53131609</v>
      </c>
      <c r="CBQ1792" s="62">
        <v>53131609</v>
      </c>
      <c r="CBR1792" s="62">
        <v>53131609</v>
      </c>
      <c r="CBS1792" s="62">
        <v>53131609</v>
      </c>
      <c r="CBT1792" s="62">
        <v>53131609</v>
      </c>
      <c r="CBU1792" s="62">
        <v>53131609</v>
      </c>
      <c r="CBV1792" s="62">
        <v>53131609</v>
      </c>
      <c r="CBW1792" s="62">
        <v>53131609</v>
      </c>
      <c r="CBX1792" s="62">
        <v>53131609</v>
      </c>
      <c r="CBY1792" s="62">
        <v>53131609</v>
      </c>
      <c r="CBZ1792" s="62">
        <v>53131609</v>
      </c>
      <c r="CCA1792" s="62">
        <v>53131609</v>
      </c>
      <c r="CCB1792" s="62">
        <v>53131609</v>
      </c>
      <c r="CCC1792" s="62">
        <v>53131609</v>
      </c>
      <c r="CCD1792" s="62">
        <v>53131609</v>
      </c>
      <c r="CCE1792" s="62">
        <v>53131609</v>
      </c>
      <c r="CCF1792" s="62">
        <v>53131609</v>
      </c>
      <c r="CCG1792" s="62">
        <v>53131609</v>
      </c>
      <c r="CCH1792" s="62">
        <v>53131609</v>
      </c>
      <c r="CCI1792" s="62">
        <v>53131609</v>
      </c>
      <c r="CCJ1792" s="62">
        <v>53131609</v>
      </c>
      <c r="CCK1792" s="62">
        <v>53131609</v>
      </c>
      <c r="CCL1792" s="62">
        <v>53131609</v>
      </c>
      <c r="CCM1792" s="62">
        <v>53131609</v>
      </c>
      <c r="CCN1792" s="62">
        <v>53131609</v>
      </c>
      <c r="CCO1792" s="62">
        <v>53131609</v>
      </c>
      <c r="CCP1792" s="62">
        <v>53131609</v>
      </c>
      <c r="CCQ1792" s="62">
        <v>53131609</v>
      </c>
      <c r="CCR1792" s="62">
        <v>53131609</v>
      </c>
      <c r="CCS1792" s="62">
        <v>53131609</v>
      </c>
      <c r="CCT1792" s="62">
        <v>53131609</v>
      </c>
      <c r="CCU1792" s="62">
        <v>53131609</v>
      </c>
      <c r="CCV1792" s="62">
        <v>53131609</v>
      </c>
      <c r="CCW1792" s="62">
        <v>53131609</v>
      </c>
      <c r="CCX1792" s="62">
        <v>53131609</v>
      </c>
      <c r="CCY1792" s="62">
        <v>53131609</v>
      </c>
      <c r="CCZ1792" s="62">
        <v>53131609</v>
      </c>
      <c r="CDA1792" s="62">
        <v>53131609</v>
      </c>
      <c r="CDB1792" s="62">
        <v>53131609</v>
      </c>
      <c r="CDC1792" s="62">
        <v>53131609</v>
      </c>
      <c r="CDD1792" s="62">
        <v>53131609</v>
      </c>
      <c r="CDE1792" s="62">
        <v>53131609</v>
      </c>
      <c r="CDF1792" s="62">
        <v>53131609</v>
      </c>
      <c r="CDG1792" s="62">
        <v>53131609</v>
      </c>
      <c r="CDH1792" s="62">
        <v>53131609</v>
      </c>
      <c r="CDI1792" s="62">
        <v>53131609</v>
      </c>
      <c r="CDJ1792" s="62">
        <v>53131609</v>
      </c>
      <c r="CDK1792" s="62">
        <v>53131609</v>
      </c>
      <c r="CDL1792" s="62">
        <v>53131609</v>
      </c>
      <c r="CDM1792" s="62">
        <v>53131609</v>
      </c>
      <c r="CDN1792" s="62">
        <v>53131609</v>
      </c>
      <c r="CDO1792" s="62">
        <v>53131609</v>
      </c>
      <c r="CDP1792" s="62">
        <v>53131609</v>
      </c>
      <c r="CDQ1792" s="62">
        <v>53131609</v>
      </c>
      <c r="CDR1792" s="62">
        <v>53131609</v>
      </c>
      <c r="CDS1792" s="62">
        <v>53131609</v>
      </c>
      <c r="CDT1792" s="62">
        <v>53131609</v>
      </c>
      <c r="CDU1792" s="62">
        <v>53131609</v>
      </c>
      <c r="CDV1792" s="62">
        <v>53131609</v>
      </c>
      <c r="CDW1792" s="62">
        <v>53131609</v>
      </c>
      <c r="CDX1792" s="62">
        <v>53131609</v>
      </c>
      <c r="CDY1792" s="62">
        <v>53131609</v>
      </c>
      <c r="CDZ1792" s="62">
        <v>53131609</v>
      </c>
      <c r="CEA1792" s="62">
        <v>53131609</v>
      </c>
      <c r="CEB1792" s="62">
        <v>53131609</v>
      </c>
      <c r="CEC1792" s="62">
        <v>53131609</v>
      </c>
      <c r="CED1792" s="62">
        <v>53131609</v>
      </c>
      <c r="CEE1792" s="62">
        <v>53131609</v>
      </c>
      <c r="CEF1792" s="62">
        <v>53131609</v>
      </c>
      <c r="CEG1792" s="62">
        <v>53131609</v>
      </c>
      <c r="CEH1792" s="62">
        <v>53131609</v>
      </c>
      <c r="CEI1792" s="62">
        <v>53131609</v>
      </c>
      <c r="CEJ1792" s="62">
        <v>53131609</v>
      </c>
      <c r="CEK1792" s="62">
        <v>53131609</v>
      </c>
      <c r="CEL1792" s="62">
        <v>53131609</v>
      </c>
      <c r="CEM1792" s="62">
        <v>53131609</v>
      </c>
      <c r="CEN1792" s="62">
        <v>53131609</v>
      </c>
      <c r="CEO1792" s="62">
        <v>53131609</v>
      </c>
      <c r="CEP1792" s="62">
        <v>53131609</v>
      </c>
      <c r="CEQ1792" s="62">
        <v>53131609</v>
      </c>
      <c r="CER1792" s="62">
        <v>53131609</v>
      </c>
      <c r="CES1792" s="62">
        <v>53131609</v>
      </c>
      <c r="CET1792" s="62">
        <v>53131609</v>
      </c>
      <c r="CEU1792" s="62">
        <v>53131609</v>
      </c>
      <c r="CEV1792" s="62">
        <v>53131609</v>
      </c>
      <c r="CEW1792" s="62">
        <v>53131609</v>
      </c>
      <c r="CEX1792" s="62">
        <v>53131609</v>
      </c>
      <c r="CEY1792" s="62">
        <v>53131609</v>
      </c>
      <c r="CEZ1792" s="62">
        <v>53131609</v>
      </c>
      <c r="CFA1792" s="62">
        <v>53131609</v>
      </c>
      <c r="CFB1792" s="62">
        <v>53131609</v>
      </c>
      <c r="CFC1792" s="62">
        <v>53131609</v>
      </c>
      <c r="CFD1792" s="62">
        <v>53131609</v>
      </c>
      <c r="CFE1792" s="62">
        <v>53131609</v>
      </c>
      <c r="CFF1792" s="62">
        <v>53131609</v>
      </c>
      <c r="CFG1792" s="62">
        <v>53131609</v>
      </c>
      <c r="CFH1792" s="62">
        <v>53131609</v>
      </c>
      <c r="CFI1792" s="62">
        <v>53131609</v>
      </c>
      <c r="CFJ1792" s="62">
        <v>53131609</v>
      </c>
      <c r="CFK1792" s="62">
        <v>53131609</v>
      </c>
      <c r="CFL1792" s="62">
        <v>53131609</v>
      </c>
      <c r="CFM1792" s="62">
        <v>53131609</v>
      </c>
      <c r="CFN1792" s="62">
        <v>53131609</v>
      </c>
      <c r="CFO1792" s="62">
        <v>53131609</v>
      </c>
      <c r="CFP1792" s="62">
        <v>53131609</v>
      </c>
      <c r="CFQ1792" s="62">
        <v>53131609</v>
      </c>
      <c r="CFR1792" s="62">
        <v>53131609</v>
      </c>
      <c r="CFS1792" s="62">
        <v>53131609</v>
      </c>
      <c r="CFT1792" s="62">
        <v>53131609</v>
      </c>
      <c r="CFU1792" s="62">
        <v>53131609</v>
      </c>
      <c r="CFV1792" s="62">
        <v>53131609</v>
      </c>
      <c r="CFW1792" s="62">
        <v>53131609</v>
      </c>
      <c r="CFX1792" s="62">
        <v>53131609</v>
      </c>
      <c r="CFY1792" s="62">
        <v>53131609</v>
      </c>
      <c r="CFZ1792" s="62">
        <v>53131609</v>
      </c>
      <c r="CGA1792" s="62">
        <v>53131609</v>
      </c>
      <c r="CGB1792" s="62">
        <v>53131609</v>
      </c>
      <c r="CGC1792" s="62">
        <v>53131609</v>
      </c>
      <c r="CGD1792" s="62">
        <v>53131609</v>
      </c>
      <c r="CGE1792" s="62">
        <v>53131609</v>
      </c>
      <c r="CGF1792" s="62">
        <v>53131609</v>
      </c>
      <c r="CGG1792" s="62">
        <v>53131609</v>
      </c>
      <c r="CGH1792" s="62">
        <v>53131609</v>
      </c>
      <c r="CGI1792" s="62">
        <v>53131609</v>
      </c>
      <c r="CGJ1792" s="62">
        <v>53131609</v>
      </c>
      <c r="CGK1792" s="62">
        <v>53131609</v>
      </c>
      <c r="CGL1792" s="62">
        <v>53131609</v>
      </c>
      <c r="CGM1792" s="62">
        <v>53131609</v>
      </c>
      <c r="CGN1792" s="62">
        <v>53131609</v>
      </c>
      <c r="CGO1792" s="62">
        <v>53131609</v>
      </c>
      <c r="CGP1792" s="62">
        <v>53131609</v>
      </c>
      <c r="CGQ1792" s="62">
        <v>53131609</v>
      </c>
      <c r="CGR1792" s="62">
        <v>53131609</v>
      </c>
      <c r="CGS1792" s="62">
        <v>53131609</v>
      </c>
      <c r="CGT1792" s="62">
        <v>53131609</v>
      </c>
      <c r="CGU1792" s="62">
        <v>53131609</v>
      </c>
      <c r="CGV1792" s="62">
        <v>53131609</v>
      </c>
      <c r="CGW1792" s="62">
        <v>53131609</v>
      </c>
      <c r="CGX1792" s="62">
        <v>53131609</v>
      </c>
      <c r="CGY1792" s="62">
        <v>53131609</v>
      </c>
      <c r="CGZ1792" s="62">
        <v>53131609</v>
      </c>
      <c r="CHA1792" s="62">
        <v>53131609</v>
      </c>
      <c r="CHB1792" s="62">
        <v>53131609</v>
      </c>
      <c r="CHC1792" s="62">
        <v>53131609</v>
      </c>
      <c r="CHD1792" s="62">
        <v>53131609</v>
      </c>
      <c r="CHE1792" s="62">
        <v>53131609</v>
      </c>
      <c r="CHF1792" s="62">
        <v>53131609</v>
      </c>
      <c r="CHG1792" s="62">
        <v>53131609</v>
      </c>
      <c r="CHH1792" s="62">
        <v>53131609</v>
      </c>
      <c r="CHI1792" s="62">
        <v>53131609</v>
      </c>
      <c r="CHJ1792" s="62">
        <v>53131609</v>
      </c>
      <c r="CHK1792" s="62">
        <v>53131609</v>
      </c>
      <c r="CHL1792" s="62">
        <v>53131609</v>
      </c>
      <c r="CHM1792" s="62">
        <v>53131609</v>
      </c>
      <c r="CHN1792" s="62">
        <v>53131609</v>
      </c>
      <c r="CHO1792" s="62">
        <v>53131609</v>
      </c>
      <c r="CHP1792" s="62">
        <v>53131609</v>
      </c>
      <c r="CHQ1792" s="62">
        <v>53131609</v>
      </c>
      <c r="CHR1792" s="62">
        <v>53131609</v>
      </c>
      <c r="CHS1792" s="62">
        <v>53131609</v>
      </c>
      <c r="CHT1792" s="62">
        <v>53131609</v>
      </c>
      <c r="CHU1792" s="62">
        <v>53131609</v>
      </c>
      <c r="CHV1792" s="62">
        <v>53131609</v>
      </c>
      <c r="CHW1792" s="62">
        <v>53131609</v>
      </c>
      <c r="CHX1792" s="62">
        <v>53131609</v>
      </c>
      <c r="CHY1792" s="62">
        <v>53131609</v>
      </c>
      <c r="CHZ1792" s="62">
        <v>53131609</v>
      </c>
      <c r="CIA1792" s="62">
        <v>53131609</v>
      </c>
      <c r="CIB1792" s="62">
        <v>53131609</v>
      </c>
      <c r="CIC1792" s="62">
        <v>53131609</v>
      </c>
      <c r="CID1792" s="62">
        <v>53131609</v>
      </c>
      <c r="CIE1792" s="62">
        <v>53131609</v>
      </c>
      <c r="CIF1792" s="62">
        <v>53131609</v>
      </c>
      <c r="CIG1792" s="62">
        <v>53131609</v>
      </c>
      <c r="CIH1792" s="62">
        <v>53131609</v>
      </c>
      <c r="CII1792" s="62">
        <v>53131609</v>
      </c>
      <c r="CIJ1792" s="62">
        <v>53131609</v>
      </c>
      <c r="CIK1792" s="62">
        <v>53131609</v>
      </c>
      <c r="CIL1792" s="62">
        <v>53131609</v>
      </c>
      <c r="CIM1792" s="62">
        <v>53131609</v>
      </c>
      <c r="CIN1792" s="62">
        <v>53131609</v>
      </c>
      <c r="CIO1792" s="62">
        <v>53131609</v>
      </c>
      <c r="CIP1792" s="62">
        <v>53131609</v>
      </c>
      <c r="CIQ1792" s="62">
        <v>53131609</v>
      </c>
      <c r="CIR1792" s="62">
        <v>53131609</v>
      </c>
      <c r="CIS1792" s="62">
        <v>53131609</v>
      </c>
      <c r="CIT1792" s="62">
        <v>53131609</v>
      </c>
      <c r="CIU1792" s="62">
        <v>53131609</v>
      </c>
      <c r="CIV1792" s="62">
        <v>53131609</v>
      </c>
      <c r="CIW1792" s="62">
        <v>53131609</v>
      </c>
      <c r="CIX1792" s="62">
        <v>53131609</v>
      </c>
      <c r="CIY1792" s="62">
        <v>53131609</v>
      </c>
      <c r="CIZ1792" s="62">
        <v>53131609</v>
      </c>
      <c r="CJA1792" s="62">
        <v>53131609</v>
      </c>
      <c r="CJB1792" s="62">
        <v>53131609</v>
      </c>
      <c r="CJC1792" s="62">
        <v>53131609</v>
      </c>
      <c r="CJD1792" s="62">
        <v>53131609</v>
      </c>
      <c r="CJE1792" s="62">
        <v>53131609</v>
      </c>
      <c r="CJF1792" s="62">
        <v>53131609</v>
      </c>
      <c r="CJG1792" s="62">
        <v>53131609</v>
      </c>
      <c r="CJH1792" s="62">
        <v>53131609</v>
      </c>
      <c r="CJI1792" s="62">
        <v>53131609</v>
      </c>
      <c r="CJJ1792" s="62">
        <v>53131609</v>
      </c>
      <c r="CJK1792" s="62">
        <v>53131609</v>
      </c>
      <c r="CJL1792" s="62">
        <v>53131609</v>
      </c>
      <c r="CJM1792" s="62">
        <v>53131609</v>
      </c>
      <c r="CJN1792" s="62">
        <v>53131609</v>
      </c>
      <c r="CJO1792" s="62">
        <v>53131609</v>
      </c>
      <c r="CJP1792" s="62">
        <v>53131609</v>
      </c>
      <c r="CJQ1792" s="62">
        <v>53131609</v>
      </c>
      <c r="CJR1792" s="62">
        <v>53131609</v>
      </c>
      <c r="CJS1792" s="62">
        <v>53131609</v>
      </c>
      <c r="CJT1792" s="62">
        <v>53131609</v>
      </c>
      <c r="CJU1792" s="62">
        <v>53131609</v>
      </c>
      <c r="CJV1792" s="62">
        <v>53131609</v>
      </c>
      <c r="CJW1792" s="62">
        <v>53131609</v>
      </c>
      <c r="CJX1792" s="62">
        <v>53131609</v>
      </c>
      <c r="CJY1792" s="62">
        <v>53131609</v>
      </c>
      <c r="CJZ1792" s="62">
        <v>53131609</v>
      </c>
      <c r="CKA1792" s="62">
        <v>53131609</v>
      </c>
      <c r="CKB1792" s="62">
        <v>53131609</v>
      </c>
      <c r="CKC1792" s="62">
        <v>53131609</v>
      </c>
      <c r="CKD1792" s="62">
        <v>53131609</v>
      </c>
      <c r="CKE1792" s="62">
        <v>53131609</v>
      </c>
      <c r="CKF1792" s="62">
        <v>53131609</v>
      </c>
      <c r="CKG1792" s="62">
        <v>53131609</v>
      </c>
      <c r="CKH1792" s="62">
        <v>53131609</v>
      </c>
      <c r="CKI1792" s="62">
        <v>53131609</v>
      </c>
      <c r="CKJ1792" s="62">
        <v>53131609</v>
      </c>
      <c r="CKK1792" s="62">
        <v>53131609</v>
      </c>
      <c r="CKL1792" s="62">
        <v>53131609</v>
      </c>
      <c r="CKM1792" s="62">
        <v>53131609</v>
      </c>
      <c r="CKN1792" s="62">
        <v>53131609</v>
      </c>
      <c r="CKO1792" s="62">
        <v>53131609</v>
      </c>
      <c r="CKP1792" s="62">
        <v>53131609</v>
      </c>
      <c r="CKQ1792" s="62">
        <v>53131609</v>
      </c>
      <c r="CKR1792" s="62">
        <v>53131609</v>
      </c>
      <c r="CKS1792" s="62">
        <v>53131609</v>
      </c>
      <c r="CKT1792" s="62">
        <v>53131609</v>
      </c>
      <c r="CKU1792" s="62">
        <v>53131609</v>
      </c>
      <c r="CKV1792" s="62">
        <v>53131609</v>
      </c>
      <c r="CKW1792" s="62">
        <v>53131609</v>
      </c>
      <c r="CKX1792" s="62">
        <v>53131609</v>
      </c>
      <c r="CKY1792" s="62">
        <v>53131609</v>
      </c>
      <c r="CKZ1792" s="62">
        <v>53131609</v>
      </c>
      <c r="CLA1792" s="62">
        <v>53131609</v>
      </c>
      <c r="CLB1792" s="62">
        <v>53131609</v>
      </c>
      <c r="CLC1792" s="62">
        <v>53131609</v>
      </c>
      <c r="CLD1792" s="62">
        <v>53131609</v>
      </c>
      <c r="CLE1792" s="62">
        <v>53131609</v>
      </c>
      <c r="CLF1792" s="62">
        <v>53131609</v>
      </c>
      <c r="CLG1792" s="62">
        <v>53131609</v>
      </c>
      <c r="CLH1792" s="62">
        <v>53131609</v>
      </c>
      <c r="CLI1792" s="62">
        <v>53131609</v>
      </c>
      <c r="CLJ1792" s="62">
        <v>53131609</v>
      </c>
      <c r="CLK1792" s="62">
        <v>53131609</v>
      </c>
      <c r="CLL1792" s="62">
        <v>53131609</v>
      </c>
      <c r="CLM1792" s="62">
        <v>53131609</v>
      </c>
      <c r="CLN1792" s="62">
        <v>53131609</v>
      </c>
      <c r="CLO1792" s="62">
        <v>53131609</v>
      </c>
      <c r="CLP1792" s="62">
        <v>53131609</v>
      </c>
      <c r="CLQ1792" s="62">
        <v>53131609</v>
      </c>
      <c r="CLR1792" s="62">
        <v>53131609</v>
      </c>
      <c r="CLS1792" s="62">
        <v>53131609</v>
      </c>
      <c r="CLT1792" s="62">
        <v>53131609</v>
      </c>
      <c r="CLU1792" s="62">
        <v>53131609</v>
      </c>
      <c r="CLV1792" s="62">
        <v>53131609</v>
      </c>
      <c r="CLW1792" s="62">
        <v>53131609</v>
      </c>
      <c r="CLX1792" s="62">
        <v>53131609</v>
      </c>
      <c r="CLY1792" s="62">
        <v>53131609</v>
      </c>
      <c r="CLZ1792" s="62">
        <v>53131609</v>
      </c>
      <c r="CMA1792" s="62">
        <v>53131609</v>
      </c>
      <c r="CMB1792" s="62">
        <v>53131609</v>
      </c>
      <c r="CMC1792" s="62">
        <v>53131609</v>
      </c>
      <c r="CMD1792" s="62">
        <v>53131609</v>
      </c>
      <c r="CME1792" s="62">
        <v>53131609</v>
      </c>
      <c r="CMF1792" s="62">
        <v>53131609</v>
      </c>
      <c r="CMG1792" s="62">
        <v>53131609</v>
      </c>
      <c r="CMH1792" s="62">
        <v>53131609</v>
      </c>
      <c r="CMI1792" s="62">
        <v>53131609</v>
      </c>
      <c r="CMJ1792" s="62">
        <v>53131609</v>
      </c>
      <c r="CMK1792" s="62">
        <v>53131609</v>
      </c>
      <c r="CML1792" s="62">
        <v>53131609</v>
      </c>
      <c r="CMM1792" s="62">
        <v>53131609</v>
      </c>
      <c r="CMN1792" s="62">
        <v>53131609</v>
      </c>
      <c r="CMO1792" s="62">
        <v>53131609</v>
      </c>
      <c r="CMP1792" s="62">
        <v>53131609</v>
      </c>
      <c r="CMQ1792" s="62">
        <v>53131609</v>
      </c>
      <c r="CMR1792" s="62">
        <v>53131609</v>
      </c>
      <c r="CMS1792" s="62">
        <v>53131609</v>
      </c>
      <c r="CMT1792" s="62">
        <v>53131609</v>
      </c>
      <c r="CMU1792" s="62">
        <v>53131609</v>
      </c>
      <c r="CMV1792" s="62">
        <v>53131609</v>
      </c>
      <c r="CMW1792" s="62">
        <v>53131609</v>
      </c>
      <c r="CMX1792" s="62">
        <v>53131609</v>
      </c>
      <c r="CMY1792" s="62">
        <v>53131609</v>
      </c>
      <c r="CMZ1792" s="62">
        <v>53131609</v>
      </c>
      <c r="CNA1792" s="62">
        <v>53131609</v>
      </c>
      <c r="CNB1792" s="62">
        <v>53131609</v>
      </c>
      <c r="CNC1792" s="62">
        <v>53131609</v>
      </c>
      <c r="CND1792" s="62">
        <v>53131609</v>
      </c>
      <c r="CNE1792" s="62">
        <v>53131609</v>
      </c>
      <c r="CNF1792" s="62">
        <v>53131609</v>
      </c>
      <c r="CNG1792" s="62">
        <v>53131609</v>
      </c>
      <c r="CNH1792" s="62">
        <v>53131609</v>
      </c>
      <c r="CNI1792" s="62">
        <v>53131609</v>
      </c>
      <c r="CNJ1792" s="62">
        <v>53131609</v>
      </c>
      <c r="CNK1792" s="62">
        <v>53131609</v>
      </c>
      <c r="CNL1792" s="62">
        <v>53131609</v>
      </c>
      <c r="CNM1792" s="62">
        <v>53131609</v>
      </c>
      <c r="CNN1792" s="62">
        <v>53131609</v>
      </c>
      <c r="CNO1792" s="62">
        <v>53131609</v>
      </c>
      <c r="CNP1792" s="62">
        <v>53131609</v>
      </c>
      <c r="CNQ1792" s="62">
        <v>53131609</v>
      </c>
      <c r="CNR1792" s="62">
        <v>53131609</v>
      </c>
      <c r="CNS1792" s="62">
        <v>53131609</v>
      </c>
      <c r="CNT1792" s="62">
        <v>53131609</v>
      </c>
      <c r="CNU1792" s="62">
        <v>53131609</v>
      </c>
      <c r="CNV1792" s="62">
        <v>53131609</v>
      </c>
      <c r="CNW1792" s="62">
        <v>53131609</v>
      </c>
      <c r="CNX1792" s="62">
        <v>53131609</v>
      </c>
      <c r="CNY1792" s="62">
        <v>53131609</v>
      </c>
      <c r="CNZ1792" s="62">
        <v>53131609</v>
      </c>
      <c r="COA1792" s="62">
        <v>53131609</v>
      </c>
      <c r="COB1792" s="62">
        <v>53131609</v>
      </c>
      <c r="COC1792" s="62">
        <v>53131609</v>
      </c>
      <c r="COD1792" s="62">
        <v>53131609</v>
      </c>
      <c r="COE1792" s="62">
        <v>53131609</v>
      </c>
      <c r="COF1792" s="62">
        <v>53131609</v>
      </c>
      <c r="COG1792" s="62">
        <v>53131609</v>
      </c>
      <c r="COH1792" s="62">
        <v>53131609</v>
      </c>
      <c r="COI1792" s="62">
        <v>53131609</v>
      </c>
      <c r="COJ1792" s="62">
        <v>53131609</v>
      </c>
      <c r="COK1792" s="62">
        <v>53131609</v>
      </c>
      <c r="COL1792" s="62">
        <v>53131609</v>
      </c>
      <c r="COM1792" s="62">
        <v>53131609</v>
      </c>
      <c r="CON1792" s="62">
        <v>53131609</v>
      </c>
      <c r="COO1792" s="62">
        <v>53131609</v>
      </c>
      <c r="COP1792" s="62">
        <v>53131609</v>
      </c>
      <c r="COQ1792" s="62">
        <v>53131609</v>
      </c>
      <c r="COR1792" s="62">
        <v>53131609</v>
      </c>
      <c r="COS1792" s="62">
        <v>53131609</v>
      </c>
      <c r="COT1792" s="62">
        <v>53131609</v>
      </c>
      <c r="COU1792" s="62">
        <v>53131609</v>
      </c>
      <c r="COV1792" s="62">
        <v>53131609</v>
      </c>
      <c r="COW1792" s="62">
        <v>53131609</v>
      </c>
      <c r="COX1792" s="62">
        <v>53131609</v>
      </c>
      <c r="COY1792" s="62">
        <v>53131609</v>
      </c>
      <c r="COZ1792" s="62">
        <v>53131609</v>
      </c>
      <c r="CPA1792" s="62">
        <v>53131609</v>
      </c>
      <c r="CPB1792" s="62">
        <v>53131609</v>
      </c>
      <c r="CPC1792" s="62">
        <v>53131609</v>
      </c>
      <c r="CPD1792" s="62">
        <v>53131609</v>
      </c>
      <c r="CPE1792" s="62">
        <v>53131609</v>
      </c>
      <c r="CPF1792" s="62">
        <v>53131609</v>
      </c>
      <c r="CPG1792" s="62">
        <v>53131609</v>
      </c>
      <c r="CPH1792" s="62">
        <v>53131609</v>
      </c>
      <c r="CPI1792" s="62">
        <v>53131609</v>
      </c>
      <c r="CPJ1792" s="62">
        <v>53131609</v>
      </c>
      <c r="CPK1792" s="62">
        <v>53131609</v>
      </c>
      <c r="CPL1792" s="62">
        <v>53131609</v>
      </c>
      <c r="CPM1792" s="62">
        <v>53131609</v>
      </c>
      <c r="CPN1792" s="62">
        <v>53131609</v>
      </c>
      <c r="CPO1792" s="62">
        <v>53131609</v>
      </c>
      <c r="CPP1792" s="62">
        <v>53131609</v>
      </c>
      <c r="CPQ1792" s="62">
        <v>53131609</v>
      </c>
      <c r="CPR1792" s="62">
        <v>53131609</v>
      </c>
      <c r="CPS1792" s="62">
        <v>53131609</v>
      </c>
      <c r="CPT1792" s="62">
        <v>53131609</v>
      </c>
      <c r="CPU1792" s="62">
        <v>53131609</v>
      </c>
      <c r="CPV1792" s="62">
        <v>53131609</v>
      </c>
      <c r="CPW1792" s="62">
        <v>53131609</v>
      </c>
      <c r="CPX1792" s="62">
        <v>53131609</v>
      </c>
      <c r="CPY1792" s="62">
        <v>53131609</v>
      </c>
      <c r="CPZ1792" s="62">
        <v>53131609</v>
      </c>
      <c r="CQA1792" s="62">
        <v>53131609</v>
      </c>
      <c r="CQB1792" s="62">
        <v>53131609</v>
      </c>
      <c r="CQC1792" s="62">
        <v>53131609</v>
      </c>
      <c r="CQD1792" s="62">
        <v>53131609</v>
      </c>
      <c r="CQE1792" s="62">
        <v>53131609</v>
      </c>
      <c r="CQF1792" s="62">
        <v>53131609</v>
      </c>
      <c r="CQG1792" s="62">
        <v>53131609</v>
      </c>
      <c r="CQH1792" s="62">
        <v>53131609</v>
      </c>
      <c r="CQI1792" s="62">
        <v>53131609</v>
      </c>
      <c r="CQJ1792" s="62">
        <v>53131609</v>
      </c>
      <c r="CQK1792" s="62">
        <v>53131609</v>
      </c>
      <c r="CQL1792" s="62">
        <v>53131609</v>
      </c>
      <c r="CQM1792" s="62">
        <v>53131609</v>
      </c>
      <c r="CQN1792" s="62">
        <v>53131609</v>
      </c>
      <c r="CQO1792" s="62">
        <v>53131609</v>
      </c>
      <c r="CQP1792" s="62">
        <v>53131609</v>
      </c>
      <c r="CQQ1792" s="62">
        <v>53131609</v>
      </c>
      <c r="CQR1792" s="62">
        <v>53131609</v>
      </c>
      <c r="CQS1792" s="62">
        <v>53131609</v>
      </c>
      <c r="CQT1792" s="62">
        <v>53131609</v>
      </c>
      <c r="CQU1792" s="62">
        <v>53131609</v>
      </c>
      <c r="CQV1792" s="62">
        <v>53131609</v>
      </c>
      <c r="CQW1792" s="62">
        <v>53131609</v>
      </c>
      <c r="CQX1792" s="62">
        <v>53131609</v>
      </c>
      <c r="CQY1792" s="62">
        <v>53131609</v>
      </c>
      <c r="CQZ1792" s="62">
        <v>53131609</v>
      </c>
      <c r="CRA1792" s="62">
        <v>53131609</v>
      </c>
      <c r="CRB1792" s="62">
        <v>53131609</v>
      </c>
      <c r="CRC1792" s="62">
        <v>53131609</v>
      </c>
      <c r="CRD1792" s="62">
        <v>53131609</v>
      </c>
      <c r="CRE1792" s="62">
        <v>53131609</v>
      </c>
      <c r="CRF1792" s="62">
        <v>53131609</v>
      </c>
      <c r="CRG1792" s="62">
        <v>53131609</v>
      </c>
      <c r="CRH1792" s="62">
        <v>53131609</v>
      </c>
      <c r="CRI1792" s="62">
        <v>53131609</v>
      </c>
      <c r="CRJ1792" s="62">
        <v>53131609</v>
      </c>
      <c r="CRK1792" s="62">
        <v>53131609</v>
      </c>
      <c r="CRL1792" s="62">
        <v>53131609</v>
      </c>
      <c r="CRM1792" s="62">
        <v>53131609</v>
      </c>
      <c r="CRN1792" s="62">
        <v>53131609</v>
      </c>
      <c r="CRO1792" s="62">
        <v>53131609</v>
      </c>
      <c r="CRP1792" s="62">
        <v>53131609</v>
      </c>
      <c r="CRQ1792" s="62">
        <v>53131609</v>
      </c>
      <c r="CRR1792" s="62">
        <v>53131609</v>
      </c>
      <c r="CRS1792" s="62">
        <v>53131609</v>
      </c>
      <c r="CRT1792" s="62">
        <v>53131609</v>
      </c>
      <c r="CRU1792" s="62">
        <v>53131609</v>
      </c>
      <c r="CRV1792" s="62">
        <v>53131609</v>
      </c>
      <c r="CRW1792" s="62">
        <v>53131609</v>
      </c>
      <c r="CRX1792" s="62">
        <v>53131609</v>
      </c>
      <c r="CRY1792" s="62">
        <v>53131609</v>
      </c>
      <c r="CRZ1792" s="62">
        <v>53131609</v>
      </c>
      <c r="CSA1792" s="62">
        <v>53131609</v>
      </c>
      <c r="CSB1792" s="62">
        <v>53131609</v>
      </c>
      <c r="CSC1792" s="62">
        <v>53131609</v>
      </c>
      <c r="CSD1792" s="62">
        <v>53131609</v>
      </c>
      <c r="CSE1792" s="62">
        <v>53131609</v>
      </c>
      <c r="CSF1792" s="62">
        <v>53131609</v>
      </c>
      <c r="CSG1792" s="62">
        <v>53131609</v>
      </c>
      <c r="CSH1792" s="62">
        <v>53131609</v>
      </c>
      <c r="CSI1792" s="62">
        <v>53131609</v>
      </c>
      <c r="CSJ1792" s="62">
        <v>53131609</v>
      </c>
      <c r="CSK1792" s="62">
        <v>53131609</v>
      </c>
      <c r="CSL1792" s="62">
        <v>53131609</v>
      </c>
      <c r="CSM1792" s="62">
        <v>53131609</v>
      </c>
      <c r="CSN1792" s="62">
        <v>53131609</v>
      </c>
      <c r="CSO1792" s="62">
        <v>53131609</v>
      </c>
      <c r="CSP1792" s="62">
        <v>53131609</v>
      </c>
      <c r="CSQ1792" s="62">
        <v>53131609</v>
      </c>
      <c r="CSR1792" s="62">
        <v>53131609</v>
      </c>
      <c r="CSS1792" s="62">
        <v>53131609</v>
      </c>
      <c r="CST1792" s="62">
        <v>53131609</v>
      </c>
      <c r="CSU1792" s="62">
        <v>53131609</v>
      </c>
      <c r="CSV1792" s="62">
        <v>53131609</v>
      </c>
      <c r="CSW1792" s="62">
        <v>53131609</v>
      </c>
      <c r="CSX1792" s="62">
        <v>53131609</v>
      </c>
      <c r="CSY1792" s="62">
        <v>53131609</v>
      </c>
      <c r="CSZ1792" s="62">
        <v>53131609</v>
      </c>
      <c r="CTA1792" s="62">
        <v>53131609</v>
      </c>
      <c r="CTB1792" s="62">
        <v>53131609</v>
      </c>
      <c r="CTC1792" s="62">
        <v>53131609</v>
      </c>
      <c r="CTD1792" s="62">
        <v>53131609</v>
      </c>
      <c r="CTE1792" s="62">
        <v>53131609</v>
      </c>
      <c r="CTF1792" s="62">
        <v>53131609</v>
      </c>
      <c r="CTG1792" s="62">
        <v>53131609</v>
      </c>
      <c r="CTH1792" s="62">
        <v>53131609</v>
      </c>
      <c r="CTI1792" s="62">
        <v>53131609</v>
      </c>
      <c r="CTJ1792" s="62">
        <v>53131609</v>
      </c>
      <c r="CTK1792" s="62">
        <v>53131609</v>
      </c>
      <c r="CTL1792" s="62">
        <v>53131609</v>
      </c>
      <c r="CTM1792" s="62">
        <v>53131609</v>
      </c>
      <c r="CTN1792" s="62">
        <v>53131609</v>
      </c>
      <c r="CTO1792" s="62">
        <v>53131609</v>
      </c>
      <c r="CTP1792" s="62">
        <v>53131609</v>
      </c>
      <c r="CTQ1792" s="62">
        <v>53131609</v>
      </c>
      <c r="CTR1792" s="62">
        <v>53131609</v>
      </c>
      <c r="CTS1792" s="62">
        <v>53131609</v>
      </c>
      <c r="CTT1792" s="62">
        <v>53131609</v>
      </c>
      <c r="CTU1792" s="62">
        <v>53131609</v>
      </c>
      <c r="CTV1792" s="62">
        <v>53131609</v>
      </c>
      <c r="CTW1792" s="62">
        <v>53131609</v>
      </c>
      <c r="CTX1792" s="62">
        <v>53131609</v>
      </c>
      <c r="CTY1792" s="62">
        <v>53131609</v>
      </c>
      <c r="CTZ1792" s="62">
        <v>53131609</v>
      </c>
      <c r="CUA1792" s="62">
        <v>53131609</v>
      </c>
      <c r="CUB1792" s="62">
        <v>53131609</v>
      </c>
      <c r="CUC1792" s="62">
        <v>53131609</v>
      </c>
      <c r="CUD1792" s="62">
        <v>53131609</v>
      </c>
      <c r="CUE1792" s="62">
        <v>53131609</v>
      </c>
      <c r="CUF1792" s="62">
        <v>53131609</v>
      </c>
      <c r="CUG1792" s="62">
        <v>53131609</v>
      </c>
      <c r="CUH1792" s="62">
        <v>53131609</v>
      </c>
      <c r="CUI1792" s="62">
        <v>53131609</v>
      </c>
      <c r="CUJ1792" s="62">
        <v>53131609</v>
      </c>
      <c r="CUK1792" s="62">
        <v>53131609</v>
      </c>
      <c r="CUL1792" s="62">
        <v>53131609</v>
      </c>
      <c r="CUM1792" s="62">
        <v>53131609</v>
      </c>
      <c r="CUN1792" s="62">
        <v>53131609</v>
      </c>
      <c r="CUO1792" s="62">
        <v>53131609</v>
      </c>
      <c r="CUP1792" s="62">
        <v>53131609</v>
      </c>
      <c r="CUQ1792" s="62">
        <v>53131609</v>
      </c>
      <c r="CUR1792" s="62">
        <v>53131609</v>
      </c>
      <c r="CUS1792" s="62">
        <v>53131609</v>
      </c>
      <c r="CUT1792" s="62">
        <v>53131609</v>
      </c>
      <c r="CUU1792" s="62">
        <v>53131609</v>
      </c>
      <c r="CUV1792" s="62">
        <v>53131609</v>
      </c>
      <c r="CUW1792" s="62">
        <v>53131609</v>
      </c>
      <c r="CUX1792" s="62">
        <v>53131609</v>
      </c>
      <c r="CUY1792" s="62">
        <v>53131609</v>
      </c>
      <c r="CUZ1792" s="62">
        <v>53131609</v>
      </c>
      <c r="CVA1792" s="62">
        <v>53131609</v>
      </c>
      <c r="CVB1792" s="62">
        <v>53131609</v>
      </c>
      <c r="CVC1792" s="62">
        <v>53131609</v>
      </c>
      <c r="CVD1792" s="62">
        <v>53131609</v>
      </c>
      <c r="CVE1792" s="62">
        <v>53131609</v>
      </c>
      <c r="CVF1792" s="62">
        <v>53131609</v>
      </c>
      <c r="CVG1792" s="62">
        <v>53131609</v>
      </c>
      <c r="CVH1792" s="62">
        <v>53131609</v>
      </c>
      <c r="CVI1792" s="62">
        <v>53131609</v>
      </c>
      <c r="CVJ1792" s="62">
        <v>53131609</v>
      </c>
      <c r="CVK1792" s="62">
        <v>53131609</v>
      </c>
      <c r="CVL1792" s="62">
        <v>53131609</v>
      </c>
      <c r="CVM1792" s="62">
        <v>53131609</v>
      </c>
      <c r="CVN1792" s="62">
        <v>53131609</v>
      </c>
      <c r="CVO1792" s="62">
        <v>53131609</v>
      </c>
      <c r="CVP1792" s="62">
        <v>53131609</v>
      </c>
      <c r="CVQ1792" s="62">
        <v>53131609</v>
      </c>
      <c r="CVR1792" s="62">
        <v>53131609</v>
      </c>
      <c r="CVS1792" s="62">
        <v>53131609</v>
      </c>
      <c r="CVT1792" s="62">
        <v>53131609</v>
      </c>
      <c r="CVU1792" s="62">
        <v>53131609</v>
      </c>
      <c r="CVV1792" s="62">
        <v>53131609</v>
      </c>
      <c r="CVW1792" s="62">
        <v>53131609</v>
      </c>
      <c r="CVX1792" s="62">
        <v>53131609</v>
      </c>
      <c r="CVY1792" s="62">
        <v>53131609</v>
      </c>
      <c r="CVZ1792" s="62">
        <v>53131609</v>
      </c>
      <c r="CWA1792" s="62">
        <v>53131609</v>
      </c>
      <c r="CWB1792" s="62">
        <v>53131609</v>
      </c>
      <c r="CWC1792" s="62">
        <v>53131609</v>
      </c>
      <c r="CWD1792" s="62">
        <v>53131609</v>
      </c>
      <c r="CWE1792" s="62">
        <v>53131609</v>
      </c>
      <c r="CWF1792" s="62">
        <v>53131609</v>
      </c>
      <c r="CWG1792" s="62">
        <v>53131609</v>
      </c>
      <c r="CWH1792" s="62">
        <v>53131609</v>
      </c>
      <c r="CWI1792" s="62">
        <v>53131609</v>
      </c>
      <c r="CWJ1792" s="62">
        <v>53131609</v>
      </c>
      <c r="CWK1792" s="62">
        <v>53131609</v>
      </c>
      <c r="CWL1792" s="62">
        <v>53131609</v>
      </c>
      <c r="CWM1792" s="62">
        <v>53131609</v>
      </c>
      <c r="CWN1792" s="62">
        <v>53131609</v>
      </c>
      <c r="CWO1792" s="62">
        <v>53131609</v>
      </c>
      <c r="CWP1792" s="62">
        <v>53131609</v>
      </c>
      <c r="CWQ1792" s="62">
        <v>53131609</v>
      </c>
      <c r="CWR1792" s="62">
        <v>53131609</v>
      </c>
      <c r="CWS1792" s="62">
        <v>53131609</v>
      </c>
      <c r="CWT1792" s="62">
        <v>53131609</v>
      </c>
      <c r="CWU1792" s="62">
        <v>53131609</v>
      </c>
      <c r="CWV1792" s="62">
        <v>53131609</v>
      </c>
      <c r="CWW1792" s="62">
        <v>53131609</v>
      </c>
      <c r="CWX1792" s="62">
        <v>53131609</v>
      </c>
      <c r="CWY1792" s="62">
        <v>53131609</v>
      </c>
      <c r="CWZ1792" s="62">
        <v>53131609</v>
      </c>
      <c r="CXA1792" s="62">
        <v>53131609</v>
      </c>
      <c r="CXB1792" s="62">
        <v>53131609</v>
      </c>
      <c r="CXC1792" s="62">
        <v>53131609</v>
      </c>
      <c r="CXD1792" s="62">
        <v>53131609</v>
      </c>
      <c r="CXE1792" s="62">
        <v>53131609</v>
      </c>
      <c r="CXF1792" s="62">
        <v>53131609</v>
      </c>
      <c r="CXG1792" s="62">
        <v>53131609</v>
      </c>
      <c r="CXH1792" s="62">
        <v>53131609</v>
      </c>
      <c r="CXI1792" s="62">
        <v>53131609</v>
      </c>
      <c r="CXJ1792" s="62">
        <v>53131609</v>
      </c>
      <c r="CXK1792" s="62">
        <v>53131609</v>
      </c>
      <c r="CXL1792" s="62">
        <v>53131609</v>
      </c>
      <c r="CXM1792" s="62">
        <v>53131609</v>
      </c>
      <c r="CXN1792" s="62">
        <v>53131609</v>
      </c>
      <c r="CXO1792" s="62">
        <v>53131609</v>
      </c>
      <c r="CXP1792" s="62">
        <v>53131609</v>
      </c>
      <c r="CXQ1792" s="62">
        <v>53131609</v>
      </c>
      <c r="CXR1792" s="62">
        <v>53131609</v>
      </c>
      <c r="CXS1792" s="62">
        <v>53131609</v>
      </c>
      <c r="CXT1792" s="62">
        <v>53131609</v>
      </c>
      <c r="CXU1792" s="62">
        <v>53131609</v>
      </c>
      <c r="CXV1792" s="62">
        <v>53131609</v>
      </c>
      <c r="CXW1792" s="62">
        <v>53131609</v>
      </c>
      <c r="CXX1792" s="62">
        <v>53131609</v>
      </c>
      <c r="CXY1792" s="62">
        <v>53131609</v>
      </c>
      <c r="CXZ1792" s="62">
        <v>53131609</v>
      </c>
      <c r="CYA1792" s="62">
        <v>53131609</v>
      </c>
      <c r="CYB1792" s="62">
        <v>53131609</v>
      </c>
      <c r="CYC1792" s="62">
        <v>53131609</v>
      </c>
      <c r="CYD1792" s="62">
        <v>53131609</v>
      </c>
      <c r="CYE1792" s="62">
        <v>53131609</v>
      </c>
      <c r="CYF1792" s="62">
        <v>53131609</v>
      </c>
      <c r="CYG1792" s="62">
        <v>53131609</v>
      </c>
      <c r="CYH1792" s="62">
        <v>53131609</v>
      </c>
      <c r="CYI1792" s="62">
        <v>53131609</v>
      </c>
      <c r="CYJ1792" s="62">
        <v>53131609</v>
      </c>
      <c r="CYK1792" s="62">
        <v>53131609</v>
      </c>
      <c r="CYL1792" s="62">
        <v>53131609</v>
      </c>
      <c r="CYM1792" s="62">
        <v>53131609</v>
      </c>
      <c r="CYN1792" s="62">
        <v>53131609</v>
      </c>
      <c r="CYO1792" s="62">
        <v>53131609</v>
      </c>
      <c r="CYP1792" s="62">
        <v>53131609</v>
      </c>
      <c r="CYQ1792" s="62">
        <v>53131609</v>
      </c>
      <c r="CYR1792" s="62">
        <v>53131609</v>
      </c>
      <c r="CYS1792" s="62">
        <v>53131609</v>
      </c>
      <c r="CYT1792" s="62">
        <v>53131609</v>
      </c>
      <c r="CYU1792" s="62">
        <v>53131609</v>
      </c>
      <c r="CYV1792" s="62">
        <v>53131609</v>
      </c>
      <c r="CYW1792" s="62">
        <v>53131609</v>
      </c>
      <c r="CYX1792" s="62">
        <v>53131609</v>
      </c>
      <c r="CYY1792" s="62">
        <v>53131609</v>
      </c>
      <c r="CYZ1792" s="62">
        <v>53131609</v>
      </c>
      <c r="CZA1792" s="62">
        <v>53131609</v>
      </c>
      <c r="CZB1792" s="62">
        <v>53131609</v>
      </c>
      <c r="CZC1792" s="62">
        <v>53131609</v>
      </c>
      <c r="CZD1792" s="62">
        <v>53131609</v>
      </c>
      <c r="CZE1792" s="62">
        <v>53131609</v>
      </c>
      <c r="CZF1792" s="62">
        <v>53131609</v>
      </c>
      <c r="CZG1792" s="62">
        <v>53131609</v>
      </c>
      <c r="CZH1792" s="62">
        <v>53131609</v>
      </c>
      <c r="CZI1792" s="62">
        <v>53131609</v>
      </c>
      <c r="CZJ1792" s="62">
        <v>53131609</v>
      </c>
      <c r="CZK1792" s="62">
        <v>53131609</v>
      </c>
      <c r="CZL1792" s="62">
        <v>53131609</v>
      </c>
      <c r="CZM1792" s="62">
        <v>53131609</v>
      </c>
      <c r="CZN1792" s="62">
        <v>53131609</v>
      </c>
      <c r="CZO1792" s="62">
        <v>53131609</v>
      </c>
      <c r="CZP1792" s="62">
        <v>53131609</v>
      </c>
      <c r="CZQ1792" s="62">
        <v>53131609</v>
      </c>
      <c r="CZR1792" s="62">
        <v>53131609</v>
      </c>
      <c r="CZS1792" s="62">
        <v>53131609</v>
      </c>
      <c r="CZT1792" s="62">
        <v>53131609</v>
      </c>
      <c r="CZU1792" s="62">
        <v>53131609</v>
      </c>
      <c r="CZV1792" s="62">
        <v>53131609</v>
      </c>
      <c r="CZW1792" s="62">
        <v>53131609</v>
      </c>
      <c r="CZX1792" s="62">
        <v>53131609</v>
      </c>
      <c r="CZY1792" s="62">
        <v>53131609</v>
      </c>
      <c r="CZZ1792" s="62">
        <v>53131609</v>
      </c>
      <c r="DAA1792" s="62">
        <v>53131609</v>
      </c>
      <c r="DAB1792" s="62">
        <v>53131609</v>
      </c>
      <c r="DAC1792" s="62">
        <v>53131609</v>
      </c>
      <c r="DAD1792" s="62">
        <v>53131609</v>
      </c>
      <c r="DAE1792" s="62">
        <v>53131609</v>
      </c>
      <c r="DAF1792" s="62">
        <v>53131609</v>
      </c>
      <c r="DAG1792" s="62">
        <v>53131609</v>
      </c>
      <c r="DAH1792" s="62">
        <v>53131609</v>
      </c>
      <c r="DAI1792" s="62">
        <v>53131609</v>
      </c>
      <c r="DAJ1792" s="62">
        <v>53131609</v>
      </c>
      <c r="DAK1792" s="62">
        <v>53131609</v>
      </c>
      <c r="DAL1792" s="62">
        <v>53131609</v>
      </c>
      <c r="DAM1792" s="62">
        <v>53131609</v>
      </c>
      <c r="DAN1792" s="62">
        <v>53131609</v>
      </c>
      <c r="DAO1792" s="62">
        <v>53131609</v>
      </c>
      <c r="DAP1792" s="62">
        <v>53131609</v>
      </c>
      <c r="DAQ1792" s="62">
        <v>53131609</v>
      </c>
      <c r="DAR1792" s="62">
        <v>53131609</v>
      </c>
      <c r="DAS1792" s="62">
        <v>53131609</v>
      </c>
      <c r="DAT1792" s="62">
        <v>53131609</v>
      </c>
      <c r="DAU1792" s="62">
        <v>53131609</v>
      </c>
      <c r="DAV1792" s="62">
        <v>53131609</v>
      </c>
      <c r="DAW1792" s="62">
        <v>53131609</v>
      </c>
      <c r="DAX1792" s="62">
        <v>53131609</v>
      </c>
      <c r="DAY1792" s="62">
        <v>53131609</v>
      </c>
      <c r="DAZ1792" s="62">
        <v>53131609</v>
      </c>
      <c r="DBA1792" s="62">
        <v>53131609</v>
      </c>
      <c r="DBB1792" s="62">
        <v>53131609</v>
      </c>
      <c r="DBC1792" s="62">
        <v>53131609</v>
      </c>
      <c r="DBD1792" s="62">
        <v>53131609</v>
      </c>
      <c r="DBE1792" s="62">
        <v>53131609</v>
      </c>
      <c r="DBF1792" s="62">
        <v>53131609</v>
      </c>
      <c r="DBG1792" s="62">
        <v>53131609</v>
      </c>
      <c r="DBH1792" s="62">
        <v>53131609</v>
      </c>
      <c r="DBI1792" s="62">
        <v>53131609</v>
      </c>
      <c r="DBJ1792" s="62">
        <v>53131609</v>
      </c>
      <c r="DBK1792" s="62">
        <v>53131609</v>
      </c>
      <c r="DBL1792" s="62">
        <v>53131609</v>
      </c>
      <c r="DBM1792" s="62">
        <v>53131609</v>
      </c>
      <c r="DBN1792" s="62">
        <v>53131609</v>
      </c>
      <c r="DBO1792" s="62">
        <v>53131609</v>
      </c>
      <c r="DBP1792" s="62">
        <v>53131609</v>
      </c>
      <c r="DBQ1792" s="62">
        <v>53131609</v>
      </c>
      <c r="DBR1792" s="62">
        <v>53131609</v>
      </c>
      <c r="DBS1792" s="62">
        <v>53131609</v>
      </c>
      <c r="DBT1792" s="62">
        <v>53131609</v>
      </c>
      <c r="DBU1792" s="62">
        <v>53131609</v>
      </c>
      <c r="DBV1792" s="62">
        <v>53131609</v>
      </c>
      <c r="DBW1792" s="62">
        <v>53131609</v>
      </c>
      <c r="DBX1792" s="62">
        <v>53131609</v>
      </c>
      <c r="DBY1792" s="62">
        <v>53131609</v>
      </c>
      <c r="DBZ1792" s="62">
        <v>53131609</v>
      </c>
      <c r="DCA1792" s="62">
        <v>53131609</v>
      </c>
      <c r="DCB1792" s="62">
        <v>53131609</v>
      </c>
      <c r="DCC1792" s="62">
        <v>53131609</v>
      </c>
      <c r="DCD1792" s="62">
        <v>53131609</v>
      </c>
      <c r="DCE1792" s="62">
        <v>53131609</v>
      </c>
      <c r="DCF1792" s="62">
        <v>53131609</v>
      </c>
      <c r="DCG1792" s="62">
        <v>53131609</v>
      </c>
      <c r="DCH1792" s="62">
        <v>53131609</v>
      </c>
      <c r="DCI1792" s="62">
        <v>53131609</v>
      </c>
      <c r="DCJ1792" s="62">
        <v>53131609</v>
      </c>
      <c r="DCK1792" s="62">
        <v>53131609</v>
      </c>
      <c r="DCL1792" s="62">
        <v>53131609</v>
      </c>
      <c r="DCM1792" s="62">
        <v>53131609</v>
      </c>
      <c r="DCN1792" s="62">
        <v>53131609</v>
      </c>
      <c r="DCO1792" s="62">
        <v>53131609</v>
      </c>
      <c r="DCP1792" s="62">
        <v>53131609</v>
      </c>
      <c r="DCQ1792" s="62">
        <v>53131609</v>
      </c>
      <c r="DCR1792" s="62">
        <v>53131609</v>
      </c>
      <c r="DCS1792" s="62">
        <v>53131609</v>
      </c>
      <c r="DCT1792" s="62">
        <v>53131609</v>
      </c>
      <c r="DCU1792" s="62">
        <v>53131609</v>
      </c>
      <c r="DCV1792" s="62">
        <v>53131609</v>
      </c>
      <c r="DCW1792" s="62">
        <v>53131609</v>
      </c>
      <c r="DCX1792" s="62">
        <v>53131609</v>
      </c>
      <c r="DCY1792" s="62">
        <v>53131609</v>
      </c>
      <c r="DCZ1792" s="62">
        <v>53131609</v>
      </c>
      <c r="DDA1792" s="62">
        <v>53131609</v>
      </c>
      <c r="DDB1792" s="62">
        <v>53131609</v>
      </c>
      <c r="DDC1792" s="62">
        <v>53131609</v>
      </c>
      <c r="DDD1792" s="62">
        <v>53131609</v>
      </c>
      <c r="DDE1792" s="62">
        <v>53131609</v>
      </c>
      <c r="DDF1792" s="62">
        <v>53131609</v>
      </c>
      <c r="DDG1792" s="62">
        <v>53131609</v>
      </c>
      <c r="DDH1792" s="62">
        <v>53131609</v>
      </c>
      <c r="DDI1792" s="62">
        <v>53131609</v>
      </c>
      <c r="DDJ1792" s="62">
        <v>53131609</v>
      </c>
      <c r="DDK1792" s="62">
        <v>53131609</v>
      </c>
      <c r="DDL1792" s="62">
        <v>53131609</v>
      </c>
      <c r="DDM1792" s="62">
        <v>53131609</v>
      </c>
      <c r="DDN1792" s="62">
        <v>53131609</v>
      </c>
      <c r="DDO1792" s="62">
        <v>53131609</v>
      </c>
      <c r="DDP1792" s="62">
        <v>53131609</v>
      </c>
      <c r="DDQ1792" s="62">
        <v>53131609</v>
      </c>
      <c r="DDR1792" s="62">
        <v>53131609</v>
      </c>
      <c r="DDS1792" s="62">
        <v>53131609</v>
      </c>
      <c r="DDT1792" s="62">
        <v>53131609</v>
      </c>
      <c r="DDU1792" s="62">
        <v>53131609</v>
      </c>
      <c r="DDV1792" s="62">
        <v>53131609</v>
      </c>
      <c r="DDW1792" s="62">
        <v>53131609</v>
      </c>
      <c r="DDX1792" s="62">
        <v>53131609</v>
      </c>
      <c r="DDY1792" s="62">
        <v>53131609</v>
      </c>
      <c r="DDZ1792" s="62">
        <v>53131609</v>
      </c>
      <c r="DEA1792" s="62">
        <v>53131609</v>
      </c>
      <c r="DEB1792" s="62">
        <v>53131609</v>
      </c>
      <c r="DEC1792" s="62">
        <v>53131609</v>
      </c>
      <c r="DED1792" s="62">
        <v>53131609</v>
      </c>
      <c r="DEE1792" s="62">
        <v>53131609</v>
      </c>
      <c r="DEF1792" s="62">
        <v>53131609</v>
      </c>
      <c r="DEG1792" s="62">
        <v>53131609</v>
      </c>
      <c r="DEH1792" s="62">
        <v>53131609</v>
      </c>
      <c r="DEI1792" s="62">
        <v>53131609</v>
      </c>
      <c r="DEJ1792" s="62">
        <v>53131609</v>
      </c>
      <c r="DEK1792" s="62">
        <v>53131609</v>
      </c>
      <c r="DEL1792" s="62">
        <v>53131609</v>
      </c>
      <c r="DEM1792" s="62">
        <v>53131609</v>
      </c>
      <c r="DEN1792" s="62">
        <v>53131609</v>
      </c>
      <c r="DEO1792" s="62">
        <v>53131609</v>
      </c>
      <c r="DEP1792" s="62">
        <v>53131609</v>
      </c>
      <c r="DEQ1792" s="62">
        <v>53131609</v>
      </c>
      <c r="DER1792" s="62">
        <v>53131609</v>
      </c>
      <c r="DES1792" s="62">
        <v>53131609</v>
      </c>
      <c r="DET1792" s="62">
        <v>53131609</v>
      </c>
      <c r="DEU1792" s="62">
        <v>53131609</v>
      </c>
      <c r="DEV1792" s="62">
        <v>53131609</v>
      </c>
      <c r="DEW1792" s="62">
        <v>53131609</v>
      </c>
      <c r="DEX1792" s="62">
        <v>53131609</v>
      </c>
      <c r="DEY1792" s="62">
        <v>53131609</v>
      </c>
      <c r="DEZ1792" s="62">
        <v>53131609</v>
      </c>
      <c r="DFA1792" s="62">
        <v>53131609</v>
      </c>
      <c r="DFB1792" s="62">
        <v>53131609</v>
      </c>
      <c r="DFC1792" s="62">
        <v>53131609</v>
      </c>
      <c r="DFD1792" s="62">
        <v>53131609</v>
      </c>
      <c r="DFE1792" s="62">
        <v>53131609</v>
      </c>
      <c r="DFF1792" s="62">
        <v>53131609</v>
      </c>
      <c r="DFG1792" s="62">
        <v>53131609</v>
      </c>
      <c r="DFH1792" s="62">
        <v>53131609</v>
      </c>
      <c r="DFI1792" s="62">
        <v>53131609</v>
      </c>
      <c r="DFJ1792" s="62">
        <v>53131609</v>
      </c>
      <c r="DFK1792" s="62">
        <v>53131609</v>
      </c>
      <c r="DFL1792" s="62">
        <v>53131609</v>
      </c>
      <c r="DFM1792" s="62">
        <v>53131609</v>
      </c>
      <c r="DFN1792" s="62">
        <v>53131609</v>
      </c>
      <c r="DFO1792" s="62">
        <v>53131609</v>
      </c>
      <c r="DFP1792" s="62">
        <v>53131609</v>
      </c>
      <c r="DFQ1792" s="62">
        <v>53131609</v>
      </c>
      <c r="DFR1792" s="62">
        <v>53131609</v>
      </c>
      <c r="DFS1792" s="62">
        <v>53131609</v>
      </c>
      <c r="DFT1792" s="62">
        <v>53131609</v>
      </c>
      <c r="DFU1792" s="62">
        <v>53131609</v>
      </c>
      <c r="DFV1792" s="62">
        <v>53131609</v>
      </c>
      <c r="DFW1792" s="62">
        <v>53131609</v>
      </c>
      <c r="DFX1792" s="62">
        <v>53131609</v>
      </c>
      <c r="DFY1792" s="62">
        <v>53131609</v>
      </c>
      <c r="DFZ1792" s="62">
        <v>53131609</v>
      </c>
      <c r="DGA1792" s="62">
        <v>53131609</v>
      </c>
      <c r="DGB1792" s="62">
        <v>53131609</v>
      </c>
      <c r="DGC1792" s="62">
        <v>53131609</v>
      </c>
      <c r="DGD1792" s="62">
        <v>53131609</v>
      </c>
      <c r="DGE1792" s="62">
        <v>53131609</v>
      </c>
      <c r="DGF1792" s="62">
        <v>53131609</v>
      </c>
      <c r="DGG1792" s="62">
        <v>53131609</v>
      </c>
      <c r="DGH1792" s="62">
        <v>53131609</v>
      </c>
      <c r="DGI1792" s="62">
        <v>53131609</v>
      </c>
      <c r="DGJ1792" s="62">
        <v>53131609</v>
      </c>
      <c r="DGK1792" s="62">
        <v>53131609</v>
      </c>
      <c r="DGL1792" s="62">
        <v>53131609</v>
      </c>
      <c r="DGM1792" s="62">
        <v>53131609</v>
      </c>
      <c r="DGN1792" s="62">
        <v>53131609</v>
      </c>
      <c r="DGO1792" s="62">
        <v>53131609</v>
      </c>
      <c r="DGP1792" s="62">
        <v>53131609</v>
      </c>
      <c r="DGQ1792" s="62">
        <v>53131609</v>
      </c>
      <c r="DGR1792" s="62">
        <v>53131609</v>
      </c>
      <c r="DGS1792" s="62">
        <v>53131609</v>
      </c>
      <c r="DGT1792" s="62">
        <v>53131609</v>
      </c>
      <c r="DGU1792" s="62">
        <v>53131609</v>
      </c>
      <c r="DGV1792" s="62">
        <v>53131609</v>
      </c>
      <c r="DGW1792" s="62">
        <v>53131609</v>
      </c>
      <c r="DGX1792" s="62">
        <v>53131609</v>
      </c>
      <c r="DGY1792" s="62">
        <v>53131609</v>
      </c>
      <c r="DGZ1792" s="62">
        <v>53131609</v>
      </c>
      <c r="DHA1792" s="62">
        <v>53131609</v>
      </c>
      <c r="DHB1792" s="62">
        <v>53131609</v>
      </c>
      <c r="DHC1792" s="62">
        <v>53131609</v>
      </c>
      <c r="DHD1792" s="62">
        <v>53131609</v>
      </c>
      <c r="DHE1792" s="62">
        <v>53131609</v>
      </c>
      <c r="DHF1792" s="62">
        <v>53131609</v>
      </c>
      <c r="DHG1792" s="62">
        <v>53131609</v>
      </c>
      <c r="DHH1792" s="62">
        <v>53131609</v>
      </c>
      <c r="DHI1792" s="62">
        <v>53131609</v>
      </c>
      <c r="DHJ1792" s="62">
        <v>53131609</v>
      </c>
      <c r="DHK1792" s="62">
        <v>53131609</v>
      </c>
      <c r="DHL1792" s="62">
        <v>53131609</v>
      </c>
      <c r="DHM1792" s="62">
        <v>53131609</v>
      </c>
      <c r="DHN1792" s="62">
        <v>53131609</v>
      </c>
      <c r="DHO1792" s="62">
        <v>53131609</v>
      </c>
      <c r="DHP1792" s="62">
        <v>53131609</v>
      </c>
      <c r="DHQ1792" s="62">
        <v>53131609</v>
      </c>
      <c r="DHR1792" s="62">
        <v>53131609</v>
      </c>
      <c r="DHS1792" s="62">
        <v>53131609</v>
      </c>
      <c r="DHT1792" s="62">
        <v>53131609</v>
      </c>
      <c r="DHU1792" s="62">
        <v>53131609</v>
      </c>
      <c r="DHV1792" s="62">
        <v>53131609</v>
      </c>
      <c r="DHW1792" s="62">
        <v>53131609</v>
      </c>
      <c r="DHX1792" s="62">
        <v>53131609</v>
      </c>
      <c r="DHY1792" s="62">
        <v>53131609</v>
      </c>
      <c r="DHZ1792" s="62">
        <v>53131609</v>
      </c>
      <c r="DIA1792" s="62">
        <v>53131609</v>
      </c>
      <c r="DIB1792" s="62">
        <v>53131609</v>
      </c>
      <c r="DIC1792" s="62">
        <v>53131609</v>
      </c>
      <c r="DID1792" s="62">
        <v>53131609</v>
      </c>
      <c r="DIE1792" s="62">
        <v>53131609</v>
      </c>
      <c r="DIF1792" s="62">
        <v>53131609</v>
      </c>
      <c r="DIG1792" s="62">
        <v>53131609</v>
      </c>
      <c r="DIH1792" s="62">
        <v>53131609</v>
      </c>
      <c r="DII1792" s="62">
        <v>53131609</v>
      </c>
      <c r="DIJ1792" s="62">
        <v>53131609</v>
      </c>
      <c r="DIK1792" s="62">
        <v>53131609</v>
      </c>
      <c r="DIL1792" s="62">
        <v>53131609</v>
      </c>
      <c r="DIM1792" s="62">
        <v>53131609</v>
      </c>
      <c r="DIN1792" s="62">
        <v>53131609</v>
      </c>
      <c r="DIO1792" s="62">
        <v>53131609</v>
      </c>
      <c r="DIP1792" s="62">
        <v>53131609</v>
      </c>
      <c r="DIQ1792" s="62">
        <v>53131609</v>
      </c>
      <c r="DIR1792" s="62">
        <v>53131609</v>
      </c>
      <c r="DIS1792" s="62">
        <v>53131609</v>
      </c>
      <c r="DIT1792" s="62">
        <v>53131609</v>
      </c>
      <c r="DIU1792" s="62">
        <v>53131609</v>
      </c>
      <c r="DIV1792" s="62">
        <v>53131609</v>
      </c>
      <c r="DIW1792" s="62">
        <v>53131609</v>
      </c>
      <c r="DIX1792" s="62">
        <v>53131609</v>
      </c>
      <c r="DIY1792" s="62">
        <v>53131609</v>
      </c>
      <c r="DIZ1792" s="62">
        <v>53131609</v>
      </c>
      <c r="DJA1792" s="62">
        <v>53131609</v>
      </c>
      <c r="DJB1792" s="62">
        <v>53131609</v>
      </c>
      <c r="DJC1792" s="62">
        <v>53131609</v>
      </c>
      <c r="DJD1792" s="62">
        <v>53131609</v>
      </c>
      <c r="DJE1792" s="62">
        <v>53131609</v>
      </c>
      <c r="DJF1792" s="62">
        <v>53131609</v>
      </c>
      <c r="DJG1792" s="62">
        <v>53131609</v>
      </c>
      <c r="DJH1792" s="62">
        <v>53131609</v>
      </c>
      <c r="DJI1792" s="62">
        <v>53131609</v>
      </c>
      <c r="DJJ1792" s="62">
        <v>53131609</v>
      </c>
      <c r="DJK1792" s="62">
        <v>53131609</v>
      </c>
      <c r="DJL1792" s="62">
        <v>53131609</v>
      </c>
      <c r="DJM1792" s="62">
        <v>53131609</v>
      </c>
      <c r="DJN1792" s="62">
        <v>53131609</v>
      </c>
      <c r="DJO1792" s="62">
        <v>53131609</v>
      </c>
      <c r="DJP1792" s="62">
        <v>53131609</v>
      </c>
      <c r="DJQ1792" s="62">
        <v>53131609</v>
      </c>
      <c r="DJR1792" s="62">
        <v>53131609</v>
      </c>
      <c r="DJS1792" s="62">
        <v>53131609</v>
      </c>
      <c r="DJT1792" s="62">
        <v>53131609</v>
      </c>
      <c r="DJU1792" s="62">
        <v>53131609</v>
      </c>
      <c r="DJV1792" s="62">
        <v>53131609</v>
      </c>
      <c r="DJW1792" s="62">
        <v>53131609</v>
      </c>
      <c r="DJX1792" s="62">
        <v>53131609</v>
      </c>
      <c r="DJY1792" s="62">
        <v>53131609</v>
      </c>
      <c r="DJZ1792" s="62">
        <v>53131609</v>
      </c>
      <c r="DKA1792" s="62">
        <v>53131609</v>
      </c>
      <c r="DKB1792" s="62">
        <v>53131609</v>
      </c>
      <c r="DKC1792" s="62">
        <v>53131609</v>
      </c>
      <c r="DKD1792" s="62">
        <v>53131609</v>
      </c>
      <c r="DKE1792" s="62">
        <v>53131609</v>
      </c>
      <c r="DKF1792" s="62">
        <v>53131609</v>
      </c>
      <c r="DKG1792" s="62">
        <v>53131609</v>
      </c>
      <c r="DKH1792" s="62">
        <v>53131609</v>
      </c>
      <c r="DKI1792" s="62">
        <v>53131609</v>
      </c>
      <c r="DKJ1792" s="62">
        <v>53131609</v>
      </c>
      <c r="DKK1792" s="62">
        <v>53131609</v>
      </c>
      <c r="DKL1792" s="62">
        <v>53131609</v>
      </c>
      <c r="DKM1792" s="62">
        <v>53131609</v>
      </c>
      <c r="DKN1792" s="62">
        <v>53131609</v>
      </c>
      <c r="DKO1792" s="62">
        <v>53131609</v>
      </c>
      <c r="DKP1792" s="62">
        <v>53131609</v>
      </c>
      <c r="DKQ1792" s="62">
        <v>53131609</v>
      </c>
      <c r="DKR1792" s="62">
        <v>53131609</v>
      </c>
      <c r="DKS1792" s="62">
        <v>53131609</v>
      </c>
      <c r="DKT1792" s="62">
        <v>53131609</v>
      </c>
      <c r="DKU1792" s="62">
        <v>53131609</v>
      </c>
      <c r="DKV1792" s="62">
        <v>53131609</v>
      </c>
      <c r="DKW1792" s="62">
        <v>53131609</v>
      </c>
      <c r="DKX1792" s="62">
        <v>53131609</v>
      </c>
      <c r="DKY1792" s="62">
        <v>53131609</v>
      </c>
      <c r="DKZ1792" s="62">
        <v>53131609</v>
      </c>
      <c r="DLA1792" s="62">
        <v>53131609</v>
      </c>
      <c r="DLB1792" s="62">
        <v>53131609</v>
      </c>
      <c r="DLC1792" s="62">
        <v>53131609</v>
      </c>
      <c r="DLD1792" s="62">
        <v>53131609</v>
      </c>
      <c r="DLE1792" s="62">
        <v>53131609</v>
      </c>
      <c r="DLF1792" s="62">
        <v>53131609</v>
      </c>
      <c r="DLG1792" s="62">
        <v>53131609</v>
      </c>
      <c r="DLH1792" s="62">
        <v>53131609</v>
      </c>
      <c r="DLI1792" s="62">
        <v>53131609</v>
      </c>
      <c r="DLJ1792" s="62">
        <v>53131609</v>
      </c>
      <c r="DLK1792" s="62">
        <v>53131609</v>
      </c>
      <c r="DLL1792" s="62">
        <v>53131609</v>
      </c>
      <c r="DLM1792" s="62">
        <v>53131609</v>
      </c>
      <c r="DLN1792" s="62">
        <v>53131609</v>
      </c>
      <c r="DLO1792" s="62">
        <v>53131609</v>
      </c>
      <c r="DLP1792" s="62">
        <v>53131609</v>
      </c>
      <c r="DLQ1792" s="62">
        <v>53131609</v>
      </c>
      <c r="DLR1792" s="62">
        <v>53131609</v>
      </c>
      <c r="DLS1792" s="62">
        <v>53131609</v>
      </c>
      <c r="DLT1792" s="62">
        <v>53131609</v>
      </c>
      <c r="DLU1792" s="62">
        <v>53131609</v>
      </c>
      <c r="DLV1792" s="62">
        <v>53131609</v>
      </c>
      <c r="DLW1792" s="62">
        <v>53131609</v>
      </c>
      <c r="DLX1792" s="62">
        <v>53131609</v>
      </c>
      <c r="DLY1792" s="62">
        <v>53131609</v>
      </c>
      <c r="DLZ1792" s="62">
        <v>53131609</v>
      </c>
      <c r="DMA1792" s="62">
        <v>53131609</v>
      </c>
      <c r="DMB1792" s="62">
        <v>53131609</v>
      </c>
      <c r="DMC1792" s="62">
        <v>53131609</v>
      </c>
      <c r="DMD1792" s="62">
        <v>53131609</v>
      </c>
      <c r="DME1792" s="62">
        <v>53131609</v>
      </c>
      <c r="DMF1792" s="62">
        <v>53131609</v>
      </c>
      <c r="DMG1792" s="62">
        <v>53131609</v>
      </c>
      <c r="DMH1792" s="62">
        <v>53131609</v>
      </c>
      <c r="DMI1792" s="62">
        <v>53131609</v>
      </c>
      <c r="DMJ1792" s="62">
        <v>53131609</v>
      </c>
      <c r="DMK1792" s="62">
        <v>53131609</v>
      </c>
      <c r="DML1792" s="62">
        <v>53131609</v>
      </c>
      <c r="DMM1792" s="62">
        <v>53131609</v>
      </c>
      <c r="DMN1792" s="62">
        <v>53131609</v>
      </c>
      <c r="DMO1792" s="62">
        <v>53131609</v>
      </c>
      <c r="DMP1792" s="62">
        <v>53131609</v>
      </c>
      <c r="DMQ1792" s="62">
        <v>53131609</v>
      </c>
      <c r="DMR1792" s="62">
        <v>53131609</v>
      </c>
      <c r="DMS1792" s="62">
        <v>53131609</v>
      </c>
      <c r="DMT1792" s="62">
        <v>53131609</v>
      </c>
      <c r="DMU1792" s="62">
        <v>53131609</v>
      </c>
      <c r="DMV1792" s="62">
        <v>53131609</v>
      </c>
      <c r="DMW1792" s="62">
        <v>53131609</v>
      </c>
      <c r="DMX1792" s="62">
        <v>53131609</v>
      </c>
      <c r="DMY1792" s="62">
        <v>53131609</v>
      </c>
      <c r="DMZ1792" s="62">
        <v>53131609</v>
      </c>
      <c r="DNA1792" s="62">
        <v>53131609</v>
      </c>
      <c r="DNB1792" s="62">
        <v>53131609</v>
      </c>
      <c r="DNC1792" s="62">
        <v>53131609</v>
      </c>
      <c r="DND1792" s="62">
        <v>53131609</v>
      </c>
      <c r="DNE1792" s="62">
        <v>53131609</v>
      </c>
      <c r="DNF1792" s="62">
        <v>53131609</v>
      </c>
      <c r="DNG1792" s="62">
        <v>53131609</v>
      </c>
      <c r="DNH1792" s="62">
        <v>53131609</v>
      </c>
      <c r="DNI1792" s="62">
        <v>53131609</v>
      </c>
      <c r="DNJ1792" s="62">
        <v>53131609</v>
      </c>
      <c r="DNK1792" s="62">
        <v>53131609</v>
      </c>
      <c r="DNL1792" s="62">
        <v>53131609</v>
      </c>
      <c r="DNM1792" s="62">
        <v>53131609</v>
      </c>
      <c r="DNN1792" s="62">
        <v>53131609</v>
      </c>
      <c r="DNO1792" s="62">
        <v>53131609</v>
      </c>
      <c r="DNP1792" s="62">
        <v>53131609</v>
      </c>
      <c r="DNQ1792" s="62">
        <v>53131609</v>
      </c>
      <c r="DNR1792" s="62">
        <v>53131609</v>
      </c>
      <c r="DNS1792" s="62">
        <v>53131609</v>
      </c>
      <c r="DNT1792" s="62">
        <v>53131609</v>
      </c>
      <c r="DNU1792" s="62">
        <v>53131609</v>
      </c>
      <c r="DNV1792" s="62">
        <v>53131609</v>
      </c>
      <c r="DNW1792" s="62">
        <v>53131609</v>
      </c>
      <c r="DNX1792" s="62">
        <v>53131609</v>
      </c>
      <c r="DNY1792" s="62">
        <v>53131609</v>
      </c>
      <c r="DNZ1792" s="62">
        <v>53131609</v>
      </c>
      <c r="DOA1792" s="62">
        <v>53131609</v>
      </c>
      <c r="DOB1792" s="62">
        <v>53131609</v>
      </c>
      <c r="DOC1792" s="62">
        <v>53131609</v>
      </c>
      <c r="DOD1792" s="62">
        <v>53131609</v>
      </c>
      <c r="DOE1792" s="62">
        <v>53131609</v>
      </c>
      <c r="DOF1792" s="62">
        <v>53131609</v>
      </c>
      <c r="DOG1792" s="62">
        <v>53131609</v>
      </c>
      <c r="DOH1792" s="62">
        <v>53131609</v>
      </c>
      <c r="DOI1792" s="62">
        <v>53131609</v>
      </c>
      <c r="DOJ1792" s="62">
        <v>53131609</v>
      </c>
      <c r="DOK1792" s="62">
        <v>53131609</v>
      </c>
      <c r="DOL1792" s="62">
        <v>53131609</v>
      </c>
      <c r="DOM1792" s="62">
        <v>53131609</v>
      </c>
      <c r="DON1792" s="62">
        <v>53131609</v>
      </c>
      <c r="DOO1792" s="62">
        <v>53131609</v>
      </c>
      <c r="DOP1792" s="62">
        <v>53131609</v>
      </c>
      <c r="DOQ1792" s="62">
        <v>53131609</v>
      </c>
      <c r="DOR1792" s="62">
        <v>53131609</v>
      </c>
      <c r="DOS1792" s="62">
        <v>53131609</v>
      </c>
      <c r="DOT1792" s="62">
        <v>53131609</v>
      </c>
      <c r="DOU1792" s="62">
        <v>53131609</v>
      </c>
      <c r="DOV1792" s="62">
        <v>53131609</v>
      </c>
      <c r="DOW1792" s="62">
        <v>53131609</v>
      </c>
      <c r="DOX1792" s="62">
        <v>53131609</v>
      </c>
      <c r="DOY1792" s="62">
        <v>53131609</v>
      </c>
      <c r="DOZ1792" s="62">
        <v>53131609</v>
      </c>
      <c r="DPA1792" s="62">
        <v>53131609</v>
      </c>
      <c r="DPB1792" s="62">
        <v>53131609</v>
      </c>
      <c r="DPC1792" s="62">
        <v>53131609</v>
      </c>
      <c r="DPD1792" s="62">
        <v>53131609</v>
      </c>
      <c r="DPE1792" s="62">
        <v>53131609</v>
      </c>
      <c r="DPF1792" s="62">
        <v>53131609</v>
      </c>
      <c r="DPG1792" s="62">
        <v>53131609</v>
      </c>
      <c r="DPH1792" s="62">
        <v>53131609</v>
      </c>
      <c r="DPI1792" s="62">
        <v>53131609</v>
      </c>
      <c r="DPJ1792" s="62">
        <v>53131609</v>
      </c>
      <c r="DPK1792" s="62">
        <v>53131609</v>
      </c>
      <c r="DPL1792" s="62">
        <v>53131609</v>
      </c>
      <c r="DPM1792" s="62">
        <v>53131609</v>
      </c>
      <c r="DPN1792" s="62">
        <v>53131609</v>
      </c>
      <c r="DPO1792" s="62">
        <v>53131609</v>
      </c>
      <c r="DPP1792" s="62">
        <v>53131609</v>
      </c>
      <c r="DPQ1792" s="62">
        <v>53131609</v>
      </c>
      <c r="DPR1792" s="62">
        <v>53131609</v>
      </c>
      <c r="DPS1792" s="62">
        <v>53131609</v>
      </c>
      <c r="DPT1792" s="62">
        <v>53131609</v>
      </c>
      <c r="DPU1792" s="62">
        <v>53131609</v>
      </c>
      <c r="DPV1792" s="62">
        <v>53131609</v>
      </c>
      <c r="DPW1792" s="62">
        <v>53131609</v>
      </c>
      <c r="DPX1792" s="62">
        <v>53131609</v>
      </c>
      <c r="DPY1792" s="62">
        <v>53131609</v>
      </c>
      <c r="DPZ1792" s="62">
        <v>53131609</v>
      </c>
      <c r="DQA1792" s="62">
        <v>53131609</v>
      </c>
      <c r="DQB1792" s="62">
        <v>53131609</v>
      </c>
      <c r="DQC1792" s="62">
        <v>53131609</v>
      </c>
      <c r="DQD1792" s="62">
        <v>53131609</v>
      </c>
      <c r="DQE1792" s="62">
        <v>53131609</v>
      </c>
      <c r="DQF1792" s="62">
        <v>53131609</v>
      </c>
      <c r="DQG1792" s="62">
        <v>53131609</v>
      </c>
      <c r="DQH1792" s="62">
        <v>53131609</v>
      </c>
      <c r="DQI1792" s="62">
        <v>53131609</v>
      </c>
      <c r="DQJ1792" s="62">
        <v>53131609</v>
      </c>
      <c r="DQK1792" s="62">
        <v>53131609</v>
      </c>
      <c r="DQL1792" s="62">
        <v>53131609</v>
      </c>
      <c r="DQM1792" s="62">
        <v>53131609</v>
      </c>
      <c r="DQN1792" s="62">
        <v>53131609</v>
      </c>
      <c r="DQO1792" s="62">
        <v>53131609</v>
      </c>
      <c r="DQP1792" s="62">
        <v>53131609</v>
      </c>
      <c r="DQQ1792" s="62">
        <v>53131609</v>
      </c>
      <c r="DQR1792" s="62">
        <v>53131609</v>
      </c>
      <c r="DQS1792" s="62">
        <v>53131609</v>
      </c>
      <c r="DQT1792" s="62">
        <v>53131609</v>
      </c>
      <c r="DQU1792" s="62">
        <v>53131609</v>
      </c>
      <c r="DQV1792" s="62">
        <v>53131609</v>
      </c>
      <c r="DQW1792" s="62">
        <v>53131609</v>
      </c>
      <c r="DQX1792" s="62">
        <v>53131609</v>
      </c>
      <c r="DQY1792" s="62">
        <v>53131609</v>
      </c>
      <c r="DQZ1792" s="62">
        <v>53131609</v>
      </c>
      <c r="DRA1792" s="62">
        <v>53131609</v>
      </c>
      <c r="DRB1792" s="62">
        <v>53131609</v>
      </c>
      <c r="DRC1792" s="62">
        <v>53131609</v>
      </c>
      <c r="DRD1792" s="62">
        <v>53131609</v>
      </c>
      <c r="DRE1792" s="62">
        <v>53131609</v>
      </c>
      <c r="DRF1792" s="62">
        <v>53131609</v>
      </c>
      <c r="DRG1792" s="62">
        <v>53131609</v>
      </c>
      <c r="DRH1792" s="62">
        <v>53131609</v>
      </c>
      <c r="DRI1792" s="62">
        <v>53131609</v>
      </c>
      <c r="DRJ1792" s="62">
        <v>53131609</v>
      </c>
      <c r="DRK1792" s="62">
        <v>53131609</v>
      </c>
      <c r="DRL1792" s="62">
        <v>53131609</v>
      </c>
      <c r="DRM1792" s="62">
        <v>53131609</v>
      </c>
      <c r="DRN1792" s="62">
        <v>53131609</v>
      </c>
      <c r="DRO1792" s="62">
        <v>53131609</v>
      </c>
      <c r="DRP1792" s="62">
        <v>53131609</v>
      </c>
      <c r="DRQ1792" s="62">
        <v>53131609</v>
      </c>
      <c r="DRR1792" s="62">
        <v>53131609</v>
      </c>
      <c r="DRS1792" s="62">
        <v>53131609</v>
      </c>
      <c r="DRT1792" s="62">
        <v>53131609</v>
      </c>
      <c r="DRU1792" s="62">
        <v>53131609</v>
      </c>
      <c r="DRV1792" s="62">
        <v>53131609</v>
      </c>
      <c r="DRW1792" s="62">
        <v>53131609</v>
      </c>
      <c r="DRX1792" s="62">
        <v>53131609</v>
      </c>
      <c r="DRY1792" s="62">
        <v>53131609</v>
      </c>
      <c r="DRZ1792" s="62">
        <v>53131609</v>
      </c>
      <c r="DSA1792" s="62">
        <v>53131609</v>
      </c>
      <c r="DSB1792" s="62">
        <v>53131609</v>
      </c>
      <c r="DSC1792" s="62">
        <v>53131609</v>
      </c>
      <c r="DSD1792" s="62">
        <v>53131609</v>
      </c>
      <c r="DSE1792" s="62">
        <v>53131609</v>
      </c>
      <c r="DSF1792" s="62">
        <v>53131609</v>
      </c>
      <c r="DSG1792" s="62">
        <v>53131609</v>
      </c>
      <c r="DSH1792" s="62">
        <v>53131609</v>
      </c>
      <c r="DSI1792" s="62">
        <v>53131609</v>
      </c>
      <c r="DSJ1792" s="62">
        <v>53131609</v>
      </c>
      <c r="DSK1792" s="62">
        <v>53131609</v>
      </c>
      <c r="DSL1792" s="62">
        <v>53131609</v>
      </c>
      <c r="DSM1792" s="62">
        <v>53131609</v>
      </c>
      <c r="DSN1792" s="62">
        <v>53131609</v>
      </c>
      <c r="DSO1792" s="62">
        <v>53131609</v>
      </c>
      <c r="DSP1792" s="62">
        <v>53131609</v>
      </c>
      <c r="DSQ1792" s="62">
        <v>53131609</v>
      </c>
      <c r="DSR1792" s="62">
        <v>53131609</v>
      </c>
      <c r="DSS1792" s="62">
        <v>53131609</v>
      </c>
      <c r="DST1792" s="62">
        <v>53131609</v>
      </c>
      <c r="DSU1792" s="62">
        <v>53131609</v>
      </c>
      <c r="DSV1792" s="62">
        <v>53131609</v>
      </c>
      <c r="DSW1792" s="62">
        <v>53131609</v>
      </c>
      <c r="DSX1792" s="62">
        <v>53131609</v>
      </c>
      <c r="DSY1792" s="62">
        <v>53131609</v>
      </c>
      <c r="DSZ1792" s="62">
        <v>53131609</v>
      </c>
      <c r="DTA1792" s="62">
        <v>53131609</v>
      </c>
      <c r="DTB1792" s="62">
        <v>53131609</v>
      </c>
      <c r="DTC1792" s="62">
        <v>53131609</v>
      </c>
      <c r="DTD1792" s="62">
        <v>53131609</v>
      </c>
      <c r="DTE1792" s="62">
        <v>53131609</v>
      </c>
      <c r="DTF1792" s="62">
        <v>53131609</v>
      </c>
      <c r="DTG1792" s="62">
        <v>53131609</v>
      </c>
      <c r="DTH1792" s="62">
        <v>53131609</v>
      </c>
      <c r="DTI1792" s="62">
        <v>53131609</v>
      </c>
      <c r="DTJ1792" s="62">
        <v>53131609</v>
      </c>
      <c r="DTK1792" s="62">
        <v>53131609</v>
      </c>
      <c r="DTL1792" s="62">
        <v>53131609</v>
      </c>
      <c r="DTM1792" s="62">
        <v>53131609</v>
      </c>
      <c r="DTN1792" s="62">
        <v>53131609</v>
      </c>
      <c r="DTO1792" s="62">
        <v>53131609</v>
      </c>
      <c r="DTP1792" s="62">
        <v>53131609</v>
      </c>
      <c r="DTQ1792" s="62">
        <v>53131609</v>
      </c>
      <c r="DTR1792" s="62">
        <v>53131609</v>
      </c>
      <c r="DTS1792" s="62">
        <v>53131609</v>
      </c>
      <c r="DTT1792" s="62">
        <v>53131609</v>
      </c>
      <c r="DTU1792" s="62">
        <v>53131609</v>
      </c>
      <c r="DTV1792" s="62">
        <v>53131609</v>
      </c>
      <c r="DTW1792" s="62">
        <v>53131609</v>
      </c>
      <c r="DTX1792" s="62">
        <v>53131609</v>
      </c>
      <c r="DTY1792" s="62">
        <v>53131609</v>
      </c>
      <c r="DTZ1792" s="62">
        <v>53131609</v>
      </c>
      <c r="DUA1792" s="62">
        <v>53131609</v>
      </c>
      <c r="DUB1792" s="62">
        <v>53131609</v>
      </c>
      <c r="DUC1792" s="62">
        <v>53131609</v>
      </c>
      <c r="DUD1792" s="62">
        <v>53131609</v>
      </c>
      <c r="DUE1792" s="62">
        <v>53131609</v>
      </c>
      <c r="DUF1792" s="62">
        <v>53131609</v>
      </c>
      <c r="DUG1792" s="62">
        <v>53131609</v>
      </c>
      <c r="DUH1792" s="62">
        <v>53131609</v>
      </c>
      <c r="DUI1792" s="62">
        <v>53131609</v>
      </c>
      <c r="DUJ1792" s="62">
        <v>53131609</v>
      </c>
      <c r="DUK1792" s="62">
        <v>53131609</v>
      </c>
      <c r="DUL1792" s="62">
        <v>53131609</v>
      </c>
      <c r="DUM1792" s="62">
        <v>53131609</v>
      </c>
      <c r="DUN1792" s="62">
        <v>53131609</v>
      </c>
      <c r="DUO1792" s="62">
        <v>53131609</v>
      </c>
      <c r="DUP1792" s="62">
        <v>53131609</v>
      </c>
      <c r="DUQ1792" s="62">
        <v>53131609</v>
      </c>
      <c r="DUR1792" s="62">
        <v>53131609</v>
      </c>
      <c r="DUS1792" s="62">
        <v>53131609</v>
      </c>
      <c r="DUT1792" s="62">
        <v>53131609</v>
      </c>
      <c r="DUU1792" s="62">
        <v>53131609</v>
      </c>
      <c r="DUV1792" s="62">
        <v>53131609</v>
      </c>
      <c r="DUW1792" s="62">
        <v>53131609</v>
      </c>
      <c r="DUX1792" s="62">
        <v>53131609</v>
      </c>
      <c r="DUY1792" s="62">
        <v>53131609</v>
      </c>
      <c r="DUZ1792" s="62">
        <v>53131609</v>
      </c>
      <c r="DVA1792" s="62">
        <v>53131609</v>
      </c>
      <c r="DVB1792" s="62">
        <v>53131609</v>
      </c>
      <c r="DVC1792" s="62">
        <v>53131609</v>
      </c>
      <c r="DVD1792" s="62">
        <v>53131609</v>
      </c>
      <c r="DVE1792" s="62">
        <v>53131609</v>
      </c>
      <c r="DVF1792" s="62">
        <v>53131609</v>
      </c>
      <c r="DVG1792" s="62">
        <v>53131609</v>
      </c>
      <c r="DVH1792" s="62">
        <v>53131609</v>
      </c>
      <c r="DVI1792" s="62">
        <v>53131609</v>
      </c>
      <c r="DVJ1792" s="62">
        <v>53131609</v>
      </c>
      <c r="DVK1792" s="62">
        <v>53131609</v>
      </c>
      <c r="DVL1792" s="62">
        <v>53131609</v>
      </c>
      <c r="DVM1792" s="62">
        <v>53131609</v>
      </c>
      <c r="DVN1792" s="62">
        <v>53131609</v>
      </c>
      <c r="DVO1792" s="62">
        <v>53131609</v>
      </c>
      <c r="DVP1792" s="62">
        <v>53131609</v>
      </c>
      <c r="DVQ1792" s="62">
        <v>53131609</v>
      </c>
      <c r="DVR1792" s="62">
        <v>53131609</v>
      </c>
      <c r="DVS1792" s="62">
        <v>53131609</v>
      </c>
      <c r="DVT1792" s="62">
        <v>53131609</v>
      </c>
      <c r="DVU1792" s="62">
        <v>53131609</v>
      </c>
      <c r="DVV1792" s="62">
        <v>53131609</v>
      </c>
      <c r="DVW1792" s="62">
        <v>53131609</v>
      </c>
      <c r="DVX1792" s="62">
        <v>53131609</v>
      </c>
      <c r="DVY1792" s="62">
        <v>53131609</v>
      </c>
      <c r="DVZ1792" s="62">
        <v>53131609</v>
      </c>
      <c r="DWA1792" s="62">
        <v>53131609</v>
      </c>
      <c r="DWB1792" s="62">
        <v>53131609</v>
      </c>
      <c r="DWC1792" s="62">
        <v>53131609</v>
      </c>
      <c r="DWD1792" s="62">
        <v>53131609</v>
      </c>
      <c r="DWE1792" s="62">
        <v>53131609</v>
      </c>
      <c r="DWF1792" s="62">
        <v>53131609</v>
      </c>
      <c r="DWG1792" s="62">
        <v>53131609</v>
      </c>
      <c r="DWH1792" s="62">
        <v>53131609</v>
      </c>
      <c r="DWI1792" s="62">
        <v>53131609</v>
      </c>
      <c r="DWJ1792" s="62">
        <v>53131609</v>
      </c>
      <c r="DWK1792" s="62">
        <v>53131609</v>
      </c>
      <c r="DWL1792" s="62">
        <v>53131609</v>
      </c>
      <c r="DWM1792" s="62">
        <v>53131609</v>
      </c>
      <c r="DWN1792" s="62">
        <v>53131609</v>
      </c>
      <c r="DWO1792" s="62">
        <v>53131609</v>
      </c>
      <c r="DWP1792" s="62">
        <v>53131609</v>
      </c>
      <c r="DWQ1792" s="62">
        <v>53131609</v>
      </c>
      <c r="DWR1792" s="62">
        <v>53131609</v>
      </c>
      <c r="DWS1792" s="62">
        <v>53131609</v>
      </c>
      <c r="DWT1792" s="62">
        <v>53131609</v>
      </c>
      <c r="DWU1792" s="62">
        <v>53131609</v>
      </c>
      <c r="DWV1792" s="62">
        <v>53131609</v>
      </c>
      <c r="DWW1792" s="62">
        <v>53131609</v>
      </c>
      <c r="DWX1792" s="62">
        <v>53131609</v>
      </c>
      <c r="DWY1792" s="62">
        <v>53131609</v>
      </c>
      <c r="DWZ1792" s="62">
        <v>53131609</v>
      </c>
      <c r="DXA1792" s="62">
        <v>53131609</v>
      </c>
      <c r="DXB1792" s="62">
        <v>53131609</v>
      </c>
      <c r="DXC1792" s="62">
        <v>53131609</v>
      </c>
      <c r="DXD1792" s="62">
        <v>53131609</v>
      </c>
      <c r="DXE1792" s="62">
        <v>53131609</v>
      </c>
      <c r="DXF1792" s="62">
        <v>53131609</v>
      </c>
      <c r="DXG1792" s="62">
        <v>53131609</v>
      </c>
      <c r="DXH1792" s="62">
        <v>53131609</v>
      </c>
      <c r="DXI1792" s="62">
        <v>53131609</v>
      </c>
      <c r="DXJ1792" s="62">
        <v>53131609</v>
      </c>
      <c r="DXK1792" s="62">
        <v>53131609</v>
      </c>
      <c r="DXL1792" s="62">
        <v>53131609</v>
      </c>
      <c r="DXM1792" s="62">
        <v>53131609</v>
      </c>
      <c r="DXN1792" s="62">
        <v>53131609</v>
      </c>
      <c r="DXO1792" s="62">
        <v>53131609</v>
      </c>
      <c r="DXP1792" s="62">
        <v>53131609</v>
      </c>
      <c r="DXQ1792" s="62">
        <v>53131609</v>
      </c>
      <c r="DXR1792" s="62">
        <v>53131609</v>
      </c>
      <c r="DXS1792" s="62">
        <v>53131609</v>
      </c>
      <c r="DXT1792" s="62">
        <v>53131609</v>
      </c>
      <c r="DXU1792" s="62">
        <v>53131609</v>
      </c>
      <c r="DXV1792" s="62">
        <v>53131609</v>
      </c>
      <c r="DXW1792" s="62">
        <v>53131609</v>
      </c>
      <c r="DXX1792" s="62">
        <v>53131609</v>
      </c>
      <c r="DXY1792" s="62">
        <v>53131609</v>
      </c>
      <c r="DXZ1792" s="62">
        <v>53131609</v>
      </c>
      <c r="DYA1792" s="62">
        <v>53131609</v>
      </c>
      <c r="DYB1792" s="62">
        <v>53131609</v>
      </c>
      <c r="DYC1792" s="62">
        <v>53131609</v>
      </c>
      <c r="DYD1792" s="62">
        <v>53131609</v>
      </c>
      <c r="DYE1792" s="62">
        <v>53131609</v>
      </c>
      <c r="DYF1792" s="62">
        <v>53131609</v>
      </c>
      <c r="DYG1792" s="62">
        <v>53131609</v>
      </c>
      <c r="DYH1792" s="62">
        <v>53131609</v>
      </c>
      <c r="DYI1792" s="62">
        <v>53131609</v>
      </c>
      <c r="DYJ1792" s="62">
        <v>53131609</v>
      </c>
      <c r="DYK1792" s="62">
        <v>53131609</v>
      </c>
      <c r="DYL1792" s="62">
        <v>53131609</v>
      </c>
      <c r="DYM1792" s="62">
        <v>53131609</v>
      </c>
      <c r="DYN1792" s="62">
        <v>53131609</v>
      </c>
      <c r="DYO1792" s="62">
        <v>53131609</v>
      </c>
      <c r="DYP1792" s="62">
        <v>53131609</v>
      </c>
      <c r="DYQ1792" s="62">
        <v>53131609</v>
      </c>
      <c r="DYR1792" s="62">
        <v>53131609</v>
      </c>
      <c r="DYS1792" s="62">
        <v>53131609</v>
      </c>
      <c r="DYT1792" s="62">
        <v>53131609</v>
      </c>
      <c r="DYU1792" s="62">
        <v>53131609</v>
      </c>
      <c r="DYV1792" s="62">
        <v>53131609</v>
      </c>
      <c r="DYW1792" s="62">
        <v>53131609</v>
      </c>
      <c r="DYX1792" s="62">
        <v>53131609</v>
      </c>
      <c r="DYY1792" s="62">
        <v>53131609</v>
      </c>
      <c r="DYZ1792" s="62">
        <v>53131609</v>
      </c>
      <c r="DZA1792" s="62">
        <v>53131609</v>
      </c>
      <c r="DZB1792" s="62">
        <v>53131609</v>
      </c>
      <c r="DZC1792" s="62">
        <v>53131609</v>
      </c>
      <c r="DZD1792" s="62">
        <v>53131609</v>
      </c>
      <c r="DZE1792" s="62">
        <v>53131609</v>
      </c>
      <c r="DZF1792" s="62">
        <v>53131609</v>
      </c>
      <c r="DZG1792" s="62">
        <v>53131609</v>
      </c>
      <c r="DZH1792" s="62">
        <v>53131609</v>
      </c>
      <c r="DZI1792" s="62">
        <v>53131609</v>
      </c>
      <c r="DZJ1792" s="62">
        <v>53131609</v>
      </c>
      <c r="DZK1792" s="62">
        <v>53131609</v>
      </c>
      <c r="DZL1792" s="62">
        <v>53131609</v>
      </c>
      <c r="DZM1792" s="62">
        <v>53131609</v>
      </c>
      <c r="DZN1792" s="62">
        <v>53131609</v>
      </c>
      <c r="DZO1792" s="62">
        <v>53131609</v>
      </c>
      <c r="DZP1792" s="62">
        <v>53131609</v>
      </c>
      <c r="DZQ1792" s="62">
        <v>53131609</v>
      </c>
      <c r="DZR1792" s="62">
        <v>53131609</v>
      </c>
      <c r="DZS1792" s="62">
        <v>53131609</v>
      </c>
      <c r="DZT1792" s="62">
        <v>53131609</v>
      </c>
      <c r="DZU1792" s="62">
        <v>53131609</v>
      </c>
      <c r="DZV1792" s="62">
        <v>53131609</v>
      </c>
      <c r="DZW1792" s="62">
        <v>53131609</v>
      </c>
      <c r="DZX1792" s="62">
        <v>53131609</v>
      </c>
      <c r="DZY1792" s="62">
        <v>53131609</v>
      </c>
      <c r="DZZ1792" s="62">
        <v>53131609</v>
      </c>
      <c r="EAA1792" s="62">
        <v>53131609</v>
      </c>
      <c r="EAB1792" s="62">
        <v>53131609</v>
      </c>
      <c r="EAC1792" s="62">
        <v>53131609</v>
      </c>
      <c r="EAD1792" s="62">
        <v>53131609</v>
      </c>
      <c r="EAE1792" s="62">
        <v>53131609</v>
      </c>
      <c r="EAF1792" s="62">
        <v>53131609</v>
      </c>
      <c r="EAG1792" s="62">
        <v>53131609</v>
      </c>
      <c r="EAH1792" s="62">
        <v>53131609</v>
      </c>
      <c r="EAI1792" s="62">
        <v>53131609</v>
      </c>
      <c r="EAJ1792" s="62">
        <v>53131609</v>
      </c>
      <c r="EAK1792" s="62">
        <v>53131609</v>
      </c>
      <c r="EAL1792" s="62">
        <v>53131609</v>
      </c>
      <c r="EAM1792" s="62">
        <v>53131609</v>
      </c>
      <c r="EAN1792" s="62">
        <v>53131609</v>
      </c>
      <c r="EAO1792" s="62">
        <v>53131609</v>
      </c>
      <c r="EAP1792" s="62">
        <v>53131609</v>
      </c>
      <c r="EAQ1792" s="62">
        <v>53131609</v>
      </c>
      <c r="EAR1792" s="62">
        <v>53131609</v>
      </c>
      <c r="EAS1792" s="62">
        <v>53131609</v>
      </c>
      <c r="EAT1792" s="62">
        <v>53131609</v>
      </c>
      <c r="EAU1792" s="62">
        <v>53131609</v>
      </c>
      <c r="EAV1792" s="62">
        <v>53131609</v>
      </c>
      <c r="EAW1792" s="62">
        <v>53131609</v>
      </c>
      <c r="EAX1792" s="62">
        <v>53131609</v>
      </c>
      <c r="EAY1792" s="62">
        <v>53131609</v>
      </c>
      <c r="EAZ1792" s="62">
        <v>53131609</v>
      </c>
      <c r="EBA1792" s="62">
        <v>53131609</v>
      </c>
      <c r="EBB1792" s="62">
        <v>53131609</v>
      </c>
      <c r="EBC1792" s="62">
        <v>53131609</v>
      </c>
      <c r="EBD1792" s="62">
        <v>53131609</v>
      </c>
      <c r="EBE1792" s="62">
        <v>53131609</v>
      </c>
      <c r="EBF1792" s="62">
        <v>53131609</v>
      </c>
      <c r="EBG1792" s="62">
        <v>53131609</v>
      </c>
      <c r="EBH1792" s="62">
        <v>53131609</v>
      </c>
      <c r="EBI1792" s="62">
        <v>53131609</v>
      </c>
      <c r="EBJ1792" s="62">
        <v>53131609</v>
      </c>
      <c r="EBK1792" s="62">
        <v>53131609</v>
      </c>
      <c r="EBL1792" s="62">
        <v>53131609</v>
      </c>
      <c r="EBM1792" s="62">
        <v>53131609</v>
      </c>
      <c r="EBN1792" s="62">
        <v>53131609</v>
      </c>
      <c r="EBO1792" s="62">
        <v>53131609</v>
      </c>
      <c r="EBP1792" s="62">
        <v>53131609</v>
      </c>
      <c r="EBQ1792" s="62">
        <v>53131609</v>
      </c>
      <c r="EBR1792" s="62">
        <v>53131609</v>
      </c>
      <c r="EBS1792" s="62">
        <v>53131609</v>
      </c>
      <c r="EBT1792" s="62">
        <v>53131609</v>
      </c>
      <c r="EBU1792" s="62">
        <v>53131609</v>
      </c>
      <c r="EBV1792" s="62">
        <v>53131609</v>
      </c>
      <c r="EBW1792" s="62">
        <v>53131609</v>
      </c>
      <c r="EBX1792" s="62">
        <v>53131609</v>
      </c>
      <c r="EBY1792" s="62">
        <v>53131609</v>
      </c>
      <c r="EBZ1792" s="62">
        <v>53131609</v>
      </c>
      <c r="ECA1792" s="62">
        <v>53131609</v>
      </c>
      <c r="ECB1792" s="62">
        <v>53131609</v>
      </c>
      <c r="ECC1792" s="62">
        <v>53131609</v>
      </c>
      <c r="ECD1792" s="62">
        <v>53131609</v>
      </c>
      <c r="ECE1792" s="62">
        <v>53131609</v>
      </c>
      <c r="ECF1792" s="62">
        <v>53131609</v>
      </c>
      <c r="ECG1792" s="62">
        <v>53131609</v>
      </c>
      <c r="ECH1792" s="62">
        <v>53131609</v>
      </c>
      <c r="ECI1792" s="62">
        <v>53131609</v>
      </c>
      <c r="ECJ1792" s="62">
        <v>53131609</v>
      </c>
      <c r="ECK1792" s="62">
        <v>53131609</v>
      </c>
      <c r="ECL1792" s="62">
        <v>53131609</v>
      </c>
      <c r="ECM1792" s="62">
        <v>53131609</v>
      </c>
      <c r="ECN1792" s="62">
        <v>53131609</v>
      </c>
      <c r="ECO1792" s="62">
        <v>53131609</v>
      </c>
      <c r="ECP1792" s="62">
        <v>53131609</v>
      </c>
      <c r="ECQ1792" s="62">
        <v>53131609</v>
      </c>
      <c r="ECR1792" s="62">
        <v>53131609</v>
      </c>
      <c r="ECS1792" s="62">
        <v>53131609</v>
      </c>
      <c r="ECT1792" s="62">
        <v>53131609</v>
      </c>
      <c r="ECU1792" s="62">
        <v>53131609</v>
      </c>
      <c r="ECV1792" s="62">
        <v>53131609</v>
      </c>
      <c r="ECW1792" s="62">
        <v>53131609</v>
      </c>
      <c r="ECX1792" s="62">
        <v>53131609</v>
      </c>
      <c r="ECY1792" s="62">
        <v>53131609</v>
      </c>
      <c r="ECZ1792" s="62">
        <v>53131609</v>
      </c>
      <c r="EDA1792" s="62">
        <v>53131609</v>
      </c>
      <c r="EDB1792" s="62">
        <v>53131609</v>
      </c>
      <c r="EDC1792" s="62">
        <v>53131609</v>
      </c>
      <c r="EDD1792" s="62">
        <v>53131609</v>
      </c>
      <c r="EDE1792" s="62">
        <v>53131609</v>
      </c>
      <c r="EDF1792" s="62">
        <v>53131609</v>
      </c>
      <c r="EDG1792" s="62">
        <v>53131609</v>
      </c>
      <c r="EDH1792" s="62">
        <v>53131609</v>
      </c>
      <c r="EDI1792" s="62">
        <v>53131609</v>
      </c>
      <c r="EDJ1792" s="62">
        <v>53131609</v>
      </c>
      <c r="EDK1792" s="62">
        <v>53131609</v>
      </c>
      <c r="EDL1792" s="62">
        <v>53131609</v>
      </c>
      <c r="EDM1792" s="62">
        <v>53131609</v>
      </c>
      <c r="EDN1792" s="62">
        <v>53131609</v>
      </c>
      <c r="EDO1792" s="62">
        <v>53131609</v>
      </c>
      <c r="EDP1792" s="62">
        <v>53131609</v>
      </c>
      <c r="EDQ1792" s="62">
        <v>53131609</v>
      </c>
      <c r="EDR1792" s="62">
        <v>53131609</v>
      </c>
      <c r="EDS1792" s="62">
        <v>53131609</v>
      </c>
      <c r="EDT1792" s="62">
        <v>53131609</v>
      </c>
      <c r="EDU1792" s="62">
        <v>53131609</v>
      </c>
      <c r="EDV1792" s="62">
        <v>53131609</v>
      </c>
      <c r="EDW1792" s="62">
        <v>53131609</v>
      </c>
      <c r="EDX1792" s="62">
        <v>53131609</v>
      </c>
      <c r="EDY1792" s="62">
        <v>53131609</v>
      </c>
      <c r="EDZ1792" s="62">
        <v>53131609</v>
      </c>
      <c r="EEA1792" s="62">
        <v>53131609</v>
      </c>
      <c r="EEB1792" s="62">
        <v>53131609</v>
      </c>
      <c r="EEC1792" s="62">
        <v>53131609</v>
      </c>
      <c r="EED1792" s="62">
        <v>53131609</v>
      </c>
      <c r="EEE1792" s="62">
        <v>53131609</v>
      </c>
      <c r="EEF1792" s="62">
        <v>53131609</v>
      </c>
      <c r="EEG1792" s="62">
        <v>53131609</v>
      </c>
      <c r="EEH1792" s="62">
        <v>53131609</v>
      </c>
      <c r="EEI1792" s="62">
        <v>53131609</v>
      </c>
      <c r="EEJ1792" s="62">
        <v>53131609</v>
      </c>
      <c r="EEK1792" s="62">
        <v>53131609</v>
      </c>
      <c r="EEL1792" s="62">
        <v>53131609</v>
      </c>
      <c r="EEM1792" s="62">
        <v>53131609</v>
      </c>
      <c r="EEN1792" s="62">
        <v>53131609</v>
      </c>
      <c r="EEO1792" s="62">
        <v>53131609</v>
      </c>
      <c r="EEP1792" s="62">
        <v>53131609</v>
      </c>
      <c r="EEQ1792" s="62">
        <v>53131609</v>
      </c>
      <c r="EER1792" s="62">
        <v>53131609</v>
      </c>
      <c r="EES1792" s="62">
        <v>53131609</v>
      </c>
      <c r="EET1792" s="62">
        <v>53131609</v>
      </c>
      <c r="EEU1792" s="62">
        <v>53131609</v>
      </c>
      <c r="EEV1792" s="62">
        <v>53131609</v>
      </c>
      <c r="EEW1792" s="62">
        <v>53131609</v>
      </c>
      <c r="EEX1792" s="62">
        <v>53131609</v>
      </c>
      <c r="EEY1792" s="62">
        <v>53131609</v>
      </c>
      <c r="EEZ1792" s="62">
        <v>53131609</v>
      </c>
      <c r="EFA1792" s="62">
        <v>53131609</v>
      </c>
      <c r="EFB1792" s="62">
        <v>53131609</v>
      </c>
      <c r="EFC1792" s="62">
        <v>53131609</v>
      </c>
      <c r="EFD1792" s="62">
        <v>53131609</v>
      </c>
      <c r="EFE1792" s="62">
        <v>53131609</v>
      </c>
      <c r="EFF1792" s="62">
        <v>53131609</v>
      </c>
      <c r="EFG1792" s="62">
        <v>53131609</v>
      </c>
      <c r="EFH1792" s="62">
        <v>53131609</v>
      </c>
      <c r="EFI1792" s="62">
        <v>53131609</v>
      </c>
      <c r="EFJ1792" s="62">
        <v>53131609</v>
      </c>
      <c r="EFK1792" s="62">
        <v>53131609</v>
      </c>
      <c r="EFL1792" s="62">
        <v>53131609</v>
      </c>
      <c r="EFM1792" s="62">
        <v>53131609</v>
      </c>
      <c r="EFN1792" s="62">
        <v>53131609</v>
      </c>
      <c r="EFO1792" s="62">
        <v>53131609</v>
      </c>
      <c r="EFP1792" s="62">
        <v>53131609</v>
      </c>
      <c r="EFQ1792" s="62">
        <v>53131609</v>
      </c>
      <c r="EFR1792" s="62">
        <v>53131609</v>
      </c>
      <c r="EFS1792" s="62">
        <v>53131609</v>
      </c>
      <c r="EFT1792" s="62">
        <v>53131609</v>
      </c>
      <c r="EFU1792" s="62">
        <v>53131609</v>
      </c>
      <c r="EFV1792" s="62">
        <v>53131609</v>
      </c>
      <c r="EFW1792" s="62">
        <v>53131609</v>
      </c>
      <c r="EFX1792" s="62">
        <v>53131609</v>
      </c>
      <c r="EFY1792" s="62">
        <v>53131609</v>
      </c>
      <c r="EFZ1792" s="62">
        <v>53131609</v>
      </c>
      <c r="EGA1792" s="62">
        <v>53131609</v>
      </c>
      <c r="EGB1792" s="62">
        <v>53131609</v>
      </c>
      <c r="EGC1792" s="62">
        <v>53131609</v>
      </c>
      <c r="EGD1792" s="62">
        <v>53131609</v>
      </c>
      <c r="EGE1792" s="62">
        <v>53131609</v>
      </c>
      <c r="EGF1792" s="62">
        <v>53131609</v>
      </c>
      <c r="EGG1792" s="62">
        <v>53131609</v>
      </c>
      <c r="EGH1792" s="62">
        <v>53131609</v>
      </c>
      <c r="EGI1792" s="62">
        <v>53131609</v>
      </c>
      <c r="EGJ1792" s="62">
        <v>53131609</v>
      </c>
      <c r="EGK1792" s="62">
        <v>53131609</v>
      </c>
      <c r="EGL1792" s="62">
        <v>53131609</v>
      </c>
      <c r="EGM1792" s="62">
        <v>53131609</v>
      </c>
      <c r="EGN1792" s="62">
        <v>53131609</v>
      </c>
      <c r="EGO1792" s="62">
        <v>53131609</v>
      </c>
      <c r="EGP1792" s="62">
        <v>53131609</v>
      </c>
      <c r="EGQ1792" s="62">
        <v>53131609</v>
      </c>
      <c r="EGR1792" s="62">
        <v>53131609</v>
      </c>
      <c r="EGS1792" s="62">
        <v>53131609</v>
      </c>
      <c r="EGT1792" s="62">
        <v>53131609</v>
      </c>
      <c r="EGU1792" s="62">
        <v>53131609</v>
      </c>
      <c r="EGV1792" s="62">
        <v>53131609</v>
      </c>
      <c r="EGW1792" s="62">
        <v>53131609</v>
      </c>
      <c r="EGX1792" s="62">
        <v>53131609</v>
      </c>
      <c r="EGY1792" s="62">
        <v>53131609</v>
      </c>
      <c r="EGZ1792" s="62">
        <v>53131609</v>
      </c>
      <c r="EHA1792" s="62">
        <v>53131609</v>
      </c>
      <c r="EHB1792" s="62">
        <v>53131609</v>
      </c>
      <c r="EHC1792" s="62">
        <v>53131609</v>
      </c>
      <c r="EHD1792" s="62">
        <v>53131609</v>
      </c>
      <c r="EHE1792" s="62">
        <v>53131609</v>
      </c>
      <c r="EHF1792" s="62">
        <v>53131609</v>
      </c>
      <c r="EHG1792" s="62">
        <v>53131609</v>
      </c>
      <c r="EHH1792" s="62">
        <v>53131609</v>
      </c>
      <c r="EHI1792" s="62">
        <v>53131609</v>
      </c>
      <c r="EHJ1792" s="62">
        <v>53131609</v>
      </c>
      <c r="EHK1792" s="62">
        <v>53131609</v>
      </c>
      <c r="EHL1792" s="62">
        <v>53131609</v>
      </c>
      <c r="EHM1792" s="62">
        <v>53131609</v>
      </c>
      <c r="EHN1792" s="62">
        <v>53131609</v>
      </c>
      <c r="EHO1792" s="62">
        <v>53131609</v>
      </c>
      <c r="EHP1792" s="62">
        <v>53131609</v>
      </c>
      <c r="EHQ1792" s="62">
        <v>53131609</v>
      </c>
      <c r="EHR1792" s="62">
        <v>53131609</v>
      </c>
      <c r="EHS1792" s="62">
        <v>53131609</v>
      </c>
      <c r="EHT1792" s="62">
        <v>53131609</v>
      </c>
      <c r="EHU1792" s="62">
        <v>53131609</v>
      </c>
      <c r="EHV1792" s="62">
        <v>53131609</v>
      </c>
      <c r="EHW1792" s="62">
        <v>53131609</v>
      </c>
      <c r="EHX1792" s="62">
        <v>53131609</v>
      </c>
      <c r="EHY1792" s="62">
        <v>53131609</v>
      </c>
      <c r="EHZ1792" s="62">
        <v>53131609</v>
      </c>
      <c r="EIA1792" s="62">
        <v>53131609</v>
      </c>
      <c r="EIB1792" s="62">
        <v>53131609</v>
      </c>
      <c r="EIC1792" s="62">
        <v>53131609</v>
      </c>
      <c r="EID1792" s="62">
        <v>53131609</v>
      </c>
      <c r="EIE1792" s="62">
        <v>53131609</v>
      </c>
      <c r="EIF1792" s="62">
        <v>53131609</v>
      </c>
      <c r="EIG1792" s="62">
        <v>53131609</v>
      </c>
      <c r="EIH1792" s="62">
        <v>53131609</v>
      </c>
      <c r="EII1792" s="62">
        <v>53131609</v>
      </c>
      <c r="EIJ1792" s="62">
        <v>53131609</v>
      </c>
      <c r="EIK1792" s="62">
        <v>53131609</v>
      </c>
      <c r="EIL1792" s="62">
        <v>53131609</v>
      </c>
      <c r="EIM1792" s="62">
        <v>53131609</v>
      </c>
      <c r="EIN1792" s="62">
        <v>53131609</v>
      </c>
      <c r="EIO1792" s="62">
        <v>53131609</v>
      </c>
      <c r="EIP1792" s="62">
        <v>53131609</v>
      </c>
      <c r="EIQ1792" s="62">
        <v>53131609</v>
      </c>
      <c r="EIR1792" s="62">
        <v>53131609</v>
      </c>
      <c r="EIS1792" s="62">
        <v>53131609</v>
      </c>
      <c r="EIT1792" s="62">
        <v>53131609</v>
      </c>
      <c r="EIU1792" s="62">
        <v>53131609</v>
      </c>
      <c r="EIV1792" s="62">
        <v>53131609</v>
      </c>
      <c r="EIW1792" s="62">
        <v>53131609</v>
      </c>
      <c r="EIX1792" s="62">
        <v>53131609</v>
      </c>
      <c r="EIY1792" s="62">
        <v>53131609</v>
      </c>
      <c r="EIZ1792" s="62">
        <v>53131609</v>
      </c>
      <c r="EJA1792" s="62">
        <v>53131609</v>
      </c>
      <c r="EJB1792" s="62">
        <v>53131609</v>
      </c>
      <c r="EJC1792" s="62">
        <v>53131609</v>
      </c>
      <c r="EJD1792" s="62">
        <v>53131609</v>
      </c>
      <c r="EJE1792" s="62">
        <v>53131609</v>
      </c>
      <c r="EJF1792" s="62">
        <v>53131609</v>
      </c>
      <c r="EJG1792" s="62">
        <v>53131609</v>
      </c>
      <c r="EJH1792" s="62">
        <v>53131609</v>
      </c>
      <c r="EJI1792" s="62">
        <v>53131609</v>
      </c>
      <c r="EJJ1792" s="62">
        <v>53131609</v>
      </c>
      <c r="EJK1792" s="62">
        <v>53131609</v>
      </c>
      <c r="EJL1792" s="62">
        <v>53131609</v>
      </c>
      <c r="EJM1792" s="62">
        <v>53131609</v>
      </c>
      <c r="EJN1792" s="62">
        <v>53131609</v>
      </c>
      <c r="EJO1792" s="62">
        <v>53131609</v>
      </c>
      <c r="EJP1792" s="62">
        <v>53131609</v>
      </c>
      <c r="EJQ1792" s="62">
        <v>53131609</v>
      </c>
      <c r="EJR1792" s="62">
        <v>53131609</v>
      </c>
      <c r="EJS1792" s="62">
        <v>53131609</v>
      </c>
      <c r="EJT1792" s="62">
        <v>53131609</v>
      </c>
      <c r="EJU1792" s="62">
        <v>53131609</v>
      </c>
      <c r="EJV1792" s="62">
        <v>53131609</v>
      </c>
      <c r="EJW1792" s="62">
        <v>53131609</v>
      </c>
      <c r="EJX1792" s="62">
        <v>53131609</v>
      </c>
      <c r="EJY1792" s="62">
        <v>53131609</v>
      </c>
      <c r="EJZ1792" s="62">
        <v>53131609</v>
      </c>
      <c r="EKA1792" s="62">
        <v>53131609</v>
      </c>
      <c r="EKB1792" s="62">
        <v>53131609</v>
      </c>
      <c r="EKC1792" s="62">
        <v>53131609</v>
      </c>
      <c r="EKD1792" s="62">
        <v>53131609</v>
      </c>
      <c r="EKE1792" s="62">
        <v>53131609</v>
      </c>
      <c r="EKF1792" s="62">
        <v>53131609</v>
      </c>
      <c r="EKG1792" s="62">
        <v>53131609</v>
      </c>
      <c r="EKH1792" s="62">
        <v>53131609</v>
      </c>
      <c r="EKI1792" s="62">
        <v>53131609</v>
      </c>
      <c r="EKJ1792" s="62">
        <v>53131609</v>
      </c>
      <c r="EKK1792" s="62">
        <v>53131609</v>
      </c>
      <c r="EKL1792" s="62">
        <v>53131609</v>
      </c>
      <c r="EKM1792" s="62">
        <v>53131609</v>
      </c>
      <c r="EKN1792" s="62">
        <v>53131609</v>
      </c>
      <c r="EKO1792" s="62">
        <v>53131609</v>
      </c>
      <c r="EKP1792" s="62">
        <v>53131609</v>
      </c>
      <c r="EKQ1792" s="62">
        <v>53131609</v>
      </c>
      <c r="EKR1792" s="62">
        <v>53131609</v>
      </c>
      <c r="EKS1792" s="62">
        <v>53131609</v>
      </c>
      <c r="EKT1792" s="62">
        <v>53131609</v>
      </c>
      <c r="EKU1792" s="62">
        <v>53131609</v>
      </c>
      <c r="EKV1792" s="62">
        <v>53131609</v>
      </c>
      <c r="EKW1792" s="62">
        <v>53131609</v>
      </c>
      <c r="EKX1792" s="62">
        <v>53131609</v>
      </c>
      <c r="EKY1792" s="62">
        <v>53131609</v>
      </c>
      <c r="EKZ1792" s="62">
        <v>53131609</v>
      </c>
      <c r="ELA1792" s="62">
        <v>53131609</v>
      </c>
      <c r="ELB1792" s="62">
        <v>53131609</v>
      </c>
      <c r="ELC1792" s="62">
        <v>53131609</v>
      </c>
      <c r="ELD1792" s="62">
        <v>53131609</v>
      </c>
      <c r="ELE1792" s="62">
        <v>53131609</v>
      </c>
      <c r="ELF1792" s="62">
        <v>53131609</v>
      </c>
      <c r="ELG1792" s="62">
        <v>53131609</v>
      </c>
      <c r="ELH1792" s="62">
        <v>53131609</v>
      </c>
      <c r="ELI1792" s="62">
        <v>53131609</v>
      </c>
      <c r="ELJ1792" s="62">
        <v>53131609</v>
      </c>
      <c r="ELK1792" s="62">
        <v>53131609</v>
      </c>
      <c r="ELL1792" s="62">
        <v>53131609</v>
      </c>
      <c r="ELM1792" s="62">
        <v>53131609</v>
      </c>
      <c r="ELN1792" s="62">
        <v>53131609</v>
      </c>
      <c r="ELO1792" s="62">
        <v>53131609</v>
      </c>
      <c r="ELP1792" s="62">
        <v>53131609</v>
      </c>
      <c r="ELQ1792" s="62">
        <v>53131609</v>
      </c>
      <c r="ELR1792" s="62">
        <v>53131609</v>
      </c>
      <c r="ELS1792" s="62">
        <v>53131609</v>
      </c>
      <c r="ELT1792" s="62">
        <v>53131609</v>
      </c>
      <c r="ELU1792" s="62">
        <v>53131609</v>
      </c>
      <c r="ELV1792" s="62">
        <v>53131609</v>
      </c>
      <c r="ELW1792" s="62">
        <v>53131609</v>
      </c>
      <c r="ELX1792" s="62">
        <v>53131609</v>
      </c>
      <c r="ELY1792" s="62">
        <v>53131609</v>
      </c>
      <c r="ELZ1792" s="62">
        <v>53131609</v>
      </c>
      <c r="EMA1792" s="62">
        <v>53131609</v>
      </c>
      <c r="EMB1792" s="62">
        <v>53131609</v>
      </c>
      <c r="EMC1792" s="62">
        <v>53131609</v>
      </c>
      <c r="EMD1792" s="62">
        <v>53131609</v>
      </c>
      <c r="EME1792" s="62">
        <v>53131609</v>
      </c>
      <c r="EMF1792" s="62">
        <v>53131609</v>
      </c>
      <c r="EMG1792" s="62">
        <v>53131609</v>
      </c>
      <c r="EMH1792" s="62">
        <v>53131609</v>
      </c>
      <c r="EMI1792" s="62">
        <v>53131609</v>
      </c>
      <c r="EMJ1792" s="62">
        <v>53131609</v>
      </c>
      <c r="EMK1792" s="62">
        <v>53131609</v>
      </c>
      <c r="EML1792" s="62">
        <v>53131609</v>
      </c>
      <c r="EMM1792" s="62">
        <v>53131609</v>
      </c>
      <c r="EMN1792" s="62">
        <v>53131609</v>
      </c>
      <c r="EMO1792" s="62">
        <v>53131609</v>
      </c>
      <c r="EMP1792" s="62">
        <v>53131609</v>
      </c>
      <c r="EMQ1792" s="62">
        <v>53131609</v>
      </c>
      <c r="EMR1792" s="62">
        <v>53131609</v>
      </c>
      <c r="EMS1792" s="62">
        <v>53131609</v>
      </c>
      <c r="EMT1792" s="62">
        <v>53131609</v>
      </c>
      <c r="EMU1792" s="62">
        <v>53131609</v>
      </c>
      <c r="EMV1792" s="62">
        <v>53131609</v>
      </c>
      <c r="EMW1792" s="62">
        <v>53131609</v>
      </c>
      <c r="EMX1792" s="62">
        <v>53131609</v>
      </c>
      <c r="EMY1792" s="62">
        <v>53131609</v>
      </c>
      <c r="EMZ1792" s="62">
        <v>53131609</v>
      </c>
      <c r="ENA1792" s="62">
        <v>53131609</v>
      </c>
      <c r="ENB1792" s="62">
        <v>53131609</v>
      </c>
      <c r="ENC1792" s="62">
        <v>53131609</v>
      </c>
      <c r="END1792" s="62">
        <v>53131609</v>
      </c>
      <c r="ENE1792" s="62">
        <v>53131609</v>
      </c>
      <c r="ENF1792" s="62">
        <v>53131609</v>
      </c>
      <c r="ENG1792" s="62">
        <v>53131609</v>
      </c>
      <c r="ENH1792" s="62">
        <v>53131609</v>
      </c>
      <c r="ENI1792" s="62">
        <v>53131609</v>
      </c>
      <c r="ENJ1792" s="62">
        <v>53131609</v>
      </c>
      <c r="ENK1792" s="62">
        <v>53131609</v>
      </c>
      <c r="ENL1792" s="62">
        <v>53131609</v>
      </c>
      <c r="ENM1792" s="62">
        <v>53131609</v>
      </c>
      <c r="ENN1792" s="62">
        <v>53131609</v>
      </c>
      <c r="ENO1792" s="62">
        <v>53131609</v>
      </c>
      <c r="ENP1792" s="62">
        <v>53131609</v>
      </c>
      <c r="ENQ1792" s="62">
        <v>53131609</v>
      </c>
      <c r="ENR1792" s="62">
        <v>53131609</v>
      </c>
      <c r="ENS1792" s="62">
        <v>53131609</v>
      </c>
      <c r="ENT1792" s="62">
        <v>53131609</v>
      </c>
      <c r="ENU1792" s="62">
        <v>53131609</v>
      </c>
      <c r="ENV1792" s="62">
        <v>53131609</v>
      </c>
      <c r="ENW1792" s="62">
        <v>53131609</v>
      </c>
      <c r="ENX1792" s="62">
        <v>53131609</v>
      </c>
      <c r="ENY1792" s="62">
        <v>53131609</v>
      </c>
      <c r="ENZ1792" s="62">
        <v>53131609</v>
      </c>
      <c r="EOA1792" s="62">
        <v>53131609</v>
      </c>
      <c r="EOB1792" s="62">
        <v>53131609</v>
      </c>
      <c r="EOC1792" s="62">
        <v>53131609</v>
      </c>
      <c r="EOD1792" s="62">
        <v>53131609</v>
      </c>
      <c r="EOE1792" s="62">
        <v>53131609</v>
      </c>
      <c r="EOF1792" s="62">
        <v>53131609</v>
      </c>
      <c r="EOG1792" s="62">
        <v>53131609</v>
      </c>
      <c r="EOH1792" s="62">
        <v>53131609</v>
      </c>
      <c r="EOI1792" s="62">
        <v>53131609</v>
      </c>
      <c r="EOJ1792" s="62">
        <v>53131609</v>
      </c>
      <c r="EOK1792" s="62">
        <v>53131609</v>
      </c>
      <c r="EOL1792" s="62">
        <v>53131609</v>
      </c>
      <c r="EOM1792" s="62">
        <v>53131609</v>
      </c>
      <c r="EON1792" s="62">
        <v>53131609</v>
      </c>
      <c r="EOO1792" s="62">
        <v>53131609</v>
      </c>
      <c r="EOP1792" s="62">
        <v>53131609</v>
      </c>
      <c r="EOQ1792" s="62">
        <v>53131609</v>
      </c>
      <c r="EOR1792" s="62">
        <v>53131609</v>
      </c>
      <c r="EOS1792" s="62">
        <v>53131609</v>
      </c>
      <c r="EOT1792" s="62">
        <v>53131609</v>
      </c>
      <c r="EOU1792" s="62">
        <v>53131609</v>
      </c>
      <c r="EOV1792" s="62">
        <v>53131609</v>
      </c>
      <c r="EOW1792" s="62">
        <v>53131609</v>
      </c>
      <c r="EOX1792" s="62">
        <v>53131609</v>
      </c>
      <c r="EOY1792" s="62">
        <v>53131609</v>
      </c>
      <c r="EOZ1792" s="62">
        <v>53131609</v>
      </c>
      <c r="EPA1792" s="62">
        <v>53131609</v>
      </c>
      <c r="EPB1792" s="62">
        <v>53131609</v>
      </c>
      <c r="EPC1792" s="62">
        <v>53131609</v>
      </c>
      <c r="EPD1792" s="62">
        <v>53131609</v>
      </c>
      <c r="EPE1792" s="62">
        <v>53131609</v>
      </c>
      <c r="EPF1792" s="62">
        <v>53131609</v>
      </c>
      <c r="EPG1792" s="62">
        <v>53131609</v>
      </c>
      <c r="EPH1792" s="62">
        <v>53131609</v>
      </c>
      <c r="EPI1792" s="62">
        <v>53131609</v>
      </c>
      <c r="EPJ1792" s="62">
        <v>53131609</v>
      </c>
      <c r="EPK1792" s="62">
        <v>53131609</v>
      </c>
      <c r="EPL1792" s="62">
        <v>53131609</v>
      </c>
      <c r="EPM1792" s="62">
        <v>53131609</v>
      </c>
      <c r="EPN1792" s="62">
        <v>53131609</v>
      </c>
      <c r="EPO1792" s="62">
        <v>53131609</v>
      </c>
      <c r="EPP1792" s="62">
        <v>53131609</v>
      </c>
      <c r="EPQ1792" s="62">
        <v>53131609</v>
      </c>
      <c r="EPR1792" s="62">
        <v>53131609</v>
      </c>
      <c r="EPS1792" s="62">
        <v>53131609</v>
      </c>
      <c r="EPT1792" s="62">
        <v>53131609</v>
      </c>
      <c r="EPU1792" s="62">
        <v>53131609</v>
      </c>
      <c r="EPV1792" s="62">
        <v>53131609</v>
      </c>
      <c r="EPW1792" s="62">
        <v>53131609</v>
      </c>
      <c r="EPX1792" s="62">
        <v>53131609</v>
      </c>
      <c r="EPY1792" s="62">
        <v>53131609</v>
      </c>
      <c r="EPZ1792" s="62">
        <v>53131609</v>
      </c>
      <c r="EQA1792" s="62">
        <v>53131609</v>
      </c>
      <c r="EQB1792" s="62">
        <v>53131609</v>
      </c>
      <c r="EQC1792" s="62">
        <v>53131609</v>
      </c>
      <c r="EQD1792" s="62">
        <v>53131609</v>
      </c>
      <c r="EQE1792" s="62">
        <v>53131609</v>
      </c>
      <c r="EQF1792" s="62">
        <v>53131609</v>
      </c>
      <c r="EQG1792" s="62">
        <v>53131609</v>
      </c>
      <c r="EQH1792" s="62">
        <v>53131609</v>
      </c>
      <c r="EQI1792" s="62">
        <v>53131609</v>
      </c>
      <c r="EQJ1792" s="62">
        <v>53131609</v>
      </c>
      <c r="EQK1792" s="62">
        <v>53131609</v>
      </c>
      <c r="EQL1792" s="62">
        <v>53131609</v>
      </c>
      <c r="EQM1792" s="62">
        <v>53131609</v>
      </c>
      <c r="EQN1792" s="62">
        <v>53131609</v>
      </c>
      <c r="EQO1792" s="62">
        <v>53131609</v>
      </c>
      <c r="EQP1792" s="62">
        <v>53131609</v>
      </c>
      <c r="EQQ1792" s="62">
        <v>53131609</v>
      </c>
      <c r="EQR1792" s="62">
        <v>53131609</v>
      </c>
      <c r="EQS1792" s="62">
        <v>53131609</v>
      </c>
      <c r="EQT1792" s="62">
        <v>53131609</v>
      </c>
      <c r="EQU1792" s="62">
        <v>53131609</v>
      </c>
      <c r="EQV1792" s="62">
        <v>53131609</v>
      </c>
      <c r="EQW1792" s="62">
        <v>53131609</v>
      </c>
      <c r="EQX1792" s="62">
        <v>53131609</v>
      </c>
      <c r="EQY1792" s="62">
        <v>53131609</v>
      </c>
      <c r="EQZ1792" s="62">
        <v>53131609</v>
      </c>
      <c r="ERA1792" s="62">
        <v>53131609</v>
      </c>
      <c r="ERB1792" s="62">
        <v>53131609</v>
      </c>
      <c r="ERC1792" s="62">
        <v>53131609</v>
      </c>
      <c r="ERD1792" s="62">
        <v>53131609</v>
      </c>
      <c r="ERE1792" s="62">
        <v>53131609</v>
      </c>
      <c r="ERF1792" s="62">
        <v>53131609</v>
      </c>
      <c r="ERG1792" s="62">
        <v>53131609</v>
      </c>
      <c r="ERH1792" s="62">
        <v>53131609</v>
      </c>
      <c r="ERI1792" s="62">
        <v>53131609</v>
      </c>
      <c r="ERJ1792" s="62">
        <v>53131609</v>
      </c>
      <c r="ERK1792" s="62">
        <v>53131609</v>
      </c>
      <c r="ERL1792" s="62">
        <v>53131609</v>
      </c>
      <c r="ERM1792" s="62">
        <v>53131609</v>
      </c>
      <c r="ERN1792" s="62">
        <v>53131609</v>
      </c>
      <c r="ERO1792" s="62">
        <v>53131609</v>
      </c>
      <c r="ERP1792" s="62">
        <v>53131609</v>
      </c>
      <c r="ERQ1792" s="62">
        <v>53131609</v>
      </c>
      <c r="ERR1792" s="62">
        <v>53131609</v>
      </c>
      <c r="ERS1792" s="62">
        <v>53131609</v>
      </c>
      <c r="ERT1792" s="62">
        <v>53131609</v>
      </c>
      <c r="ERU1792" s="62">
        <v>53131609</v>
      </c>
      <c r="ERV1792" s="62">
        <v>53131609</v>
      </c>
      <c r="ERW1792" s="62">
        <v>53131609</v>
      </c>
      <c r="ERX1792" s="62">
        <v>53131609</v>
      </c>
      <c r="ERY1792" s="62">
        <v>53131609</v>
      </c>
      <c r="ERZ1792" s="62">
        <v>53131609</v>
      </c>
      <c r="ESA1792" s="62">
        <v>53131609</v>
      </c>
      <c r="ESB1792" s="62">
        <v>53131609</v>
      </c>
      <c r="ESC1792" s="62">
        <v>53131609</v>
      </c>
      <c r="ESD1792" s="62">
        <v>53131609</v>
      </c>
      <c r="ESE1792" s="62">
        <v>53131609</v>
      </c>
      <c r="ESF1792" s="62">
        <v>53131609</v>
      </c>
      <c r="ESG1792" s="62">
        <v>53131609</v>
      </c>
      <c r="ESH1792" s="62">
        <v>53131609</v>
      </c>
      <c r="ESI1792" s="62">
        <v>53131609</v>
      </c>
      <c r="ESJ1792" s="62">
        <v>53131609</v>
      </c>
      <c r="ESK1792" s="62">
        <v>53131609</v>
      </c>
      <c r="ESL1792" s="62">
        <v>53131609</v>
      </c>
      <c r="ESM1792" s="62">
        <v>53131609</v>
      </c>
      <c r="ESN1792" s="62">
        <v>53131609</v>
      </c>
      <c r="ESO1792" s="62">
        <v>53131609</v>
      </c>
      <c r="ESP1792" s="62">
        <v>53131609</v>
      </c>
      <c r="ESQ1792" s="62">
        <v>53131609</v>
      </c>
      <c r="ESR1792" s="62">
        <v>53131609</v>
      </c>
      <c r="ESS1792" s="62">
        <v>53131609</v>
      </c>
      <c r="EST1792" s="62">
        <v>53131609</v>
      </c>
      <c r="ESU1792" s="62">
        <v>53131609</v>
      </c>
      <c r="ESV1792" s="62">
        <v>53131609</v>
      </c>
      <c r="ESW1792" s="62">
        <v>53131609</v>
      </c>
      <c r="ESX1792" s="62">
        <v>53131609</v>
      </c>
      <c r="ESY1792" s="62">
        <v>53131609</v>
      </c>
      <c r="ESZ1792" s="62">
        <v>53131609</v>
      </c>
      <c r="ETA1792" s="62">
        <v>53131609</v>
      </c>
      <c r="ETB1792" s="62">
        <v>53131609</v>
      </c>
      <c r="ETC1792" s="62">
        <v>53131609</v>
      </c>
      <c r="ETD1792" s="62">
        <v>53131609</v>
      </c>
      <c r="ETE1792" s="62">
        <v>53131609</v>
      </c>
      <c r="ETF1792" s="62">
        <v>53131609</v>
      </c>
      <c r="ETG1792" s="62">
        <v>53131609</v>
      </c>
      <c r="ETH1792" s="62">
        <v>53131609</v>
      </c>
      <c r="ETI1792" s="62">
        <v>53131609</v>
      </c>
      <c r="ETJ1792" s="62">
        <v>53131609</v>
      </c>
      <c r="ETK1792" s="62">
        <v>53131609</v>
      </c>
      <c r="ETL1792" s="62">
        <v>53131609</v>
      </c>
      <c r="ETM1792" s="62">
        <v>53131609</v>
      </c>
      <c r="ETN1792" s="62">
        <v>53131609</v>
      </c>
      <c r="ETO1792" s="62">
        <v>53131609</v>
      </c>
      <c r="ETP1792" s="62">
        <v>53131609</v>
      </c>
      <c r="ETQ1792" s="62">
        <v>53131609</v>
      </c>
      <c r="ETR1792" s="62">
        <v>53131609</v>
      </c>
      <c r="ETS1792" s="62">
        <v>53131609</v>
      </c>
      <c r="ETT1792" s="62">
        <v>53131609</v>
      </c>
      <c r="ETU1792" s="62">
        <v>53131609</v>
      </c>
      <c r="ETV1792" s="62">
        <v>53131609</v>
      </c>
      <c r="ETW1792" s="62">
        <v>53131609</v>
      </c>
      <c r="ETX1792" s="62">
        <v>53131609</v>
      </c>
      <c r="ETY1792" s="62">
        <v>53131609</v>
      </c>
      <c r="ETZ1792" s="62">
        <v>53131609</v>
      </c>
      <c r="EUA1792" s="62">
        <v>53131609</v>
      </c>
      <c r="EUB1792" s="62">
        <v>53131609</v>
      </c>
      <c r="EUC1792" s="62">
        <v>53131609</v>
      </c>
      <c r="EUD1792" s="62">
        <v>53131609</v>
      </c>
      <c r="EUE1792" s="62">
        <v>53131609</v>
      </c>
      <c r="EUF1792" s="62">
        <v>53131609</v>
      </c>
      <c r="EUG1792" s="62">
        <v>53131609</v>
      </c>
      <c r="EUH1792" s="62">
        <v>53131609</v>
      </c>
      <c r="EUI1792" s="62">
        <v>53131609</v>
      </c>
      <c r="EUJ1792" s="62">
        <v>53131609</v>
      </c>
      <c r="EUK1792" s="62">
        <v>53131609</v>
      </c>
      <c r="EUL1792" s="62">
        <v>53131609</v>
      </c>
      <c r="EUM1792" s="62">
        <v>53131609</v>
      </c>
      <c r="EUN1792" s="62">
        <v>53131609</v>
      </c>
      <c r="EUO1792" s="62">
        <v>53131609</v>
      </c>
      <c r="EUP1792" s="62">
        <v>53131609</v>
      </c>
      <c r="EUQ1792" s="62">
        <v>53131609</v>
      </c>
      <c r="EUR1792" s="62">
        <v>53131609</v>
      </c>
      <c r="EUS1792" s="62">
        <v>53131609</v>
      </c>
      <c r="EUT1792" s="62">
        <v>53131609</v>
      </c>
      <c r="EUU1792" s="62">
        <v>53131609</v>
      </c>
      <c r="EUV1792" s="62">
        <v>53131609</v>
      </c>
      <c r="EUW1792" s="62">
        <v>53131609</v>
      </c>
      <c r="EUX1792" s="62">
        <v>53131609</v>
      </c>
      <c r="EUY1792" s="62">
        <v>53131609</v>
      </c>
      <c r="EUZ1792" s="62">
        <v>53131609</v>
      </c>
      <c r="EVA1792" s="62">
        <v>53131609</v>
      </c>
      <c r="EVB1792" s="62">
        <v>53131609</v>
      </c>
      <c r="EVC1792" s="62">
        <v>53131609</v>
      </c>
      <c r="EVD1792" s="62">
        <v>53131609</v>
      </c>
      <c r="EVE1792" s="62">
        <v>53131609</v>
      </c>
      <c r="EVF1792" s="62">
        <v>53131609</v>
      </c>
      <c r="EVG1792" s="62">
        <v>53131609</v>
      </c>
      <c r="EVH1792" s="62">
        <v>53131609</v>
      </c>
      <c r="EVI1792" s="62">
        <v>53131609</v>
      </c>
      <c r="EVJ1792" s="62">
        <v>53131609</v>
      </c>
      <c r="EVK1792" s="62">
        <v>53131609</v>
      </c>
      <c r="EVL1792" s="62">
        <v>53131609</v>
      </c>
      <c r="EVM1792" s="62">
        <v>53131609</v>
      </c>
      <c r="EVN1792" s="62">
        <v>53131609</v>
      </c>
      <c r="EVO1792" s="62">
        <v>53131609</v>
      </c>
      <c r="EVP1792" s="62">
        <v>53131609</v>
      </c>
      <c r="EVQ1792" s="62">
        <v>53131609</v>
      </c>
      <c r="EVR1792" s="62">
        <v>53131609</v>
      </c>
      <c r="EVS1792" s="62">
        <v>53131609</v>
      </c>
      <c r="EVT1792" s="62">
        <v>53131609</v>
      </c>
      <c r="EVU1792" s="62">
        <v>53131609</v>
      </c>
      <c r="EVV1792" s="62">
        <v>53131609</v>
      </c>
      <c r="EVW1792" s="62">
        <v>53131609</v>
      </c>
      <c r="EVX1792" s="62">
        <v>53131609</v>
      </c>
      <c r="EVY1792" s="62">
        <v>53131609</v>
      </c>
      <c r="EVZ1792" s="62">
        <v>53131609</v>
      </c>
      <c r="EWA1792" s="62">
        <v>53131609</v>
      </c>
      <c r="EWB1792" s="62">
        <v>53131609</v>
      </c>
      <c r="EWC1792" s="62">
        <v>53131609</v>
      </c>
      <c r="EWD1792" s="62">
        <v>53131609</v>
      </c>
      <c r="EWE1792" s="62">
        <v>53131609</v>
      </c>
      <c r="EWF1792" s="62">
        <v>53131609</v>
      </c>
      <c r="EWG1792" s="62">
        <v>53131609</v>
      </c>
      <c r="EWH1792" s="62">
        <v>53131609</v>
      </c>
      <c r="EWI1792" s="62">
        <v>53131609</v>
      </c>
      <c r="EWJ1792" s="62">
        <v>53131609</v>
      </c>
      <c r="EWK1792" s="62">
        <v>53131609</v>
      </c>
      <c r="EWL1792" s="62">
        <v>53131609</v>
      </c>
      <c r="EWM1792" s="62">
        <v>53131609</v>
      </c>
      <c r="EWN1792" s="62">
        <v>53131609</v>
      </c>
      <c r="EWO1792" s="62">
        <v>53131609</v>
      </c>
      <c r="EWP1792" s="62">
        <v>53131609</v>
      </c>
      <c r="EWQ1792" s="62">
        <v>53131609</v>
      </c>
      <c r="EWR1792" s="62">
        <v>53131609</v>
      </c>
      <c r="EWS1792" s="62">
        <v>53131609</v>
      </c>
      <c r="EWT1792" s="62">
        <v>53131609</v>
      </c>
      <c r="EWU1792" s="62">
        <v>53131609</v>
      </c>
      <c r="EWV1792" s="62">
        <v>53131609</v>
      </c>
      <c r="EWW1792" s="62">
        <v>53131609</v>
      </c>
      <c r="EWX1792" s="62">
        <v>53131609</v>
      </c>
      <c r="EWY1792" s="62">
        <v>53131609</v>
      </c>
      <c r="EWZ1792" s="62">
        <v>53131609</v>
      </c>
      <c r="EXA1792" s="62">
        <v>53131609</v>
      </c>
      <c r="EXB1792" s="62">
        <v>53131609</v>
      </c>
      <c r="EXC1792" s="62">
        <v>53131609</v>
      </c>
      <c r="EXD1792" s="62">
        <v>53131609</v>
      </c>
      <c r="EXE1792" s="62">
        <v>53131609</v>
      </c>
      <c r="EXF1792" s="62">
        <v>53131609</v>
      </c>
      <c r="EXG1792" s="62">
        <v>53131609</v>
      </c>
      <c r="EXH1792" s="62">
        <v>53131609</v>
      </c>
      <c r="EXI1792" s="62">
        <v>53131609</v>
      </c>
      <c r="EXJ1792" s="62">
        <v>53131609</v>
      </c>
      <c r="EXK1792" s="62">
        <v>53131609</v>
      </c>
      <c r="EXL1792" s="62">
        <v>53131609</v>
      </c>
      <c r="EXM1792" s="62">
        <v>53131609</v>
      </c>
      <c r="EXN1792" s="62">
        <v>53131609</v>
      </c>
      <c r="EXO1792" s="62">
        <v>53131609</v>
      </c>
      <c r="EXP1792" s="62">
        <v>53131609</v>
      </c>
      <c r="EXQ1792" s="62">
        <v>53131609</v>
      </c>
      <c r="EXR1792" s="62">
        <v>53131609</v>
      </c>
      <c r="EXS1792" s="62">
        <v>53131609</v>
      </c>
      <c r="EXT1792" s="62">
        <v>53131609</v>
      </c>
      <c r="EXU1792" s="62">
        <v>53131609</v>
      </c>
      <c r="EXV1792" s="62">
        <v>53131609</v>
      </c>
      <c r="EXW1792" s="62">
        <v>53131609</v>
      </c>
      <c r="EXX1792" s="62">
        <v>53131609</v>
      </c>
      <c r="EXY1792" s="62">
        <v>53131609</v>
      </c>
      <c r="EXZ1792" s="62">
        <v>53131609</v>
      </c>
      <c r="EYA1792" s="62">
        <v>53131609</v>
      </c>
      <c r="EYB1792" s="62">
        <v>53131609</v>
      </c>
      <c r="EYC1792" s="62">
        <v>53131609</v>
      </c>
      <c r="EYD1792" s="62">
        <v>53131609</v>
      </c>
      <c r="EYE1792" s="62">
        <v>53131609</v>
      </c>
      <c r="EYF1792" s="62">
        <v>53131609</v>
      </c>
      <c r="EYG1792" s="62">
        <v>53131609</v>
      </c>
      <c r="EYH1792" s="62">
        <v>53131609</v>
      </c>
      <c r="EYI1792" s="62">
        <v>53131609</v>
      </c>
      <c r="EYJ1792" s="62">
        <v>53131609</v>
      </c>
      <c r="EYK1792" s="62">
        <v>53131609</v>
      </c>
      <c r="EYL1792" s="62">
        <v>53131609</v>
      </c>
      <c r="EYM1792" s="62">
        <v>53131609</v>
      </c>
      <c r="EYN1792" s="62">
        <v>53131609</v>
      </c>
      <c r="EYO1792" s="62">
        <v>53131609</v>
      </c>
      <c r="EYP1792" s="62">
        <v>53131609</v>
      </c>
      <c r="EYQ1792" s="62">
        <v>53131609</v>
      </c>
      <c r="EYR1792" s="62">
        <v>53131609</v>
      </c>
      <c r="EYS1792" s="62">
        <v>53131609</v>
      </c>
      <c r="EYT1792" s="62">
        <v>53131609</v>
      </c>
      <c r="EYU1792" s="62">
        <v>53131609</v>
      </c>
      <c r="EYV1792" s="62">
        <v>53131609</v>
      </c>
      <c r="EYW1792" s="62">
        <v>53131609</v>
      </c>
      <c r="EYX1792" s="62">
        <v>53131609</v>
      </c>
      <c r="EYY1792" s="62">
        <v>53131609</v>
      </c>
      <c r="EYZ1792" s="62">
        <v>53131609</v>
      </c>
      <c r="EZA1792" s="62">
        <v>53131609</v>
      </c>
      <c r="EZB1792" s="62">
        <v>53131609</v>
      </c>
      <c r="EZC1792" s="62">
        <v>53131609</v>
      </c>
      <c r="EZD1792" s="62">
        <v>53131609</v>
      </c>
      <c r="EZE1792" s="62">
        <v>53131609</v>
      </c>
      <c r="EZF1792" s="62">
        <v>53131609</v>
      </c>
      <c r="EZG1792" s="62">
        <v>53131609</v>
      </c>
      <c r="EZH1792" s="62">
        <v>53131609</v>
      </c>
      <c r="EZI1792" s="62">
        <v>53131609</v>
      </c>
      <c r="EZJ1792" s="62">
        <v>53131609</v>
      </c>
      <c r="EZK1792" s="62">
        <v>53131609</v>
      </c>
      <c r="EZL1792" s="62">
        <v>53131609</v>
      </c>
      <c r="EZM1792" s="62">
        <v>53131609</v>
      </c>
      <c r="EZN1792" s="62">
        <v>53131609</v>
      </c>
      <c r="EZO1792" s="62">
        <v>53131609</v>
      </c>
      <c r="EZP1792" s="62">
        <v>53131609</v>
      </c>
      <c r="EZQ1792" s="62">
        <v>53131609</v>
      </c>
      <c r="EZR1792" s="62">
        <v>53131609</v>
      </c>
      <c r="EZS1792" s="62">
        <v>53131609</v>
      </c>
      <c r="EZT1792" s="62">
        <v>53131609</v>
      </c>
      <c r="EZU1792" s="62">
        <v>53131609</v>
      </c>
      <c r="EZV1792" s="62">
        <v>53131609</v>
      </c>
      <c r="EZW1792" s="62">
        <v>53131609</v>
      </c>
      <c r="EZX1792" s="62">
        <v>53131609</v>
      </c>
      <c r="EZY1792" s="62">
        <v>53131609</v>
      </c>
      <c r="EZZ1792" s="62">
        <v>53131609</v>
      </c>
      <c r="FAA1792" s="62">
        <v>53131609</v>
      </c>
      <c r="FAB1792" s="62">
        <v>53131609</v>
      </c>
      <c r="FAC1792" s="62">
        <v>53131609</v>
      </c>
      <c r="FAD1792" s="62">
        <v>53131609</v>
      </c>
      <c r="FAE1792" s="62">
        <v>53131609</v>
      </c>
      <c r="FAF1792" s="62">
        <v>53131609</v>
      </c>
      <c r="FAG1792" s="62">
        <v>53131609</v>
      </c>
      <c r="FAH1792" s="62">
        <v>53131609</v>
      </c>
      <c r="FAI1792" s="62">
        <v>53131609</v>
      </c>
      <c r="FAJ1792" s="62">
        <v>53131609</v>
      </c>
      <c r="FAK1792" s="62">
        <v>53131609</v>
      </c>
      <c r="FAL1792" s="62">
        <v>53131609</v>
      </c>
      <c r="FAM1792" s="62">
        <v>53131609</v>
      </c>
      <c r="FAN1792" s="62">
        <v>53131609</v>
      </c>
      <c r="FAO1792" s="62">
        <v>53131609</v>
      </c>
      <c r="FAP1792" s="62">
        <v>53131609</v>
      </c>
      <c r="FAQ1792" s="62">
        <v>53131609</v>
      </c>
      <c r="FAR1792" s="62">
        <v>53131609</v>
      </c>
      <c r="FAS1792" s="62">
        <v>53131609</v>
      </c>
      <c r="FAT1792" s="62">
        <v>53131609</v>
      </c>
      <c r="FAU1792" s="62">
        <v>53131609</v>
      </c>
      <c r="FAV1792" s="62">
        <v>53131609</v>
      </c>
      <c r="FAW1792" s="62">
        <v>53131609</v>
      </c>
      <c r="FAX1792" s="62">
        <v>53131609</v>
      </c>
      <c r="FAY1792" s="62">
        <v>53131609</v>
      </c>
      <c r="FAZ1792" s="62">
        <v>53131609</v>
      </c>
      <c r="FBA1792" s="62">
        <v>53131609</v>
      </c>
      <c r="FBB1792" s="62">
        <v>53131609</v>
      </c>
      <c r="FBC1792" s="62">
        <v>53131609</v>
      </c>
      <c r="FBD1792" s="62">
        <v>53131609</v>
      </c>
      <c r="FBE1792" s="62">
        <v>53131609</v>
      </c>
      <c r="FBF1792" s="62">
        <v>53131609</v>
      </c>
      <c r="FBG1792" s="62">
        <v>53131609</v>
      </c>
      <c r="FBH1792" s="62">
        <v>53131609</v>
      </c>
      <c r="FBI1792" s="62">
        <v>53131609</v>
      </c>
      <c r="FBJ1792" s="62">
        <v>53131609</v>
      </c>
      <c r="FBK1792" s="62">
        <v>53131609</v>
      </c>
      <c r="FBL1792" s="62">
        <v>53131609</v>
      </c>
      <c r="FBM1792" s="62">
        <v>53131609</v>
      </c>
      <c r="FBN1792" s="62">
        <v>53131609</v>
      </c>
      <c r="FBO1792" s="62">
        <v>53131609</v>
      </c>
      <c r="FBP1792" s="62">
        <v>53131609</v>
      </c>
      <c r="FBQ1792" s="62">
        <v>53131609</v>
      </c>
      <c r="FBR1792" s="62">
        <v>53131609</v>
      </c>
      <c r="FBS1792" s="62">
        <v>53131609</v>
      </c>
      <c r="FBT1792" s="62">
        <v>53131609</v>
      </c>
      <c r="FBU1792" s="62">
        <v>53131609</v>
      </c>
      <c r="FBV1792" s="62">
        <v>53131609</v>
      </c>
      <c r="FBW1792" s="62">
        <v>53131609</v>
      </c>
      <c r="FBX1792" s="62">
        <v>53131609</v>
      </c>
      <c r="FBY1792" s="62">
        <v>53131609</v>
      </c>
      <c r="FBZ1792" s="62">
        <v>53131609</v>
      </c>
      <c r="FCA1792" s="62">
        <v>53131609</v>
      </c>
      <c r="FCB1792" s="62">
        <v>53131609</v>
      </c>
      <c r="FCC1792" s="62">
        <v>53131609</v>
      </c>
      <c r="FCD1792" s="62">
        <v>53131609</v>
      </c>
      <c r="FCE1792" s="62">
        <v>53131609</v>
      </c>
      <c r="FCF1792" s="62">
        <v>53131609</v>
      </c>
      <c r="FCG1792" s="62">
        <v>53131609</v>
      </c>
      <c r="FCH1792" s="62">
        <v>53131609</v>
      </c>
      <c r="FCI1792" s="62">
        <v>53131609</v>
      </c>
      <c r="FCJ1792" s="62">
        <v>53131609</v>
      </c>
      <c r="FCK1792" s="62">
        <v>53131609</v>
      </c>
      <c r="FCL1792" s="62">
        <v>53131609</v>
      </c>
      <c r="FCM1792" s="62">
        <v>53131609</v>
      </c>
      <c r="FCN1792" s="62">
        <v>53131609</v>
      </c>
      <c r="FCO1792" s="62">
        <v>53131609</v>
      </c>
      <c r="FCP1792" s="62">
        <v>53131609</v>
      </c>
      <c r="FCQ1792" s="62">
        <v>53131609</v>
      </c>
      <c r="FCR1792" s="62">
        <v>53131609</v>
      </c>
      <c r="FCS1792" s="62">
        <v>53131609</v>
      </c>
      <c r="FCT1792" s="62">
        <v>53131609</v>
      </c>
      <c r="FCU1792" s="62">
        <v>53131609</v>
      </c>
      <c r="FCV1792" s="62">
        <v>53131609</v>
      </c>
      <c r="FCW1792" s="62">
        <v>53131609</v>
      </c>
      <c r="FCX1792" s="62">
        <v>53131609</v>
      </c>
      <c r="FCY1792" s="62">
        <v>53131609</v>
      </c>
      <c r="FCZ1792" s="62">
        <v>53131609</v>
      </c>
      <c r="FDA1792" s="62">
        <v>53131609</v>
      </c>
      <c r="FDB1792" s="62">
        <v>53131609</v>
      </c>
      <c r="FDC1792" s="62">
        <v>53131609</v>
      </c>
      <c r="FDD1792" s="62">
        <v>53131609</v>
      </c>
      <c r="FDE1792" s="62">
        <v>53131609</v>
      </c>
      <c r="FDF1792" s="62">
        <v>53131609</v>
      </c>
      <c r="FDG1792" s="62">
        <v>53131609</v>
      </c>
      <c r="FDH1792" s="62">
        <v>53131609</v>
      </c>
      <c r="FDI1792" s="62">
        <v>53131609</v>
      </c>
      <c r="FDJ1792" s="62">
        <v>53131609</v>
      </c>
      <c r="FDK1792" s="62">
        <v>53131609</v>
      </c>
      <c r="FDL1792" s="62">
        <v>53131609</v>
      </c>
      <c r="FDM1792" s="62">
        <v>53131609</v>
      </c>
      <c r="FDN1792" s="62">
        <v>53131609</v>
      </c>
      <c r="FDO1792" s="62">
        <v>53131609</v>
      </c>
      <c r="FDP1792" s="62">
        <v>53131609</v>
      </c>
      <c r="FDQ1792" s="62">
        <v>53131609</v>
      </c>
      <c r="FDR1792" s="62">
        <v>53131609</v>
      </c>
      <c r="FDS1792" s="62">
        <v>53131609</v>
      </c>
      <c r="FDT1792" s="62">
        <v>53131609</v>
      </c>
      <c r="FDU1792" s="62">
        <v>53131609</v>
      </c>
      <c r="FDV1792" s="62">
        <v>53131609</v>
      </c>
      <c r="FDW1792" s="62">
        <v>53131609</v>
      </c>
      <c r="FDX1792" s="62">
        <v>53131609</v>
      </c>
      <c r="FDY1792" s="62">
        <v>53131609</v>
      </c>
      <c r="FDZ1792" s="62">
        <v>53131609</v>
      </c>
      <c r="FEA1792" s="62">
        <v>53131609</v>
      </c>
      <c r="FEB1792" s="62">
        <v>53131609</v>
      </c>
      <c r="FEC1792" s="62">
        <v>53131609</v>
      </c>
      <c r="FED1792" s="62">
        <v>53131609</v>
      </c>
      <c r="FEE1792" s="62">
        <v>53131609</v>
      </c>
      <c r="FEF1792" s="62">
        <v>53131609</v>
      </c>
      <c r="FEG1792" s="62">
        <v>53131609</v>
      </c>
      <c r="FEH1792" s="62">
        <v>53131609</v>
      </c>
      <c r="FEI1792" s="62">
        <v>53131609</v>
      </c>
      <c r="FEJ1792" s="62">
        <v>53131609</v>
      </c>
      <c r="FEK1792" s="62">
        <v>53131609</v>
      </c>
      <c r="FEL1792" s="62">
        <v>53131609</v>
      </c>
      <c r="FEM1792" s="62">
        <v>53131609</v>
      </c>
      <c r="FEN1792" s="62">
        <v>53131609</v>
      </c>
      <c r="FEO1792" s="62">
        <v>53131609</v>
      </c>
      <c r="FEP1792" s="62">
        <v>53131609</v>
      </c>
      <c r="FEQ1792" s="62">
        <v>53131609</v>
      </c>
      <c r="FER1792" s="62">
        <v>53131609</v>
      </c>
      <c r="FES1792" s="62">
        <v>53131609</v>
      </c>
      <c r="FET1792" s="62">
        <v>53131609</v>
      </c>
      <c r="FEU1792" s="62">
        <v>53131609</v>
      </c>
      <c r="FEV1792" s="62">
        <v>53131609</v>
      </c>
      <c r="FEW1792" s="62">
        <v>53131609</v>
      </c>
      <c r="FEX1792" s="62">
        <v>53131609</v>
      </c>
      <c r="FEY1792" s="62">
        <v>53131609</v>
      </c>
      <c r="FEZ1792" s="62">
        <v>53131609</v>
      </c>
      <c r="FFA1792" s="62">
        <v>53131609</v>
      </c>
      <c r="FFB1792" s="62">
        <v>53131609</v>
      </c>
      <c r="FFC1792" s="62">
        <v>53131609</v>
      </c>
      <c r="FFD1792" s="62">
        <v>53131609</v>
      </c>
      <c r="FFE1792" s="62">
        <v>53131609</v>
      </c>
      <c r="FFF1792" s="62">
        <v>53131609</v>
      </c>
      <c r="FFG1792" s="62">
        <v>53131609</v>
      </c>
      <c r="FFH1792" s="62">
        <v>53131609</v>
      </c>
      <c r="FFI1792" s="62">
        <v>53131609</v>
      </c>
      <c r="FFJ1792" s="62">
        <v>53131609</v>
      </c>
      <c r="FFK1792" s="62">
        <v>53131609</v>
      </c>
      <c r="FFL1792" s="62">
        <v>53131609</v>
      </c>
      <c r="FFM1792" s="62">
        <v>53131609</v>
      </c>
      <c r="FFN1792" s="62">
        <v>53131609</v>
      </c>
      <c r="FFO1792" s="62">
        <v>53131609</v>
      </c>
      <c r="FFP1792" s="62">
        <v>53131609</v>
      </c>
      <c r="FFQ1792" s="62">
        <v>53131609</v>
      </c>
      <c r="FFR1792" s="62">
        <v>53131609</v>
      </c>
      <c r="FFS1792" s="62">
        <v>53131609</v>
      </c>
      <c r="FFT1792" s="62">
        <v>53131609</v>
      </c>
      <c r="FFU1792" s="62">
        <v>53131609</v>
      </c>
      <c r="FFV1792" s="62">
        <v>53131609</v>
      </c>
      <c r="FFW1792" s="62">
        <v>53131609</v>
      </c>
      <c r="FFX1792" s="62">
        <v>53131609</v>
      </c>
      <c r="FFY1792" s="62">
        <v>53131609</v>
      </c>
      <c r="FFZ1792" s="62">
        <v>53131609</v>
      </c>
      <c r="FGA1792" s="62">
        <v>53131609</v>
      </c>
      <c r="FGB1792" s="62">
        <v>53131609</v>
      </c>
      <c r="FGC1792" s="62">
        <v>53131609</v>
      </c>
      <c r="FGD1792" s="62">
        <v>53131609</v>
      </c>
      <c r="FGE1792" s="62">
        <v>53131609</v>
      </c>
      <c r="FGF1792" s="62">
        <v>53131609</v>
      </c>
      <c r="FGG1792" s="62">
        <v>53131609</v>
      </c>
      <c r="FGH1792" s="62">
        <v>53131609</v>
      </c>
      <c r="FGI1792" s="62">
        <v>53131609</v>
      </c>
      <c r="FGJ1792" s="62">
        <v>53131609</v>
      </c>
      <c r="FGK1792" s="62">
        <v>53131609</v>
      </c>
      <c r="FGL1792" s="62">
        <v>53131609</v>
      </c>
      <c r="FGM1792" s="62">
        <v>53131609</v>
      </c>
      <c r="FGN1792" s="62">
        <v>53131609</v>
      </c>
      <c r="FGO1792" s="62">
        <v>53131609</v>
      </c>
      <c r="FGP1792" s="62">
        <v>53131609</v>
      </c>
      <c r="FGQ1792" s="62">
        <v>53131609</v>
      </c>
      <c r="FGR1792" s="62">
        <v>53131609</v>
      </c>
      <c r="FGS1792" s="62">
        <v>53131609</v>
      </c>
      <c r="FGT1792" s="62">
        <v>53131609</v>
      </c>
      <c r="FGU1792" s="62">
        <v>53131609</v>
      </c>
      <c r="FGV1792" s="62">
        <v>53131609</v>
      </c>
      <c r="FGW1792" s="62">
        <v>53131609</v>
      </c>
      <c r="FGX1792" s="62">
        <v>53131609</v>
      </c>
      <c r="FGY1792" s="62">
        <v>53131609</v>
      </c>
      <c r="FGZ1792" s="62">
        <v>53131609</v>
      </c>
      <c r="FHA1792" s="62">
        <v>53131609</v>
      </c>
      <c r="FHB1792" s="62">
        <v>53131609</v>
      </c>
      <c r="FHC1792" s="62">
        <v>53131609</v>
      </c>
      <c r="FHD1792" s="62">
        <v>53131609</v>
      </c>
      <c r="FHE1792" s="62">
        <v>53131609</v>
      </c>
      <c r="FHF1792" s="62">
        <v>53131609</v>
      </c>
      <c r="FHG1792" s="62">
        <v>53131609</v>
      </c>
      <c r="FHH1792" s="62">
        <v>53131609</v>
      </c>
      <c r="FHI1792" s="62">
        <v>53131609</v>
      </c>
      <c r="FHJ1792" s="62">
        <v>53131609</v>
      </c>
      <c r="FHK1792" s="62">
        <v>53131609</v>
      </c>
      <c r="FHL1792" s="62">
        <v>53131609</v>
      </c>
      <c r="FHM1792" s="62">
        <v>53131609</v>
      </c>
      <c r="FHN1792" s="62">
        <v>53131609</v>
      </c>
      <c r="FHO1792" s="62">
        <v>53131609</v>
      </c>
      <c r="FHP1792" s="62">
        <v>53131609</v>
      </c>
      <c r="FHQ1792" s="62">
        <v>53131609</v>
      </c>
      <c r="FHR1792" s="62">
        <v>53131609</v>
      </c>
      <c r="FHS1792" s="62">
        <v>53131609</v>
      </c>
      <c r="FHT1792" s="62">
        <v>53131609</v>
      </c>
      <c r="FHU1792" s="62">
        <v>53131609</v>
      </c>
      <c r="FHV1792" s="62">
        <v>53131609</v>
      </c>
      <c r="FHW1792" s="62">
        <v>53131609</v>
      </c>
      <c r="FHX1792" s="62">
        <v>53131609</v>
      </c>
      <c r="FHY1792" s="62">
        <v>53131609</v>
      </c>
      <c r="FHZ1792" s="62">
        <v>53131609</v>
      </c>
      <c r="FIA1792" s="62">
        <v>53131609</v>
      </c>
      <c r="FIB1792" s="62">
        <v>53131609</v>
      </c>
      <c r="FIC1792" s="62">
        <v>53131609</v>
      </c>
      <c r="FID1792" s="62">
        <v>53131609</v>
      </c>
      <c r="FIE1792" s="62">
        <v>53131609</v>
      </c>
      <c r="FIF1792" s="62">
        <v>53131609</v>
      </c>
      <c r="FIG1792" s="62">
        <v>53131609</v>
      </c>
      <c r="FIH1792" s="62">
        <v>53131609</v>
      </c>
      <c r="FII1792" s="62">
        <v>53131609</v>
      </c>
      <c r="FIJ1792" s="62">
        <v>53131609</v>
      </c>
      <c r="FIK1792" s="62">
        <v>53131609</v>
      </c>
      <c r="FIL1792" s="62">
        <v>53131609</v>
      </c>
      <c r="FIM1792" s="62">
        <v>53131609</v>
      </c>
      <c r="FIN1792" s="62">
        <v>53131609</v>
      </c>
      <c r="FIO1792" s="62">
        <v>53131609</v>
      </c>
      <c r="FIP1792" s="62">
        <v>53131609</v>
      </c>
      <c r="FIQ1792" s="62">
        <v>53131609</v>
      </c>
      <c r="FIR1792" s="62">
        <v>53131609</v>
      </c>
      <c r="FIS1792" s="62">
        <v>53131609</v>
      </c>
      <c r="FIT1792" s="62">
        <v>53131609</v>
      </c>
      <c r="FIU1792" s="62">
        <v>53131609</v>
      </c>
      <c r="FIV1792" s="62">
        <v>53131609</v>
      </c>
      <c r="FIW1792" s="62">
        <v>53131609</v>
      </c>
      <c r="FIX1792" s="62">
        <v>53131609</v>
      </c>
      <c r="FIY1792" s="62">
        <v>53131609</v>
      </c>
      <c r="FIZ1792" s="62">
        <v>53131609</v>
      </c>
      <c r="FJA1792" s="62">
        <v>53131609</v>
      </c>
      <c r="FJB1792" s="62">
        <v>53131609</v>
      </c>
      <c r="FJC1792" s="62">
        <v>53131609</v>
      </c>
      <c r="FJD1792" s="62">
        <v>53131609</v>
      </c>
      <c r="FJE1792" s="62">
        <v>53131609</v>
      </c>
      <c r="FJF1792" s="62">
        <v>53131609</v>
      </c>
      <c r="FJG1792" s="62">
        <v>53131609</v>
      </c>
      <c r="FJH1792" s="62">
        <v>53131609</v>
      </c>
      <c r="FJI1792" s="62">
        <v>53131609</v>
      </c>
      <c r="FJJ1792" s="62">
        <v>53131609</v>
      </c>
      <c r="FJK1792" s="62">
        <v>53131609</v>
      </c>
      <c r="FJL1792" s="62">
        <v>53131609</v>
      </c>
      <c r="FJM1792" s="62">
        <v>53131609</v>
      </c>
      <c r="FJN1792" s="62">
        <v>53131609</v>
      </c>
      <c r="FJO1792" s="62">
        <v>53131609</v>
      </c>
      <c r="FJP1792" s="62">
        <v>53131609</v>
      </c>
      <c r="FJQ1792" s="62">
        <v>53131609</v>
      </c>
      <c r="FJR1792" s="62">
        <v>53131609</v>
      </c>
      <c r="FJS1792" s="62">
        <v>53131609</v>
      </c>
      <c r="FJT1792" s="62">
        <v>53131609</v>
      </c>
      <c r="FJU1792" s="62">
        <v>53131609</v>
      </c>
      <c r="FJV1792" s="62">
        <v>53131609</v>
      </c>
      <c r="FJW1792" s="62">
        <v>53131609</v>
      </c>
      <c r="FJX1792" s="62">
        <v>53131609</v>
      </c>
      <c r="FJY1792" s="62">
        <v>53131609</v>
      </c>
      <c r="FJZ1792" s="62">
        <v>53131609</v>
      </c>
      <c r="FKA1792" s="62">
        <v>53131609</v>
      </c>
      <c r="FKB1792" s="62">
        <v>53131609</v>
      </c>
      <c r="FKC1792" s="62">
        <v>53131609</v>
      </c>
      <c r="FKD1792" s="62">
        <v>53131609</v>
      </c>
      <c r="FKE1792" s="62">
        <v>53131609</v>
      </c>
      <c r="FKF1792" s="62">
        <v>53131609</v>
      </c>
      <c r="FKG1792" s="62">
        <v>53131609</v>
      </c>
      <c r="FKH1792" s="62">
        <v>53131609</v>
      </c>
      <c r="FKI1792" s="62">
        <v>53131609</v>
      </c>
      <c r="FKJ1792" s="62">
        <v>53131609</v>
      </c>
      <c r="FKK1792" s="62">
        <v>53131609</v>
      </c>
      <c r="FKL1792" s="62">
        <v>53131609</v>
      </c>
      <c r="FKM1792" s="62">
        <v>53131609</v>
      </c>
      <c r="FKN1792" s="62">
        <v>53131609</v>
      </c>
      <c r="FKO1792" s="62">
        <v>53131609</v>
      </c>
      <c r="FKP1792" s="62">
        <v>53131609</v>
      </c>
      <c r="FKQ1792" s="62">
        <v>53131609</v>
      </c>
      <c r="FKR1792" s="62">
        <v>53131609</v>
      </c>
      <c r="FKS1792" s="62">
        <v>53131609</v>
      </c>
      <c r="FKT1792" s="62">
        <v>53131609</v>
      </c>
      <c r="FKU1792" s="62">
        <v>53131609</v>
      </c>
      <c r="FKV1792" s="62">
        <v>53131609</v>
      </c>
      <c r="FKW1792" s="62">
        <v>53131609</v>
      </c>
      <c r="FKX1792" s="62">
        <v>53131609</v>
      </c>
      <c r="FKY1792" s="62">
        <v>53131609</v>
      </c>
      <c r="FKZ1792" s="62">
        <v>53131609</v>
      </c>
      <c r="FLA1792" s="62">
        <v>53131609</v>
      </c>
      <c r="FLB1792" s="62">
        <v>53131609</v>
      </c>
      <c r="FLC1792" s="62">
        <v>53131609</v>
      </c>
      <c r="FLD1792" s="62">
        <v>53131609</v>
      </c>
      <c r="FLE1792" s="62">
        <v>53131609</v>
      </c>
      <c r="FLF1792" s="62">
        <v>53131609</v>
      </c>
      <c r="FLG1792" s="62">
        <v>53131609</v>
      </c>
      <c r="FLH1792" s="62">
        <v>53131609</v>
      </c>
      <c r="FLI1792" s="62">
        <v>53131609</v>
      </c>
      <c r="FLJ1792" s="62">
        <v>53131609</v>
      </c>
      <c r="FLK1792" s="62">
        <v>53131609</v>
      </c>
      <c r="FLL1792" s="62">
        <v>53131609</v>
      </c>
      <c r="FLM1792" s="62">
        <v>53131609</v>
      </c>
      <c r="FLN1792" s="62">
        <v>53131609</v>
      </c>
      <c r="FLO1792" s="62">
        <v>53131609</v>
      </c>
      <c r="FLP1792" s="62">
        <v>53131609</v>
      </c>
      <c r="FLQ1792" s="62">
        <v>53131609</v>
      </c>
      <c r="FLR1792" s="62">
        <v>53131609</v>
      </c>
      <c r="FLS1792" s="62">
        <v>53131609</v>
      </c>
      <c r="FLT1792" s="62">
        <v>53131609</v>
      </c>
      <c r="FLU1792" s="62">
        <v>53131609</v>
      </c>
      <c r="FLV1792" s="62">
        <v>53131609</v>
      </c>
      <c r="FLW1792" s="62">
        <v>53131609</v>
      </c>
      <c r="FLX1792" s="62">
        <v>53131609</v>
      </c>
      <c r="FLY1792" s="62">
        <v>53131609</v>
      </c>
      <c r="FLZ1792" s="62">
        <v>53131609</v>
      </c>
      <c r="FMA1792" s="62">
        <v>53131609</v>
      </c>
      <c r="FMB1792" s="62">
        <v>53131609</v>
      </c>
      <c r="FMC1792" s="62">
        <v>53131609</v>
      </c>
      <c r="FMD1792" s="62">
        <v>53131609</v>
      </c>
      <c r="FME1792" s="62">
        <v>53131609</v>
      </c>
      <c r="FMF1792" s="62">
        <v>53131609</v>
      </c>
      <c r="FMG1792" s="62">
        <v>53131609</v>
      </c>
      <c r="FMH1792" s="62">
        <v>53131609</v>
      </c>
      <c r="FMI1792" s="62">
        <v>53131609</v>
      </c>
      <c r="FMJ1792" s="62">
        <v>53131609</v>
      </c>
      <c r="FMK1792" s="62">
        <v>53131609</v>
      </c>
      <c r="FML1792" s="62">
        <v>53131609</v>
      </c>
      <c r="FMM1792" s="62">
        <v>53131609</v>
      </c>
      <c r="FMN1792" s="62">
        <v>53131609</v>
      </c>
      <c r="FMO1792" s="62">
        <v>53131609</v>
      </c>
      <c r="FMP1792" s="62">
        <v>53131609</v>
      </c>
      <c r="FMQ1792" s="62">
        <v>53131609</v>
      </c>
      <c r="FMR1792" s="62">
        <v>53131609</v>
      </c>
      <c r="FMS1792" s="62">
        <v>53131609</v>
      </c>
      <c r="FMT1792" s="62">
        <v>53131609</v>
      </c>
      <c r="FMU1792" s="62">
        <v>53131609</v>
      </c>
      <c r="FMV1792" s="62">
        <v>53131609</v>
      </c>
      <c r="FMW1792" s="62">
        <v>53131609</v>
      </c>
      <c r="FMX1792" s="62">
        <v>53131609</v>
      </c>
      <c r="FMY1792" s="62">
        <v>53131609</v>
      </c>
      <c r="FMZ1792" s="62">
        <v>53131609</v>
      </c>
      <c r="FNA1792" s="62">
        <v>53131609</v>
      </c>
      <c r="FNB1792" s="62">
        <v>53131609</v>
      </c>
      <c r="FNC1792" s="62">
        <v>53131609</v>
      </c>
      <c r="FND1792" s="62">
        <v>53131609</v>
      </c>
      <c r="FNE1792" s="62">
        <v>53131609</v>
      </c>
      <c r="FNF1792" s="62">
        <v>53131609</v>
      </c>
      <c r="FNG1792" s="62">
        <v>53131609</v>
      </c>
      <c r="FNH1792" s="62">
        <v>53131609</v>
      </c>
      <c r="FNI1792" s="62">
        <v>53131609</v>
      </c>
      <c r="FNJ1792" s="62">
        <v>53131609</v>
      </c>
      <c r="FNK1792" s="62">
        <v>53131609</v>
      </c>
      <c r="FNL1792" s="62">
        <v>53131609</v>
      </c>
      <c r="FNM1792" s="62">
        <v>53131609</v>
      </c>
      <c r="FNN1792" s="62">
        <v>53131609</v>
      </c>
      <c r="FNO1792" s="62">
        <v>53131609</v>
      </c>
      <c r="FNP1792" s="62">
        <v>53131609</v>
      </c>
      <c r="FNQ1792" s="62">
        <v>53131609</v>
      </c>
      <c r="FNR1792" s="62">
        <v>53131609</v>
      </c>
      <c r="FNS1792" s="62">
        <v>53131609</v>
      </c>
      <c r="FNT1792" s="62">
        <v>53131609</v>
      </c>
      <c r="FNU1792" s="62">
        <v>53131609</v>
      </c>
      <c r="FNV1792" s="62">
        <v>53131609</v>
      </c>
      <c r="FNW1792" s="62">
        <v>53131609</v>
      </c>
      <c r="FNX1792" s="62">
        <v>53131609</v>
      </c>
      <c r="FNY1792" s="62">
        <v>53131609</v>
      </c>
      <c r="FNZ1792" s="62">
        <v>53131609</v>
      </c>
      <c r="FOA1792" s="62">
        <v>53131609</v>
      </c>
      <c r="FOB1792" s="62">
        <v>53131609</v>
      </c>
      <c r="FOC1792" s="62">
        <v>53131609</v>
      </c>
      <c r="FOD1792" s="62">
        <v>53131609</v>
      </c>
      <c r="FOE1792" s="62">
        <v>53131609</v>
      </c>
      <c r="FOF1792" s="62">
        <v>53131609</v>
      </c>
      <c r="FOG1792" s="62">
        <v>53131609</v>
      </c>
      <c r="FOH1792" s="62">
        <v>53131609</v>
      </c>
      <c r="FOI1792" s="62">
        <v>53131609</v>
      </c>
      <c r="FOJ1792" s="62">
        <v>53131609</v>
      </c>
      <c r="FOK1792" s="62">
        <v>53131609</v>
      </c>
      <c r="FOL1792" s="62">
        <v>53131609</v>
      </c>
      <c r="FOM1792" s="62">
        <v>53131609</v>
      </c>
      <c r="FON1792" s="62">
        <v>53131609</v>
      </c>
      <c r="FOO1792" s="62">
        <v>53131609</v>
      </c>
      <c r="FOP1792" s="62">
        <v>53131609</v>
      </c>
      <c r="FOQ1792" s="62">
        <v>53131609</v>
      </c>
      <c r="FOR1792" s="62">
        <v>53131609</v>
      </c>
      <c r="FOS1792" s="62">
        <v>53131609</v>
      </c>
      <c r="FOT1792" s="62">
        <v>53131609</v>
      </c>
      <c r="FOU1792" s="62">
        <v>53131609</v>
      </c>
      <c r="FOV1792" s="62">
        <v>53131609</v>
      </c>
      <c r="FOW1792" s="62">
        <v>53131609</v>
      </c>
      <c r="FOX1792" s="62">
        <v>53131609</v>
      </c>
      <c r="FOY1792" s="62">
        <v>53131609</v>
      </c>
      <c r="FOZ1792" s="62">
        <v>53131609</v>
      </c>
      <c r="FPA1792" s="62">
        <v>53131609</v>
      </c>
      <c r="FPB1792" s="62">
        <v>53131609</v>
      </c>
      <c r="FPC1792" s="62">
        <v>53131609</v>
      </c>
      <c r="FPD1792" s="62">
        <v>53131609</v>
      </c>
      <c r="FPE1792" s="62">
        <v>53131609</v>
      </c>
      <c r="FPF1792" s="62">
        <v>53131609</v>
      </c>
      <c r="FPG1792" s="62">
        <v>53131609</v>
      </c>
      <c r="FPH1792" s="62">
        <v>53131609</v>
      </c>
      <c r="FPI1792" s="62">
        <v>53131609</v>
      </c>
      <c r="FPJ1792" s="62">
        <v>53131609</v>
      </c>
      <c r="FPK1792" s="62">
        <v>53131609</v>
      </c>
      <c r="FPL1792" s="62">
        <v>53131609</v>
      </c>
      <c r="FPM1792" s="62">
        <v>53131609</v>
      </c>
      <c r="FPN1792" s="62">
        <v>53131609</v>
      </c>
      <c r="FPO1792" s="62">
        <v>53131609</v>
      </c>
      <c r="FPP1792" s="62">
        <v>53131609</v>
      </c>
      <c r="FPQ1792" s="62">
        <v>53131609</v>
      </c>
      <c r="FPR1792" s="62">
        <v>53131609</v>
      </c>
      <c r="FPS1792" s="62">
        <v>53131609</v>
      </c>
      <c r="FPT1792" s="62">
        <v>53131609</v>
      </c>
      <c r="FPU1792" s="62">
        <v>53131609</v>
      </c>
      <c r="FPV1792" s="62">
        <v>53131609</v>
      </c>
      <c r="FPW1792" s="62">
        <v>53131609</v>
      </c>
      <c r="FPX1792" s="62">
        <v>53131609</v>
      </c>
      <c r="FPY1792" s="62">
        <v>53131609</v>
      </c>
      <c r="FPZ1792" s="62">
        <v>53131609</v>
      </c>
      <c r="FQA1792" s="62">
        <v>53131609</v>
      </c>
      <c r="FQB1792" s="62">
        <v>53131609</v>
      </c>
      <c r="FQC1792" s="62">
        <v>53131609</v>
      </c>
      <c r="FQD1792" s="62">
        <v>53131609</v>
      </c>
      <c r="FQE1792" s="62">
        <v>53131609</v>
      </c>
      <c r="FQF1792" s="62">
        <v>53131609</v>
      </c>
      <c r="FQG1792" s="62">
        <v>53131609</v>
      </c>
      <c r="FQH1792" s="62">
        <v>53131609</v>
      </c>
      <c r="FQI1792" s="62">
        <v>53131609</v>
      </c>
      <c r="FQJ1792" s="62">
        <v>53131609</v>
      </c>
      <c r="FQK1792" s="62">
        <v>53131609</v>
      </c>
      <c r="FQL1792" s="62">
        <v>53131609</v>
      </c>
      <c r="FQM1792" s="62">
        <v>53131609</v>
      </c>
      <c r="FQN1792" s="62">
        <v>53131609</v>
      </c>
      <c r="FQO1792" s="62">
        <v>53131609</v>
      </c>
      <c r="FQP1792" s="62">
        <v>53131609</v>
      </c>
      <c r="FQQ1792" s="62">
        <v>53131609</v>
      </c>
      <c r="FQR1792" s="62">
        <v>53131609</v>
      </c>
      <c r="FQS1792" s="62">
        <v>53131609</v>
      </c>
      <c r="FQT1792" s="62">
        <v>53131609</v>
      </c>
      <c r="FQU1792" s="62">
        <v>53131609</v>
      </c>
      <c r="FQV1792" s="62">
        <v>53131609</v>
      </c>
      <c r="FQW1792" s="62">
        <v>53131609</v>
      </c>
      <c r="FQX1792" s="62">
        <v>53131609</v>
      </c>
      <c r="FQY1792" s="62">
        <v>53131609</v>
      </c>
      <c r="FQZ1792" s="62">
        <v>53131609</v>
      </c>
      <c r="FRA1792" s="62">
        <v>53131609</v>
      </c>
      <c r="FRB1792" s="62">
        <v>53131609</v>
      </c>
      <c r="FRC1792" s="62">
        <v>53131609</v>
      </c>
      <c r="FRD1792" s="62">
        <v>53131609</v>
      </c>
      <c r="FRE1792" s="62">
        <v>53131609</v>
      </c>
      <c r="FRF1792" s="62">
        <v>53131609</v>
      </c>
      <c r="FRG1792" s="62">
        <v>53131609</v>
      </c>
      <c r="FRH1792" s="62">
        <v>53131609</v>
      </c>
      <c r="FRI1792" s="62">
        <v>53131609</v>
      </c>
      <c r="FRJ1792" s="62">
        <v>53131609</v>
      </c>
      <c r="FRK1792" s="62">
        <v>53131609</v>
      </c>
      <c r="FRL1792" s="62">
        <v>53131609</v>
      </c>
      <c r="FRM1792" s="62">
        <v>53131609</v>
      </c>
      <c r="FRN1792" s="62">
        <v>53131609</v>
      </c>
      <c r="FRO1792" s="62">
        <v>53131609</v>
      </c>
      <c r="FRP1792" s="62">
        <v>53131609</v>
      </c>
      <c r="FRQ1792" s="62">
        <v>53131609</v>
      </c>
      <c r="FRR1792" s="62">
        <v>53131609</v>
      </c>
      <c r="FRS1792" s="62">
        <v>53131609</v>
      </c>
      <c r="FRT1792" s="62">
        <v>53131609</v>
      </c>
      <c r="FRU1792" s="62">
        <v>53131609</v>
      </c>
      <c r="FRV1792" s="62">
        <v>53131609</v>
      </c>
      <c r="FRW1792" s="62">
        <v>53131609</v>
      </c>
      <c r="FRX1792" s="62">
        <v>53131609</v>
      </c>
      <c r="FRY1792" s="62">
        <v>53131609</v>
      </c>
      <c r="FRZ1792" s="62">
        <v>53131609</v>
      </c>
      <c r="FSA1792" s="62">
        <v>53131609</v>
      </c>
      <c r="FSB1792" s="62">
        <v>53131609</v>
      </c>
      <c r="FSC1792" s="62">
        <v>53131609</v>
      </c>
      <c r="FSD1792" s="62">
        <v>53131609</v>
      </c>
      <c r="FSE1792" s="62">
        <v>53131609</v>
      </c>
      <c r="FSF1792" s="62">
        <v>53131609</v>
      </c>
      <c r="FSG1792" s="62">
        <v>53131609</v>
      </c>
      <c r="FSH1792" s="62">
        <v>53131609</v>
      </c>
      <c r="FSI1792" s="62">
        <v>53131609</v>
      </c>
      <c r="FSJ1792" s="62">
        <v>53131609</v>
      </c>
      <c r="FSK1792" s="62">
        <v>53131609</v>
      </c>
      <c r="FSL1792" s="62">
        <v>53131609</v>
      </c>
      <c r="FSM1792" s="62">
        <v>53131609</v>
      </c>
      <c r="FSN1792" s="62">
        <v>53131609</v>
      </c>
      <c r="FSO1792" s="62">
        <v>53131609</v>
      </c>
      <c r="FSP1792" s="62">
        <v>53131609</v>
      </c>
      <c r="FSQ1792" s="62">
        <v>53131609</v>
      </c>
      <c r="FSR1792" s="62">
        <v>53131609</v>
      </c>
      <c r="FSS1792" s="62">
        <v>53131609</v>
      </c>
      <c r="FST1792" s="62">
        <v>53131609</v>
      </c>
      <c r="FSU1792" s="62">
        <v>53131609</v>
      </c>
      <c r="FSV1792" s="62">
        <v>53131609</v>
      </c>
      <c r="FSW1792" s="62">
        <v>53131609</v>
      </c>
      <c r="FSX1792" s="62">
        <v>53131609</v>
      </c>
      <c r="FSY1792" s="62">
        <v>53131609</v>
      </c>
      <c r="FSZ1792" s="62">
        <v>53131609</v>
      </c>
      <c r="FTA1792" s="62">
        <v>53131609</v>
      </c>
      <c r="FTB1792" s="62">
        <v>53131609</v>
      </c>
      <c r="FTC1792" s="62">
        <v>53131609</v>
      </c>
      <c r="FTD1792" s="62">
        <v>53131609</v>
      </c>
      <c r="FTE1792" s="62">
        <v>53131609</v>
      </c>
      <c r="FTF1792" s="62">
        <v>53131609</v>
      </c>
      <c r="FTG1792" s="62">
        <v>53131609</v>
      </c>
      <c r="FTH1792" s="62">
        <v>53131609</v>
      </c>
      <c r="FTI1792" s="62">
        <v>53131609</v>
      </c>
      <c r="FTJ1792" s="62">
        <v>53131609</v>
      </c>
      <c r="FTK1792" s="62">
        <v>53131609</v>
      </c>
      <c r="FTL1792" s="62">
        <v>53131609</v>
      </c>
      <c r="FTM1792" s="62">
        <v>53131609</v>
      </c>
      <c r="FTN1792" s="62">
        <v>53131609</v>
      </c>
      <c r="FTO1792" s="62">
        <v>53131609</v>
      </c>
      <c r="FTP1792" s="62">
        <v>53131609</v>
      </c>
      <c r="FTQ1792" s="62">
        <v>53131609</v>
      </c>
      <c r="FTR1792" s="62">
        <v>53131609</v>
      </c>
      <c r="FTS1792" s="62">
        <v>53131609</v>
      </c>
      <c r="FTT1792" s="62">
        <v>53131609</v>
      </c>
      <c r="FTU1792" s="62">
        <v>53131609</v>
      </c>
      <c r="FTV1792" s="62">
        <v>53131609</v>
      </c>
      <c r="FTW1792" s="62">
        <v>53131609</v>
      </c>
      <c r="FTX1792" s="62">
        <v>53131609</v>
      </c>
      <c r="FTY1792" s="62">
        <v>53131609</v>
      </c>
      <c r="FTZ1792" s="62">
        <v>53131609</v>
      </c>
      <c r="FUA1792" s="62">
        <v>53131609</v>
      </c>
      <c r="FUB1792" s="62">
        <v>53131609</v>
      </c>
      <c r="FUC1792" s="62">
        <v>53131609</v>
      </c>
      <c r="FUD1792" s="62">
        <v>53131609</v>
      </c>
      <c r="FUE1792" s="62">
        <v>53131609</v>
      </c>
      <c r="FUF1792" s="62">
        <v>53131609</v>
      </c>
      <c r="FUG1792" s="62">
        <v>53131609</v>
      </c>
      <c r="FUH1792" s="62">
        <v>53131609</v>
      </c>
      <c r="FUI1792" s="62">
        <v>53131609</v>
      </c>
      <c r="FUJ1792" s="62">
        <v>53131609</v>
      </c>
      <c r="FUK1792" s="62">
        <v>53131609</v>
      </c>
      <c r="FUL1792" s="62">
        <v>53131609</v>
      </c>
      <c r="FUM1792" s="62">
        <v>53131609</v>
      </c>
      <c r="FUN1792" s="62">
        <v>53131609</v>
      </c>
      <c r="FUO1792" s="62">
        <v>53131609</v>
      </c>
      <c r="FUP1792" s="62">
        <v>53131609</v>
      </c>
      <c r="FUQ1792" s="62">
        <v>53131609</v>
      </c>
      <c r="FUR1792" s="62">
        <v>53131609</v>
      </c>
      <c r="FUS1792" s="62">
        <v>53131609</v>
      </c>
      <c r="FUT1792" s="62">
        <v>53131609</v>
      </c>
      <c r="FUU1792" s="62">
        <v>53131609</v>
      </c>
      <c r="FUV1792" s="62">
        <v>53131609</v>
      </c>
      <c r="FUW1792" s="62">
        <v>53131609</v>
      </c>
      <c r="FUX1792" s="62">
        <v>53131609</v>
      </c>
      <c r="FUY1792" s="62">
        <v>53131609</v>
      </c>
      <c r="FUZ1792" s="62">
        <v>53131609</v>
      </c>
      <c r="FVA1792" s="62">
        <v>53131609</v>
      </c>
      <c r="FVB1792" s="62">
        <v>53131609</v>
      </c>
      <c r="FVC1792" s="62">
        <v>53131609</v>
      </c>
      <c r="FVD1792" s="62">
        <v>53131609</v>
      </c>
      <c r="FVE1792" s="62">
        <v>53131609</v>
      </c>
      <c r="FVF1792" s="62">
        <v>53131609</v>
      </c>
      <c r="FVG1792" s="62">
        <v>53131609</v>
      </c>
      <c r="FVH1792" s="62">
        <v>53131609</v>
      </c>
      <c r="FVI1792" s="62">
        <v>53131609</v>
      </c>
      <c r="FVJ1792" s="62">
        <v>53131609</v>
      </c>
      <c r="FVK1792" s="62">
        <v>53131609</v>
      </c>
      <c r="FVL1792" s="62">
        <v>53131609</v>
      </c>
      <c r="FVM1792" s="62">
        <v>53131609</v>
      </c>
      <c r="FVN1792" s="62">
        <v>53131609</v>
      </c>
      <c r="FVO1792" s="62">
        <v>53131609</v>
      </c>
      <c r="FVP1792" s="62">
        <v>53131609</v>
      </c>
      <c r="FVQ1792" s="62">
        <v>53131609</v>
      </c>
      <c r="FVR1792" s="62">
        <v>53131609</v>
      </c>
      <c r="FVS1792" s="62">
        <v>53131609</v>
      </c>
      <c r="FVT1792" s="62">
        <v>53131609</v>
      </c>
      <c r="FVU1792" s="62">
        <v>53131609</v>
      </c>
      <c r="FVV1792" s="62">
        <v>53131609</v>
      </c>
      <c r="FVW1792" s="62">
        <v>53131609</v>
      </c>
      <c r="FVX1792" s="62">
        <v>53131609</v>
      </c>
      <c r="FVY1792" s="62">
        <v>53131609</v>
      </c>
      <c r="FVZ1792" s="62">
        <v>53131609</v>
      </c>
      <c r="FWA1792" s="62">
        <v>53131609</v>
      </c>
      <c r="FWB1792" s="62">
        <v>53131609</v>
      </c>
      <c r="FWC1792" s="62">
        <v>53131609</v>
      </c>
      <c r="FWD1792" s="62">
        <v>53131609</v>
      </c>
      <c r="FWE1792" s="62">
        <v>53131609</v>
      </c>
      <c r="FWF1792" s="62">
        <v>53131609</v>
      </c>
      <c r="FWG1792" s="62">
        <v>53131609</v>
      </c>
      <c r="FWH1792" s="62">
        <v>53131609</v>
      </c>
      <c r="FWI1792" s="62">
        <v>53131609</v>
      </c>
      <c r="FWJ1792" s="62">
        <v>53131609</v>
      </c>
      <c r="FWK1792" s="62">
        <v>53131609</v>
      </c>
      <c r="FWL1792" s="62">
        <v>53131609</v>
      </c>
      <c r="FWM1792" s="62">
        <v>53131609</v>
      </c>
      <c r="FWN1792" s="62">
        <v>53131609</v>
      </c>
      <c r="FWO1792" s="62">
        <v>53131609</v>
      </c>
      <c r="FWP1792" s="62">
        <v>53131609</v>
      </c>
      <c r="FWQ1792" s="62">
        <v>53131609</v>
      </c>
      <c r="FWR1792" s="62">
        <v>53131609</v>
      </c>
      <c r="FWS1792" s="62">
        <v>53131609</v>
      </c>
      <c r="FWT1792" s="62">
        <v>53131609</v>
      </c>
      <c r="FWU1792" s="62">
        <v>53131609</v>
      </c>
      <c r="FWV1792" s="62">
        <v>53131609</v>
      </c>
      <c r="FWW1792" s="62">
        <v>53131609</v>
      </c>
      <c r="FWX1792" s="62">
        <v>53131609</v>
      </c>
      <c r="FWY1792" s="62">
        <v>53131609</v>
      </c>
      <c r="FWZ1792" s="62">
        <v>53131609</v>
      </c>
      <c r="FXA1792" s="62">
        <v>53131609</v>
      </c>
      <c r="FXB1792" s="62">
        <v>53131609</v>
      </c>
      <c r="FXC1792" s="62">
        <v>53131609</v>
      </c>
      <c r="FXD1792" s="62">
        <v>53131609</v>
      </c>
      <c r="FXE1792" s="62">
        <v>53131609</v>
      </c>
      <c r="FXF1792" s="62">
        <v>53131609</v>
      </c>
      <c r="FXG1792" s="62">
        <v>53131609</v>
      </c>
      <c r="FXH1792" s="62">
        <v>53131609</v>
      </c>
      <c r="FXI1792" s="62">
        <v>53131609</v>
      </c>
      <c r="FXJ1792" s="62">
        <v>53131609</v>
      </c>
      <c r="FXK1792" s="62">
        <v>53131609</v>
      </c>
      <c r="FXL1792" s="62">
        <v>53131609</v>
      </c>
      <c r="FXM1792" s="62">
        <v>53131609</v>
      </c>
      <c r="FXN1792" s="62">
        <v>53131609</v>
      </c>
      <c r="FXO1792" s="62">
        <v>53131609</v>
      </c>
      <c r="FXP1792" s="62">
        <v>53131609</v>
      </c>
      <c r="FXQ1792" s="62">
        <v>53131609</v>
      </c>
      <c r="FXR1792" s="62">
        <v>53131609</v>
      </c>
      <c r="FXS1792" s="62">
        <v>53131609</v>
      </c>
      <c r="FXT1792" s="62">
        <v>53131609</v>
      </c>
      <c r="FXU1792" s="62">
        <v>53131609</v>
      </c>
      <c r="FXV1792" s="62">
        <v>53131609</v>
      </c>
      <c r="FXW1792" s="62">
        <v>53131609</v>
      </c>
      <c r="FXX1792" s="62">
        <v>53131609</v>
      </c>
      <c r="FXY1792" s="62">
        <v>53131609</v>
      </c>
      <c r="FXZ1792" s="62">
        <v>53131609</v>
      </c>
      <c r="FYA1792" s="62">
        <v>53131609</v>
      </c>
      <c r="FYB1792" s="62">
        <v>53131609</v>
      </c>
      <c r="FYC1792" s="62">
        <v>53131609</v>
      </c>
      <c r="FYD1792" s="62">
        <v>53131609</v>
      </c>
      <c r="FYE1792" s="62">
        <v>53131609</v>
      </c>
      <c r="FYF1792" s="62">
        <v>53131609</v>
      </c>
      <c r="FYG1792" s="62">
        <v>53131609</v>
      </c>
      <c r="FYH1792" s="62">
        <v>53131609</v>
      </c>
      <c r="FYI1792" s="62">
        <v>53131609</v>
      </c>
      <c r="FYJ1792" s="62">
        <v>53131609</v>
      </c>
      <c r="FYK1792" s="62">
        <v>53131609</v>
      </c>
      <c r="FYL1792" s="62">
        <v>53131609</v>
      </c>
      <c r="FYM1792" s="62">
        <v>53131609</v>
      </c>
      <c r="FYN1792" s="62">
        <v>53131609</v>
      </c>
      <c r="FYO1792" s="62">
        <v>53131609</v>
      </c>
      <c r="FYP1792" s="62">
        <v>53131609</v>
      </c>
      <c r="FYQ1792" s="62">
        <v>53131609</v>
      </c>
      <c r="FYR1792" s="62">
        <v>53131609</v>
      </c>
      <c r="FYS1792" s="62">
        <v>53131609</v>
      </c>
      <c r="FYT1792" s="62">
        <v>53131609</v>
      </c>
      <c r="FYU1792" s="62">
        <v>53131609</v>
      </c>
      <c r="FYV1792" s="62">
        <v>53131609</v>
      </c>
      <c r="FYW1792" s="62">
        <v>53131609</v>
      </c>
      <c r="FYX1792" s="62">
        <v>53131609</v>
      </c>
      <c r="FYY1792" s="62">
        <v>53131609</v>
      </c>
      <c r="FYZ1792" s="62">
        <v>53131609</v>
      </c>
      <c r="FZA1792" s="62">
        <v>53131609</v>
      </c>
      <c r="FZB1792" s="62">
        <v>53131609</v>
      </c>
      <c r="FZC1792" s="62">
        <v>53131609</v>
      </c>
      <c r="FZD1792" s="62">
        <v>53131609</v>
      </c>
      <c r="FZE1792" s="62">
        <v>53131609</v>
      </c>
      <c r="FZF1792" s="62">
        <v>53131609</v>
      </c>
      <c r="FZG1792" s="62">
        <v>53131609</v>
      </c>
      <c r="FZH1792" s="62">
        <v>53131609</v>
      </c>
      <c r="FZI1792" s="62">
        <v>53131609</v>
      </c>
      <c r="FZJ1792" s="62">
        <v>53131609</v>
      </c>
      <c r="FZK1792" s="62">
        <v>53131609</v>
      </c>
      <c r="FZL1792" s="62">
        <v>53131609</v>
      </c>
      <c r="FZM1792" s="62">
        <v>53131609</v>
      </c>
      <c r="FZN1792" s="62">
        <v>53131609</v>
      </c>
      <c r="FZO1792" s="62">
        <v>53131609</v>
      </c>
      <c r="FZP1792" s="62">
        <v>53131609</v>
      </c>
      <c r="FZQ1792" s="62">
        <v>53131609</v>
      </c>
      <c r="FZR1792" s="62">
        <v>53131609</v>
      </c>
      <c r="FZS1792" s="62">
        <v>53131609</v>
      </c>
      <c r="FZT1792" s="62">
        <v>53131609</v>
      </c>
      <c r="FZU1792" s="62">
        <v>53131609</v>
      </c>
      <c r="FZV1792" s="62">
        <v>53131609</v>
      </c>
      <c r="FZW1792" s="62">
        <v>53131609</v>
      </c>
      <c r="FZX1792" s="62">
        <v>53131609</v>
      </c>
      <c r="FZY1792" s="62">
        <v>53131609</v>
      </c>
      <c r="FZZ1792" s="62">
        <v>53131609</v>
      </c>
      <c r="GAA1792" s="62">
        <v>53131609</v>
      </c>
      <c r="GAB1792" s="62">
        <v>53131609</v>
      </c>
      <c r="GAC1792" s="62">
        <v>53131609</v>
      </c>
      <c r="GAD1792" s="62">
        <v>53131609</v>
      </c>
      <c r="GAE1792" s="62">
        <v>53131609</v>
      </c>
      <c r="GAF1792" s="62">
        <v>53131609</v>
      </c>
      <c r="GAG1792" s="62">
        <v>53131609</v>
      </c>
      <c r="GAH1792" s="62">
        <v>53131609</v>
      </c>
      <c r="GAI1792" s="62">
        <v>53131609</v>
      </c>
      <c r="GAJ1792" s="62">
        <v>53131609</v>
      </c>
      <c r="GAK1792" s="62">
        <v>53131609</v>
      </c>
      <c r="GAL1792" s="62">
        <v>53131609</v>
      </c>
      <c r="GAM1792" s="62">
        <v>53131609</v>
      </c>
      <c r="GAN1792" s="62">
        <v>53131609</v>
      </c>
      <c r="GAO1792" s="62">
        <v>53131609</v>
      </c>
      <c r="GAP1792" s="62">
        <v>53131609</v>
      </c>
      <c r="GAQ1792" s="62">
        <v>53131609</v>
      </c>
      <c r="GAR1792" s="62">
        <v>53131609</v>
      </c>
      <c r="GAS1792" s="62">
        <v>53131609</v>
      </c>
      <c r="GAT1792" s="62">
        <v>53131609</v>
      </c>
      <c r="GAU1792" s="62">
        <v>53131609</v>
      </c>
      <c r="GAV1792" s="62">
        <v>53131609</v>
      </c>
      <c r="GAW1792" s="62">
        <v>53131609</v>
      </c>
      <c r="GAX1792" s="62">
        <v>53131609</v>
      </c>
      <c r="GAY1792" s="62">
        <v>53131609</v>
      </c>
      <c r="GAZ1792" s="62">
        <v>53131609</v>
      </c>
      <c r="GBA1792" s="62">
        <v>53131609</v>
      </c>
      <c r="GBB1792" s="62">
        <v>53131609</v>
      </c>
      <c r="GBC1792" s="62">
        <v>53131609</v>
      </c>
      <c r="GBD1792" s="62">
        <v>53131609</v>
      </c>
      <c r="GBE1792" s="62">
        <v>53131609</v>
      </c>
      <c r="GBF1792" s="62">
        <v>53131609</v>
      </c>
      <c r="GBG1792" s="62">
        <v>53131609</v>
      </c>
      <c r="GBH1792" s="62">
        <v>53131609</v>
      </c>
      <c r="GBI1792" s="62">
        <v>53131609</v>
      </c>
      <c r="GBJ1792" s="62">
        <v>53131609</v>
      </c>
      <c r="GBK1792" s="62">
        <v>53131609</v>
      </c>
      <c r="GBL1792" s="62">
        <v>53131609</v>
      </c>
      <c r="GBM1792" s="62">
        <v>53131609</v>
      </c>
      <c r="GBN1792" s="62">
        <v>53131609</v>
      </c>
      <c r="GBO1792" s="62">
        <v>53131609</v>
      </c>
      <c r="GBP1792" s="62">
        <v>53131609</v>
      </c>
      <c r="GBQ1792" s="62">
        <v>53131609</v>
      </c>
      <c r="GBR1792" s="62">
        <v>53131609</v>
      </c>
      <c r="GBS1792" s="62">
        <v>53131609</v>
      </c>
      <c r="GBT1792" s="62">
        <v>53131609</v>
      </c>
      <c r="GBU1792" s="62">
        <v>53131609</v>
      </c>
      <c r="GBV1792" s="62">
        <v>53131609</v>
      </c>
      <c r="GBW1792" s="62">
        <v>53131609</v>
      </c>
      <c r="GBX1792" s="62">
        <v>53131609</v>
      </c>
      <c r="GBY1792" s="62">
        <v>53131609</v>
      </c>
      <c r="GBZ1792" s="62">
        <v>53131609</v>
      </c>
      <c r="GCA1792" s="62">
        <v>53131609</v>
      </c>
      <c r="GCB1792" s="62">
        <v>53131609</v>
      </c>
      <c r="GCC1792" s="62">
        <v>53131609</v>
      </c>
      <c r="GCD1792" s="62">
        <v>53131609</v>
      </c>
      <c r="GCE1792" s="62">
        <v>53131609</v>
      </c>
      <c r="GCF1792" s="62">
        <v>53131609</v>
      </c>
      <c r="GCG1792" s="62">
        <v>53131609</v>
      </c>
      <c r="GCH1792" s="62">
        <v>53131609</v>
      </c>
      <c r="GCI1792" s="62">
        <v>53131609</v>
      </c>
      <c r="GCJ1792" s="62">
        <v>53131609</v>
      </c>
      <c r="GCK1792" s="62">
        <v>53131609</v>
      </c>
      <c r="GCL1792" s="62">
        <v>53131609</v>
      </c>
      <c r="GCM1792" s="62">
        <v>53131609</v>
      </c>
      <c r="GCN1792" s="62">
        <v>53131609</v>
      </c>
      <c r="GCO1792" s="62">
        <v>53131609</v>
      </c>
      <c r="GCP1792" s="62">
        <v>53131609</v>
      </c>
      <c r="GCQ1792" s="62">
        <v>53131609</v>
      </c>
      <c r="GCR1792" s="62">
        <v>53131609</v>
      </c>
      <c r="GCS1792" s="62">
        <v>53131609</v>
      </c>
      <c r="GCT1792" s="62">
        <v>53131609</v>
      </c>
      <c r="GCU1792" s="62">
        <v>53131609</v>
      </c>
      <c r="GCV1792" s="62">
        <v>53131609</v>
      </c>
      <c r="GCW1792" s="62">
        <v>53131609</v>
      </c>
      <c r="GCX1792" s="62">
        <v>53131609</v>
      </c>
      <c r="GCY1792" s="62">
        <v>53131609</v>
      </c>
      <c r="GCZ1792" s="62">
        <v>53131609</v>
      </c>
      <c r="GDA1792" s="62">
        <v>53131609</v>
      </c>
      <c r="GDB1792" s="62">
        <v>53131609</v>
      </c>
      <c r="GDC1792" s="62">
        <v>53131609</v>
      </c>
      <c r="GDD1792" s="62">
        <v>53131609</v>
      </c>
      <c r="GDE1792" s="62">
        <v>53131609</v>
      </c>
      <c r="GDF1792" s="62">
        <v>53131609</v>
      </c>
      <c r="GDG1792" s="62">
        <v>53131609</v>
      </c>
      <c r="GDH1792" s="62">
        <v>53131609</v>
      </c>
      <c r="GDI1792" s="62">
        <v>53131609</v>
      </c>
      <c r="GDJ1792" s="62">
        <v>53131609</v>
      </c>
      <c r="GDK1792" s="62">
        <v>53131609</v>
      </c>
      <c r="GDL1792" s="62">
        <v>53131609</v>
      </c>
      <c r="GDM1792" s="62">
        <v>53131609</v>
      </c>
      <c r="GDN1792" s="62">
        <v>53131609</v>
      </c>
      <c r="GDO1792" s="62">
        <v>53131609</v>
      </c>
      <c r="GDP1792" s="62">
        <v>53131609</v>
      </c>
      <c r="GDQ1792" s="62">
        <v>53131609</v>
      </c>
      <c r="GDR1792" s="62">
        <v>53131609</v>
      </c>
      <c r="GDS1792" s="62">
        <v>53131609</v>
      </c>
      <c r="GDT1792" s="62">
        <v>53131609</v>
      </c>
      <c r="GDU1792" s="62">
        <v>53131609</v>
      </c>
      <c r="GDV1792" s="62">
        <v>53131609</v>
      </c>
      <c r="GDW1792" s="62">
        <v>53131609</v>
      </c>
      <c r="GDX1792" s="62">
        <v>53131609</v>
      </c>
      <c r="GDY1792" s="62">
        <v>53131609</v>
      </c>
      <c r="GDZ1792" s="62">
        <v>53131609</v>
      </c>
      <c r="GEA1792" s="62">
        <v>53131609</v>
      </c>
      <c r="GEB1792" s="62">
        <v>53131609</v>
      </c>
      <c r="GEC1792" s="62">
        <v>53131609</v>
      </c>
      <c r="GED1792" s="62">
        <v>53131609</v>
      </c>
      <c r="GEE1792" s="62">
        <v>53131609</v>
      </c>
      <c r="GEF1792" s="62">
        <v>53131609</v>
      </c>
      <c r="GEG1792" s="62">
        <v>53131609</v>
      </c>
      <c r="GEH1792" s="62">
        <v>53131609</v>
      </c>
      <c r="GEI1792" s="62">
        <v>53131609</v>
      </c>
      <c r="GEJ1792" s="62">
        <v>53131609</v>
      </c>
      <c r="GEK1792" s="62">
        <v>53131609</v>
      </c>
      <c r="GEL1792" s="62">
        <v>53131609</v>
      </c>
      <c r="GEM1792" s="62">
        <v>53131609</v>
      </c>
      <c r="GEN1792" s="62">
        <v>53131609</v>
      </c>
      <c r="GEO1792" s="62">
        <v>53131609</v>
      </c>
      <c r="GEP1792" s="62">
        <v>53131609</v>
      </c>
      <c r="GEQ1792" s="62">
        <v>53131609</v>
      </c>
      <c r="GER1792" s="62">
        <v>53131609</v>
      </c>
      <c r="GES1792" s="62">
        <v>53131609</v>
      </c>
      <c r="GET1792" s="62">
        <v>53131609</v>
      </c>
      <c r="GEU1792" s="62">
        <v>53131609</v>
      </c>
      <c r="GEV1792" s="62">
        <v>53131609</v>
      </c>
      <c r="GEW1792" s="62">
        <v>53131609</v>
      </c>
      <c r="GEX1792" s="62">
        <v>53131609</v>
      </c>
      <c r="GEY1792" s="62">
        <v>53131609</v>
      </c>
      <c r="GEZ1792" s="62">
        <v>53131609</v>
      </c>
      <c r="GFA1792" s="62">
        <v>53131609</v>
      </c>
      <c r="GFB1792" s="62">
        <v>53131609</v>
      </c>
      <c r="GFC1792" s="62">
        <v>53131609</v>
      </c>
      <c r="GFD1792" s="62">
        <v>53131609</v>
      </c>
      <c r="GFE1792" s="62">
        <v>53131609</v>
      </c>
      <c r="GFF1792" s="62">
        <v>53131609</v>
      </c>
      <c r="GFG1792" s="62">
        <v>53131609</v>
      </c>
      <c r="GFH1792" s="62">
        <v>53131609</v>
      </c>
      <c r="GFI1792" s="62">
        <v>53131609</v>
      </c>
      <c r="GFJ1792" s="62">
        <v>53131609</v>
      </c>
      <c r="GFK1792" s="62">
        <v>53131609</v>
      </c>
      <c r="GFL1792" s="62">
        <v>53131609</v>
      </c>
      <c r="GFM1792" s="62">
        <v>53131609</v>
      </c>
      <c r="GFN1792" s="62">
        <v>53131609</v>
      </c>
      <c r="GFO1792" s="62">
        <v>53131609</v>
      </c>
      <c r="GFP1792" s="62">
        <v>53131609</v>
      </c>
      <c r="GFQ1792" s="62">
        <v>53131609</v>
      </c>
      <c r="GFR1792" s="62">
        <v>53131609</v>
      </c>
      <c r="GFS1792" s="62">
        <v>53131609</v>
      </c>
      <c r="GFT1792" s="62">
        <v>53131609</v>
      </c>
      <c r="GFU1792" s="62">
        <v>53131609</v>
      </c>
      <c r="GFV1792" s="62">
        <v>53131609</v>
      </c>
      <c r="GFW1792" s="62">
        <v>53131609</v>
      </c>
      <c r="GFX1792" s="62">
        <v>53131609</v>
      </c>
      <c r="GFY1792" s="62">
        <v>53131609</v>
      </c>
      <c r="GFZ1792" s="62">
        <v>53131609</v>
      </c>
      <c r="GGA1792" s="62">
        <v>53131609</v>
      </c>
      <c r="GGB1792" s="62">
        <v>53131609</v>
      </c>
      <c r="GGC1792" s="62">
        <v>53131609</v>
      </c>
      <c r="GGD1792" s="62">
        <v>53131609</v>
      </c>
      <c r="GGE1792" s="62">
        <v>53131609</v>
      </c>
      <c r="GGF1792" s="62">
        <v>53131609</v>
      </c>
      <c r="GGG1792" s="62">
        <v>53131609</v>
      </c>
      <c r="GGH1792" s="62">
        <v>53131609</v>
      </c>
      <c r="GGI1792" s="62">
        <v>53131609</v>
      </c>
      <c r="GGJ1792" s="62">
        <v>53131609</v>
      </c>
      <c r="GGK1792" s="62">
        <v>53131609</v>
      </c>
      <c r="GGL1792" s="62">
        <v>53131609</v>
      </c>
      <c r="GGM1792" s="62">
        <v>53131609</v>
      </c>
      <c r="GGN1792" s="62">
        <v>53131609</v>
      </c>
      <c r="GGO1792" s="62">
        <v>53131609</v>
      </c>
      <c r="GGP1792" s="62">
        <v>53131609</v>
      </c>
      <c r="GGQ1792" s="62">
        <v>53131609</v>
      </c>
      <c r="GGR1792" s="62">
        <v>53131609</v>
      </c>
      <c r="GGS1792" s="62">
        <v>53131609</v>
      </c>
      <c r="GGT1792" s="62">
        <v>53131609</v>
      </c>
      <c r="GGU1792" s="62">
        <v>53131609</v>
      </c>
      <c r="GGV1792" s="62">
        <v>53131609</v>
      </c>
      <c r="GGW1792" s="62">
        <v>53131609</v>
      </c>
      <c r="GGX1792" s="62">
        <v>53131609</v>
      </c>
      <c r="GGY1792" s="62">
        <v>53131609</v>
      </c>
      <c r="GGZ1792" s="62">
        <v>53131609</v>
      </c>
      <c r="GHA1792" s="62">
        <v>53131609</v>
      </c>
      <c r="GHB1792" s="62">
        <v>53131609</v>
      </c>
      <c r="GHC1792" s="62">
        <v>53131609</v>
      </c>
      <c r="GHD1792" s="62">
        <v>53131609</v>
      </c>
      <c r="GHE1792" s="62">
        <v>53131609</v>
      </c>
      <c r="GHF1792" s="62">
        <v>53131609</v>
      </c>
      <c r="GHG1792" s="62">
        <v>53131609</v>
      </c>
      <c r="GHH1792" s="62">
        <v>53131609</v>
      </c>
      <c r="GHI1792" s="62">
        <v>53131609</v>
      </c>
      <c r="GHJ1792" s="62">
        <v>53131609</v>
      </c>
      <c r="GHK1792" s="62">
        <v>53131609</v>
      </c>
      <c r="GHL1792" s="62">
        <v>53131609</v>
      </c>
      <c r="GHM1792" s="62">
        <v>53131609</v>
      </c>
      <c r="GHN1792" s="62">
        <v>53131609</v>
      </c>
      <c r="GHO1792" s="62">
        <v>53131609</v>
      </c>
      <c r="GHP1792" s="62">
        <v>53131609</v>
      </c>
      <c r="GHQ1792" s="62">
        <v>53131609</v>
      </c>
      <c r="GHR1792" s="62">
        <v>53131609</v>
      </c>
      <c r="GHS1792" s="62">
        <v>53131609</v>
      </c>
      <c r="GHT1792" s="62">
        <v>53131609</v>
      </c>
      <c r="GHU1792" s="62">
        <v>53131609</v>
      </c>
      <c r="GHV1792" s="62">
        <v>53131609</v>
      </c>
      <c r="GHW1792" s="62">
        <v>53131609</v>
      </c>
      <c r="GHX1792" s="62">
        <v>53131609</v>
      </c>
      <c r="GHY1792" s="62">
        <v>53131609</v>
      </c>
      <c r="GHZ1792" s="62">
        <v>53131609</v>
      </c>
      <c r="GIA1792" s="62">
        <v>53131609</v>
      </c>
      <c r="GIB1792" s="62">
        <v>53131609</v>
      </c>
      <c r="GIC1792" s="62">
        <v>53131609</v>
      </c>
      <c r="GID1792" s="62">
        <v>53131609</v>
      </c>
      <c r="GIE1792" s="62">
        <v>53131609</v>
      </c>
      <c r="GIF1792" s="62">
        <v>53131609</v>
      </c>
      <c r="GIG1792" s="62">
        <v>53131609</v>
      </c>
      <c r="GIH1792" s="62">
        <v>53131609</v>
      </c>
      <c r="GII1792" s="62">
        <v>53131609</v>
      </c>
      <c r="GIJ1792" s="62">
        <v>53131609</v>
      </c>
      <c r="GIK1792" s="62">
        <v>53131609</v>
      </c>
      <c r="GIL1792" s="62">
        <v>53131609</v>
      </c>
      <c r="GIM1792" s="62">
        <v>53131609</v>
      </c>
      <c r="GIN1792" s="62">
        <v>53131609</v>
      </c>
      <c r="GIO1792" s="62">
        <v>53131609</v>
      </c>
      <c r="GIP1792" s="62">
        <v>53131609</v>
      </c>
      <c r="GIQ1792" s="62">
        <v>53131609</v>
      </c>
      <c r="GIR1792" s="62">
        <v>53131609</v>
      </c>
      <c r="GIS1792" s="62">
        <v>53131609</v>
      </c>
      <c r="GIT1792" s="62">
        <v>53131609</v>
      </c>
      <c r="GIU1792" s="62">
        <v>53131609</v>
      </c>
      <c r="GIV1792" s="62">
        <v>53131609</v>
      </c>
      <c r="GIW1792" s="62">
        <v>53131609</v>
      </c>
      <c r="GIX1792" s="62">
        <v>53131609</v>
      </c>
      <c r="GIY1792" s="62">
        <v>53131609</v>
      </c>
      <c r="GIZ1792" s="62">
        <v>53131609</v>
      </c>
      <c r="GJA1792" s="62">
        <v>53131609</v>
      </c>
      <c r="GJB1792" s="62">
        <v>53131609</v>
      </c>
      <c r="GJC1792" s="62">
        <v>53131609</v>
      </c>
      <c r="GJD1792" s="62">
        <v>53131609</v>
      </c>
      <c r="GJE1792" s="62">
        <v>53131609</v>
      </c>
      <c r="GJF1792" s="62">
        <v>53131609</v>
      </c>
      <c r="GJG1792" s="62">
        <v>53131609</v>
      </c>
      <c r="GJH1792" s="62">
        <v>53131609</v>
      </c>
      <c r="GJI1792" s="62">
        <v>53131609</v>
      </c>
      <c r="GJJ1792" s="62">
        <v>53131609</v>
      </c>
      <c r="GJK1792" s="62">
        <v>53131609</v>
      </c>
      <c r="GJL1792" s="62">
        <v>53131609</v>
      </c>
      <c r="GJM1792" s="62">
        <v>53131609</v>
      </c>
      <c r="GJN1792" s="62">
        <v>53131609</v>
      </c>
      <c r="GJO1792" s="62">
        <v>53131609</v>
      </c>
      <c r="GJP1792" s="62">
        <v>53131609</v>
      </c>
      <c r="GJQ1792" s="62">
        <v>53131609</v>
      </c>
      <c r="GJR1792" s="62">
        <v>53131609</v>
      </c>
      <c r="GJS1792" s="62">
        <v>53131609</v>
      </c>
      <c r="GJT1792" s="62">
        <v>53131609</v>
      </c>
      <c r="GJU1792" s="62">
        <v>53131609</v>
      </c>
      <c r="GJV1792" s="62">
        <v>53131609</v>
      </c>
      <c r="GJW1792" s="62">
        <v>53131609</v>
      </c>
      <c r="GJX1792" s="62">
        <v>53131609</v>
      </c>
      <c r="GJY1792" s="62">
        <v>53131609</v>
      </c>
      <c r="GJZ1792" s="62">
        <v>53131609</v>
      </c>
      <c r="GKA1792" s="62">
        <v>53131609</v>
      </c>
      <c r="GKB1792" s="62">
        <v>53131609</v>
      </c>
      <c r="GKC1792" s="62">
        <v>53131609</v>
      </c>
      <c r="GKD1792" s="62">
        <v>53131609</v>
      </c>
      <c r="GKE1792" s="62">
        <v>53131609</v>
      </c>
      <c r="GKF1792" s="62">
        <v>53131609</v>
      </c>
      <c r="GKG1792" s="62">
        <v>53131609</v>
      </c>
      <c r="GKH1792" s="62">
        <v>53131609</v>
      </c>
      <c r="GKI1792" s="62">
        <v>53131609</v>
      </c>
      <c r="GKJ1792" s="62">
        <v>53131609</v>
      </c>
      <c r="GKK1792" s="62">
        <v>53131609</v>
      </c>
      <c r="GKL1792" s="62">
        <v>53131609</v>
      </c>
      <c r="GKM1792" s="62">
        <v>53131609</v>
      </c>
      <c r="GKN1792" s="62">
        <v>53131609</v>
      </c>
      <c r="GKO1792" s="62">
        <v>53131609</v>
      </c>
      <c r="GKP1792" s="62">
        <v>53131609</v>
      </c>
      <c r="GKQ1792" s="62">
        <v>53131609</v>
      </c>
      <c r="GKR1792" s="62">
        <v>53131609</v>
      </c>
      <c r="GKS1792" s="62">
        <v>53131609</v>
      </c>
      <c r="GKT1792" s="62">
        <v>53131609</v>
      </c>
      <c r="GKU1792" s="62">
        <v>53131609</v>
      </c>
      <c r="GKV1792" s="62">
        <v>53131609</v>
      </c>
      <c r="GKW1792" s="62">
        <v>53131609</v>
      </c>
      <c r="GKX1792" s="62">
        <v>53131609</v>
      </c>
      <c r="GKY1792" s="62">
        <v>53131609</v>
      </c>
      <c r="GKZ1792" s="62">
        <v>53131609</v>
      </c>
      <c r="GLA1792" s="62">
        <v>53131609</v>
      </c>
      <c r="GLB1792" s="62">
        <v>53131609</v>
      </c>
      <c r="GLC1792" s="62">
        <v>53131609</v>
      </c>
      <c r="GLD1792" s="62">
        <v>53131609</v>
      </c>
      <c r="GLE1792" s="62">
        <v>53131609</v>
      </c>
      <c r="GLF1792" s="62">
        <v>53131609</v>
      </c>
      <c r="GLG1792" s="62">
        <v>53131609</v>
      </c>
      <c r="GLH1792" s="62">
        <v>53131609</v>
      </c>
      <c r="GLI1792" s="62">
        <v>53131609</v>
      </c>
      <c r="GLJ1792" s="62">
        <v>53131609</v>
      </c>
      <c r="GLK1792" s="62">
        <v>53131609</v>
      </c>
      <c r="GLL1792" s="62">
        <v>53131609</v>
      </c>
      <c r="GLM1792" s="62">
        <v>53131609</v>
      </c>
      <c r="GLN1792" s="62">
        <v>53131609</v>
      </c>
      <c r="GLO1792" s="62">
        <v>53131609</v>
      </c>
      <c r="GLP1792" s="62">
        <v>53131609</v>
      </c>
      <c r="GLQ1792" s="62">
        <v>53131609</v>
      </c>
      <c r="GLR1792" s="62">
        <v>53131609</v>
      </c>
      <c r="GLS1792" s="62">
        <v>53131609</v>
      </c>
      <c r="GLT1792" s="62">
        <v>53131609</v>
      </c>
      <c r="GLU1792" s="62">
        <v>53131609</v>
      </c>
      <c r="GLV1792" s="62">
        <v>53131609</v>
      </c>
      <c r="GLW1792" s="62">
        <v>53131609</v>
      </c>
      <c r="GLX1792" s="62">
        <v>53131609</v>
      </c>
      <c r="GLY1792" s="62">
        <v>53131609</v>
      </c>
      <c r="GLZ1792" s="62">
        <v>53131609</v>
      </c>
      <c r="GMA1792" s="62">
        <v>53131609</v>
      </c>
      <c r="GMB1792" s="62">
        <v>53131609</v>
      </c>
      <c r="GMC1792" s="62">
        <v>53131609</v>
      </c>
      <c r="GMD1792" s="62">
        <v>53131609</v>
      </c>
      <c r="GME1792" s="62">
        <v>53131609</v>
      </c>
      <c r="GMF1792" s="62">
        <v>53131609</v>
      </c>
      <c r="GMG1792" s="62">
        <v>53131609</v>
      </c>
      <c r="GMH1792" s="62">
        <v>53131609</v>
      </c>
      <c r="GMI1792" s="62">
        <v>53131609</v>
      </c>
      <c r="GMJ1792" s="62">
        <v>53131609</v>
      </c>
      <c r="GMK1792" s="62">
        <v>53131609</v>
      </c>
      <c r="GML1792" s="62">
        <v>53131609</v>
      </c>
      <c r="GMM1792" s="62">
        <v>53131609</v>
      </c>
      <c r="GMN1792" s="62">
        <v>53131609</v>
      </c>
      <c r="GMO1792" s="62">
        <v>53131609</v>
      </c>
      <c r="GMP1792" s="62">
        <v>53131609</v>
      </c>
      <c r="GMQ1792" s="62">
        <v>53131609</v>
      </c>
      <c r="GMR1792" s="62">
        <v>53131609</v>
      </c>
      <c r="GMS1792" s="62">
        <v>53131609</v>
      </c>
      <c r="GMT1792" s="62">
        <v>53131609</v>
      </c>
      <c r="GMU1792" s="62">
        <v>53131609</v>
      </c>
      <c r="GMV1792" s="62">
        <v>53131609</v>
      </c>
      <c r="GMW1792" s="62">
        <v>53131609</v>
      </c>
      <c r="GMX1792" s="62">
        <v>53131609</v>
      </c>
      <c r="GMY1792" s="62">
        <v>53131609</v>
      </c>
      <c r="GMZ1792" s="62">
        <v>53131609</v>
      </c>
      <c r="GNA1792" s="62">
        <v>53131609</v>
      </c>
      <c r="GNB1792" s="62">
        <v>53131609</v>
      </c>
      <c r="GNC1792" s="62">
        <v>53131609</v>
      </c>
      <c r="GND1792" s="62">
        <v>53131609</v>
      </c>
      <c r="GNE1792" s="62">
        <v>53131609</v>
      </c>
      <c r="GNF1792" s="62">
        <v>53131609</v>
      </c>
      <c r="GNG1792" s="62">
        <v>53131609</v>
      </c>
      <c r="GNH1792" s="62">
        <v>53131609</v>
      </c>
      <c r="GNI1792" s="62">
        <v>53131609</v>
      </c>
      <c r="GNJ1792" s="62">
        <v>53131609</v>
      </c>
      <c r="GNK1792" s="62">
        <v>53131609</v>
      </c>
      <c r="GNL1792" s="62">
        <v>53131609</v>
      </c>
      <c r="GNM1792" s="62">
        <v>53131609</v>
      </c>
      <c r="GNN1792" s="62">
        <v>53131609</v>
      </c>
      <c r="GNO1792" s="62">
        <v>53131609</v>
      </c>
      <c r="GNP1792" s="62">
        <v>53131609</v>
      </c>
      <c r="GNQ1792" s="62">
        <v>53131609</v>
      </c>
      <c r="GNR1792" s="62">
        <v>53131609</v>
      </c>
      <c r="GNS1792" s="62">
        <v>53131609</v>
      </c>
      <c r="GNT1792" s="62">
        <v>53131609</v>
      </c>
      <c r="GNU1792" s="62">
        <v>53131609</v>
      </c>
      <c r="GNV1792" s="62">
        <v>53131609</v>
      </c>
      <c r="GNW1792" s="62">
        <v>53131609</v>
      </c>
      <c r="GNX1792" s="62">
        <v>53131609</v>
      </c>
      <c r="GNY1792" s="62">
        <v>53131609</v>
      </c>
      <c r="GNZ1792" s="62">
        <v>53131609</v>
      </c>
      <c r="GOA1792" s="62">
        <v>53131609</v>
      </c>
      <c r="GOB1792" s="62">
        <v>53131609</v>
      </c>
      <c r="GOC1792" s="62">
        <v>53131609</v>
      </c>
      <c r="GOD1792" s="62">
        <v>53131609</v>
      </c>
      <c r="GOE1792" s="62">
        <v>53131609</v>
      </c>
      <c r="GOF1792" s="62">
        <v>53131609</v>
      </c>
      <c r="GOG1792" s="62">
        <v>53131609</v>
      </c>
      <c r="GOH1792" s="62">
        <v>53131609</v>
      </c>
      <c r="GOI1792" s="62">
        <v>53131609</v>
      </c>
      <c r="GOJ1792" s="62">
        <v>53131609</v>
      </c>
      <c r="GOK1792" s="62">
        <v>53131609</v>
      </c>
      <c r="GOL1792" s="62">
        <v>53131609</v>
      </c>
      <c r="GOM1792" s="62">
        <v>53131609</v>
      </c>
      <c r="GON1792" s="62">
        <v>53131609</v>
      </c>
      <c r="GOO1792" s="62">
        <v>53131609</v>
      </c>
      <c r="GOP1792" s="62">
        <v>53131609</v>
      </c>
      <c r="GOQ1792" s="62">
        <v>53131609</v>
      </c>
      <c r="GOR1792" s="62">
        <v>53131609</v>
      </c>
      <c r="GOS1792" s="62">
        <v>53131609</v>
      </c>
      <c r="GOT1792" s="62">
        <v>53131609</v>
      </c>
      <c r="GOU1792" s="62">
        <v>53131609</v>
      </c>
      <c r="GOV1792" s="62">
        <v>53131609</v>
      </c>
      <c r="GOW1792" s="62">
        <v>53131609</v>
      </c>
      <c r="GOX1792" s="62">
        <v>53131609</v>
      </c>
      <c r="GOY1792" s="62">
        <v>53131609</v>
      </c>
      <c r="GOZ1792" s="62">
        <v>53131609</v>
      </c>
      <c r="GPA1792" s="62">
        <v>53131609</v>
      </c>
      <c r="GPB1792" s="62">
        <v>53131609</v>
      </c>
      <c r="GPC1792" s="62">
        <v>53131609</v>
      </c>
      <c r="GPD1792" s="62">
        <v>53131609</v>
      </c>
      <c r="GPE1792" s="62">
        <v>53131609</v>
      </c>
      <c r="GPF1792" s="62">
        <v>53131609</v>
      </c>
      <c r="GPG1792" s="62">
        <v>53131609</v>
      </c>
      <c r="GPH1792" s="62">
        <v>53131609</v>
      </c>
      <c r="GPI1792" s="62">
        <v>53131609</v>
      </c>
      <c r="GPJ1792" s="62">
        <v>53131609</v>
      </c>
      <c r="GPK1792" s="62">
        <v>53131609</v>
      </c>
      <c r="GPL1792" s="62">
        <v>53131609</v>
      </c>
      <c r="GPM1792" s="62">
        <v>53131609</v>
      </c>
      <c r="GPN1792" s="62">
        <v>53131609</v>
      </c>
      <c r="GPO1792" s="62">
        <v>53131609</v>
      </c>
      <c r="GPP1792" s="62">
        <v>53131609</v>
      </c>
      <c r="GPQ1792" s="62">
        <v>53131609</v>
      </c>
      <c r="GPR1792" s="62">
        <v>53131609</v>
      </c>
      <c r="GPS1792" s="62">
        <v>53131609</v>
      </c>
      <c r="GPT1792" s="62">
        <v>53131609</v>
      </c>
      <c r="GPU1792" s="62">
        <v>53131609</v>
      </c>
      <c r="GPV1792" s="62">
        <v>53131609</v>
      </c>
      <c r="GPW1792" s="62">
        <v>53131609</v>
      </c>
      <c r="GPX1792" s="62">
        <v>53131609</v>
      </c>
      <c r="GPY1792" s="62">
        <v>53131609</v>
      </c>
      <c r="GPZ1792" s="62">
        <v>53131609</v>
      </c>
      <c r="GQA1792" s="62">
        <v>53131609</v>
      </c>
      <c r="GQB1792" s="62">
        <v>53131609</v>
      </c>
      <c r="GQC1792" s="62">
        <v>53131609</v>
      </c>
      <c r="GQD1792" s="62">
        <v>53131609</v>
      </c>
      <c r="GQE1792" s="62">
        <v>53131609</v>
      </c>
      <c r="GQF1792" s="62">
        <v>53131609</v>
      </c>
      <c r="GQG1792" s="62">
        <v>53131609</v>
      </c>
      <c r="GQH1792" s="62">
        <v>53131609</v>
      </c>
      <c r="GQI1792" s="62">
        <v>53131609</v>
      </c>
      <c r="GQJ1792" s="62">
        <v>53131609</v>
      </c>
      <c r="GQK1792" s="62">
        <v>53131609</v>
      </c>
      <c r="GQL1792" s="62">
        <v>53131609</v>
      </c>
      <c r="GQM1792" s="62">
        <v>53131609</v>
      </c>
      <c r="GQN1792" s="62">
        <v>53131609</v>
      </c>
      <c r="GQO1792" s="62">
        <v>53131609</v>
      </c>
      <c r="GQP1792" s="62">
        <v>53131609</v>
      </c>
      <c r="GQQ1792" s="62">
        <v>53131609</v>
      </c>
      <c r="GQR1792" s="62">
        <v>53131609</v>
      </c>
      <c r="GQS1792" s="62">
        <v>53131609</v>
      </c>
      <c r="GQT1792" s="62">
        <v>53131609</v>
      </c>
      <c r="GQU1792" s="62">
        <v>53131609</v>
      </c>
      <c r="GQV1792" s="62">
        <v>53131609</v>
      </c>
      <c r="GQW1792" s="62">
        <v>53131609</v>
      </c>
      <c r="GQX1792" s="62">
        <v>53131609</v>
      </c>
      <c r="GQY1792" s="62">
        <v>53131609</v>
      </c>
      <c r="GQZ1792" s="62">
        <v>53131609</v>
      </c>
      <c r="GRA1792" s="62">
        <v>53131609</v>
      </c>
      <c r="GRB1792" s="62">
        <v>53131609</v>
      </c>
      <c r="GRC1792" s="62">
        <v>53131609</v>
      </c>
      <c r="GRD1792" s="62">
        <v>53131609</v>
      </c>
      <c r="GRE1792" s="62">
        <v>53131609</v>
      </c>
      <c r="GRF1792" s="62">
        <v>53131609</v>
      </c>
      <c r="GRG1792" s="62">
        <v>53131609</v>
      </c>
      <c r="GRH1792" s="62">
        <v>53131609</v>
      </c>
      <c r="GRI1792" s="62">
        <v>53131609</v>
      </c>
      <c r="GRJ1792" s="62">
        <v>53131609</v>
      </c>
      <c r="GRK1792" s="62">
        <v>53131609</v>
      </c>
      <c r="GRL1792" s="62">
        <v>53131609</v>
      </c>
      <c r="GRM1792" s="62">
        <v>53131609</v>
      </c>
      <c r="GRN1792" s="62">
        <v>53131609</v>
      </c>
      <c r="GRO1792" s="62">
        <v>53131609</v>
      </c>
      <c r="GRP1792" s="62">
        <v>53131609</v>
      </c>
      <c r="GRQ1792" s="62">
        <v>53131609</v>
      </c>
      <c r="GRR1792" s="62">
        <v>53131609</v>
      </c>
      <c r="GRS1792" s="62">
        <v>53131609</v>
      </c>
      <c r="GRT1792" s="62">
        <v>53131609</v>
      </c>
      <c r="GRU1792" s="62">
        <v>53131609</v>
      </c>
      <c r="GRV1792" s="62">
        <v>53131609</v>
      </c>
      <c r="GRW1792" s="62">
        <v>53131609</v>
      </c>
      <c r="GRX1792" s="62">
        <v>53131609</v>
      </c>
      <c r="GRY1792" s="62">
        <v>53131609</v>
      </c>
      <c r="GRZ1792" s="62">
        <v>53131609</v>
      </c>
      <c r="GSA1792" s="62">
        <v>53131609</v>
      </c>
      <c r="GSB1792" s="62">
        <v>53131609</v>
      </c>
      <c r="GSC1792" s="62">
        <v>53131609</v>
      </c>
      <c r="GSD1792" s="62">
        <v>53131609</v>
      </c>
      <c r="GSE1792" s="62">
        <v>53131609</v>
      </c>
      <c r="GSF1792" s="62">
        <v>53131609</v>
      </c>
      <c r="GSG1792" s="62">
        <v>53131609</v>
      </c>
      <c r="GSH1792" s="62">
        <v>53131609</v>
      </c>
      <c r="GSI1792" s="62">
        <v>53131609</v>
      </c>
      <c r="GSJ1792" s="62">
        <v>53131609</v>
      </c>
      <c r="GSK1792" s="62">
        <v>53131609</v>
      </c>
      <c r="GSL1792" s="62">
        <v>53131609</v>
      </c>
      <c r="GSM1792" s="62">
        <v>53131609</v>
      </c>
      <c r="GSN1792" s="62">
        <v>53131609</v>
      </c>
      <c r="GSO1792" s="62">
        <v>53131609</v>
      </c>
      <c r="GSP1792" s="62">
        <v>53131609</v>
      </c>
      <c r="GSQ1792" s="62">
        <v>53131609</v>
      </c>
      <c r="GSR1792" s="62">
        <v>53131609</v>
      </c>
      <c r="GSS1792" s="62">
        <v>53131609</v>
      </c>
      <c r="GST1792" s="62">
        <v>53131609</v>
      </c>
      <c r="GSU1792" s="62">
        <v>53131609</v>
      </c>
      <c r="GSV1792" s="62">
        <v>53131609</v>
      </c>
      <c r="GSW1792" s="62">
        <v>53131609</v>
      </c>
      <c r="GSX1792" s="62">
        <v>53131609</v>
      </c>
      <c r="GSY1792" s="62">
        <v>53131609</v>
      </c>
      <c r="GSZ1792" s="62">
        <v>53131609</v>
      </c>
      <c r="GTA1792" s="62">
        <v>53131609</v>
      </c>
      <c r="GTB1792" s="62">
        <v>53131609</v>
      </c>
      <c r="GTC1792" s="62">
        <v>53131609</v>
      </c>
      <c r="GTD1792" s="62">
        <v>53131609</v>
      </c>
      <c r="GTE1792" s="62">
        <v>53131609</v>
      </c>
      <c r="GTF1792" s="62">
        <v>53131609</v>
      </c>
      <c r="GTG1792" s="62">
        <v>53131609</v>
      </c>
      <c r="GTH1792" s="62">
        <v>53131609</v>
      </c>
      <c r="GTI1792" s="62">
        <v>53131609</v>
      </c>
      <c r="GTJ1792" s="62">
        <v>53131609</v>
      </c>
      <c r="GTK1792" s="62">
        <v>53131609</v>
      </c>
      <c r="GTL1792" s="62">
        <v>53131609</v>
      </c>
      <c r="GTM1792" s="62">
        <v>53131609</v>
      </c>
      <c r="GTN1792" s="62">
        <v>53131609</v>
      </c>
      <c r="GTO1792" s="62">
        <v>53131609</v>
      </c>
      <c r="GTP1792" s="62">
        <v>53131609</v>
      </c>
      <c r="GTQ1792" s="62">
        <v>53131609</v>
      </c>
      <c r="GTR1792" s="62">
        <v>53131609</v>
      </c>
      <c r="GTS1792" s="62">
        <v>53131609</v>
      </c>
      <c r="GTT1792" s="62">
        <v>53131609</v>
      </c>
      <c r="GTU1792" s="62">
        <v>53131609</v>
      </c>
      <c r="GTV1792" s="62">
        <v>53131609</v>
      </c>
      <c r="GTW1792" s="62">
        <v>53131609</v>
      </c>
      <c r="GTX1792" s="62">
        <v>53131609</v>
      </c>
      <c r="GTY1792" s="62">
        <v>53131609</v>
      </c>
      <c r="GTZ1792" s="62">
        <v>53131609</v>
      </c>
      <c r="GUA1792" s="62">
        <v>53131609</v>
      </c>
      <c r="GUB1792" s="62">
        <v>53131609</v>
      </c>
      <c r="GUC1792" s="62">
        <v>53131609</v>
      </c>
      <c r="GUD1792" s="62">
        <v>53131609</v>
      </c>
      <c r="GUE1792" s="62">
        <v>53131609</v>
      </c>
      <c r="GUF1792" s="62">
        <v>53131609</v>
      </c>
      <c r="GUG1792" s="62">
        <v>53131609</v>
      </c>
      <c r="GUH1792" s="62">
        <v>53131609</v>
      </c>
      <c r="GUI1792" s="62">
        <v>53131609</v>
      </c>
      <c r="GUJ1792" s="62">
        <v>53131609</v>
      </c>
      <c r="GUK1792" s="62">
        <v>53131609</v>
      </c>
      <c r="GUL1792" s="62">
        <v>53131609</v>
      </c>
      <c r="GUM1792" s="62">
        <v>53131609</v>
      </c>
      <c r="GUN1792" s="62">
        <v>53131609</v>
      </c>
      <c r="GUO1792" s="62">
        <v>53131609</v>
      </c>
      <c r="GUP1792" s="62">
        <v>53131609</v>
      </c>
      <c r="GUQ1792" s="62">
        <v>53131609</v>
      </c>
      <c r="GUR1792" s="62">
        <v>53131609</v>
      </c>
      <c r="GUS1792" s="62">
        <v>53131609</v>
      </c>
      <c r="GUT1792" s="62">
        <v>53131609</v>
      </c>
      <c r="GUU1792" s="62">
        <v>53131609</v>
      </c>
      <c r="GUV1792" s="62">
        <v>53131609</v>
      </c>
      <c r="GUW1792" s="62">
        <v>53131609</v>
      </c>
      <c r="GUX1792" s="62">
        <v>53131609</v>
      </c>
      <c r="GUY1792" s="62">
        <v>53131609</v>
      </c>
      <c r="GUZ1792" s="62">
        <v>53131609</v>
      </c>
      <c r="GVA1792" s="62">
        <v>53131609</v>
      </c>
      <c r="GVB1792" s="62">
        <v>53131609</v>
      </c>
      <c r="GVC1792" s="62">
        <v>53131609</v>
      </c>
      <c r="GVD1792" s="62">
        <v>53131609</v>
      </c>
      <c r="GVE1792" s="62">
        <v>53131609</v>
      </c>
      <c r="GVF1792" s="62">
        <v>53131609</v>
      </c>
      <c r="GVG1792" s="62">
        <v>53131609</v>
      </c>
      <c r="GVH1792" s="62">
        <v>53131609</v>
      </c>
      <c r="GVI1792" s="62">
        <v>53131609</v>
      </c>
      <c r="GVJ1792" s="62">
        <v>53131609</v>
      </c>
      <c r="GVK1792" s="62">
        <v>53131609</v>
      </c>
      <c r="GVL1792" s="62">
        <v>53131609</v>
      </c>
      <c r="GVM1792" s="62">
        <v>53131609</v>
      </c>
      <c r="GVN1792" s="62">
        <v>53131609</v>
      </c>
      <c r="GVO1792" s="62">
        <v>53131609</v>
      </c>
      <c r="GVP1792" s="62">
        <v>53131609</v>
      </c>
      <c r="GVQ1792" s="62">
        <v>53131609</v>
      </c>
      <c r="GVR1792" s="62">
        <v>53131609</v>
      </c>
      <c r="GVS1792" s="62">
        <v>53131609</v>
      </c>
      <c r="GVT1792" s="62">
        <v>53131609</v>
      </c>
      <c r="GVU1792" s="62">
        <v>53131609</v>
      </c>
      <c r="GVV1792" s="62">
        <v>53131609</v>
      </c>
      <c r="GVW1792" s="62">
        <v>53131609</v>
      </c>
      <c r="GVX1792" s="62">
        <v>53131609</v>
      </c>
      <c r="GVY1792" s="62">
        <v>53131609</v>
      </c>
      <c r="GVZ1792" s="62">
        <v>53131609</v>
      </c>
      <c r="GWA1792" s="62">
        <v>53131609</v>
      </c>
      <c r="GWB1792" s="62">
        <v>53131609</v>
      </c>
      <c r="GWC1792" s="62">
        <v>53131609</v>
      </c>
      <c r="GWD1792" s="62">
        <v>53131609</v>
      </c>
      <c r="GWE1792" s="62">
        <v>53131609</v>
      </c>
      <c r="GWF1792" s="62">
        <v>53131609</v>
      </c>
      <c r="GWG1792" s="62">
        <v>53131609</v>
      </c>
      <c r="GWH1792" s="62">
        <v>53131609</v>
      </c>
      <c r="GWI1792" s="62">
        <v>53131609</v>
      </c>
      <c r="GWJ1792" s="62">
        <v>53131609</v>
      </c>
      <c r="GWK1792" s="62">
        <v>53131609</v>
      </c>
      <c r="GWL1792" s="62">
        <v>53131609</v>
      </c>
      <c r="GWM1792" s="62">
        <v>53131609</v>
      </c>
      <c r="GWN1792" s="62">
        <v>53131609</v>
      </c>
      <c r="GWO1792" s="62">
        <v>53131609</v>
      </c>
      <c r="GWP1792" s="62">
        <v>53131609</v>
      </c>
      <c r="GWQ1792" s="62">
        <v>53131609</v>
      </c>
      <c r="GWR1792" s="62">
        <v>53131609</v>
      </c>
      <c r="GWS1792" s="62">
        <v>53131609</v>
      </c>
      <c r="GWT1792" s="62">
        <v>53131609</v>
      </c>
      <c r="GWU1792" s="62">
        <v>53131609</v>
      </c>
      <c r="GWV1792" s="62">
        <v>53131609</v>
      </c>
      <c r="GWW1792" s="62">
        <v>53131609</v>
      </c>
      <c r="GWX1792" s="62">
        <v>53131609</v>
      </c>
      <c r="GWY1792" s="62">
        <v>53131609</v>
      </c>
      <c r="GWZ1792" s="62">
        <v>53131609</v>
      </c>
      <c r="GXA1792" s="62">
        <v>53131609</v>
      </c>
      <c r="GXB1792" s="62">
        <v>53131609</v>
      </c>
      <c r="GXC1792" s="62">
        <v>53131609</v>
      </c>
      <c r="GXD1792" s="62">
        <v>53131609</v>
      </c>
      <c r="GXE1792" s="62">
        <v>53131609</v>
      </c>
      <c r="GXF1792" s="62">
        <v>53131609</v>
      </c>
      <c r="GXG1792" s="62">
        <v>53131609</v>
      </c>
      <c r="GXH1792" s="62">
        <v>53131609</v>
      </c>
      <c r="GXI1792" s="62">
        <v>53131609</v>
      </c>
      <c r="GXJ1792" s="62">
        <v>53131609</v>
      </c>
      <c r="GXK1792" s="62">
        <v>53131609</v>
      </c>
      <c r="GXL1792" s="62">
        <v>53131609</v>
      </c>
      <c r="GXM1792" s="62">
        <v>53131609</v>
      </c>
      <c r="GXN1792" s="62">
        <v>53131609</v>
      </c>
      <c r="GXO1792" s="62">
        <v>53131609</v>
      </c>
      <c r="GXP1792" s="62">
        <v>53131609</v>
      </c>
      <c r="GXQ1792" s="62">
        <v>53131609</v>
      </c>
      <c r="GXR1792" s="62">
        <v>53131609</v>
      </c>
      <c r="GXS1792" s="62">
        <v>53131609</v>
      </c>
      <c r="GXT1792" s="62">
        <v>53131609</v>
      </c>
      <c r="GXU1792" s="62">
        <v>53131609</v>
      </c>
      <c r="GXV1792" s="62">
        <v>53131609</v>
      </c>
      <c r="GXW1792" s="62">
        <v>53131609</v>
      </c>
      <c r="GXX1792" s="62">
        <v>53131609</v>
      </c>
      <c r="GXY1792" s="62">
        <v>53131609</v>
      </c>
      <c r="GXZ1792" s="62">
        <v>53131609</v>
      </c>
      <c r="GYA1792" s="62">
        <v>53131609</v>
      </c>
      <c r="GYB1792" s="62">
        <v>53131609</v>
      </c>
      <c r="GYC1792" s="62">
        <v>53131609</v>
      </c>
      <c r="GYD1792" s="62">
        <v>53131609</v>
      </c>
      <c r="GYE1792" s="62">
        <v>53131609</v>
      </c>
      <c r="GYF1792" s="62">
        <v>53131609</v>
      </c>
      <c r="GYG1792" s="62">
        <v>53131609</v>
      </c>
      <c r="GYH1792" s="62">
        <v>53131609</v>
      </c>
      <c r="GYI1792" s="62">
        <v>53131609</v>
      </c>
      <c r="GYJ1792" s="62">
        <v>53131609</v>
      </c>
      <c r="GYK1792" s="62">
        <v>53131609</v>
      </c>
      <c r="GYL1792" s="62">
        <v>53131609</v>
      </c>
      <c r="GYM1792" s="62">
        <v>53131609</v>
      </c>
      <c r="GYN1792" s="62">
        <v>53131609</v>
      </c>
      <c r="GYO1792" s="62">
        <v>53131609</v>
      </c>
      <c r="GYP1792" s="62">
        <v>53131609</v>
      </c>
      <c r="GYQ1792" s="62">
        <v>53131609</v>
      </c>
      <c r="GYR1792" s="62">
        <v>53131609</v>
      </c>
      <c r="GYS1792" s="62">
        <v>53131609</v>
      </c>
      <c r="GYT1792" s="62">
        <v>53131609</v>
      </c>
      <c r="GYU1792" s="62">
        <v>53131609</v>
      </c>
      <c r="GYV1792" s="62">
        <v>53131609</v>
      </c>
      <c r="GYW1792" s="62">
        <v>53131609</v>
      </c>
      <c r="GYX1792" s="62">
        <v>53131609</v>
      </c>
      <c r="GYY1792" s="62">
        <v>53131609</v>
      </c>
      <c r="GYZ1792" s="62">
        <v>53131609</v>
      </c>
      <c r="GZA1792" s="62">
        <v>53131609</v>
      </c>
      <c r="GZB1792" s="62">
        <v>53131609</v>
      </c>
      <c r="GZC1792" s="62">
        <v>53131609</v>
      </c>
      <c r="GZD1792" s="62">
        <v>53131609</v>
      </c>
      <c r="GZE1792" s="62">
        <v>53131609</v>
      </c>
      <c r="GZF1792" s="62">
        <v>53131609</v>
      </c>
      <c r="GZG1792" s="62">
        <v>53131609</v>
      </c>
      <c r="GZH1792" s="62">
        <v>53131609</v>
      </c>
      <c r="GZI1792" s="62">
        <v>53131609</v>
      </c>
      <c r="GZJ1792" s="62">
        <v>53131609</v>
      </c>
      <c r="GZK1792" s="62">
        <v>53131609</v>
      </c>
      <c r="GZL1792" s="62">
        <v>53131609</v>
      </c>
      <c r="GZM1792" s="62">
        <v>53131609</v>
      </c>
      <c r="GZN1792" s="62">
        <v>53131609</v>
      </c>
      <c r="GZO1792" s="62">
        <v>53131609</v>
      </c>
      <c r="GZP1792" s="62">
        <v>53131609</v>
      </c>
      <c r="GZQ1792" s="62">
        <v>53131609</v>
      </c>
      <c r="GZR1792" s="62">
        <v>53131609</v>
      </c>
      <c r="GZS1792" s="62">
        <v>53131609</v>
      </c>
      <c r="GZT1792" s="62">
        <v>53131609</v>
      </c>
      <c r="GZU1792" s="62">
        <v>53131609</v>
      </c>
      <c r="GZV1792" s="62">
        <v>53131609</v>
      </c>
      <c r="GZW1792" s="62">
        <v>53131609</v>
      </c>
      <c r="GZX1792" s="62">
        <v>53131609</v>
      </c>
      <c r="GZY1792" s="62">
        <v>53131609</v>
      </c>
      <c r="GZZ1792" s="62">
        <v>53131609</v>
      </c>
      <c r="HAA1792" s="62">
        <v>53131609</v>
      </c>
      <c r="HAB1792" s="62">
        <v>53131609</v>
      </c>
      <c r="HAC1792" s="62">
        <v>53131609</v>
      </c>
      <c r="HAD1792" s="62">
        <v>53131609</v>
      </c>
      <c r="HAE1792" s="62">
        <v>53131609</v>
      </c>
      <c r="HAF1792" s="62">
        <v>53131609</v>
      </c>
      <c r="HAG1792" s="62">
        <v>53131609</v>
      </c>
      <c r="HAH1792" s="62">
        <v>53131609</v>
      </c>
      <c r="HAI1792" s="62">
        <v>53131609</v>
      </c>
      <c r="HAJ1792" s="62">
        <v>53131609</v>
      </c>
      <c r="HAK1792" s="62">
        <v>53131609</v>
      </c>
      <c r="HAL1792" s="62">
        <v>53131609</v>
      </c>
      <c r="HAM1792" s="62">
        <v>53131609</v>
      </c>
      <c r="HAN1792" s="62">
        <v>53131609</v>
      </c>
      <c r="HAO1792" s="62">
        <v>53131609</v>
      </c>
      <c r="HAP1792" s="62">
        <v>53131609</v>
      </c>
      <c r="HAQ1792" s="62">
        <v>53131609</v>
      </c>
      <c r="HAR1792" s="62">
        <v>53131609</v>
      </c>
      <c r="HAS1792" s="62">
        <v>53131609</v>
      </c>
      <c r="HAT1792" s="62">
        <v>53131609</v>
      </c>
      <c r="HAU1792" s="62">
        <v>53131609</v>
      </c>
      <c r="HAV1792" s="62">
        <v>53131609</v>
      </c>
      <c r="HAW1792" s="62">
        <v>53131609</v>
      </c>
      <c r="HAX1792" s="62">
        <v>53131609</v>
      </c>
      <c r="HAY1792" s="62">
        <v>53131609</v>
      </c>
      <c r="HAZ1792" s="62">
        <v>53131609</v>
      </c>
      <c r="HBA1792" s="62">
        <v>53131609</v>
      </c>
      <c r="HBB1792" s="62">
        <v>53131609</v>
      </c>
      <c r="HBC1792" s="62">
        <v>53131609</v>
      </c>
      <c r="HBD1792" s="62">
        <v>53131609</v>
      </c>
      <c r="HBE1792" s="62">
        <v>53131609</v>
      </c>
      <c r="HBF1792" s="62">
        <v>53131609</v>
      </c>
      <c r="HBG1792" s="62">
        <v>53131609</v>
      </c>
      <c r="HBH1792" s="62">
        <v>53131609</v>
      </c>
      <c r="HBI1792" s="62">
        <v>53131609</v>
      </c>
      <c r="HBJ1792" s="62">
        <v>53131609</v>
      </c>
      <c r="HBK1792" s="62">
        <v>53131609</v>
      </c>
      <c r="HBL1792" s="62">
        <v>53131609</v>
      </c>
      <c r="HBM1792" s="62">
        <v>53131609</v>
      </c>
      <c r="HBN1792" s="62">
        <v>53131609</v>
      </c>
      <c r="HBO1792" s="62">
        <v>53131609</v>
      </c>
      <c r="HBP1792" s="62">
        <v>53131609</v>
      </c>
      <c r="HBQ1792" s="62">
        <v>53131609</v>
      </c>
      <c r="HBR1792" s="62">
        <v>53131609</v>
      </c>
      <c r="HBS1792" s="62">
        <v>53131609</v>
      </c>
      <c r="HBT1792" s="62">
        <v>53131609</v>
      </c>
      <c r="HBU1792" s="62">
        <v>53131609</v>
      </c>
      <c r="HBV1792" s="62">
        <v>53131609</v>
      </c>
      <c r="HBW1792" s="62">
        <v>53131609</v>
      </c>
      <c r="HBX1792" s="62">
        <v>53131609</v>
      </c>
      <c r="HBY1792" s="62">
        <v>53131609</v>
      </c>
      <c r="HBZ1792" s="62">
        <v>53131609</v>
      </c>
      <c r="HCA1792" s="62">
        <v>53131609</v>
      </c>
      <c r="HCB1792" s="62">
        <v>53131609</v>
      </c>
      <c r="HCC1792" s="62">
        <v>53131609</v>
      </c>
      <c r="HCD1792" s="62">
        <v>53131609</v>
      </c>
      <c r="HCE1792" s="62">
        <v>53131609</v>
      </c>
      <c r="HCF1792" s="62">
        <v>53131609</v>
      </c>
      <c r="HCG1792" s="62">
        <v>53131609</v>
      </c>
      <c r="HCH1792" s="62">
        <v>53131609</v>
      </c>
      <c r="HCI1792" s="62">
        <v>53131609</v>
      </c>
      <c r="HCJ1792" s="62">
        <v>53131609</v>
      </c>
      <c r="HCK1792" s="62">
        <v>53131609</v>
      </c>
      <c r="HCL1792" s="62">
        <v>53131609</v>
      </c>
      <c r="HCM1792" s="62">
        <v>53131609</v>
      </c>
      <c r="HCN1792" s="62">
        <v>53131609</v>
      </c>
      <c r="HCO1792" s="62">
        <v>53131609</v>
      </c>
      <c r="HCP1792" s="62">
        <v>53131609</v>
      </c>
      <c r="HCQ1792" s="62">
        <v>53131609</v>
      </c>
      <c r="HCR1792" s="62">
        <v>53131609</v>
      </c>
      <c r="HCS1792" s="62">
        <v>53131609</v>
      </c>
      <c r="HCT1792" s="62">
        <v>53131609</v>
      </c>
      <c r="HCU1792" s="62">
        <v>53131609</v>
      </c>
      <c r="HCV1792" s="62">
        <v>53131609</v>
      </c>
      <c r="HCW1792" s="62">
        <v>53131609</v>
      </c>
      <c r="HCX1792" s="62">
        <v>53131609</v>
      </c>
      <c r="HCY1792" s="62">
        <v>53131609</v>
      </c>
      <c r="HCZ1792" s="62">
        <v>53131609</v>
      </c>
      <c r="HDA1792" s="62">
        <v>53131609</v>
      </c>
      <c r="HDB1792" s="62">
        <v>53131609</v>
      </c>
      <c r="HDC1792" s="62">
        <v>53131609</v>
      </c>
      <c r="HDD1792" s="62">
        <v>53131609</v>
      </c>
      <c r="HDE1792" s="62">
        <v>53131609</v>
      </c>
      <c r="HDF1792" s="62">
        <v>53131609</v>
      </c>
      <c r="HDG1792" s="62">
        <v>53131609</v>
      </c>
      <c r="HDH1792" s="62">
        <v>53131609</v>
      </c>
      <c r="HDI1792" s="62">
        <v>53131609</v>
      </c>
      <c r="HDJ1792" s="62">
        <v>53131609</v>
      </c>
      <c r="HDK1792" s="62">
        <v>53131609</v>
      </c>
      <c r="HDL1792" s="62">
        <v>53131609</v>
      </c>
      <c r="HDM1792" s="62">
        <v>53131609</v>
      </c>
      <c r="HDN1792" s="62">
        <v>53131609</v>
      </c>
      <c r="HDO1792" s="62">
        <v>53131609</v>
      </c>
      <c r="HDP1792" s="62">
        <v>53131609</v>
      </c>
      <c r="HDQ1792" s="62">
        <v>53131609</v>
      </c>
      <c r="HDR1792" s="62">
        <v>53131609</v>
      </c>
      <c r="HDS1792" s="62">
        <v>53131609</v>
      </c>
      <c r="HDT1792" s="62">
        <v>53131609</v>
      </c>
      <c r="HDU1792" s="62">
        <v>53131609</v>
      </c>
      <c r="HDV1792" s="62">
        <v>53131609</v>
      </c>
      <c r="HDW1792" s="62">
        <v>53131609</v>
      </c>
      <c r="HDX1792" s="62">
        <v>53131609</v>
      </c>
      <c r="HDY1792" s="62">
        <v>53131609</v>
      </c>
      <c r="HDZ1792" s="62">
        <v>53131609</v>
      </c>
      <c r="HEA1792" s="62">
        <v>53131609</v>
      </c>
      <c r="HEB1792" s="62">
        <v>53131609</v>
      </c>
      <c r="HEC1792" s="62">
        <v>53131609</v>
      </c>
      <c r="HED1792" s="62">
        <v>53131609</v>
      </c>
      <c r="HEE1792" s="62">
        <v>53131609</v>
      </c>
      <c r="HEF1792" s="62">
        <v>53131609</v>
      </c>
      <c r="HEG1792" s="62">
        <v>53131609</v>
      </c>
      <c r="HEH1792" s="62">
        <v>53131609</v>
      </c>
      <c r="HEI1792" s="62">
        <v>53131609</v>
      </c>
      <c r="HEJ1792" s="62">
        <v>53131609</v>
      </c>
      <c r="HEK1792" s="62">
        <v>53131609</v>
      </c>
      <c r="HEL1792" s="62">
        <v>53131609</v>
      </c>
      <c r="HEM1792" s="62">
        <v>53131609</v>
      </c>
      <c r="HEN1792" s="62">
        <v>53131609</v>
      </c>
      <c r="HEO1792" s="62">
        <v>53131609</v>
      </c>
      <c r="HEP1792" s="62">
        <v>53131609</v>
      </c>
      <c r="HEQ1792" s="62">
        <v>53131609</v>
      </c>
      <c r="HER1792" s="62">
        <v>53131609</v>
      </c>
      <c r="HES1792" s="62">
        <v>53131609</v>
      </c>
      <c r="HET1792" s="62">
        <v>53131609</v>
      </c>
      <c r="HEU1792" s="62">
        <v>53131609</v>
      </c>
      <c r="HEV1792" s="62">
        <v>53131609</v>
      </c>
      <c r="HEW1792" s="62">
        <v>53131609</v>
      </c>
      <c r="HEX1792" s="62">
        <v>53131609</v>
      </c>
      <c r="HEY1792" s="62">
        <v>53131609</v>
      </c>
      <c r="HEZ1792" s="62">
        <v>53131609</v>
      </c>
      <c r="HFA1792" s="62">
        <v>53131609</v>
      </c>
      <c r="HFB1792" s="62">
        <v>53131609</v>
      </c>
      <c r="HFC1792" s="62">
        <v>53131609</v>
      </c>
      <c r="HFD1792" s="62">
        <v>53131609</v>
      </c>
      <c r="HFE1792" s="62">
        <v>53131609</v>
      </c>
      <c r="HFF1792" s="62">
        <v>53131609</v>
      </c>
      <c r="HFG1792" s="62">
        <v>53131609</v>
      </c>
      <c r="HFH1792" s="62">
        <v>53131609</v>
      </c>
      <c r="HFI1792" s="62">
        <v>53131609</v>
      </c>
      <c r="HFJ1792" s="62">
        <v>53131609</v>
      </c>
      <c r="HFK1792" s="62">
        <v>53131609</v>
      </c>
      <c r="HFL1792" s="62">
        <v>53131609</v>
      </c>
      <c r="HFM1792" s="62">
        <v>53131609</v>
      </c>
      <c r="HFN1792" s="62">
        <v>53131609</v>
      </c>
      <c r="HFO1792" s="62">
        <v>53131609</v>
      </c>
      <c r="HFP1792" s="62">
        <v>53131609</v>
      </c>
      <c r="HFQ1792" s="62">
        <v>53131609</v>
      </c>
      <c r="HFR1792" s="62">
        <v>53131609</v>
      </c>
      <c r="HFS1792" s="62">
        <v>53131609</v>
      </c>
      <c r="HFT1792" s="62">
        <v>53131609</v>
      </c>
      <c r="HFU1792" s="62">
        <v>53131609</v>
      </c>
      <c r="HFV1792" s="62">
        <v>53131609</v>
      </c>
      <c r="HFW1792" s="62">
        <v>53131609</v>
      </c>
      <c r="HFX1792" s="62">
        <v>53131609</v>
      </c>
      <c r="HFY1792" s="62">
        <v>53131609</v>
      </c>
      <c r="HFZ1792" s="62">
        <v>53131609</v>
      </c>
      <c r="HGA1792" s="62">
        <v>53131609</v>
      </c>
      <c r="HGB1792" s="62">
        <v>53131609</v>
      </c>
      <c r="HGC1792" s="62">
        <v>53131609</v>
      </c>
      <c r="HGD1792" s="62">
        <v>53131609</v>
      </c>
      <c r="HGE1792" s="62">
        <v>53131609</v>
      </c>
      <c r="HGF1792" s="62">
        <v>53131609</v>
      </c>
      <c r="HGG1792" s="62">
        <v>53131609</v>
      </c>
      <c r="HGH1792" s="62">
        <v>53131609</v>
      </c>
      <c r="HGI1792" s="62">
        <v>53131609</v>
      </c>
      <c r="HGJ1792" s="62">
        <v>53131609</v>
      </c>
      <c r="HGK1792" s="62">
        <v>53131609</v>
      </c>
      <c r="HGL1792" s="62">
        <v>53131609</v>
      </c>
      <c r="HGM1792" s="62">
        <v>53131609</v>
      </c>
      <c r="HGN1792" s="62">
        <v>53131609</v>
      </c>
      <c r="HGO1792" s="62">
        <v>53131609</v>
      </c>
      <c r="HGP1792" s="62">
        <v>53131609</v>
      </c>
      <c r="HGQ1792" s="62">
        <v>53131609</v>
      </c>
      <c r="HGR1792" s="62">
        <v>53131609</v>
      </c>
      <c r="HGS1792" s="62">
        <v>53131609</v>
      </c>
      <c r="HGT1792" s="62">
        <v>53131609</v>
      </c>
      <c r="HGU1792" s="62">
        <v>53131609</v>
      </c>
      <c r="HGV1792" s="62">
        <v>53131609</v>
      </c>
      <c r="HGW1792" s="62">
        <v>53131609</v>
      </c>
      <c r="HGX1792" s="62">
        <v>53131609</v>
      </c>
      <c r="HGY1792" s="62">
        <v>53131609</v>
      </c>
      <c r="HGZ1792" s="62">
        <v>53131609</v>
      </c>
      <c r="HHA1792" s="62">
        <v>53131609</v>
      </c>
      <c r="HHB1792" s="62">
        <v>53131609</v>
      </c>
      <c r="HHC1792" s="62">
        <v>53131609</v>
      </c>
      <c r="HHD1792" s="62">
        <v>53131609</v>
      </c>
      <c r="HHE1792" s="62">
        <v>53131609</v>
      </c>
      <c r="HHF1792" s="62">
        <v>53131609</v>
      </c>
      <c r="HHG1792" s="62">
        <v>53131609</v>
      </c>
      <c r="HHH1792" s="62">
        <v>53131609</v>
      </c>
      <c r="HHI1792" s="62">
        <v>53131609</v>
      </c>
      <c r="HHJ1792" s="62">
        <v>53131609</v>
      </c>
      <c r="HHK1792" s="62">
        <v>53131609</v>
      </c>
      <c r="HHL1792" s="62">
        <v>53131609</v>
      </c>
      <c r="HHM1792" s="62">
        <v>53131609</v>
      </c>
      <c r="HHN1792" s="62">
        <v>53131609</v>
      </c>
      <c r="HHO1792" s="62">
        <v>53131609</v>
      </c>
      <c r="HHP1792" s="62">
        <v>53131609</v>
      </c>
      <c r="HHQ1792" s="62">
        <v>53131609</v>
      </c>
      <c r="HHR1792" s="62">
        <v>53131609</v>
      </c>
      <c r="HHS1792" s="62">
        <v>53131609</v>
      </c>
      <c r="HHT1792" s="62">
        <v>53131609</v>
      </c>
      <c r="HHU1792" s="62">
        <v>53131609</v>
      </c>
      <c r="HHV1792" s="62">
        <v>53131609</v>
      </c>
      <c r="HHW1792" s="62">
        <v>53131609</v>
      </c>
      <c r="HHX1792" s="62">
        <v>53131609</v>
      </c>
      <c r="HHY1792" s="62">
        <v>53131609</v>
      </c>
      <c r="HHZ1792" s="62">
        <v>53131609</v>
      </c>
      <c r="HIA1792" s="62">
        <v>53131609</v>
      </c>
      <c r="HIB1792" s="62">
        <v>53131609</v>
      </c>
      <c r="HIC1792" s="62">
        <v>53131609</v>
      </c>
      <c r="HID1792" s="62">
        <v>53131609</v>
      </c>
      <c r="HIE1792" s="62">
        <v>53131609</v>
      </c>
      <c r="HIF1792" s="62">
        <v>53131609</v>
      </c>
      <c r="HIG1792" s="62">
        <v>53131609</v>
      </c>
      <c r="HIH1792" s="62">
        <v>53131609</v>
      </c>
      <c r="HII1792" s="62">
        <v>53131609</v>
      </c>
      <c r="HIJ1792" s="62">
        <v>53131609</v>
      </c>
      <c r="HIK1792" s="62">
        <v>53131609</v>
      </c>
      <c r="HIL1792" s="62">
        <v>53131609</v>
      </c>
      <c r="HIM1792" s="62">
        <v>53131609</v>
      </c>
      <c r="HIN1792" s="62">
        <v>53131609</v>
      </c>
      <c r="HIO1792" s="62">
        <v>53131609</v>
      </c>
      <c r="HIP1792" s="62">
        <v>53131609</v>
      </c>
      <c r="HIQ1792" s="62">
        <v>53131609</v>
      </c>
      <c r="HIR1792" s="62">
        <v>53131609</v>
      </c>
      <c r="HIS1792" s="62">
        <v>53131609</v>
      </c>
      <c r="HIT1792" s="62">
        <v>53131609</v>
      </c>
      <c r="HIU1792" s="62">
        <v>53131609</v>
      </c>
      <c r="HIV1792" s="62">
        <v>53131609</v>
      </c>
      <c r="HIW1792" s="62">
        <v>53131609</v>
      </c>
      <c r="HIX1792" s="62">
        <v>53131609</v>
      </c>
      <c r="HIY1792" s="62">
        <v>53131609</v>
      </c>
      <c r="HIZ1792" s="62">
        <v>53131609</v>
      </c>
      <c r="HJA1792" s="62">
        <v>53131609</v>
      </c>
      <c r="HJB1792" s="62">
        <v>53131609</v>
      </c>
      <c r="HJC1792" s="62">
        <v>53131609</v>
      </c>
      <c r="HJD1792" s="62">
        <v>53131609</v>
      </c>
      <c r="HJE1792" s="62">
        <v>53131609</v>
      </c>
      <c r="HJF1792" s="62">
        <v>53131609</v>
      </c>
      <c r="HJG1792" s="62">
        <v>53131609</v>
      </c>
      <c r="HJH1792" s="62">
        <v>53131609</v>
      </c>
      <c r="HJI1792" s="62">
        <v>53131609</v>
      </c>
      <c r="HJJ1792" s="62">
        <v>53131609</v>
      </c>
      <c r="HJK1792" s="62">
        <v>53131609</v>
      </c>
      <c r="HJL1792" s="62">
        <v>53131609</v>
      </c>
      <c r="HJM1792" s="62">
        <v>53131609</v>
      </c>
      <c r="HJN1792" s="62">
        <v>53131609</v>
      </c>
      <c r="HJO1792" s="62">
        <v>53131609</v>
      </c>
      <c r="HJP1792" s="62">
        <v>53131609</v>
      </c>
      <c r="HJQ1792" s="62">
        <v>53131609</v>
      </c>
      <c r="HJR1792" s="62">
        <v>53131609</v>
      </c>
      <c r="HJS1792" s="62">
        <v>53131609</v>
      </c>
      <c r="HJT1792" s="62">
        <v>53131609</v>
      </c>
      <c r="HJU1792" s="62">
        <v>53131609</v>
      </c>
      <c r="HJV1792" s="62">
        <v>53131609</v>
      </c>
      <c r="HJW1792" s="62">
        <v>53131609</v>
      </c>
      <c r="HJX1792" s="62">
        <v>53131609</v>
      </c>
      <c r="HJY1792" s="62">
        <v>53131609</v>
      </c>
      <c r="HJZ1792" s="62">
        <v>53131609</v>
      </c>
      <c r="HKA1792" s="62">
        <v>53131609</v>
      </c>
      <c r="HKB1792" s="62">
        <v>53131609</v>
      </c>
      <c r="HKC1792" s="62">
        <v>53131609</v>
      </c>
      <c r="HKD1792" s="62">
        <v>53131609</v>
      </c>
      <c r="HKE1792" s="62">
        <v>53131609</v>
      </c>
      <c r="HKF1792" s="62">
        <v>53131609</v>
      </c>
      <c r="HKG1792" s="62">
        <v>53131609</v>
      </c>
      <c r="HKH1792" s="62">
        <v>53131609</v>
      </c>
      <c r="HKI1792" s="62">
        <v>53131609</v>
      </c>
      <c r="HKJ1792" s="62">
        <v>53131609</v>
      </c>
      <c r="HKK1792" s="62">
        <v>53131609</v>
      </c>
      <c r="HKL1792" s="62">
        <v>53131609</v>
      </c>
      <c r="HKM1792" s="62">
        <v>53131609</v>
      </c>
      <c r="HKN1792" s="62">
        <v>53131609</v>
      </c>
      <c r="HKO1792" s="62">
        <v>53131609</v>
      </c>
      <c r="HKP1792" s="62">
        <v>53131609</v>
      </c>
      <c r="HKQ1792" s="62">
        <v>53131609</v>
      </c>
      <c r="HKR1792" s="62">
        <v>53131609</v>
      </c>
      <c r="HKS1792" s="62">
        <v>53131609</v>
      </c>
      <c r="HKT1792" s="62">
        <v>53131609</v>
      </c>
      <c r="HKU1792" s="62">
        <v>53131609</v>
      </c>
      <c r="HKV1792" s="62">
        <v>53131609</v>
      </c>
      <c r="HKW1792" s="62">
        <v>53131609</v>
      </c>
      <c r="HKX1792" s="62">
        <v>53131609</v>
      </c>
      <c r="HKY1792" s="62">
        <v>53131609</v>
      </c>
      <c r="HKZ1792" s="62">
        <v>53131609</v>
      </c>
      <c r="HLA1792" s="62">
        <v>53131609</v>
      </c>
      <c r="HLB1792" s="62">
        <v>53131609</v>
      </c>
      <c r="HLC1792" s="62">
        <v>53131609</v>
      </c>
      <c r="HLD1792" s="62">
        <v>53131609</v>
      </c>
      <c r="HLE1792" s="62">
        <v>53131609</v>
      </c>
      <c r="HLF1792" s="62">
        <v>53131609</v>
      </c>
      <c r="HLG1792" s="62">
        <v>53131609</v>
      </c>
      <c r="HLH1792" s="62">
        <v>53131609</v>
      </c>
      <c r="HLI1792" s="62">
        <v>53131609</v>
      </c>
      <c r="HLJ1792" s="62">
        <v>53131609</v>
      </c>
      <c r="HLK1792" s="62">
        <v>53131609</v>
      </c>
      <c r="HLL1792" s="62">
        <v>53131609</v>
      </c>
      <c r="HLM1792" s="62">
        <v>53131609</v>
      </c>
      <c r="HLN1792" s="62">
        <v>53131609</v>
      </c>
      <c r="HLO1792" s="62">
        <v>53131609</v>
      </c>
      <c r="HLP1792" s="62">
        <v>53131609</v>
      </c>
      <c r="HLQ1792" s="62">
        <v>53131609</v>
      </c>
      <c r="HLR1792" s="62">
        <v>53131609</v>
      </c>
      <c r="HLS1792" s="62">
        <v>53131609</v>
      </c>
      <c r="HLT1792" s="62">
        <v>53131609</v>
      </c>
      <c r="HLU1792" s="62">
        <v>53131609</v>
      </c>
      <c r="HLV1792" s="62">
        <v>53131609</v>
      </c>
      <c r="HLW1792" s="62">
        <v>53131609</v>
      </c>
      <c r="HLX1792" s="62">
        <v>53131609</v>
      </c>
      <c r="HLY1792" s="62">
        <v>53131609</v>
      </c>
      <c r="HLZ1792" s="62">
        <v>53131609</v>
      </c>
      <c r="HMA1792" s="62">
        <v>53131609</v>
      </c>
      <c r="HMB1792" s="62">
        <v>53131609</v>
      </c>
      <c r="HMC1792" s="62">
        <v>53131609</v>
      </c>
      <c r="HMD1792" s="62">
        <v>53131609</v>
      </c>
      <c r="HME1792" s="62">
        <v>53131609</v>
      </c>
      <c r="HMF1792" s="62">
        <v>53131609</v>
      </c>
      <c r="HMG1792" s="62">
        <v>53131609</v>
      </c>
      <c r="HMH1792" s="62">
        <v>53131609</v>
      </c>
      <c r="HMI1792" s="62">
        <v>53131609</v>
      </c>
      <c r="HMJ1792" s="62">
        <v>53131609</v>
      </c>
      <c r="HMK1792" s="62">
        <v>53131609</v>
      </c>
      <c r="HML1792" s="62">
        <v>53131609</v>
      </c>
      <c r="HMM1792" s="62">
        <v>53131609</v>
      </c>
      <c r="HMN1792" s="62">
        <v>53131609</v>
      </c>
      <c r="HMO1792" s="62">
        <v>53131609</v>
      </c>
      <c r="HMP1792" s="62">
        <v>53131609</v>
      </c>
      <c r="HMQ1792" s="62">
        <v>53131609</v>
      </c>
      <c r="HMR1792" s="62">
        <v>53131609</v>
      </c>
      <c r="HMS1792" s="62">
        <v>53131609</v>
      </c>
      <c r="HMT1792" s="62">
        <v>53131609</v>
      </c>
      <c r="HMU1792" s="62">
        <v>53131609</v>
      </c>
      <c r="HMV1792" s="62">
        <v>53131609</v>
      </c>
      <c r="HMW1792" s="62">
        <v>53131609</v>
      </c>
      <c r="HMX1792" s="62">
        <v>53131609</v>
      </c>
      <c r="HMY1792" s="62">
        <v>53131609</v>
      </c>
      <c r="HMZ1792" s="62">
        <v>53131609</v>
      </c>
      <c r="HNA1792" s="62">
        <v>53131609</v>
      </c>
      <c r="HNB1792" s="62">
        <v>53131609</v>
      </c>
      <c r="HNC1792" s="62">
        <v>53131609</v>
      </c>
      <c r="HND1792" s="62">
        <v>53131609</v>
      </c>
      <c r="HNE1792" s="62">
        <v>53131609</v>
      </c>
      <c r="HNF1792" s="62">
        <v>53131609</v>
      </c>
      <c r="HNG1792" s="62">
        <v>53131609</v>
      </c>
      <c r="HNH1792" s="62">
        <v>53131609</v>
      </c>
      <c r="HNI1792" s="62">
        <v>53131609</v>
      </c>
      <c r="HNJ1792" s="62">
        <v>53131609</v>
      </c>
      <c r="HNK1792" s="62">
        <v>53131609</v>
      </c>
      <c r="HNL1792" s="62">
        <v>53131609</v>
      </c>
      <c r="HNM1792" s="62">
        <v>53131609</v>
      </c>
      <c r="HNN1792" s="62">
        <v>53131609</v>
      </c>
      <c r="HNO1792" s="62">
        <v>53131609</v>
      </c>
      <c r="HNP1792" s="62">
        <v>53131609</v>
      </c>
      <c r="HNQ1792" s="62">
        <v>53131609</v>
      </c>
      <c r="HNR1792" s="62">
        <v>53131609</v>
      </c>
      <c r="HNS1792" s="62">
        <v>53131609</v>
      </c>
      <c r="HNT1792" s="62">
        <v>53131609</v>
      </c>
      <c r="HNU1792" s="62">
        <v>53131609</v>
      </c>
      <c r="HNV1792" s="62">
        <v>53131609</v>
      </c>
      <c r="HNW1792" s="62">
        <v>53131609</v>
      </c>
      <c r="HNX1792" s="62">
        <v>53131609</v>
      </c>
      <c r="HNY1792" s="62">
        <v>53131609</v>
      </c>
      <c r="HNZ1792" s="62">
        <v>53131609</v>
      </c>
      <c r="HOA1792" s="62">
        <v>53131609</v>
      </c>
      <c r="HOB1792" s="62">
        <v>53131609</v>
      </c>
      <c r="HOC1792" s="62">
        <v>53131609</v>
      </c>
      <c r="HOD1792" s="62">
        <v>53131609</v>
      </c>
      <c r="HOE1792" s="62">
        <v>53131609</v>
      </c>
      <c r="HOF1792" s="62">
        <v>53131609</v>
      </c>
      <c r="HOG1792" s="62">
        <v>53131609</v>
      </c>
      <c r="HOH1792" s="62">
        <v>53131609</v>
      </c>
      <c r="HOI1792" s="62">
        <v>53131609</v>
      </c>
      <c r="HOJ1792" s="62">
        <v>53131609</v>
      </c>
      <c r="HOK1792" s="62">
        <v>53131609</v>
      </c>
      <c r="HOL1792" s="62">
        <v>53131609</v>
      </c>
      <c r="HOM1792" s="62">
        <v>53131609</v>
      </c>
      <c r="HON1792" s="62">
        <v>53131609</v>
      </c>
      <c r="HOO1792" s="62">
        <v>53131609</v>
      </c>
      <c r="HOP1792" s="62">
        <v>53131609</v>
      </c>
      <c r="HOQ1792" s="62">
        <v>53131609</v>
      </c>
      <c r="HOR1792" s="62">
        <v>53131609</v>
      </c>
      <c r="HOS1792" s="62">
        <v>53131609</v>
      </c>
      <c r="HOT1792" s="62">
        <v>53131609</v>
      </c>
      <c r="HOU1792" s="62">
        <v>53131609</v>
      </c>
      <c r="HOV1792" s="62">
        <v>53131609</v>
      </c>
      <c r="HOW1792" s="62">
        <v>53131609</v>
      </c>
      <c r="HOX1792" s="62">
        <v>53131609</v>
      </c>
      <c r="HOY1792" s="62">
        <v>53131609</v>
      </c>
      <c r="HOZ1792" s="62">
        <v>53131609</v>
      </c>
      <c r="HPA1792" s="62">
        <v>53131609</v>
      </c>
      <c r="HPB1792" s="62">
        <v>53131609</v>
      </c>
      <c r="HPC1792" s="62">
        <v>53131609</v>
      </c>
      <c r="HPD1792" s="62">
        <v>53131609</v>
      </c>
      <c r="HPE1792" s="62">
        <v>53131609</v>
      </c>
      <c r="HPF1792" s="62">
        <v>53131609</v>
      </c>
      <c r="HPG1792" s="62">
        <v>53131609</v>
      </c>
      <c r="HPH1792" s="62">
        <v>53131609</v>
      </c>
      <c r="HPI1792" s="62">
        <v>53131609</v>
      </c>
      <c r="HPJ1792" s="62">
        <v>53131609</v>
      </c>
      <c r="HPK1792" s="62">
        <v>53131609</v>
      </c>
      <c r="HPL1792" s="62">
        <v>53131609</v>
      </c>
      <c r="HPM1792" s="62">
        <v>53131609</v>
      </c>
      <c r="HPN1792" s="62">
        <v>53131609</v>
      </c>
      <c r="HPO1792" s="62">
        <v>53131609</v>
      </c>
      <c r="HPP1792" s="62">
        <v>53131609</v>
      </c>
      <c r="HPQ1792" s="62">
        <v>53131609</v>
      </c>
      <c r="HPR1792" s="62">
        <v>53131609</v>
      </c>
      <c r="HPS1792" s="62">
        <v>53131609</v>
      </c>
      <c r="HPT1792" s="62">
        <v>53131609</v>
      </c>
      <c r="HPU1792" s="62">
        <v>53131609</v>
      </c>
      <c r="HPV1792" s="62">
        <v>53131609</v>
      </c>
      <c r="HPW1792" s="62">
        <v>53131609</v>
      </c>
      <c r="HPX1792" s="62">
        <v>53131609</v>
      </c>
      <c r="HPY1792" s="62">
        <v>53131609</v>
      </c>
      <c r="HPZ1792" s="62">
        <v>53131609</v>
      </c>
      <c r="HQA1792" s="62">
        <v>53131609</v>
      </c>
      <c r="HQB1792" s="62">
        <v>53131609</v>
      </c>
      <c r="HQC1792" s="62">
        <v>53131609</v>
      </c>
      <c r="HQD1792" s="62">
        <v>53131609</v>
      </c>
      <c r="HQE1792" s="62">
        <v>53131609</v>
      </c>
      <c r="HQF1792" s="62">
        <v>53131609</v>
      </c>
      <c r="HQG1792" s="62">
        <v>53131609</v>
      </c>
      <c r="HQH1792" s="62">
        <v>53131609</v>
      </c>
      <c r="HQI1792" s="62">
        <v>53131609</v>
      </c>
      <c r="HQJ1792" s="62">
        <v>53131609</v>
      </c>
      <c r="HQK1792" s="62">
        <v>53131609</v>
      </c>
      <c r="HQL1792" s="62">
        <v>53131609</v>
      </c>
      <c r="HQM1792" s="62">
        <v>53131609</v>
      </c>
      <c r="HQN1792" s="62">
        <v>53131609</v>
      </c>
      <c r="HQO1792" s="62">
        <v>53131609</v>
      </c>
      <c r="HQP1792" s="62">
        <v>53131609</v>
      </c>
      <c r="HQQ1792" s="62">
        <v>53131609</v>
      </c>
      <c r="HQR1792" s="62">
        <v>53131609</v>
      </c>
      <c r="HQS1792" s="62">
        <v>53131609</v>
      </c>
      <c r="HQT1792" s="62">
        <v>53131609</v>
      </c>
      <c r="HQU1792" s="62">
        <v>53131609</v>
      </c>
      <c r="HQV1792" s="62">
        <v>53131609</v>
      </c>
      <c r="HQW1792" s="62">
        <v>53131609</v>
      </c>
      <c r="HQX1792" s="62">
        <v>53131609</v>
      </c>
      <c r="HQY1792" s="62">
        <v>53131609</v>
      </c>
      <c r="HQZ1792" s="62">
        <v>53131609</v>
      </c>
      <c r="HRA1792" s="62">
        <v>53131609</v>
      </c>
      <c r="HRB1792" s="62">
        <v>53131609</v>
      </c>
      <c r="HRC1792" s="62">
        <v>53131609</v>
      </c>
      <c r="HRD1792" s="62">
        <v>53131609</v>
      </c>
      <c r="HRE1792" s="62">
        <v>53131609</v>
      </c>
      <c r="HRF1792" s="62">
        <v>53131609</v>
      </c>
      <c r="HRG1792" s="62">
        <v>53131609</v>
      </c>
      <c r="HRH1792" s="62">
        <v>53131609</v>
      </c>
      <c r="HRI1792" s="62">
        <v>53131609</v>
      </c>
      <c r="HRJ1792" s="62">
        <v>53131609</v>
      </c>
      <c r="HRK1792" s="62">
        <v>53131609</v>
      </c>
      <c r="HRL1792" s="62">
        <v>53131609</v>
      </c>
      <c r="HRM1792" s="62">
        <v>53131609</v>
      </c>
      <c r="HRN1792" s="62">
        <v>53131609</v>
      </c>
      <c r="HRO1792" s="62">
        <v>53131609</v>
      </c>
      <c r="HRP1792" s="62">
        <v>53131609</v>
      </c>
      <c r="HRQ1792" s="62">
        <v>53131609</v>
      </c>
      <c r="HRR1792" s="62">
        <v>53131609</v>
      </c>
      <c r="HRS1792" s="62">
        <v>53131609</v>
      </c>
      <c r="HRT1792" s="62">
        <v>53131609</v>
      </c>
      <c r="HRU1792" s="62">
        <v>53131609</v>
      </c>
      <c r="HRV1792" s="62">
        <v>53131609</v>
      </c>
      <c r="HRW1792" s="62">
        <v>53131609</v>
      </c>
      <c r="HRX1792" s="62">
        <v>53131609</v>
      </c>
      <c r="HRY1792" s="62">
        <v>53131609</v>
      </c>
      <c r="HRZ1792" s="62">
        <v>53131609</v>
      </c>
      <c r="HSA1792" s="62">
        <v>53131609</v>
      </c>
      <c r="HSB1792" s="62">
        <v>53131609</v>
      </c>
      <c r="HSC1792" s="62">
        <v>53131609</v>
      </c>
      <c r="HSD1792" s="62">
        <v>53131609</v>
      </c>
      <c r="HSE1792" s="62">
        <v>53131609</v>
      </c>
      <c r="HSF1792" s="62">
        <v>53131609</v>
      </c>
      <c r="HSG1792" s="62">
        <v>53131609</v>
      </c>
      <c r="HSH1792" s="62">
        <v>53131609</v>
      </c>
      <c r="HSI1792" s="62">
        <v>53131609</v>
      </c>
      <c r="HSJ1792" s="62">
        <v>53131609</v>
      </c>
      <c r="HSK1792" s="62">
        <v>53131609</v>
      </c>
      <c r="HSL1792" s="62">
        <v>53131609</v>
      </c>
      <c r="HSM1792" s="62">
        <v>53131609</v>
      </c>
      <c r="HSN1792" s="62">
        <v>53131609</v>
      </c>
      <c r="HSO1792" s="62">
        <v>53131609</v>
      </c>
      <c r="HSP1792" s="62">
        <v>53131609</v>
      </c>
      <c r="HSQ1792" s="62">
        <v>53131609</v>
      </c>
      <c r="HSR1792" s="62">
        <v>53131609</v>
      </c>
      <c r="HSS1792" s="62">
        <v>53131609</v>
      </c>
      <c r="HST1792" s="62">
        <v>53131609</v>
      </c>
      <c r="HSU1792" s="62">
        <v>53131609</v>
      </c>
      <c r="HSV1792" s="62">
        <v>53131609</v>
      </c>
      <c r="HSW1792" s="62">
        <v>53131609</v>
      </c>
      <c r="HSX1792" s="62">
        <v>53131609</v>
      </c>
      <c r="HSY1792" s="62">
        <v>53131609</v>
      </c>
      <c r="HSZ1792" s="62">
        <v>53131609</v>
      </c>
      <c r="HTA1792" s="62">
        <v>53131609</v>
      </c>
      <c r="HTB1792" s="62">
        <v>53131609</v>
      </c>
      <c r="HTC1792" s="62">
        <v>53131609</v>
      </c>
      <c r="HTD1792" s="62">
        <v>53131609</v>
      </c>
      <c r="HTE1792" s="62">
        <v>53131609</v>
      </c>
      <c r="HTF1792" s="62">
        <v>53131609</v>
      </c>
      <c r="HTG1792" s="62">
        <v>53131609</v>
      </c>
      <c r="HTH1792" s="62">
        <v>53131609</v>
      </c>
      <c r="HTI1792" s="62">
        <v>53131609</v>
      </c>
      <c r="HTJ1792" s="62">
        <v>53131609</v>
      </c>
      <c r="HTK1792" s="62">
        <v>53131609</v>
      </c>
      <c r="HTL1792" s="62">
        <v>53131609</v>
      </c>
      <c r="HTM1792" s="62">
        <v>53131609</v>
      </c>
      <c r="HTN1792" s="62">
        <v>53131609</v>
      </c>
      <c r="HTO1792" s="62">
        <v>53131609</v>
      </c>
      <c r="HTP1792" s="62">
        <v>53131609</v>
      </c>
      <c r="HTQ1792" s="62">
        <v>53131609</v>
      </c>
      <c r="HTR1792" s="62">
        <v>53131609</v>
      </c>
      <c r="HTS1792" s="62">
        <v>53131609</v>
      </c>
      <c r="HTT1792" s="62">
        <v>53131609</v>
      </c>
      <c r="HTU1792" s="62">
        <v>53131609</v>
      </c>
      <c r="HTV1792" s="62">
        <v>53131609</v>
      </c>
      <c r="HTW1792" s="62">
        <v>53131609</v>
      </c>
      <c r="HTX1792" s="62">
        <v>53131609</v>
      </c>
      <c r="HTY1792" s="62">
        <v>53131609</v>
      </c>
      <c r="HTZ1792" s="62">
        <v>53131609</v>
      </c>
      <c r="HUA1792" s="62">
        <v>53131609</v>
      </c>
      <c r="HUB1792" s="62">
        <v>53131609</v>
      </c>
      <c r="HUC1792" s="62">
        <v>53131609</v>
      </c>
      <c r="HUD1792" s="62">
        <v>53131609</v>
      </c>
      <c r="HUE1792" s="62">
        <v>53131609</v>
      </c>
      <c r="HUF1792" s="62">
        <v>53131609</v>
      </c>
      <c r="HUG1792" s="62">
        <v>53131609</v>
      </c>
      <c r="HUH1792" s="62">
        <v>53131609</v>
      </c>
      <c r="HUI1792" s="62">
        <v>53131609</v>
      </c>
      <c r="HUJ1792" s="62">
        <v>53131609</v>
      </c>
      <c r="HUK1792" s="62">
        <v>53131609</v>
      </c>
      <c r="HUL1792" s="62">
        <v>53131609</v>
      </c>
      <c r="HUM1792" s="62">
        <v>53131609</v>
      </c>
      <c r="HUN1792" s="62">
        <v>53131609</v>
      </c>
      <c r="HUO1792" s="62">
        <v>53131609</v>
      </c>
      <c r="HUP1792" s="62">
        <v>53131609</v>
      </c>
      <c r="HUQ1792" s="62">
        <v>53131609</v>
      </c>
      <c r="HUR1792" s="62">
        <v>53131609</v>
      </c>
      <c r="HUS1792" s="62">
        <v>53131609</v>
      </c>
      <c r="HUT1792" s="62">
        <v>53131609</v>
      </c>
      <c r="HUU1792" s="62">
        <v>53131609</v>
      </c>
      <c r="HUV1792" s="62">
        <v>53131609</v>
      </c>
      <c r="HUW1792" s="62">
        <v>53131609</v>
      </c>
      <c r="HUX1792" s="62">
        <v>53131609</v>
      </c>
      <c r="HUY1792" s="62">
        <v>53131609</v>
      </c>
      <c r="HUZ1792" s="62">
        <v>53131609</v>
      </c>
      <c r="HVA1792" s="62">
        <v>53131609</v>
      </c>
      <c r="HVB1792" s="62">
        <v>53131609</v>
      </c>
      <c r="HVC1792" s="62">
        <v>53131609</v>
      </c>
      <c r="HVD1792" s="62">
        <v>53131609</v>
      </c>
      <c r="HVE1792" s="62">
        <v>53131609</v>
      </c>
      <c r="HVF1792" s="62">
        <v>53131609</v>
      </c>
      <c r="HVG1792" s="62">
        <v>53131609</v>
      </c>
      <c r="HVH1792" s="62">
        <v>53131609</v>
      </c>
      <c r="HVI1792" s="62">
        <v>53131609</v>
      </c>
      <c r="HVJ1792" s="62">
        <v>53131609</v>
      </c>
      <c r="HVK1792" s="62">
        <v>53131609</v>
      </c>
      <c r="HVL1792" s="62">
        <v>53131609</v>
      </c>
      <c r="HVM1792" s="62">
        <v>53131609</v>
      </c>
      <c r="HVN1792" s="62">
        <v>53131609</v>
      </c>
      <c r="HVO1792" s="62">
        <v>53131609</v>
      </c>
      <c r="HVP1792" s="62">
        <v>53131609</v>
      </c>
      <c r="HVQ1792" s="62">
        <v>53131609</v>
      </c>
      <c r="HVR1792" s="62">
        <v>53131609</v>
      </c>
      <c r="HVS1792" s="62">
        <v>53131609</v>
      </c>
      <c r="HVT1792" s="62">
        <v>53131609</v>
      </c>
      <c r="HVU1792" s="62">
        <v>53131609</v>
      </c>
      <c r="HVV1792" s="62">
        <v>53131609</v>
      </c>
      <c r="HVW1792" s="62">
        <v>53131609</v>
      </c>
      <c r="HVX1792" s="62">
        <v>53131609</v>
      </c>
      <c r="HVY1792" s="62">
        <v>53131609</v>
      </c>
      <c r="HVZ1792" s="62">
        <v>53131609</v>
      </c>
      <c r="HWA1792" s="62">
        <v>53131609</v>
      </c>
      <c r="HWB1792" s="62">
        <v>53131609</v>
      </c>
      <c r="HWC1792" s="62">
        <v>53131609</v>
      </c>
      <c r="HWD1792" s="62">
        <v>53131609</v>
      </c>
      <c r="HWE1792" s="62">
        <v>53131609</v>
      </c>
      <c r="HWF1792" s="62">
        <v>53131609</v>
      </c>
      <c r="HWG1792" s="62">
        <v>53131609</v>
      </c>
      <c r="HWH1792" s="62">
        <v>53131609</v>
      </c>
      <c r="HWI1792" s="62">
        <v>53131609</v>
      </c>
      <c r="HWJ1792" s="62">
        <v>53131609</v>
      </c>
      <c r="HWK1792" s="62">
        <v>53131609</v>
      </c>
      <c r="HWL1792" s="62">
        <v>53131609</v>
      </c>
      <c r="HWM1792" s="62">
        <v>53131609</v>
      </c>
      <c r="HWN1792" s="62">
        <v>53131609</v>
      </c>
      <c r="HWO1792" s="62">
        <v>53131609</v>
      </c>
      <c r="HWP1792" s="62">
        <v>53131609</v>
      </c>
      <c r="HWQ1792" s="62">
        <v>53131609</v>
      </c>
      <c r="HWR1792" s="62">
        <v>53131609</v>
      </c>
      <c r="HWS1792" s="62">
        <v>53131609</v>
      </c>
      <c r="HWT1792" s="62">
        <v>53131609</v>
      </c>
      <c r="HWU1792" s="62">
        <v>53131609</v>
      </c>
      <c r="HWV1792" s="62">
        <v>53131609</v>
      </c>
      <c r="HWW1792" s="62">
        <v>53131609</v>
      </c>
      <c r="HWX1792" s="62">
        <v>53131609</v>
      </c>
      <c r="HWY1792" s="62">
        <v>53131609</v>
      </c>
      <c r="HWZ1792" s="62">
        <v>53131609</v>
      </c>
      <c r="HXA1792" s="62">
        <v>53131609</v>
      </c>
      <c r="HXB1792" s="62">
        <v>53131609</v>
      </c>
      <c r="HXC1792" s="62">
        <v>53131609</v>
      </c>
      <c r="HXD1792" s="62">
        <v>53131609</v>
      </c>
      <c r="HXE1792" s="62">
        <v>53131609</v>
      </c>
      <c r="HXF1792" s="62">
        <v>53131609</v>
      </c>
      <c r="HXG1792" s="62">
        <v>53131609</v>
      </c>
      <c r="HXH1792" s="62">
        <v>53131609</v>
      </c>
      <c r="HXI1792" s="62">
        <v>53131609</v>
      </c>
      <c r="HXJ1792" s="62">
        <v>53131609</v>
      </c>
      <c r="HXK1792" s="62">
        <v>53131609</v>
      </c>
      <c r="HXL1792" s="62">
        <v>53131609</v>
      </c>
      <c r="HXM1792" s="62">
        <v>53131609</v>
      </c>
      <c r="HXN1792" s="62">
        <v>53131609</v>
      </c>
      <c r="HXO1792" s="62">
        <v>53131609</v>
      </c>
      <c r="HXP1792" s="62">
        <v>53131609</v>
      </c>
      <c r="HXQ1792" s="62">
        <v>53131609</v>
      </c>
      <c r="HXR1792" s="62">
        <v>53131609</v>
      </c>
      <c r="HXS1792" s="62">
        <v>53131609</v>
      </c>
      <c r="HXT1792" s="62">
        <v>53131609</v>
      </c>
      <c r="HXU1792" s="62">
        <v>53131609</v>
      </c>
      <c r="HXV1792" s="62">
        <v>53131609</v>
      </c>
      <c r="HXW1792" s="62">
        <v>53131609</v>
      </c>
      <c r="HXX1792" s="62">
        <v>53131609</v>
      </c>
      <c r="HXY1792" s="62">
        <v>53131609</v>
      </c>
      <c r="HXZ1792" s="62">
        <v>53131609</v>
      </c>
      <c r="HYA1792" s="62">
        <v>53131609</v>
      </c>
      <c r="HYB1792" s="62">
        <v>53131609</v>
      </c>
      <c r="HYC1792" s="62">
        <v>53131609</v>
      </c>
      <c r="HYD1792" s="62">
        <v>53131609</v>
      </c>
      <c r="HYE1792" s="62">
        <v>53131609</v>
      </c>
      <c r="HYF1792" s="62">
        <v>53131609</v>
      </c>
      <c r="HYG1792" s="62">
        <v>53131609</v>
      </c>
      <c r="HYH1792" s="62">
        <v>53131609</v>
      </c>
      <c r="HYI1792" s="62">
        <v>53131609</v>
      </c>
      <c r="HYJ1792" s="62">
        <v>53131609</v>
      </c>
      <c r="HYK1792" s="62">
        <v>53131609</v>
      </c>
      <c r="HYL1792" s="62">
        <v>53131609</v>
      </c>
      <c r="HYM1792" s="62">
        <v>53131609</v>
      </c>
      <c r="HYN1792" s="62">
        <v>53131609</v>
      </c>
      <c r="HYO1792" s="62">
        <v>53131609</v>
      </c>
      <c r="HYP1792" s="62">
        <v>53131609</v>
      </c>
      <c r="HYQ1792" s="62">
        <v>53131609</v>
      </c>
      <c r="HYR1792" s="62">
        <v>53131609</v>
      </c>
      <c r="HYS1792" s="62">
        <v>53131609</v>
      </c>
      <c r="HYT1792" s="62">
        <v>53131609</v>
      </c>
      <c r="HYU1792" s="62">
        <v>53131609</v>
      </c>
      <c r="HYV1792" s="62">
        <v>53131609</v>
      </c>
      <c r="HYW1792" s="62">
        <v>53131609</v>
      </c>
      <c r="HYX1792" s="62">
        <v>53131609</v>
      </c>
      <c r="HYY1792" s="62">
        <v>53131609</v>
      </c>
      <c r="HYZ1792" s="62">
        <v>53131609</v>
      </c>
      <c r="HZA1792" s="62">
        <v>53131609</v>
      </c>
      <c r="HZB1792" s="62">
        <v>53131609</v>
      </c>
      <c r="HZC1792" s="62">
        <v>53131609</v>
      </c>
      <c r="HZD1792" s="62">
        <v>53131609</v>
      </c>
      <c r="HZE1792" s="62">
        <v>53131609</v>
      </c>
      <c r="HZF1792" s="62">
        <v>53131609</v>
      </c>
      <c r="HZG1792" s="62">
        <v>53131609</v>
      </c>
      <c r="HZH1792" s="62">
        <v>53131609</v>
      </c>
      <c r="HZI1792" s="62">
        <v>53131609</v>
      </c>
      <c r="HZJ1792" s="62">
        <v>53131609</v>
      </c>
      <c r="HZK1792" s="62">
        <v>53131609</v>
      </c>
      <c r="HZL1792" s="62">
        <v>53131609</v>
      </c>
      <c r="HZM1792" s="62">
        <v>53131609</v>
      </c>
      <c r="HZN1792" s="62">
        <v>53131609</v>
      </c>
      <c r="HZO1792" s="62">
        <v>53131609</v>
      </c>
      <c r="HZP1792" s="62">
        <v>53131609</v>
      </c>
      <c r="HZQ1792" s="62">
        <v>53131609</v>
      </c>
      <c r="HZR1792" s="62">
        <v>53131609</v>
      </c>
      <c r="HZS1792" s="62">
        <v>53131609</v>
      </c>
      <c r="HZT1792" s="62">
        <v>53131609</v>
      </c>
      <c r="HZU1792" s="62">
        <v>53131609</v>
      </c>
      <c r="HZV1792" s="62">
        <v>53131609</v>
      </c>
      <c r="HZW1792" s="62">
        <v>53131609</v>
      </c>
      <c r="HZX1792" s="62">
        <v>53131609</v>
      </c>
      <c r="HZY1792" s="62">
        <v>53131609</v>
      </c>
      <c r="HZZ1792" s="62">
        <v>53131609</v>
      </c>
      <c r="IAA1792" s="62">
        <v>53131609</v>
      </c>
      <c r="IAB1792" s="62">
        <v>53131609</v>
      </c>
      <c r="IAC1792" s="62">
        <v>53131609</v>
      </c>
      <c r="IAD1792" s="62">
        <v>53131609</v>
      </c>
      <c r="IAE1792" s="62">
        <v>53131609</v>
      </c>
      <c r="IAF1792" s="62">
        <v>53131609</v>
      </c>
      <c r="IAG1792" s="62">
        <v>53131609</v>
      </c>
      <c r="IAH1792" s="62">
        <v>53131609</v>
      </c>
      <c r="IAI1792" s="62">
        <v>53131609</v>
      </c>
      <c r="IAJ1792" s="62">
        <v>53131609</v>
      </c>
      <c r="IAK1792" s="62">
        <v>53131609</v>
      </c>
      <c r="IAL1792" s="62">
        <v>53131609</v>
      </c>
      <c r="IAM1792" s="62">
        <v>53131609</v>
      </c>
      <c r="IAN1792" s="62">
        <v>53131609</v>
      </c>
      <c r="IAO1792" s="62">
        <v>53131609</v>
      </c>
      <c r="IAP1792" s="62">
        <v>53131609</v>
      </c>
      <c r="IAQ1792" s="62">
        <v>53131609</v>
      </c>
      <c r="IAR1792" s="62">
        <v>53131609</v>
      </c>
      <c r="IAS1792" s="62">
        <v>53131609</v>
      </c>
      <c r="IAT1792" s="62">
        <v>53131609</v>
      </c>
      <c r="IAU1792" s="62">
        <v>53131609</v>
      </c>
      <c r="IAV1792" s="62">
        <v>53131609</v>
      </c>
      <c r="IAW1792" s="62">
        <v>53131609</v>
      </c>
      <c r="IAX1792" s="62">
        <v>53131609</v>
      </c>
      <c r="IAY1792" s="62">
        <v>53131609</v>
      </c>
      <c r="IAZ1792" s="62">
        <v>53131609</v>
      </c>
      <c r="IBA1792" s="62">
        <v>53131609</v>
      </c>
      <c r="IBB1792" s="62">
        <v>53131609</v>
      </c>
      <c r="IBC1792" s="62">
        <v>53131609</v>
      </c>
      <c r="IBD1792" s="62">
        <v>53131609</v>
      </c>
      <c r="IBE1792" s="62">
        <v>53131609</v>
      </c>
      <c r="IBF1792" s="62">
        <v>53131609</v>
      </c>
      <c r="IBG1792" s="62">
        <v>53131609</v>
      </c>
      <c r="IBH1792" s="62">
        <v>53131609</v>
      </c>
      <c r="IBI1792" s="62">
        <v>53131609</v>
      </c>
      <c r="IBJ1792" s="62">
        <v>53131609</v>
      </c>
      <c r="IBK1792" s="62">
        <v>53131609</v>
      </c>
      <c r="IBL1792" s="62">
        <v>53131609</v>
      </c>
      <c r="IBM1792" s="62">
        <v>53131609</v>
      </c>
      <c r="IBN1792" s="62">
        <v>53131609</v>
      </c>
      <c r="IBO1792" s="62">
        <v>53131609</v>
      </c>
      <c r="IBP1792" s="62">
        <v>53131609</v>
      </c>
      <c r="IBQ1792" s="62">
        <v>53131609</v>
      </c>
      <c r="IBR1792" s="62">
        <v>53131609</v>
      </c>
      <c r="IBS1792" s="62">
        <v>53131609</v>
      </c>
      <c r="IBT1792" s="62">
        <v>53131609</v>
      </c>
      <c r="IBU1792" s="62">
        <v>53131609</v>
      </c>
      <c r="IBV1792" s="62">
        <v>53131609</v>
      </c>
      <c r="IBW1792" s="62">
        <v>53131609</v>
      </c>
      <c r="IBX1792" s="62">
        <v>53131609</v>
      </c>
      <c r="IBY1792" s="62">
        <v>53131609</v>
      </c>
      <c r="IBZ1792" s="62">
        <v>53131609</v>
      </c>
      <c r="ICA1792" s="62">
        <v>53131609</v>
      </c>
      <c r="ICB1792" s="62">
        <v>53131609</v>
      </c>
      <c r="ICC1792" s="62">
        <v>53131609</v>
      </c>
      <c r="ICD1792" s="62">
        <v>53131609</v>
      </c>
      <c r="ICE1792" s="62">
        <v>53131609</v>
      </c>
      <c r="ICF1792" s="62">
        <v>53131609</v>
      </c>
      <c r="ICG1792" s="62">
        <v>53131609</v>
      </c>
      <c r="ICH1792" s="62">
        <v>53131609</v>
      </c>
      <c r="ICI1792" s="62">
        <v>53131609</v>
      </c>
      <c r="ICJ1792" s="62">
        <v>53131609</v>
      </c>
      <c r="ICK1792" s="62">
        <v>53131609</v>
      </c>
      <c r="ICL1792" s="62">
        <v>53131609</v>
      </c>
      <c r="ICM1792" s="62">
        <v>53131609</v>
      </c>
      <c r="ICN1792" s="62">
        <v>53131609</v>
      </c>
      <c r="ICO1792" s="62">
        <v>53131609</v>
      </c>
      <c r="ICP1792" s="62">
        <v>53131609</v>
      </c>
      <c r="ICQ1792" s="62">
        <v>53131609</v>
      </c>
      <c r="ICR1792" s="62">
        <v>53131609</v>
      </c>
      <c r="ICS1792" s="62">
        <v>53131609</v>
      </c>
      <c r="ICT1792" s="62">
        <v>53131609</v>
      </c>
      <c r="ICU1792" s="62">
        <v>53131609</v>
      </c>
      <c r="ICV1792" s="62">
        <v>53131609</v>
      </c>
      <c r="ICW1792" s="62">
        <v>53131609</v>
      </c>
      <c r="ICX1792" s="62">
        <v>53131609</v>
      </c>
      <c r="ICY1792" s="62">
        <v>53131609</v>
      </c>
      <c r="ICZ1792" s="62">
        <v>53131609</v>
      </c>
      <c r="IDA1792" s="62">
        <v>53131609</v>
      </c>
      <c r="IDB1792" s="62">
        <v>53131609</v>
      </c>
      <c r="IDC1792" s="62">
        <v>53131609</v>
      </c>
      <c r="IDD1792" s="62">
        <v>53131609</v>
      </c>
      <c r="IDE1792" s="62">
        <v>53131609</v>
      </c>
      <c r="IDF1792" s="62">
        <v>53131609</v>
      </c>
      <c r="IDG1792" s="62">
        <v>53131609</v>
      </c>
      <c r="IDH1792" s="62">
        <v>53131609</v>
      </c>
      <c r="IDI1792" s="62">
        <v>53131609</v>
      </c>
      <c r="IDJ1792" s="62">
        <v>53131609</v>
      </c>
      <c r="IDK1792" s="62">
        <v>53131609</v>
      </c>
      <c r="IDL1792" s="62">
        <v>53131609</v>
      </c>
      <c r="IDM1792" s="62">
        <v>53131609</v>
      </c>
      <c r="IDN1792" s="62">
        <v>53131609</v>
      </c>
      <c r="IDO1792" s="62">
        <v>53131609</v>
      </c>
      <c r="IDP1792" s="62">
        <v>53131609</v>
      </c>
      <c r="IDQ1792" s="62">
        <v>53131609</v>
      </c>
      <c r="IDR1792" s="62">
        <v>53131609</v>
      </c>
      <c r="IDS1792" s="62">
        <v>53131609</v>
      </c>
      <c r="IDT1792" s="62">
        <v>53131609</v>
      </c>
      <c r="IDU1792" s="62">
        <v>53131609</v>
      </c>
      <c r="IDV1792" s="62">
        <v>53131609</v>
      </c>
      <c r="IDW1792" s="62">
        <v>53131609</v>
      </c>
      <c r="IDX1792" s="62">
        <v>53131609</v>
      </c>
      <c r="IDY1792" s="62">
        <v>53131609</v>
      </c>
      <c r="IDZ1792" s="62">
        <v>53131609</v>
      </c>
      <c r="IEA1792" s="62">
        <v>53131609</v>
      </c>
      <c r="IEB1792" s="62">
        <v>53131609</v>
      </c>
      <c r="IEC1792" s="62">
        <v>53131609</v>
      </c>
      <c r="IED1792" s="62">
        <v>53131609</v>
      </c>
      <c r="IEE1792" s="62">
        <v>53131609</v>
      </c>
      <c r="IEF1792" s="62">
        <v>53131609</v>
      </c>
      <c r="IEG1792" s="62">
        <v>53131609</v>
      </c>
      <c r="IEH1792" s="62">
        <v>53131609</v>
      </c>
      <c r="IEI1792" s="62">
        <v>53131609</v>
      </c>
      <c r="IEJ1792" s="62">
        <v>53131609</v>
      </c>
      <c r="IEK1792" s="62">
        <v>53131609</v>
      </c>
      <c r="IEL1792" s="62">
        <v>53131609</v>
      </c>
      <c r="IEM1792" s="62">
        <v>53131609</v>
      </c>
      <c r="IEN1792" s="62">
        <v>53131609</v>
      </c>
      <c r="IEO1792" s="62">
        <v>53131609</v>
      </c>
      <c r="IEP1792" s="62">
        <v>53131609</v>
      </c>
      <c r="IEQ1792" s="62">
        <v>53131609</v>
      </c>
      <c r="IER1792" s="62">
        <v>53131609</v>
      </c>
      <c r="IES1792" s="62">
        <v>53131609</v>
      </c>
      <c r="IET1792" s="62">
        <v>53131609</v>
      </c>
      <c r="IEU1792" s="62">
        <v>53131609</v>
      </c>
      <c r="IEV1792" s="62">
        <v>53131609</v>
      </c>
      <c r="IEW1792" s="62">
        <v>53131609</v>
      </c>
      <c r="IEX1792" s="62">
        <v>53131609</v>
      </c>
      <c r="IEY1792" s="62">
        <v>53131609</v>
      </c>
      <c r="IEZ1792" s="62">
        <v>53131609</v>
      </c>
      <c r="IFA1792" s="62">
        <v>53131609</v>
      </c>
      <c r="IFB1792" s="62">
        <v>53131609</v>
      </c>
      <c r="IFC1792" s="62">
        <v>53131609</v>
      </c>
      <c r="IFD1792" s="62">
        <v>53131609</v>
      </c>
      <c r="IFE1792" s="62">
        <v>53131609</v>
      </c>
      <c r="IFF1792" s="62">
        <v>53131609</v>
      </c>
      <c r="IFG1792" s="62">
        <v>53131609</v>
      </c>
      <c r="IFH1792" s="62">
        <v>53131609</v>
      </c>
      <c r="IFI1792" s="62">
        <v>53131609</v>
      </c>
      <c r="IFJ1792" s="62">
        <v>53131609</v>
      </c>
      <c r="IFK1792" s="62">
        <v>53131609</v>
      </c>
      <c r="IFL1792" s="62">
        <v>53131609</v>
      </c>
      <c r="IFM1792" s="62">
        <v>53131609</v>
      </c>
      <c r="IFN1792" s="62">
        <v>53131609</v>
      </c>
      <c r="IFO1792" s="62">
        <v>53131609</v>
      </c>
      <c r="IFP1792" s="62">
        <v>53131609</v>
      </c>
      <c r="IFQ1792" s="62">
        <v>53131609</v>
      </c>
      <c r="IFR1792" s="62">
        <v>53131609</v>
      </c>
      <c r="IFS1792" s="62">
        <v>53131609</v>
      </c>
      <c r="IFT1792" s="62">
        <v>53131609</v>
      </c>
      <c r="IFU1792" s="62">
        <v>53131609</v>
      </c>
      <c r="IFV1792" s="62">
        <v>53131609</v>
      </c>
      <c r="IFW1792" s="62">
        <v>53131609</v>
      </c>
      <c r="IFX1792" s="62">
        <v>53131609</v>
      </c>
      <c r="IFY1792" s="62">
        <v>53131609</v>
      </c>
      <c r="IFZ1792" s="62">
        <v>53131609</v>
      </c>
      <c r="IGA1792" s="62">
        <v>53131609</v>
      </c>
      <c r="IGB1792" s="62">
        <v>53131609</v>
      </c>
      <c r="IGC1792" s="62">
        <v>53131609</v>
      </c>
      <c r="IGD1792" s="62">
        <v>53131609</v>
      </c>
      <c r="IGE1792" s="62">
        <v>53131609</v>
      </c>
      <c r="IGF1792" s="62">
        <v>53131609</v>
      </c>
      <c r="IGG1792" s="62">
        <v>53131609</v>
      </c>
      <c r="IGH1792" s="62">
        <v>53131609</v>
      </c>
      <c r="IGI1792" s="62">
        <v>53131609</v>
      </c>
      <c r="IGJ1792" s="62">
        <v>53131609</v>
      </c>
      <c r="IGK1792" s="62">
        <v>53131609</v>
      </c>
      <c r="IGL1792" s="62">
        <v>53131609</v>
      </c>
      <c r="IGM1792" s="62">
        <v>53131609</v>
      </c>
      <c r="IGN1792" s="62">
        <v>53131609</v>
      </c>
      <c r="IGO1792" s="62">
        <v>53131609</v>
      </c>
      <c r="IGP1792" s="62">
        <v>53131609</v>
      </c>
      <c r="IGQ1792" s="62">
        <v>53131609</v>
      </c>
      <c r="IGR1792" s="62">
        <v>53131609</v>
      </c>
      <c r="IGS1792" s="62">
        <v>53131609</v>
      </c>
      <c r="IGT1792" s="62">
        <v>53131609</v>
      </c>
      <c r="IGU1792" s="62">
        <v>53131609</v>
      </c>
      <c r="IGV1792" s="62">
        <v>53131609</v>
      </c>
      <c r="IGW1792" s="62">
        <v>53131609</v>
      </c>
      <c r="IGX1792" s="62">
        <v>53131609</v>
      </c>
      <c r="IGY1792" s="62">
        <v>53131609</v>
      </c>
      <c r="IGZ1792" s="62">
        <v>53131609</v>
      </c>
      <c r="IHA1792" s="62">
        <v>53131609</v>
      </c>
      <c r="IHB1792" s="62">
        <v>53131609</v>
      </c>
      <c r="IHC1792" s="62">
        <v>53131609</v>
      </c>
      <c r="IHD1792" s="62">
        <v>53131609</v>
      </c>
      <c r="IHE1792" s="62">
        <v>53131609</v>
      </c>
      <c r="IHF1792" s="62">
        <v>53131609</v>
      </c>
      <c r="IHG1792" s="62">
        <v>53131609</v>
      </c>
      <c r="IHH1792" s="62">
        <v>53131609</v>
      </c>
      <c r="IHI1792" s="62">
        <v>53131609</v>
      </c>
      <c r="IHJ1792" s="62">
        <v>53131609</v>
      </c>
      <c r="IHK1792" s="62">
        <v>53131609</v>
      </c>
      <c r="IHL1792" s="62">
        <v>53131609</v>
      </c>
      <c r="IHM1792" s="62">
        <v>53131609</v>
      </c>
      <c r="IHN1792" s="62">
        <v>53131609</v>
      </c>
      <c r="IHO1792" s="62">
        <v>53131609</v>
      </c>
      <c r="IHP1792" s="62">
        <v>53131609</v>
      </c>
      <c r="IHQ1792" s="62">
        <v>53131609</v>
      </c>
      <c r="IHR1792" s="62">
        <v>53131609</v>
      </c>
      <c r="IHS1792" s="62">
        <v>53131609</v>
      </c>
      <c r="IHT1792" s="62">
        <v>53131609</v>
      </c>
      <c r="IHU1792" s="62">
        <v>53131609</v>
      </c>
      <c r="IHV1792" s="62">
        <v>53131609</v>
      </c>
      <c r="IHW1792" s="62">
        <v>53131609</v>
      </c>
      <c r="IHX1792" s="62">
        <v>53131609</v>
      </c>
      <c r="IHY1792" s="62">
        <v>53131609</v>
      </c>
      <c r="IHZ1792" s="62">
        <v>53131609</v>
      </c>
      <c r="IIA1792" s="62">
        <v>53131609</v>
      </c>
      <c r="IIB1792" s="62">
        <v>53131609</v>
      </c>
      <c r="IIC1792" s="62">
        <v>53131609</v>
      </c>
      <c r="IID1792" s="62">
        <v>53131609</v>
      </c>
      <c r="IIE1792" s="62">
        <v>53131609</v>
      </c>
      <c r="IIF1792" s="62">
        <v>53131609</v>
      </c>
      <c r="IIG1792" s="62">
        <v>53131609</v>
      </c>
      <c r="IIH1792" s="62">
        <v>53131609</v>
      </c>
      <c r="III1792" s="62">
        <v>53131609</v>
      </c>
      <c r="IIJ1792" s="62">
        <v>53131609</v>
      </c>
      <c r="IIK1792" s="62">
        <v>53131609</v>
      </c>
      <c r="IIL1792" s="62">
        <v>53131609</v>
      </c>
      <c r="IIM1792" s="62">
        <v>53131609</v>
      </c>
      <c r="IIN1792" s="62">
        <v>53131609</v>
      </c>
      <c r="IIO1792" s="62">
        <v>53131609</v>
      </c>
      <c r="IIP1792" s="62">
        <v>53131609</v>
      </c>
      <c r="IIQ1792" s="62">
        <v>53131609</v>
      </c>
      <c r="IIR1792" s="62">
        <v>53131609</v>
      </c>
      <c r="IIS1792" s="62">
        <v>53131609</v>
      </c>
      <c r="IIT1792" s="62">
        <v>53131609</v>
      </c>
      <c r="IIU1792" s="62">
        <v>53131609</v>
      </c>
      <c r="IIV1792" s="62">
        <v>53131609</v>
      </c>
      <c r="IIW1792" s="62">
        <v>53131609</v>
      </c>
      <c r="IIX1792" s="62">
        <v>53131609</v>
      </c>
      <c r="IIY1792" s="62">
        <v>53131609</v>
      </c>
      <c r="IIZ1792" s="62">
        <v>53131609</v>
      </c>
      <c r="IJA1792" s="62">
        <v>53131609</v>
      </c>
      <c r="IJB1792" s="62">
        <v>53131609</v>
      </c>
      <c r="IJC1792" s="62">
        <v>53131609</v>
      </c>
      <c r="IJD1792" s="62">
        <v>53131609</v>
      </c>
      <c r="IJE1792" s="62">
        <v>53131609</v>
      </c>
      <c r="IJF1792" s="62">
        <v>53131609</v>
      </c>
      <c r="IJG1792" s="62">
        <v>53131609</v>
      </c>
      <c r="IJH1792" s="62">
        <v>53131609</v>
      </c>
      <c r="IJI1792" s="62">
        <v>53131609</v>
      </c>
      <c r="IJJ1792" s="62">
        <v>53131609</v>
      </c>
      <c r="IJK1792" s="62">
        <v>53131609</v>
      </c>
      <c r="IJL1792" s="62">
        <v>53131609</v>
      </c>
      <c r="IJM1792" s="62">
        <v>53131609</v>
      </c>
      <c r="IJN1792" s="62">
        <v>53131609</v>
      </c>
      <c r="IJO1792" s="62">
        <v>53131609</v>
      </c>
      <c r="IJP1792" s="62">
        <v>53131609</v>
      </c>
      <c r="IJQ1792" s="62">
        <v>53131609</v>
      </c>
      <c r="IJR1792" s="62">
        <v>53131609</v>
      </c>
      <c r="IJS1792" s="62">
        <v>53131609</v>
      </c>
      <c r="IJT1792" s="62">
        <v>53131609</v>
      </c>
      <c r="IJU1792" s="62">
        <v>53131609</v>
      </c>
      <c r="IJV1792" s="62">
        <v>53131609</v>
      </c>
      <c r="IJW1792" s="62">
        <v>53131609</v>
      </c>
      <c r="IJX1792" s="62">
        <v>53131609</v>
      </c>
      <c r="IJY1792" s="62">
        <v>53131609</v>
      </c>
      <c r="IJZ1792" s="62">
        <v>53131609</v>
      </c>
      <c r="IKA1792" s="62">
        <v>53131609</v>
      </c>
      <c r="IKB1792" s="62">
        <v>53131609</v>
      </c>
      <c r="IKC1792" s="62">
        <v>53131609</v>
      </c>
      <c r="IKD1792" s="62">
        <v>53131609</v>
      </c>
      <c r="IKE1792" s="62">
        <v>53131609</v>
      </c>
      <c r="IKF1792" s="62">
        <v>53131609</v>
      </c>
      <c r="IKG1792" s="62">
        <v>53131609</v>
      </c>
      <c r="IKH1792" s="62">
        <v>53131609</v>
      </c>
      <c r="IKI1792" s="62">
        <v>53131609</v>
      </c>
      <c r="IKJ1792" s="62">
        <v>53131609</v>
      </c>
      <c r="IKK1792" s="62">
        <v>53131609</v>
      </c>
      <c r="IKL1792" s="62">
        <v>53131609</v>
      </c>
      <c r="IKM1792" s="62">
        <v>53131609</v>
      </c>
      <c r="IKN1792" s="62">
        <v>53131609</v>
      </c>
      <c r="IKO1792" s="62">
        <v>53131609</v>
      </c>
      <c r="IKP1792" s="62">
        <v>53131609</v>
      </c>
      <c r="IKQ1792" s="62">
        <v>53131609</v>
      </c>
      <c r="IKR1792" s="62">
        <v>53131609</v>
      </c>
      <c r="IKS1792" s="62">
        <v>53131609</v>
      </c>
      <c r="IKT1792" s="62">
        <v>53131609</v>
      </c>
      <c r="IKU1792" s="62">
        <v>53131609</v>
      </c>
      <c r="IKV1792" s="62">
        <v>53131609</v>
      </c>
      <c r="IKW1792" s="62">
        <v>53131609</v>
      </c>
      <c r="IKX1792" s="62">
        <v>53131609</v>
      </c>
      <c r="IKY1792" s="62">
        <v>53131609</v>
      </c>
      <c r="IKZ1792" s="62">
        <v>53131609</v>
      </c>
      <c r="ILA1792" s="62">
        <v>53131609</v>
      </c>
      <c r="ILB1792" s="62">
        <v>53131609</v>
      </c>
      <c r="ILC1792" s="62">
        <v>53131609</v>
      </c>
      <c r="ILD1792" s="62">
        <v>53131609</v>
      </c>
      <c r="ILE1792" s="62">
        <v>53131609</v>
      </c>
      <c r="ILF1792" s="62">
        <v>53131609</v>
      </c>
      <c r="ILG1792" s="62">
        <v>53131609</v>
      </c>
      <c r="ILH1792" s="62">
        <v>53131609</v>
      </c>
      <c r="ILI1792" s="62">
        <v>53131609</v>
      </c>
      <c r="ILJ1792" s="62">
        <v>53131609</v>
      </c>
      <c r="ILK1792" s="62">
        <v>53131609</v>
      </c>
      <c r="ILL1792" s="62">
        <v>53131609</v>
      </c>
      <c r="ILM1792" s="62">
        <v>53131609</v>
      </c>
      <c r="ILN1792" s="62">
        <v>53131609</v>
      </c>
      <c r="ILO1792" s="62">
        <v>53131609</v>
      </c>
      <c r="ILP1792" s="62">
        <v>53131609</v>
      </c>
      <c r="ILQ1792" s="62">
        <v>53131609</v>
      </c>
      <c r="ILR1792" s="62">
        <v>53131609</v>
      </c>
      <c r="ILS1792" s="62">
        <v>53131609</v>
      </c>
      <c r="ILT1792" s="62">
        <v>53131609</v>
      </c>
      <c r="ILU1792" s="62">
        <v>53131609</v>
      </c>
      <c r="ILV1792" s="62">
        <v>53131609</v>
      </c>
      <c r="ILW1792" s="62">
        <v>53131609</v>
      </c>
      <c r="ILX1792" s="62">
        <v>53131609</v>
      </c>
      <c r="ILY1792" s="62">
        <v>53131609</v>
      </c>
      <c r="ILZ1792" s="62">
        <v>53131609</v>
      </c>
      <c r="IMA1792" s="62">
        <v>53131609</v>
      </c>
      <c r="IMB1792" s="62">
        <v>53131609</v>
      </c>
      <c r="IMC1792" s="62">
        <v>53131609</v>
      </c>
      <c r="IMD1792" s="62">
        <v>53131609</v>
      </c>
      <c r="IME1792" s="62">
        <v>53131609</v>
      </c>
      <c r="IMF1792" s="62">
        <v>53131609</v>
      </c>
      <c r="IMG1792" s="62">
        <v>53131609</v>
      </c>
      <c r="IMH1792" s="62">
        <v>53131609</v>
      </c>
      <c r="IMI1792" s="62">
        <v>53131609</v>
      </c>
      <c r="IMJ1792" s="62">
        <v>53131609</v>
      </c>
      <c r="IMK1792" s="62">
        <v>53131609</v>
      </c>
      <c r="IML1792" s="62">
        <v>53131609</v>
      </c>
      <c r="IMM1792" s="62">
        <v>53131609</v>
      </c>
      <c r="IMN1792" s="62">
        <v>53131609</v>
      </c>
      <c r="IMO1792" s="62">
        <v>53131609</v>
      </c>
      <c r="IMP1792" s="62">
        <v>53131609</v>
      </c>
      <c r="IMQ1792" s="62">
        <v>53131609</v>
      </c>
      <c r="IMR1792" s="62">
        <v>53131609</v>
      </c>
      <c r="IMS1792" s="62">
        <v>53131609</v>
      </c>
      <c r="IMT1792" s="62">
        <v>53131609</v>
      </c>
      <c r="IMU1792" s="62">
        <v>53131609</v>
      </c>
      <c r="IMV1792" s="62">
        <v>53131609</v>
      </c>
      <c r="IMW1792" s="62">
        <v>53131609</v>
      </c>
      <c r="IMX1792" s="62">
        <v>53131609</v>
      </c>
      <c r="IMY1792" s="62">
        <v>53131609</v>
      </c>
      <c r="IMZ1792" s="62">
        <v>53131609</v>
      </c>
      <c r="INA1792" s="62">
        <v>53131609</v>
      </c>
      <c r="INB1792" s="62">
        <v>53131609</v>
      </c>
      <c r="INC1792" s="62">
        <v>53131609</v>
      </c>
      <c r="IND1792" s="62">
        <v>53131609</v>
      </c>
      <c r="INE1792" s="62">
        <v>53131609</v>
      </c>
      <c r="INF1792" s="62">
        <v>53131609</v>
      </c>
      <c r="ING1792" s="62">
        <v>53131609</v>
      </c>
      <c r="INH1792" s="62">
        <v>53131609</v>
      </c>
      <c r="INI1792" s="62">
        <v>53131609</v>
      </c>
      <c r="INJ1792" s="62">
        <v>53131609</v>
      </c>
      <c r="INK1792" s="62">
        <v>53131609</v>
      </c>
      <c r="INL1792" s="62">
        <v>53131609</v>
      </c>
      <c r="INM1792" s="62">
        <v>53131609</v>
      </c>
      <c r="INN1792" s="62">
        <v>53131609</v>
      </c>
      <c r="INO1792" s="62">
        <v>53131609</v>
      </c>
      <c r="INP1792" s="62">
        <v>53131609</v>
      </c>
      <c r="INQ1792" s="62">
        <v>53131609</v>
      </c>
      <c r="INR1792" s="62">
        <v>53131609</v>
      </c>
      <c r="INS1792" s="62">
        <v>53131609</v>
      </c>
      <c r="INT1792" s="62">
        <v>53131609</v>
      </c>
      <c r="INU1792" s="62">
        <v>53131609</v>
      </c>
      <c r="INV1792" s="62">
        <v>53131609</v>
      </c>
      <c r="INW1792" s="62">
        <v>53131609</v>
      </c>
      <c r="INX1792" s="62">
        <v>53131609</v>
      </c>
      <c r="INY1792" s="62">
        <v>53131609</v>
      </c>
      <c r="INZ1792" s="62">
        <v>53131609</v>
      </c>
      <c r="IOA1792" s="62">
        <v>53131609</v>
      </c>
      <c r="IOB1792" s="62">
        <v>53131609</v>
      </c>
      <c r="IOC1792" s="62">
        <v>53131609</v>
      </c>
      <c r="IOD1792" s="62">
        <v>53131609</v>
      </c>
      <c r="IOE1792" s="62">
        <v>53131609</v>
      </c>
      <c r="IOF1792" s="62">
        <v>53131609</v>
      </c>
      <c r="IOG1792" s="62">
        <v>53131609</v>
      </c>
      <c r="IOH1792" s="62">
        <v>53131609</v>
      </c>
      <c r="IOI1792" s="62">
        <v>53131609</v>
      </c>
      <c r="IOJ1792" s="62">
        <v>53131609</v>
      </c>
      <c r="IOK1792" s="62">
        <v>53131609</v>
      </c>
      <c r="IOL1792" s="62">
        <v>53131609</v>
      </c>
      <c r="IOM1792" s="62">
        <v>53131609</v>
      </c>
      <c r="ION1792" s="62">
        <v>53131609</v>
      </c>
      <c r="IOO1792" s="62">
        <v>53131609</v>
      </c>
      <c r="IOP1792" s="62">
        <v>53131609</v>
      </c>
      <c r="IOQ1792" s="62">
        <v>53131609</v>
      </c>
      <c r="IOR1792" s="62">
        <v>53131609</v>
      </c>
      <c r="IOS1792" s="62">
        <v>53131609</v>
      </c>
      <c r="IOT1792" s="62">
        <v>53131609</v>
      </c>
      <c r="IOU1792" s="62">
        <v>53131609</v>
      </c>
      <c r="IOV1792" s="62">
        <v>53131609</v>
      </c>
      <c r="IOW1792" s="62">
        <v>53131609</v>
      </c>
      <c r="IOX1792" s="62">
        <v>53131609</v>
      </c>
      <c r="IOY1792" s="62">
        <v>53131609</v>
      </c>
      <c r="IOZ1792" s="62">
        <v>53131609</v>
      </c>
      <c r="IPA1792" s="62">
        <v>53131609</v>
      </c>
      <c r="IPB1792" s="62">
        <v>53131609</v>
      </c>
      <c r="IPC1792" s="62">
        <v>53131609</v>
      </c>
      <c r="IPD1792" s="62">
        <v>53131609</v>
      </c>
      <c r="IPE1792" s="62">
        <v>53131609</v>
      </c>
      <c r="IPF1792" s="62">
        <v>53131609</v>
      </c>
      <c r="IPG1792" s="62">
        <v>53131609</v>
      </c>
      <c r="IPH1792" s="62">
        <v>53131609</v>
      </c>
      <c r="IPI1792" s="62">
        <v>53131609</v>
      </c>
      <c r="IPJ1792" s="62">
        <v>53131609</v>
      </c>
      <c r="IPK1792" s="62">
        <v>53131609</v>
      </c>
      <c r="IPL1792" s="62">
        <v>53131609</v>
      </c>
      <c r="IPM1792" s="62">
        <v>53131609</v>
      </c>
      <c r="IPN1792" s="62">
        <v>53131609</v>
      </c>
      <c r="IPO1792" s="62">
        <v>53131609</v>
      </c>
      <c r="IPP1792" s="62">
        <v>53131609</v>
      </c>
      <c r="IPQ1792" s="62">
        <v>53131609</v>
      </c>
      <c r="IPR1792" s="62">
        <v>53131609</v>
      </c>
      <c r="IPS1792" s="62">
        <v>53131609</v>
      </c>
      <c r="IPT1792" s="62">
        <v>53131609</v>
      </c>
      <c r="IPU1792" s="62">
        <v>53131609</v>
      </c>
      <c r="IPV1792" s="62">
        <v>53131609</v>
      </c>
      <c r="IPW1792" s="62">
        <v>53131609</v>
      </c>
      <c r="IPX1792" s="62">
        <v>53131609</v>
      </c>
      <c r="IPY1792" s="62">
        <v>53131609</v>
      </c>
      <c r="IPZ1792" s="62">
        <v>53131609</v>
      </c>
      <c r="IQA1792" s="62">
        <v>53131609</v>
      </c>
      <c r="IQB1792" s="62">
        <v>53131609</v>
      </c>
      <c r="IQC1792" s="62">
        <v>53131609</v>
      </c>
      <c r="IQD1792" s="62">
        <v>53131609</v>
      </c>
      <c r="IQE1792" s="62">
        <v>53131609</v>
      </c>
      <c r="IQF1792" s="62">
        <v>53131609</v>
      </c>
      <c r="IQG1792" s="62">
        <v>53131609</v>
      </c>
      <c r="IQH1792" s="62">
        <v>53131609</v>
      </c>
      <c r="IQI1792" s="62">
        <v>53131609</v>
      </c>
      <c r="IQJ1792" s="62">
        <v>53131609</v>
      </c>
      <c r="IQK1792" s="62">
        <v>53131609</v>
      </c>
      <c r="IQL1792" s="62">
        <v>53131609</v>
      </c>
      <c r="IQM1792" s="62">
        <v>53131609</v>
      </c>
      <c r="IQN1792" s="62">
        <v>53131609</v>
      </c>
      <c r="IQO1792" s="62">
        <v>53131609</v>
      </c>
      <c r="IQP1792" s="62">
        <v>53131609</v>
      </c>
      <c r="IQQ1792" s="62">
        <v>53131609</v>
      </c>
      <c r="IQR1792" s="62">
        <v>53131609</v>
      </c>
      <c r="IQS1792" s="62">
        <v>53131609</v>
      </c>
      <c r="IQT1792" s="62">
        <v>53131609</v>
      </c>
      <c r="IQU1792" s="62">
        <v>53131609</v>
      </c>
      <c r="IQV1792" s="62">
        <v>53131609</v>
      </c>
      <c r="IQW1792" s="62">
        <v>53131609</v>
      </c>
      <c r="IQX1792" s="62">
        <v>53131609</v>
      </c>
      <c r="IQY1792" s="62">
        <v>53131609</v>
      </c>
      <c r="IQZ1792" s="62">
        <v>53131609</v>
      </c>
      <c r="IRA1792" s="62">
        <v>53131609</v>
      </c>
      <c r="IRB1792" s="62">
        <v>53131609</v>
      </c>
      <c r="IRC1792" s="62">
        <v>53131609</v>
      </c>
      <c r="IRD1792" s="62">
        <v>53131609</v>
      </c>
      <c r="IRE1792" s="62">
        <v>53131609</v>
      </c>
      <c r="IRF1792" s="62">
        <v>53131609</v>
      </c>
      <c r="IRG1792" s="62">
        <v>53131609</v>
      </c>
      <c r="IRH1792" s="62">
        <v>53131609</v>
      </c>
      <c r="IRI1792" s="62">
        <v>53131609</v>
      </c>
      <c r="IRJ1792" s="62">
        <v>53131609</v>
      </c>
      <c r="IRK1792" s="62">
        <v>53131609</v>
      </c>
      <c r="IRL1792" s="62">
        <v>53131609</v>
      </c>
      <c r="IRM1792" s="62">
        <v>53131609</v>
      </c>
      <c r="IRN1792" s="62">
        <v>53131609</v>
      </c>
      <c r="IRO1792" s="62">
        <v>53131609</v>
      </c>
      <c r="IRP1792" s="62">
        <v>53131609</v>
      </c>
      <c r="IRQ1792" s="62">
        <v>53131609</v>
      </c>
      <c r="IRR1792" s="62">
        <v>53131609</v>
      </c>
      <c r="IRS1792" s="62">
        <v>53131609</v>
      </c>
      <c r="IRT1792" s="62">
        <v>53131609</v>
      </c>
      <c r="IRU1792" s="62">
        <v>53131609</v>
      </c>
      <c r="IRV1792" s="62">
        <v>53131609</v>
      </c>
      <c r="IRW1792" s="62">
        <v>53131609</v>
      </c>
      <c r="IRX1792" s="62">
        <v>53131609</v>
      </c>
      <c r="IRY1792" s="62">
        <v>53131609</v>
      </c>
      <c r="IRZ1792" s="62">
        <v>53131609</v>
      </c>
      <c r="ISA1792" s="62">
        <v>53131609</v>
      </c>
      <c r="ISB1792" s="62">
        <v>53131609</v>
      </c>
      <c r="ISC1792" s="62">
        <v>53131609</v>
      </c>
      <c r="ISD1792" s="62">
        <v>53131609</v>
      </c>
      <c r="ISE1792" s="62">
        <v>53131609</v>
      </c>
      <c r="ISF1792" s="62">
        <v>53131609</v>
      </c>
      <c r="ISG1792" s="62">
        <v>53131609</v>
      </c>
      <c r="ISH1792" s="62">
        <v>53131609</v>
      </c>
      <c r="ISI1792" s="62">
        <v>53131609</v>
      </c>
      <c r="ISJ1792" s="62">
        <v>53131609</v>
      </c>
      <c r="ISK1792" s="62">
        <v>53131609</v>
      </c>
      <c r="ISL1792" s="62">
        <v>53131609</v>
      </c>
      <c r="ISM1792" s="62">
        <v>53131609</v>
      </c>
      <c r="ISN1792" s="62">
        <v>53131609</v>
      </c>
      <c r="ISO1792" s="62">
        <v>53131609</v>
      </c>
      <c r="ISP1792" s="62">
        <v>53131609</v>
      </c>
      <c r="ISQ1792" s="62">
        <v>53131609</v>
      </c>
      <c r="ISR1792" s="62">
        <v>53131609</v>
      </c>
      <c r="ISS1792" s="62">
        <v>53131609</v>
      </c>
      <c r="IST1792" s="62">
        <v>53131609</v>
      </c>
      <c r="ISU1792" s="62">
        <v>53131609</v>
      </c>
      <c r="ISV1792" s="62">
        <v>53131609</v>
      </c>
      <c r="ISW1792" s="62">
        <v>53131609</v>
      </c>
      <c r="ISX1792" s="62">
        <v>53131609</v>
      </c>
      <c r="ISY1792" s="62">
        <v>53131609</v>
      </c>
      <c r="ISZ1792" s="62">
        <v>53131609</v>
      </c>
      <c r="ITA1792" s="62">
        <v>53131609</v>
      </c>
      <c r="ITB1792" s="62">
        <v>53131609</v>
      </c>
      <c r="ITC1792" s="62">
        <v>53131609</v>
      </c>
      <c r="ITD1792" s="62">
        <v>53131609</v>
      </c>
      <c r="ITE1792" s="62">
        <v>53131609</v>
      </c>
      <c r="ITF1792" s="62">
        <v>53131609</v>
      </c>
      <c r="ITG1792" s="62">
        <v>53131609</v>
      </c>
      <c r="ITH1792" s="62">
        <v>53131609</v>
      </c>
      <c r="ITI1792" s="62">
        <v>53131609</v>
      </c>
      <c r="ITJ1792" s="62">
        <v>53131609</v>
      </c>
      <c r="ITK1792" s="62">
        <v>53131609</v>
      </c>
      <c r="ITL1792" s="62">
        <v>53131609</v>
      </c>
      <c r="ITM1792" s="62">
        <v>53131609</v>
      </c>
      <c r="ITN1792" s="62">
        <v>53131609</v>
      </c>
      <c r="ITO1792" s="62">
        <v>53131609</v>
      </c>
      <c r="ITP1792" s="62">
        <v>53131609</v>
      </c>
      <c r="ITQ1792" s="62">
        <v>53131609</v>
      </c>
      <c r="ITR1792" s="62">
        <v>53131609</v>
      </c>
      <c r="ITS1792" s="62">
        <v>53131609</v>
      </c>
      <c r="ITT1792" s="62">
        <v>53131609</v>
      </c>
      <c r="ITU1792" s="62">
        <v>53131609</v>
      </c>
      <c r="ITV1792" s="62">
        <v>53131609</v>
      </c>
      <c r="ITW1792" s="62">
        <v>53131609</v>
      </c>
      <c r="ITX1792" s="62">
        <v>53131609</v>
      </c>
      <c r="ITY1792" s="62">
        <v>53131609</v>
      </c>
      <c r="ITZ1792" s="62">
        <v>53131609</v>
      </c>
      <c r="IUA1792" s="62">
        <v>53131609</v>
      </c>
      <c r="IUB1792" s="62">
        <v>53131609</v>
      </c>
      <c r="IUC1792" s="62">
        <v>53131609</v>
      </c>
      <c r="IUD1792" s="62">
        <v>53131609</v>
      </c>
      <c r="IUE1792" s="62">
        <v>53131609</v>
      </c>
      <c r="IUF1792" s="62">
        <v>53131609</v>
      </c>
      <c r="IUG1792" s="62">
        <v>53131609</v>
      </c>
      <c r="IUH1792" s="62">
        <v>53131609</v>
      </c>
      <c r="IUI1792" s="62">
        <v>53131609</v>
      </c>
      <c r="IUJ1792" s="62">
        <v>53131609</v>
      </c>
      <c r="IUK1792" s="62">
        <v>53131609</v>
      </c>
      <c r="IUL1792" s="62">
        <v>53131609</v>
      </c>
      <c r="IUM1792" s="62">
        <v>53131609</v>
      </c>
      <c r="IUN1792" s="62">
        <v>53131609</v>
      </c>
      <c r="IUO1792" s="62">
        <v>53131609</v>
      </c>
      <c r="IUP1792" s="62">
        <v>53131609</v>
      </c>
      <c r="IUQ1792" s="62">
        <v>53131609</v>
      </c>
      <c r="IUR1792" s="62">
        <v>53131609</v>
      </c>
      <c r="IUS1792" s="62">
        <v>53131609</v>
      </c>
      <c r="IUT1792" s="62">
        <v>53131609</v>
      </c>
      <c r="IUU1792" s="62">
        <v>53131609</v>
      </c>
      <c r="IUV1792" s="62">
        <v>53131609</v>
      </c>
      <c r="IUW1792" s="62">
        <v>53131609</v>
      </c>
      <c r="IUX1792" s="62">
        <v>53131609</v>
      </c>
      <c r="IUY1792" s="62">
        <v>53131609</v>
      </c>
      <c r="IUZ1792" s="62">
        <v>53131609</v>
      </c>
      <c r="IVA1792" s="62">
        <v>53131609</v>
      </c>
      <c r="IVB1792" s="62">
        <v>53131609</v>
      </c>
      <c r="IVC1792" s="62">
        <v>53131609</v>
      </c>
      <c r="IVD1792" s="62">
        <v>53131609</v>
      </c>
      <c r="IVE1792" s="62">
        <v>53131609</v>
      </c>
      <c r="IVF1792" s="62">
        <v>53131609</v>
      </c>
      <c r="IVG1792" s="62">
        <v>53131609</v>
      </c>
      <c r="IVH1792" s="62">
        <v>53131609</v>
      </c>
      <c r="IVI1792" s="62">
        <v>53131609</v>
      </c>
      <c r="IVJ1792" s="62">
        <v>53131609</v>
      </c>
      <c r="IVK1792" s="62">
        <v>53131609</v>
      </c>
      <c r="IVL1792" s="62">
        <v>53131609</v>
      </c>
      <c r="IVM1792" s="62">
        <v>53131609</v>
      </c>
      <c r="IVN1792" s="62">
        <v>53131609</v>
      </c>
      <c r="IVO1792" s="62">
        <v>53131609</v>
      </c>
      <c r="IVP1792" s="62">
        <v>53131609</v>
      </c>
      <c r="IVQ1792" s="62">
        <v>53131609</v>
      </c>
      <c r="IVR1792" s="62">
        <v>53131609</v>
      </c>
      <c r="IVS1792" s="62">
        <v>53131609</v>
      </c>
      <c r="IVT1792" s="62">
        <v>53131609</v>
      </c>
      <c r="IVU1792" s="62">
        <v>53131609</v>
      </c>
      <c r="IVV1792" s="62">
        <v>53131609</v>
      </c>
      <c r="IVW1792" s="62">
        <v>53131609</v>
      </c>
      <c r="IVX1792" s="62">
        <v>53131609</v>
      </c>
      <c r="IVY1792" s="62">
        <v>53131609</v>
      </c>
      <c r="IVZ1792" s="62">
        <v>53131609</v>
      </c>
      <c r="IWA1792" s="62">
        <v>53131609</v>
      </c>
      <c r="IWB1792" s="62">
        <v>53131609</v>
      </c>
      <c r="IWC1792" s="62">
        <v>53131609</v>
      </c>
      <c r="IWD1792" s="62">
        <v>53131609</v>
      </c>
      <c r="IWE1792" s="62">
        <v>53131609</v>
      </c>
      <c r="IWF1792" s="62">
        <v>53131609</v>
      </c>
      <c r="IWG1792" s="62">
        <v>53131609</v>
      </c>
      <c r="IWH1792" s="62">
        <v>53131609</v>
      </c>
      <c r="IWI1792" s="62">
        <v>53131609</v>
      </c>
      <c r="IWJ1792" s="62">
        <v>53131609</v>
      </c>
      <c r="IWK1792" s="62">
        <v>53131609</v>
      </c>
      <c r="IWL1792" s="62">
        <v>53131609</v>
      </c>
      <c r="IWM1792" s="62">
        <v>53131609</v>
      </c>
      <c r="IWN1792" s="62">
        <v>53131609</v>
      </c>
      <c r="IWO1792" s="62">
        <v>53131609</v>
      </c>
      <c r="IWP1792" s="62">
        <v>53131609</v>
      </c>
      <c r="IWQ1792" s="62">
        <v>53131609</v>
      </c>
      <c r="IWR1792" s="62">
        <v>53131609</v>
      </c>
      <c r="IWS1792" s="62">
        <v>53131609</v>
      </c>
      <c r="IWT1792" s="62">
        <v>53131609</v>
      </c>
      <c r="IWU1792" s="62">
        <v>53131609</v>
      </c>
      <c r="IWV1792" s="62">
        <v>53131609</v>
      </c>
      <c r="IWW1792" s="62">
        <v>53131609</v>
      </c>
      <c r="IWX1792" s="62">
        <v>53131609</v>
      </c>
      <c r="IWY1792" s="62">
        <v>53131609</v>
      </c>
      <c r="IWZ1792" s="62">
        <v>53131609</v>
      </c>
      <c r="IXA1792" s="62">
        <v>53131609</v>
      </c>
      <c r="IXB1792" s="62">
        <v>53131609</v>
      </c>
      <c r="IXC1792" s="62">
        <v>53131609</v>
      </c>
      <c r="IXD1792" s="62">
        <v>53131609</v>
      </c>
      <c r="IXE1792" s="62">
        <v>53131609</v>
      </c>
      <c r="IXF1792" s="62">
        <v>53131609</v>
      </c>
      <c r="IXG1792" s="62">
        <v>53131609</v>
      </c>
      <c r="IXH1792" s="62">
        <v>53131609</v>
      </c>
      <c r="IXI1792" s="62">
        <v>53131609</v>
      </c>
      <c r="IXJ1792" s="62">
        <v>53131609</v>
      </c>
      <c r="IXK1792" s="62">
        <v>53131609</v>
      </c>
      <c r="IXL1792" s="62">
        <v>53131609</v>
      </c>
      <c r="IXM1792" s="62">
        <v>53131609</v>
      </c>
      <c r="IXN1792" s="62">
        <v>53131609</v>
      </c>
      <c r="IXO1792" s="62">
        <v>53131609</v>
      </c>
      <c r="IXP1792" s="62">
        <v>53131609</v>
      </c>
      <c r="IXQ1792" s="62">
        <v>53131609</v>
      </c>
      <c r="IXR1792" s="62">
        <v>53131609</v>
      </c>
      <c r="IXS1792" s="62">
        <v>53131609</v>
      </c>
      <c r="IXT1792" s="62">
        <v>53131609</v>
      </c>
      <c r="IXU1792" s="62">
        <v>53131609</v>
      </c>
      <c r="IXV1792" s="62">
        <v>53131609</v>
      </c>
      <c r="IXW1792" s="62">
        <v>53131609</v>
      </c>
      <c r="IXX1792" s="62">
        <v>53131609</v>
      </c>
      <c r="IXY1792" s="62">
        <v>53131609</v>
      </c>
      <c r="IXZ1792" s="62">
        <v>53131609</v>
      </c>
      <c r="IYA1792" s="62">
        <v>53131609</v>
      </c>
      <c r="IYB1792" s="62">
        <v>53131609</v>
      </c>
      <c r="IYC1792" s="62">
        <v>53131609</v>
      </c>
      <c r="IYD1792" s="62">
        <v>53131609</v>
      </c>
      <c r="IYE1792" s="62">
        <v>53131609</v>
      </c>
      <c r="IYF1792" s="62">
        <v>53131609</v>
      </c>
      <c r="IYG1792" s="62">
        <v>53131609</v>
      </c>
      <c r="IYH1792" s="62">
        <v>53131609</v>
      </c>
      <c r="IYI1792" s="62">
        <v>53131609</v>
      </c>
      <c r="IYJ1792" s="62">
        <v>53131609</v>
      </c>
      <c r="IYK1792" s="62">
        <v>53131609</v>
      </c>
      <c r="IYL1792" s="62">
        <v>53131609</v>
      </c>
      <c r="IYM1792" s="62">
        <v>53131609</v>
      </c>
      <c r="IYN1792" s="62">
        <v>53131609</v>
      </c>
      <c r="IYO1792" s="62">
        <v>53131609</v>
      </c>
      <c r="IYP1792" s="62">
        <v>53131609</v>
      </c>
      <c r="IYQ1792" s="62">
        <v>53131609</v>
      </c>
      <c r="IYR1792" s="62">
        <v>53131609</v>
      </c>
      <c r="IYS1792" s="62">
        <v>53131609</v>
      </c>
      <c r="IYT1792" s="62">
        <v>53131609</v>
      </c>
      <c r="IYU1792" s="62">
        <v>53131609</v>
      </c>
      <c r="IYV1792" s="62">
        <v>53131609</v>
      </c>
      <c r="IYW1792" s="62">
        <v>53131609</v>
      </c>
      <c r="IYX1792" s="62">
        <v>53131609</v>
      </c>
      <c r="IYY1792" s="62">
        <v>53131609</v>
      </c>
      <c r="IYZ1792" s="62">
        <v>53131609</v>
      </c>
      <c r="IZA1792" s="62">
        <v>53131609</v>
      </c>
      <c r="IZB1792" s="62">
        <v>53131609</v>
      </c>
      <c r="IZC1792" s="62">
        <v>53131609</v>
      </c>
      <c r="IZD1792" s="62">
        <v>53131609</v>
      </c>
      <c r="IZE1792" s="62">
        <v>53131609</v>
      </c>
      <c r="IZF1792" s="62">
        <v>53131609</v>
      </c>
      <c r="IZG1792" s="62">
        <v>53131609</v>
      </c>
      <c r="IZH1792" s="62">
        <v>53131609</v>
      </c>
      <c r="IZI1792" s="62">
        <v>53131609</v>
      </c>
      <c r="IZJ1792" s="62">
        <v>53131609</v>
      </c>
      <c r="IZK1792" s="62">
        <v>53131609</v>
      </c>
      <c r="IZL1792" s="62">
        <v>53131609</v>
      </c>
      <c r="IZM1792" s="62">
        <v>53131609</v>
      </c>
      <c r="IZN1792" s="62">
        <v>53131609</v>
      </c>
      <c r="IZO1792" s="62">
        <v>53131609</v>
      </c>
      <c r="IZP1792" s="62">
        <v>53131609</v>
      </c>
      <c r="IZQ1792" s="62">
        <v>53131609</v>
      </c>
      <c r="IZR1792" s="62">
        <v>53131609</v>
      </c>
      <c r="IZS1792" s="62">
        <v>53131609</v>
      </c>
      <c r="IZT1792" s="62">
        <v>53131609</v>
      </c>
      <c r="IZU1792" s="62">
        <v>53131609</v>
      </c>
      <c r="IZV1792" s="62">
        <v>53131609</v>
      </c>
      <c r="IZW1792" s="62">
        <v>53131609</v>
      </c>
      <c r="IZX1792" s="62">
        <v>53131609</v>
      </c>
      <c r="IZY1792" s="62">
        <v>53131609</v>
      </c>
      <c r="IZZ1792" s="62">
        <v>53131609</v>
      </c>
      <c r="JAA1792" s="62">
        <v>53131609</v>
      </c>
      <c r="JAB1792" s="62">
        <v>53131609</v>
      </c>
      <c r="JAC1792" s="62">
        <v>53131609</v>
      </c>
      <c r="JAD1792" s="62">
        <v>53131609</v>
      </c>
      <c r="JAE1792" s="62">
        <v>53131609</v>
      </c>
      <c r="JAF1792" s="62">
        <v>53131609</v>
      </c>
      <c r="JAG1792" s="62">
        <v>53131609</v>
      </c>
      <c r="JAH1792" s="62">
        <v>53131609</v>
      </c>
      <c r="JAI1792" s="62">
        <v>53131609</v>
      </c>
      <c r="JAJ1792" s="62">
        <v>53131609</v>
      </c>
      <c r="JAK1792" s="62">
        <v>53131609</v>
      </c>
      <c r="JAL1792" s="62">
        <v>53131609</v>
      </c>
      <c r="JAM1792" s="62">
        <v>53131609</v>
      </c>
      <c r="JAN1792" s="62">
        <v>53131609</v>
      </c>
      <c r="JAO1792" s="62">
        <v>53131609</v>
      </c>
      <c r="JAP1792" s="62">
        <v>53131609</v>
      </c>
      <c r="JAQ1792" s="62">
        <v>53131609</v>
      </c>
      <c r="JAR1792" s="62">
        <v>53131609</v>
      </c>
      <c r="JAS1792" s="62">
        <v>53131609</v>
      </c>
      <c r="JAT1792" s="62">
        <v>53131609</v>
      </c>
      <c r="JAU1792" s="62">
        <v>53131609</v>
      </c>
      <c r="JAV1792" s="62">
        <v>53131609</v>
      </c>
      <c r="JAW1792" s="62">
        <v>53131609</v>
      </c>
      <c r="JAX1792" s="62">
        <v>53131609</v>
      </c>
      <c r="JAY1792" s="62">
        <v>53131609</v>
      </c>
      <c r="JAZ1792" s="62">
        <v>53131609</v>
      </c>
      <c r="JBA1792" s="62">
        <v>53131609</v>
      </c>
      <c r="JBB1792" s="62">
        <v>53131609</v>
      </c>
      <c r="JBC1792" s="62">
        <v>53131609</v>
      </c>
      <c r="JBD1792" s="62">
        <v>53131609</v>
      </c>
      <c r="JBE1792" s="62">
        <v>53131609</v>
      </c>
      <c r="JBF1792" s="62">
        <v>53131609</v>
      </c>
      <c r="JBG1792" s="62">
        <v>53131609</v>
      </c>
      <c r="JBH1792" s="62">
        <v>53131609</v>
      </c>
      <c r="JBI1792" s="62">
        <v>53131609</v>
      </c>
      <c r="JBJ1792" s="62">
        <v>53131609</v>
      </c>
      <c r="JBK1792" s="62">
        <v>53131609</v>
      </c>
      <c r="JBL1792" s="62">
        <v>53131609</v>
      </c>
      <c r="JBM1792" s="62">
        <v>53131609</v>
      </c>
      <c r="JBN1792" s="62">
        <v>53131609</v>
      </c>
      <c r="JBO1792" s="62">
        <v>53131609</v>
      </c>
      <c r="JBP1792" s="62">
        <v>53131609</v>
      </c>
      <c r="JBQ1792" s="62">
        <v>53131609</v>
      </c>
      <c r="JBR1792" s="62">
        <v>53131609</v>
      </c>
      <c r="JBS1792" s="62">
        <v>53131609</v>
      </c>
      <c r="JBT1792" s="62">
        <v>53131609</v>
      </c>
      <c r="JBU1792" s="62">
        <v>53131609</v>
      </c>
      <c r="JBV1792" s="62">
        <v>53131609</v>
      </c>
      <c r="JBW1792" s="62">
        <v>53131609</v>
      </c>
      <c r="JBX1792" s="62">
        <v>53131609</v>
      </c>
      <c r="JBY1792" s="62">
        <v>53131609</v>
      </c>
      <c r="JBZ1792" s="62">
        <v>53131609</v>
      </c>
      <c r="JCA1792" s="62">
        <v>53131609</v>
      </c>
      <c r="JCB1792" s="62">
        <v>53131609</v>
      </c>
      <c r="JCC1792" s="62">
        <v>53131609</v>
      </c>
      <c r="JCD1792" s="62">
        <v>53131609</v>
      </c>
      <c r="JCE1792" s="62">
        <v>53131609</v>
      </c>
      <c r="JCF1792" s="62">
        <v>53131609</v>
      </c>
      <c r="JCG1792" s="62">
        <v>53131609</v>
      </c>
      <c r="JCH1792" s="62">
        <v>53131609</v>
      </c>
      <c r="JCI1792" s="62">
        <v>53131609</v>
      </c>
      <c r="JCJ1792" s="62">
        <v>53131609</v>
      </c>
      <c r="JCK1792" s="62">
        <v>53131609</v>
      </c>
      <c r="JCL1792" s="62">
        <v>53131609</v>
      </c>
      <c r="JCM1792" s="62">
        <v>53131609</v>
      </c>
      <c r="JCN1792" s="62">
        <v>53131609</v>
      </c>
      <c r="JCO1792" s="62">
        <v>53131609</v>
      </c>
      <c r="JCP1792" s="62">
        <v>53131609</v>
      </c>
      <c r="JCQ1792" s="62">
        <v>53131609</v>
      </c>
      <c r="JCR1792" s="62">
        <v>53131609</v>
      </c>
      <c r="JCS1792" s="62">
        <v>53131609</v>
      </c>
      <c r="JCT1792" s="62">
        <v>53131609</v>
      </c>
      <c r="JCU1792" s="62">
        <v>53131609</v>
      </c>
      <c r="JCV1792" s="62">
        <v>53131609</v>
      </c>
      <c r="JCW1792" s="62">
        <v>53131609</v>
      </c>
      <c r="JCX1792" s="62">
        <v>53131609</v>
      </c>
      <c r="JCY1792" s="62">
        <v>53131609</v>
      </c>
      <c r="JCZ1792" s="62">
        <v>53131609</v>
      </c>
      <c r="JDA1792" s="62">
        <v>53131609</v>
      </c>
      <c r="JDB1792" s="62">
        <v>53131609</v>
      </c>
      <c r="JDC1792" s="62">
        <v>53131609</v>
      </c>
      <c r="JDD1792" s="62">
        <v>53131609</v>
      </c>
      <c r="JDE1792" s="62">
        <v>53131609</v>
      </c>
      <c r="JDF1792" s="62">
        <v>53131609</v>
      </c>
      <c r="JDG1792" s="62">
        <v>53131609</v>
      </c>
      <c r="JDH1792" s="62">
        <v>53131609</v>
      </c>
      <c r="JDI1792" s="62">
        <v>53131609</v>
      </c>
      <c r="JDJ1792" s="62">
        <v>53131609</v>
      </c>
      <c r="JDK1792" s="62">
        <v>53131609</v>
      </c>
      <c r="JDL1792" s="62">
        <v>53131609</v>
      </c>
      <c r="JDM1792" s="62">
        <v>53131609</v>
      </c>
      <c r="JDN1792" s="62">
        <v>53131609</v>
      </c>
      <c r="JDO1792" s="62">
        <v>53131609</v>
      </c>
      <c r="JDP1792" s="62">
        <v>53131609</v>
      </c>
      <c r="JDQ1792" s="62">
        <v>53131609</v>
      </c>
      <c r="JDR1792" s="62">
        <v>53131609</v>
      </c>
      <c r="JDS1792" s="62">
        <v>53131609</v>
      </c>
      <c r="JDT1792" s="62">
        <v>53131609</v>
      </c>
      <c r="JDU1792" s="62">
        <v>53131609</v>
      </c>
      <c r="JDV1792" s="62">
        <v>53131609</v>
      </c>
      <c r="JDW1792" s="62">
        <v>53131609</v>
      </c>
      <c r="JDX1792" s="62">
        <v>53131609</v>
      </c>
      <c r="JDY1792" s="62">
        <v>53131609</v>
      </c>
      <c r="JDZ1792" s="62">
        <v>53131609</v>
      </c>
      <c r="JEA1792" s="62">
        <v>53131609</v>
      </c>
      <c r="JEB1792" s="62">
        <v>53131609</v>
      </c>
      <c r="JEC1792" s="62">
        <v>53131609</v>
      </c>
      <c r="JED1792" s="62">
        <v>53131609</v>
      </c>
      <c r="JEE1792" s="62">
        <v>53131609</v>
      </c>
      <c r="JEF1792" s="62">
        <v>53131609</v>
      </c>
      <c r="JEG1792" s="62">
        <v>53131609</v>
      </c>
      <c r="JEH1792" s="62">
        <v>53131609</v>
      </c>
      <c r="JEI1792" s="62">
        <v>53131609</v>
      </c>
      <c r="JEJ1792" s="62">
        <v>53131609</v>
      </c>
      <c r="JEK1792" s="62">
        <v>53131609</v>
      </c>
      <c r="JEL1792" s="62">
        <v>53131609</v>
      </c>
      <c r="JEM1792" s="62">
        <v>53131609</v>
      </c>
      <c r="JEN1792" s="62">
        <v>53131609</v>
      </c>
      <c r="JEO1792" s="62">
        <v>53131609</v>
      </c>
      <c r="JEP1792" s="62">
        <v>53131609</v>
      </c>
      <c r="JEQ1792" s="62">
        <v>53131609</v>
      </c>
      <c r="JER1792" s="62">
        <v>53131609</v>
      </c>
      <c r="JES1792" s="62">
        <v>53131609</v>
      </c>
      <c r="JET1792" s="62">
        <v>53131609</v>
      </c>
      <c r="JEU1792" s="62">
        <v>53131609</v>
      </c>
      <c r="JEV1792" s="62">
        <v>53131609</v>
      </c>
      <c r="JEW1792" s="62">
        <v>53131609</v>
      </c>
      <c r="JEX1792" s="62">
        <v>53131609</v>
      </c>
      <c r="JEY1792" s="62">
        <v>53131609</v>
      </c>
      <c r="JEZ1792" s="62">
        <v>53131609</v>
      </c>
      <c r="JFA1792" s="62">
        <v>53131609</v>
      </c>
      <c r="JFB1792" s="62">
        <v>53131609</v>
      </c>
      <c r="JFC1792" s="62">
        <v>53131609</v>
      </c>
      <c r="JFD1792" s="62">
        <v>53131609</v>
      </c>
      <c r="JFE1792" s="62">
        <v>53131609</v>
      </c>
      <c r="JFF1792" s="62">
        <v>53131609</v>
      </c>
      <c r="JFG1792" s="62">
        <v>53131609</v>
      </c>
      <c r="JFH1792" s="62">
        <v>53131609</v>
      </c>
      <c r="JFI1792" s="62">
        <v>53131609</v>
      </c>
      <c r="JFJ1792" s="62">
        <v>53131609</v>
      </c>
      <c r="JFK1792" s="62">
        <v>53131609</v>
      </c>
      <c r="JFL1792" s="62">
        <v>53131609</v>
      </c>
      <c r="JFM1792" s="62">
        <v>53131609</v>
      </c>
      <c r="JFN1792" s="62">
        <v>53131609</v>
      </c>
      <c r="JFO1792" s="62">
        <v>53131609</v>
      </c>
      <c r="JFP1792" s="62">
        <v>53131609</v>
      </c>
      <c r="JFQ1792" s="62">
        <v>53131609</v>
      </c>
      <c r="JFR1792" s="62">
        <v>53131609</v>
      </c>
      <c r="JFS1792" s="62">
        <v>53131609</v>
      </c>
      <c r="JFT1792" s="62">
        <v>53131609</v>
      </c>
      <c r="JFU1792" s="62">
        <v>53131609</v>
      </c>
      <c r="JFV1792" s="62">
        <v>53131609</v>
      </c>
      <c r="JFW1792" s="62">
        <v>53131609</v>
      </c>
      <c r="JFX1792" s="62">
        <v>53131609</v>
      </c>
      <c r="JFY1792" s="62">
        <v>53131609</v>
      </c>
      <c r="JFZ1792" s="62">
        <v>53131609</v>
      </c>
      <c r="JGA1792" s="62">
        <v>53131609</v>
      </c>
      <c r="JGB1792" s="62">
        <v>53131609</v>
      </c>
      <c r="JGC1792" s="62">
        <v>53131609</v>
      </c>
      <c r="JGD1792" s="62">
        <v>53131609</v>
      </c>
      <c r="JGE1792" s="62">
        <v>53131609</v>
      </c>
      <c r="JGF1792" s="62">
        <v>53131609</v>
      </c>
      <c r="JGG1792" s="62">
        <v>53131609</v>
      </c>
      <c r="JGH1792" s="62">
        <v>53131609</v>
      </c>
      <c r="JGI1792" s="62">
        <v>53131609</v>
      </c>
      <c r="JGJ1792" s="62">
        <v>53131609</v>
      </c>
      <c r="JGK1792" s="62">
        <v>53131609</v>
      </c>
      <c r="JGL1792" s="62">
        <v>53131609</v>
      </c>
      <c r="JGM1792" s="62">
        <v>53131609</v>
      </c>
      <c r="JGN1792" s="62">
        <v>53131609</v>
      </c>
      <c r="JGO1792" s="62">
        <v>53131609</v>
      </c>
      <c r="JGP1792" s="62">
        <v>53131609</v>
      </c>
      <c r="JGQ1792" s="62">
        <v>53131609</v>
      </c>
      <c r="JGR1792" s="62">
        <v>53131609</v>
      </c>
      <c r="JGS1792" s="62">
        <v>53131609</v>
      </c>
      <c r="JGT1792" s="62">
        <v>53131609</v>
      </c>
      <c r="JGU1792" s="62">
        <v>53131609</v>
      </c>
      <c r="JGV1792" s="62">
        <v>53131609</v>
      </c>
      <c r="JGW1792" s="62">
        <v>53131609</v>
      </c>
      <c r="JGX1792" s="62">
        <v>53131609</v>
      </c>
      <c r="JGY1792" s="62">
        <v>53131609</v>
      </c>
      <c r="JGZ1792" s="62">
        <v>53131609</v>
      </c>
      <c r="JHA1792" s="62">
        <v>53131609</v>
      </c>
      <c r="JHB1792" s="62">
        <v>53131609</v>
      </c>
      <c r="JHC1792" s="62">
        <v>53131609</v>
      </c>
      <c r="JHD1792" s="62">
        <v>53131609</v>
      </c>
      <c r="JHE1792" s="62">
        <v>53131609</v>
      </c>
      <c r="JHF1792" s="62">
        <v>53131609</v>
      </c>
      <c r="JHG1792" s="62">
        <v>53131609</v>
      </c>
      <c r="JHH1792" s="62">
        <v>53131609</v>
      </c>
      <c r="JHI1792" s="62">
        <v>53131609</v>
      </c>
      <c r="JHJ1792" s="62">
        <v>53131609</v>
      </c>
      <c r="JHK1792" s="62">
        <v>53131609</v>
      </c>
      <c r="JHL1792" s="62">
        <v>53131609</v>
      </c>
      <c r="JHM1792" s="62">
        <v>53131609</v>
      </c>
      <c r="JHN1792" s="62">
        <v>53131609</v>
      </c>
      <c r="JHO1792" s="62">
        <v>53131609</v>
      </c>
      <c r="JHP1792" s="62">
        <v>53131609</v>
      </c>
      <c r="JHQ1792" s="62">
        <v>53131609</v>
      </c>
      <c r="JHR1792" s="62">
        <v>53131609</v>
      </c>
      <c r="JHS1792" s="62">
        <v>53131609</v>
      </c>
      <c r="JHT1792" s="62">
        <v>53131609</v>
      </c>
      <c r="JHU1792" s="62">
        <v>53131609</v>
      </c>
      <c r="JHV1792" s="62">
        <v>53131609</v>
      </c>
      <c r="JHW1792" s="62">
        <v>53131609</v>
      </c>
      <c r="JHX1792" s="62">
        <v>53131609</v>
      </c>
      <c r="JHY1792" s="62">
        <v>53131609</v>
      </c>
      <c r="JHZ1792" s="62">
        <v>53131609</v>
      </c>
      <c r="JIA1792" s="62">
        <v>53131609</v>
      </c>
      <c r="JIB1792" s="62">
        <v>53131609</v>
      </c>
      <c r="JIC1792" s="62">
        <v>53131609</v>
      </c>
      <c r="JID1792" s="62">
        <v>53131609</v>
      </c>
      <c r="JIE1792" s="62">
        <v>53131609</v>
      </c>
      <c r="JIF1792" s="62">
        <v>53131609</v>
      </c>
      <c r="JIG1792" s="62">
        <v>53131609</v>
      </c>
      <c r="JIH1792" s="62">
        <v>53131609</v>
      </c>
      <c r="JII1792" s="62">
        <v>53131609</v>
      </c>
      <c r="JIJ1792" s="62">
        <v>53131609</v>
      </c>
      <c r="JIK1792" s="62">
        <v>53131609</v>
      </c>
      <c r="JIL1792" s="62">
        <v>53131609</v>
      </c>
      <c r="JIM1792" s="62">
        <v>53131609</v>
      </c>
      <c r="JIN1792" s="62">
        <v>53131609</v>
      </c>
      <c r="JIO1792" s="62">
        <v>53131609</v>
      </c>
      <c r="JIP1792" s="62">
        <v>53131609</v>
      </c>
      <c r="JIQ1792" s="62">
        <v>53131609</v>
      </c>
      <c r="JIR1792" s="62">
        <v>53131609</v>
      </c>
      <c r="JIS1792" s="62">
        <v>53131609</v>
      </c>
      <c r="JIT1792" s="62">
        <v>53131609</v>
      </c>
      <c r="JIU1792" s="62">
        <v>53131609</v>
      </c>
      <c r="JIV1792" s="62">
        <v>53131609</v>
      </c>
      <c r="JIW1792" s="62">
        <v>53131609</v>
      </c>
      <c r="JIX1792" s="62">
        <v>53131609</v>
      </c>
      <c r="JIY1792" s="62">
        <v>53131609</v>
      </c>
      <c r="JIZ1792" s="62">
        <v>53131609</v>
      </c>
      <c r="JJA1792" s="62">
        <v>53131609</v>
      </c>
      <c r="JJB1792" s="62">
        <v>53131609</v>
      </c>
      <c r="JJC1792" s="62">
        <v>53131609</v>
      </c>
      <c r="JJD1792" s="62">
        <v>53131609</v>
      </c>
      <c r="JJE1792" s="62">
        <v>53131609</v>
      </c>
      <c r="JJF1792" s="62">
        <v>53131609</v>
      </c>
      <c r="JJG1792" s="62">
        <v>53131609</v>
      </c>
      <c r="JJH1792" s="62">
        <v>53131609</v>
      </c>
      <c r="JJI1792" s="62">
        <v>53131609</v>
      </c>
      <c r="JJJ1792" s="62">
        <v>53131609</v>
      </c>
      <c r="JJK1792" s="62">
        <v>53131609</v>
      </c>
      <c r="JJL1792" s="62">
        <v>53131609</v>
      </c>
      <c r="JJM1792" s="62">
        <v>53131609</v>
      </c>
      <c r="JJN1792" s="62">
        <v>53131609</v>
      </c>
      <c r="JJO1792" s="62">
        <v>53131609</v>
      </c>
      <c r="JJP1792" s="62">
        <v>53131609</v>
      </c>
      <c r="JJQ1792" s="62">
        <v>53131609</v>
      </c>
      <c r="JJR1792" s="62">
        <v>53131609</v>
      </c>
      <c r="JJS1792" s="62">
        <v>53131609</v>
      </c>
      <c r="JJT1792" s="62">
        <v>53131609</v>
      </c>
      <c r="JJU1792" s="62">
        <v>53131609</v>
      </c>
      <c r="JJV1792" s="62">
        <v>53131609</v>
      </c>
      <c r="JJW1792" s="62">
        <v>53131609</v>
      </c>
      <c r="JJX1792" s="62">
        <v>53131609</v>
      </c>
      <c r="JJY1792" s="62">
        <v>53131609</v>
      </c>
      <c r="JJZ1792" s="62">
        <v>53131609</v>
      </c>
      <c r="JKA1792" s="62">
        <v>53131609</v>
      </c>
      <c r="JKB1792" s="62">
        <v>53131609</v>
      </c>
      <c r="JKC1792" s="62">
        <v>53131609</v>
      </c>
      <c r="JKD1792" s="62">
        <v>53131609</v>
      </c>
      <c r="JKE1792" s="62">
        <v>53131609</v>
      </c>
      <c r="JKF1792" s="62">
        <v>53131609</v>
      </c>
      <c r="JKG1792" s="62">
        <v>53131609</v>
      </c>
      <c r="JKH1792" s="62">
        <v>53131609</v>
      </c>
      <c r="JKI1792" s="62">
        <v>53131609</v>
      </c>
      <c r="JKJ1792" s="62">
        <v>53131609</v>
      </c>
      <c r="JKK1792" s="62">
        <v>53131609</v>
      </c>
      <c r="JKL1792" s="62">
        <v>53131609</v>
      </c>
      <c r="JKM1792" s="62">
        <v>53131609</v>
      </c>
      <c r="JKN1792" s="62">
        <v>53131609</v>
      </c>
      <c r="JKO1792" s="62">
        <v>53131609</v>
      </c>
      <c r="JKP1792" s="62">
        <v>53131609</v>
      </c>
      <c r="JKQ1792" s="62">
        <v>53131609</v>
      </c>
      <c r="JKR1792" s="62">
        <v>53131609</v>
      </c>
      <c r="JKS1792" s="62">
        <v>53131609</v>
      </c>
      <c r="JKT1792" s="62">
        <v>53131609</v>
      </c>
      <c r="JKU1792" s="62">
        <v>53131609</v>
      </c>
      <c r="JKV1792" s="62">
        <v>53131609</v>
      </c>
      <c r="JKW1792" s="62">
        <v>53131609</v>
      </c>
      <c r="JKX1792" s="62">
        <v>53131609</v>
      </c>
      <c r="JKY1792" s="62">
        <v>53131609</v>
      </c>
      <c r="JKZ1792" s="62">
        <v>53131609</v>
      </c>
      <c r="JLA1792" s="62">
        <v>53131609</v>
      </c>
      <c r="JLB1792" s="62">
        <v>53131609</v>
      </c>
      <c r="JLC1792" s="62">
        <v>53131609</v>
      </c>
      <c r="JLD1792" s="62">
        <v>53131609</v>
      </c>
      <c r="JLE1792" s="62">
        <v>53131609</v>
      </c>
      <c r="JLF1792" s="62">
        <v>53131609</v>
      </c>
      <c r="JLG1792" s="62">
        <v>53131609</v>
      </c>
      <c r="JLH1792" s="62">
        <v>53131609</v>
      </c>
      <c r="JLI1792" s="62">
        <v>53131609</v>
      </c>
      <c r="JLJ1792" s="62">
        <v>53131609</v>
      </c>
      <c r="JLK1792" s="62">
        <v>53131609</v>
      </c>
      <c r="JLL1792" s="62">
        <v>53131609</v>
      </c>
      <c r="JLM1792" s="62">
        <v>53131609</v>
      </c>
      <c r="JLN1792" s="62">
        <v>53131609</v>
      </c>
      <c r="JLO1792" s="62">
        <v>53131609</v>
      </c>
      <c r="JLP1792" s="62">
        <v>53131609</v>
      </c>
      <c r="JLQ1792" s="62">
        <v>53131609</v>
      </c>
      <c r="JLR1792" s="62">
        <v>53131609</v>
      </c>
      <c r="JLS1792" s="62">
        <v>53131609</v>
      </c>
      <c r="JLT1792" s="62">
        <v>53131609</v>
      </c>
      <c r="JLU1792" s="62">
        <v>53131609</v>
      </c>
      <c r="JLV1792" s="62">
        <v>53131609</v>
      </c>
      <c r="JLW1792" s="62">
        <v>53131609</v>
      </c>
      <c r="JLX1792" s="62">
        <v>53131609</v>
      </c>
      <c r="JLY1792" s="62">
        <v>53131609</v>
      </c>
      <c r="JLZ1792" s="62">
        <v>53131609</v>
      </c>
      <c r="JMA1792" s="62">
        <v>53131609</v>
      </c>
      <c r="JMB1792" s="62">
        <v>53131609</v>
      </c>
      <c r="JMC1792" s="62">
        <v>53131609</v>
      </c>
      <c r="JMD1792" s="62">
        <v>53131609</v>
      </c>
      <c r="JME1792" s="62">
        <v>53131609</v>
      </c>
      <c r="JMF1792" s="62">
        <v>53131609</v>
      </c>
      <c r="JMG1792" s="62">
        <v>53131609</v>
      </c>
      <c r="JMH1792" s="62">
        <v>53131609</v>
      </c>
      <c r="JMI1792" s="62">
        <v>53131609</v>
      </c>
      <c r="JMJ1792" s="62">
        <v>53131609</v>
      </c>
      <c r="JMK1792" s="62">
        <v>53131609</v>
      </c>
      <c r="JML1792" s="62">
        <v>53131609</v>
      </c>
      <c r="JMM1792" s="62">
        <v>53131609</v>
      </c>
      <c r="JMN1792" s="62">
        <v>53131609</v>
      </c>
      <c r="JMO1792" s="62">
        <v>53131609</v>
      </c>
      <c r="JMP1792" s="62">
        <v>53131609</v>
      </c>
      <c r="JMQ1792" s="62">
        <v>53131609</v>
      </c>
      <c r="JMR1792" s="62">
        <v>53131609</v>
      </c>
      <c r="JMS1792" s="62">
        <v>53131609</v>
      </c>
      <c r="JMT1792" s="62">
        <v>53131609</v>
      </c>
      <c r="JMU1792" s="62">
        <v>53131609</v>
      </c>
      <c r="JMV1792" s="62">
        <v>53131609</v>
      </c>
      <c r="JMW1792" s="62">
        <v>53131609</v>
      </c>
      <c r="JMX1792" s="62">
        <v>53131609</v>
      </c>
      <c r="JMY1792" s="62">
        <v>53131609</v>
      </c>
      <c r="JMZ1792" s="62">
        <v>53131609</v>
      </c>
      <c r="JNA1792" s="62">
        <v>53131609</v>
      </c>
      <c r="JNB1792" s="62">
        <v>53131609</v>
      </c>
      <c r="JNC1792" s="62">
        <v>53131609</v>
      </c>
      <c r="JND1792" s="62">
        <v>53131609</v>
      </c>
      <c r="JNE1792" s="62">
        <v>53131609</v>
      </c>
      <c r="JNF1792" s="62">
        <v>53131609</v>
      </c>
      <c r="JNG1792" s="62">
        <v>53131609</v>
      </c>
      <c r="JNH1792" s="62">
        <v>53131609</v>
      </c>
      <c r="JNI1792" s="62">
        <v>53131609</v>
      </c>
      <c r="JNJ1792" s="62">
        <v>53131609</v>
      </c>
      <c r="JNK1792" s="62">
        <v>53131609</v>
      </c>
      <c r="JNL1792" s="62">
        <v>53131609</v>
      </c>
      <c r="JNM1792" s="62">
        <v>53131609</v>
      </c>
      <c r="JNN1792" s="62">
        <v>53131609</v>
      </c>
      <c r="JNO1792" s="62">
        <v>53131609</v>
      </c>
      <c r="JNP1792" s="62">
        <v>53131609</v>
      </c>
      <c r="JNQ1792" s="62">
        <v>53131609</v>
      </c>
      <c r="JNR1792" s="62">
        <v>53131609</v>
      </c>
      <c r="JNS1792" s="62">
        <v>53131609</v>
      </c>
      <c r="JNT1792" s="62">
        <v>53131609</v>
      </c>
      <c r="JNU1792" s="62">
        <v>53131609</v>
      </c>
      <c r="JNV1792" s="62">
        <v>53131609</v>
      </c>
      <c r="JNW1792" s="62">
        <v>53131609</v>
      </c>
      <c r="JNX1792" s="62">
        <v>53131609</v>
      </c>
      <c r="JNY1792" s="62">
        <v>53131609</v>
      </c>
      <c r="JNZ1792" s="62">
        <v>53131609</v>
      </c>
      <c r="JOA1792" s="62">
        <v>53131609</v>
      </c>
      <c r="JOB1792" s="62">
        <v>53131609</v>
      </c>
      <c r="JOC1792" s="62">
        <v>53131609</v>
      </c>
      <c r="JOD1792" s="62">
        <v>53131609</v>
      </c>
      <c r="JOE1792" s="62">
        <v>53131609</v>
      </c>
      <c r="JOF1792" s="62">
        <v>53131609</v>
      </c>
      <c r="JOG1792" s="62">
        <v>53131609</v>
      </c>
      <c r="JOH1792" s="62">
        <v>53131609</v>
      </c>
      <c r="JOI1792" s="62">
        <v>53131609</v>
      </c>
      <c r="JOJ1792" s="62">
        <v>53131609</v>
      </c>
      <c r="JOK1792" s="62">
        <v>53131609</v>
      </c>
      <c r="JOL1792" s="62">
        <v>53131609</v>
      </c>
      <c r="JOM1792" s="62">
        <v>53131609</v>
      </c>
      <c r="JON1792" s="62">
        <v>53131609</v>
      </c>
      <c r="JOO1792" s="62">
        <v>53131609</v>
      </c>
      <c r="JOP1792" s="62">
        <v>53131609</v>
      </c>
      <c r="JOQ1792" s="62">
        <v>53131609</v>
      </c>
      <c r="JOR1792" s="62">
        <v>53131609</v>
      </c>
      <c r="JOS1792" s="62">
        <v>53131609</v>
      </c>
      <c r="JOT1792" s="62">
        <v>53131609</v>
      </c>
      <c r="JOU1792" s="62">
        <v>53131609</v>
      </c>
      <c r="JOV1792" s="62">
        <v>53131609</v>
      </c>
      <c r="JOW1792" s="62">
        <v>53131609</v>
      </c>
      <c r="JOX1792" s="62">
        <v>53131609</v>
      </c>
      <c r="JOY1792" s="62">
        <v>53131609</v>
      </c>
      <c r="JOZ1792" s="62">
        <v>53131609</v>
      </c>
      <c r="JPA1792" s="62">
        <v>53131609</v>
      </c>
      <c r="JPB1792" s="62">
        <v>53131609</v>
      </c>
      <c r="JPC1792" s="62">
        <v>53131609</v>
      </c>
      <c r="JPD1792" s="62">
        <v>53131609</v>
      </c>
      <c r="JPE1792" s="62">
        <v>53131609</v>
      </c>
      <c r="JPF1792" s="62">
        <v>53131609</v>
      </c>
      <c r="JPG1792" s="62">
        <v>53131609</v>
      </c>
      <c r="JPH1792" s="62">
        <v>53131609</v>
      </c>
      <c r="JPI1792" s="62">
        <v>53131609</v>
      </c>
      <c r="JPJ1792" s="62">
        <v>53131609</v>
      </c>
      <c r="JPK1792" s="62">
        <v>53131609</v>
      </c>
      <c r="JPL1792" s="62">
        <v>53131609</v>
      </c>
      <c r="JPM1792" s="62">
        <v>53131609</v>
      </c>
      <c r="JPN1792" s="62">
        <v>53131609</v>
      </c>
      <c r="JPO1792" s="62">
        <v>53131609</v>
      </c>
      <c r="JPP1792" s="62">
        <v>53131609</v>
      </c>
      <c r="JPQ1792" s="62">
        <v>53131609</v>
      </c>
      <c r="JPR1792" s="62">
        <v>53131609</v>
      </c>
      <c r="JPS1792" s="62">
        <v>53131609</v>
      </c>
      <c r="JPT1792" s="62">
        <v>53131609</v>
      </c>
      <c r="JPU1792" s="62">
        <v>53131609</v>
      </c>
      <c r="JPV1792" s="62">
        <v>53131609</v>
      </c>
      <c r="JPW1792" s="62">
        <v>53131609</v>
      </c>
      <c r="JPX1792" s="62">
        <v>53131609</v>
      </c>
      <c r="JPY1792" s="62">
        <v>53131609</v>
      </c>
      <c r="JPZ1792" s="62">
        <v>53131609</v>
      </c>
      <c r="JQA1792" s="62">
        <v>53131609</v>
      </c>
      <c r="JQB1792" s="62">
        <v>53131609</v>
      </c>
      <c r="JQC1792" s="62">
        <v>53131609</v>
      </c>
      <c r="JQD1792" s="62">
        <v>53131609</v>
      </c>
      <c r="JQE1792" s="62">
        <v>53131609</v>
      </c>
      <c r="JQF1792" s="62">
        <v>53131609</v>
      </c>
      <c r="JQG1792" s="62">
        <v>53131609</v>
      </c>
      <c r="JQH1792" s="62">
        <v>53131609</v>
      </c>
      <c r="JQI1792" s="62">
        <v>53131609</v>
      </c>
      <c r="JQJ1792" s="62">
        <v>53131609</v>
      </c>
      <c r="JQK1792" s="62">
        <v>53131609</v>
      </c>
      <c r="JQL1792" s="62">
        <v>53131609</v>
      </c>
      <c r="JQM1792" s="62">
        <v>53131609</v>
      </c>
      <c r="JQN1792" s="62">
        <v>53131609</v>
      </c>
      <c r="JQO1792" s="62">
        <v>53131609</v>
      </c>
      <c r="JQP1792" s="62">
        <v>53131609</v>
      </c>
      <c r="JQQ1792" s="62">
        <v>53131609</v>
      </c>
      <c r="JQR1792" s="62">
        <v>53131609</v>
      </c>
      <c r="JQS1792" s="62">
        <v>53131609</v>
      </c>
      <c r="JQT1792" s="62">
        <v>53131609</v>
      </c>
      <c r="JQU1792" s="62">
        <v>53131609</v>
      </c>
      <c r="JQV1792" s="62">
        <v>53131609</v>
      </c>
      <c r="JQW1792" s="62">
        <v>53131609</v>
      </c>
      <c r="JQX1792" s="62">
        <v>53131609</v>
      </c>
      <c r="JQY1792" s="62">
        <v>53131609</v>
      </c>
      <c r="JQZ1792" s="62">
        <v>53131609</v>
      </c>
      <c r="JRA1792" s="62">
        <v>53131609</v>
      </c>
      <c r="JRB1792" s="62">
        <v>53131609</v>
      </c>
      <c r="JRC1792" s="62">
        <v>53131609</v>
      </c>
      <c r="JRD1792" s="62">
        <v>53131609</v>
      </c>
      <c r="JRE1792" s="62">
        <v>53131609</v>
      </c>
      <c r="JRF1792" s="62">
        <v>53131609</v>
      </c>
      <c r="JRG1792" s="62">
        <v>53131609</v>
      </c>
      <c r="JRH1792" s="62">
        <v>53131609</v>
      </c>
      <c r="JRI1792" s="62">
        <v>53131609</v>
      </c>
      <c r="JRJ1792" s="62">
        <v>53131609</v>
      </c>
      <c r="JRK1792" s="62">
        <v>53131609</v>
      </c>
      <c r="JRL1792" s="62">
        <v>53131609</v>
      </c>
      <c r="JRM1792" s="62">
        <v>53131609</v>
      </c>
      <c r="JRN1792" s="62">
        <v>53131609</v>
      </c>
      <c r="JRO1792" s="62">
        <v>53131609</v>
      </c>
      <c r="JRP1792" s="62">
        <v>53131609</v>
      </c>
      <c r="JRQ1792" s="62">
        <v>53131609</v>
      </c>
      <c r="JRR1792" s="62">
        <v>53131609</v>
      </c>
      <c r="JRS1792" s="62">
        <v>53131609</v>
      </c>
      <c r="JRT1792" s="62">
        <v>53131609</v>
      </c>
      <c r="JRU1792" s="62">
        <v>53131609</v>
      </c>
      <c r="JRV1792" s="62">
        <v>53131609</v>
      </c>
      <c r="JRW1792" s="62">
        <v>53131609</v>
      </c>
      <c r="JRX1792" s="62">
        <v>53131609</v>
      </c>
      <c r="JRY1792" s="62">
        <v>53131609</v>
      </c>
      <c r="JRZ1792" s="62">
        <v>53131609</v>
      </c>
      <c r="JSA1792" s="62">
        <v>53131609</v>
      </c>
      <c r="JSB1792" s="62">
        <v>53131609</v>
      </c>
      <c r="JSC1792" s="62">
        <v>53131609</v>
      </c>
      <c r="JSD1792" s="62">
        <v>53131609</v>
      </c>
      <c r="JSE1792" s="62">
        <v>53131609</v>
      </c>
      <c r="JSF1792" s="62">
        <v>53131609</v>
      </c>
      <c r="JSG1792" s="62">
        <v>53131609</v>
      </c>
      <c r="JSH1792" s="62">
        <v>53131609</v>
      </c>
      <c r="JSI1792" s="62">
        <v>53131609</v>
      </c>
      <c r="JSJ1792" s="62">
        <v>53131609</v>
      </c>
      <c r="JSK1792" s="62">
        <v>53131609</v>
      </c>
      <c r="JSL1792" s="62">
        <v>53131609</v>
      </c>
      <c r="JSM1792" s="62">
        <v>53131609</v>
      </c>
      <c r="JSN1792" s="62">
        <v>53131609</v>
      </c>
      <c r="JSO1792" s="62">
        <v>53131609</v>
      </c>
      <c r="JSP1792" s="62">
        <v>53131609</v>
      </c>
      <c r="JSQ1792" s="62">
        <v>53131609</v>
      </c>
      <c r="JSR1792" s="62">
        <v>53131609</v>
      </c>
      <c r="JSS1792" s="62">
        <v>53131609</v>
      </c>
      <c r="JST1792" s="62">
        <v>53131609</v>
      </c>
      <c r="JSU1792" s="62">
        <v>53131609</v>
      </c>
      <c r="JSV1792" s="62">
        <v>53131609</v>
      </c>
      <c r="JSW1792" s="62">
        <v>53131609</v>
      </c>
      <c r="JSX1792" s="62">
        <v>53131609</v>
      </c>
      <c r="JSY1792" s="62">
        <v>53131609</v>
      </c>
      <c r="JSZ1792" s="62">
        <v>53131609</v>
      </c>
      <c r="JTA1792" s="62">
        <v>53131609</v>
      </c>
      <c r="JTB1792" s="62">
        <v>53131609</v>
      </c>
      <c r="JTC1792" s="62">
        <v>53131609</v>
      </c>
      <c r="JTD1792" s="62">
        <v>53131609</v>
      </c>
      <c r="JTE1792" s="62">
        <v>53131609</v>
      </c>
      <c r="JTF1792" s="62">
        <v>53131609</v>
      </c>
      <c r="JTG1792" s="62">
        <v>53131609</v>
      </c>
      <c r="JTH1792" s="62">
        <v>53131609</v>
      </c>
      <c r="JTI1792" s="62">
        <v>53131609</v>
      </c>
      <c r="JTJ1792" s="62">
        <v>53131609</v>
      </c>
      <c r="JTK1792" s="62">
        <v>53131609</v>
      </c>
      <c r="JTL1792" s="62">
        <v>53131609</v>
      </c>
      <c r="JTM1792" s="62">
        <v>53131609</v>
      </c>
      <c r="JTN1792" s="62">
        <v>53131609</v>
      </c>
      <c r="JTO1792" s="62">
        <v>53131609</v>
      </c>
      <c r="JTP1792" s="62">
        <v>53131609</v>
      </c>
      <c r="JTQ1792" s="62">
        <v>53131609</v>
      </c>
      <c r="JTR1792" s="62">
        <v>53131609</v>
      </c>
      <c r="JTS1792" s="62">
        <v>53131609</v>
      </c>
      <c r="JTT1792" s="62">
        <v>53131609</v>
      </c>
      <c r="JTU1792" s="62">
        <v>53131609</v>
      </c>
      <c r="JTV1792" s="62">
        <v>53131609</v>
      </c>
      <c r="JTW1792" s="62">
        <v>53131609</v>
      </c>
      <c r="JTX1792" s="62">
        <v>53131609</v>
      </c>
      <c r="JTY1792" s="62">
        <v>53131609</v>
      </c>
      <c r="JTZ1792" s="62">
        <v>53131609</v>
      </c>
      <c r="JUA1792" s="62">
        <v>53131609</v>
      </c>
      <c r="JUB1792" s="62">
        <v>53131609</v>
      </c>
      <c r="JUC1792" s="62">
        <v>53131609</v>
      </c>
      <c r="JUD1792" s="62">
        <v>53131609</v>
      </c>
      <c r="JUE1792" s="62">
        <v>53131609</v>
      </c>
      <c r="JUF1792" s="62">
        <v>53131609</v>
      </c>
      <c r="JUG1792" s="62">
        <v>53131609</v>
      </c>
      <c r="JUH1792" s="62">
        <v>53131609</v>
      </c>
      <c r="JUI1792" s="62">
        <v>53131609</v>
      </c>
      <c r="JUJ1792" s="62">
        <v>53131609</v>
      </c>
      <c r="JUK1792" s="62">
        <v>53131609</v>
      </c>
      <c r="JUL1792" s="62">
        <v>53131609</v>
      </c>
      <c r="JUM1792" s="62">
        <v>53131609</v>
      </c>
      <c r="JUN1792" s="62">
        <v>53131609</v>
      </c>
      <c r="JUO1792" s="62">
        <v>53131609</v>
      </c>
      <c r="JUP1792" s="62">
        <v>53131609</v>
      </c>
      <c r="JUQ1792" s="62">
        <v>53131609</v>
      </c>
      <c r="JUR1792" s="62">
        <v>53131609</v>
      </c>
      <c r="JUS1792" s="62">
        <v>53131609</v>
      </c>
      <c r="JUT1792" s="62">
        <v>53131609</v>
      </c>
      <c r="JUU1792" s="62">
        <v>53131609</v>
      </c>
      <c r="JUV1792" s="62">
        <v>53131609</v>
      </c>
      <c r="JUW1792" s="62">
        <v>53131609</v>
      </c>
      <c r="JUX1792" s="62">
        <v>53131609</v>
      </c>
      <c r="JUY1792" s="62">
        <v>53131609</v>
      </c>
      <c r="JUZ1792" s="62">
        <v>53131609</v>
      </c>
      <c r="JVA1792" s="62">
        <v>53131609</v>
      </c>
      <c r="JVB1792" s="62">
        <v>53131609</v>
      </c>
      <c r="JVC1792" s="62">
        <v>53131609</v>
      </c>
      <c r="JVD1792" s="62">
        <v>53131609</v>
      </c>
      <c r="JVE1792" s="62">
        <v>53131609</v>
      </c>
      <c r="JVF1792" s="62">
        <v>53131609</v>
      </c>
      <c r="JVG1792" s="62">
        <v>53131609</v>
      </c>
      <c r="JVH1792" s="62">
        <v>53131609</v>
      </c>
      <c r="JVI1792" s="62">
        <v>53131609</v>
      </c>
      <c r="JVJ1792" s="62">
        <v>53131609</v>
      </c>
      <c r="JVK1792" s="62">
        <v>53131609</v>
      </c>
      <c r="JVL1792" s="62">
        <v>53131609</v>
      </c>
      <c r="JVM1792" s="62">
        <v>53131609</v>
      </c>
      <c r="JVN1792" s="62">
        <v>53131609</v>
      </c>
      <c r="JVO1792" s="62">
        <v>53131609</v>
      </c>
      <c r="JVP1792" s="62">
        <v>53131609</v>
      </c>
      <c r="JVQ1792" s="62">
        <v>53131609</v>
      </c>
      <c r="JVR1792" s="62">
        <v>53131609</v>
      </c>
      <c r="JVS1792" s="62">
        <v>53131609</v>
      </c>
      <c r="JVT1792" s="62">
        <v>53131609</v>
      </c>
      <c r="JVU1792" s="62">
        <v>53131609</v>
      </c>
      <c r="JVV1792" s="62">
        <v>53131609</v>
      </c>
      <c r="JVW1792" s="62">
        <v>53131609</v>
      </c>
      <c r="JVX1792" s="62">
        <v>53131609</v>
      </c>
      <c r="JVY1792" s="62">
        <v>53131609</v>
      </c>
      <c r="JVZ1792" s="62">
        <v>53131609</v>
      </c>
      <c r="JWA1792" s="62">
        <v>53131609</v>
      </c>
      <c r="JWB1792" s="62">
        <v>53131609</v>
      </c>
      <c r="JWC1792" s="62">
        <v>53131609</v>
      </c>
      <c r="JWD1792" s="62">
        <v>53131609</v>
      </c>
      <c r="JWE1792" s="62">
        <v>53131609</v>
      </c>
      <c r="JWF1792" s="62">
        <v>53131609</v>
      </c>
      <c r="JWG1792" s="62">
        <v>53131609</v>
      </c>
      <c r="JWH1792" s="62">
        <v>53131609</v>
      </c>
      <c r="JWI1792" s="62">
        <v>53131609</v>
      </c>
      <c r="JWJ1792" s="62">
        <v>53131609</v>
      </c>
      <c r="JWK1792" s="62">
        <v>53131609</v>
      </c>
      <c r="JWL1792" s="62">
        <v>53131609</v>
      </c>
      <c r="JWM1792" s="62">
        <v>53131609</v>
      </c>
      <c r="JWN1792" s="62">
        <v>53131609</v>
      </c>
      <c r="JWO1792" s="62">
        <v>53131609</v>
      </c>
      <c r="JWP1792" s="62">
        <v>53131609</v>
      </c>
      <c r="JWQ1792" s="62">
        <v>53131609</v>
      </c>
      <c r="JWR1792" s="62">
        <v>53131609</v>
      </c>
      <c r="JWS1792" s="62">
        <v>53131609</v>
      </c>
      <c r="JWT1792" s="62">
        <v>53131609</v>
      </c>
      <c r="JWU1792" s="62">
        <v>53131609</v>
      </c>
      <c r="JWV1792" s="62">
        <v>53131609</v>
      </c>
      <c r="JWW1792" s="62">
        <v>53131609</v>
      </c>
      <c r="JWX1792" s="62">
        <v>53131609</v>
      </c>
      <c r="JWY1792" s="62">
        <v>53131609</v>
      </c>
      <c r="JWZ1792" s="62">
        <v>53131609</v>
      </c>
      <c r="JXA1792" s="62">
        <v>53131609</v>
      </c>
      <c r="JXB1792" s="62">
        <v>53131609</v>
      </c>
      <c r="JXC1792" s="62">
        <v>53131609</v>
      </c>
      <c r="JXD1792" s="62">
        <v>53131609</v>
      </c>
      <c r="JXE1792" s="62">
        <v>53131609</v>
      </c>
      <c r="JXF1792" s="62">
        <v>53131609</v>
      </c>
      <c r="JXG1792" s="62">
        <v>53131609</v>
      </c>
      <c r="JXH1792" s="62">
        <v>53131609</v>
      </c>
      <c r="JXI1792" s="62">
        <v>53131609</v>
      </c>
      <c r="JXJ1792" s="62">
        <v>53131609</v>
      </c>
      <c r="JXK1792" s="62">
        <v>53131609</v>
      </c>
      <c r="JXL1792" s="62">
        <v>53131609</v>
      </c>
      <c r="JXM1792" s="62">
        <v>53131609</v>
      </c>
      <c r="JXN1792" s="62">
        <v>53131609</v>
      </c>
      <c r="JXO1792" s="62">
        <v>53131609</v>
      </c>
      <c r="JXP1792" s="62">
        <v>53131609</v>
      </c>
      <c r="JXQ1792" s="62">
        <v>53131609</v>
      </c>
      <c r="JXR1792" s="62">
        <v>53131609</v>
      </c>
      <c r="JXS1792" s="62">
        <v>53131609</v>
      </c>
      <c r="JXT1792" s="62">
        <v>53131609</v>
      </c>
      <c r="JXU1792" s="62">
        <v>53131609</v>
      </c>
      <c r="JXV1792" s="62">
        <v>53131609</v>
      </c>
      <c r="JXW1792" s="62">
        <v>53131609</v>
      </c>
      <c r="JXX1792" s="62">
        <v>53131609</v>
      </c>
      <c r="JXY1792" s="62">
        <v>53131609</v>
      </c>
      <c r="JXZ1792" s="62">
        <v>53131609</v>
      </c>
      <c r="JYA1792" s="62">
        <v>53131609</v>
      </c>
      <c r="JYB1792" s="62">
        <v>53131609</v>
      </c>
      <c r="JYC1792" s="62">
        <v>53131609</v>
      </c>
      <c r="JYD1792" s="62">
        <v>53131609</v>
      </c>
      <c r="JYE1792" s="62">
        <v>53131609</v>
      </c>
      <c r="JYF1792" s="62">
        <v>53131609</v>
      </c>
      <c r="JYG1792" s="62">
        <v>53131609</v>
      </c>
      <c r="JYH1792" s="62">
        <v>53131609</v>
      </c>
      <c r="JYI1792" s="62">
        <v>53131609</v>
      </c>
      <c r="JYJ1792" s="62">
        <v>53131609</v>
      </c>
      <c r="JYK1792" s="62">
        <v>53131609</v>
      </c>
      <c r="JYL1792" s="62">
        <v>53131609</v>
      </c>
      <c r="JYM1792" s="62">
        <v>53131609</v>
      </c>
      <c r="JYN1792" s="62">
        <v>53131609</v>
      </c>
      <c r="JYO1792" s="62">
        <v>53131609</v>
      </c>
      <c r="JYP1792" s="62">
        <v>53131609</v>
      </c>
      <c r="JYQ1792" s="62">
        <v>53131609</v>
      </c>
      <c r="JYR1792" s="62">
        <v>53131609</v>
      </c>
      <c r="JYS1792" s="62">
        <v>53131609</v>
      </c>
      <c r="JYT1792" s="62">
        <v>53131609</v>
      </c>
      <c r="JYU1792" s="62">
        <v>53131609</v>
      </c>
      <c r="JYV1792" s="62">
        <v>53131609</v>
      </c>
      <c r="JYW1792" s="62">
        <v>53131609</v>
      </c>
      <c r="JYX1792" s="62">
        <v>53131609</v>
      </c>
      <c r="JYY1792" s="62">
        <v>53131609</v>
      </c>
      <c r="JYZ1792" s="62">
        <v>53131609</v>
      </c>
      <c r="JZA1792" s="62">
        <v>53131609</v>
      </c>
      <c r="JZB1792" s="62">
        <v>53131609</v>
      </c>
      <c r="JZC1792" s="62">
        <v>53131609</v>
      </c>
      <c r="JZD1792" s="62">
        <v>53131609</v>
      </c>
      <c r="JZE1792" s="62">
        <v>53131609</v>
      </c>
      <c r="JZF1792" s="62">
        <v>53131609</v>
      </c>
      <c r="JZG1792" s="62">
        <v>53131609</v>
      </c>
      <c r="JZH1792" s="62">
        <v>53131609</v>
      </c>
      <c r="JZI1792" s="62">
        <v>53131609</v>
      </c>
      <c r="JZJ1792" s="62">
        <v>53131609</v>
      </c>
      <c r="JZK1792" s="62">
        <v>53131609</v>
      </c>
      <c r="JZL1792" s="62">
        <v>53131609</v>
      </c>
      <c r="JZM1792" s="62">
        <v>53131609</v>
      </c>
      <c r="JZN1792" s="62">
        <v>53131609</v>
      </c>
      <c r="JZO1792" s="62">
        <v>53131609</v>
      </c>
      <c r="JZP1792" s="62">
        <v>53131609</v>
      </c>
      <c r="JZQ1792" s="62">
        <v>53131609</v>
      </c>
      <c r="JZR1792" s="62">
        <v>53131609</v>
      </c>
      <c r="JZS1792" s="62">
        <v>53131609</v>
      </c>
      <c r="JZT1792" s="62">
        <v>53131609</v>
      </c>
      <c r="JZU1792" s="62">
        <v>53131609</v>
      </c>
      <c r="JZV1792" s="62">
        <v>53131609</v>
      </c>
      <c r="JZW1792" s="62">
        <v>53131609</v>
      </c>
      <c r="JZX1792" s="62">
        <v>53131609</v>
      </c>
      <c r="JZY1792" s="62">
        <v>53131609</v>
      </c>
      <c r="JZZ1792" s="62">
        <v>53131609</v>
      </c>
      <c r="KAA1792" s="62">
        <v>53131609</v>
      </c>
      <c r="KAB1792" s="62">
        <v>53131609</v>
      </c>
      <c r="KAC1792" s="62">
        <v>53131609</v>
      </c>
      <c r="KAD1792" s="62">
        <v>53131609</v>
      </c>
      <c r="KAE1792" s="62">
        <v>53131609</v>
      </c>
      <c r="KAF1792" s="62">
        <v>53131609</v>
      </c>
      <c r="KAG1792" s="62">
        <v>53131609</v>
      </c>
      <c r="KAH1792" s="62">
        <v>53131609</v>
      </c>
      <c r="KAI1792" s="62">
        <v>53131609</v>
      </c>
      <c r="KAJ1792" s="62">
        <v>53131609</v>
      </c>
      <c r="KAK1792" s="62">
        <v>53131609</v>
      </c>
      <c r="KAL1792" s="62">
        <v>53131609</v>
      </c>
      <c r="KAM1792" s="62">
        <v>53131609</v>
      </c>
      <c r="KAN1792" s="62">
        <v>53131609</v>
      </c>
      <c r="KAO1792" s="62">
        <v>53131609</v>
      </c>
      <c r="KAP1792" s="62">
        <v>53131609</v>
      </c>
      <c r="KAQ1792" s="62">
        <v>53131609</v>
      </c>
      <c r="KAR1792" s="62">
        <v>53131609</v>
      </c>
      <c r="KAS1792" s="62">
        <v>53131609</v>
      </c>
      <c r="KAT1792" s="62">
        <v>53131609</v>
      </c>
      <c r="KAU1792" s="62">
        <v>53131609</v>
      </c>
      <c r="KAV1792" s="62">
        <v>53131609</v>
      </c>
      <c r="KAW1792" s="62">
        <v>53131609</v>
      </c>
      <c r="KAX1792" s="62">
        <v>53131609</v>
      </c>
      <c r="KAY1792" s="62">
        <v>53131609</v>
      </c>
      <c r="KAZ1792" s="62">
        <v>53131609</v>
      </c>
      <c r="KBA1792" s="62">
        <v>53131609</v>
      </c>
      <c r="KBB1792" s="62">
        <v>53131609</v>
      </c>
      <c r="KBC1792" s="62">
        <v>53131609</v>
      </c>
      <c r="KBD1792" s="62">
        <v>53131609</v>
      </c>
      <c r="KBE1792" s="62">
        <v>53131609</v>
      </c>
      <c r="KBF1792" s="62">
        <v>53131609</v>
      </c>
      <c r="KBG1792" s="62">
        <v>53131609</v>
      </c>
      <c r="KBH1792" s="62">
        <v>53131609</v>
      </c>
      <c r="KBI1792" s="62">
        <v>53131609</v>
      </c>
      <c r="KBJ1792" s="62">
        <v>53131609</v>
      </c>
      <c r="KBK1792" s="62">
        <v>53131609</v>
      </c>
      <c r="KBL1792" s="62">
        <v>53131609</v>
      </c>
      <c r="KBM1792" s="62">
        <v>53131609</v>
      </c>
      <c r="KBN1792" s="62">
        <v>53131609</v>
      </c>
      <c r="KBO1792" s="62">
        <v>53131609</v>
      </c>
      <c r="KBP1792" s="62">
        <v>53131609</v>
      </c>
      <c r="KBQ1792" s="62">
        <v>53131609</v>
      </c>
      <c r="KBR1792" s="62">
        <v>53131609</v>
      </c>
      <c r="KBS1792" s="62">
        <v>53131609</v>
      </c>
      <c r="KBT1792" s="62">
        <v>53131609</v>
      </c>
      <c r="KBU1792" s="62">
        <v>53131609</v>
      </c>
      <c r="KBV1792" s="62">
        <v>53131609</v>
      </c>
      <c r="KBW1792" s="62">
        <v>53131609</v>
      </c>
      <c r="KBX1792" s="62">
        <v>53131609</v>
      </c>
      <c r="KBY1792" s="62">
        <v>53131609</v>
      </c>
      <c r="KBZ1792" s="62">
        <v>53131609</v>
      </c>
      <c r="KCA1792" s="62">
        <v>53131609</v>
      </c>
      <c r="KCB1792" s="62">
        <v>53131609</v>
      </c>
      <c r="KCC1792" s="62">
        <v>53131609</v>
      </c>
      <c r="KCD1792" s="62">
        <v>53131609</v>
      </c>
      <c r="KCE1792" s="62">
        <v>53131609</v>
      </c>
      <c r="KCF1792" s="62">
        <v>53131609</v>
      </c>
      <c r="KCG1792" s="62">
        <v>53131609</v>
      </c>
      <c r="KCH1792" s="62">
        <v>53131609</v>
      </c>
      <c r="KCI1792" s="62">
        <v>53131609</v>
      </c>
      <c r="KCJ1792" s="62">
        <v>53131609</v>
      </c>
      <c r="KCK1792" s="62">
        <v>53131609</v>
      </c>
      <c r="KCL1792" s="62">
        <v>53131609</v>
      </c>
      <c r="KCM1792" s="62">
        <v>53131609</v>
      </c>
      <c r="KCN1792" s="62">
        <v>53131609</v>
      </c>
      <c r="KCO1792" s="62">
        <v>53131609</v>
      </c>
      <c r="KCP1792" s="62">
        <v>53131609</v>
      </c>
      <c r="KCQ1792" s="62">
        <v>53131609</v>
      </c>
      <c r="KCR1792" s="62">
        <v>53131609</v>
      </c>
      <c r="KCS1792" s="62">
        <v>53131609</v>
      </c>
      <c r="KCT1792" s="62">
        <v>53131609</v>
      </c>
      <c r="KCU1792" s="62">
        <v>53131609</v>
      </c>
      <c r="KCV1792" s="62">
        <v>53131609</v>
      </c>
      <c r="KCW1792" s="62">
        <v>53131609</v>
      </c>
      <c r="KCX1792" s="62">
        <v>53131609</v>
      </c>
      <c r="KCY1792" s="62">
        <v>53131609</v>
      </c>
      <c r="KCZ1792" s="62">
        <v>53131609</v>
      </c>
      <c r="KDA1792" s="62">
        <v>53131609</v>
      </c>
      <c r="KDB1792" s="62">
        <v>53131609</v>
      </c>
      <c r="KDC1792" s="62">
        <v>53131609</v>
      </c>
      <c r="KDD1792" s="62">
        <v>53131609</v>
      </c>
      <c r="KDE1792" s="62">
        <v>53131609</v>
      </c>
      <c r="KDF1792" s="62">
        <v>53131609</v>
      </c>
      <c r="KDG1792" s="62">
        <v>53131609</v>
      </c>
      <c r="KDH1792" s="62">
        <v>53131609</v>
      </c>
      <c r="KDI1792" s="62">
        <v>53131609</v>
      </c>
      <c r="KDJ1792" s="62">
        <v>53131609</v>
      </c>
      <c r="KDK1792" s="62">
        <v>53131609</v>
      </c>
      <c r="KDL1792" s="62">
        <v>53131609</v>
      </c>
      <c r="KDM1792" s="62">
        <v>53131609</v>
      </c>
      <c r="KDN1792" s="62">
        <v>53131609</v>
      </c>
      <c r="KDO1792" s="62">
        <v>53131609</v>
      </c>
      <c r="KDP1792" s="62">
        <v>53131609</v>
      </c>
      <c r="KDQ1792" s="62">
        <v>53131609</v>
      </c>
      <c r="KDR1792" s="62">
        <v>53131609</v>
      </c>
      <c r="KDS1792" s="62">
        <v>53131609</v>
      </c>
      <c r="KDT1792" s="62">
        <v>53131609</v>
      </c>
      <c r="KDU1792" s="62">
        <v>53131609</v>
      </c>
      <c r="KDV1792" s="62">
        <v>53131609</v>
      </c>
      <c r="KDW1792" s="62">
        <v>53131609</v>
      </c>
      <c r="KDX1792" s="62">
        <v>53131609</v>
      </c>
      <c r="KDY1792" s="62">
        <v>53131609</v>
      </c>
      <c r="KDZ1792" s="62">
        <v>53131609</v>
      </c>
      <c r="KEA1792" s="62">
        <v>53131609</v>
      </c>
      <c r="KEB1792" s="62">
        <v>53131609</v>
      </c>
      <c r="KEC1792" s="62">
        <v>53131609</v>
      </c>
      <c r="KED1792" s="62">
        <v>53131609</v>
      </c>
      <c r="KEE1792" s="62">
        <v>53131609</v>
      </c>
      <c r="KEF1792" s="62">
        <v>53131609</v>
      </c>
      <c r="KEG1792" s="62">
        <v>53131609</v>
      </c>
      <c r="KEH1792" s="62">
        <v>53131609</v>
      </c>
      <c r="KEI1792" s="62">
        <v>53131609</v>
      </c>
      <c r="KEJ1792" s="62">
        <v>53131609</v>
      </c>
      <c r="KEK1792" s="62">
        <v>53131609</v>
      </c>
      <c r="KEL1792" s="62">
        <v>53131609</v>
      </c>
      <c r="KEM1792" s="62">
        <v>53131609</v>
      </c>
      <c r="KEN1792" s="62">
        <v>53131609</v>
      </c>
      <c r="KEO1792" s="62">
        <v>53131609</v>
      </c>
      <c r="KEP1792" s="62">
        <v>53131609</v>
      </c>
      <c r="KEQ1792" s="62">
        <v>53131609</v>
      </c>
      <c r="KER1792" s="62">
        <v>53131609</v>
      </c>
      <c r="KES1792" s="62">
        <v>53131609</v>
      </c>
      <c r="KET1792" s="62">
        <v>53131609</v>
      </c>
      <c r="KEU1792" s="62">
        <v>53131609</v>
      </c>
      <c r="KEV1792" s="62">
        <v>53131609</v>
      </c>
      <c r="KEW1792" s="62">
        <v>53131609</v>
      </c>
      <c r="KEX1792" s="62">
        <v>53131609</v>
      </c>
      <c r="KEY1792" s="62">
        <v>53131609</v>
      </c>
      <c r="KEZ1792" s="62">
        <v>53131609</v>
      </c>
      <c r="KFA1792" s="62">
        <v>53131609</v>
      </c>
      <c r="KFB1792" s="62">
        <v>53131609</v>
      </c>
      <c r="KFC1792" s="62">
        <v>53131609</v>
      </c>
      <c r="KFD1792" s="62">
        <v>53131609</v>
      </c>
      <c r="KFE1792" s="62">
        <v>53131609</v>
      </c>
      <c r="KFF1792" s="62">
        <v>53131609</v>
      </c>
      <c r="KFG1792" s="62">
        <v>53131609</v>
      </c>
      <c r="KFH1792" s="62">
        <v>53131609</v>
      </c>
      <c r="KFI1792" s="62">
        <v>53131609</v>
      </c>
      <c r="KFJ1792" s="62">
        <v>53131609</v>
      </c>
      <c r="KFK1792" s="62">
        <v>53131609</v>
      </c>
      <c r="KFL1792" s="62">
        <v>53131609</v>
      </c>
      <c r="KFM1792" s="62">
        <v>53131609</v>
      </c>
      <c r="KFN1792" s="62">
        <v>53131609</v>
      </c>
      <c r="KFO1792" s="62">
        <v>53131609</v>
      </c>
      <c r="KFP1792" s="62">
        <v>53131609</v>
      </c>
      <c r="KFQ1792" s="62">
        <v>53131609</v>
      </c>
      <c r="KFR1792" s="62">
        <v>53131609</v>
      </c>
      <c r="KFS1792" s="62">
        <v>53131609</v>
      </c>
      <c r="KFT1792" s="62">
        <v>53131609</v>
      </c>
      <c r="KFU1792" s="62">
        <v>53131609</v>
      </c>
      <c r="KFV1792" s="62">
        <v>53131609</v>
      </c>
      <c r="KFW1792" s="62">
        <v>53131609</v>
      </c>
      <c r="KFX1792" s="62">
        <v>53131609</v>
      </c>
      <c r="KFY1792" s="62">
        <v>53131609</v>
      </c>
      <c r="KFZ1792" s="62">
        <v>53131609</v>
      </c>
      <c r="KGA1792" s="62">
        <v>53131609</v>
      </c>
      <c r="KGB1792" s="62">
        <v>53131609</v>
      </c>
      <c r="KGC1792" s="62">
        <v>53131609</v>
      </c>
      <c r="KGD1792" s="62">
        <v>53131609</v>
      </c>
      <c r="KGE1792" s="62">
        <v>53131609</v>
      </c>
      <c r="KGF1792" s="62">
        <v>53131609</v>
      </c>
      <c r="KGG1792" s="62">
        <v>53131609</v>
      </c>
      <c r="KGH1792" s="62">
        <v>53131609</v>
      </c>
      <c r="KGI1792" s="62">
        <v>53131609</v>
      </c>
      <c r="KGJ1792" s="62">
        <v>53131609</v>
      </c>
      <c r="KGK1792" s="62">
        <v>53131609</v>
      </c>
      <c r="KGL1792" s="62">
        <v>53131609</v>
      </c>
      <c r="KGM1792" s="62">
        <v>53131609</v>
      </c>
      <c r="KGN1792" s="62">
        <v>53131609</v>
      </c>
      <c r="KGO1792" s="62">
        <v>53131609</v>
      </c>
      <c r="KGP1792" s="62">
        <v>53131609</v>
      </c>
      <c r="KGQ1792" s="62">
        <v>53131609</v>
      </c>
      <c r="KGR1792" s="62">
        <v>53131609</v>
      </c>
      <c r="KGS1792" s="62">
        <v>53131609</v>
      </c>
      <c r="KGT1792" s="62">
        <v>53131609</v>
      </c>
      <c r="KGU1792" s="62">
        <v>53131609</v>
      </c>
      <c r="KGV1792" s="62">
        <v>53131609</v>
      </c>
      <c r="KGW1792" s="62">
        <v>53131609</v>
      </c>
      <c r="KGX1792" s="62">
        <v>53131609</v>
      </c>
      <c r="KGY1792" s="62">
        <v>53131609</v>
      </c>
      <c r="KGZ1792" s="62">
        <v>53131609</v>
      </c>
      <c r="KHA1792" s="62">
        <v>53131609</v>
      </c>
      <c r="KHB1792" s="62">
        <v>53131609</v>
      </c>
      <c r="KHC1792" s="62">
        <v>53131609</v>
      </c>
      <c r="KHD1792" s="62">
        <v>53131609</v>
      </c>
      <c r="KHE1792" s="62">
        <v>53131609</v>
      </c>
      <c r="KHF1792" s="62">
        <v>53131609</v>
      </c>
      <c r="KHG1792" s="62">
        <v>53131609</v>
      </c>
      <c r="KHH1792" s="62">
        <v>53131609</v>
      </c>
      <c r="KHI1792" s="62">
        <v>53131609</v>
      </c>
      <c r="KHJ1792" s="62">
        <v>53131609</v>
      </c>
      <c r="KHK1792" s="62">
        <v>53131609</v>
      </c>
      <c r="KHL1792" s="62">
        <v>53131609</v>
      </c>
      <c r="KHM1792" s="62">
        <v>53131609</v>
      </c>
      <c r="KHN1792" s="62">
        <v>53131609</v>
      </c>
      <c r="KHO1792" s="62">
        <v>53131609</v>
      </c>
      <c r="KHP1792" s="62">
        <v>53131609</v>
      </c>
      <c r="KHQ1792" s="62">
        <v>53131609</v>
      </c>
      <c r="KHR1792" s="62">
        <v>53131609</v>
      </c>
      <c r="KHS1792" s="62">
        <v>53131609</v>
      </c>
      <c r="KHT1792" s="62">
        <v>53131609</v>
      </c>
      <c r="KHU1792" s="62">
        <v>53131609</v>
      </c>
      <c r="KHV1792" s="62">
        <v>53131609</v>
      </c>
      <c r="KHW1792" s="62">
        <v>53131609</v>
      </c>
      <c r="KHX1792" s="62">
        <v>53131609</v>
      </c>
      <c r="KHY1792" s="62">
        <v>53131609</v>
      </c>
      <c r="KHZ1792" s="62">
        <v>53131609</v>
      </c>
      <c r="KIA1792" s="62">
        <v>53131609</v>
      </c>
      <c r="KIB1792" s="62">
        <v>53131609</v>
      </c>
      <c r="KIC1792" s="62">
        <v>53131609</v>
      </c>
      <c r="KID1792" s="62">
        <v>53131609</v>
      </c>
      <c r="KIE1792" s="62">
        <v>53131609</v>
      </c>
      <c r="KIF1792" s="62">
        <v>53131609</v>
      </c>
      <c r="KIG1792" s="62">
        <v>53131609</v>
      </c>
      <c r="KIH1792" s="62">
        <v>53131609</v>
      </c>
      <c r="KII1792" s="62">
        <v>53131609</v>
      </c>
      <c r="KIJ1792" s="62">
        <v>53131609</v>
      </c>
      <c r="KIK1792" s="62">
        <v>53131609</v>
      </c>
      <c r="KIL1792" s="62">
        <v>53131609</v>
      </c>
      <c r="KIM1792" s="62">
        <v>53131609</v>
      </c>
      <c r="KIN1792" s="62">
        <v>53131609</v>
      </c>
      <c r="KIO1792" s="62">
        <v>53131609</v>
      </c>
      <c r="KIP1792" s="62">
        <v>53131609</v>
      </c>
      <c r="KIQ1792" s="62">
        <v>53131609</v>
      </c>
      <c r="KIR1792" s="62">
        <v>53131609</v>
      </c>
      <c r="KIS1792" s="62">
        <v>53131609</v>
      </c>
      <c r="KIT1792" s="62">
        <v>53131609</v>
      </c>
      <c r="KIU1792" s="62">
        <v>53131609</v>
      </c>
      <c r="KIV1792" s="62">
        <v>53131609</v>
      </c>
      <c r="KIW1792" s="62">
        <v>53131609</v>
      </c>
      <c r="KIX1792" s="62">
        <v>53131609</v>
      </c>
      <c r="KIY1792" s="62">
        <v>53131609</v>
      </c>
      <c r="KIZ1792" s="62">
        <v>53131609</v>
      </c>
      <c r="KJA1792" s="62">
        <v>53131609</v>
      </c>
      <c r="KJB1792" s="62">
        <v>53131609</v>
      </c>
      <c r="KJC1792" s="62">
        <v>53131609</v>
      </c>
      <c r="KJD1792" s="62">
        <v>53131609</v>
      </c>
      <c r="KJE1792" s="62">
        <v>53131609</v>
      </c>
      <c r="KJF1792" s="62">
        <v>53131609</v>
      </c>
      <c r="KJG1792" s="62">
        <v>53131609</v>
      </c>
      <c r="KJH1792" s="62">
        <v>53131609</v>
      </c>
      <c r="KJI1792" s="62">
        <v>53131609</v>
      </c>
      <c r="KJJ1792" s="62">
        <v>53131609</v>
      </c>
      <c r="KJK1792" s="62">
        <v>53131609</v>
      </c>
      <c r="KJL1792" s="62">
        <v>53131609</v>
      </c>
      <c r="KJM1792" s="62">
        <v>53131609</v>
      </c>
      <c r="KJN1792" s="62">
        <v>53131609</v>
      </c>
      <c r="KJO1792" s="62">
        <v>53131609</v>
      </c>
      <c r="KJP1792" s="62">
        <v>53131609</v>
      </c>
      <c r="KJQ1792" s="62">
        <v>53131609</v>
      </c>
      <c r="KJR1792" s="62">
        <v>53131609</v>
      </c>
      <c r="KJS1792" s="62">
        <v>53131609</v>
      </c>
      <c r="KJT1792" s="62">
        <v>53131609</v>
      </c>
      <c r="KJU1792" s="62">
        <v>53131609</v>
      </c>
      <c r="KJV1792" s="62">
        <v>53131609</v>
      </c>
      <c r="KJW1792" s="62">
        <v>53131609</v>
      </c>
      <c r="KJX1792" s="62">
        <v>53131609</v>
      </c>
      <c r="KJY1792" s="62">
        <v>53131609</v>
      </c>
      <c r="KJZ1792" s="62">
        <v>53131609</v>
      </c>
      <c r="KKA1792" s="62">
        <v>53131609</v>
      </c>
      <c r="KKB1792" s="62">
        <v>53131609</v>
      </c>
      <c r="KKC1792" s="62">
        <v>53131609</v>
      </c>
      <c r="KKD1792" s="62">
        <v>53131609</v>
      </c>
      <c r="KKE1792" s="62">
        <v>53131609</v>
      </c>
      <c r="KKF1792" s="62">
        <v>53131609</v>
      </c>
      <c r="KKG1792" s="62">
        <v>53131609</v>
      </c>
      <c r="KKH1792" s="62">
        <v>53131609</v>
      </c>
      <c r="KKI1792" s="62">
        <v>53131609</v>
      </c>
      <c r="KKJ1792" s="62">
        <v>53131609</v>
      </c>
      <c r="KKK1792" s="62">
        <v>53131609</v>
      </c>
      <c r="KKL1792" s="62">
        <v>53131609</v>
      </c>
      <c r="KKM1792" s="62">
        <v>53131609</v>
      </c>
      <c r="KKN1792" s="62">
        <v>53131609</v>
      </c>
      <c r="KKO1792" s="62">
        <v>53131609</v>
      </c>
      <c r="KKP1792" s="62">
        <v>53131609</v>
      </c>
      <c r="KKQ1792" s="62">
        <v>53131609</v>
      </c>
      <c r="KKR1792" s="62">
        <v>53131609</v>
      </c>
      <c r="KKS1792" s="62">
        <v>53131609</v>
      </c>
      <c r="KKT1792" s="62">
        <v>53131609</v>
      </c>
      <c r="KKU1792" s="62">
        <v>53131609</v>
      </c>
      <c r="KKV1792" s="62">
        <v>53131609</v>
      </c>
      <c r="KKW1792" s="62">
        <v>53131609</v>
      </c>
      <c r="KKX1792" s="62">
        <v>53131609</v>
      </c>
      <c r="KKY1792" s="62">
        <v>53131609</v>
      </c>
      <c r="KKZ1792" s="62">
        <v>53131609</v>
      </c>
      <c r="KLA1792" s="62">
        <v>53131609</v>
      </c>
      <c r="KLB1792" s="62">
        <v>53131609</v>
      </c>
      <c r="KLC1792" s="62">
        <v>53131609</v>
      </c>
      <c r="KLD1792" s="62">
        <v>53131609</v>
      </c>
      <c r="KLE1792" s="62">
        <v>53131609</v>
      </c>
      <c r="KLF1792" s="62">
        <v>53131609</v>
      </c>
      <c r="KLG1792" s="62">
        <v>53131609</v>
      </c>
      <c r="KLH1792" s="62">
        <v>53131609</v>
      </c>
      <c r="KLI1792" s="62">
        <v>53131609</v>
      </c>
      <c r="KLJ1792" s="62">
        <v>53131609</v>
      </c>
      <c r="KLK1792" s="62">
        <v>53131609</v>
      </c>
      <c r="KLL1792" s="62">
        <v>53131609</v>
      </c>
      <c r="KLM1792" s="62">
        <v>53131609</v>
      </c>
      <c r="KLN1792" s="62">
        <v>53131609</v>
      </c>
      <c r="KLO1792" s="62">
        <v>53131609</v>
      </c>
      <c r="KLP1792" s="62">
        <v>53131609</v>
      </c>
      <c r="KLQ1792" s="62">
        <v>53131609</v>
      </c>
      <c r="KLR1792" s="62">
        <v>53131609</v>
      </c>
      <c r="KLS1792" s="62">
        <v>53131609</v>
      </c>
      <c r="KLT1792" s="62">
        <v>53131609</v>
      </c>
      <c r="KLU1792" s="62">
        <v>53131609</v>
      </c>
      <c r="KLV1792" s="62">
        <v>53131609</v>
      </c>
      <c r="KLW1792" s="62">
        <v>53131609</v>
      </c>
      <c r="KLX1792" s="62">
        <v>53131609</v>
      </c>
      <c r="KLY1792" s="62">
        <v>53131609</v>
      </c>
      <c r="KLZ1792" s="62">
        <v>53131609</v>
      </c>
      <c r="KMA1792" s="62">
        <v>53131609</v>
      </c>
      <c r="KMB1792" s="62">
        <v>53131609</v>
      </c>
      <c r="KMC1792" s="62">
        <v>53131609</v>
      </c>
      <c r="KMD1792" s="62">
        <v>53131609</v>
      </c>
      <c r="KME1792" s="62">
        <v>53131609</v>
      </c>
      <c r="KMF1792" s="62">
        <v>53131609</v>
      </c>
      <c r="KMG1792" s="62">
        <v>53131609</v>
      </c>
      <c r="KMH1792" s="62">
        <v>53131609</v>
      </c>
      <c r="KMI1792" s="62">
        <v>53131609</v>
      </c>
      <c r="KMJ1792" s="62">
        <v>53131609</v>
      </c>
      <c r="KMK1792" s="62">
        <v>53131609</v>
      </c>
      <c r="KML1792" s="62">
        <v>53131609</v>
      </c>
      <c r="KMM1792" s="62">
        <v>53131609</v>
      </c>
      <c r="KMN1792" s="62">
        <v>53131609</v>
      </c>
      <c r="KMO1792" s="62">
        <v>53131609</v>
      </c>
      <c r="KMP1792" s="62">
        <v>53131609</v>
      </c>
      <c r="KMQ1792" s="62">
        <v>53131609</v>
      </c>
      <c r="KMR1792" s="62">
        <v>53131609</v>
      </c>
      <c r="KMS1792" s="62">
        <v>53131609</v>
      </c>
      <c r="KMT1792" s="62">
        <v>53131609</v>
      </c>
      <c r="KMU1792" s="62">
        <v>53131609</v>
      </c>
      <c r="KMV1792" s="62">
        <v>53131609</v>
      </c>
      <c r="KMW1792" s="62">
        <v>53131609</v>
      </c>
      <c r="KMX1792" s="62">
        <v>53131609</v>
      </c>
      <c r="KMY1792" s="62">
        <v>53131609</v>
      </c>
      <c r="KMZ1792" s="62">
        <v>53131609</v>
      </c>
      <c r="KNA1792" s="62">
        <v>53131609</v>
      </c>
      <c r="KNB1792" s="62">
        <v>53131609</v>
      </c>
      <c r="KNC1792" s="62">
        <v>53131609</v>
      </c>
      <c r="KND1792" s="62">
        <v>53131609</v>
      </c>
      <c r="KNE1792" s="62">
        <v>53131609</v>
      </c>
      <c r="KNF1792" s="62">
        <v>53131609</v>
      </c>
      <c r="KNG1792" s="62">
        <v>53131609</v>
      </c>
      <c r="KNH1792" s="62">
        <v>53131609</v>
      </c>
      <c r="KNI1792" s="62">
        <v>53131609</v>
      </c>
      <c r="KNJ1792" s="62">
        <v>53131609</v>
      </c>
      <c r="KNK1792" s="62">
        <v>53131609</v>
      </c>
      <c r="KNL1792" s="62">
        <v>53131609</v>
      </c>
      <c r="KNM1792" s="62">
        <v>53131609</v>
      </c>
      <c r="KNN1792" s="62">
        <v>53131609</v>
      </c>
      <c r="KNO1792" s="62">
        <v>53131609</v>
      </c>
      <c r="KNP1792" s="62">
        <v>53131609</v>
      </c>
      <c r="KNQ1792" s="62">
        <v>53131609</v>
      </c>
      <c r="KNR1792" s="62">
        <v>53131609</v>
      </c>
      <c r="KNS1792" s="62">
        <v>53131609</v>
      </c>
      <c r="KNT1792" s="62">
        <v>53131609</v>
      </c>
      <c r="KNU1792" s="62">
        <v>53131609</v>
      </c>
      <c r="KNV1792" s="62">
        <v>53131609</v>
      </c>
      <c r="KNW1792" s="62">
        <v>53131609</v>
      </c>
      <c r="KNX1792" s="62">
        <v>53131609</v>
      </c>
      <c r="KNY1792" s="62">
        <v>53131609</v>
      </c>
      <c r="KNZ1792" s="62">
        <v>53131609</v>
      </c>
      <c r="KOA1792" s="62">
        <v>53131609</v>
      </c>
      <c r="KOB1792" s="62">
        <v>53131609</v>
      </c>
      <c r="KOC1792" s="62">
        <v>53131609</v>
      </c>
      <c r="KOD1792" s="62">
        <v>53131609</v>
      </c>
      <c r="KOE1792" s="62">
        <v>53131609</v>
      </c>
      <c r="KOF1792" s="62">
        <v>53131609</v>
      </c>
      <c r="KOG1792" s="62">
        <v>53131609</v>
      </c>
      <c r="KOH1792" s="62">
        <v>53131609</v>
      </c>
      <c r="KOI1792" s="62">
        <v>53131609</v>
      </c>
      <c r="KOJ1792" s="62">
        <v>53131609</v>
      </c>
      <c r="KOK1792" s="62">
        <v>53131609</v>
      </c>
      <c r="KOL1792" s="62">
        <v>53131609</v>
      </c>
      <c r="KOM1792" s="62">
        <v>53131609</v>
      </c>
      <c r="KON1792" s="62">
        <v>53131609</v>
      </c>
      <c r="KOO1792" s="62">
        <v>53131609</v>
      </c>
      <c r="KOP1792" s="62">
        <v>53131609</v>
      </c>
      <c r="KOQ1792" s="62">
        <v>53131609</v>
      </c>
      <c r="KOR1792" s="62">
        <v>53131609</v>
      </c>
      <c r="KOS1792" s="62">
        <v>53131609</v>
      </c>
      <c r="KOT1792" s="62">
        <v>53131609</v>
      </c>
      <c r="KOU1792" s="62">
        <v>53131609</v>
      </c>
      <c r="KOV1792" s="62">
        <v>53131609</v>
      </c>
      <c r="KOW1792" s="62">
        <v>53131609</v>
      </c>
      <c r="KOX1792" s="62">
        <v>53131609</v>
      </c>
      <c r="KOY1792" s="62">
        <v>53131609</v>
      </c>
      <c r="KOZ1792" s="62">
        <v>53131609</v>
      </c>
      <c r="KPA1792" s="62">
        <v>53131609</v>
      </c>
      <c r="KPB1792" s="62">
        <v>53131609</v>
      </c>
      <c r="KPC1792" s="62">
        <v>53131609</v>
      </c>
      <c r="KPD1792" s="62">
        <v>53131609</v>
      </c>
      <c r="KPE1792" s="62">
        <v>53131609</v>
      </c>
      <c r="KPF1792" s="62">
        <v>53131609</v>
      </c>
      <c r="KPG1792" s="62">
        <v>53131609</v>
      </c>
      <c r="KPH1792" s="62">
        <v>53131609</v>
      </c>
      <c r="KPI1792" s="62">
        <v>53131609</v>
      </c>
      <c r="KPJ1792" s="62">
        <v>53131609</v>
      </c>
      <c r="KPK1792" s="62">
        <v>53131609</v>
      </c>
      <c r="KPL1792" s="62">
        <v>53131609</v>
      </c>
      <c r="KPM1792" s="62">
        <v>53131609</v>
      </c>
      <c r="KPN1792" s="62">
        <v>53131609</v>
      </c>
      <c r="KPO1792" s="62">
        <v>53131609</v>
      </c>
      <c r="KPP1792" s="62">
        <v>53131609</v>
      </c>
      <c r="KPQ1792" s="62">
        <v>53131609</v>
      </c>
      <c r="KPR1792" s="62">
        <v>53131609</v>
      </c>
      <c r="KPS1792" s="62">
        <v>53131609</v>
      </c>
      <c r="KPT1792" s="62">
        <v>53131609</v>
      </c>
      <c r="KPU1792" s="62">
        <v>53131609</v>
      </c>
      <c r="KPV1792" s="62">
        <v>53131609</v>
      </c>
      <c r="KPW1792" s="62">
        <v>53131609</v>
      </c>
      <c r="KPX1792" s="62">
        <v>53131609</v>
      </c>
      <c r="KPY1792" s="62">
        <v>53131609</v>
      </c>
      <c r="KPZ1792" s="62">
        <v>53131609</v>
      </c>
      <c r="KQA1792" s="62">
        <v>53131609</v>
      </c>
      <c r="KQB1792" s="62">
        <v>53131609</v>
      </c>
      <c r="KQC1792" s="62">
        <v>53131609</v>
      </c>
      <c r="KQD1792" s="62">
        <v>53131609</v>
      </c>
      <c r="KQE1792" s="62">
        <v>53131609</v>
      </c>
      <c r="KQF1792" s="62">
        <v>53131609</v>
      </c>
      <c r="KQG1792" s="62">
        <v>53131609</v>
      </c>
      <c r="KQH1792" s="62">
        <v>53131609</v>
      </c>
      <c r="KQI1792" s="62">
        <v>53131609</v>
      </c>
      <c r="KQJ1792" s="62">
        <v>53131609</v>
      </c>
      <c r="KQK1792" s="62">
        <v>53131609</v>
      </c>
      <c r="KQL1792" s="62">
        <v>53131609</v>
      </c>
      <c r="KQM1792" s="62">
        <v>53131609</v>
      </c>
      <c r="KQN1792" s="62">
        <v>53131609</v>
      </c>
      <c r="KQO1792" s="62">
        <v>53131609</v>
      </c>
      <c r="KQP1792" s="62">
        <v>53131609</v>
      </c>
      <c r="KQQ1792" s="62">
        <v>53131609</v>
      </c>
      <c r="KQR1792" s="62">
        <v>53131609</v>
      </c>
      <c r="KQS1792" s="62">
        <v>53131609</v>
      </c>
      <c r="KQT1792" s="62">
        <v>53131609</v>
      </c>
      <c r="KQU1792" s="62">
        <v>53131609</v>
      </c>
      <c r="KQV1792" s="62">
        <v>53131609</v>
      </c>
      <c r="KQW1792" s="62">
        <v>53131609</v>
      </c>
      <c r="KQX1792" s="62">
        <v>53131609</v>
      </c>
      <c r="KQY1792" s="62">
        <v>53131609</v>
      </c>
      <c r="KQZ1792" s="62">
        <v>53131609</v>
      </c>
      <c r="KRA1792" s="62">
        <v>53131609</v>
      </c>
      <c r="KRB1792" s="62">
        <v>53131609</v>
      </c>
      <c r="KRC1792" s="62">
        <v>53131609</v>
      </c>
      <c r="KRD1792" s="62">
        <v>53131609</v>
      </c>
      <c r="KRE1792" s="62">
        <v>53131609</v>
      </c>
      <c r="KRF1792" s="62">
        <v>53131609</v>
      </c>
      <c r="KRG1792" s="62">
        <v>53131609</v>
      </c>
      <c r="KRH1792" s="62">
        <v>53131609</v>
      </c>
      <c r="KRI1792" s="62">
        <v>53131609</v>
      </c>
      <c r="KRJ1792" s="62">
        <v>53131609</v>
      </c>
      <c r="KRK1792" s="62">
        <v>53131609</v>
      </c>
      <c r="KRL1792" s="62">
        <v>53131609</v>
      </c>
      <c r="KRM1792" s="62">
        <v>53131609</v>
      </c>
      <c r="KRN1792" s="62">
        <v>53131609</v>
      </c>
      <c r="KRO1792" s="62">
        <v>53131609</v>
      </c>
      <c r="KRP1792" s="62">
        <v>53131609</v>
      </c>
      <c r="KRQ1792" s="62">
        <v>53131609</v>
      </c>
      <c r="KRR1792" s="62">
        <v>53131609</v>
      </c>
      <c r="KRS1792" s="62">
        <v>53131609</v>
      </c>
      <c r="KRT1792" s="62">
        <v>53131609</v>
      </c>
      <c r="KRU1792" s="62">
        <v>53131609</v>
      </c>
      <c r="KRV1792" s="62">
        <v>53131609</v>
      </c>
      <c r="KRW1792" s="62">
        <v>53131609</v>
      </c>
      <c r="KRX1792" s="62">
        <v>53131609</v>
      </c>
      <c r="KRY1792" s="62">
        <v>53131609</v>
      </c>
      <c r="KRZ1792" s="62">
        <v>53131609</v>
      </c>
      <c r="KSA1792" s="62">
        <v>53131609</v>
      </c>
      <c r="KSB1792" s="62">
        <v>53131609</v>
      </c>
      <c r="KSC1792" s="62">
        <v>53131609</v>
      </c>
      <c r="KSD1792" s="62">
        <v>53131609</v>
      </c>
      <c r="KSE1792" s="62">
        <v>53131609</v>
      </c>
      <c r="KSF1792" s="62">
        <v>53131609</v>
      </c>
      <c r="KSG1792" s="62">
        <v>53131609</v>
      </c>
      <c r="KSH1792" s="62">
        <v>53131609</v>
      </c>
      <c r="KSI1792" s="62">
        <v>53131609</v>
      </c>
      <c r="KSJ1792" s="62">
        <v>53131609</v>
      </c>
      <c r="KSK1792" s="62">
        <v>53131609</v>
      </c>
      <c r="KSL1792" s="62">
        <v>53131609</v>
      </c>
      <c r="KSM1792" s="62">
        <v>53131609</v>
      </c>
      <c r="KSN1792" s="62">
        <v>53131609</v>
      </c>
      <c r="KSO1792" s="62">
        <v>53131609</v>
      </c>
      <c r="KSP1792" s="62">
        <v>53131609</v>
      </c>
      <c r="KSQ1792" s="62">
        <v>53131609</v>
      </c>
      <c r="KSR1792" s="62">
        <v>53131609</v>
      </c>
      <c r="KSS1792" s="62">
        <v>53131609</v>
      </c>
      <c r="KST1792" s="62">
        <v>53131609</v>
      </c>
      <c r="KSU1792" s="62">
        <v>53131609</v>
      </c>
      <c r="KSV1792" s="62">
        <v>53131609</v>
      </c>
      <c r="KSW1792" s="62">
        <v>53131609</v>
      </c>
      <c r="KSX1792" s="62">
        <v>53131609</v>
      </c>
      <c r="KSY1792" s="62">
        <v>53131609</v>
      </c>
      <c r="KSZ1792" s="62">
        <v>53131609</v>
      </c>
      <c r="KTA1792" s="62">
        <v>53131609</v>
      </c>
      <c r="KTB1792" s="62">
        <v>53131609</v>
      </c>
      <c r="KTC1792" s="62">
        <v>53131609</v>
      </c>
      <c r="KTD1792" s="62">
        <v>53131609</v>
      </c>
      <c r="KTE1792" s="62">
        <v>53131609</v>
      </c>
      <c r="KTF1792" s="62">
        <v>53131609</v>
      </c>
      <c r="KTG1792" s="62">
        <v>53131609</v>
      </c>
      <c r="KTH1792" s="62">
        <v>53131609</v>
      </c>
      <c r="KTI1792" s="62">
        <v>53131609</v>
      </c>
      <c r="KTJ1792" s="62">
        <v>53131609</v>
      </c>
      <c r="KTK1792" s="62">
        <v>53131609</v>
      </c>
      <c r="KTL1792" s="62">
        <v>53131609</v>
      </c>
      <c r="KTM1792" s="62">
        <v>53131609</v>
      </c>
      <c r="KTN1792" s="62">
        <v>53131609</v>
      </c>
      <c r="KTO1792" s="62">
        <v>53131609</v>
      </c>
      <c r="KTP1792" s="62">
        <v>53131609</v>
      </c>
      <c r="KTQ1792" s="62">
        <v>53131609</v>
      </c>
      <c r="KTR1792" s="62">
        <v>53131609</v>
      </c>
      <c r="KTS1792" s="62">
        <v>53131609</v>
      </c>
      <c r="KTT1792" s="62">
        <v>53131609</v>
      </c>
      <c r="KTU1792" s="62">
        <v>53131609</v>
      </c>
      <c r="KTV1792" s="62">
        <v>53131609</v>
      </c>
      <c r="KTW1792" s="62">
        <v>53131609</v>
      </c>
      <c r="KTX1792" s="62">
        <v>53131609</v>
      </c>
      <c r="KTY1792" s="62">
        <v>53131609</v>
      </c>
      <c r="KTZ1792" s="62">
        <v>53131609</v>
      </c>
      <c r="KUA1792" s="62">
        <v>53131609</v>
      </c>
      <c r="KUB1792" s="62">
        <v>53131609</v>
      </c>
      <c r="KUC1792" s="62">
        <v>53131609</v>
      </c>
      <c r="KUD1792" s="62">
        <v>53131609</v>
      </c>
      <c r="KUE1792" s="62">
        <v>53131609</v>
      </c>
      <c r="KUF1792" s="62">
        <v>53131609</v>
      </c>
      <c r="KUG1792" s="62">
        <v>53131609</v>
      </c>
      <c r="KUH1792" s="62">
        <v>53131609</v>
      </c>
      <c r="KUI1792" s="62">
        <v>53131609</v>
      </c>
      <c r="KUJ1792" s="62">
        <v>53131609</v>
      </c>
      <c r="KUK1792" s="62">
        <v>53131609</v>
      </c>
      <c r="KUL1792" s="62">
        <v>53131609</v>
      </c>
      <c r="KUM1792" s="62">
        <v>53131609</v>
      </c>
      <c r="KUN1792" s="62">
        <v>53131609</v>
      </c>
      <c r="KUO1792" s="62">
        <v>53131609</v>
      </c>
      <c r="KUP1792" s="62">
        <v>53131609</v>
      </c>
      <c r="KUQ1792" s="62">
        <v>53131609</v>
      </c>
      <c r="KUR1792" s="62">
        <v>53131609</v>
      </c>
      <c r="KUS1792" s="62">
        <v>53131609</v>
      </c>
      <c r="KUT1792" s="62">
        <v>53131609</v>
      </c>
      <c r="KUU1792" s="62">
        <v>53131609</v>
      </c>
      <c r="KUV1792" s="62">
        <v>53131609</v>
      </c>
      <c r="KUW1792" s="62">
        <v>53131609</v>
      </c>
      <c r="KUX1792" s="62">
        <v>53131609</v>
      </c>
      <c r="KUY1792" s="62">
        <v>53131609</v>
      </c>
      <c r="KUZ1792" s="62">
        <v>53131609</v>
      </c>
      <c r="KVA1792" s="62">
        <v>53131609</v>
      </c>
      <c r="KVB1792" s="62">
        <v>53131609</v>
      </c>
      <c r="KVC1792" s="62">
        <v>53131609</v>
      </c>
      <c r="KVD1792" s="62">
        <v>53131609</v>
      </c>
      <c r="KVE1792" s="62">
        <v>53131609</v>
      </c>
      <c r="KVF1792" s="62">
        <v>53131609</v>
      </c>
      <c r="KVG1792" s="62">
        <v>53131609</v>
      </c>
      <c r="KVH1792" s="62">
        <v>53131609</v>
      </c>
      <c r="KVI1792" s="62">
        <v>53131609</v>
      </c>
      <c r="KVJ1792" s="62">
        <v>53131609</v>
      </c>
      <c r="KVK1792" s="62">
        <v>53131609</v>
      </c>
      <c r="KVL1792" s="62">
        <v>53131609</v>
      </c>
      <c r="KVM1792" s="62">
        <v>53131609</v>
      </c>
      <c r="KVN1792" s="62">
        <v>53131609</v>
      </c>
      <c r="KVO1792" s="62">
        <v>53131609</v>
      </c>
      <c r="KVP1792" s="62">
        <v>53131609</v>
      </c>
      <c r="KVQ1792" s="62">
        <v>53131609</v>
      </c>
      <c r="KVR1792" s="62">
        <v>53131609</v>
      </c>
      <c r="KVS1792" s="62">
        <v>53131609</v>
      </c>
      <c r="KVT1792" s="62">
        <v>53131609</v>
      </c>
      <c r="KVU1792" s="62">
        <v>53131609</v>
      </c>
      <c r="KVV1792" s="62">
        <v>53131609</v>
      </c>
      <c r="KVW1792" s="62">
        <v>53131609</v>
      </c>
      <c r="KVX1792" s="62">
        <v>53131609</v>
      </c>
      <c r="KVY1792" s="62">
        <v>53131609</v>
      </c>
      <c r="KVZ1792" s="62">
        <v>53131609</v>
      </c>
      <c r="KWA1792" s="62">
        <v>53131609</v>
      </c>
      <c r="KWB1792" s="62">
        <v>53131609</v>
      </c>
      <c r="KWC1792" s="62">
        <v>53131609</v>
      </c>
      <c r="KWD1792" s="62">
        <v>53131609</v>
      </c>
      <c r="KWE1792" s="62">
        <v>53131609</v>
      </c>
      <c r="KWF1792" s="62">
        <v>53131609</v>
      </c>
      <c r="KWG1792" s="62">
        <v>53131609</v>
      </c>
      <c r="KWH1792" s="62">
        <v>53131609</v>
      </c>
      <c r="KWI1792" s="62">
        <v>53131609</v>
      </c>
      <c r="KWJ1792" s="62">
        <v>53131609</v>
      </c>
      <c r="KWK1792" s="62">
        <v>53131609</v>
      </c>
      <c r="KWL1792" s="62">
        <v>53131609</v>
      </c>
      <c r="KWM1792" s="62">
        <v>53131609</v>
      </c>
      <c r="KWN1792" s="62">
        <v>53131609</v>
      </c>
      <c r="KWO1792" s="62">
        <v>53131609</v>
      </c>
      <c r="KWP1792" s="62">
        <v>53131609</v>
      </c>
      <c r="KWQ1792" s="62">
        <v>53131609</v>
      </c>
      <c r="KWR1792" s="62">
        <v>53131609</v>
      </c>
      <c r="KWS1792" s="62">
        <v>53131609</v>
      </c>
      <c r="KWT1792" s="62">
        <v>53131609</v>
      </c>
      <c r="KWU1792" s="62">
        <v>53131609</v>
      </c>
      <c r="KWV1792" s="62">
        <v>53131609</v>
      </c>
      <c r="KWW1792" s="62">
        <v>53131609</v>
      </c>
      <c r="KWX1792" s="62">
        <v>53131609</v>
      </c>
      <c r="KWY1792" s="62">
        <v>53131609</v>
      </c>
      <c r="KWZ1792" s="62">
        <v>53131609</v>
      </c>
      <c r="KXA1792" s="62">
        <v>53131609</v>
      </c>
      <c r="KXB1792" s="62">
        <v>53131609</v>
      </c>
      <c r="KXC1792" s="62">
        <v>53131609</v>
      </c>
      <c r="KXD1792" s="62">
        <v>53131609</v>
      </c>
      <c r="KXE1792" s="62">
        <v>53131609</v>
      </c>
      <c r="KXF1792" s="62">
        <v>53131609</v>
      </c>
      <c r="KXG1792" s="62">
        <v>53131609</v>
      </c>
      <c r="KXH1792" s="62">
        <v>53131609</v>
      </c>
      <c r="KXI1792" s="62">
        <v>53131609</v>
      </c>
      <c r="KXJ1792" s="62">
        <v>53131609</v>
      </c>
      <c r="KXK1792" s="62">
        <v>53131609</v>
      </c>
      <c r="KXL1792" s="62">
        <v>53131609</v>
      </c>
      <c r="KXM1792" s="62">
        <v>53131609</v>
      </c>
      <c r="KXN1792" s="62">
        <v>53131609</v>
      </c>
      <c r="KXO1792" s="62">
        <v>53131609</v>
      </c>
      <c r="KXP1792" s="62">
        <v>53131609</v>
      </c>
      <c r="KXQ1792" s="62">
        <v>53131609</v>
      </c>
      <c r="KXR1792" s="62">
        <v>53131609</v>
      </c>
      <c r="KXS1792" s="62">
        <v>53131609</v>
      </c>
      <c r="KXT1792" s="62">
        <v>53131609</v>
      </c>
      <c r="KXU1792" s="62">
        <v>53131609</v>
      </c>
      <c r="KXV1792" s="62">
        <v>53131609</v>
      </c>
      <c r="KXW1792" s="62">
        <v>53131609</v>
      </c>
      <c r="KXX1792" s="62">
        <v>53131609</v>
      </c>
      <c r="KXY1792" s="62">
        <v>53131609</v>
      </c>
      <c r="KXZ1792" s="62">
        <v>53131609</v>
      </c>
      <c r="KYA1792" s="62">
        <v>53131609</v>
      </c>
      <c r="KYB1792" s="62">
        <v>53131609</v>
      </c>
      <c r="KYC1792" s="62">
        <v>53131609</v>
      </c>
      <c r="KYD1792" s="62">
        <v>53131609</v>
      </c>
      <c r="KYE1792" s="62">
        <v>53131609</v>
      </c>
      <c r="KYF1792" s="62">
        <v>53131609</v>
      </c>
      <c r="KYG1792" s="62">
        <v>53131609</v>
      </c>
      <c r="KYH1792" s="62">
        <v>53131609</v>
      </c>
      <c r="KYI1792" s="62">
        <v>53131609</v>
      </c>
      <c r="KYJ1792" s="62">
        <v>53131609</v>
      </c>
      <c r="KYK1792" s="62">
        <v>53131609</v>
      </c>
      <c r="KYL1792" s="62">
        <v>53131609</v>
      </c>
      <c r="KYM1792" s="62">
        <v>53131609</v>
      </c>
      <c r="KYN1792" s="62">
        <v>53131609</v>
      </c>
      <c r="KYO1792" s="62">
        <v>53131609</v>
      </c>
      <c r="KYP1792" s="62">
        <v>53131609</v>
      </c>
      <c r="KYQ1792" s="62">
        <v>53131609</v>
      </c>
      <c r="KYR1792" s="62">
        <v>53131609</v>
      </c>
      <c r="KYS1792" s="62">
        <v>53131609</v>
      </c>
      <c r="KYT1792" s="62">
        <v>53131609</v>
      </c>
      <c r="KYU1792" s="62">
        <v>53131609</v>
      </c>
      <c r="KYV1792" s="62">
        <v>53131609</v>
      </c>
      <c r="KYW1792" s="62">
        <v>53131609</v>
      </c>
      <c r="KYX1792" s="62">
        <v>53131609</v>
      </c>
      <c r="KYY1792" s="62">
        <v>53131609</v>
      </c>
      <c r="KYZ1792" s="62">
        <v>53131609</v>
      </c>
      <c r="KZA1792" s="62">
        <v>53131609</v>
      </c>
      <c r="KZB1792" s="62">
        <v>53131609</v>
      </c>
      <c r="KZC1792" s="62">
        <v>53131609</v>
      </c>
      <c r="KZD1792" s="62">
        <v>53131609</v>
      </c>
      <c r="KZE1792" s="62">
        <v>53131609</v>
      </c>
      <c r="KZF1792" s="62">
        <v>53131609</v>
      </c>
      <c r="KZG1792" s="62">
        <v>53131609</v>
      </c>
      <c r="KZH1792" s="62">
        <v>53131609</v>
      </c>
      <c r="KZI1792" s="62">
        <v>53131609</v>
      </c>
      <c r="KZJ1792" s="62">
        <v>53131609</v>
      </c>
      <c r="KZK1792" s="62">
        <v>53131609</v>
      </c>
      <c r="KZL1792" s="62">
        <v>53131609</v>
      </c>
      <c r="KZM1792" s="62">
        <v>53131609</v>
      </c>
      <c r="KZN1792" s="62">
        <v>53131609</v>
      </c>
      <c r="KZO1792" s="62">
        <v>53131609</v>
      </c>
      <c r="KZP1792" s="62">
        <v>53131609</v>
      </c>
      <c r="KZQ1792" s="62">
        <v>53131609</v>
      </c>
      <c r="KZR1792" s="62">
        <v>53131609</v>
      </c>
      <c r="KZS1792" s="62">
        <v>53131609</v>
      </c>
      <c r="KZT1792" s="62">
        <v>53131609</v>
      </c>
      <c r="KZU1792" s="62">
        <v>53131609</v>
      </c>
      <c r="KZV1792" s="62">
        <v>53131609</v>
      </c>
      <c r="KZW1792" s="62">
        <v>53131609</v>
      </c>
      <c r="KZX1792" s="62">
        <v>53131609</v>
      </c>
      <c r="KZY1792" s="62">
        <v>53131609</v>
      </c>
      <c r="KZZ1792" s="62">
        <v>53131609</v>
      </c>
      <c r="LAA1792" s="62">
        <v>53131609</v>
      </c>
      <c r="LAB1792" s="62">
        <v>53131609</v>
      </c>
      <c r="LAC1792" s="62">
        <v>53131609</v>
      </c>
      <c r="LAD1792" s="62">
        <v>53131609</v>
      </c>
      <c r="LAE1792" s="62">
        <v>53131609</v>
      </c>
      <c r="LAF1792" s="62">
        <v>53131609</v>
      </c>
      <c r="LAG1792" s="62">
        <v>53131609</v>
      </c>
      <c r="LAH1792" s="62">
        <v>53131609</v>
      </c>
      <c r="LAI1792" s="62">
        <v>53131609</v>
      </c>
      <c r="LAJ1792" s="62">
        <v>53131609</v>
      </c>
      <c r="LAK1792" s="62">
        <v>53131609</v>
      </c>
      <c r="LAL1792" s="62">
        <v>53131609</v>
      </c>
      <c r="LAM1792" s="62">
        <v>53131609</v>
      </c>
      <c r="LAN1792" s="62">
        <v>53131609</v>
      </c>
      <c r="LAO1792" s="62">
        <v>53131609</v>
      </c>
      <c r="LAP1792" s="62">
        <v>53131609</v>
      </c>
      <c r="LAQ1792" s="62">
        <v>53131609</v>
      </c>
      <c r="LAR1792" s="62">
        <v>53131609</v>
      </c>
      <c r="LAS1792" s="62">
        <v>53131609</v>
      </c>
      <c r="LAT1792" s="62">
        <v>53131609</v>
      </c>
      <c r="LAU1792" s="62">
        <v>53131609</v>
      </c>
      <c r="LAV1792" s="62">
        <v>53131609</v>
      </c>
      <c r="LAW1792" s="62">
        <v>53131609</v>
      </c>
      <c r="LAX1792" s="62">
        <v>53131609</v>
      </c>
      <c r="LAY1792" s="62">
        <v>53131609</v>
      </c>
      <c r="LAZ1792" s="62">
        <v>53131609</v>
      </c>
      <c r="LBA1792" s="62">
        <v>53131609</v>
      </c>
      <c r="LBB1792" s="62">
        <v>53131609</v>
      </c>
      <c r="LBC1792" s="62">
        <v>53131609</v>
      </c>
      <c r="LBD1792" s="62">
        <v>53131609</v>
      </c>
      <c r="LBE1792" s="62">
        <v>53131609</v>
      </c>
      <c r="LBF1792" s="62">
        <v>53131609</v>
      </c>
      <c r="LBG1792" s="62">
        <v>53131609</v>
      </c>
      <c r="LBH1792" s="62">
        <v>53131609</v>
      </c>
      <c r="LBI1792" s="62">
        <v>53131609</v>
      </c>
      <c r="LBJ1792" s="62">
        <v>53131609</v>
      </c>
      <c r="LBK1792" s="62">
        <v>53131609</v>
      </c>
      <c r="LBL1792" s="62">
        <v>53131609</v>
      </c>
      <c r="LBM1792" s="62">
        <v>53131609</v>
      </c>
      <c r="LBN1792" s="62">
        <v>53131609</v>
      </c>
      <c r="LBO1792" s="62">
        <v>53131609</v>
      </c>
      <c r="LBP1792" s="62">
        <v>53131609</v>
      </c>
      <c r="LBQ1792" s="62">
        <v>53131609</v>
      </c>
      <c r="LBR1792" s="62">
        <v>53131609</v>
      </c>
      <c r="LBS1792" s="62">
        <v>53131609</v>
      </c>
      <c r="LBT1792" s="62">
        <v>53131609</v>
      </c>
      <c r="LBU1792" s="62">
        <v>53131609</v>
      </c>
      <c r="LBV1792" s="62">
        <v>53131609</v>
      </c>
      <c r="LBW1792" s="62">
        <v>53131609</v>
      </c>
      <c r="LBX1792" s="62">
        <v>53131609</v>
      </c>
      <c r="LBY1792" s="62">
        <v>53131609</v>
      </c>
      <c r="LBZ1792" s="62">
        <v>53131609</v>
      </c>
      <c r="LCA1792" s="62">
        <v>53131609</v>
      </c>
      <c r="LCB1792" s="62">
        <v>53131609</v>
      </c>
      <c r="LCC1792" s="62">
        <v>53131609</v>
      </c>
      <c r="LCD1792" s="62">
        <v>53131609</v>
      </c>
      <c r="LCE1792" s="62">
        <v>53131609</v>
      </c>
      <c r="LCF1792" s="62">
        <v>53131609</v>
      </c>
      <c r="LCG1792" s="62">
        <v>53131609</v>
      </c>
      <c r="LCH1792" s="62">
        <v>53131609</v>
      </c>
      <c r="LCI1792" s="62">
        <v>53131609</v>
      </c>
      <c r="LCJ1792" s="62">
        <v>53131609</v>
      </c>
      <c r="LCK1792" s="62">
        <v>53131609</v>
      </c>
      <c r="LCL1792" s="62">
        <v>53131609</v>
      </c>
      <c r="LCM1792" s="62">
        <v>53131609</v>
      </c>
      <c r="LCN1792" s="62">
        <v>53131609</v>
      </c>
      <c r="LCO1792" s="62">
        <v>53131609</v>
      </c>
      <c r="LCP1792" s="62">
        <v>53131609</v>
      </c>
      <c r="LCQ1792" s="62">
        <v>53131609</v>
      </c>
      <c r="LCR1792" s="62">
        <v>53131609</v>
      </c>
      <c r="LCS1792" s="62">
        <v>53131609</v>
      </c>
      <c r="LCT1792" s="62">
        <v>53131609</v>
      </c>
      <c r="LCU1792" s="62">
        <v>53131609</v>
      </c>
      <c r="LCV1792" s="62">
        <v>53131609</v>
      </c>
      <c r="LCW1792" s="62">
        <v>53131609</v>
      </c>
      <c r="LCX1792" s="62">
        <v>53131609</v>
      </c>
      <c r="LCY1792" s="62">
        <v>53131609</v>
      </c>
      <c r="LCZ1792" s="62">
        <v>53131609</v>
      </c>
      <c r="LDA1792" s="62">
        <v>53131609</v>
      </c>
      <c r="LDB1792" s="62">
        <v>53131609</v>
      </c>
      <c r="LDC1792" s="62">
        <v>53131609</v>
      </c>
      <c r="LDD1792" s="62">
        <v>53131609</v>
      </c>
      <c r="LDE1792" s="62">
        <v>53131609</v>
      </c>
      <c r="LDF1792" s="62">
        <v>53131609</v>
      </c>
      <c r="LDG1792" s="62">
        <v>53131609</v>
      </c>
      <c r="LDH1792" s="62">
        <v>53131609</v>
      </c>
      <c r="LDI1792" s="62">
        <v>53131609</v>
      </c>
      <c r="LDJ1792" s="62">
        <v>53131609</v>
      </c>
      <c r="LDK1792" s="62">
        <v>53131609</v>
      </c>
      <c r="LDL1792" s="62">
        <v>53131609</v>
      </c>
      <c r="LDM1792" s="62">
        <v>53131609</v>
      </c>
      <c r="LDN1792" s="62">
        <v>53131609</v>
      </c>
      <c r="LDO1792" s="62">
        <v>53131609</v>
      </c>
      <c r="LDP1792" s="62">
        <v>53131609</v>
      </c>
      <c r="LDQ1792" s="62">
        <v>53131609</v>
      </c>
      <c r="LDR1792" s="62">
        <v>53131609</v>
      </c>
      <c r="LDS1792" s="62">
        <v>53131609</v>
      </c>
      <c r="LDT1792" s="62">
        <v>53131609</v>
      </c>
      <c r="LDU1792" s="62">
        <v>53131609</v>
      </c>
      <c r="LDV1792" s="62">
        <v>53131609</v>
      </c>
      <c r="LDW1792" s="62">
        <v>53131609</v>
      </c>
      <c r="LDX1792" s="62">
        <v>53131609</v>
      </c>
      <c r="LDY1792" s="62">
        <v>53131609</v>
      </c>
      <c r="LDZ1792" s="62">
        <v>53131609</v>
      </c>
      <c r="LEA1792" s="62">
        <v>53131609</v>
      </c>
      <c r="LEB1792" s="62">
        <v>53131609</v>
      </c>
      <c r="LEC1792" s="62">
        <v>53131609</v>
      </c>
      <c r="LED1792" s="62">
        <v>53131609</v>
      </c>
      <c r="LEE1792" s="62">
        <v>53131609</v>
      </c>
      <c r="LEF1792" s="62">
        <v>53131609</v>
      </c>
      <c r="LEG1792" s="62">
        <v>53131609</v>
      </c>
      <c r="LEH1792" s="62">
        <v>53131609</v>
      </c>
      <c r="LEI1792" s="62">
        <v>53131609</v>
      </c>
      <c r="LEJ1792" s="62">
        <v>53131609</v>
      </c>
      <c r="LEK1792" s="62">
        <v>53131609</v>
      </c>
      <c r="LEL1792" s="62">
        <v>53131609</v>
      </c>
      <c r="LEM1792" s="62">
        <v>53131609</v>
      </c>
      <c r="LEN1792" s="62">
        <v>53131609</v>
      </c>
      <c r="LEO1792" s="62">
        <v>53131609</v>
      </c>
      <c r="LEP1792" s="62">
        <v>53131609</v>
      </c>
      <c r="LEQ1792" s="62">
        <v>53131609</v>
      </c>
      <c r="LER1792" s="62">
        <v>53131609</v>
      </c>
      <c r="LES1792" s="62">
        <v>53131609</v>
      </c>
      <c r="LET1792" s="62">
        <v>53131609</v>
      </c>
      <c r="LEU1792" s="62">
        <v>53131609</v>
      </c>
      <c r="LEV1792" s="62">
        <v>53131609</v>
      </c>
      <c r="LEW1792" s="62">
        <v>53131609</v>
      </c>
      <c r="LEX1792" s="62">
        <v>53131609</v>
      </c>
      <c r="LEY1792" s="62">
        <v>53131609</v>
      </c>
      <c r="LEZ1792" s="62">
        <v>53131609</v>
      </c>
      <c r="LFA1792" s="62">
        <v>53131609</v>
      </c>
      <c r="LFB1792" s="62">
        <v>53131609</v>
      </c>
      <c r="LFC1792" s="62">
        <v>53131609</v>
      </c>
      <c r="LFD1792" s="62">
        <v>53131609</v>
      </c>
      <c r="LFE1792" s="62">
        <v>53131609</v>
      </c>
      <c r="LFF1792" s="62">
        <v>53131609</v>
      </c>
      <c r="LFG1792" s="62">
        <v>53131609</v>
      </c>
      <c r="LFH1792" s="62">
        <v>53131609</v>
      </c>
      <c r="LFI1792" s="62">
        <v>53131609</v>
      </c>
      <c r="LFJ1792" s="62">
        <v>53131609</v>
      </c>
      <c r="LFK1792" s="62">
        <v>53131609</v>
      </c>
      <c r="LFL1792" s="62">
        <v>53131609</v>
      </c>
      <c r="LFM1792" s="62">
        <v>53131609</v>
      </c>
      <c r="LFN1792" s="62">
        <v>53131609</v>
      </c>
      <c r="LFO1792" s="62">
        <v>53131609</v>
      </c>
      <c r="LFP1792" s="62">
        <v>53131609</v>
      </c>
      <c r="LFQ1792" s="62">
        <v>53131609</v>
      </c>
      <c r="LFR1792" s="62">
        <v>53131609</v>
      </c>
      <c r="LFS1792" s="62">
        <v>53131609</v>
      </c>
      <c r="LFT1792" s="62">
        <v>53131609</v>
      </c>
      <c r="LFU1792" s="62">
        <v>53131609</v>
      </c>
      <c r="LFV1792" s="62">
        <v>53131609</v>
      </c>
      <c r="LFW1792" s="62">
        <v>53131609</v>
      </c>
      <c r="LFX1792" s="62">
        <v>53131609</v>
      </c>
      <c r="LFY1792" s="62">
        <v>53131609</v>
      </c>
      <c r="LFZ1792" s="62">
        <v>53131609</v>
      </c>
      <c r="LGA1792" s="62">
        <v>53131609</v>
      </c>
      <c r="LGB1792" s="62">
        <v>53131609</v>
      </c>
      <c r="LGC1792" s="62">
        <v>53131609</v>
      </c>
      <c r="LGD1792" s="62">
        <v>53131609</v>
      </c>
      <c r="LGE1792" s="62">
        <v>53131609</v>
      </c>
      <c r="LGF1792" s="62">
        <v>53131609</v>
      </c>
      <c r="LGG1792" s="62">
        <v>53131609</v>
      </c>
      <c r="LGH1792" s="62">
        <v>53131609</v>
      </c>
      <c r="LGI1792" s="62">
        <v>53131609</v>
      </c>
      <c r="LGJ1792" s="62">
        <v>53131609</v>
      </c>
      <c r="LGK1792" s="62">
        <v>53131609</v>
      </c>
      <c r="LGL1792" s="62">
        <v>53131609</v>
      </c>
      <c r="LGM1792" s="62">
        <v>53131609</v>
      </c>
      <c r="LGN1792" s="62">
        <v>53131609</v>
      </c>
      <c r="LGO1792" s="62">
        <v>53131609</v>
      </c>
      <c r="LGP1792" s="62">
        <v>53131609</v>
      </c>
      <c r="LGQ1792" s="62">
        <v>53131609</v>
      </c>
      <c r="LGR1792" s="62">
        <v>53131609</v>
      </c>
      <c r="LGS1792" s="62">
        <v>53131609</v>
      </c>
      <c r="LGT1792" s="62">
        <v>53131609</v>
      </c>
      <c r="LGU1792" s="62">
        <v>53131609</v>
      </c>
      <c r="LGV1792" s="62">
        <v>53131609</v>
      </c>
      <c r="LGW1792" s="62">
        <v>53131609</v>
      </c>
      <c r="LGX1792" s="62">
        <v>53131609</v>
      </c>
      <c r="LGY1792" s="62">
        <v>53131609</v>
      </c>
      <c r="LGZ1792" s="62">
        <v>53131609</v>
      </c>
      <c r="LHA1792" s="62">
        <v>53131609</v>
      </c>
      <c r="LHB1792" s="62">
        <v>53131609</v>
      </c>
      <c r="LHC1792" s="62">
        <v>53131609</v>
      </c>
      <c r="LHD1792" s="62">
        <v>53131609</v>
      </c>
      <c r="LHE1792" s="62">
        <v>53131609</v>
      </c>
      <c r="LHF1792" s="62">
        <v>53131609</v>
      </c>
      <c r="LHG1792" s="62">
        <v>53131609</v>
      </c>
      <c r="LHH1792" s="62">
        <v>53131609</v>
      </c>
      <c r="LHI1792" s="62">
        <v>53131609</v>
      </c>
      <c r="LHJ1792" s="62">
        <v>53131609</v>
      </c>
      <c r="LHK1792" s="62">
        <v>53131609</v>
      </c>
      <c r="LHL1792" s="62">
        <v>53131609</v>
      </c>
      <c r="LHM1792" s="62">
        <v>53131609</v>
      </c>
      <c r="LHN1792" s="62">
        <v>53131609</v>
      </c>
      <c r="LHO1792" s="62">
        <v>53131609</v>
      </c>
      <c r="LHP1792" s="62">
        <v>53131609</v>
      </c>
      <c r="LHQ1792" s="62">
        <v>53131609</v>
      </c>
      <c r="LHR1792" s="62">
        <v>53131609</v>
      </c>
      <c r="LHS1792" s="62">
        <v>53131609</v>
      </c>
      <c r="LHT1792" s="62">
        <v>53131609</v>
      </c>
      <c r="LHU1792" s="62">
        <v>53131609</v>
      </c>
      <c r="LHV1792" s="62">
        <v>53131609</v>
      </c>
      <c r="LHW1792" s="62">
        <v>53131609</v>
      </c>
      <c r="LHX1792" s="62">
        <v>53131609</v>
      </c>
      <c r="LHY1792" s="62">
        <v>53131609</v>
      </c>
      <c r="LHZ1792" s="62">
        <v>53131609</v>
      </c>
      <c r="LIA1792" s="62">
        <v>53131609</v>
      </c>
      <c r="LIB1792" s="62">
        <v>53131609</v>
      </c>
      <c r="LIC1792" s="62">
        <v>53131609</v>
      </c>
      <c r="LID1792" s="62">
        <v>53131609</v>
      </c>
      <c r="LIE1792" s="62">
        <v>53131609</v>
      </c>
      <c r="LIF1792" s="62">
        <v>53131609</v>
      </c>
      <c r="LIG1792" s="62">
        <v>53131609</v>
      </c>
      <c r="LIH1792" s="62">
        <v>53131609</v>
      </c>
      <c r="LII1792" s="62">
        <v>53131609</v>
      </c>
      <c r="LIJ1792" s="62">
        <v>53131609</v>
      </c>
      <c r="LIK1792" s="62">
        <v>53131609</v>
      </c>
      <c r="LIL1792" s="62">
        <v>53131609</v>
      </c>
      <c r="LIM1792" s="62">
        <v>53131609</v>
      </c>
      <c r="LIN1792" s="62">
        <v>53131609</v>
      </c>
      <c r="LIO1792" s="62">
        <v>53131609</v>
      </c>
      <c r="LIP1792" s="62">
        <v>53131609</v>
      </c>
      <c r="LIQ1792" s="62">
        <v>53131609</v>
      </c>
      <c r="LIR1792" s="62">
        <v>53131609</v>
      </c>
      <c r="LIS1792" s="62">
        <v>53131609</v>
      </c>
      <c r="LIT1792" s="62">
        <v>53131609</v>
      </c>
      <c r="LIU1792" s="62">
        <v>53131609</v>
      </c>
      <c r="LIV1792" s="62">
        <v>53131609</v>
      </c>
      <c r="LIW1792" s="62">
        <v>53131609</v>
      </c>
      <c r="LIX1792" s="62">
        <v>53131609</v>
      </c>
      <c r="LIY1792" s="62">
        <v>53131609</v>
      </c>
      <c r="LIZ1792" s="62">
        <v>53131609</v>
      </c>
      <c r="LJA1792" s="62">
        <v>53131609</v>
      </c>
      <c r="LJB1792" s="62">
        <v>53131609</v>
      </c>
      <c r="LJC1792" s="62">
        <v>53131609</v>
      </c>
      <c r="LJD1792" s="62">
        <v>53131609</v>
      </c>
      <c r="LJE1792" s="62">
        <v>53131609</v>
      </c>
      <c r="LJF1792" s="62">
        <v>53131609</v>
      </c>
      <c r="LJG1792" s="62">
        <v>53131609</v>
      </c>
      <c r="LJH1792" s="62">
        <v>53131609</v>
      </c>
      <c r="LJI1792" s="62">
        <v>53131609</v>
      </c>
      <c r="LJJ1792" s="62">
        <v>53131609</v>
      </c>
      <c r="LJK1792" s="62">
        <v>53131609</v>
      </c>
      <c r="LJL1792" s="62">
        <v>53131609</v>
      </c>
      <c r="LJM1792" s="62">
        <v>53131609</v>
      </c>
      <c r="LJN1792" s="62">
        <v>53131609</v>
      </c>
      <c r="LJO1792" s="62">
        <v>53131609</v>
      </c>
      <c r="LJP1792" s="62">
        <v>53131609</v>
      </c>
      <c r="LJQ1792" s="62">
        <v>53131609</v>
      </c>
      <c r="LJR1792" s="62">
        <v>53131609</v>
      </c>
      <c r="LJS1792" s="62">
        <v>53131609</v>
      </c>
      <c r="LJT1792" s="62">
        <v>53131609</v>
      </c>
      <c r="LJU1792" s="62">
        <v>53131609</v>
      </c>
      <c r="LJV1792" s="62">
        <v>53131609</v>
      </c>
      <c r="LJW1792" s="62">
        <v>53131609</v>
      </c>
      <c r="LJX1792" s="62">
        <v>53131609</v>
      </c>
      <c r="LJY1792" s="62">
        <v>53131609</v>
      </c>
      <c r="LJZ1792" s="62">
        <v>53131609</v>
      </c>
      <c r="LKA1792" s="62">
        <v>53131609</v>
      </c>
      <c r="LKB1792" s="62">
        <v>53131609</v>
      </c>
      <c r="LKC1792" s="62">
        <v>53131609</v>
      </c>
      <c r="LKD1792" s="62">
        <v>53131609</v>
      </c>
      <c r="LKE1792" s="62">
        <v>53131609</v>
      </c>
      <c r="LKF1792" s="62">
        <v>53131609</v>
      </c>
      <c r="LKG1792" s="62">
        <v>53131609</v>
      </c>
      <c r="LKH1792" s="62">
        <v>53131609</v>
      </c>
      <c r="LKI1792" s="62">
        <v>53131609</v>
      </c>
      <c r="LKJ1792" s="62">
        <v>53131609</v>
      </c>
      <c r="LKK1792" s="62">
        <v>53131609</v>
      </c>
      <c r="LKL1792" s="62">
        <v>53131609</v>
      </c>
      <c r="LKM1792" s="62">
        <v>53131609</v>
      </c>
      <c r="LKN1792" s="62">
        <v>53131609</v>
      </c>
      <c r="LKO1792" s="62">
        <v>53131609</v>
      </c>
      <c r="LKP1792" s="62">
        <v>53131609</v>
      </c>
      <c r="LKQ1792" s="62">
        <v>53131609</v>
      </c>
      <c r="LKR1792" s="62">
        <v>53131609</v>
      </c>
      <c r="LKS1792" s="62">
        <v>53131609</v>
      </c>
      <c r="LKT1792" s="62">
        <v>53131609</v>
      </c>
      <c r="LKU1792" s="62">
        <v>53131609</v>
      </c>
      <c r="LKV1792" s="62">
        <v>53131609</v>
      </c>
      <c r="LKW1792" s="62">
        <v>53131609</v>
      </c>
      <c r="LKX1792" s="62">
        <v>53131609</v>
      </c>
      <c r="LKY1792" s="62">
        <v>53131609</v>
      </c>
      <c r="LKZ1792" s="62">
        <v>53131609</v>
      </c>
      <c r="LLA1792" s="62">
        <v>53131609</v>
      </c>
      <c r="LLB1792" s="62">
        <v>53131609</v>
      </c>
      <c r="LLC1792" s="62">
        <v>53131609</v>
      </c>
      <c r="LLD1792" s="62">
        <v>53131609</v>
      </c>
      <c r="LLE1792" s="62">
        <v>53131609</v>
      </c>
      <c r="LLF1792" s="62">
        <v>53131609</v>
      </c>
      <c r="LLG1792" s="62">
        <v>53131609</v>
      </c>
      <c r="LLH1792" s="62">
        <v>53131609</v>
      </c>
      <c r="LLI1792" s="62">
        <v>53131609</v>
      </c>
      <c r="LLJ1792" s="62">
        <v>53131609</v>
      </c>
      <c r="LLK1792" s="62">
        <v>53131609</v>
      </c>
      <c r="LLL1792" s="62">
        <v>53131609</v>
      </c>
      <c r="LLM1792" s="62">
        <v>53131609</v>
      </c>
      <c r="LLN1792" s="62">
        <v>53131609</v>
      </c>
      <c r="LLO1792" s="62">
        <v>53131609</v>
      </c>
      <c r="LLP1792" s="62">
        <v>53131609</v>
      </c>
      <c r="LLQ1792" s="62">
        <v>53131609</v>
      </c>
      <c r="LLR1792" s="62">
        <v>53131609</v>
      </c>
      <c r="LLS1792" s="62">
        <v>53131609</v>
      </c>
      <c r="LLT1792" s="62">
        <v>53131609</v>
      </c>
      <c r="LLU1792" s="62">
        <v>53131609</v>
      </c>
      <c r="LLV1792" s="62">
        <v>53131609</v>
      </c>
      <c r="LLW1792" s="62">
        <v>53131609</v>
      </c>
      <c r="LLX1792" s="62">
        <v>53131609</v>
      </c>
      <c r="LLY1792" s="62">
        <v>53131609</v>
      </c>
      <c r="LLZ1792" s="62">
        <v>53131609</v>
      </c>
      <c r="LMA1792" s="62">
        <v>53131609</v>
      </c>
      <c r="LMB1792" s="62">
        <v>53131609</v>
      </c>
      <c r="LMC1792" s="62">
        <v>53131609</v>
      </c>
      <c r="LMD1792" s="62">
        <v>53131609</v>
      </c>
      <c r="LME1792" s="62">
        <v>53131609</v>
      </c>
      <c r="LMF1792" s="62">
        <v>53131609</v>
      </c>
      <c r="LMG1792" s="62">
        <v>53131609</v>
      </c>
      <c r="LMH1792" s="62">
        <v>53131609</v>
      </c>
      <c r="LMI1792" s="62">
        <v>53131609</v>
      </c>
      <c r="LMJ1792" s="62">
        <v>53131609</v>
      </c>
      <c r="LMK1792" s="62">
        <v>53131609</v>
      </c>
      <c r="LML1792" s="62">
        <v>53131609</v>
      </c>
      <c r="LMM1792" s="62">
        <v>53131609</v>
      </c>
      <c r="LMN1792" s="62">
        <v>53131609</v>
      </c>
      <c r="LMO1792" s="62">
        <v>53131609</v>
      </c>
      <c r="LMP1792" s="62">
        <v>53131609</v>
      </c>
      <c r="LMQ1792" s="62">
        <v>53131609</v>
      </c>
      <c r="LMR1792" s="62">
        <v>53131609</v>
      </c>
      <c r="LMS1792" s="62">
        <v>53131609</v>
      </c>
      <c r="LMT1792" s="62">
        <v>53131609</v>
      </c>
      <c r="LMU1792" s="62">
        <v>53131609</v>
      </c>
      <c r="LMV1792" s="62">
        <v>53131609</v>
      </c>
      <c r="LMW1792" s="62">
        <v>53131609</v>
      </c>
      <c r="LMX1792" s="62">
        <v>53131609</v>
      </c>
      <c r="LMY1792" s="62">
        <v>53131609</v>
      </c>
      <c r="LMZ1792" s="62">
        <v>53131609</v>
      </c>
      <c r="LNA1792" s="62">
        <v>53131609</v>
      </c>
      <c r="LNB1792" s="62">
        <v>53131609</v>
      </c>
      <c r="LNC1792" s="62">
        <v>53131609</v>
      </c>
      <c r="LND1792" s="62">
        <v>53131609</v>
      </c>
      <c r="LNE1792" s="62">
        <v>53131609</v>
      </c>
      <c r="LNF1792" s="62">
        <v>53131609</v>
      </c>
      <c r="LNG1792" s="62">
        <v>53131609</v>
      </c>
      <c r="LNH1792" s="62">
        <v>53131609</v>
      </c>
      <c r="LNI1792" s="62">
        <v>53131609</v>
      </c>
      <c r="LNJ1792" s="62">
        <v>53131609</v>
      </c>
      <c r="LNK1792" s="62">
        <v>53131609</v>
      </c>
      <c r="LNL1792" s="62">
        <v>53131609</v>
      </c>
      <c r="LNM1792" s="62">
        <v>53131609</v>
      </c>
      <c r="LNN1792" s="62">
        <v>53131609</v>
      </c>
      <c r="LNO1792" s="62">
        <v>53131609</v>
      </c>
      <c r="LNP1792" s="62">
        <v>53131609</v>
      </c>
      <c r="LNQ1792" s="62">
        <v>53131609</v>
      </c>
      <c r="LNR1792" s="62">
        <v>53131609</v>
      </c>
      <c r="LNS1792" s="62">
        <v>53131609</v>
      </c>
      <c r="LNT1792" s="62">
        <v>53131609</v>
      </c>
      <c r="LNU1792" s="62">
        <v>53131609</v>
      </c>
      <c r="LNV1792" s="62">
        <v>53131609</v>
      </c>
      <c r="LNW1792" s="62">
        <v>53131609</v>
      </c>
      <c r="LNX1792" s="62">
        <v>53131609</v>
      </c>
      <c r="LNY1792" s="62">
        <v>53131609</v>
      </c>
      <c r="LNZ1792" s="62">
        <v>53131609</v>
      </c>
      <c r="LOA1792" s="62">
        <v>53131609</v>
      </c>
      <c r="LOB1792" s="62">
        <v>53131609</v>
      </c>
      <c r="LOC1792" s="62">
        <v>53131609</v>
      </c>
      <c r="LOD1792" s="62">
        <v>53131609</v>
      </c>
      <c r="LOE1792" s="62">
        <v>53131609</v>
      </c>
      <c r="LOF1792" s="62">
        <v>53131609</v>
      </c>
      <c r="LOG1792" s="62">
        <v>53131609</v>
      </c>
      <c r="LOH1792" s="62">
        <v>53131609</v>
      </c>
      <c r="LOI1792" s="62">
        <v>53131609</v>
      </c>
      <c r="LOJ1792" s="62">
        <v>53131609</v>
      </c>
      <c r="LOK1792" s="62">
        <v>53131609</v>
      </c>
      <c r="LOL1792" s="62">
        <v>53131609</v>
      </c>
      <c r="LOM1792" s="62">
        <v>53131609</v>
      </c>
      <c r="LON1792" s="62">
        <v>53131609</v>
      </c>
      <c r="LOO1792" s="62">
        <v>53131609</v>
      </c>
      <c r="LOP1792" s="62">
        <v>53131609</v>
      </c>
      <c r="LOQ1792" s="62">
        <v>53131609</v>
      </c>
      <c r="LOR1792" s="62">
        <v>53131609</v>
      </c>
      <c r="LOS1792" s="62">
        <v>53131609</v>
      </c>
      <c r="LOT1792" s="62">
        <v>53131609</v>
      </c>
      <c r="LOU1792" s="62">
        <v>53131609</v>
      </c>
      <c r="LOV1792" s="62">
        <v>53131609</v>
      </c>
      <c r="LOW1792" s="62">
        <v>53131609</v>
      </c>
      <c r="LOX1792" s="62">
        <v>53131609</v>
      </c>
      <c r="LOY1792" s="62">
        <v>53131609</v>
      </c>
      <c r="LOZ1792" s="62">
        <v>53131609</v>
      </c>
      <c r="LPA1792" s="62">
        <v>53131609</v>
      </c>
      <c r="LPB1792" s="62">
        <v>53131609</v>
      </c>
      <c r="LPC1792" s="62">
        <v>53131609</v>
      </c>
      <c r="LPD1792" s="62">
        <v>53131609</v>
      </c>
      <c r="LPE1792" s="62">
        <v>53131609</v>
      </c>
      <c r="LPF1792" s="62">
        <v>53131609</v>
      </c>
      <c r="LPG1792" s="62">
        <v>53131609</v>
      </c>
      <c r="LPH1792" s="62">
        <v>53131609</v>
      </c>
      <c r="LPI1792" s="62">
        <v>53131609</v>
      </c>
      <c r="LPJ1792" s="62">
        <v>53131609</v>
      </c>
      <c r="LPK1792" s="62">
        <v>53131609</v>
      </c>
      <c r="LPL1792" s="62">
        <v>53131609</v>
      </c>
      <c r="LPM1792" s="62">
        <v>53131609</v>
      </c>
      <c r="LPN1792" s="62">
        <v>53131609</v>
      </c>
      <c r="LPO1792" s="62">
        <v>53131609</v>
      </c>
      <c r="LPP1792" s="62">
        <v>53131609</v>
      </c>
      <c r="LPQ1792" s="62">
        <v>53131609</v>
      </c>
      <c r="LPR1792" s="62">
        <v>53131609</v>
      </c>
      <c r="LPS1792" s="62">
        <v>53131609</v>
      </c>
      <c r="LPT1792" s="62">
        <v>53131609</v>
      </c>
      <c r="LPU1792" s="62">
        <v>53131609</v>
      </c>
      <c r="LPV1792" s="62">
        <v>53131609</v>
      </c>
      <c r="LPW1792" s="62">
        <v>53131609</v>
      </c>
      <c r="LPX1792" s="62">
        <v>53131609</v>
      </c>
      <c r="LPY1792" s="62">
        <v>53131609</v>
      </c>
      <c r="LPZ1792" s="62">
        <v>53131609</v>
      </c>
      <c r="LQA1792" s="62">
        <v>53131609</v>
      </c>
      <c r="LQB1792" s="62">
        <v>53131609</v>
      </c>
      <c r="LQC1792" s="62">
        <v>53131609</v>
      </c>
      <c r="LQD1792" s="62">
        <v>53131609</v>
      </c>
      <c r="LQE1792" s="62">
        <v>53131609</v>
      </c>
      <c r="LQF1792" s="62">
        <v>53131609</v>
      </c>
      <c r="LQG1792" s="62">
        <v>53131609</v>
      </c>
      <c r="LQH1792" s="62">
        <v>53131609</v>
      </c>
      <c r="LQI1792" s="62">
        <v>53131609</v>
      </c>
      <c r="LQJ1792" s="62">
        <v>53131609</v>
      </c>
      <c r="LQK1792" s="62">
        <v>53131609</v>
      </c>
      <c r="LQL1792" s="62">
        <v>53131609</v>
      </c>
      <c r="LQM1792" s="62">
        <v>53131609</v>
      </c>
      <c r="LQN1792" s="62">
        <v>53131609</v>
      </c>
      <c r="LQO1792" s="62">
        <v>53131609</v>
      </c>
      <c r="LQP1792" s="62">
        <v>53131609</v>
      </c>
      <c r="LQQ1792" s="62">
        <v>53131609</v>
      </c>
      <c r="LQR1792" s="62">
        <v>53131609</v>
      </c>
      <c r="LQS1792" s="62">
        <v>53131609</v>
      </c>
      <c r="LQT1792" s="62">
        <v>53131609</v>
      </c>
      <c r="LQU1792" s="62">
        <v>53131609</v>
      </c>
      <c r="LQV1792" s="62">
        <v>53131609</v>
      </c>
      <c r="LQW1792" s="62">
        <v>53131609</v>
      </c>
      <c r="LQX1792" s="62">
        <v>53131609</v>
      </c>
      <c r="LQY1792" s="62">
        <v>53131609</v>
      </c>
      <c r="LQZ1792" s="62">
        <v>53131609</v>
      </c>
      <c r="LRA1792" s="62">
        <v>53131609</v>
      </c>
      <c r="LRB1792" s="62">
        <v>53131609</v>
      </c>
      <c r="LRC1792" s="62">
        <v>53131609</v>
      </c>
      <c r="LRD1792" s="62">
        <v>53131609</v>
      </c>
      <c r="LRE1792" s="62">
        <v>53131609</v>
      </c>
      <c r="LRF1792" s="62">
        <v>53131609</v>
      </c>
      <c r="LRG1792" s="62">
        <v>53131609</v>
      </c>
      <c r="LRH1792" s="62">
        <v>53131609</v>
      </c>
      <c r="LRI1792" s="62">
        <v>53131609</v>
      </c>
      <c r="LRJ1792" s="62">
        <v>53131609</v>
      </c>
      <c r="LRK1792" s="62">
        <v>53131609</v>
      </c>
      <c r="LRL1792" s="62">
        <v>53131609</v>
      </c>
      <c r="LRM1792" s="62">
        <v>53131609</v>
      </c>
      <c r="LRN1792" s="62">
        <v>53131609</v>
      </c>
      <c r="LRO1792" s="62">
        <v>53131609</v>
      </c>
      <c r="LRP1792" s="62">
        <v>53131609</v>
      </c>
      <c r="LRQ1792" s="62">
        <v>53131609</v>
      </c>
      <c r="LRR1792" s="62">
        <v>53131609</v>
      </c>
      <c r="LRS1792" s="62">
        <v>53131609</v>
      </c>
      <c r="LRT1792" s="62">
        <v>53131609</v>
      </c>
      <c r="LRU1792" s="62">
        <v>53131609</v>
      </c>
      <c r="LRV1792" s="62">
        <v>53131609</v>
      </c>
      <c r="LRW1792" s="62">
        <v>53131609</v>
      </c>
      <c r="LRX1792" s="62">
        <v>53131609</v>
      </c>
      <c r="LRY1792" s="62">
        <v>53131609</v>
      </c>
      <c r="LRZ1792" s="62">
        <v>53131609</v>
      </c>
      <c r="LSA1792" s="62">
        <v>53131609</v>
      </c>
      <c r="LSB1792" s="62">
        <v>53131609</v>
      </c>
      <c r="LSC1792" s="62">
        <v>53131609</v>
      </c>
      <c r="LSD1792" s="62">
        <v>53131609</v>
      </c>
      <c r="LSE1792" s="62">
        <v>53131609</v>
      </c>
      <c r="LSF1792" s="62">
        <v>53131609</v>
      </c>
      <c r="LSG1792" s="62">
        <v>53131609</v>
      </c>
      <c r="LSH1792" s="62">
        <v>53131609</v>
      </c>
      <c r="LSI1792" s="62">
        <v>53131609</v>
      </c>
      <c r="LSJ1792" s="62">
        <v>53131609</v>
      </c>
      <c r="LSK1792" s="62">
        <v>53131609</v>
      </c>
      <c r="LSL1792" s="62">
        <v>53131609</v>
      </c>
      <c r="LSM1792" s="62">
        <v>53131609</v>
      </c>
      <c r="LSN1792" s="62">
        <v>53131609</v>
      </c>
      <c r="LSO1792" s="62">
        <v>53131609</v>
      </c>
      <c r="LSP1792" s="62">
        <v>53131609</v>
      </c>
      <c r="LSQ1792" s="62">
        <v>53131609</v>
      </c>
      <c r="LSR1792" s="62">
        <v>53131609</v>
      </c>
      <c r="LSS1792" s="62">
        <v>53131609</v>
      </c>
      <c r="LST1792" s="62">
        <v>53131609</v>
      </c>
      <c r="LSU1792" s="62">
        <v>53131609</v>
      </c>
      <c r="LSV1792" s="62">
        <v>53131609</v>
      </c>
      <c r="LSW1792" s="62">
        <v>53131609</v>
      </c>
      <c r="LSX1792" s="62">
        <v>53131609</v>
      </c>
      <c r="LSY1792" s="62">
        <v>53131609</v>
      </c>
      <c r="LSZ1792" s="62">
        <v>53131609</v>
      </c>
      <c r="LTA1792" s="62">
        <v>53131609</v>
      </c>
      <c r="LTB1792" s="62">
        <v>53131609</v>
      </c>
      <c r="LTC1792" s="62">
        <v>53131609</v>
      </c>
      <c r="LTD1792" s="62">
        <v>53131609</v>
      </c>
      <c r="LTE1792" s="62">
        <v>53131609</v>
      </c>
      <c r="LTF1792" s="62">
        <v>53131609</v>
      </c>
      <c r="LTG1792" s="62">
        <v>53131609</v>
      </c>
      <c r="LTH1792" s="62">
        <v>53131609</v>
      </c>
      <c r="LTI1792" s="62">
        <v>53131609</v>
      </c>
      <c r="LTJ1792" s="62">
        <v>53131609</v>
      </c>
      <c r="LTK1792" s="62">
        <v>53131609</v>
      </c>
      <c r="LTL1792" s="62">
        <v>53131609</v>
      </c>
      <c r="LTM1792" s="62">
        <v>53131609</v>
      </c>
      <c r="LTN1792" s="62">
        <v>53131609</v>
      </c>
      <c r="LTO1792" s="62">
        <v>53131609</v>
      </c>
      <c r="LTP1792" s="62">
        <v>53131609</v>
      </c>
      <c r="LTQ1792" s="62">
        <v>53131609</v>
      </c>
      <c r="LTR1792" s="62">
        <v>53131609</v>
      </c>
      <c r="LTS1792" s="62">
        <v>53131609</v>
      </c>
      <c r="LTT1792" s="62">
        <v>53131609</v>
      </c>
      <c r="LTU1792" s="62">
        <v>53131609</v>
      </c>
      <c r="LTV1792" s="62">
        <v>53131609</v>
      </c>
      <c r="LTW1792" s="62">
        <v>53131609</v>
      </c>
      <c r="LTX1792" s="62">
        <v>53131609</v>
      </c>
      <c r="LTY1792" s="62">
        <v>53131609</v>
      </c>
      <c r="LTZ1792" s="62">
        <v>53131609</v>
      </c>
      <c r="LUA1792" s="62">
        <v>53131609</v>
      </c>
      <c r="LUB1792" s="62">
        <v>53131609</v>
      </c>
      <c r="LUC1792" s="62">
        <v>53131609</v>
      </c>
      <c r="LUD1792" s="62">
        <v>53131609</v>
      </c>
      <c r="LUE1792" s="62">
        <v>53131609</v>
      </c>
      <c r="LUF1792" s="62">
        <v>53131609</v>
      </c>
      <c r="LUG1792" s="62">
        <v>53131609</v>
      </c>
      <c r="LUH1792" s="62">
        <v>53131609</v>
      </c>
      <c r="LUI1792" s="62">
        <v>53131609</v>
      </c>
      <c r="LUJ1792" s="62">
        <v>53131609</v>
      </c>
      <c r="LUK1792" s="62">
        <v>53131609</v>
      </c>
      <c r="LUL1792" s="62">
        <v>53131609</v>
      </c>
      <c r="LUM1792" s="62">
        <v>53131609</v>
      </c>
      <c r="LUN1792" s="62">
        <v>53131609</v>
      </c>
      <c r="LUO1792" s="62">
        <v>53131609</v>
      </c>
      <c r="LUP1792" s="62">
        <v>53131609</v>
      </c>
      <c r="LUQ1792" s="62">
        <v>53131609</v>
      </c>
      <c r="LUR1792" s="62">
        <v>53131609</v>
      </c>
      <c r="LUS1792" s="62">
        <v>53131609</v>
      </c>
      <c r="LUT1792" s="62">
        <v>53131609</v>
      </c>
      <c r="LUU1792" s="62">
        <v>53131609</v>
      </c>
      <c r="LUV1792" s="62">
        <v>53131609</v>
      </c>
      <c r="LUW1792" s="62">
        <v>53131609</v>
      </c>
      <c r="LUX1792" s="62">
        <v>53131609</v>
      </c>
      <c r="LUY1792" s="62">
        <v>53131609</v>
      </c>
      <c r="LUZ1792" s="62">
        <v>53131609</v>
      </c>
      <c r="LVA1792" s="62">
        <v>53131609</v>
      </c>
      <c r="LVB1792" s="62">
        <v>53131609</v>
      </c>
      <c r="LVC1792" s="62">
        <v>53131609</v>
      </c>
      <c r="LVD1792" s="62">
        <v>53131609</v>
      </c>
      <c r="LVE1792" s="62">
        <v>53131609</v>
      </c>
      <c r="LVF1792" s="62">
        <v>53131609</v>
      </c>
      <c r="LVG1792" s="62">
        <v>53131609</v>
      </c>
      <c r="LVH1792" s="62">
        <v>53131609</v>
      </c>
      <c r="LVI1792" s="62">
        <v>53131609</v>
      </c>
      <c r="LVJ1792" s="62">
        <v>53131609</v>
      </c>
      <c r="LVK1792" s="62">
        <v>53131609</v>
      </c>
      <c r="LVL1792" s="62">
        <v>53131609</v>
      </c>
      <c r="LVM1792" s="62">
        <v>53131609</v>
      </c>
      <c r="LVN1792" s="62">
        <v>53131609</v>
      </c>
      <c r="LVO1792" s="62">
        <v>53131609</v>
      </c>
      <c r="LVP1792" s="62">
        <v>53131609</v>
      </c>
      <c r="LVQ1792" s="62">
        <v>53131609</v>
      </c>
      <c r="LVR1792" s="62">
        <v>53131609</v>
      </c>
      <c r="LVS1792" s="62">
        <v>53131609</v>
      </c>
      <c r="LVT1792" s="62">
        <v>53131609</v>
      </c>
      <c r="LVU1792" s="62">
        <v>53131609</v>
      </c>
      <c r="LVV1792" s="62">
        <v>53131609</v>
      </c>
      <c r="LVW1792" s="62">
        <v>53131609</v>
      </c>
      <c r="LVX1792" s="62">
        <v>53131609</v>
      </c>
      <c r="LVY1792" s="62">
        <v>53131609</v>
      </c>
      <c r="LVZ1792" s="62">
        <v>53131609</v>
      </c>
      <c r="LWA1792" s="62">
        <v>53131609</v>
      </c>
      <c r="LWB1792" s="62">
        <v>53131609</v>
      </c>
      <c r="LWC1792" s="62">
        <v>53131609</v>
      </c>
      <c r="LWD1792" s="62">
        <v>53131609</v>
      </c>
      <c r="LWE1792" s="62">
        <v>53131609</v>
      </c>
      <c r="LWF1792" s="62">
        <v>53131609</v>
      </c>
      <c r="LWG1792" s="62">
        <v>53131609</v>
      </c>
      <c r="LWH1792" s="62">
        <v>53131609</v>
      </c>
      <c r="LWI1792" s="62">
        <v>53131609</v>
      </c>
      <c r="LWJ1792" s="62">
        <v>53131609</v>
      </c>
      <c r="LWK1792" s="62">
        <v>53131609</v>
      </c>
      <c r="LWL1792" s="62">
        <v>53131609</v>
      </c>
      <c r="LWM1792" s="62">
        <v>53131609</v>
      </c>
      <c r="LWN1792" s="62">
        <v>53131609</v>
      </c>
      <c r="LWO1792" s="62">
        <v>53131609</v>
      </c>
      <c r="LWP1792" s="62">
        <v>53131609</v>
      </c>
      <c r="LWQ1792" s="62">
        <v>53131609</v>
      </c>
      <c r="LWR1792" s="62">
        <v>53131609</v>
      </c>
      <c r="LWS1792" s="62">
        <v>53131609</v>
      </c>
      <c r="LWT1792" s="62">
        <v>53131609</v>
      </c>
      <c r="LWU1792" s="62">
        <v>53131609</v>
      </c>
      <c r="LWV1792" s="62">
        <v>53131609</v>
      </c>
      <c r="LWW1792" s="62">
        <v>53131609</v>
      </c>
      <c r="LWX1792" s="62">
        <v>53131609</v>
      </c>
      <c r="LWY1792" s="62">
        <v>53131609</v>
      </c>
      <c r="LWZ1792" s="62">
        <v>53131609</v>
      </c>
      <c r="LXA1792" s="62">
        <v>53131609</v>
      </c>
      <c r="LXB1792" s="62">
        <v>53131609</v>
      </c>
      <c r="LXC1792" s="62">
        <v>53131609</v>
      </c>
      <c r="LXD1792" s="62">
        <v>53131609</v>
      </c>
      <c r="LXE1792" s="62">
        <v>53131609</v>
      </c>
      <c r="LXF1792" s="62">
        <v>53131609</v>
      </c>
      <c r="LXG1792" s="62">
        <v>53131609</v>
      </c>
      <c r="LXH1792" s="62">
        <v>53131609</v>
      </c>
      <c r="LXI1792" s="62">
        <v>53131609</v>
      </c>
      <c r="LXJ1792" s="62">
        <v>53131609</v>
      </c>
      <c r="LXK1792" s="62">
        <v>53131609</v>
      </c>
      <c r="LXL1792" s="62">
        <v>53131609</v>
      </c>
      <c r="LXM1792" s="62">
        <v>53131609</v>
      </c>
      <c r="LXN1792" s="62">
        <v>53131609</v>
      </c>
      <c r="LXO1792" s="62">
        <v>53131609</v>
      </c>
      <c r="LXP1792" s="62">
        <v>53131609</v>
      </c>
      <c r="LXQ1792" s="62">
        <v>53131609</v>
      </c>
      <c r="LXR1792" s="62">
        <v>53131609</v>
      </c>
      <c r="LXS1792" s="62">
        <v>53131609</v>
      </c>
      <c r="LXT1792" s="62">
        <v>53131609</v>
      </c>
      <c r="LXU1792" s="62">
        <v>53131609</v>
      </c>
      <c r="LXV1792" s="62">
        <v>53131609</v>
      </c>
      <c r="LXW1792" s="62">
        <v>53131609</v>
      </c>
      <c r="LXX1792" s="62">
        <v>53131609</v>
      </c>
      <c r="LXY1792" s="62">
        <v>53131609</v>
      </c>
      <c r="LXZ1792" s="62">
        <v>53131609</v>
      </c>
      <c r="LYA1792" s="62">
        <v>53131609</v>
      </c>
      <c r="LYB1792" s="62">
        <v>53131609</v>
      </c>
      <c r="LYC1792" s="62">
        <v>53131609</v>
      </c>
      <c r="LYD1792" s="62">
        <v>53131609</v>
      </c>
      <c r="LYE1792" s="62">
        <v>53131609</v>
      </c>
      <c r="LYF1792" s="62">
        <v>53131609</v>
      </c>
      <c r="LYG1792" s="62">
        <v>53131609</v>
      </c>
      <c r="LYH1792" s="62">
        <v>53131609</v>
      </c>
      <c r="LYI1792" s="62">
        <v>53131609</v>
      </c>
      <c r="LYJ1792" s="62">
        <v>53131609</v>
      </c>
      <c r="LYK1792" s="62">
        <v>53131609</v>
      </c>
      <c r="LYL1792" s="62">
        <v>53131609</v>
      </c>
      <c r="LYM1792" s="62">
        <v>53131609</v>
      </c>
      <c r="LYN1792" s="62">
        <v>53131609</v>
      </c>
      <c r="LYO1792" s="62">
        <v>53131609</v>
      </c>
      <c r="LYP1792" s="62">
        <v>53131609</v>
      </c>
      <c r="LYQ1792" s="62">
        <v>53131609</v>
      </c>
      <c r="LYR1792" s="62">
        <v>53131609</v>
      </c>
      <c r="LYS1792" s="62">
        <v>53131609</v>
      </c>
      <c r="LYT1792" s="62">
        <v>53131609</v>
      </c>
      <c r="LYU1792" s="62">
        <v>53131609</v>
      </c>
      <c r="LYV1792" s="62">
        <v>53131609</v>
      </c>
      <c r="LYW1792" s="62">
        <v>53131609</v>
      </c>
      <c r="LYX1792" s="62">
        <v>53131609</v>
      </c>
      <c r="LYY1792" s="62">
        <v>53131609</v>
      </c>
      <c r="LYZ1792" s="62">
        <v>53131609</v>
      </c>
      <c r="LZA1792" s="62">
        <v>53131609</v>
      </c>
      <c r="LZB1792" s="62">
        <v>53131609</v>
      </c>
      <c r="LZC1792" s="62">
        <v>53131609</v>
      </c>
      <c r="LZD1792" s="62">
        <v>53131609</v>
      </c>
      <c r="LZE1792" s="62">
        <v>53131609</v>
      </c>
      <c r="LZF1792" s="62">
        <v>53131609</v>
      </c>
      <c r="LZG1792" s="62">
        <v>53131609</v>
      </c>
      <c r="LZH1792" s="62">
        <v>53131609</v>
      </c>
      <c r="LZI1792" s="62">
        <v>53131609</v>
      </c>
      <c r="LZJ1792" s="62">
        <v>53131609</v>
      </c>
      <c r="LZK1792" s="62">
        <v>53131609</v>
      </c>
      <c r="LZL1792" s="62">
        <v>53131609</v>
      </c>
      <c r="LZM1792" s="62">
        <v>53131609</v>
      </c>
      <c r="LZN1792" s="62">
        <v>53131609</v>
      </c>
      <c r="LZO1792" s="62">
        <v>53131609</v>
      </c>
      <c r="LZP1792" s="62">
        <v>53131609</v>
      </c>
      <c r="LZQ1792" s="62">
        <v>53131609</v>
      </c>
      <c r="LZR1792" s="62">
        <v>53131609</v>
      </c>
      <c r="LZS1792" s="62">
        <v>53131609</v>
      </c>
      <c r="LZT1792" s="62">
        <v>53131609</v>
      </c>
      <c r="LZU1792" s="62">
        <v>53131609</v>
      </c>
      <c r="LZV1792" s="62">
        <v>53131609</v>
      </c>
      <c r="LZW1792" s="62">
        <v>53131609</v>
      </c>
      <c r="LZX1792" s="62">
        <v>53131609</v>
      </c>
      <c r="LZY1792" s="62">
        <v>53131609</v>
      </c>
      <c r="LZZ1792" s="62">
        <v>53131609</v>
      </c>
      <c r="MAA1792" s="62">
        <v>53131609</v>
      </c>
      <c r="MAB1792" s="62">
        <v>53131609</v>
      </c>
      <c r="MAC1792" s="62">
        <v>53131609</v>
      </c>
      <c r="MAD1792" s="62">
        <v>53131609</v>
      </c>
      <c r="MAE1792" s="62">
        <v>53131609</v>
      </c>
      <c r="MAF1792" s="62">
        <v>53131609</v>
      </c>
      <c r="MAG1792" s="62">
        <v>53131609</v>
      </c>
      <c r="MAH1792" s="62">
        <v>53131609</v>
      </c>
      <c r="MAI1792" s="62">
        <v>53131609</v>
      </c>
      <c r="MAJ1792" s="62">
        <v>53131609</v>
      </c>
      <c r="MAK1792" s="62">
        <v>53131609</v>
      </c>
      <c r="MAL1792" s="62">
        <v>53131609</v>
      </c>
      <c r="MAM1792" s="62">
        <v>53131609</v>
      </c>
      <c r="MAN1792" s="62">
        <v>53131609</v>
      </c>
      <c r="MAO1792" s="62">
        <v>53131609</v>
      </c>
      <c r="MAP1792" s="62">
        <v>53131609</v>
      </c>
      <c r="MAQ1792" s="62">
        <v>53131609</v>
      </c>
      <c r="MAR1792" s="62">
        <v>53131609</v>
      </c>
      <c r="MAS1792" s="62">
        <v>53131609</v>
      </c>
      <c r="MAT1792" s="62">
        <v>53131609</v>
      </c>
      <c r="MAU1792" s="62">
        <v>53131609</v>
      </c>
      <c r="MAV1792" s="62">
        <v>53131609</v>
      </c>
      <c r="MAW1792" s="62">
        <v>53131609</v>
      </c>
      <c r="MAX1792" s="62">
        <v>53131609</v>
      </c>
      <c r="MAY1792" s="62">
        <v>53131609</v>
      </c>
      <c r="MAZ1792" s="62">
        <v>53131609</v>
      </c>
      <c r="MBA1792" s="62">
        <v>53131609</v>
      </c>
      <c r="MBB1792" s="62">
        <v>53131609</v>
      </c>
      <c r="MBC1792" s="62">
        <v>53131609</v>
      </c>
      <c r="MBD1792" s="62">
        <v>53131609</v>
      </c>
      <c r="MBE1792" s="62">
        <v>53131609</v>
      </c>
      <c r="MBF1792" s="62">
        <v>53131609</v>
      </c>
      <c r="MBG1792" s="62">
        <v>53131609</v>
      </c>
      <c r="MBH1792" s="62">
        <v>53131609</v>
      </c>
      <c r="MBI1792" s="62">
        <v>53131609</v>
      </c>
      <c r="MBJ1792" s="62">
        <v>53131609</v>
      </c>
      <c r="MBK1792" s="62">
        <v>53131609</v>
      </c>
      <c r="MBL1792" s="62">
        <v>53131609</v>
      </c>
      <c r="MBM1792" s="62">
        <v>53131609</v>
      </c>
      <c r="MBN1792" s="62">
        <v>53131609</v>
      </c>
      <c r="MBO1792" s="62">
        <v>53131609</v>
      </c>
      <c r="MBP1792" s="62">
        <v>53131609</v>
      </c>
      <c r="MBQ1792" s="62">
        <v>53131609</v>
      </c>
      <c r="MBR1792" s="62">
        <v>53131609</v>
      </c>
      <c r="MBS1792" s="62">
        <v>53131609</v>
      </c>
      <c r="MBT1792" s="62">
        <v>53131609</v>
      </c>
      <c r="MBU1792" s="62">
        <v>53131609</v>
      </c>
      <c r="MBV1792" s="62">
        <v>53131609</v>
      </c>
      <c r="MBW1792" s="62">
        <v>53131609</v>
      </c>
      <c r="MBX1792" s="62">
        <v>53131609</v>
      </c>
      <c r="MBY1792" s="62">
        <v>53131609</v>
      </c>
      <c r="MBZ1792" s="62">
        <v>53131609</v>
      </c>
      <c r="MCA1792" s="62">
        <v>53131609</v>
      </c>
      <c r="MCB1792" s="62">
        <v>53131609</v>
      </c>
      <c r="MCC1792" s="62">
        <v>53131609</v>
      </c>
      <c r="MCD1792" s="62">
        <v>53131609</v>
      </c>
      <c r="MCE1792" s="62">
        <v>53131609</v>
      </c>
      <c r="MCF1792" s="62">
        <v>53131609</v>
      </c>
      <c r="MCG1792" s="62">
        <v>53131609</v>
      </c>
      <c r="MCH1792" s="62">
        <v>53131609</v>
      </c>
      <c r="MCI1792" s="62">
        <v>53131609</v>
      </c>
      <c r="MCJ1792" s="62">
        <v>53131609</v>
      </c>
      <c r="MCK1792" s="62">
        <v>53131609</v>
      </c>
      <c r="MCL1792" s="62">
        <v>53131609</v>
      </c>
      <c r="MCM1792" s="62">
        <v>53131609</v>
      </c>
      <c r="MCN1792" s="62">
        <v>53131609</v>
      </c>
      <c r="MCO1792" s="62">
        <v>53131609</v>
      </c>
      <c r="MCP1792" s="62">
        <v>53131609</v>
      </c>
      <c r="MCQ1792" s="62">
        <v>53131609</v>
      </c>
      <c r="MCR1792" s="62">
        <v>53131609</v>
      </c>
      <c r="MCS1792" s="62">
        <v>53131609</v>
      </c>
      <c r="MCT1792" s="62">
        <v>53131609</v>
      </c>
      <c r="MCU1792" s="62">
        <v>53131609</v>
      </c>
      <c r="MCV1792" s="62">
        <v>53131609</v>
      </c>
      <c r="MCW1792" s="62">
        <v>53131609</v>
      </c>
      <c r="MCX1792" s="62">
        <v>53131609</v>
      </c>
      <c r="MCY1792" s="62">
        <v>53131609</v>
      </c>
      <c r="MCZ1792" s="62">
        <v>53131609</v>
      </c>
      <c r="MDA1792" s="62">
        <v>53131609</v>
      </c>
      <c r="MDB1792" s="62">
        <v>53131609</v>
      </c>
      <c r="MDC1792" s="62">
        <v>53131609</v>
      </c>
      <c r="MDD1792" s="62">
        <v>53131609</v>
      </c>
      <c r="MDE1792" s="62">
        <v>53131609</v>
      </c>
      <c r="MDF1792" s="62">
        <v>53131609</v>
      </c>
      <c r="MDG1792" s="62">
        <v>53131609</v>
      </c>
      <c r="MDH1792" s="62">
        <v>53131609</v>
      </c>
      <c r="MDI1792" s="62">
        <v>53131609</v>
      </c>
      <c r="MDJ1792" s="62">
        <v>53131609</v>
      </c>
      <c r="MDK1792" s="62">
        <v>53131609</v>
      </c>
      <c r="MDL1792" s="62">
        <v>53131609</v>
      </c>
      <c r="MDM1792" s="62">
        <v>53131609</v>
      </c>
      <c r="MDN1792" s="62">
        <v>53131609</v>
      </c>
      <c r="MDO1792" s="62">
        <v>53131609</v>
      </c>
      <c r="MDP1792" s="62">
        <v>53131609</v>
      </c>
      <c r="MDQ1792" s="62">
        <v>53131609</v>
      </c>
      <c r="MDR1792" s="62">
        <v>53131609</v>
      </c>
      <c r="MDS1792" s="62">
        <v>53131609</v>
      </c>
      <c r="MDT1792" s="62">
        <v>53131609</v>
      </c>
      <c r="MDU1792" s="62">
        <v>53131609</v>
      </c>
      <c r="MDV1792" s="62">
        <v>53131609</v>
      </c>
      <c r="MDW1792" s="62">
        <v>53131609</v>
      </c>
      <c r="MDX1792" s="62">
        <v>53131609</v>
      </c>
      <c r="MDY1792" s="62">
        <v>53131609</v>
      </c>
      <c r="MDZ1792" s="62">
        <v>53131609</v>
      </c>
      <c r="MEA1792" s="62">
        <v>53131609</v>
      </c>
      <c r="MEB1792" s="62">
        <v>53131609</v>
      </c>
      <c r="MEC1792" s="62">
        <v>53131609</v>
      </c>
      <c r="MED1792" s="62">
        <v>53131609</v>
      </c>
      <c r="MEE1792" s="62">
        <v>53131609</v>
      </c>
      <c r="MEF1792" s="62">
        <v>53131609</v>
      </c>
      <c r="MEG1792" s="62">
        <v>53131609</v>
      </c>
      <c r="MEH1792" s="62">
        <v>53131609</v>
      </c>
      <c r="MEI1792" s="62">
        <v>53131609</v>
      </c>
      <c r="MEJ1792" s="62">
        <v>53131609</v>
      </c>
      <c r="MEK1792" s="62">
        <v>53131609</v>
      </c>
      <c r="MEL1792" s="62">
        <v>53131609</v>
      </c>
      <c r="MEM1792" s="62">
        <v>53131609</v>
      </c>
      <c r="MEN1792" s="62">
        <v>53131609</v>
      </c>
      <c r="MEO1792" s="62">
        <v>53131609</v>
      </c>
      <c r="MEP1792" s="62">
        <v>53131609</v>
      </c>
      <c r="MEQ1792" s="62">
        <v>53131609</v>
      </c>
      <c r="MER1792" s="62">
        <v>53131609</v>
      </c>
      <c r="MES1792" s="62">
        <v>53131609</v>
      </c>
      <c r="MET1792" s="62">
        <v>53131609</v>
      </c>
      <c r="MEU1792" s="62">
        <v>53131609</v>
      </c>
      <c r="MEV1792" s="62">
        <v>53131609</v>
      </c>
      <c r="MEW1792" s="62">
        <v>53131609</v>
      </c>
      <c r="MEX1792" s="62">
        <v>53131609</v>
      </c>
      <c r="MEY1792" s="62">
        <v>53131609</v>
      </c>
      <c r="MEZ1792" s="62">
        <v>53131609</v>
      </c>
      <c r="MFA1792" s="62">
        <v>53131609</v>
      </c>
      <c r="MFB1792" s="62">
        <v>53131609</v>
      </c>
      <c r="MFC1792" s="62">
        <v>53131609</v>
      </c>
      <c r="MFD1792" s="62">
        <v>53131609</v>
      </c>
      <c r="MFE1792" s="62">
        <v>53131609</v>
      </c>
      <c r="MFF1792" s="62">
        <v>53131609</v>
      </c>
      <c r="MFG1792" s="62">
        <v>53131609</v>
      </c>
      <c r="MFH1792" s="62">
        <v>53131609</v>
      </c>
      <c r="MFI1792" s="62">
        <v>53131609</v>
      </c>
      <c r="MFJ1792" s="62">
        <v>53131609</v>
      </c>
      <c r="MFK1792" s="62">
        <v>53131609</v>
      </c>
      <c r="MFL1792" s="62">
        <v>53131609</v>
      </c>
      <c r="MFM1792" s="62">
        <v>53131609</v>
      </c>
      <c r="MFN1792" s="62">
        <v>53131609</v>
      </c>
      <c r="MFO1792" s="62">
        <v>53131609</v>
      </c>
      <c r="MFP1792" s="62">
        <v>53131609</v>
      </c>
      <c r="MFQ1792" s="62">
        <v>53131609</v>
      </c>
      <c r="MFR1792" s="62">
        <v>53131609</v>
      </c>
      <c r="MFS1792" s="62">
        <v>53131609</v>
      </c>
      <c r="MFT1792" s="62">
        <v>53131609</v>
      </c>
      <c r="MFU1792" s="62">
        <v>53131609</v>
      </c>
      <c r="MFV1792" s="62">
        <v>53131609</v>
      </c>
      <c r="MFW1792" s="62">
        <v>53131609</v>
      </c>
      <c r="MFX1792" s="62">
        <v>53131609</v>
      </c>
      <c r="MFY1792" s="62">
        <v>53131609</v>
      </c>
      <c r="MFZ1792" s="62">
        <v>53131609</v>
      </c>
      <c r="MGA1792" s="62">
        <v>53131609</v>
      </c>
      <c r="MGB1792" s="62">
        <v>53131609</v>
      </c>
      <c r="MGC1792" s="62">
        <v>53131609</v>
      </c>
      <c r="MGD1792" s="62">
        <v>53131609</v>
      </c>
      <c r="MGE1792" s="62">
        <v>53131609</v>
      </c>
      <c r="MGF1792" s="62">
        <v>53131609</v>
      </c>
      <c r="MGG1792" s="62">
        <v>53131609</v>
      </c>
      <c r="MGH1792" s="62">
        <v>53131609</v>
      </c>
      <c r="MGI1792" s="62">
        <v>53131609</v>
      </c>
      <c r="MGJ1792" s="62">
        <v>53131609</v>
      </c>
      <c r="MGK1792" s="62">
        <v>53131609</v>
      </c>
      <c r="MGL1792" s="62">
        <v>53131609</v>
      </c>
      <c r="MGM1792" s="62">
        <v>53131609</v>
      </c>
      <c r="MGN1792" s="62">
        <v>53131609</v>
      </c>
      <c r="MGO1792" s="62">
        <v>53131609</v>
      </c>
      <c r="MGP1792" s="62">
        <v>53131609</v>
      </c>
      <c r="MGQ1792" s="62">
        <v>53131609</v>
      </c>
      <c r="MGR1792" s="62">
        <v>53131609</v>
      </c>
      <c r="MGS1792" s="62">
        <v>53131609</v>
      </c>
      <c r="MGT1792" s="62">
        <v>53131609</v>
      </c>
      <c r="MGU1792" s="62">
        <v>53131609</v>
      </c>
      <c r="MGV1792" s="62">
        <v>53131609</v>
      </c>
      <c r="MGW1792" s="62">
        <v>53131609</v>
      </c>
      <c r="MGX1792" s="62">
        <v>53131609</v>
      </c>
      <c r="MGY1792" s="62">
        <v>53131609</v>
      </c>
      <c r="MGZ1792" s="62">
        <v>53131609</v>
      </c>
      <c r="MHA1792" s="62">
        <v>53131609</v>
      </c>
      <c r="MHB1792" s="62">
        <v>53131609</v>
      </c>
      <c r="MHC1792" s="62">
        <v>53131609</v>
      </c>
      <c r="MHD1792" s="62">
        <v>53131609</v>
      </c>
      <c r="MHE1792" s="62">
        <v>53131609</v>
      </c>
      <c r="MHF1792" s="62">
        <v>53131609</v>
      </c>
      <c r="MHG1792" s="62">
        <v>53131609</v>
      </c>
      <c r="MHH1792" s="62">
        <v>53131609</v>
      </c>
      <c r="MHI1792" s="62">
        <v>53131609</v>
      </c>
      <c r="MHJ1792" s="62">
        <v>53131609</v>
      </c>
      <c r="MHK1792" s="62">
        <v>53131609</v>
      </c>
      <c r="MHL1792" s="62">
        <v>53131609</v>
      </c>
      <c r="MHM1792" s="62">
        <v>53131609</v>
      </c>
      <c r="MHN1792" s="62">
        <v>53131609</v>
      </c>
      <c r="MHO1792" s="62">
        <v>53131609</v>
      </c>
      <c r="MHP1792" s="62">
        <v>53131609</v>
      </c>
      <c r="MHQ1792" s="62">
        <v>53131609</v>
      </c>
      <c r="MHR1792" s="62">
        <v>53131609</v>
      </c>
      <c r="MHS1792" s="62">
        <v>53131609</v>
      </c>
      <c r="MHT1792" s="62">
        <v>53131609</v>
      </c>
      <c r="MHU1792" s="62">
        <v>53131609</v>
      </c>
      <c r="MHV1792" s="62">
        <v>53131609</v>
      </c>
      <c r="MHW1792" s="62">
        <v>53131609</v>
      </c>
      <c r="MHX1792" s="62">
        <v>53131609</v>
      </c>
      <c r="MHY1792" s="62">
        <v>53131609</v>
      </c>
      <c r="MHZ1792" s="62">
        <v>53131609</v>
      </c>
      <c r="MIA1792" s="62">
        <v>53131609</v>
      </c>
      <c r="MIB1792" s="62">
        <v>53131609</v>
      </c>
      <c r="MIC1792" s="62">
        <v>53131609</v>
      </c>
      <c r="MID1792" s="62">
        <v>53131609</v>
      </c>
      <c r="MIE1792" s="62">
        <v>53131609</v>
      </c>
      <c r="MIF1792" s="62">
        <v>53131609</v>
      </c>
      <c r="MIG1792" s="62">
        <v>53131609</v>
      </c>
      <c r="MIH1792" s="62">
        <v>53131609</v>
      </c>
      <c r="MII1792" s="62">
        <v>53131609</v>
      </c>
      <c r="MIJ1792" s="62">
        <v>53131609</v>
      </c>
      <c r="MIK1792" s="62">
        <v>53131609</v>
      </c>
      <c r="MIL1792" s="62">
        <v>53131609</v>
      </c>
      <c r="MIM1792" s="62">
        <v>53131609</v>
      </c>
      <c r="MIN1792" s="62">
        <v>53131609</v>
      </c>
      <c r="MIO1792" s="62">
        <v>53131609</v>
      </c>
      <c r="MIP1792" s="62">
        <v>53131609</v>
      </c>
      <c r="MIQ1792" s="62">
        <v>53131609</v>
      </c>
      <c r="MIR1792" s="62">
        <v>53131609</v>
      </c>
      <c r="MIS1792" s="62">
        <v>53131609</v>
      </c>
      <c r="MIT1792" s="62">
        <v>53131609</v>
      </c>
      <c r="MIU1792" s="62">
        <v>53131609</v>
      </c>
      <c r="MIV1792" s="62">
        <v>53131609</v>
      </c>
      <c r="MIW1792" s="62">
        <v>53131609</v>
      </c>
      <c r="MIX1792" s="62">
        <v>53131609</v>
      </c>
      <c r="MIY1792" s="62">
        <v>53131609</v>
      </c>
      <c r="MIZ1792" s="62">
        <v>53131609</v>
      </c>
      <c r="MJA1792" s="62">
        <v>53131609</v>
      </c>
      <c r="MJB1792" s="62">
        <v>53131609</v>
      </c>
      <c r="MJC1792" s="62">
        <v>53131609</v>
      </c>
      <c r="MJD1792" s="62">
        <v>53131609</v>
      </c>
      <c r="MJE1792" s="62">
        <v>53131609</v>
      </c>
      <c r="MJF1792" s="62">
        <v>53131609</v>
      </c>
      <c r="MJG1792" s="62">
        <v>53131609</v>
      </c>
      <c r="MJH1792" s="62">
        <v>53131609</v>
      </c>
      <c r="MJI1792" s="62">
        <v>53131609</v>
      </c>
      <c r="MJJ1792" s="62">
        <v>53131609</v>
      </c>
      <c r="MJK1792" s="62">
        <v>53131609</v>
      </c>
      <c r="MJL1792" s="62">
        <v>53131609</v>
      </c>
      <c r="MJM1792" s="62">
        <v>53131609</v>
      </c>
      <c r="MJN1792" s="62">
        <v>53131609</v>
      </c>
      <c r="MJO1792" s="62">
        <v>53131609</v>
      </c>
      <c r="MJP1792" s="62">
        <v>53131609</v>
      </c>
      <c r="MJQ1792" s="62">
        <v>53131609</v>
      </c>
      <c r="MJR1792" s="62">
        <v>53131609</v>
      </c>
      <c r="MJS1792" s="62">
        <v>53131609</v>
      </c>
      <c r="MJT1792" s="62">
        <v>53131609</v>
      </c>
      <c r="MJU1792" s="62">
        <v>53131609</v>
      </c>
      <c r="MJV1792" s="62">
        <v>53131609</v>
      </c>
      <c r="MJW1792" s="62">
        <v>53131609</v>
      </c>
      <c r="MJX1792" s="62">
        <v>53131609</v>
      </c>
      <c r="MJY1792" s="62">
        <v>53131609</v>
      </c>
      <c r="MJZ1792" s="62">
        <v>53131609</v>
      </c>
      <c r="MKA1792" s="62">
        <v>53131609</v>
      </c>
      <c r="MKB1792" s="62">
        <v>53131609</v>
      </c>
      <c r="MKC1792" s="62">
        <v>53131609</v>
      </c>
      <c r="MKD1792" s="62">
        <v>53131609</v>
      </c>
      <c r="MKE1792" s="62">
        <v>53131609</v>
      </c>
      <c r="MKF1792" s="62">
        <v>53131609</v>
      </c>
      <c r="MKG1792" s="62">
        <v>53131609</v>
      </c>
      <c r="MKH1792" s="62">
        <v>53131609</v>
      </c>
      <c r="MKI1792" s="62">
        <v>53131609</v>
      </c>
      <c r="MKJ1792" s="62">
        <v>53131609</v>
      </c>
      <c r="MKK1792" s="62">
        <v>53131609</v>
      </c>
      <c r="MKL1792" s="62">
        <v>53131609</v>
      </c>
      <c r="MKM1792" s="62">
        <v>53131609</v>
      </c>
      <c r="MKN1792" s="62">
        <v>53131609</v>
      </c>
      <c r="MKO1792" s="62">
        <v>53131609</v>
      </c>
      <c r="MKP1792" s="62">
        <v>53131609</v>
      </c>
      <c r="MKQ1792" s="62">
        <v>53131609</v>
      </c>
      <c r="MKR1792" s="62">
        <v>53131609</v>
      </c>
      <c r="MKS1792" s="62">
        <v>53131609</v>
      </c>
      <c r="MKT1792" s="62">
        <v>53131609</v>
      </c>
      <c r="MKU1792" s="62">
        <v>53131609</v>
      </c>
      <c r="MKV1792" s="62">
        <v>53131609</v>
      </c>
      <c r="MKW1792" s="62">
        <v>53131609</v>
      </c>
      <c r="MKX1792" s="62">
        <v>53131609</v>
      </c>
      <c r="MKY1792" s="62">
        <v>53131609</v>
      </c>
      <c r="MKZ1792" s="62">
        <v>53131609</v>
      </c>
      <c r="MLA1792" s="62">
        <v>53131609</v>
      </c>
      <c r="MLB1792" s="62">
        <v>53131609</v>
      </c>
      <c r="MLC1792" s="62">
        <v>53131609</v>
      </c>
      <c r="MLD1792" s="62">
        <v>53131609</v>
      </c>
      <c r="MLE1792" s="62">
        <v>53131609</v>
      </c>
      <c r="MLF1792" s="62">
        <v>53131609</v>
      </c>
      <c r="MLG1792" s="62">
        <v>53131609</v>
      </c>
      <c r="MLH1792" s="62">
        <v>53131609</v>
      </c>
      <c r="MLI1792" s="62">
        <v>53131609</v>
      </c>
      <c r="MLJ1792" s="62">
        <v>53131609</v>
      </c>
      <c r="MLK1792" s="62">
        <v>53131609</v>
      </c>
      <c r="MLL1792" s="62">
        <v>53131609</v>
      </c>
      <c r="MLM1792" s="62">
        <v>53131609</v>
      </c>
      <c r="MLN1792" s="62">
        <v>53131609</v>
      </c>
      <c r="MLO1792" s="62">
        <v>53131609</v>
      </c>
      <c r="MLP1792" s="62">
        <v>53131609</v>
      </c>
      <c r="MLQ1792" s="62">
        <v>53131609</v>
      </c>
      <c r="MLR1792" s="62">
        <v>53131609</v>
      </c>
      <c r="MLS1792" s="62">
        <v>53131609</v>
      </c>
      <c r="MLT1792" s="62">
        <v>53131609</v>
      </c>
      <c r="MLU1792" s="62">
        <v>53131609</v>
      </c>
      <c r="MLV1792" s="62">
        <v>53131609</v>
      </c>
      <c r="MLW1792" s="62">
        <v>53131609</v>
      </c>
      <c r="MLX1792" s="62">
        <v>53131609</v>
      </c>
      <c r="MLY1792" s="62">
        <v>53131609</v>
      </c>
      <c r="MLZ1792" s="62">
        <v>53131609</v>
      </c>
      <c r="MMA1792" s="62">
        <v>53131609</v>
      </c>
      <c r="MMB1792" s="62">
        <v>53131609</v>
      </c>
      <c r="MMC1792" s="62">
        <v>53131609</v>
      </c>
      <c r="MMD1792" s="62">
        <v>53131609</v>
      </c>
      <c r="MME1792" s="62">
        <v>53131609</v>
      </c>
      <c r="MMF1792" s="62">
        <v>53131609</v>
      </c>
      <c r="MMG1792" s="62">
        <v>53131609</v>
      </c>
      <c r="MMH1792" s="62">
        <v>53131609</v>
      </c>
      <c r="MMI1792" s="62">
        <v>53131609</v>
      </c>
      <c r="MMJ1792" s="62">
        <v>53131609</v>
      </c>
      <c r="MMK1792" s="62">
        <v>53131609</v>
      </c>
      <c r="MML1792" s="62">
        <v>53131609</v>
      </c>
      <c r="MMM1792" s="62">
        <v>53131609</v>
      </c>
      <c r="MMN1792" s="62">
        <v>53131609</v>
      </c>
      <c r="MMO1792" s="62">
        <v>53131609</v>
      </c>
      <c r="MMP1792" s="62">
        <v>53131609</v>
      </c>
      <c r="MMQ1792" s="62">
        <v>53131609</v>
      </c>
      <c r="MMR1792" s="62">
        <v>53131609</v>
      </c>
      <c r="MMS1792" s="62">
        <v>53131609</v>
      </c>
      <c r="MMT1792" s="62">
        <v>53131609</v>
      </c>
      <c r="MMU1792" s="62">
        <v>53131609</v>
      </c>
      <c r="MMV1792" s="62">
        <v>53131609</v>
      </c>
      <c r="MMW1792" s="62">
        <v>53131609</v>
      </c>
      <c r="MMX1792" s="62">
        <v>53131609</v>
      </c>
      <c r="MMY1792" s="62">
        <v>53131609</v>
      </c>
      <c r="MMZ1792" s="62">
        <v>53131609</v>
      </c>
      <c r="MNA1792" s="62">
        <v>53131609</v>
      </c>
      <c r="MNB1792" s="62">
        <v>53131609</v>
      </c>
      <c r="MNC1792" s="62">
        <v>53131609</v>
      </c>
      <c r="MND1792" s="62">
        <v>53131609</v>
      </c>
      <c r="MNE1792" s="62">
        <v>53131609</v>
      </c>
      <c r="MNF1792" s="62">
        <v>53131609</v>
      </c>
      <c r="MNG1792" s="62">
        <v>53131609</v>
      </c>
      <c r="MNH1792" s="62">
        <v>53131609</v>
      </c>
      <c r="MNI1792" s="62">
        <v>53131609</v>
      </c>
      <c r="MNJ1792" s="62">
        <v>53131609</v>
      </c>
      <c r="MNK1792" s="62">
        <v>53131609</v>
      </c>
      <c r="MNL1792" s="62">
        <v>53131609</v>
      </c>
      <c r="MNM1792" s="62">
        <v>53131609</v>
      </c>
      <c r="MNN1792" s="62">
        <v>53131609</v>
      </c>
      <c r="MNO1792" s="62">
        <v>53131609</v>
      </c>
      <c r="MNP1792" s="62">
        <v>53131609</v>
      </c>
      <c r="MNQ1792" s="62">
        <v>53131609</v>
      </c>
      <c r="MNR1792" s="62">
        <v>53131609</v>
      </c>
      <c r="MNS1792" s="62">
        <v>53131609</v>
      </c>
      <c r="MNT1792" s="62">
        <v>53131609</v>
      </c>
      <c r="MNU1792" s="62">
        <v>53131609</v>
      </c>
      <c r="MNV1792" s="62">
        <v>53131609</v>
      </c>
      <c r="MNW1792" s="62">
        <v>53131609</v>
      </c>
      <c r="MNX1792" s="62">
        <v>53131609</v>
      </c>
      <c r="MNY1792" s="62">
        <v>53131609</v>
      </c>
      <c r="MNZ1792" s="62">
        <v>53131609</v>
      </c>
      <c r="MOA1792" s="62">
        <v>53131609</v>
      </c>
      <c r="MOB1792" s="62">
        <v>53131609</v>
      </c>
      <c r="MOC1792" s="62">
        <v>53131609</v>
      </c>
      <c r="MOD1792" s="62">
        <v>53131609</v>
      </c>
      <c r="MOE1792" s="62">
        <v>53131609</v>
      </c>
      <c r="MOF1792" s="62">
        <v>53131609</v>
      </c>
      <c r="MOG1792" s="62">
        <v>53131609</v>
      </c>
      <c r="MOH1792" s="62">
        <v>53131609</v>
      </c>
      <c r="MOI1792" s="62">
        <v>53131609</v>
      </c>
      <c r="MOJ1792" s="62">
        <v>53131609</v>
      </c>
      <c r="MOK1792" s="62">
        <v>53131609</v>
      </c>
      <c r="MOL1792" s="62">
        <v>53131609</v>
      </c>
      <c r="MOM1792" s="62">
        <v>53131609</v>
      </c>
      <c r="MON1792" s="62">
        <v>53131609</v>
      </c>
      <c r="MOO1792" s="62">
        <v>53131609</v>
      </c>
      <c r="MOP1792" s="62">
        <v>53131609</v>
      </c>
      <c r="MOQ1792" s="62">
        <v>53131609</v>
      </c>
      <c r="MOR1792" s="62">
        <v>53131609</v>
      </c>
      <c r="MOS1792" s="62">
        <v>53131609</v>
      </c>
      <c r="MOT1792" s="62">
        <v>53131609</v>
      </c>
      <c r="MOU1792" s="62">
        <v>53131609</v>
      </c>
      <c r="MOV1792" s="62">
        <v>53131609</v>
      </c>
      <c r="MOW1792" s="62">
        <v>53131609</v>
      </c>
      <c r="MOX1792" s="62">
        <v>53131609</v>
      </c>
      <c r="MOY1792" s="62">
        <v>53131609</v>
      </c>
      <c r="MOZ1792" s="62">
        <v>53131609</v>
      </c>
      <c r="MPA1792" s="62">
        <v>53131609</v>
      </c>
      <c r="MPB1792" s="62">
        <v>53131609</v>
      </c>
      <c r="MPC1792" s="62">
        <v>53131609</v>
      </c>
      <c r="MPD1792" s="62">
        <v>53131609</v>
      </c>
      <c r="MPE1792" s="62">
        <v>53131609</v>
      </c>
      <c r="MPF1792" s="62">
        <v>53131609</v>
      </c>
      <c r="MPG1792" s="62">
        <v>53131609</v>
      </c>
      <c r="MPH1792" s="62">
        <v>53131609</v>
      </c>
      <c r="MPI1792" s="62">
        <v>53131609</v>
      </c>
      <c r="MPJ1792" s="62">
        <v>53131609</v>
      </c>
      <c r="MPK1792" s="62">
        <v>53131609</v>
      </c>
      <c r="MPL1792" s="62">
        <v>53131609</v>
      </c>
      <c r="MPM1792" s="62">
        <v>53131609</v>
      </c>
      <c r="MPN1792" s="62">
        <v>53131609</v>
      </c>
      <c r="MPO1792" s="62">
        <v>53131609</v>
      </c>
      <c r="MPP1792" s="62">
        <v>53131609</v>
      </c>
      <c r="MPQ1792" s="62">
        <v>53131609</v>
      </c>
      <c r="MPR1792" s="62">
        <v>53131609</v>
      </c>
      <c r="MPS1792" s="62">
        <v>53131609</v>
      </c>
      <c r="MPT1792" s="62">
        <v>53131609</v>
      </c>
      <c r="MPU1792" s="62">
        <v>53131609</v>
      </c>
      <c r="MPV1792" s="62">
        <v>53131609</v>
      </c>
      <c r="MPW1792" s="62">
        <v>53131609</v>
      </c>
      <c r="MPX1792" s="62">
        <v>53131609</v>
      </c>
      <c r="MPY1792" s="62">
        <v>53131609</v>
      </c>
      <c r="MPZ1792" s="62">
        <v>53131609</v>
      </c>
      <c r="MQA1792" s="62">
        <v>53131609</v>
      </c>
      <c r="MQB1792" s="62">
        <v>53131609</v>
      </c>
      <c r="MQC1792" s="62">
        <v>53131609</v>
      </c>
      <c r="MQD1792" s="62">
        <v>53131609</v>
      </c>
      <c r="MQE1792" s="62">
        <v>53131609</v>
      </c>
      <c r="MQF1792" s="62">
        <v>53131609</v>
      </c>
      <c r="MQG1792" s="62">
        <v>53131609</v>
      </c>
      <c r="MQH1792" s="62">
        <v>53131609</v>
      </c>
      <c r="MQI1792" s="62">
        <v>53131609</v>
      </c>
      <c r="MQJ1792" s="62">
        <v>53131609</v>
      </c>
      <c r="MQK1792" s="62">
        <v>53131609</v>
      </c>
      <c r="MQL1792" s="62">
        <v>53131609</v>
      </c>
      <c r="MQM1792" s="62">
        <v>53131609</v>
      </c>
      <c r="MQN1792" s="62">
        <v>53131609</v>
      </c>
      <c r="MQO1792" s="62">
        <v>53131609</v>
      </c>
      <c r="MQP1792" s="62">
        <v>53131609</v>
      </c>
      <c r="MQQ1792" s="62">
        <v>53131609</v>
      </c>
      <c r="MQR1792" s="62">
        <v>53131609</v>
      </c>
      <c r="MQS1792" s="62">
        <v>53131609</v>
      </c>
      <c r="MQT1792" s="62">
        <v>53131609</v>
      </c>
      <c r="MQU1792" s="62">
        <v>53131609</v>
      </c>
      <c r="MQV1792" s="62">
        <v>53131609</v>
      </c>
      <c r="MQW1792" s="62">
        <v>53131609</v>
      </c>
      <c r="MQX1792" s="62">
        <v>53131609</v>
      </c>
      <c r="MQY1792" s="62">
        <v>53131609</v>
      </c>
      <c r="MQZ1792" s="62">
        <v>53131609</v>
      </c>
      <c r="MRA1792" s="62">
        <v>53131609</v>
      </c>
      <c r="MRB1792" s="62">
        <v>53131609</v>
      </c>
      <c r="MRC1792" s="62">
        <v>53131609</v>
      </c>
      <c r="MRD1792" s="62">
        <v>53131609</v>
      </c>
      <c r="MRE1792" s="62">
        <v>53131609</v>
      </c>
      <c r="MRF1792" s="62">
        <v>53131609</v>
      </c>
      <c r="MRG1792" s="62">
        <v>53131609</v>
      </c>
      <c r="MRH1792" s="62">
        <v>53131609</v>
      </c>
      <c r="MRI1792" s="62">
        <v>53131609</v>
      </c>
      <c r="MRJ1792" s="62">
        <v>53131609</v>
      </c>
      <c r="MRK1792" s="62">
        <v>53131609</v>
      </c>
      <c r="MRL1792" s="62">
        <v>53131609</v>
      </c>
      <c r="MRM1792" s="62">
        <v>53131609</v>
      </c>
      <c r="MRN1792" s="62">
        <v>53131609</v>
      </c>
      <c r="MRO1792" s="62">
        <v>53131609</v>
      </c>
      <c r="MRP1792" s="62">
        <v>53131609</v>
      </c>
      <c r="MRQ1792" s="62">
        <v>53131609</v>
      </c>
      <c r="MRR1792" s="62">
        <v>53131609</v>
      </c>
      <c r="MRS1792" s="62">
        <v>53131609</v>
      </c>
      <c r="MRT1792" s="62">
        <v>53131609</v>
      </c>
      <c r="MRU1792" s="62">
        <v>53131609</v>
      </c>
      <c r="MRV1792" s="62">
        <v>53131609</v>
      </c>
      <c r="MRW1792" s="62">
        <v>53131609</v>
      </c>
      <c r="MRX1792" s="62">
        <v>53131609</v>
      </c>
      <c r="MRY1792" s="62">
        <v>53131609</v>
      </c>
      <c r="MRZ1792" s="62">
        <v>53131609</v>
      </c>
      <c r="MSA1792" s="62">
        <v>53131609</v>
      </c>
      <c r="MSB1792" s="62">
        <v>53131609</v>
      </c>
      <c r="MSC1792" s="62">
        <v>53131609</v>
      </c>
      <c r="MSD1792" s="62">
        <v>53131609</v>
      </c>
      <c r="MSE1792" s="62">
        <v>53131609</v>
      </c>
      <c r="MSF1792" s="62">
        <v>53131609</v>
      </c>
      <c r="MSG1792" s="62">
        <v>53131609</v>
      </c>
      <c r="MSH1792" s="62">
        <v>53131609</v>
      </c>
      <c r="MSI1792" s="62">
        <v>53131609</v>
      </c>
      <c r="MSJ1792" s="62">
        <v>53131609</v>
      </c>
      <c r="MSK1792" s="62">
        <v>53131609</v>
      </c>
      <c r="MSL1792" s="62">
        <v>53131609</v>
      </c>
      <c r="MSM1792" s="62">
        <v>53131609</v>
      </c>
      <c r="MSN1792" s="62">
        <v>53131609</v>
      </c>
      <c r="MSO1792" s="62">
        <v>53131609</v>
      </c>
      <c r="MSP1792" s="62">
        <v>53131609</v>
      </c>
      <c r="MSQ1792" s="62">
        <v>53131609</v>
      </c>
      <c r="MSR1792" s="62">
        <v>53131609</v>
      </c>
      <c r="MSS1792" s="62">
        <v>53131609</v>
      </c>
      <c r="MST1792" s="62">
        <v>53131609</v>
      </c>
      <c r="MSU1792" s="62">
        <v>53131609</v>
      </c>
      <c r="MSV1792" s="62">
        <v>53131609</v>
      </c>
      <c r="MSW1792" s="62">
        <v>53131609</v>
      </c>
      <c r="MSX1792" s="62">
        <v>53131609</v>
      </c>
      <c r="MSY1792" s="62">
        <v>53131609</v>
      </c>
      <c r="MSZ1792" s="62">
        <v>53131609</v>
      </c>
      <c r="MTA1792" s="62">
        <v>53131609</v>
      </c>
      <c r="MTB1792" s="62">
        <v>53131609</v>
      </c>
      <c r="MTC1792" s="62">
        <v>53131609</v>
      </c>
      <c r="MTD1792" s="62">
        <v>53131609</v>
      </c>
      <c r="MTE1792" s="62">
        <v>53131609</v>
      </c>
      <c r="MTF1792" s="62">
        <v>53131609</v>
      </c>
      <c r="MTG1792" s="62">
        <v>53131609</v>
      </c>
      <c r="MTH1792" s="62">
        <v>53131609</v>
      </c>
      <c r="MTI1792" s="62">
        <v>53131609</v>
      </c>
      <c r="MTJ1792" s="62">
        <v>53131609</v>
      </c>
      <c r="MTK1792" s="62">
        <v>53131609</v>
      </c>
      <c r="MTL1792" s="62">
        <v>53131609</v>
      </c>
      <c r="MTM1792" s="62">
        <v>53131609</v>
      </c>
      <c r="MTN1792" s="62">
        <v>53131609</v>
      </c>
      <c r="MTO1792" s="62">
        <v>53131609</v>
      </c>
      <c r="MTP1792" s="62">
        <v>53131609</v>
      </c>
      <c r="MTQ1792" s="62">
        <v>53131609</v>
      </c>
      <c r="MTR1792" s="62">
        <v>53131609</v>
      </c>
      <c r="MTS1792" s="62">
        <v>53131609</v>
      </c>
      <c r="MTT1792" s="62">
        <v>53131609</v>
      </c>
      <c r="MTU1792" s="62">
        <v>53131609</v>
      </c>
      <c r="MTV1792" s="62">
        <v>53131609</v>
      </c>
      <c r="MTW1792" s="62">
        <v>53131609</v>
      </c>
      <c r="MTX1792" s="62">
        <v>53131609</v>
      </c>
      <c r="MTY1792" s="62">
        <v>53131609</v>
      </c>
      <c r="MTZ1792" s="62">
        <v>53131609</v>
      </c>
      <c r="MUA1792" s="62">
        <v>53131609</v>
      </c>
      <c r="MUB1792" s="62">
        <v>53131609</v>
      </c>
      <c r="MUC1792" s="62">
        <v>53131609</v>
      </c>
      <c r="MUD1792" s="62">
        <v>53131609</v>
      </c>
      <c r="MUE1792" s="62">
        <v>53131609</v>
      </c>
      <c r="MUF1792" s="62">
        <v>53131609</v>
      </c>
      <c r="MUG1792" s="62">
        <v>53131609</v>
      </c>
      <c r="MUH1792" s="62">
        <v>53131609</v>
      </c>
      <c r="MUI1792" s="62">
        <v>53131609</v>
      </c>
      <c r="MUJ1792" s="62">
        <v>53131609</v>
      </c>
      <c r="MUK1792" s="62">
        <v>53131609</v>
      </c>
      <c r="MUL1792" s="62">
        <v>53131609</v>
      </c>
      <c r="MUM1792" s="62">
        <v>53131609</v>
      </c>
      <c r="MUN1792" s="62">
        <v>53131609</v>
      </c>
      <c r="MUO1792" s="62">
        <v>53131609</v>
      </c>
      <c r="MUP1792" s="62">
        <v>53131609</v>
      </c>
      <c r="MUQ1792" s="62">
        <v>53131609</v>
      </c>
      <c r="MUR1792" s="62">
        <v>53131609</v>
      </c>
      <c r="MUS1792" s="62">
        <v>53131609</v>
      </c>
      <c r="MUT1792" s="62">
        <v>53131609</v>
      </c>
      <c r="MUU1792" s="62">
        <v>53131609</v>
      </c>
      <c r="MUV1792" s="62">
        <v>53131609</v>
      </c>
      <c r="MUW1792" s="62">
        <v>53131609</v>
      </c>
      <c r="MUX1792" s="62">
        <v>53131609</v>
      </c>
      <c r="MUY1792" s="62">
        <v>53131609</v>
      </c>
      <c r="MUZ1792" s="62">
        <v>53131609</v>
      </c>
      <c r="MVA1792" s="62">
        <v>53131609</v>
      </c>
      <c r="MVB1792" s="62">
        <v>53131609</v>
      </c>
      <c r="MVC1792" s="62">
        <v>53131609</v>
      </c>
      <c r="MVD1792" s="62">
        <v>53131609</v>
      </c>
      <c r="MVE1792" s="62">
        <v>53131609</v>
      </c>
      <c r="MVF1792" s="62">
        <v>53131609</v>
      </c>
      <c r="MVG1792" s="62">
        <v>53131609</v>
      </c>
      <c r="MVH1792" s="62">
        <v>53131609</v>
      </c>
      <c r="MVI1792" s="62">
        <v>53131609</v>
      </c>
      <c r="MVJ1792" s="62">
        <v>53131609</v>
      </c>
      <c r="MVK1792" s="62">
        <v>53131609</v>
      </c>
      <c r="MVL1792" s="62">
        <v>53131609</v>
      </c>
      <c r="MVM1792" s="62">
        <v>53131609</v>
      </c>
      <c r="MVN1792" s="62">
        <v>53131609</v>
      </c>
      <c r="MVO1792" s="62">
        <v>53131609</v>
      </c>
      <c r="MVP1792" s="62">
        <v>53131609</v>
      </c>
      <c r="MVQ1792" s="62">
        <v>53131609</v>
      </c>
      <c r="MVR1792" s="62">
        <v>53131609</v>
      </c>
      <c r="MVS1792" s="62">
        <v>53131609</v>
      </c>
      <c r="MVT1792" s="62">
        <v>53131609</v>
      </c>
      <c r="MVU1792" s="62">
        <v>53131609</v>
      </c>
      <c r="MVV1792" s="62">
        <v>53131609</v>
      </c>
      <c r="MVW1792" s="62">
        <v>53131609</v>
      </c>
      <c r="MVX1792" s="62">
        <v>53131609</v>
      </c>
      <c r="MVY1792" s="62">
        <v>53131609</v>
      </c>
      <c r="MVZ1792" s="62">
        <v>53131609</v>
      </c>
      <c r="MWA1792" s="62">
        <v>53131609</v>
      </c>
      <c r="MWB1792" s="62">
        <v>53131609</v>
      </c>
      <c r="MWC1792" s="62">
        <v>53131609</v>
      </c>
      <c r="MWD1792" s="62">
        <v>53131609</v>
      </c>
      <c r="MWE1792" s="62">
        <v>53131609</v>
      </c>
      <c r="MWF1792" s="62">
        <v>53131609</v>
      </c>
      <c r="MWG1792" s="62">
        <v>53131609</v>
      </c>
      <c r="MWH1792" s="62">
        <v>53131609</v>
      </c>
      <c r="MWI1792" s="62">
        <v>53131609</v>
      </c>
      <c r="MWJ1792" s="62">
        <v>53131609</v>
      </c>
      <c r="MWK1792" s="62">
        <v>53131609</v>
      </c>
      <c r="MWL1792" s="62">
        <v>53131609</v>
      </c>
      <c r="MWM1792" s="62">
        <v>53131609</v>
      </c>
      <c r="MWN1792" s="62">
        <v>53131609</v>
      </c>
      <c r="MWO1792" s="62">
        <v>53131609</v>
      </c>
      <c r="MWP1792" s="62">
        <v>53131609</v>
      </c>
      <c r="MWQ1792" s="62">
        <v>53131609</v>
      </c>
      <c r="MWR1792" s="62">
        <v>53131609</v>
      </c>
      <c r="MWS1792" s="62">
        <v>53131609</v>
      </c>
      <c r="MWT1792" s="62">
        <v>53131609</v>
      </c>
      <c r="MWU1792" s="62">
        <v>53131609</v>
      </c>
      <c r="MWV1792" s="62">
        <v>53131609</v>
      </c>
      <c r="MWW1792" s="62">
        <v>53131609</v>
      </c>
      <c r="MWX1792" s="62">
        <v>53131609</v>
      </c>
      <c r="MWY1792" s="62">
        <v>53131609</v>
      </c>
      <c r="MWZ1792" s="62">
        <v>53131609</v>
      </c>
      <c r="MXA1792" s="62">
        <v>53131609</v>
      </c>
      <c r="MXB1792" s="62">
        <v>53131609</v>
      </c>
      <c r="MXC1792" s="62">
        <v>53131609</v>
      </c>
      <c r="MXD1792" s="62">
        <v>53131609</v>
      </c>
      <c r="MXE1792" s="62">
        <v>53131609</v>
      </c>
      <c r="MXF1792" s="62">
        <v>53131609</v>
      </c>
      <c r="MXG1792" s="62">
        <v>53131609</v>
      </c>
      <c r="MXH1792" s="62">
        <v>53131609</v>
      </c>
      <c r="MXI1792" s="62">
        <v>53131609</v>
      </c>
      <c r="MXJ1792" s="62">
        <v>53131609</v>
      </c>
      <c r="MXK1792" s="62">
        <v>53131609</v>
      </c>
      <c r="MXL1792" s="62">
        <v>53131609</v>
      </c>
      <c r="MXM1792" s="62">
        <v>53131609</v>
      </c>
      <c r="MXN1792" s="62">
        <v>53131609</v>
      </c>
      <c r="MXO1792" s="62">
        <v>53131609</v>
      </c>
      <c r="MXP1792" s="62">
        <v>53131609</v>
      </c>
      <c r="MXQ1792" s="62">
        <v>53131609</v>
      </c>
      <c r="MXR1792" s="62">
        <v>53131609</v>
      </c>
      <c r="MXS1792" s="62">
        <v>53131609</v>
      </c>
      <c r="MXT1792" s="62">
        <v>53131609</v>
      </c>
      <c r="MXU1792" s="62">
        <v>53131609</v>
      </c>
      <c r="MXV1792" s="62">
        <v>53131609</v>
      </c>
      <c r="MXW1792" s="62">
        <v>53131609</v>
      </c>
      <c r="MXX1792" s="62">
        <v>53131609</v>
      </c>
      <c r="MXY1792" s="62">
        <v>53131609</v>
      </c>
      <c r="MXZ1792" s="62">
        <v>53131609</v>
      </c>
      <c r="MYA1792" s="62">
        <v>53131609</v>
      </c>
      <c r="MYB1792" s="62">
        <v>53131609</v>
      </c>
      <c r="MYC1792" s="62">
        <v>53131609</v>
      </c>
      <c r="MYD1792" s="62">
        <v>53131609</v>
      </c>
      <c r="MYE1792" s="62">
        <v>53131609</v>
      </c>
      <c r="MYF1792" s="62">
        <v>53131609</v>
      </c>
      <c r="MYG1792" s="62">
        <v>53131609</v>
      </c>
      <c r="MYH1792" s="62">
        <v>53131609</v>
      </c>
      <c r="MYI1792" s="62">
        <v>53131609</v>
      </c>
      <c r="MYJ1792" s="62">
        <v>53131609</v>
      </c>
      <c r="MYK1792" s="62">
        <v>53131609</v>
      </c>
      <c r="MYL1792" s="62">
        <v>53131609</v>
      </c>
      <c r="MYM1792" s="62">
        <v>53131609</v>
      </c>
      <c r="MYN1792" s="62">
        <v>53131609</v>
      </c>
      <c r="MYO1792" s="62">
        <v>53131609</v>
      </c>
      <c r="MYP1792" s="62">
        <v>53131609</v>
      </c>
      <c r="MYQ1792" s="62">
        <v>53131609</v>
      </c>
      <c r="MYR1792" s="62">
        <v>53131609</v>
      </c>
      <c r="MYS1792" s="62">
        <v>53131609</v>
      </c>
      <c r="MYT1792" s="62">
        <v>53131609</v>
      </c>
      <c r="MYU1792" s="62">
        <v>53131609</v>
      </c>
      <c r="MYV1792" s="62">
        <v>53131609</v>
      </c>
      <c r="MYW1792" s="62">
        <v>53131609</v>
      </c>
      <c r="MYX1792" s="62">
        <v>53131609</v>
      </c>
      <c r="MYY1792" s="62">
        <v>53131609</v>
      </c>
      <c r="MYZ1792" s="62">
        <v>53131609</v>
      </c>
      <c r="MZA1792" s="62">
        <v>53131609</v>
      </c>
      <c r="MZB1792" s="62">
        <v>53131609</v>
      </c>
      <c r="MZC1792" s="62">
        <v>53131609</v>
      </c>
      <c r="MZD1792" s="62">
        <v>53131609</v>
      </c>
      <c r="MZE1792" s="62">
        <v>53131609</v>
      </c>
      <c r="MZF1792" s="62">
        <v>53131609</v>
      </c>
      <c r="MZG1792" s="62">
        <v>53131609</v>
      </c>
      <c r="MZH1792" s="62">
        <v>53131609</v>
      </c>
      <c r="MZI1792" s="62">
        <v>53131609</v>
      </c>
      <c r="MZJ1792" s="62">
        <v>53131609</v>
      </c>
      <c r="MZK1792" s="62">
        <v>53131609</v>
      </c>
      <c r="MZL1792" s="62">
        <v>53131609</v>
      </c>
      <c r="MZM1792" s="62">
        <v>53131609</v>
      </c>
      <c r="MZN1792" s="62">
        <v>53131609</v>
      </c>
      <c r="MZO1792" s="62">
        <v>53131609</v>
      </c>
      <c r="MZP1792" s="62">
        <v>53131609</v>
      </c>
      <c r="MZQ1792" s="62">
        <v>53131609</v>
      </c>
      <c r="MZR1792" s="62">
        <v>53131609</v>
      </c>
      <c r="MZS1792" s="62">
        <v>53131609</v>
      </c>
      <c r="MZT1792" s="62">
        <v>53131609</v>
      </c>
      <c r="MZU1792" s="62">
        <v>53131609</v>
      </c>
      <c r="MZV1792" s="62">
        <v>53131609</v>
      </c>
      <c r="MZW1792" s="62">
        <v>53131609</v>
      </c>
      <c r="MZX1792" s="62">
        <v>53131609</v>
      </c>
      <c r="MZY1792" s="62">
        <v>53131609</v>
      </c>
      <c r="MZZ1792" s="62">
        <v>53131609</v>
      </c>
      <c r="NAA1792" s="62">
        <v>53131609</v>
      </c>
      <c r="NAB1792" s="62">
        <v>53131609</v>
      </c>
      <c r="NAC1792" s="62">
        <v>53131609</v>
      </c>
      <c r="NAD1792" s="62">
        <v>53131609</v>
      </c>
      <c r="NAE1792" s="62">
        <v>53131609</v>
      </c>
      <c r="NAF1792" s="62">
        <v>53131609</v>
      </c>
      <c r="NAG1792" s="62">
        <v>53131609</v>
      </c>
      <c r="NAH1792" s="62">
        <v>53131609</v>
      </c>
      <c r="NAI1792" s="62">
        <v>53131609</v>
      </c>
      <c r="NAJ1792" s="62">
        <v>53131609</v>
      </c>
      <c r="NAK1792" s="62">
        <v>53131609</v>
      </c>
      <c r="NAL1792" s="62">
        <v>53131609</v>
      </c>
      <c r="NAM1792" s="62">
        <v>53131609</v>
      </c>
      <c r="NAN1792" s="62">
        <v>53131609</v>
      </c>
      <c r="NAO1792" s="62">
        <v>53131609</v>
      </c>
      <c r="NAP1792" s="62">
        <v>53131609</v>
      </c>
      <c r="NAQ1792" s="62">
        <v>53131609</v>
      </c>
      <c r="NAR1792" s="62">
        <v>53131609</v>
      </c>
      <c r="NAS1792" s="62">
        <v>53131609</v>
      </c>
      <c r="NAT1792" s="62">
        <v>53131609</v>
      </c>
      <c r="NAU1792" s="62">
        <v>53131609</v>
      </c>
      <c r="NAV1792" s="62">
        <v>53131609</v>
      </c>
      <c r="NAW1792" s="62">
        <v>53131609</v>
      </c>
      <c r="NAX1792" s="62">
        <v>53131609</v>
      </c>
      <c r="NAY1792" s="62">
        <v>53131609</v>
      </c>
      <c r="NAZ1792" s="62">
        <v>53131609</v>
      </c>
      <c r="NBA1792" s="62">
        <v>53131609</v>
      </c>
      <c r="NBB1792" s="62">
        <v>53131609</v>
      </c>
      <c r="NBC1792" s="62">
        <v>53131609</v>
      </c>
      <c r="NBD1792" s="62">
        <v>53131609</v>
      </c>
      <c r="NBE1792" s="62">
        <v>53131609</v>
      </c>
      <c r="NBF1792" s="62">
        <v>53131609</v>
      </c>
      <c r="NBG1792" s="62">
        <v>53131609</v>
      </c>
      <c r="NBH1792" s="62">
        <v>53131609</v>
      </c>
      <c r="NBI1792" s="62">
        <v>53131609</v>
      </c>
      <c r="NBJ1792" s="62">
        <v>53131609</v>
      </c>
      <c r="NBK1792" s="62">
        <v>53131609</v>
      </c>
      <c r="NBL1792" s="62">
        <v>53131609</v>
      </c>
      <c r="NBM1792" s="62">
        <v>53131609</v>
      </c>
      <c r="NBN1792" s="62">
        <v>53131609</v>
      </c>
      <c r="NBO1792" s="62">
        <v>53131609</v>
      </c>
      <c r="NBP1792" s="62">
        <v>53131609</v>
      </c>
      <c r="NBQ1792" s="62">
        <v>53131609</v>
      </c>
      <c r="NBR1792" s="62">
        <v>53131609</v>
      </c>
      <c r="NBS1792" s="62">
        <v>53131609</v>
      </c>
      <c r="NBT1792" s="62">
        <v>53131609</v>
      </c>
      <c r="NBU1792" s="62">
        <v>53131609</v>
      </c>
      <c r="NBV1792" s="62">
        <v>53131609</v>
      </c>
      <c r="NBW1792" s="62">
        <v>53131609</v>
      </c>
      <c r="NBX1792" s="62">
        <v>53131609</v>
      </c>
      <c r="NBY1792" s="62">
        <v>53131609</v>
      </c>
      <c r="NBZ1792" s="62">
        <v>53131609</v>
      </c>
      <c r="NCA1792" s="62">
        <v>53131609</v>
      </c>
      <c r="NCB1792" s="62">
        <v>53131609</v>
      </c>
      <c r="NCC1792" s="62">
        <v>53131609</v>
      </c>
      <c r="NCD1792" s="62">
        <v>53131609</v>
      </c>
      <c r="NCE1792" s="62">
        <v>53131609</v>
      </c>
      <c r="NCF1792" s="62">
        <v>53131609</v>
      </c>
      <c r="NCG1792" s="62">
        <v>53131609</v>
      </c>
      <c r="NCH1792" s="62">
        <v>53131609</v>
      </c>
      <c r="NCI1792" s="62">
        <v>53131609</v>
      </c>
      <c r="NCJ1792" s="62">
        <v>53131609</v>
      </c>
      <c r="NCK1792" s="62">
        <v>53131609</v>
      </c>
      <c r="NCL1792" s="62">
        <v>53131609</v>
      </c>
      <c r="NCM1792" s="62">
        <v>53131609</v>
      </c>
      <c r="NCN1792" s="62">
        <v>53131609</v>
      </c>
      <c r="NCO1792" s="62">
        <v>53131609</v>
      </c>
      <c r="NCP1792" s="62">
        <v>53131609</v>
      </c>
      <c r="NCQ1792" s="62">
        <v>53131609</v>
      </c>
      <c r="NCR1792" s="62">
        <v>53131609</v>
      </c>
      <c r="NCS1792" s="62">
        <v>53131609</v>
      </c>
      <c r="NCT1792" s="62">
        <v>53131609</v>
      </c>
      <c r="NCU1792" s="62">
        <v>53131609</v>
      </c>
      <c r="NCV1792" s="62">
        <v>53131609</v>
      </c>
      <c r="NCW1792" s="62">
        <v>53131609</v>
      </c>
      <c r="NCX1792" s="62">
        <v>53131609</v>
      </c>
      <c r="NCY1792" s="62">
        <v>53131609</v>
      </c>
      <c r="NCZ1792" s="62">
        <v>53131609</v>
      </c>
      <c r="NDA1792" s="62">
        <v>53131609</v>
      </c>
      <c r="NDB1792" s="62">
        <v>53131609</v>
      </c>
      <c r="NDC1792" s="62">
        <v>53131609</v>
      </c>
      <c r="NDD1792" s="62">
        <v>53131609</v>
      </c>
      <c r="NDE1792" s="62">
        <v>53131609</v>
      </c>
      <c r="NDF1792" s="62">
        <v>53131609</v>
      </c>
      <c r="NDG1792" s="62">
        <v>53131609</v>
      </c>
      <c r="NDH1792" s="62">
        <v>53131609</v>
      </c>
      <c r="NDI1792" s="62">
        <v>53131609</v>
      </c>
      <c r="NDJ1792" s="62">
        <v>53131609</v>
      </c>
      <c r="NDK1792" s="62">
        <v>53131609</v>
      </c>
      <c r="NDL1792" s="62">
        <v>53131609</v>
      </c>
      <c r="NDM1792" s="62">
        <v>53131609</v>
      </c>
      <c r="NDN1792" s="62">
        <v>53131609</v>
      </c>
      <c r="NDO1792" s="62">
        <v>53131609</v>
      </c>
      <c r="NDP1792" s="62">
        <v>53131609</v>
      </c>
      <c r="NDQ1792" s="62">
        <v>53131609</v>
      </c>
      <c r="NDR1792" s="62">
        <v>53131609</v>
      </c>
      <c r="NDS1792" s="62">
        <v>53131609</v>
      </c>
      <c r="NDT1792" s="62">
        <v>53131609</v>
      </c>
      <c r="NDU1792" s="62">
        <v>53131609</v>
      </c>
      <c r="NDV1792" s="62">
        <v>53131609</v>
      </c>
      <c r="NDW1792" s="62">
        <v>53131609</v>
      </c>
      <c r="NDX1792" s="62">
        <v>53131609</v>
      </c>
      <c r="NDY1792" s="62">
        <v>53131609</v>
      </c>
      <c r="NDZ1792" s="62">
        <v>53131609</v>
      </c>
      <c r="NEA1792" s="62">
        <v>53131609</v>
      </c>
      <c r="NEB1792" s="62">
        <v>53131609</v>
      </c>
      <c r="NEC1792" s="62">
        <v>53131609</v>
      </c>
      <c r="NED1792" s="62">
        <v>53131609</v>
      </c>
      <c r="NEE1792" s="62">
        <v>53131609</v>
      </c>
      <c r="NEF1792" s="62">
        <v>53131609</v>
      </c>
      <c r="NEG1792" s="62">
        <v>53131609</v>
      </c>
      <c r="NEH1792" s="62">
        <v>53131609</v>
      </c>
      <c r="NEI1792" s="62">
        <v>53131609</v>
      </c>
      <c r="NEJ1792" s="62">
        <v>53131609</v>
      </c>
      <c r="NEK1792" s="62">
        <v>53131609</v>
      </c>
      <c r="NEL1792" s="62">
        <v>53131609</v>
      </c>
      <c r="NEM1792" s="62">
        <v>53131609</v>
      </c>
      <c r="NEN1792" s="62">
        <v>53131609</v>
      </c>
      <c r="NEO1792" s="62">
        <v>53131609</v>
      </c>
      <c r="NEP1792" s="62">
        <v>53131609</v>
      </c>
      <c r="NEQ1792" s="62">
        <v>53131609</v>
      </c>
      <c r="NER1792" s="62">
        <v>53131609</v>
      </c>
      <c r="NES1792" s="62">
        <v>53131609</v>
      </c>
      <c r="NET1792" s="62">
        <v>53131609</v>
      </c>
      <c r="NEU1792" s="62">
        <v>53131609</v>
      </c>
      <c r="NEV1792" s="62">
        <v>53131609</v>
      </c>
      <c r="NEW1792" s="62">
        <v>53131609</v>
      </c>
      <c r="NEX1792" s="62">
        <v>53131609</v>
      </c>
      <c r="NEY1792" s="62">
        <v>53131609</v>
      </c>
      <c r="NEZ1792" s="62">
        <v>53131609</v>
      </c>
      <c r="NFA1792" s="62">
        <v>53131609</v>
      </c>
      <c r="NFB1792" s="62">
        <v>53131609</v>
      </c>
      <c r="NFC1792" s="62">
        <v>53131609</v>
      </c>
      <c r="NFD1792" s="62">
        <v>53131609</v>
      </c>
      <c r="NFE1792" s="62">
        <v>53131609</v>
      </c>
      <c r="NFF1792" s="62">
        <v>53131609</v>
      </c>
      <c r="NFG1792" s="62">
        <v>53131609</v>
      </c>
      <c r="NFH1792" s="62">
        <v>53131609</v>
      </c>
      <c r="NFI1792" s="62">
        <v>53131609</v>
      </c>
      <c r="NFJ1792" s="62">
        <v>53131609</v>
      </c>
      <c r="NFK1792" s="62">
        <v>53131609</v>
      </c>
      <c r="NFL1792" s="62">
        <v>53131609</v>
      </c>
      <c r="NFM1792" s="62">
        <v>53131609</v>
      </c>
      <c r="NFN1792" s="62">
        <v>53131609</v>
      </c>
      <c r="NFO1792" s="62">
        <v>53131609</v>
      </c>
      <c r="NFP1792" s="62">
        <v>53131609</v>
      </c>
      <c r="NFQ1792" s="62">
        <v>53131609</v>
      </c>
      <c r="NFR1792" s="62">
        <v>53131609</v>
      </c>
      <c r="NFS1792" s="62">
        <v>53131609</v>
      </c>
      <c r="NFT1792" s="62">
        <v>53131609</v>
      </c>
      <c r="NFU1792" s="62">
        <v>53131609</v>
      </c>
      <c r="NFV1792" s="62">
        <v>53131609</v>
      </c>
      <c r="NFW1792" s="62">
        <v>53131609</v>
      </c>
      <c r="NFX1792" s="62">
        <v>53131609</v>
      </c>
      <c r="NFY1792" s="62">
        <v>53131609</v>
      </c>
      <c r="NFZ1792" s="62">
        <v>53131609</v>
      </c>
      <c r="NGA1792" s="62">
        <v>53131609</v>
      </c>
      <c r="NGB1792" s="62">
        <v>53131609</v>
      </c>
      <c r="NGC1792" s="62">
        <v>53131609</v>
      </c>
      <c r="NGD1792" s="62">
        <v>53131609</v>
      </c>
      <c r="NGE1792" s="62">
        <v>53131609</v>
      </c>
      <c r="NGF1792" s="62">
        <v>53131609</v>
      </c>
      <c r="NGG1792" s="62">
        <v>53131609</v>
      </c>
      <c r="NGH1792" s="62">
        <v>53131609</v>
      </c>
      <c r="NGI1792" s="62">
        <v>53131609</v>
      </c>
      <c r="NGJ1792" s="62">
        <v>53131609</v>
      </c>
      <c r="NGK1792" s="62">
        <v>53131609</v>
      </c>
      <c r="NGL1792" s="62">
        <v>53131609</v>
      </c>
      <c r="NGM1792" s="62">
        <v>53131609</v>
      </c>
      <c r="NGN1792" s="62">
        <v>53131609</v>
      </c>
      <c r="NGO1792" s="62">
        <v>53131609</v>
      </c>
      <c r="NGP1792" s="62">
        <v>53131609</v>
      </c>
      <c r="NGQ1792" s="62">
        <v>53131609</v>
      </c>
      <c r="NGR1792" s="62">
        <v>53131609</v>
      </c>
      <c r="NGS1792" s="62">
        <v>53131609</v>
      </c>
      <c r="NGT1792" s="62">
        <v>53131609</v>
      </c>
      <c r="NGU1792" s="62">
        <v>53131609</v>
      </c>
      <c r="NGV1792" s="62">
        <v>53131609</v>
      </c>
      <c r="NGW1792" s="62">
        <v>53131609</v>
      </c>
      <c r="NGX1792" s="62">
        <v>53131609</v>
      </c>
      <c r="NGY1792" s="62">
        <v>53131609</v>
      </c>
      <c r="NGZ1792" s="62">
        <v>53131609</v>
      </c>
      <c r="NHA1792" s="62">
        <v>53131609</v>
      </c>
      <c r="NHB1792" s="62">
        <v>53131609</v>
      </c>
      <c r="NHC1792" s="62">
        <v>53131609</v>
      </c>
      <c r="NHD1792" s="62">
        <v>53131609</v>
      </c>
      <c r="NHE1792" s="62">
        <v>53131609</v>
      </c>
      <c r="NHF1792" s="62">
        <v>53131609</v>
      </c>
      <c r="NHG1792" s="62">
        <v>53131609</v>
      </c>
      <c r="NHH1792" s="62">
        <v>53131609</v>
      </c>
      <c r="NHI1792" s="62">
        <v>53131609</v>
      </c>
      <c r="NHJ1792" s="62">
        <v>53131609</v>
      </c>
      <c r="NHK1792" s="62">
        <v>53131609</v>
      </c>
      <c r="NHL1792" s="62">
        <v>53131609</v>
      </c>
      <c r="NHM1792" s="62">
        <v>53131609</v>
      </c>
      <c r="NHN1792" s="62">
        <v>53131609</v>
      </c>
      <c r="NHO1792" s="62">
        <v>53131609</v>
      </c>
      <c r="NHP1792" s="62">
        <v>53131609</v>
      </c>
      <c r="NHQ1792" s="62">
        <v>53131609</v>
      </c>
      <c r="NHR1792" s="62">
        <v>53131609</v>
      </c>
      <c r="NHS1792" s="62">
        <v>53131609</v>
      </c>
      <c r="NHT1792" s="62">
        <v>53131609</v>
      </c>
      <c r="NHU1792" s="62">
        <v>53131609</v>
      </c>
      <c r="NHV1792" s="62">
        <v>53131609</v>
      </c>
      <c r="NHW1792" s="62">
        <v>53131609</v>
      </c>
      <c r="NHX1792" s="62">
        <v>53131609</v>
      </c>
      <c r="NHY1792" s="62">
        <v>53131609</v>
      </c>
      <c r="NHZ1792" s="62">
        <v>53131609</v>
      </c>
      <c r="NIA1792" s="62">
        <v>53131609</v>
      </c>
      <c r="NIB1792" s="62">
        <v>53131609</v>
      </c>
      <c r="NIC1792" s="62">
        <v>53131609</v>
      </c>
      <c r="NID1792" s="62">
        <v>53131609</v>
      </c>
      <c r="NIE1792" s="62">
        <v>53131609</v>
      </c>
      <c r="NIF1792" s="62">
        <v>53131609</v>
      </c>
      <c r="NIG1792" s="62">
        <v>53131609</v>
      </c>
      <c r="NIH1792" s="62">
        <v>53131609</v>
      </c>
      <c r="NII1792" s="62">
        <v>53131609</v>
      </c>
      <c r="NIJ1792" s="62">
        <v>53131609</v>
      </c>
      <c r="NIK1792" s="62">
        <v>53131609</v>
      </c>
      <c r="NIL1792" s="62">
        <v>53131609</v>
      </c>
      <c r="NIM1792" s="62">
        <v>53131609</v>
      </c>
      <c r="NIN1792" s="62">
        <v>53131609</v>
      </c>
      <c r="NIO1792" s="62">
        <v>53131609</v>
      </c>
      <c r="NIP1792" s="62">
        <v>53131609</v>
      </c>
      <c r="NIQ1792" s="62">
        <v>53131609</v>
      </c>
      <c r="NIR1792" s="62">
        <v>53131609</v>
      </c>
      <c r="NIS1792" s="62">
        <v>53131609</v>
      </c>
      <c r="NIT1792" s="62">
        <v>53131609</v>
      </c>
      <c r="NIU1792" s="62">
        <v>53131609</v>
      </c>
      <c r="NIV1792" s="62">
        <v>53131609</v>
      </c>
      <c r="NIW1792" s="62">
        <v>53131609</v>
      </c>
      <c r="NIX1792" s="62">
        <v>53131609</v>
      </c>
      <c r="NIY1792" s="62">
        <v>53131609</v>
      </c>
      <c r="NIZ1792" s="62">
        <v>53131609</v>
      </c>
      <c r="NJA1792" s="62">
        <v>53131609</v>
      </c>
      <c r="NJB1792" s="62">
        <v>53131609</v>
      </c>
      <c r="NJC1792" s="62">
        <v>53131609</v>
      </c>
      <c r="NJD1792" s="62">
        <v>53131609</v>
      </c>
      <c r="NJE1792" s="62">
        <v>53131609</v>
      </c>
      <c r="NJF1792" s="62">
        <v>53131609</v>
      </c>
      <c r="NJG1792" s="62">
        <v>53131609</v>
      </c>
      <c r="NJH1792" s="62">
        <v>53131609</v>
      </c>
      <c r="NJI1792" s="62">
        <v>53131609</v>
      </c>
      <c r="NJJ1792" s="62">
        <v>53131609</v>
      </c>
      <c r="NJK1792" s="62">
        <v>53131609</v>
      </c>
      <c r="NJL1792" s="62">
        <v>53131609</v>
      </c>
      <c r="NJM1792" s="62">
        <v>53131609</v>
      </c>
      <c r="NJN1792" s="62">
        <v>53131609</v>
      </c>
      <c r="NJO1792" s="62">
        <v>53131609</v>
      </c>
      <c r="NJP1792" s="62">
        <v>53131609</v>
      </c>
      <c r="NJQ1792" s="62">
        <v>53131609</v>
      </c>
      <c r="NJR1792" s="62">
        <v>53131609</v>
      </c>
      <c r="NJS1792" s="62">
        <v>53131609</v>
      </c>
      <c r="NJT1792" s="62">
        <v>53131609</v>
      </c>
      <c r="NJU1792" s="62">
        <v>53131609</v>
      </c>
      <c r="NJV1792" s="62">
        <v>53131609</v>
      </c>
      <c r="NJW1792" s="62">
        <v>53131609</v>
      </c>
      <c r="NJX1792" s="62">
        <v>53131609</v>
      </c>
      <c r="NJY1792" s="62">
        <v>53131609</v>
      </c>
      <c r="NJZ1792" s="62">
        <v>53131609</v>
      </c>
      <c r="NKA1792" s="62">
        <v>53131609</v>
      </c>
      <c r="NKB1792" s="62">
        <v>53131609</v>
      </c>
      <c r="NKC1792" s="62">
        <v>53131609</v>
      </c>
      <c r="NKD1792" s="62">
        <v>53131609</v>
      </c>
      <c r="NKE1792" s="62">
        <v>53131609</v>
      </c>
      <c r="NKF1792" s="62">
        <v>53131609</v>
      </c>
      <c r="NKG1792" s="62">
        <v>53131609</v>
      </c>
      <c r="NKH1792" s="62">
        <v>53131609</v>
      </c>
      <c r="NKI1792" s="62">
        <v>53131609</v>
      </c>
      <c r="NKJ1792" s="62">
        <v>53131609</v>
      </c>
      <c r="NKK1792" s="62">
        <v>53131609</v>
      </c>
      <c r="NKL1792" s="62">
        <v>53131609</v>
      </c>
      <c r="NKM1792" s="62">
        <v>53131609</v>
      </c>
      <c r="NKN1792" s="62">
        <v>53131609</v>
      </c>
      <c r="NKO1792" s="62">
        <v>53131609</v>
      </c>
      <c r="NKP1792" s="62">
        <v>53131609</v>
      </c>
      <c r="NKQ1792" s="62">
        <v>53131609</v>
      </c>
      <c r="NKR1792" s="62">
        <v>53131609</v>
      </c>
      <c r="NKS1792" s="62">
        <v>53131609</v>
      </c>
      <c r="NKT1792" s="62">
        <v>53131609</v>
      </c>
      <c r="NKU1792" s="62">
        <v>53131609</v>
      </c>
      <c r="NKV1792" s="62">
        <v>53131609</v>
      </c>
      <c r="NKW1792" s="62">
        <v>53131609</v>
      </c>
      <c r="NKX1792" s="62">
        <v>53131609</v>
      </c>
      <c r="NKY1792" s="62">
        <v>53131609</v>
      </c>
      <c r="NKZ1792" s="62">
        <v>53131609</v>
      </c>
      <c r="NLA1792" s="62">
        <v>53131609</v>
      </c>
      <c r="NLB1792" s="62">
        <v>53131609</v>
      </c>
      <c r="NLC1792" s="62">
        <v>53131609</v>
      </c>
      <c r="NLD1792" s="62">
        <v>53131609</v>
      </c>
      <c r="NLE1792" s="62">
        <v>53131609</v>
      </c>
      <c r="NLF1792" s="62">
        <v>53131609</v>
      </c>
      <c r="NLG1792" s="62">
        <v>53131609</v>
      </c>
      <c r="NLH1792" s="62">
        <v>53131609</v>
      </c>
      <c r="NLI1792" s="62">
        <v>53131609</v>
      </c>
      <c r="NLJ1792" s="62">
        <v>53131609</v>
      </c>
      <c r="NLK1792" s="62">
        <v>53131609</v>
      </c>
      <c r="NLL1792" s="62">
        <v>53131609</v>
      </c>
      <c r="NLM1792" s="62">
        <v>53131609</v>
      </c>
      <c r="NLN1792" s="62">
        <v>53131609</v>
      </c>
      <c r="NLO1792" s="62">
        <v>53131609</v>
      </c>
      <c r="NLP1792" s="62">
        <v>53131609</v>
      </c>
      <c r="NLQ1792" s="62">
        <v>53131609</v>
      </c>
      <c r="NLR1792" s="62">
        <v>53131609</v>
      </c>
      <c r="NLS1792" s="62">
        <v>53131609</v>
      </c>
      <c r="NLT1792" s="62">
        <v>53131609</v>
      </c>
      <c r="NLU1792" s="62">
        <v>53131609</v>
      </c>
      <c r="NLV1792" s="62">
        <v>53131609</v>
      </c>
      <c r="NLW1792" s="62">
        <v>53131609</v>
      </c>
      <c r="NLX1792" s="62">
        <v>53131609</v>
      </c>
      <c r="NLY1792" s="62">
        <v>53131609</v>
      </c>
      <c r="NLZ1792" s="62">
        <v>53131609</v>
      </c>
      <c r="NMA1792" s="62">
        <v>53131609</v>
      </c>
      <c r="NMB1792" s="62">
        <v>53131609</v>
      </c>
      <c r="NMC1792" s="62">
        <v>53131609</v>
      </c>
      <c r="NMD1792" s="62">
        <v>53131609</v>
      </c>
      <c r="NME1792" s="62">
        <v>53131609</v>
      </c>
      <c r="NMF1792" s="62">
        <v>53131609</v>
      </c>
      <c r="NMG1792" s="62">
        <v>53131609</v>
      </c>
      <c r="NMH1792" s="62">
        <v>53131609</v>
      </c>
      <c r="NMI1792" s="62">
        <v>53131609</v>
      </c>
      <c r="NMJ1792" s="62">
        <v>53131609</v>
      </c>
      <c r="NMK1792" s="62">
        <v>53131609</v>
      </c>
      <c r="NML1792" s="62">
        <v>53131609</v>
      </c>
      <c r="NMM1792" s="62">
        <v>53131609</v>
      </c>
      <c r="NMN1792" s="62">
        <v>53131609</v>
      </c>
      <c r="NMO1792" s="62">
        <v>53131609</v>
      </c>
      <c r="NMP1792" s="62">
        <v>53131609</v>
      </c>
      <c r="NMQ1792" s="62">
        <v>53131609</v>
      </c>
      <c r="NMR1792" s="62">
        <v>53131609</v>
      </c>
      <c r="NMS1792" s="62">
        <v>53131609</v>
      </c>
      <c r="NMT1792" s="62">
        <v>53131609</v>
      </c>
      <c r="NMU1792" s="62">
        <v>53131609</v>
      </c>
      <c r="NMV1792" s="62">
        <v>53131609</v>
      </c>
      <c r="NMW1792" s="62">
        <v>53131609</v>
      </c>
      <c r="NMX1792" s="62">
        <v>53131609</v>
      </c>
      <c r="NMY1792" s="62">
        <v>53131609</v>
      </c>
      <c r="NMZ1792" s="62">
        <v>53131609</v>
      </c>
      <c r="NNA1792" s="62">
        <v>53131609</v>
      </c>
      <c r="NNB1792" s="62">
        <v>53131609</v>
      </c>
      <c r="NNC1792" s="62">
        <v>53131609</v>
      </c>
      <c r="NND1792" s="62">
        <v>53131609</v>
      </c>
      <c r="NNE1792" s="62">
        <v>53131609</v>
      </c>
      <c r="NNF1792" s="62">
        <v>53131609</v>
      </c>
      <c r="NNG1792" s="62">
        <v>53131609</v>
      </c>
      <c r="NNH1792" s="62">
        <v>53131609</v>
      </c>
      <c r="NNI1792" s="62">
        <v>53131609</v>
      </c>
      <c r="NNJ1792" s="62">
        <v>53131609</v>
      </c>
      <c r="NNK1792" s="62">
        <v>53131609</v>
      </c>
      <c r="NNL1792" s="62">
        <v>53131609</v>
      </c>
      <c r="NNM1792" s="62">
        <v>53131609</v>
      </c>
      <c r="NNN1792" s="62">
        <v>53131609</v>
      </c>
      <c r="NNO1792" s="62">
        <v>53131609</v>
      </c>
      <c r="NNP1792" s="62">
        <v>53131609</v>
      </c>
      <c r="NNQ1792" s="62">
        <v>53131609</v>
      </c>
      <c r="NNR1792" s="62">
        <v>53131609</v>
      </c>
      <c r="NNS1792" s="62">
        <v>53131609</v>
      </c>
      <c r="NNT1792" s="62">
        <v>53131609</v>
      </c>
      <c r="NNU1792" s="62">
        <v>53131609</v>
      </c>
      <c r="NNV1792" s="62">
        <v>53131609</v>
      </c>
      <c r="NNW1792" s="62">
        <v>53131609</v>
      </c>
      <c r="NNX1792" s="62">
        <v>53131609</v>
      </c>
      <c r="NNY1792" s="62">
        <v>53131609</v>
      </c>
      <c r="NNZ1792" s="62">
        <v>53131609</v>
      </c>
      <c r="NOA1792" s="62">
        <v>53131609</v>
      </c>
      <c r="NOB1792" s="62">
        <v>53131609</v>
      </c>
      <c r="NOC1792" s="62">
        <v>53131609</v>
      </c>
      <c r="NOD1792" s="62">
        <v>53131609</v>
      </c>
      <c r="NOE1792" s="62">
        <v>53131609</v>
      </c>
      <c r="NOF1792" s="62">
        <v>53131609</v>
      </c>
      <c r="NOG1792" s="62">
        <v>53131609</v>
      </c>
      <c r="NOH1792" s="62">
        <v>53131609</v>
      </c>
      <c r="NOI1792" s="62">
        <v>53131609</v>
      </c>
      <c r="NOJ1792" s="62">
        <v>53131609</v>
      </c>
      <c r="NOK1792" s="62">
        <v>53131609</v>
      </c>
      <c r="NOL1792" s="62">
        <v>53131609</v>
      </c>
      <c r="NOM1792" s="62">
        <v>53131609</v>
      </c>
      <c r="NON1792" s="62">
        <v>53131609</v>
      </c>
      <c r="NOO1792" s="62">
        <v>53131609</v>
      </c>
      <c r="NOP1792" s="62">
        <v>53131609</v>
      </c>
      <c r="NOQ1792" s="62">
        <v>53131609</v>
      </c>
      <c r="NOR1792" s="62">
        <v>53131609</v>
      </c>
      <c r="NOS1792" s="62">
        <v>53131609</v>
      </c>
      <c r="NOT1792" s="62">
        <v>53131609</v>
      </c>
      <c r="NOU1792" s="62">
        <v>53131609</v>
      </c>
      <c r="NOV1792" s="62">
        <v>53131609</v>
      </c>
      <c r="NOW1792" s="62">
        <v>53131609</v>
      </c>
      <c r="NOX1792" s="62">
        <v>53131609</v>
      </c>
      <c r="NOY1792" s="62">
        <v>53131609</v>
      </c>
      <c r="NOZ1792" s="62">
        <v>53131609</v>
      </c>
      <c r="NPA1792" s="62">
        <v>53131609</v>
      </c>
      <c r="NPB1792" s="62">
        <v>53131609</v>
      </c>
      <c r="NPC1792" s="62">
        <v>53131609</v>
      </c>
      <c r="NPD1792" s="62">
        <v>53131609</v>
      </c>
      <c r="NPE1792" s="62">
        <v>53131609</v>
      </c>
      <c r="NPF1792" s="62">
        <v>53131609</v>
      </c>
      <c r="NPG1792" s="62">
        <v>53131609</v>
      </c>
      <c r="NPH1792" s="62">
        <v>53131609</v>
      </c>
      <c r="NPI1792" s="62">
        <v>53131609</v>
      </c>
      <c r="NPJ1792" s="62">
        <v>53131609</v>
      </c>
      <c r="NPK1792" s="62">
        <v>53131609</v>
      </c>
      <c r="NPL1792" s="62">
        <v>53131609</v>
      </c>
      <c r="NPM1792" s="62">
        <v>53131609</v>
      </c>
      <c r="NPN1792" s="62">
        <v>53131609</v>
      </c>
      <c r="NPO1792" s="62">
        <v>53131609</v>
      </c>
      <c r="NPP1792" s="62">
        <v>53131609</v>
      </c>
      <c r="NPQ1792" s="62">
        <v>53131609</v>
      </c>
      <c r="NPR1792" s="62">
        <v>53131609</v>
      </c>
      <c r="NPS1792" s="62">
        <v>53131609</v>
      </c>
      <c r="NPT1792" s="62">
        <v>53131609</v>
      </c>
      <c r="NPU1792" s="62">
        <v>53131609</v>
      </c>
      <c r="NPV1792" s="62">
        <v>53131609</v>
      </c>
      <c r="NPW1792" s="62">
        <v>53131609</v>
      </c>
      <c r="NPX1792" s="62">
        <v>53131609</v>
      </c>
      <c r="NPY1792" s="62">
        <v>53131609</v>
      </c>
      <c r="NPZ1792" s="62">
        <v>53131609</v>
      </c>
      <c r="NQA1792" s="62">
        <v>53131609</v>
      </c>
      <c r="NQB1792" s="62">
        <v>53131609</v>
      </c>
      <c r="NQC1792" s="62">
        <v>53131609</v>
      </c>
      <c r="NQD1792" s="62">
        <v>53131609</v>
      </c>
      <c r="NQE1792" s="62">
        <v>53131609</v>
      </c>
      <c r="NQF1792" s="62">
        <v>53131609</v>
      </c>
      <c r="NQG1792" s="62">
        <v>53131609</v>
      </c>
      <c r="NQH1792" s="62">
        <v>53131609</v>
      </c>
      <c r="NQI1792" s="62">
        <v>53131609</v>
      </c>
      <c r="NQJ1792" s="62">
        <v>53131609</v>
      </c>
      <c r="NQK1792" s="62">
        <v>53131609</v>
      </c>
      <c r="NQL1792" s="62">
        <v>53131609</v>
      </c>
      <c r="NQM1792" s="62">
        <v>53131609</v>
      </c>
      <c r="NQN1792" s="62">
        <v>53131609</v>
      </c>
      <c r="NQO1792" s="62">
        <v>53131609</v>
      </c>
      <c r="NQP1792" s="62">
        <v>53131609</v>
      </c>
      <c r="NQQ1792" s="62">
        <v>53131609</v>
      </c>
      <c r="NQR1792" s="62">
        <v>53131609</v>
      </c>
      <c r="NQS1792" s="62">
        <v>53131609</v>
      </c>
      <c r="NQT1792" s="62">
        <v>53131609</v>
      </c>
      <c r="NQU1792" s="62">
        <v>53131609</v>
      </c>
      <c r="NQV1792" s="62">
        <v>53131609</v>
      </c>
      <c r="NQW1792" s="62">
        <v>53131609</v>
      </c>
      <c r="NQX1792" s="62">
        <v>53131609</v>
      </c>
      <c r="NQY1792" s="62">
        <v>53131609</v>
      </c>
      <c r="NQZ1792" s="62">
        <v>53131609</v>
      </c>
      <c r="NRA1792" s="62">
        <v>53131609</v>
      </c>
      <c r="NRB1792" s="62">
        <v>53131609</v>
      </c>
      <c r="NRC1792" s="62">
        <v>53131609</v>
      </c>
      <c r="NRD1792" s="62">
        <v>53131609</v>
      </c>
      <c r="NRE1792" s="62">
        <v>53131609</v>
      </c>
      <c r="NRF1792" s="62">
        <v>53131609</v>
      </c>
      <c r="NRG1792" s="62">
        <v>53131609</v>
      </c>
      <c r="NRH1792" s="62">
        <v>53131609</v>
      </c>
      <c r="NRI1792" s="62">
        <v>53131609</v>
      </c>
      <c r="NRJ1792" s="62">
        <v>53131609</v>
      </c>
      <c r="NRK1792" s="62">
        <v>53131609</v>
      </c>
      <c r="NRL1792" s="62">
        <v>53131609</v>
      </c>
      <c r="NRM1792" s="62">
        <v>53131609</v>
      </c>
      <c r="NRN1792" s="62">
        <v>53131609</v>
      </c>
      <c r="NRO1792" s="62">
        <v>53131609</v>
      </c>
      <c r="NRP1792" s="62">
        <v>53131609</v>
      </c>
      <c r="NRQ1792" s="62">
        <v>53131609</v>
      </c>
      <c r="NRR1792" s="62">
        <v>53131609</v>
      </c>
      <c r="NRS1792" s="62">
        <v>53131609</v>
      </c>
      <c r="NRT1792" s="62">
        <v>53131609</v>
      </c>
      <c r="NRU1792" s="62">
        <v>53131609</v>
      </c>
      <c r="NRV1792" s="62">
        <v>53131609</v>
      </c>
      <c r="NRW1792" s="62">
        <v>53131609</v>
      </c>
      <c r="NRX1792" s="62">
        <v>53131609</v>
      </c>
      <c r="NRY1792" s="62">
        <v>53131609</v>
      </c>
      <c r="NRZ1792" s="62">
        <v>53131609</v>
      </c>
      <c r="NSA1792" s="62">
        <v>53131609</v>
      </c>
      <c r="NSB1792" s="62">
        <v>53131609</v>
      </c>
      <c r="NSC1792" s="62">
        <v>53131609</v>
      </c>
      <c r="NSD1792" s="62">
        <v>53131609</v>
      </c>
      <c r="NSE1792" s="62">
        <v>53131609</v>
      </c>
      <c r="NSF1792" s="62">
        <v>53131609</v>
      </c>
      <c r="NSG1792" s="62">
        <v>53131609</v>
      </c>
      <c r="NSH1792" s="62">
        <v>53131609</v>
      </c>
      <c r="NSI1792" s="62">
        <v>53131609</v>
      </c>
      <c r="NSJ1792" s="62">
        <v>53131609</v>
      </c>
      <c r="NSK1792" s="62">
        <v>53131609</v>
      </c>
      <c r="NSL1792" s="62">
        <v>53131609</v>
      </c>
      <c r="NSM1792" s="62">
        <v>53131609</v>
      </c>
      <c r="NSN1792" s="62">
        <v>53131609</v>
      </c>
      <c r="NSO1792" s="62">
        <v>53131609</v>
      </c>
      <c r="NSP1792" s="62">
        <v>53131609</v>
      </c>
      <c r="NSQ1792" s="62">
        <v>53131609</v>
      </c>
      <c r="NSR1792" s="62">
        <v>53131609</v>
      </c>
      <c r="NSS1792" s="62">
        <v>53131609</v>
      </c>
      <c r="NST1792" s="62">
        <v>53131609</v>
      </c>
      <c r="NSU1792" s="62">
        <v>53131609</v>
      </c>
      <c r="NSV1792" s="62">
        <v>53131609</v>
      </c>
      <c r="NSW1792" s="62">
        <v>53131609</v>
      </c>
      <c r="NSX1792" s="62">
        <v>53131609</v>
      </c>
      <c r="NSY1792" s="62">
        <v>53131609</v>
      </c>
      <c r="NSZ1792" s="62">
        <v>53131609</v>
      </c>
      <c r="NTA1792" s="62">
        <v>53131609</v>
      </c>
      <c r="NTB1792" s="62">
        <v>53131609</v>
      </c>
      <c r="NTC1792" s="62">
        <v>53131609</v>
      </c>
      <c r="NTD1792" s="62">
        <v>53131609</v>
      </c>
      <c r="NTE1792" s="62">
        <v>53131609</v>
      </c>
      <c r="NTF1792" s="62">
        <v>53131609</v>
      </c>
      <c r="NTG1792" s="62">
        <v>53131609</v>
      </c>
      <c r="NTH1792" s="62">
        <v>53131609</v>
      </c>
      <c r="NTI1792" s="62">
        <v>53131609</v>
      </c>
      <c r="NTJ1792" s="62">
        <v>53131609</v>
      </c>
      <c r="NTK1792" s="62">
        <v>53131609</v>
      </c>
      <c r="NTL1792" s="62">
        <v>53131609</v>
      </c>
      <c r="NTM1792" s="62">
        <v>53131609</v>
      </c>
      <c r="NTN1792" s="62">
        <v>53131609</v>
      </c>
      <c r="NTO1792" s="62">
        <v>53131609</v>
      </c>
      <c r="NTP1792" s="62">
        <v>53131609</v>
      </c>
      <c r="NTQ1792" s="62">
        <v>53131609</v>
      </c>
      <c r="NTR1792" s="62">
        <v>53131609</v>
      </c>
      <c r="NTS1792" s="62">
        <v>53131609</v>
      </c>
      <c r="NTT1792" s="62">
        <v>53131609</v>
      </c>
      <c r="NTU1792" s="62">
        <v>53131609</v>
      </c>
      <c r="NTV1792" s="62">
        <v>53131609</v>
      </c>
      <c r="NTW1792" s="62">
        <v>53131609</v>
      </c>
      <c r="NTX1792" s="62">
        <v>53131609</v>
      </c>
      <c r="NTY1792" s="62">
        <v>53131609</v>
      </c>
      <c r="NTZ1792" s="62">
        <v>53131609</v>
      </c>
      <c r="NUA1792" s="62">
        <v>53131609</v>
      </c>
      <c r="NUB1792" s="62">
        <v>53131609</v>
      </c>
      <c r="NUC1792" s="62">
        <v>53131609</v>
      </c>
      <c r="NUD1792" s="62">
        <v>53131609</v>
      </c>
      <c r="NUE1792" s="62">
        <v>53131609</v>
      </c>
      <c r="NUF1792" s="62">
        <v>53131609</v>
      </c>
      <c r="NUG1792" s="62">
        <v>53131609</v>
      </c>
      <c r="NUH1792" s="62">
        <v>53131609</v>
      </c>
      <c r="NUI1792" s="62">
        <v>53131609</v>
      </c>
      <c r="NUJ1792" s="62">
        <v>53131609</v>
      </c>
      <c r="NUK1792" s="62">
        <v>53131609</v>
      </c>
      <c r="NUL1792" s="62">
        <v>53131609</v>
      </c>
      <c r="NUM1792" s="62">
        <v>53131609</v>
      </c>
      <c r="NUN1792" s="62">
        <v>53131609</v>
      </c>
      <c r="NUO1792" s="62">
        <v>53131609</v>
      </c>
      <c r="NUP1792" s="62">
        <v>53131609</v>
      </c>
      <c r="NUQ1792" s="62">
        <v>53131609</v>
      </c>
      <c r="NUR1792" s="62">
        <v>53131609</v>
      </c>
      <c r="NUS1792" s="62">
        <v>53131609</v>
      </c>
      <c r="NUT1792" s="62">
        <v>53131609</v>
      </c>
      <c r="NUU1792" s="62">
        <v>53131609</v>
      </c>
      <c r="NUV1792" s="62">
        <v>53131609</v>
      </c>
      <c r="NUW1792" s="62">
        <v>53131609</v>
      </c>
      <c r="NUX1792" s="62">
        <v>53131609</v>
      </c>
      <c r="NUY1792" s="62">
        <v>53131609</v>
      </c>
      <c r="NUZ1792" s="62">
        <v>53131609</v>
      </c>
      <c r="NVA1792" s="62">
        <v>53131609</v>
      </c>
      <c r="NVB1792" s="62">
        <v>53131609</v>
      </c>
      <c r="NVC1792" s="62">
        <v>53131609</v>
      </c>
      <c r="NVD1792" s="62">
        <v>53131609</v>
      </c>
      <c r="NVE1792" s="62">
        <v>53131609</v>
      </c>
      <c r="NVF1792" s="62">
        <v>53131609</v>
      </c>
      <c r="NVG1792" s="62">
        <v>53131609</v>
      </c>
      <c r="NVH1792" s="62">
        <v>53131609</v>
      </c>
      <c r="NVI1792" s="62">
        <v>53131609</v>
      </c>
      <c r="NVJ1792" s="62">
        <v>53131609</v>
      </c>
      <c r="NVK1792" s="62">
        <v>53131609</v>
      </c>
      <c r="NVL1792" s="62">
        <v>53131609</v>
      </c>
      <c r="NVM1792" s="62">
        <v>53131609</v>
      </c>
      <c r="NVN1792" s="62">
        <v>53131609</v>
      </c>
      <c r="NVO1792" s="62">
        <v>53131609</v>
      </c>
      <c r="NVP1792" s="62">
        <v>53131609</v>
      </c>
      <c r="NVQ1792" s="62">
        <v>53131609</v>
      </c>
      <c r="NVR1792" s="62">
        <v>53131609</v>
      </c>
      <c r="NVS1792" s="62">
        <v>53131609</v>
      </c>
      <c r="NVT1792" s="62">
        <v>53131609</v>
      </c>
      <c r="NVU1792" s="62">
        <v>53131609</v>
      </c>
      <c r="NVV1792" s="62">
        <v>53131609</v>
      </c>
      <c r="NVW1792" s="62">
        <v>53131609</v>
      </c>
      <c r="NVX1792" s="62">
        <v>53131609</v>
      </c>
      <c r="NVY1792" s="62">
        <v>53131609</v>
      </c>
      <c r="NVZ1792" s="62">
        <v>53131609</v>
      </c>
      <c r="NWA1792" s="62">
        <v>53131609</v>
      </c>
      <c r="NWB1792" s="62">
        <v>53131609</v>
      </c>
      <c r="NWC1792" s="62">
        <v>53131609</v>
      </c>
      <c r="NWD1792" s="62">
        <v>53131609</v>
      </c>
      <c r="NWE1792" s="62">
        <v>53131609</v>
      </c>
      <c r="NWF1792" s="62">
        <v>53131609</v>
      </c>
      <c r="NWG1792" s="62">
        <v>53131609</v>
      </c>
      <c r="NWH1792" s="62">
        <v>53131609</v>
      </c>
      <c r="NWI1792" s="62">
        <v>53131609</v>
      </c>
      <c r="NWJ1792" s="62">
        <v>53131609</v>
      </c>
      <c r="NWK1792" s="62">
        <v>53131609</v>
      </c>
      <c r="NWL1792" s="62">
        <v>53131609</v>
      </c>
      <c r="NWM1792" s="62">
        <v>53131609</v>
      </c>
      <c r="NWN1792" s="62">
        <v>53131609</v>
      </c>
      <c r="NWO1792" s="62">
        <v>53131609</v>
      </c>
      <c r="NWP1792" s="62">
        <v>53131609</v>
      </c>
      <c r="NWQ1792" s="62">
        <v>53131609</v>
      </c>
      <c r="NWR1792" s="62">
        <v>53131609</v>
      </c>
      <c r="NWS1792" s="62">
        <v>53131609</v>
      </c>
      <c r="NWT1792" s="62">
        <v>53131609</v>
      </c>
      <c r="NWU1792" s="62">
        <v>53131609</v>
      </c>
      <c r="NWV1792" s="62">
        <v>53131609</v>
      </c>
      <c r="NWW1792" s="62">
        <v>53131609</v>
      </c>
      <c r="NWX1792" s="62">
        <v>53131609</v>
      </c>
      <c r="NWY1792" s="62">
        <v>53131609</v>
      </c>
      <c r="NWZ1792" s="62">
        <v>53131609</v>
      </c>
      <c r="NXA1792" s="62">
        <v>53131609</v>
      </c>
      <c r="NXB1792" s="62">
        <v>53131609</v>
      </c>
      <c r="NXC1792" s="62">
        <v>53131609</v>
      </c>
      <c r="NXD1792" s="62">
        <v>53131609</v>
      </c>
      <c r="NXE1792" s="62">
        <v>53131609</v>
      </c>
      <c r="NXF1792" s="62">
        <v>53131609</v>
      </c>
      <c r="NXG1792" s="62">
        <v>53131609</v>
      </c>
      <c r="NXH1792" s="62">
        <v>53131609</v>
      </c>
      <c r="NXI1792" s="62">
        <v>53131609</v>
      </c>
      <c r="NXJ1792" s="62">
        <v>53131609</v>
      </c>
      <c r="NXK1792" s="62">
        <v>53131609</v>
      </c>
      <c r="NXL1792" s="62">
        <v>53131609</v>
      </c>
      <c r="NXM1792" s="62">
        <v>53131609</v>
      </c>
      <c r="NXN1792" s="62">
        <v>53131609</v>
      </c>
      <c r="NXO1792" s="62">
        <v>53131609</v>
      </c>
      <c r="NXP1792" s="62">
        <v>53131609</v>
      </c>
      <c r="NXQ1792" s="62">
        <v>53131609</v>
      </c>
      <c r="NXR1792" s="62">
        <v>53131609</v>
      </c>
      <c r="NXS1792" s="62">
        <v>53131609</v>
      </c>
      <c r="NXT1792" s="62">
        <v>53131609</v>
      </c>
      <c r="NXU1792" s="62">
        <v>53131609</v>
      </c>
      <c r="NXV1792" s="62">
        <v>53131609</v>
      </c>
      <c r="NXW1792" s="62">
        <v>53131609</v>
      </c>
      <c r="NXX1792" s="62">
        <v>53131609</v>
      </c>
      <c r="NXY1792" s="62">
        <v>53131609</v>
      </c>
      <c r="NXZ1792" s="62">
        <v>53131609</v>
      </c>
      <c r="NYA1792" s="62">
        <v>53131609</v>
      </c>
      <c r="NYB1792" s="62">
        <v>53131609</v>
      </c>
      <c r="NYC1792" s="62">
        <v>53131609</v>
      </c>
      <c r="NYD1792" s="62">
        <v>53131609</v>
      </c>
      <c r="NYE1792" s="62">
        <v>53131609</v>
      </c>
      <c r="NYF1792" s="62">
        <v>53131609</v>
      </c>
      <c r="NYG1792" s="62">
        <v>53131609</v>
      </c>
      <c r="NYH1792" s="62">
        <v>53131609</v>
      </c>
      <c r="NYI1792" s="62">
        <v>53131609</v>
      </c>
      <c r="NYJ1792" s="62">
        <v>53131609</v>
      </c>
      <c r="NYK1792" s="62">
        <v>53131609</v>
      </c>
      <c r="NYL1792" s="62">
        <v>53131609</v>
      </c>
      <c r="NYM1792" s="62">
        <v>53131609</v>
      </c>
      <c r="NYN1792" s="62">
        <v>53131609</v>
      </c>
      <c r="NYO1792" s="62">
        <v>53131609</v>
      </c>
      <c r="NYP1792" s="62">
        <v>53131609</v>
      </c>
      <c r="NYQ1792" s="62">
        <v>53131609</v>
      </c>
      <c r="NYR1792" s="62">
        <v>53131609</v>
      </c>
      <c r="NYS1792" s="62">
        <v>53131609</v>
      </c>
      <c r="NYT1792" s="62">
        <v>53131609</v>
      </c>
      <c r="NYU1792" s="62">
        <v>53131609</v>
      </c>
      <c r="NYV1792" s="62">
        <v>53131609</v>
      </c>
      <c r="NYW1792" s="62">
        <v>53131609</v>
      </c>
      <c r="NYX1792" s="62">
        <v>53131609</v>
      </c>
      <c r="NYY1792" s="62">
        <v>53131609</v>
      </c>
      <c r="NYZ1792" s="62">
        <v>53131609</v>
      </c>
      <c r="NZA1792" s="62">
        <v>53131609</v>
      </c>
      <c r="NZB1792" s="62">
        <v>53131609</v>
      </c>
      <c r="NZC1792" s="62">
        <v>53131609</v>
      </c>
      <c r="NZD1792" s="62">
        <v>53131609</v>
      </c>
      <c r="NZE1792" s="62">
        <v>53131609</v>
      </c>
      <c r="NZF1792" s="62">
        <v>53131609</v>
      </c>
      <c r="NZG1792" s="62">
        <v>53131609</v>
      </c>
      <c r="NZH1792" s="62">
        <v>53131609</v>
      </c>
      <c r="NZI1792" s="62">
        <v>53131609</v>
      </c>
      <c r="NZJ1792" s="62">
        <v>53131609</v>
      </c>
      <c r="NZK1792" s="62">
        <v>53131609</v>
      </c>
      <c r="NZL1792" s="62">
        <v>53131609</v>
      </c>
      <c r="NZM1792" s="62">
        <v>53131609</v>
      </c>
      <c r="NZN1792" s="62">
        <v>53131609</v>
      </c>
      <c r="NZO1792" s="62">
        <v>53131609</v>
      </c>
      <c r="NZP1792" s="62">
        <v>53131609</v>
      </c>
      <c r="NZQ1792" s="62">
        <v>53131609</v>
      </c>
      <c r="NZR1792" s="62">
        <v>53131609</v>
      </c>
      <c r="NZS1792" s="62">
        <v>53131609</v>
      </c>
      <c r="NZT1792" s="62">
        <v>53131609</v>
      </c>
      <c r="NZU1792" s="62">
        <v>53131609</v>
      </c>
      <c r="NZV1792" s="62">
        <v>53131609</v>
      </c>
      <c r="NZW1792" s="62">
        <v>53131609</v>
      </c>
      <c r="NZX1792" s="62">
        <v>53131609</v>
      </c>
      <c r="NZY1792" s="62">
        <v>53131609</v>
      </c>
      <c r="NZZ1792" s="62">
        <v>53131609</v>
      </c>
      <c r="OAA1792" s="62">
        <v>53131609</v>
      </c>
      <c r="OAB1792" s="62">
        <v>53131609</v>
      </c>
      <c r="OAC1792" s="62">
        <v>53131609</v>
      </c>
      <c r="OAD1792" s="62">
        <v>53131609</v>
      </c>
      <c r="OAE1792" s="62">
        <v>53131609</v>
      </c>
      <c r="OAF1792" s="62">
        <v>53131609</v>
      </c>
      <c r="OAG1792" s="62">
        <v>53131609</v>
      </c>
      <c r="OAH1792" s="62">
        <v>53131609</v>
      </c>
      <c r="OAI1792" s="62">
        <v>53131609</v>
      </c>
      <c r="OAJ1792" s="62">
        <v>53131609</v>
      </c>
      <c r="OAK1792" s="62">
        <v>53131609</v>
      </c>
      <c r="OAL1792" s="62">
        <v>53131609</v>
      </c>
      <c r="OAM1792" s="62">
        <v>53131609</v>
      </c>
      <c r="OAN1792" s="62">
        <v>53131609</v>
      </c>
      <c r="OAO1792" s="62">
        <v>53131609</v>
      </c>
      <c r="OAP1792" s="62">
        <v>53131609</v>
      </c>
      <c r="OAQ1792" s="62">
        <v>53131609</v>
      </c>
      <c r="OAR1792" s="62">
        <v>53131609</v>
      </c>
      <c r="OAS1792" s="62">
        <v>53131609</v>
      </c>
      <c r="OAT1792" s="62">
        <v>53131609</v>
      </c>
      <c r="OAU1792" s="62">
        <v>53131609</v>
      </c>
      <c r="OAV1792" s="62">
        <v>53131609</v>
      </c>
      <c r="OAW1792" s="62">
        <v>53131609</v>
      </c>
      <c r="OAX1792" s="62">
        <v>53131609</v>
      </c>
      <c r="OAY1792" s="62">
        <v>53131609</v>
      </c>
      <c r="OAZ1792" s="62">
        <v>53131609</v>
      </c>
      <c r="OBA1792" s="62">
        <v>53131609</v>
      </c>
      <c r="OBB1792" s="62">
        <v>53131609</v>
      </c>
      <c r="OBC1792" s="62">
        <v>53131609</v>
      </c>
      <c r="OBD1792" s="62">
        <v>53131609</v>
      </c>
      <c r="OBE1792" s="62">
        <v>53131609</v>
      </c>
      <c r="OBF1792" s="62">
        <v>53131609</v>
      </c>
      <c r="OBG1792" s="62">
        <v>53131609</v>
      </c>
      <c r="OBH1792" s="62">
        <v>53131609</v>
      </c>
      <c r="OBI1792" s="62">
        <v>53131609</v>
      </c>
      <c r="OBJ1792" s="62">
        <v>53131609</v>
      </c>
      <c r="OBK1792" s="62">
        <v>53131609</v>
      </c>
      <c r="OBL1792" s="62">
        <v>53131609</v>
      </c>
      <c r="OBM1792" s="62">
        <v>53131609</v>
      </c>
      <c r="OBN1792" s="62">
        <v>53131609</v>
      </c>
      <c r="OBO1792" s="62">
        <v>53131609</v>
      </c>
      <c r="OBP1792" s="62">
        <v>53131609</v>
      </c>
      <c r="OBQ1792" s="62">
        <v>53131609</v>
      </c>
      <c r="OBR1792" s="62">
        <v>53131609</v>
      </c>
      <c r="OBS1792" s="62">
        <v>53131609</v>
      </c>
      <c r="OBT1792" s="62">
        <v>53131609</v>
      </c>
      <c r="OBU1792" s="62">
        <v>53131609</v>
      </c>
      <c r="OBV1792" s="62">
        <v>53131609</v>
      </c>
      <c r="OBW1792" s="62">
        <v>53131609</v>
      </c>
      <c r="OBX1792" s="62">
        <v>53131609</v>
      </c>
      <c r="OBY1792" s="62">
        <v>53131609</v>
      </c>
      <c r="OBZ1792" s="62">
        <v>53131609</v>
      </c>
      <c r="OCA1792" s="62">
        <v>53131609</v>
      </c>
      <c r="OCB1792" s="62">
        <v>53131609</v>
      </c>
      <c r="OCC1792" s="62">
        <v>53131609</v>
      </c>
      <c r="OCD1792" s="62">
        <v>53131609</v>
      </c>
      <c r="OCE1792" s="62">
        <v>53131609</v>
      </c>
      <c r="OCF1792" s="62">
        <v>53131609</v>
      </c>
      <c r="OCG1792" s="62">
        <v>53131609</v>
      </c>
      <c r="OCH1792" s="62">
        <v>53131609</v>
      </c>
      <c r="OCI1792" s="62">
        <v>53131609</v>
      </c>
      <c r="OCJ1792" s="62">
        <v>53131609</v>
      </c>
      <c r="OCK1792" s="62">
        <v>53131609</v>
      </c>
      <c r="OCL1792" s="62">
        <v>53131609</v>
      </c>
      <c r="OCM1792" s="62">
        <v>53131609</v>
      </c>
      <c r="OCN1792" s="62">
        <v>53131609</v>
      </c>
      <c r="OCO1792" s="62">
        <v>53131609</v>
      </c>
      <c r="OCP1792" s="62">
        <v>53131609</v>
      </c>
      <c r="OCQ1792" s="62">
        <v>53131609</v>
      </c>
      <c r="OCR1792" s="62">
        <v>53131609</v>
      </c>
      <c r="OCS1792" s="62">
        <v>53131609</v>
      </c>
      <c r="OCT1792" s="62">
        <v>53131609</v>
      </c>
      <c r="OCU1792" s="62">
        <v>53131609</v>
      </c>
      <c r="OCV1792" s="62">
        <v>53131609</v>
      </c>
      <c r="OCW1792" s="62">
        <v>53131609</v>
      </c>
      <c r="OCX1792" s="62">
        <v>53131609</v>
      </c>
      <c r="OCY1792" s="62">
        <v>53131609</v>
      </c>
      <c r="OCZ1792" s="62">
        <v>53131609</v>
      </c>
      <c r="ODA1792" s="62">
        <v>53131609</v>
      </c>
      <c r="ODB1792" s="62">
        <v>53131609</v>
      </c>
      <c r="ODC1792" s="62">
        <v>53131609</v>
      </c>
      <c r="ODD1792" s="62">
        <v>53131609</v>
      </c>
      <c r="ODE1792" s="62">
        <v>53131609</v>
      </c>
      <c r="ODF1792" s="62">
        <v>53131609</v>
      </c>
      <c r="ODG1792" s="62">
        <v>53131609</v>
      </c>
      <c r="ODH1792" s="62">
        <v>53131609</v>
      </c>
      <c r="ODI1792" s="62">
        <v>53131609</v>
      </c>
      <c r="ODJ1792" s="62">
        <v>53131609</v>
      </c>
      <c r="ODK1792" s="62">
        <v>53131609</v>
      </c>
      <c r="ODL1792" s="62">
        <v>53131609</v>
      </c>
      <c r="ODM1792" s="62">
        <v>53131609</v>
      </c>
      <c r="ODN1792" s="62">
        <v>53131609</v>
      </c>
      <c r="ODO1792" s="62">
        <v>53131609</v>
      </c>
      <c r="ODP1792" s="62">
        <v>53131609</v>
      </c>
      <c r="ODQ1792" s="62">
        <v>53131609</v>
      </c>
      <c r="ODR1792" s="62">
        <v>53131609</v>
      </c>
      <c r="ODS1792" s="62">
        <v>53131609</v>
      </c>
      <c r="ODT1792" s="62">
        <v>53131609</v>
      </c>
      <c r="ODU1792" s="62">
        <v>53131609</v>
      </c>
      <c r="ODV1792" s="62">
        <v>53131609</v>
      </c>
      <c r="ODW1792" s="62">
        <v>53131609</v>
      </c>
      <c r="ODX1792" s="62">
        <v>53131609</v>
      </c>
      <c r="ODY1792" s="62">
        <v>53131609</v>
      </c>
      <c r="ODZ1792" s="62">
        <v>53131609</v>
      </c>
      <c r="OEA1792" s="62">
        <v>53131609</v>
      </c>
      <c r="OEB1792" s="62">
        <v>53131609</v>
      </c>
      <c r="OEC1792" s="62">
        <v>53131609</v>
      </c>
      <c r="OED1792" s="62">
        <v>53131609</v>
      </c>
      <c r="OEE1792" s="62">
        <v>53131609</v>
      </c>
      <c r="OEF1792" s="62">
        <v>53131609</v>
      </c>
      <c r="OEG1792" s="62">
        <v>53131609</v>
      </c>
      <c r="OEH1792" s="62">
        <v>53131609</v>
      </c>
      <c r="OEI1792" s="62">
        <v>53131609</v>
      </c>
      <c r="OEJ1792" s="62">
        <v>53131609</v>
      </c>
      <c r="OEK1792" s="62">
        <v>53131609</v>
      </c>
      <c r="OEL1792" s="62">
        <v>53131609</v>
      </c>
      <c r="OEM1792" s="62">
        <v>53131609</v>
      </c>
      <c r="OEN1792" s="62">
        <v>53131609</v>
      </c>
      <c r="OEO1792" s="62">
        <v>53131609</v>
      </c>
      <c r="OEP1792" s="62">
        <v>53131609</v>
      </c>
      <c r="OEQ1792" s="62">
        <v>53131609</v>
      </c>
      <c r="OER1792" s="62">
        <v>53131609</v>
      </c>
      <c r="OES1792" s="62">
        <v>53131609</v>
      </c>
      <c r="OET1792" s="62">
        <v>53131609</v>
      </c>
      <c r="OEU1792" s="62">
        <v>53131609</v>
      </c>
      <c r="OEV1792" s="62">
        <v>53131609</v>
      </c>
      <c r="OEW1792" s="62">
        <v>53131609</v>
      </c>
      <c r="OEX1792" s="62">
        <v>53131609</v>
      </c>
      <c r="OEY1792" s="62">
        <v>53131609</v>
      </c>
      <c r="OEZ1792" s="62">
        <v>53131609</v>
      </c>
      <c r="OFA1792" s="62">
        <v>53131609</v>
      </c>
      <c r="OFB1792" s="62">
        <v>53131609</v>
      </c>
      <c r="OFC1792" s="62">
        <v>53131609</v>
      </c>
      <c r="OFD1792" s="62">
        <v>53131609</v>
      </c>
      <c r="OFE1792" s="62">
        <v>53131609</v>
      </c>
      <c r="OFF1792" s="62">
        <v>53131609</v>
      </c>
      <c r="OFG1792" s="62">
        <v>53131609</v>
      </c>
      <c r="OFH1792" s="62">
        <v>53131609</v>
      </c>
      <c r="OFI1792" s="62">
        <v>53131609</v>
      </c>
      <c r="OFJ1792" s="62">
        <v>53131609</v>
      </c>
      <c r="OFK1792" s="62">
        <v>53131609</v>
      </c>
      <c r="OFL1792" s="62">
        <v>53131609</v>
      </c>
      <c r="OFM1792" s="62">
        <v>53131609</v>
      </c>
      <c r="OFN1792" s="62">
        <v>53131609</v>
      </c>
      <c r="OFO1792" s="62">
        <v>53131609</v>
      </c>
      <c r="OFP1792" s="62">
        <v>53131609</v>
      </c>
      <c r="OFQ1792" s="62">
        <v>53131609</v>
      </c>
      <c r="OFR1792" s="62">
        <v>53131609</v>
      </c>
      <c r="OFS1792" s="62">
        <v>53131609</v>
      </c>
      <c r="OFT1792" s="62">
        <v>53131609</v>
      </c>
      <c r="OFU1792" s="62">
        <v>53131609</v>
      </c>
      <c r="OFV1792" s="62">
        <v>53131609</v>
      </c>
      <c r="OFW1792" s="62">
        <v>53131609</v>
      </c>
      <c r="OFX1792" s="62">
        <v>53131609</v>
      </c>
      <c r="OFY1792" s="62">
        <v>53131609</v>
      </c>
      <c r="OFZ1792" s="62">
        <v>53131609</v>
      </c>
      <c r="OGA1792" s="62">
        <v>53131609</v>
      </c>
      <c r="OGB1792" s="62">
        <v>53131609</v>
      </c>
      <c r="OGC1792" s="62">
        <v>53131609</v>
      </c>
      <c r="OGD1792" s="62">
        <v>53131609</v>
      </c>
      <c r="OGE1792" s="62">
        <v>53131609</v>
      </c>
      <c r="OGF1792" s="62">
        <v>53131609</v>
      </c>
      <c r="OGG1792" s="62">
        <v>53131609</v>
      </c>
      <c r="OGH1792" s="62">
        <v>53131609</v>
      </c>
      <c r="OGI1792" s="62">
        <v>53131609</v>
      </c>
      <c r="OGJ1792" s="62">
        <v>53131609</v>
      </c>
      <c r="OGK1792" s="62">
        <v>53131609</v>
      </c>
      <c r="OGL1792" s="62">
        <v>53131609</v>
      </c>
      <c r="OGM1792" s="62">
        <v>53131609</v>
      </c>
      <c r="OGN1792" s="62">
        <v>53131609</v>
      </c>
      <c r="OGO1792" s="62">
        <v>53131609</v>
      </c>
      <c r="OGP1792" s="62">
        <v>53131609</v>
      </c>
      <c r="OGQ1792" s="62">
        <v>53131609</v>
      </c>
      <c r="OGR1792" s="62">
        <v>53131609</v>
      </c>
      <c r="OGS1792" s="62">
        <v>53131609</v>
      </c>
      <c r="OGT1792" s="62">
        <v>53131609</v>
      </c>
      <c r="OGU1792" s="62">
        <v>53131609</v>
      </c>
      <c r="OGV1792" s="62">
        <v>53131609</v>
      </c>
      <c r="OGW1792" s="62">
        <v>53131609</v>
      </c>
      <c r="OGX1792" s="62">
        <v>53131609</v>
      </c>
      <c r="OGY1792" s="62">
        <v>53131609</v>
      </c>
      <c r="OGZ1792" s="62">
        <v>53131609</v>
      </c>
      <c r="OHA1792" s="62">
        <v>53131609</v>
      </c>
      <c r="OHB1792" s="62">
        <v>53131609</v>
      </c>
      <c r="OHC1792" s="62">
        <v>53131609</v>
      </c>
      <c r="OHD1792" s="62">
        <v>53131609</v>
      </c>
      <c r="OHE1792" s="62">
        <v>53131609</v>
      </c>
      <c r="OHF1792" s="62">
        <v>53131609</v>
      </c>
      <c r="OHG1792" s="62">
        <v>53131609</v>
      </c>
      <c r="OHH1792" s="62">
        <v>53131609</v>
      </c>
      <c r="OHI1792" s="62">
        <v>53131609</v>
      </c>
      <c r="OHJ1792" s="62">
        <v>53131609</v>
      </c>
      <c r="OHK1792" s="62">
        <v>53131609</v>
      </c>
      <c r="OHL1792" s="62">
        <v>53131609</v>
      </c>
      <c r="OHM1792" s="62">
        <v>53131609</v>
      </c>
      <c r="OHN1792" s="62">
        <v>53131609</v>
      </c>
      <c r="OHO1792" s="62">
        <v>53131609</v>
      </c>
      <c r="OHP1792" s="62">
        <v>53131609</v>
      </c>
      <c r="OHQ1792" s="62">
        <v>53131609</v>
      </c>
      <c r="OHR1792" s="62">
        <v>53131609</v>
      </c>
      <c r="OHS1792" s="62">
        <v>53131609</v>
      </c>
      <c r="OHT1792" s="62">
        <v>53131609</v>
      </c>
      <c r="OHU1792" s="62">
        <v>53131609</v>
      </c>
      <c r="OHV1792" s="62">
        <v>53131609</v>
      </c>
      <c r="OHW1792" s="62">
        <v>53131609</v>
      </c>
      <c r="OHX1792" s="62">
        <v>53131609</v>
      </c>
      <c r="OHY1792" s="62">
        <v>53131609</v>
      </c>
      <c r="OHZ1792" s="62">
        <v>53131609</v>
      </c>
      <c r="OIA1792" s="62">
        <v>53131609</v>
      </c>
      <c r="OIB1792" s="62">
        <v>53131609</v>
      </c>
      <c r="OIC1792" s="62">
        <v>53131609</v>
      </c>
      <c r="OID1792" s="62">
        <v>53131609</v>
      </c>
      <c r="OIE1792" s="62">
        <v>53131609</v>
      </c>
      <c r="OIF1792" s="62">
        <v>53131609</v>
      </c>
      <c r="OIG1792" s="62">
        <v>53131609</v>
      </c>
      <c r="OIH1792" s="62">
        <v>53131609</v>
      </c>
      <c r="OII1792" s="62">
        <v>53131609</v>
      </c>
      <c r="OIJ1792" s="62">
        <v>53131609</v>
      </c>
      <c r="OIK1792" s="62">
        <v>53131609</v>
      </c>
      <c r="OIL1792" s="62">
        <v>53131609</v>
      </c>
      <c r="OIM1792" s="62">
        <v>53131609</v>
      </c>
      <c r="OIN1792" s="62">
        <v>53131609</v>
      </c>
      <c r="OIO1792" s="62">
        <v>53131609</v>
      </c>
      <c r="OIP1792" s="62">
        <v>53131609</v>
      </c>
      <c r="OIQ1792" s="62">
        <v>53131609</v>
      </c>
      <c r="OIR1792" s="62">
        <v>53131609</v>
      </c>
      <c r="OIS1792" s="62">
        <v>53131609</v>
      </c>
      <c r="OIT1792" s="62">
        <v>53131609</v>
      </c>
      <c r="OIU1792" s="62">
        <v>53131609</v>
      </c>
      <c r="OIV1792" s="62">
        <v>53131609</v>
      </c>
      <c r="OIW1792" s="62">
        <v>53131609</v>
      </c>
      <c r="OIX1792" s="62">
        <v>53131609</v>
      </c>
      <c r="OIY1792" s="62">
        <v>53131609</v>
      </c>
      <c r="OIZ1792" s="62">
        <v>53131609</v>
      </c>
      <c r="OJA1792" s="62">
        <v>53131609</v>
      </c>
      <c r="OJB1792" s="62">
        <v>53131609</v>
      </c>
      <c r="OJC1792" s="62">
        <v>53131609</v>
      </c>
      <c r="OJD1792" s="62">
        <v>53131609</v>
      </c>
      <c r="OJE1792" s="62">
        <v>53131609</v>
      </c>
      <c r="OJF1792" s="62">
        <v>53131609</v>
      </c>
      <c r="OJG1792" s="62">
        <v>53131609</v>
      </c>
      <c r="OJH1792" s="62">
        <v>53131609</v>
      </c>
      <c r="OJI1792" s="62">
        <v>53131609</v>
      </c>
      <c r="OJJ1792" s="62">
        <v>53131609</v>
      </c>
      <c r="OJK1792" s="62">
        <v>53131609</v>
      </c>
      <c r="OJL1792" s="62">
        <v>53131609</v>
      </c>
      <c r="OJM1792" s="62">
        <v>53131609</v>
      </c>
      <c r="OJN1792" s="62">
        <v>53131609</v>
      </c>
      <c r="OJO1792" s="62">
        <v>53131609</v>
      </c>
      <c r="OJP1792" s="62">
        <v>53131609</v>
      </c>
      <c r="OJQ1792" s="62">
        <v>53131609</v>
      </c>
      <c r="OJR1792" s="62">
        <v>53131609</v>
      </c>
      <c r="OJS1792" s="62">
        <v>53131609</v>
      </c>
      <c r="OJT1792" s="62">
        <v>53131609</v>
      </c>
      <c r="OJU1792" s="62">
        <v>53131609</v>
      </c>
      <c r="OJV1792" s="62">
        <v>53131609</v>
      </c>
      <c r="OJW1792" s="62">
        <v>53131609</v>
      </c>
      <c r="OJX1792" s="62">
        <v>53131609</v>
      </c>
      <c r="OJY1792" s="62">
        <v>53131609</v>
      </c>
      <c r="OJZ1792" s="62">
        <v>53131609</v>
      </c>
      <c r="OKA1792" s="62">
        <v>53131609</v>
      </c>
      <c r="OKB1792" s="62">
        <v>53131609</v>
      </c>
      <c r="OKC1792" s="62">
        <v>53131609</v>
      </c>
      <c r="OKD1792" s="62">
        <v>53131609</v>
      </c>
      <c r="OKE1792" s="62">
        <v>53131609</v>
      </c>
      <c r="OKF1792" s="62">
        <v>53131609</v>
      </c>
      <c r="OKG1792" s="62">
        <v>53131609</v>
      </c>
      <c r="OKH1792" s="62">
        <v>53131609</v>
      </c>
      <c r="OKI1792" s="62">
        <v>53131609</v>
      </c>
      <c r="OKJ1792" s="62">
        <v>53131609</v>
      </c>
      <c r="OKK1792" s="62">
        <v>53131609</v>
      </c>
      <c r="OKL1792" s="62">
        <v>53131609</v>
      </c>
      <c r="OKM1792" s="62">
        <v>53131609</v>
      </c>
      <c r="OKN1792" s="62">
        <v>53131609</v>
      </c>
      <c r="OKO1792" s="62">
        <v>53131609</v>
      </c>
      <c r="OKP1792" s="62">
        <v>53131609</v>
      </c>
      <c r="OKQ1792" s="62">
        <v>53131609</v>
      </c>
      <c r="OKR1792" s="62">
        <v>53131609</v>
      </c>
      <c r="OKS1792" s="62">
        <v>53131609</v>
      </c>
      <c r="OKT1792" s="62">
        <v>53131609</v>
      </c>
      <c r="OKU1792" s="62">
        <v>53131609</v>
      </c>
      <c r="OKV1792" s="62">
        <v>53131609</v>
      </c>
      <c r="OKW1792" s="62">
        <v>53131609</v>
      </c>
      <c r="OKX1792" s="62">
        <v>53131609</v>
      </c>
      <c r="OKY1792" s="62">
        <v>53131609</v>
      </c>
      <c r="OKZ1792" s="62">
        <v>53131609</v>
      </c>
      <c r="OLA1792" s="62">
        <v>53131609</v>
      </c>
      <c r="OLB1792" s="62">
        <v>53131609</v>
      </c>
      <c r="OLC1792" s="62">
        <v>53131609</v>
      </c>
      <c r="OLD1792" s="62">
        <v>53131609</v>
      </c>
      <c r="OLE1792" s="62">
        <v>53131609</v>
      </c>
      <c r="OLF1792" s="62">
        <v>53131609</v>
      </c>
      <c r="OLG1792" s="62">
        <v>53131609</v>
      </c>
      <c r="OLH1792" s="62">
        <v>53131609</v>
      </c>
      <c r="OLI1792" s="62">
        <v>53131609</v>
      </c>
      <c r="OLJ1792" s="62">
        <v>53131609</v>
      </c>
      <c r="OLK1792" s="62">
        <v>53131609</v>
      </c>
      <c r="OLL1792" s="62">
        <v>53131609</v>
      </c>
      <c r="OLM1792" s="62">
        <v>53131609</v>
      </c>
      <c r="OLN1792" s="62">
        <v>53131609</v>
      </c>
      <c r="OLO1792" s="62">
        <v>53131609</v>
      </c>
      <c r="OLP1792" s="62">
        <v>53131609</v>
      </c>
      <c r="OLQ1792" s="62">
        <v>53131609</v>
      </c>
      <c r="OLR1792" s="62">
        <v>53131609</v>
      </c>
      <c r="OLS1792" s="62">
        <v>53131609</v>
      </c>
      <c r="OLT1792" s="62">
        <v>53131609</v>
      </c>
      <c r="OLU1792" s="62">
        <v>53131609</v>
      </c>
      <c r="OLV1792" s="62">
        <v>53131609</v>
      </c>
      <c r="OLW1792" s="62">
        <v>53131609</v>
      </c>
      <c r="OLX1792" s="62">
        <v>53131609</v>
      </c>
      <c r="OLY1792" s="62">
        <v>53131609</v>
      </c>
      <c r="OLZ1792" s="62">
        <v>53131609</v>
      </c>
      <c r="OMA1792" s="62">
        <v>53131609</v>
      </c>
      <c r="OMB1792" s="62">
        <v>53131609</v>
      </c>
      <c r="OMC1792" s="62">
        <v>53131609</v>
      </c>
      <c r="OMD1792" s="62">
        <v>53131609</v>
      </c>
      <c r="OME1792" s="62">
        <v>53131609</v>
      </c>
      <c r="OMF1792" s="62">
        <v>53131609</v>
      </c>
      <c r="OMG1792" s="62">
        <v>53131609</v>
      </c>
      <c r="OMH1792" s="62">
        <v>53131609</v>
      </c>
      <c r="OMI1792" s="62">
        <v>53131609</v>
      </c>
      <c r="OMJ1792" s="62">
        <v>53131609</v>
      </c>
      <c r="OMK1792" s="62">
        <v>53131609</v>
      </c>
      <c r="OML1792" s="62">
        <v>53131609</v>
      </c>
      <c r="OMM1792" s="62">
        <v>53131609</v>
      </c>
      <c r="OMN1792" s="62">
        <v>53131609</v>
      </c>
      <c r="OMO1792" s="62">
        <v>53131609</v>
      </c>
      <c r="OMP1792" s="62">
        <v>53131609</v>
      </c>
      <c r="OMQ1792" s="62">
        <v>53131609</v>
      </c>
      <c r="OMR1792" s="62">
        <v>53131609</v>
      </c>
      <c r="OMS1792" s="62">
        <v>53131609</v>
      </c>
      <c r="OMT1792" s="62">
        <v>53131609</v>
      </c>
      <c r="OMU1792" s="62">
        <v>53131609</v>
      </c>
      <c r="OMV1792" s="62">
        <v>53131609</v>
      </c>
      <c r="OMW1792" s="62">
        <v>53131609</v>
      </c>
      <c r="OMX1792" s="62">
        <v>53131609</v>
      </c>
      <c r="OMY1792" s="62">
        <v>53131609</v>
      </c>
      <c r="OMZ1792" s="62">
        <v>53131609</v>
      </c>
      <c r="ONA1792" s="62">
        <v>53131609</v>
      </c>
      <c r="ONB1792" s="62">
        <v>53131609</v>
      </c>
      <c r="ONC1792" s="62">
        <v>53131609</v>
      </c>
      <c r="OND1792" s="62">
        <v>53131609</v>
      </c>
      <c r="ONE1792" s="62">
        <v>53131609</v>
      </c>
      <c r="ONF1792" s="62">
        <v>53131609</v>
      </c>
      <c r="ONG1792" s="62">
        <v>53131609</v>
      </c>
      <c r="ONH1792" s="62">
        <v>53131609</v>
      </c>
      <c r="ONI1792" s="62">
        <v>53131609</v>
      </c>
      <c r="ONJ1792" s="62">
        <v>53131609</v>
      </c>
      <c r="ONK1792" s="62">
        <v>53131609</v>
      </c>
      <c r="ONL1792" s="62">
        <v>53131609</v>
      </c>
      <c r="ONM1792" s="62">
        <v>53131609</v>
      </c>
      <c r="ONN1792" s="62">
        <v>53131609</v>
      </c>
      <c r="ONO1792" s="62">
        <v>53131609</v>
      </c>
      <c r="ONP1792" s="62">
        <v>53131609</v>
      </c>
      <c r="ONQ1792" s="62">
        <v>53131609</v>
      </c>
      <c r="ONR1792" s="62">
        <v>53131609</v>
      </c>
      <c r="ONS1792" s="62">
        <v>53131609</v>
      </c>
      <c r="ONT1792" s="62">
        <v>53131609</v>
      </c>
      <c r="ONU1792" s="62">
        <v>53131609</v>
      </c>
      <c r="ONV1792" s="62">
        <v>53131609</v>
      </c>
      <c r="ONW1792" s="62">
        <v>53131609</v>
      </c>
      <c r="ONX1792" s="62">
        <v>53131609</v>
      </c>
      <c r="ONY1792" s="62">
        <v>53131609</v>
      </c>
      <c r="ONZ1792" s="62">
        <v>53131609</v>
      </c>
      <c r="OOA1792" s="62">
        <v>53131609</v>
      </c>
      <c r="OOB1792" s="62">
        <v>53131609</v>
      </c>
      <c r="OOC1792" s="62">
        <v>53131609</v>
      </c>
      <c r="OOD1792" s="62">
        <v>53131609</v>
      </c>
      <c r="OOE1792" s="62">
        <v>53131609</v>
      </c>
      <c r="OOF1792" s="62">
        <v>53131609</v>
      </c>
      <c r="OOG1792" s="62">
        <v>53131609</v>
      </c>
      <c r="OOH1792" s="62">
        <v>53131609</v>
      </c>
      <c r="OOI1792" s="62">
        <v>53131609</v>
      </c>
      <c r="OOJ1792" s="62">
        <v>53131609</v>
      </c>
      <c r="OOK1792" s="62">
        <v>53131609</v>
      </c>
      <c r="OOL1792" s="62">
        <v>53131609</v>
      </c>
      <c r="OOM1792" s="62">
        <v>53131609</v>
      </c>
      <c r="OON1792" s="62">
        <v>53131609</v>
      </c>
      <c r="OOO1792" s="62">
        <v>53131609</v>
      </c>
      <c r="OOP1792" s="62">
        <v>53131609</v>
      </c>
      <c r="OOQ1792" s="62">
        <v>53131609</v>
      </c>
      <c r="OOR1792" s="62">
        <v>53131609</v>
      </c>
      <c r="OOS1792" s="62">
        <v>53131609</v>
      </c>
      <c r="OOT1792" s="62">
        <v>53131609</v>
      </c>
      <c r="OOU1792" s="62">
        <v>53131609</v>
      </c>
      <c r="OOV1792" s="62">
        <v>53131609</v>
      </c>
      <c r="OOW1792" s="62">
        <v>53131609</v>
      </c>
      <c r="OOX1792" s="62">
        <v>53131609</v>
      </c>
      <c r="OOY1792" s="62">
        <v>53131609</v>
      </c>
      <c r="OOZ1792" s="62">
        <v>53131609</v>
      </c>
      <c r="OPA1792" s="62">
        <v>53131609</v>
      </c>
      <c r="OPB1792" s="62">
        <v>53131609</v>
      </c>
      <c r="OPC1792" s="62">
        <v>53131609</v>
      </c>
      <c r="OPD1792" s="62">
        <v>53131609</v>
      </c>
      <c r="OPE1792" s="62">
        <v>53131609</v>
      </c>
      <c r="OPF1792" s="62">
        <v>53131609</v>
      </c>
      <c r="OPG1792" s="62">
        <v>53131609</v>
      </c>
      <c r="OPH1792" s="62">
        <v>53131609</v>
      </c>
      <c r="OPI1792" s="62">
        <v>53131609</v>
      </c>
      <c r="OPJ1792" s="62">
        <v>53131609</v>
      </c>
      <c r="OPK1792" s="62">
        <v>53131609</v>
      </c>
      <c r="OPL1792" s="62">
        <v>53131609</v>
      </c>
      <c r="OPM1792" s="62">
        <v>53131609</v>
      </c>
      <c r="OPN1792" s="62">
        <v>53131609</v>
      </c>
      <c r="OPO1792" s="62">
        <v>53131609</v>
      </c>
      <c r="OPP1792" s="62">
        <v>53131609</v>
      </c>
      <c r="OPQ1792" s="62">
        <v>53131609</v>
      </c>
      <c r="OPR1792" s="62">
        <v>53131609</v>
      </c>
      <c r="OPS1792" s="62">
        <v>53131609</v>
      </c>
      <c r="OPT1792" s="62">
        <v>53131609</v>
      </c>
      <c r="OPU1792" s="62">
        <v>53131609</v>
      </c>
      <c r="OPV1792" s="62">
        <v>53131609</v>
      </c>
      <c r="OPW1792" s="62">
        <v>53131609</v>
      </c>
      <c r="OPX1792" s="62">
        <v>53131609</v>
      </c>
      <c r="OPY1792" s="62">
        <v>53131609</v>
      </c>
      <c r="OPZ1792" s="62">
        <v>53131609</v>
      </c>
      <c r="OQA1792" s="62">
        <v>53131609</v>
      </c>
      <c r="OQB1792" s="62">
        <v>53131609</v>
      </c>
      <c r="OQC1792" s="62">
        <v>53131609</v>
      </c>
      <c r="OQD1792" s="62">
        <v>53131609</v>
      </c>
      <c r="OQE1792" s="62">
        <v>53131609</v>
      </c>
      <c r="OQF1792" s="62">
        <v>53131609</v>
      </c>
      <c r="OQG1792" s="62">
        <v>53131609</v>
      </c>
      <c r="OQH1792" s="62">
        <v>53131609</v>
      </c>
      <c r="OQI1792" s="62">
        <v>53131609</v>
      </c>
      <c r="OQJ1792" s="62">
        <v>53131609</v>
      </c>
      <c r="OQK1792" s="62">
        <v>53131609</v>
      </c>
      <c r="OQL1792" s="62">
        <v>53131609</v>
      </c>
      <c r="OQM1792" s="62">
        <v>53131609</v>
      </c>
      <c r="OQN1792" s="62">
        <v>53131609</v>
      </c>
      <c r="OQO1792" s="62">
        <v>53131609</v>
      </c>
      <c r="OQP1792" s="62">
        <v>53131609</v>
      </c>
      <c r="OQQ1792" s="62">
        <v>53131609</v>
      </c>
      <c r="OQR1792" s="62">
        <v>53131609</v>
      </c>
      <c r="OQS1792" s="62">
        <v>53131609</v>
      </c>
      <c r="OQT1792" s="62">
        <v>53131609</v>
      </c>
      <c r="OQU1792" s="62">
        <v>53131609</v>
      </c>
      <c r="OQV1792" s="62">
        <v>53131609</v>
      </c>
      <c r="OQW1792" s="62">
        <v>53131609</v>
      </c>
      <c r="OQX1792" s="62">
        <v>53131609</v>
      </c>
      <c r="OQY1792" s="62">
        <v>53131609</v>
      </c>
      <c r="OQZ1792" s="62">
        <v>53131609</v>
      </c>
      <c r="ORA1792" s="62">
        <v>53131609</v>
      </c>
      <c r="ORB1792" s="62">
        <v>53131609</v>
      </c>
      <c r="ORC1792" s="62">
        <v>53131609</v>
      </c>
      <c r="ORD1792" s="62">
        <v>53131609</v>
      </c>
      <c r="ORE1792" s="62">
        <v>53131609</v>
      </c>
      <c r="ORF1792" s="62">
        <v>53131609</v>
      </c>
      <c r="ORG1792" s="62">
        <v>53131609</v>
      </c>
      <c r="ORH1792" s="62">
        <v>53131609</v>
      </c>
      <c r="ORI1792" s="62">
        <v>53131609</v>
      </c>
      <c r="ORJ1792" s="62">
        <v>53131609</v>
      </c>
      <c r="ORK1792" s="62">
        <v>53131609</v>
      </c>
      <c r="ORL1792" s="62">
        <v>53131609</v>
      </c>
      <c r="ORM1792" s="62">
        <v>53131609</v>
      </c>
      <c r="ORN1792" s="62">
        <v>53131609</v>
      </c>
      <c r="ORO1792" s="62">
        <v>53131609</v>
      </c>
      <c r="ORP1792" s="62">
        <v>53131609</v>
      </c>
      <c r="ORQ1792" s="62">
        <v>53131609</v>
      </c>
      <c r="ORR1792" s="62">
        <v>53131609</v>
      </c>
      <c r="ORS1792" s="62">
        <v>53131609</v>
      </c>
      <c r="ORT1792" s="62">
        <v>53131609</v>
      </c>
      <c r="ORU1792" s="62">
        <v>53131609</v>
      </c>
      <c r="ORV1792" s="62">
        <v>53131609</v>
      </c>
      <c r="ORW1792" s="62">
        <v>53131609</v>
      </c>
      <c r="ORX1792" s="62">
        <v>53131609</v>
      </c>
      <c r="ORY1792" s="62">
        <v>53131609</v>
      </c>
      <c r="ORZ1792" s="62">
        <v>53131609</v>
      </c>
      <c r="OSA1792" s="62">
        <v>53131609</v>
      </c>
      <c r="OSB1792" s="62">
        <v>53131609</v>
      </c>
      <c r="OSC1792" s="62">
        <v>53131609</v>
      </c>
      <c r="OSD1792" s="62">
        <v>53131609</v>
      </c>
      <c r="OSE1792" s="62">
        <v>53131609</v>
      </c>
      <c r="OSF1792" s="62">
        <v>53131609</v>
      </c>
      <c r="OSG1792" s="62">
        <v>53131609</v>
      </c>
      <c r="OSH1792" s="62">
        <v>53131609</v>
      </c>
      <c r="OSI1792" s="62">
        <v>53131609</v>
      </c>
      <c r="OSJ1792" s="62">
        <v>53131609</v>
      </c>
      <c r="OSK1792" s="62">
        <v>53131609</v>
      </c>
      <c r="OSL1792" s="62">
        <v>53131609</v>
      </c>
      <c r="OSM1792" s="62">
        <v>53131609</v>
      </c>
      <c r="OSN1792" s="62">
        <v>53131609</v>
      </c>
      <c r="OSO1792" s="62">
        <v>53131609</v>
      </c>
      <c r="OSP1792" s="62">
        <v>53131609</v>
      </c>
      <c r="OSQ1792" s="62">
        <v>53131609</v>
      </c>
      <c r="OSR1792" s="62">
        <v>53131609</v>
      </c>
      <c r="OSS1792" s="62">
        <v>53131609</v>
      </c>
      <c r="OST1792" s="62">
        <v>53131609</v>
      </c>
      <c r="OSU1792" s="62">
        <v>53131609</v>
      </c>
      <c r="OSV1792" s="62">
        <v>53131609</v>
      </c>
      <c r="OSW1792" s="62">
        <v>53131609</v>
      </c>
      <c r="OSX1792" s="62">
        <v>53131609</v>
      </c>
      <c r="OSY1792" s="62">
        <v>53131609</v>
      </c>
      <c r="OSZ1792" s="62">
        <v>53131609</v>
      </c>
      <c r="OTA1792" s="62">
        <v>53131609</v>
      </c>
      <c r="OTB1792" s="62">
        <v>53131609</v>
      </c>
      <c r="OTC1792" s="62">
        <v>53131609</v>
      </c>
      <c r="OTD1792" s="62">
        <v>53131609</v>
      </c>
      <c r="OTE1792" s="62">
        <v>53131609</v>
      </c>
      <c r="OTF1792" s="62">
        <v>53131609</v>
      </c>
      <c r="OTG1792" s="62">
        <v>53131609</v>
      </c>
      <c r="OTH1792" s="62">
        <v>53131609</v>
      </c>
      <c r="OTI1792" s="62">
        <v>53131609</v>
      </c>
      <c r="OTJ1792" s="62">
        <v>53131609</v>
      </c>
      <c r="OTK1792" s="62">
        <v>53131609</v>
      </c>
      <c r="OTL1792" s="62">
        <v>53131609</v>
      </c>
      <c r="OTM1792" s="62">
        <v>53131609</v>
      </c>
      <c r="OTN1792" s="62">
        <v>53131609</v>
      </c>
      <c r="OTO1792" s="62">
        <v>53131609</v>
      </c>
      <c r="OTP1792" s="62">
        <v>53131609</v>
      </c>
      <c r="OTQ1792" s="62">
        <v>53131609</v>
      </c>
      <c r="OTR1792" s="62">
        <v>53131609</v>
      </c>
      <c r="OTS1792" s="62">
        <v>53131609</v>
      </c>
      <c r="OTT1792" s="62">
        <v>53131609</v>
      </c>
      <c r="OTU1792" s="62">
        <v>53131609</v>
      </c>
      <c r="OTV1792" s="62">
        <v>53131609</v>
      </c>
      <c r="OTW1792" s="62">
        <v>53131609</v>
      </c>
      <c r="OTX1792" s="62">
        <v>53131609</v>
      </c>
      <c r="OTY1792" s="62">
        <v>53131609</v>
      </c>
      <c r="OTZ1792" s="62">
        <v>53131609</v>
      </c>
      <c r="OUA1792" s="62">
        <v>53131609</v>
      </c>
      <c r="OUB1792" s="62">
        <v>53131609</v>
      </c>
      <c r="OUC1792" s="62">
        <v>53131609</v>
      </c>
      <c r="OUD1792" s="62">
        <v>53131609</v>
      </c>
      <c r="OUE1792" s="62">
        <v>53131609</v>
      </c>
      <c r="OUF1792" s="62">
        <v>53131609</v>
      </c>
      <c r="OUG1792" s="62">
        <v>53131609</v>
      </c>
      <c r="OUH1792" s="62">
        <v>53131609</v>
      </c>
      <c r="OUI1792" s="62">
        <v>53131609</v>
      </c>
      <c r="OUJ1792" s="62">
        <v>53131609</v>
      </c>
      <c r="OUK1792" s="62">
        <v>53131609</v>
      </c>
      <c r="OUL1792" s="62">
        <v>53131609</v>
      </c>
      <c r="OUM1792" s="62">
        <v>53131609</v>
      </c>
      <c r="OUN1792" s="62">
        <v>53131609</v>
      </c>
      <c r="OUO1792" s="62">
        <v>53131609</v>
      </c>
      <c r="OUP1792" s="62">
        <v>53131609</v>
      </c>
      <c r="OUQ1792" s="62">
        <v>53131609</v>
      </c>
      <c r="OUR1792" s="62">
        <v>53131609</v>
      </c>
      <c r="OUS1792" s="62">
        <v>53131609</v>
      </c>
      <c r="OUT1792" s="62">
        <v>53131609</v>
      </c>
      <c r="OUU1792" s="62">
        <v>53131609</v>
      </c>
      <c r="OUV1792" s="62">
        <v>53131609</v>
      </c>
      <c r="OUW1792" s="62">
        <v>53131609</v>
      </c>
      <c r="OUX1792" s="62">
        <v>53131609</v>
      </c>
      <c r="OUY1792" s="62">
        <v>53131609</v>
      </c>
      <c r="OUZ1792" s="62">
        <v>53131609</v>
      </c>
      <c r="OVA1792" s="62">
        <v>53131609</v>
      </c>
      <c r="OVB1792" s="62">
        <v>53131609</v>
      </c>
      <c r="OVC1792" s="62">
        <v>53131609</v>
      </c>
      <c r="OVD1792" s="62">
        <v>53131609</v>
      </c>
      <c r="OVE1792" s="62">
        <v>53131609</v>
      </c>
      <c r="OVF1792" s="62">
        <v>53131609</v>
      </c>
      <c r="OVG1792" s="62">
        <v>53131609</v>
      </c>
      <c r="OVH1792" s="62">
        <v>53131609</v>
      </c>
      <c r="OVI1792" s="62">
        <v>53131609</v>
      </c>
      <c r="OVJ1792" s="62">
        <v>53131609</v>
      </c>
      <c r="OVK1792" s="62">
        <v>53131609</v>
      </c>
      <c r="OVL1792" s="62">
        <v>53131609</v>
      </c>
      <c r="OVM1792" s="62">
        <v>53131609</v>
      </c>
      <c r="OVN1792" s="62">
        <v>53131609</v>
      </c>
      <c r="OVO1792" s="62">
        <v>53131609</v>
      </c>
      <c r="OVP1792" s="62">
        <v>53131609</v>
      </c>
      <c r="OVQ1792" s="62">
        <v>53131609</v>
      </c>
      <c r="OVR1792" s="62">
        <v>53131609</v>
      </c>
      <c r="OVS1792" s="62">
        <v>53131609</v>
      </c>
      <c r="OVT1792" s="62">
        <v>53131609</v>
      </c>
      <c r="OVU1792" s="62">
        <v>53131609</v>
      </c>
      <c r="OVV1792" s="62">
        <v>53131609</v>
      </c>
      <c r="OVW1792" s="62">
        <v>53131609</v>
      </c>
      <c r="OVX1792" s="62">
        <v>53131609</v>
      </c>
      <c r="OVY1792" s="62">
        <v>53131609</v>
      </c>
      <c r="OVZ1792" s="62">
        <v>53131609</v>
      </c>
      <c r="OWA1792" s="62">
        <v>53131609</v>
      </c>
      <c r="OWB1792" s="62">
        <v>53131609</v>
      </c>
      <c r="OWC1792" s="62">
        <v>53131609</v>
      </c>
      <c r="OWD1792" s="62">
        <v>53131609</v>
      </c>
      <c r="OWE1792" s="62">
        <v>53131609</v>
      </c>
      <c r="OWF1792" s="62">
        <v>53131609</v>
      </c>
      <c r="OWG1792" s="62">
        <v>53131609</v>
      </c>
      <c r="OWH1792" s="62">
        <v>53131609</v>
      </c>
      <c r="OWI1792" s="62">
        <v>53131609</v>
      </c>
      <c r="OWJ1792" s="62">
        <v>53131609</v>
      </c>
      <c r="OWK1792" s="62">
        <v>53131609</v>
      </c>
      <c r="OWL1792" s="62">
        <v>53131609</v>
      </c>
      <c r="OWM1792" s="62">
        <v>53131609</v>
      </c>
      <c r="OWN1792" s="62">
        <v>53131609</v>
      </c>
      <c r="OWO1792" s="62">
        <v>53131609</v>
      </c>
      <c r="OWP1792" s="62">
        <v>53131609</v>
      </c>
      <c r="OWQ1792" s="62">
        <v>53131609</v>
      </c>
      <c r="OWR1792" s="62">
        <v>53131609</v>
      </c>
      <c r="OWS1792" s="62">
        <v>53131609</v>
      </c>
      <c r="OWT1792" s="62">
        <v>53131609</v>
      </c>
      <c r="OWU1792" s="62">
        <v>53131609</v>
      </c>
      <c r="OWV1792" s="62">
        <v>53131609</v>
      </c>
      <c r="OWW1792" s="62">
        <v>53131609</v>
      </c>
      <c r="OWX1792" s="62">
        <v>53131609</v>
      </c>
      <c r="OWY1792" s="62">
        <v>53131609</v>
      </c>
      <c r="OWZ1792" s="62">
        <v>53131609</v>
      </c>
      <c r="OXA1792" s="62">
        <v>53131609</v>
      </c>
      <c r="OXB1792" s="62">
        <v>53131609</v>
      </c>
      <c r="OXC1792" s="62">
        <v>53131609</v>
      </c>
      <c r="OXD1792" s="62">
        <v>53131609</v>
      </c>
      <c r="OXE1792" s="62">
        <v>53131609</v>
      </c>
      <c r="OXF1792" s="62">
        <v>53131609</v>
      </c>
      <c r="OXG1792" s="62">
        <v>53131609</v>
      </c>
      <c r="OXH1792" s="62">
        <v>53131609</v>
      </c>
      <c r="OXI1792" s="62">
        <v>53131609</v>
      </c>
      <c r="OXJ1792" s="62">
        <v>53131609</v>
      </c>
      <c r="OXK1792" s="62">
        <v>53131609</v>
      </c>
      <c r="OXL1792" s="62">
        <v>53131609</v>
      </c>
      <c r="OXM1792" s="62">
        <v>53131609</v>
      </c>
      <c r="OXN1792" s="62">
        <v>53131609</v>
      </c>
      <c r="OXO1792" s="62">
        <v>53131609</v>
      </c>
      <c r="OXP1792" s="62">
        <v>53131609</v>
      </c>
      <c r="OXQ1792" s="62">
        <v>53131609</v>
      </c>
      <c r="OXR1792" s="62">
        <v>53131609</v>
      </c>
      <c r="OXS1792" s="62">
        <v>53131609</v>
      </c>
      <c r="OXT1792" s="62">
        <v>53131609</v>
      </c>
      <c r="OXU1792" s="62">
        <v>53131609</v>
      </c>
      <c r="OXV1792" s="62">
        <v>53131609</v>
      </c>
      <c r="OXW1792" s="62">
        <v>53131609</v>
      </c>
      <c r="OXX1792" s="62">
        <v>53131609</v>
      </c>
      <c r="OXY1792" s="62">
        <v>53131609</v>
      </c>
      <c r="OXZ1792" s="62">
        <v>53131609</v>
      </c>
      <c r="OYA1792" s="62">
        <v>53131609</v>
      </c>
      <c r="OYB1792" s="62">
        <v>53131609</v>
      </c>
      <c r="OYC1792" s="62">
        <v>53131609</v>
      </c>
      <c r="OYD1792" s="62">
        <v>53131609</v>
      </c>
      <c r="OYE1792" s="62">
        <v>53131609</v>
      </c>
      <c r="OYF1792" s="62">
        <v>53131609</v>
      </c>
      <c r="OYG1792" s="62">
        <v>53131609</v>
      </c>
      <c r="OYH1792" s="62">
        <v>53131609</v>
      </c>
      <c r="OYI1792" s="62">
        <v>53131609</v>
      </c>
      <c r="OYJ1792" s="62">
        <v>53131609</v>
      </c>
      <c r="OYK1792" s="62">
        <v>53131609</v>
      </c>
      <c r="OYL1792" s="62">
        <v>53131609</v>
      </c>
      <c r="OYM1792" s="62">
        <v>53131609</v>
      </c>
      <c r="OYN1792" s="62">
        <v>53131609</v>
      </c>
      <c r="OYO1792" s="62">
        <v>53131609</v>
      </c>
      <c r="OYP1792" s="62">
        <v>53131609</v>
      </c>
      <c r="OYQ1792" s="62">
        <v>53131609</v>
      </c>
      <c r="OYR1792" s="62">
        <v>53131609</v>
      </c>
      <c r="OYS1792" s="62">
        <v>53131609</v>
      </c>
      <c r="OYT1792" s="62">
        <v>53131609</v>
      </c>
      <c r="OYU1792" s="62">
        <v>53131609</v>
      </c>
      <c r="OYV1792" s="62">
        <v>53131609</v>
      </c>
      <c r="OYW1792" s="62">
        <v>53131609</v>
      </c>
      <c r="OYX1792" s="62">
        <v>53131609</v>
      </c>
      <c r="OYY1792" s="62">
        <v>53131609</v>
      </c>
      <c r="OYZ1792" s="62">
        <v>53131609</v>
      </c>
      <c r="OZA1792" s="62">
        <v>53131609</v>
      </c>
      <c r="OZB1792" s="62">
        <v>53131609</v>
      </c>
      <c r="OZC1792" s="62">
        <v>53131609</v>
      </c>
      <c r="OZD1792" s="62">
        <v>53131609</v>
      </c>
      <c r="OZE1792" s="62">
        <v>53131609</v>
      </c>
      <c r="OZF1792" s="62">
        <v>53131609</v>
      </c>
      <c r="OZG1792" s="62">
        <v>53131609</v>
      </c>
      <c r="OZH1792" s="62">
        <v>53131609</v>
      </c>
      <c r="OZI1792" s="62">
        <v>53131609</v>
      </c>
      <c r="OZJ1792" s="62">
        <v>53131609</v>
      </c>
      <c r="OZK1792" s="62">
        <v>53131609</v>
      </c>
      <c r="OZL1792" s="62">
        <v>53131609</v>
      </c>
      <c r="OZM1792" s="62">
        <v>53131609</v>
      </c>
      <c r="OZN1792" s="62">
        <v>53131609</v>
      </c>
      <c r="OZO1792" s="62">
        <v>53131609</v>
      </c>
      <c r="OZP1792" s="62">
        <v>53131609</v>
      </c>
      <c r="OZQ1792" s="62">
        <v>53131609</v>
      </c>
      <c r="OZR1792" s="62">
        <v>53131609</v>
      </c>
      <c r="OZS1792" s="62">
        <v>53131609</v>
      </c>
      <c r="OZT1792" s="62">
        <v>53131609</v>
      </c>
      <c r="OZU1792" s="62">
        <v>53131609</v>
      </c>
      <c r="OZV1792" s="62">
        <v>53131609</v>
      </c>
      <c r="OZW1792" s="62">
        <v>53131609</v>
      </c>
      <c r="OZX1792" s="62">
        <v>53131609</v>
      </c>
      <c r="OZY1792" s="62">
        <v>53131609</v>
      </c>
      <c r="OZZ1792" s="62">
        <v>53131609</v>
      </c>
      <c r="PAA1792" s="62">
        <v>53131609</v>
      </c>
      <c r="PAB1792" s="62">
        <v>53131609</v>
      </c>
      <c r="PAC1792" s="62">
        <v>53131609</v>
      </c>
      <c r="PAD1792" s="62">
        <v>53131609</v>
      </c>
      <c r="PAE1792" s="62">
        <v>53131609</v>
      </c>
      <c r="PAF1792" s="62">
        <v>53131609</v>
      </c>
      <c r="PAG1792" s="62">
        <v>53131609</v>
      </c>
      <c r="PAH1792" s="62">
        <v>53131609</v>
      </c>
      <c r="PAI1792" s="62">
        <v>53131609</v>
      </c>
      <c r="PAJ1792" s="62">
        <v>53131609</v>
      </c>
      <c r="PAK1792" s="62">
        <v>53131609</v>
      </c>
      <c r="PAL1792" s="62">
        <v>53131609</v>
      </c>
      <c r="PAM1792" s="62">
        <v>53131609</v>
      </c>
      <c r="PAN1792" s="62">
        <v>53131609</v>
      </c>
      <c r="PAO1792" s="62">
        <v>53131609</v>
      </c>
      <c r="PAP1792" s="62">
        <v>53131609</v>
      </c>
      <c r="PAQ1792" s="62">
        <v>53131609</v>
      </c>
      <c r="PAR1792" s="62">
        <v>53131609</v>
      </c>
      <c r="PAS1792" s="62">
        <v>53131609</v>
      </c>
      <c r="PAT1792" s="62">
        <v>53131609</v>
      </c>
      <c r="PAU1792" s="62">
        <v>53131609</v>
      </c>
      <c r="PAV1792" s="62">
        <v>53131609</v>
      </c>
      <c r="PAW1792" s="62">
        <v>53131609</v>
      </c>
      <c r="PAX1792" s="62">
        <v>53131609</v>
      </c>
      <c r="PAY1792" s="62">
        <v>53131609</v>
      </c>
      <c r="PAZ1792" s="62">
        <v>53131609</v>
      </c>
      <c r="PBA1792" s="62">
        <v>53131609</v>
      </c>
      <c r="PBB1792" s="62">
        <v>53131609</v>
      </c>
      <c r="PBC1792" s="62">
        <v>53131609</v>
      </c>
      <c r="PBD1792" s="62">
        <v>53131609</v>
      </c>
      <c r="PBE1792" s="62">
        <v>53131609</v>
      </c>
      <c r="PBF1792" s="62">
        <v>53131609</v>
      </c>
      <c r="PBG1792" s="62">
        <v>53131609</v>
      </c>
      <c r="PBH1792" s="62">
        <v>53131609</v>
      </c>
      <c r="PBI1792" s="62">
        <v>53131609</v>
      </c>
      <c r="PBJ1792" s="62">
        <v>53131609</v>
      </c>
      <c r="PBK1792" s="62">
        <v>53131609</v>
      </c>
      <c r="PBL1792" s="62">
        <v>53131609</v>
      </c>
      <c r="PBM1792" s="62">
        <v>53131609</v>
      </c>
      <c r="PBN1792" s="62">
        <v>53131609</v>
      </c>
      <c r="PBO1792" s="62">
        <v>53131609</v>
      </c>
      <c r="PBP1792" s="62">
        <v>53131609</v>
      </c>
      <c r="PBQ1792" s="62">
        <v>53131609</v>
      </c>
      <c r="PBR1792" s="62">
        <v>53131609</v>
      </c>
      <c r="PBS1792" s="62">
        <v>53131609</v>
      </c>
      <c r="PBT1792" s="62">
        <v>53131609</v>
      </c>
      <c r="PBU1792" s="62">
        <v>53131609</v>
      </c>
      <c r="PBV1792" s="62">
        <v>53131609</v>
      </c>
      <c r="PBW1792" s="62">
        <v>53131609</v>
      </c>
      <c r="PBX1792" s="62">
        <v>53131609</v>
      </c>
      <c r="PBY1792" s="62">
        <v>53131609</v>
      </c>
      <c r="PBZ1792" s="62">
        <v>53131609</v>
      </c>
      <c r="PCA1792" s="62">
        <v>53131609</v>
      </c>
      <c r="PCB1792" s="62">
        <v>53131609</v>
      </c>
      <c r="PCC1792" s="62">
        <v>53131609</v>
      </c>
      <c r="PCD1792" s="62">
        <v>53131609</v>
      </c>
      <c r="PCE1792" s="62">
        <v>53131609</v>
      </c>
      <c r="PCF1792" s="62">
        <v>53131609</v>
      </c>
      <c r="PCG1792" s="62">
        <v>53131609</v>
      </c>
      <c r="PCH1792" s="62">
        <v>53131609</v>
      </c>
      <c r="PCI1792" s="62">
        <v>53131609</v>
      </c>
      <c r="PCJ1792" s="62">
        <v>53131609</v>
      </c>
      <c r="PCK1792" s="62">
        <v>53131609</v>
      </c>
      <c r="PCL1792" s="62">
        <v>53131609</v>
      </c>
      <c r="PCM1792" s="62">
        <v>53131609</v>
      </c>
      <c r="PCN1792" s="62">
        <v>53131609</v>
      </c>
      <c r="PCO1792" s="62">
        <v>53131609</v>
      </c>
      <c r="PCP1792" s="62">
        <v>53131609</v>
      </c>
      <c r="PCQ1792" s="62">
        <v>53131609</v>
      </c>
      <c r="PCR1792" s="62">
        <v>53131609</v>
      </c>
      <c r="PCS1792" s="62">
        <v>53131609</v>
      </c>
      <c r="PCT1792" s="62">
        <v>53131609</v>
      </c>
      <c r="PCU1792" s="62">
        <v>53131609</v>
      </c>
      <c r="PCV1792" s="62">
        <v>53131609</v>
      </c>
      <c r="PCW1792" s="62">
        <v>53131609</v>
      </c>
      <c r="PCX1792" s="62">
        <v>53131609</v>
      </c>
      <c r="PCY1792" s="62">
        <v>53131609</v>
      </c>
      <c r="PCZ1792" s="62">
        <v>53131609</v>
      </c>
      <c r="PDA1792" s="62">
        <v>53131609</v>
      </c>
      <c r="PDB1792" s="62">
        <v>53131609</v>
      </c>
      <c r="PDC1792" s="62">
        <v>53131609</v>
      </c>
      <c r="PDD1792" s="62">
        <v>53131609</v>
      </c>
      <c r="PDE1792" s="62">
        <v>53131609</v>
      </c>
      <c r="PDF1792" s="62">
        <v>53131609</v>
      </c>
      <c r="PDG1792" s="62">
        <v>53131609</v>
      </c>
      <c r="PDH1792" s="62">
        <v>53131609</v>
      </c>
      <c r="PDI1792" s="62">
        <v>53131609</v>
      </c>
      <c r="PDJ1792" s="62">
        <v>53131609</v>
      </c>
      <c r="PDK1792" s="62">
        <v>53131609</v>
      </c>
      <c r="PDL1792" s="62">
        <v>53131609</v>
      </c>
      <c r="PDM1792" s="62">
        <v>53131609</v>
      </c>
      <c r="PDN1792" s="62">
        <v>53131609</v>
      </c>
      <c r="PDO1792" s="62">
        <v>53131609</v>
      </c>
      <c r="PDP1792" s="62">
        <v>53131609</v>
      </c>
      <c r="PDQ1792" s="62">
        <v>53131609</v>
      </c>
      <c r="PDR1792" s="62">
        <v>53131609</v>
      </c>
      <c r="PDS1792" s="62">
        <v>53131609</v>
      </c>
      <c r="PDT1792" s="62">
        <v>53131609</v>
      </c>
      <c r="PDU1792" s="62">
        <v>53131609</v>
      </c>
      <c r="PDV1792" s="62">
        <v>53131609</v>
      </c>
      <c r="PDW1792" s="62">
        <v>53131609</v>
      </c>
      <c r="PDX1792" s="62">
        <v>53131609</v>
      </c>
      <c r="PDY1792" s="62">
        <v>53131609</v>
      </c>
      <c r="PDZ1792" s="62">
        <v>53131609</v>
      </c>
      <c r="PEA1792" s="62">
        <v>53131609</v>
      </c>
      <c r="PEB1792" s="62">
        <v>53131609</v>
      </c>
      <c r="PEC1792" s="62">
        <v>53131609</v>
      </c>
      <c r="PED1792" s="62">
        <v>53131609</v>
      </c>
      <c r="PEE1792" s="62">
        <v>53131609</v>
      </c>
      <c r="PEF1792" s="62">
        <v>53131609</v>
      </c>
      <c r="PEG1792" s="62">
        <v>53131609</v>
      </c>
      <c r="PEH1792" s="62">
        <v>53131609</v>
      </c>
      <c r="PEI1792" s="62">
        <v>53131609</v>
      </c>
      <c r="PEJ1792" s="62">
        <v>53131609</v>
      </c>
      <c r="PEK1792" s="62">
        <v>53131609</v>
      </c>
      <c r="PEL1792" s="62">
        <v>53131609</v>
      </c>
      <c r="PEM1792" s="62">
        <v>53131609</v>
      </c>
      <c r="PEN1792" s="62">
        <v>53131609</v>
      </c>
      <c r="PEO1792" s="62">
        <v>53131609</v>
      </c>
      <c r="PEP1792" s="62">
        <v>53131609</v>
      </c>
      <c r="PEQ1792" s="62">
        <v>53131609</v>
      </c>
      <c r="PER1792" s="62">
        <v>53131609</v>
      </c>
      <c r="PES1792" s="62">
        <v>53131609</v>
      </c>
      <c r="PET1792" s="62">
        <v>53131609</v>
      </c>
      <c r="PEU1792" s="62">
        <v>53131609</v>
      </c>
      <c r="PEV1792" s="62">
        <v>53131609</v>
      </c>
      <c r="PEW1792" s="62">
        <v>53131609</v>
      </c>
      <c r="PEX1792" s="62">
        <v>53131609</v>
      </c>
      <c r="PEY1792" s="62">
        <v>53131609</v>
      </c>
      <c r="PEZ1792" s="62">
        <v>53131609</v>
      </c>
      <c r="PFA1792" s="62">
        <v>53131609</v>
      </c>
      <c r="PFB1792" s="62">
        <v>53131609</v>
      </c>
      <c r="PFC1792" s="62">
        <v>53131609</v>
      </c>
      <c r="PFD1792" s="62">
        <v>53131609</v>
      </c>
      <c r="PFE1792" s="62">
        <v>53131609</v>
      </c>
      <c r="PFF1792" s="62">
        <v>53131609</v>
      </c>
      <c r="PFG1792" s="62">
        <v>53131609</v>
      </c>
      <c r="PFH1792" s="62">
        <v>53131609</v>
      </c>
      <c r="PFI1792" s="62">
        <v>53131609</v>
      </c>
      <c r="PFJ1792" s="62">
        <v>53131609</v>
      </c>
      <c r="PFK1792" s="62">
        <v>53131609</v>
      </c>
      <c r="PFL1792" s="62">
        <v>53131609</v>
      </c>
      <c r="PFM1792" s="62">
        <v>53131609</v>
      </c>
      <c r="PFN1792" s="62">
        <v>53131609</v>
      </c>
      <c r="PFO1792" s="62">
        <v>53131609</v>
      </c>
      <c r="PFP1792" s="62">
        <v>53131609</v>
      </c>
      <c r="PFQ1792" s="62">
        <v>53131609</v>
      </c>
      <c r="PFR1792" s="62">
        <v>53131609</v>
      </c>
      <c r="PFS1792" s="62">
        <v>53131609</v>
      </c>
      <c r="PFT1792" s="62">
        <v>53131609</v>
      </c>
      <c r="PFU1792" s="62">
        <v>53131609</v>
      </c>
      <c r="PFV1792" s="62">
        <v>53131609</v>
      </c>
      <c r="PFW1792" s="62">
        <v>53131609</v>
      </c>
      <c r="PFX1792" s="62">
        <v>53131609</v>
      </c>
      <c r="PFY1792" s="62">
        <v>53131609</v>
      </c>
      <c r="PFZ1792" s="62">
        <v>53131609</v>
      </c>
      <c r="PGA1792" s="62">
        <v>53131609</v>
      </c>
      <c r="PGB1792" s="62">
        <v>53131609</v>
      </c>
      <c r="PGC1792" s="62">
        <v>53131609</v>
      </c>
      <c r="PGD1792" s="62">
        <v>53131609</v>
      </c>
      <c r="PGE1792" s="62">
        <v>53131609</v>
      </c>
      <c r="PGF1792" s="62">
        <v>53131609</v>
      </c>
      <c r="PGG1792" s="62">
        <v>53131609</v>
      </c>
      <c r="PGH1792" s="62">
        <v>53131609</v>
      </c>
      <c r="PGI1792" s="62">
        <v>53131609</v>
      </c>
      <c r="PGJ1792" s="62">
        <v>53131609</v>
      </c>
      <c r="PGK1792" s="62">
        <v>53131609</v>
      </c>
      <c r="PGL1792" s="62">
        <v>53131609</v>
      </c>
      <c r="PGM1792" s="62">
        <v>53131609</v>
      </c>
      <c r="PGN1792" s="62">
        <v>53131609</v>
      </c>
      <c r="PGO1792" s="62">
        <v>53131609</v>
      </c>
      <c r="PGP1792" s="62">
        <v>53131609</v>
      </c>
      <c r="PGQ1792" s="62">
        <v>53131609</v>
      </c>
      <c r="PGR1792" s="62">
        <v>53131609</v>
      </c>
      <c r="PGS1792" s="62">
        <v>53131609</v>
      </c>
      <c r="PGT1792" s="62">
        <v>53131609</v>
      </c>
      <c r="PGU1792" s="62">
        <v>53131609</v>
      </c>
      <c r="PGV1792" s="62">
        <v>53131609</v>
      </c>
      <c r="PGW1792" s="62">
        <v>53131609</v>
      </c>
      <c r="PGX1792" s="62">
        <v>53131609</v>
      </c>
      <c r="PGY1792" s="62">
        <v>53131609</v>
      </c>
      <c r="PGZ1792" s="62">
        <v>53131609</v>
      </c>
      <c r="PHA1792" s="62">
        <v>53131609</v>
      </c>
      <c r="PHB1792" s="62">
        <v>53131609</v>
      </c>
      <c r="PHC1792" s="62">
        <v>53131609</v>
      </c>
      <c r="PHD1792" s="62">
        <v>53131609</v>
      </c>
      <c r="PHE1792" s="62">
        <v>53131609</v>
      </c>
      <c r="PHF1792" s="62">
        <v>53131609</v>
      </c>
      <c r="PHG1792" s="62">
        <v>53131609</v>
      </c>
      <c r="PHH1792" s="62">
        <v>53131609</v>
      </c>
      <c r="PHI1792" s="62">
        <v>53131609</v>
      </c>
      <c r="PHJ1792" s="62">
        <v>53131609</v>
      </c>
      <c r="PHK1792" s="62">
        <v>53131609</v>
      </c>
      <c r="PHL1792" s="62">
        <v>53131609</v>
      </c>
      <c r="PHM1792" s="62">
        <v>53131609</v>
      </c>
      <c r="PHN1792" s="62">
        <v>53131609</v>
      </c>
      <c r="PHO1792" s="62">
        <v>53131609</v>
      </c>
      <c r="PHP1792" s="62">
        <v>53131609</v>
      </c>
      <c r="PHQ1792" s="62">
        <v>53131609</v>
      </c>
      <c r="PHR1792" s="62">
        <v>53131609</v>
      </c>
      <c r="PHS1792" s="62">
        <v>53131609</v>
      </c>
      <c r="PHT1792" s="62">
        <v>53131609</v>
      </c>
      <c r="PHU1792" s="62">
        <v>53131609</v>
      </c>
      <c r="PHV1792" s="62">
        <v>53131609</v>
      </c>
      <c r="PHW1792" s="62">
        <v>53131609</v>
      </c>
      <c r="PHX1792" s="62">
        <v>53131609</v>
      </c>
      <c r="PHY1792" s="62">
        <v>53131609</v>
      </c>
      <c r="PHZ1792" s="62">
        <v>53131609</v>
      </c>
      <c r="PIA1792" s="62">
        <v>53131609</v>
      </c>
      <c r="PIB1792" s="62">
        <v>53131609</v>
      </c>
      <c r="PIC1792" s="62">
        <v>53131609</v>
      </c>
      <c r="PID1792" s="62">
        <v>53131609</v>
      </c>
      <c r="PIE1792" s="62">
        <v>53131609</v>
      </c>
      <c r="PIF1792" s="62">
        <v>53131609</v>
      </c>
      <c r="PIG1792" s="62">
        <v>53131609</v>
      </c>
      <c r="PIH1792" s="62">
        <v>53131609</v>
      </c>
      <c r="PII1792" s="62">
        <v>53131609</v>
      </c>
      <c r="PIJ1792" s="62">
        <v>53131609</v>
      </c>
      <c r="PIK1792" s="62">
        <v>53131609</v>
      </c>
      <c r="PIL1792" s="62">
        <v>53131609</v>
      </c>
      <c r="PIM1792" s="62">
        <v>53131609</v>
      </c>
      <c r="PIN1792" s="62">
        <v>53131609</v>
      </c>
      <c r="PIO1792" s="62">
        <v>53131609</v>
      </c>
      <c r="PIP1792" s="62">
        <v>53131609</v>
      </c>
      <c r="PIQ1792" s="62">
        <v>53131609</v>
      </c>
      <c r="PIR1792" s="62">
        <v>53131609</v>
      </c>
      <c r="PIS1792" s="62">
        <v>53131609</v>
      </c>
      <c r="PIT1792" s="62">
        <v>53131609</v>
      </c>
      <c r="PIU1792" s="62">
        <v>53131609</v>
      </c>
      <c r="PIV1792" s="62">
        <v>53131609</v>
      </c>
      <c r="PIW1792" s="62">
        <v>53131609</v>
      </c>
      <c r="PIX1792" s="62">
        <v>53131609</v>
      </c>
      <c r="PIY1792" s="62">
        <v>53131609</v>
      </c>
      <c r="PIZ1792" s="62">
        <v>53131609</v>
      </c>
      <c r="PJA1792" s="62">
        <v>53131609</v>
      </c>
      <c r="PJB1792" s="62">
        <v>53131609</v>
      </c>
      <c r="PJC1792" s="62">
        <v>53131609</v>
      </c>
      <c r="PJD1792" s="62">
        <v>53131609</v>
      </c>
      <c r="PJE1792" s="62">
        <v>53131609</v>
      </c>
      <c r="PJF1792" s="62">
        <v>53131609</v>
      </c>
      <c r="PJG1792" s="62">
        <v>53131609</v>
      </c>
      <c r="PJH1792" s="62">
        <v>53131609</v>
      </c>
      <c r="PJI1792" s="62">
        <v>53131609</v>
      </c>
      <c r="PJJ1792" s="62">
        <v>53131609</v>
      </c>
      <c r="PJK1792" s="62">
        <v>53131609</v>
      </c>
      <c r="PJL1792" s="62">
        <v>53131609</v>
      </c>
      <c r="PJM1792" s="62">
        <v>53131609</v>
      </c>
      <c r="PJN1792" s="62">
        <v>53131609</v>
      </c>
      <c r="PJO1792" s="62">
        <v>53131609</v>
      </c>
      <c r="PJP1792" s="62">
        <v>53131609</v>
      </c>
      <c r="PJQ1792" s="62">
        <v>53131609</v>
      </c>
      <c r="PJR1792" s="62">
        <v>53131609</v>
      </c>
      <c r="PJS1792" s="62">
        <v>53131609</v>
      </c>
      <c r="PJT1792" s="62">
        <v>53131609</v>
      </c>
      <c r="PJU1792" s="62">
        <v>53131609</v>
      </c>
      <c r="PJV1792" s="62">
        <v>53131609</v>
      </c>
      <c r="PJW1792" s="62">
        <v>53131609</v>
      </c>
      <c r="PJX1792" s="62">
        <v>53131609</v>
      </c>
      <c r="PJY1792" s="62">
        <v>53131609</v>
      </c>
      <c r="PJZ1792" s="62">
        <v>53131609</v>
      </c>
      <c r="PKA1792" s="62">
        <v>53131609</v>
      </c>
      <c r="PKB1792" s="62">
        <v>53131609</v>
      </c>
      <c r="PKC1792" s="62">
        <v>53131609</v>
      </c>
      <c r="PKD1792" s="62">
        <v>53131609</v>
      </c>
      <c r="PKE1792" s="62">
        <v>53131609</v>
      </c>
      <c r="PKF1792" s="62">
        <v>53131609</v>
      </c>
      <c r="PKG1792" s="62">
        <v>53131609</v>
      </c>
      <c r="PKH1792" s="62">
        <v>53131609</v>
      </c>
      <c r="PKI1792" s="62">
        <v>53131609</v>
      </c>
      <c r="PKJ1792" s="62">
        <v>53131609</v>
      </c>
      <c r="PKK1792" s="62">
        <v>53131609</v>
      </c>
      <c r="PKL1792" s="62">
        <v>53131609</v>
      </c>
      <c r="PKM1792" s="62">
        <v>53131609</v>
      </c>
      <c r="PKN1792" s="62">
        <v>53131609</v>
      </c>
      <c r="PKO1792" s="62">
        <v>53131609</v>
      </c>
      <c r="PKP1792" s="62">
        <v>53131609</v>
      </c>
      <c r="PKQ1792" s="62">
        <v>53131609</v>
      </c>
      <c r="PKR1792" s="62">
        <v>53131609</v>
      </c>
      <c r="PKS1792" s="62">
        <v>53131609</v>
      </c>
      <c r="PKT1792" s="62">
        <v>53131609</v>
      </c>
      <c r="PKU1792" s="62">
        <v>53131609</v>
      </c>
      <c r="PKV1792" s="62">
        <v>53131609</v>
      </c>
      <c r="PKW1792" s="62">
        <v>53131609</v>
      </c>
      <c r="PKX1792" s="62">
        <v>53131609</v>
      </c>
      <c r="PKY1792" s="62">
        <v>53131609</v>
      </c>
      <c r="PKZ1792" s="62">
        <v>53131609</v>
      </c>
      <c r="PLA1792" s="62">
        <v>53131609</v>
      </c>
      <c r="PLB1792" s="62">
        <v>53131609</v>
      </c>
      <c r="PLC1792" s="62">
        <v>53131609</v>
      </c>
      <c r="PLD1792" s="62">
        <v>53131609</v>
      </c>
      <c r="PLE1792" s="62">
        <v>53131609</v>
      </c>
      <c r="PLF1792" s="62">
        <v>53131609</v>
      </c>
      <c r="PLG1792" s="62">
        <v>53131609</v>
      </c>
      <c r="PLH1792" s="62">
        <v>53131609</v>
      </c>
      <c r="PLI1792" s="62">
        <v>53131609</v>
      </c>
      <c r="PLJ1792" s="62">
        <v>53131609</v>
      </c>
      <c r="PLK1792" s="62">
        <v>53131609</v>
      </c>
      <c r="PLL1792" s="62">
        <v>53131609</v>
      </c>
      <c r="PLM1792" s="62">
        <v>53131609</v>
      </c>
      <c r="PLN1792" s="62">
        <v>53131609</v>
      </c>
      <c r="PLO1792" s="62">
        <v>53131609</v>
      </c>
      <c r="PLP1792" s="62">
        <v>53131609</v>
      </c>
      <c r="PLQ1792" s="62">
        <v>53131609</v>
      </c>
      <c r="PLR1792" s="62">
        <v>53131609</v>
      </c>
      <c r="PLS1792" s="62">
        <v>53131609</v>
      </c>
      <c r="PLT1792" s="62">
        <v>53131609</v>
      </c>
      <c r="PLU1792" s="62">
        <v>53131609</v>
      </c>
      <c r="PLV1792" s="62">
        <v>53131609</v>
      </c>
      <c r="PLW1792" s="62">
        <v>53131609</v>
      </c>
      <c r="PLX1792" s="62">
        <v>53131609</v>
      </c>
      <c r="PLY1792" s="62">
        <v>53131609</v>
      </c>
      <c r="PLZ1792" s="62">
        <v>53131609</v>
      </c>
      <c r="PMA1792" s="62">
        <v>53131609</v>
      </c>
      <c r="PMB1792" s="62">
        <v>53131609</v>
      </c>
      <c r="PMC1792" s="62">
        <v>53131609</v>
      </c>
      <c r="PMD1792" s="62">
        <v>53131609</v>
      </c>
      <c r="PME1792" s="62">
        <v>53131609</v>
      </c>
      <c r="PMF1792" s="62">
        <v>53131609</v>
      </c>
      <c r="PMG1792" s="62">
        <v>53131609</v>
      </c>
      <c r="PMH1792" s="62">
        <v>53131609</v>
      </c>
      <c r="PMI1792" s="62">
        <v>53131609</v>
      </c>
      <c r="PMJ1792" s="62">
        <v>53131609</v>
      </c>
      <c r="PMK1792" s="62">
        <v>53131609</v>
      </c>
      <c r="PML1792" s="62">
        <v>53131609</v>
      </c>
      <c r="PMM1792" s="62">
        <v>53131609</v>
      </c>
      <c r="PMN1792" s="62">
        <v>53131609</v>
      </c>
      <c r="PMO1792" s="62">
        <v>53131609</v>
      </c>
      <c r="PMP1792" s="62">
        <v>53131609</v>
      </c>
      <c r="PMQ1792" s="62">
        <v>53131609</v>
      </c>
      <c r="PMR1792" s="62">
        <v>53131609</v>
      </c>
      <c r="PMS1792" s="62">
        <v>53131609</v>
      </c>
      <c r="PMT1792" s="62">
        <v>53131609</v>
      </c>
      <c r="PMU1792" s="62">
        <v>53131609</v>
      </c>
      <c r="PMV1792" s="62">
        <v>53131609</v>
      </c>
      <c r="PMW1792" s="62">
        <v>53131609</v>
      </c>
      <c r="PMX1792" s="62">
        <v>53131609</v>
      </c>
      <c r="PMY1792" s="62">
        <v>53131609</v>
      </c>
      <c r="PMZ1792" s="62">
        <v>53131609</v>
      </c>
      <c r="PNA1792" s="62">
        <v>53131609</v>
      </c>
      <c r="PNB1792" s="62">
        <v>53131609</v>
      </c>
      <c r="PNC1792" s="62">
        <v>53131609</v>
      </c>
      <c r="PND1792" s="62">
        <v>53131609</v>
      </c>
      <c r="PNE1792" s="62">
        <v>53131609</v>
      </c>
      <c r="PNF1792" s="62">
        <v>53131609</v>
      </c>
      <c r="PNG1792" s="62">
        <v>53131609</v>
      </c>
      <c r="PNH1792" s="62">
        <v>53131609</v>
      </c>
      <c r="PNI1792" s="62">
        <v>53131609</v>
      </c>
      <c r="PNJ1792" s="62">
        <v>53131609</v>
      </c>
      <c r="PNK1792" s="62">
        <v>53131609</v>
      </c>
      <c r="PNL1792" s="62">
        <v>53131609</v>
      </c>
      <c r="PNM1792" s="62">
        <v>53131609</v>
      </c>
      <c r="PNN1792" s="62">
        <v>53131609</v>
      </c>
      <c r="PNO1792" s="62">
        <v>53131609</v>
      </c>
      <c r="PNP1792" s="62">
        <v>53131609</v>
      </c>
      <c r="PNQ1792" s="62">
        <v>53131609</v>
      </c>
      <c r="PNR1792" s="62">
        <v>53131609</v>
      </c>
      <c r="PNS1792" s="62">
        <v>53131609</v>
      </c>
      <c r="PNT1792" s="62">
        <v>53131609</v>
      </c>
      <c r="PNU1792" s="62">
        <v>53131609</v>
      </c>
      <c r="PNV1792" s="62">
        <v>53131609</v>
      </c>
      <c r="PNW1792" s="62">
        <v>53131609</v>
      </c>
      <c r="PNX1792" s="62">
        <v>53131609</v>
      </c>
      <c r="PNY1792" s="62">
        <v>53131609</v>
      </c>
      <c r="PNZ1792" s="62">
        <v>53131609</v>
      </c>
      <c r="POA1792" s="62">
        <v>53131609</v>
      </c>
      <c r="POB1792" s="62">
        <v>53131609</v>
      </c>
      <c r="POC1792" s="62">
        <v>53131609</v>
      </c>
      <c r="POD1792" s="62">
        <v>53131609</v>
      </c>
      <c r="POE1792" s="62">
        <v>53131609</v>
      </c>
      <c r="POF1792" s="62">
        <v>53131609</v>
      </c>
      <c r="POG1792" s="62">
        <v>53131609</v>
      </c>
      <c r="POH1792" s="62">
        <v>53131609</v>
      </c>
      <c r="POI1792" s="62">
        <v>53131609</v>
      </c>
      <c r="POJ1792" s="62">
        <v>53131609</v>
      </c>
      <c r="POK1792" s="62">
        <v>53131609</v>
      </c>
      <c r="POL1792" s="62">
        <v>53131609</v>
      </c>
      <c r="POM1792" s="62">
        <v>53131609</v>
      </c>
      <c r="PON1792" s="62">
        <v>53131609</v>
      </c>
      <c r="POO1792" s="62">
        <v>53131609</v>
      </c>
      <c r="POP1792" s="62">
        <v>53131609</v>
      </c>
      <c r="POQ1792" s="62">
        <v>53131609</v>
      </c>
      <c r="POR1792" s="62">
        <v>53131609</v>
      </c>
      <c r="POS1792" s="62">
        <v>53131609</v>
      </c>
      <c r="POT1792" s="62">
        <v>53131609</v>
      </c>
      <c r="POU1792" s="62">
        <v>53131609</v>
      </c>
      <c r="POV1792" s="62">
        <v>53131609</v>
      </c>
      <c r="POW1792" s="62">
        <v>53131609</v>
      </c>
      <c r="POX1792" s="62">
        <v>53131609</v>
      </c>
      <c r="POY1792" s="62">
        <v>53131609</v>
      </c>
      <c r="POZ1792" s="62">
        <v>53131609</v>
      </c>
      <c r="PPA1792" s="62">
        <v>53131609</v>
      </c>
      <c r="PPB1792" s="62">
        <v>53131609</v>
      </c>
      <c r="PPC1792" s="62">
        <v>53131609</v>
      </c>
      <c r="PPD1792" s="62">
        <v>53131609</v>
      </c>
      <c r="PPE1792" s="62">
        <v>53131609</v>
      </c>
      <c r="PPF1792" s="62">
        <v>53131609</v>
      </c>
      <c r="PPG1792" s="62">
        <v>53131609</v>
      </c>
      <c r="PPH1792" s="62">
        <v>53131609</v>
      </c>
      <c r="PPI1792" s="62">
        <v>53131609</v>
      </c>
      <c r="PPJ1792" s="62">
        <v>53131609</v>
      </c>
      <c r="PPK1792" s="62">
        <v>53131609</v>
      </c>
      <c r="PPL1792" s="62">
        <v>53131609</v>
      </c>
      <c r="PPM1792" s="62">
        <v>53131609</v>
      </c>
      <c r="PPN1792" s="62">
        <v>53131609</v>
      </c>
      <c r="PPO1792" s="62">
        <v>53131609</v>
      </c>
      <c r="PPP1792" s="62">
        <v>53131609</v>
      </c>
      <c r="PPQ1792" s="62">
        <v>53131609</v>
      </c>
      <c r="PPR1792" s="62">
        <v>53131609</v>
      </c>
      <c r="PPS1792" s="62">
        <v>53131609</v>
      </c>
      <c r="PPT1792" s="62">
        <v>53131609</v>
      </c>
      <c r="PPU1792" s="62">
        <v>53131609</v>
      </c>
      <c r="PPV1792" s="62">
        <v>53131609</v>
      </c>
      <c r="PPW1792" s="62">
        <v>53131609</v>
      </c>
      <c r="PPX1792" s="62">
        <v>53131609</v>
      </c>
      <c r="PPY1792" s="62">
        <v>53131609</v>
      </c>
      <c r="PPZ1792" s="62">
        <v>53131609</v>
      </c>
      <c r="PQA1792" s="62">
        <v>53131609</v>
      </c>
      <c r="PQB1792" s="62">
        <v>53131609</v>
      </c>
      <c r="PQC1792" s="62">
        <v>53131609</v>
      </c>
      <c r="PQD1792" s="62">
        <v>53131609</v>
      </c>
      <c r="PQE1792" s="62">
        <v>53131609</v>
      </c>
      <c r="PQF1792" s="62">
        <v>53131609</v>
      </c>
      <c r="PQG1792" s="62">
        <v>53131609</v>
      </c>
      <c r="PQH1792" s="62">
        <v>53131609</v>
      </c>
      <c r="PQI1792" s="62">
        <v>53131609</v>
      </c>
      <c r="PQJ1792" s="62">
        <v>53131609</v>
      </c>
      <c r="PQK1792" s="62">
        <v>53131609</v>
      </c>
      <c r="PQL1792" s="62">
        <v>53131609</v>
      </c>
      <c r="PQM1792" s="62">
        <v>53131609</v>
      </c>
      <c r="PQN1792" s="62">
        <v>53131609</v>
      </c>
      <c r="PQO1792" s="62">
        <v>53131609</v>
      </c>
      <c r="PQP1792" s="62">
        <v>53131609</v>
      </c>
      <c r="PQQ1792" s="62">
        <v>53131609</v>
      </c>
      <c r="PQR1792" s="62">
        <v>53131609</v>
      </c>
      <c r="PQS1792" s="62">
        <v>53131609</v>
      </c>
      <c r="PQT1792" s="62">
        <v>53131609</v>
      </c>
      <c r="PQU1792" s="62">
        <v>53131609</v>
      </c>
      <c r="PQV1792" s="62">
        <v>53131609</v>
      </c>
      <c r="PQW1792" s="62">
        <v>53131609</v>
      </c>
      <c r="PQX1792" s="62">
        <v>53131609</v>
      </c>
      <c r="PQY1792" s="62">
        <v>53131609</v>
      </c>
      <c r="PQZ1792" s="62">
        <v>53131609</v>
      </c>
      <c r="PRA1792" s="62">
        <v>53131609</v>
      </c>
      <c r="PRB1792" s="62">
        <v>53131609</v>
      </c>
      <c r="PRC1792" s="62">
        <v>53131609</v>
      </c>
      <c r="PRD1792" s="62">
        <v>53131609</v>
      </c>
      <c r="PRE1792" s="62">
        <v>53131609</v>
      </c>
      <c r="PRF1792" s="62">
        <v>53131609</v>
      </c>
      <c r="PRG1792" s="62">
        <v>53131609</v>
      </c>
      <c r="PRH1792" s="62">
        <v>53131609</v>
      </c>
      <c r="PRI1792" s="62">
        <v>53131609</v>
      </c>
      <c r="PRJ1792" s="62">
        <v>53131609</v>
      </c>
      <c r="PRK1792" s="62">
        <v>53131609</v>
      </c>
      <c r="PRL1792" s="62">
        <v>53131609</v>
      </c>
      <c r="PRM1792" s="62">
        <v>53131609</v>
      </c>
      <c r="PRN1792" s="62">
        <v>53131609</v>
      </c>
      <c r="PRO1792" s="62">
        <v>53131609</v>
      </c>
      <c r="PRP1792" s="62">
        <v>53131609</v>
      </c>
      <c r="PRQ1792" s="62">
        <v>53131609</v>
      </c>
      <c r="PRR1792" s="62">
        <v>53131609</v>
      </c>
      <c r="PRS1792" s="62">
        <v>53131609</v>
      </c>
      <c r="PRT1792" s="62">
        <v>53131609</v>
      </c>
      <c r="PRU1792" s="62">
        <v>53131609</v>
      </c>
      <c r="PRV1792" s="62">
        <v>53131609</v>
      </c>
      <c r="PRW1792" s="62">
        <v>53131609</v>
      </c>
      <c r="PRX1792" s="62">
        <v>53131609</v>
      </c>
      <c r="PRY1792" s="62">
        <v>53131609</v>
      </c>
      <c r="PRZ1792" s="62">
        <v>53131609</v>
      </c>
      <c r="PSA1792" s="62">
        <v>53131609</v>
      </c>
      <c r="PSB1792" s="62">
        <v>53131609</v>
      </c>
      <c r="PSC1792" s="62">
        <v>53131609</v>
      </c>
      <c r="PSD1792" s="62">
        <v>53131609</v>
      </c>
      <c r="PSE1792" s="62">
        <v>53131609</v>
      </c>
      <c r="PSF1792" s="62">
        <v>53131609</v>
      </c>
      <c r="PSG1792" s="62">
        <v>53131609</v>
      </c>
      <c r="PSH1792" s="62">
        <v>53131609</v>
      </c>
      <c r="PSI1792" s="62">
        <v>53131609</v>
      </c>
      <c r="PSJ1792" s="62">
        <v>53131609</v>
      </c>
      <c r="PSK1792" s="62">
        <v>53131609</v>
      </c>
      <c r="PSL1792" s="62">
        <v>53131609</v>
      </c>
      <c r="PSM1792" s="62">
        <v>53131609</v>
      </c>
      <c r="PSN1792" s="62">
        <v>53131609</v>
      </c>
      <c r="PSO1792" s="62">
        <v>53131609</v>
      </c>
      <c r="PSP1792" s="62">
        <v>53131609</v>
      </c>
      <c r="PSQ1792" s="62">
        <v>53131609</v>
      </c>
      <c r="PSR1792" s="62">
        <v>53131609</v>
      </c>
      <c r="PSS1792" s="62">
        <v>53131609</v>
      </c>
      <c r="PST1792" s="62">
        <v>53131609</v>
      </c>
      <c r="PSU1792" s="62">
        <v>53131609</v>
      </c>
      <c r="PSV1792" s="62">
        <v>53131609</v>
      </c>
      <c r="PSW1792" s="62">
        <v>53131609</v>
      </c>
      <c r="PSX1792" s="62">
        <v>53131609</v>
      </c>
      <c r="PSY1792" s="62">
        <v>53131609</v>
      </c>
      <c r="PSZ1792" s="62">
        <v>53131609</v>
      </c>
      <c r="PTA1792" s="62">
        <v>53131609</v>
      </c>
      <c r="PTB1792" s="62">
        <v>53131609</v>
      </c>
      <c r="PTC1792" s="62">
        <v>53131609</v>
      </c>
      <c r="PTD1792" s="62">
        <v>53131609</v>
      </c>
      <c r="PTE1792" s="62">
        <v>53131609</v>
      </c>
      <c r="PTF1792" s="62">
        <v>53131609</v>
      </c>
      <c r="PTG1792" s="62">
        <v>53131609</v>
      </c>
      <c r="PTH1792" s="62">
        <v>53131609</v>
      </c>
      <c r="PTI1792" s="62">
        <v>53131609</v>
      </c>
      <c r="PTJ1792" s="62">
        <v>53131609</v>
      </c>
      <c r="PTK1792" s="62">
        <v>53131609</v>
      </c>
      <c r="PTL1792" s="62">
        <v>53131609</v>
      </c>
      <c r="PTM1792" s="62">
        <v>53131609</v>
      </c>
      <c r="PTN1792" s="62">
        <v>53131609</v>
      </c>
      <c r="PTO1792" s="62">
        <v>53131609</v>
      </c>
      <c r="PTP1792" s="62">
        <v>53131609</v>
      </c>
      <c r="PTQ1792" s="62">
        <v>53131609</v>
      </c>
      <c r="PTR1792" s="62">
        <v>53131609</v>
      </c>
      <c r="PTS1792" s="62">
        <v>53131609</v>
      </c>
      <c r="PTT1792" s="62">
        <v>53131609</v>
      </c>
      <c r="PTU1792" s="62">
        <v>53131609</v>
      </c>
      <c r="PTV1792" s="62">
        <v>53131609</v>
      </c>
      <c r="PTW1792" s="62">
        <v>53131609</v>
      </c>
      <c r="PTX1792" s="62">
        <v>53131609</v>
      </c>
      <c r="PTY1792" s="62">
        <v>53131609</v>
      </c>
      <c r="PTZ1792" s="62">
        <v>53131609</v>
      </c>
      <c r="PUA1792" s="62">
        <v>53131609</v>
      </c>
      <c r="PUB1792" s="62">
        <v>53131609</v>
      </c>
      <c r="PUC1792" s="62">
        <v>53131609</v>
      </c>
      <c r="PUD1792" s="62">
        <v>53131609</v>
      </c>
      <c r="PUE1792" s="62">
        <v>53131609</v>
      </c>
      <c r="PUF1792" s="62">
        <v>53131609</v>
      </c>
      <c r="PUG1792" s="62">
        <v>53131609</v>
      </c>
      <c r="PUH1792" s="62">
        <v>53131609</v>
      </c>
      <c r="PUI1792" s="62">
        <v>53131609</v>
      </c>
      <c r="PUJ1792" s="62">
        <v>53131609</v>
      </c>
      <c r="PUK1792" s="62">
        <v>53131609</v>
      </c>
      <c r="PUL1792" s="62">
        <v>53131609</v>
      </c>
      <c r="PUM1792" s="62">
        <v>53131609</v>
      </c>
      <c r="PUN1792" s="62">
        <v>53131609</v>
      </c>
      <c r="PUO1792" s="62">
        <v>53131609</v>
      </c>
      <c r="PUP1792" s="62">
        <v>53131609</v>
      </c>
      <c r="PUQ1792" s="62">
        <v>53131609</v>
      </c>
      <c r="PUR1792" s="62">
        <v>53131609</v>
      </c>
      <c r="PUS1792" s="62">
        <v>53131609</v>
      </c>
      <c r="PUT1792" s="62">
        <v>53131609</v>
      </c>
      <c r="PUU1792" s="62">
        <v>53131609</v>
      </c>
      <c r="PUV1792" s="62">
        <v>53131609</v>
      </c>
      <c r="PUW1792" s="62">
        <v>53131609</v>
      </c>
      <c r="PUX1792" s="62">
        <v>53131609</v>
      </c>
      <c r="PUY1792" s="62">
        <v>53131609</v>
      </c>
      <c r="PUZ1792" s="62">
        <v>53131609</v>
      </c>
      <c r="PVA1792" s="62">
        <v>53131609</v>
      </c>
      <c r="PVB1792" s="62">
        <v>53131609</v>
      </c>
      <c r="PVC1792" s="62">
        <v>53131609</v>
      </c>
      <c r="PVD1792" s="62">
        <v>53131609</v>
      </c>
      <c r="PVE1792" s="62">
        <v>53131609</v>
      </c>
      <c r="PVF1792" s="62">
        <v>53131609</v>
      </c>
      <c r="PVG1792" s="62">
        <v>53131609</v>
      </c>
      <c r="PVH1792" s="62">
        <v>53131609</v>
      </c>
      <c r="PVI1792" s="62">
        <v>53131609</v>
      </c>
      <c r="PVJ1792" s="62">
        <v>53131609</v>
      </c>
      <c r="PVK1792" s="62">
        <v>53131609</v>
      </c>
      <c r="PVL1792" s="62">
        <v>53131609</v>
      </c>
      <c r="PVM1792" s="62">
        <v>53131609</v>
      </c>
      <c r="PVN1792" s="62">
        <v>53131609</v>
      </c>
      <c r="PVO1792" s="62">
        <v>53131609</v>
      </c>
      <c r="PVP1792" s="62">
        <v>53131609</v>
      </c>
      <c r="PVQ1792" s="62">
        <v>53131609</v>
      </c>
      <c r="PVR1792" s="62">
        <v>53131609</v>
      </c>
      <c r="PVS1792" s="62">
        <v>53131609</v>
      </c>
      <c r="PVT1792" s="62">
        <v>53131609</v>
      </c>
      <c r="PVU1792" s="62">
        <v>53131609</v>
      </c>
      <c r="PVV1792" s="62">
        <v>53131609</v>
      </c>
      <c r="PVW1792" s="62">
        <v>53131609</v>
      </c>
      <c r="PVX1792" s="62">
        <v>53131609</v>
      </c>
      <c r="PVY1792" s="62">
        <v>53131609</v>
      </c>
      <c r="PVZ1792" s="62">
        <v>53131609</v>
      </c>
      <c r="PWA1792" s="62">
        <v>53131609</v>
      </c>
      <c r="PWB1792" s="62">
        <v>53131609</v>
      </c>
      <c r="PWC1792" s="62">
        <v>53131609</v>
      </c>
      <c r="PWD1792" s="62">
        <v>53131609</v>
      </c>
      <c r="PWE1792" s="62">
        <v>53131609</v>
      </c>
      <c r="PWF1792" s="62">
        <v>53131609</v>
      </c>
      <c r="PWG1792" s="62">
        <v>53131609</v>
      </c>
      <c r="PWH1792" s="62">
        <v>53131609</v>
      </c>
      <c r="PWI1792" s="62">
        <v>53131609</v>
      </c>
      <c r="PWJ1792" s="62">
        <v>53131609</v>
      </c>
      <c r="PWK1792" s="62">
        <v>53131609</v>
      </c>
      <c r="PWL1792" s="62">
        <v>53131609</v>
      </c>
      <c r="PWM1792" s="62">
        <v>53131609</v>
      </c>
      <c r="PWN1792" s="62">
        <v>53131609</v>
      </c>
      <c r="PWO1792" s="62">
        <v>53131609</v>
      </c>
      <c r="PWP1792" s="62">
        <v>53131609</v>
      </c>
      <c r="PWQ1792" s="62">
        <v>53131609</v>
      </c>
      <c r="PWR1792" s="62">
        <v>53131609</v>
      </c>
      <c r="PWS1792" s="62">
        <v>53131609</v>
      </c>
      <c r="PWT1792" s="62">
        <v>53131609</v>
      </c>
      <c r="PWU1792" s="62">
        <v>53131609</v>
      </c>
      <c r="PWV1792" s="62">
        <v>53131609</v>
      </c>
      <c r="PWW1792" s="62">
        <v>53131609</v>
      </c>
      <c r="PWX1792" s="62">
        <v>53131609</v>
      </c>
      <c r="PWY1792" s="62">
        <v>53131609</v>
      </c>
      <c r="PWZ1792" s="62">
        <v>53131609</v>
      </c>
      <c r="PXA1792" s="62">
        <v>53131609</v>
      </c>
      <c r="PXB1792" s="62">
        <v>53131609</v>
      </c>
      <c r="PXC1792" s="62">
        <v>53131609</v>
      </c>
      <c r="PXD1792" s="62">
        <v>53131609</v>
      </c>
      <c r="PXE1792" s="62">
        <v>53131609</v>
      </c>
      <c r="PXF1792" s="62">
        <v>53131609</v>
      </c>
      <c r="PXG1792" s="62">
        <v>53131609</v>
      </c>
      <c r="PXH1792" s="62">
        <v>53131609</v>
      </c>
      <c r="PXI1792" s="62">
        <v>53131609</v>
      </c>
      <c r="PXJ1792" s="62">
        <v>53131609</v>
      </c>
      <c r="PXK1792" s="62">
        <v>53131609</v>
      </c>
      <c r="PXL1792" s="62">
        <v>53131609</v>
      </c>
      <c r="PXM1792" s="62">
        <v>53131609</v>
      </c>
      <c r="PXN1792" s="62">
        <v>53131609</v>
      </c>
      <c r="PXO1792" s="62">
        <v>53131609</v>
      </c>
      <c r="PXP1792" s="62">
        <v>53131609</v>
      </c>
      <c r="PXQ1792" s="62">
        <v>53131609</v>
      </c>
      <c r="PXR1792" s="62">
        <v>53131609</v>
      </c>
      <c r="PXS1792" s="62">
        <v>53131609</v>
      </c>
      <c r="PXT1792" s="62">
        <v>53131609</v>
      </c>
      <c r="PXU1792" s="62">
        <v>53131609</v>
      </c>
      <c r="PXV1792" s="62">
        <v>53131609</v>
      </c>
      <c r="PXW1792" s="62">
        <v>53131609</v>
      </c>
      <c r="PXX1792" s="62">
        <v>53131609</v>
      </c>
      <c r="PXY1792" s="62">
        <v>53131609</v>
      </c>
      <c r="PXZ1792" s="62">
        <v>53131609</v>
      </c>
      <c r="PYA1792" s="62">
        <v>53131609</v>
      </c>
      <c r="PYB1792" s="62">
        <v>53131609</v>
      </c>
      <c r="PYC1792" s="62">
        <v>53131609</v>
      </c>
      <c r="PYD1792" s="62">
        <v>53131609</v>
      </c>
      <c r="PYE1792" s="62">
        <v>53131609</v>
      </c>
      <c r="PYF1792" s="62">
        <v>53131609</v>
      </c>
      <c r="PYG1792" s="62">
        <v>53131609</v>
      </c>
      <c r="PYH1792" s="62">
        <v>53131609</v>
      </c>
      <c r="PYI1792" s="62">
        <v>53131609</v>
      </c>
      <c r="PYJ1792" s="62">
        <v>53131609</v>
      </c>
      <c r="PYK1792" s="62">
        <v>53131609</v>
      </c>
      <c r="PYL1792" s="62">
        <v>53131609</v>
      </c>
      <c r="PYM1792" s="62">
        <v>53131609</v>
      </c>
      <c r="PYN1792" s="62">
        <v>53131609</v>
      </c>
      <c r="PYO1792" s="62">
        <v>53131609</v>
      </c>
      <c r="PYP1792" s="62">
        <v>53131609</v>
      </c>
      <c r="PYQ1792" s="62">
        <v>53131609</v>
      </c>
      <c r="PYR1792" s="62">
        <v>53131609</v>
      </c>
      <c r="PYS1792" s="62">
        <v>53131609</v>
      </c>
      <c r="PYT1792" s="62">
        <v>53131609</v>
      </c>
      <c r="PYU1792" s="62">
        <v>53131609</v>
      </c>
      <c r="PYV1792" s="62">
        <v>53131609</v>
      </c>
      <c r="PYW1792" s="62">
        <v>53131609</v>
      </c>
      <c r="PYX1792" s="62">
        <v>53131609</v>
      </c>
      <c r="PYY1792" s="62">
        <v>53131609</v>
      </c>
      <c r="PYZ1792" s="62">
        <v>53131609</v>
      </c>
      <c r="PZA1792" s="62">
        <v>53131609</v>
      </c>
      <c r="PZB1792" s="62">
        <v>53131609</v>
      </c>
      <c r="PZC1792" s="62">
        <v>53131609</v>
      </c>
      <c r="PZD1792" s="62">
        <v>53131609</v>
      </c>
      <c r="PZE1792" s="62">
        <v>53131609</v>
      </c>
      <c r="PZF1792" s="62">
        <v>53131609</v>
      </c>
      <c r="PZG1792" s="62">
        <v>53131609</v>
      </c>
      <c r="PZH1792" s="62">
        <v>53131609</v>
      </c>
      <c r="PZI1792" s="62">
        <v>53131609</v>
      </c>
      <c r="PZJ1792" s="62">
        <v>53131609</v>
      </c>
      <c r="PZK1792" s="62">
        <v>53131609</v>
      </c>
      <c r="PZL1792" s="62">
        <v>53131609</v>
      </c>
      <c r="PZM1792" s="62">
        <v>53131609</v>
      </c>
      <c r="PZN1792" s="62">
        <v>53131609</v>
      </c>
      <c r="PZO1792" s="62">
        <v>53131609</v>
      </c>
      <c r="PZP1792" s="62">
        <v>53131609</v>
      </c>
      <c r="PZQ1792" s="62">
        <v>53131609</v>
      </c>
      <c r="PZR1792" s="62">
        <v>53131609</v>
      </c>
      <c r="PZS1792" s="62">
        <v>53131609</v>
      </c>
      <c r="PZT1792" s="62">
        <v>53131609</v>
      </c>
      <c r="PZU1792" s="62">
        <v>53131609</v>
      </c>
      <c r="PZV1792" s="62">
        <v>53131609</v>
      </c>
      <c r="PZW1792" s="62">
        <v>53131609</v>
      </c>
      <c r="PZX1792" s="62">
        <v>53131609</v>
      </c>
      <c r="PZY1792" s="62">
        <v>53131609</v>
      </c>
      <c r="PZZ1792" s="62">
        <v>53131609</v>
      </c>
      <c r="QAA1792" s="62">
        <v>53131609</v>
      </c>
      <c r="QAB1792" s="62">
        <v>53131609</v>
      </c>
      <c r="QAC1792" s="62">
        <v>53131609</v>
      </c>
      <c r="QAD1792" s="62">
        <v>53131609</v>
      </c>
      <c r="QAE1792" s="62">
        <v>53131609</v>
      </c>
      <c r="QAF1792" s="62">
        <v>53131609</v>
      </c>
      <c r="QAG1792" s="62">
        <v>53131609</v>
      </c>
      <c r="QAH1792" s="62">
        <v>53131609</v>
      </c>
      <c r="QAI1792" s="62">
        <v>53131609</v>
      </c>
      <c r="QAJ1792" s="62">
        <v>53131609</v>
      </c>
      <c r="QAK1792" s="62">
        <v>53131609</v>
      </c>
      <c r="QAL1792" s="62">
        <v>53131609</v>
      </c>
      <c r="QAM1792" s="62">
        <v>53131609</v>
      </c>
      <c r="QAN1792" s="62">
        <v>53131609</v>
      </c>
      <c r="QAO1792" s="62">
        <v>53131609</v>
      </c>
      <c r="QAP1792" s="62">
        <v>53131609</v>
      </c>
      <c r="QAQ1792" s="62">
        <v>53131609</v>
      </c>
      <c r="QAR1792" s="62">
        <v>53131609</v>
      </c>
      <c r="QAS1792" s="62">
        <v>53131609</v>
      </c>
      <c r="QAT1792" s="62">
        <v>53131609</v>
      </c>
      <c r="QAU1792" s="62">
        <v>53131609</v>
      </c>
      <c r="QAV1792" s="62">
        <v>53131609</v>
      </c>
      <c r="QAW1792" s="62">
        <v>53131609</v>
      </c>
      <c r="QAX1792" s="62">
        <v>53131609</v>
      </c>
      <c r="QAY1792" s="62">
        <v>53131609</v>
      </c>
      <c r="QAZ1792" s="62">
        <v>53131609</v>
      </c>
      <c r="QBA1792" s="62">
        <v>53131609</v>
      </c>
      <c r="QBB1792" s="62">
        <v>53131609</v>
      </c>
      <c r="QBC1792" s="62">
        <v>53131609</v>
      </c>
      <c r="QBD1792" s="62">
        <v>53131609</v>
      </c>
      <c r="QBE1792" s="62">
        <v>53131609</v>
      </c>
      <c r="QBF1792" s="62">
        <v>53131609</v>
      </c>
      <c r="QBG1792" s="62">
        <v>53131609</v>
      </c>
      <c r="QBH1792" s="62">
        <v>53131609</v>
      </c>
      <c r="QBI1792" s="62">
        <v>53131609</v>
      </c>
      <c r="QBJ1792" s="62">
        <v>53131609</v>
      </c>
      <c r="QBK1792" s="62">
        <v>53131609</v>
      </c>
      <c r="QBL1792" s="62">
        <v>53131609</v>
      </c>
      <c r="QBM1792" s="62">
        <v>53131609</v>
      </c>
      <c r="QBN1792" s="62">
        <v>53131609</v>
      </c>
      <c r="QBO1792" s="62">
        <v>53131609</v>
      </c>
      <c r="QBP1792" s="62">
        <v>53131609</v>
      </c>
      <c r="QBQ1792" s="62">
        <v>53131609</v>
      </c>
      <c r="QBR1792" s="62">
        <v>53131609</v>
      </c>
      <c r="QBS1792" s="62">
        <v>53131609</v>
      </c>
      <c r="QBT1792" s="62">
        <v>53131609</v>
      </c>
      <c r="QBU1792" s="62">
        <v>53131609</v>
      </c>
      <c r="QBV1792" s="62">
        <v>53131609</v>
      </c>
      <c r="QBW1792" s="62">
        <v>53131609</v>
      </c>
      <c r="QBX1792" s="62">
        <v>53131609</v>
      </c>
      <c r="QBY1792" s="62">
        <v>53131609</v>
      </c>
      <c r="QBZ1792" s="62">
        <v>53131609</v>
      </c>
      <c r="QCA1792" s="62">
        <v>53131609</v>
      </c>
      <c r="QCB1792" s="62">
        <v>53131609</v>
      </c>
      <c r="QCC1792" s="62">
        <v>53131609</v>
      </c>
      <c r="QCD1792" s="62">
        <v>53131609</v>
      </c>
      <c r="QCE1792" s="62">
        <v>53131609</v>
      </c>
      <c r="QCF1792" s="62">
        <v>53131609</v>
      </c>
      <c r="QCG1792" s="62">
        <v>53131609</v>
      </c>
      <c r="QCH1792" s="62">
        <v>53131609</v>
      </c>
      <c r="QCI1792" s="62">
        <v>53131609</v>
      </c>
      <c r="QCJ1792" s="62">
        <v>53131609</v>
      </c>
      <c r="QCK1792" s="62">
        <v>53131609</v>
      </c>
      <c r="QCL1792" s="62">
        <v>53131609</v>
      </c>
      <c r="QCM1792" s="62">
        <v>53131609</v>
      </c>
      <c r="QCN1792" s="62">
        <v>53131609</v>
      </c>
      <c r="QCO1792" s="62">
        <v>53131609</v>
      </c>
      <c r="QCP1792" s="62">
        <v>53131609</v>
      </c>
      <c r="QCQ1792" s="62">
        <v>53131609</v>
      </c>
      <c r="QCR1792" s="62">
        <v>53131609</v>
      </c>
      <c r="QCS1792" s="62">
        <v>53131609</v>
      </c>
      <c r="QCT1792" s="62">
        <v>53131609</v>
      </c>
      <c r="QCU1792" s="62">
        <v>53131609</v>
      </c>
      <c r="QCV1792" s="62">
        <v>53131609</v>
      </c>
      <c r="QCW1792" s="62">
        <v>53131609</v>
      </c>
      <c r="QCX1792" s="62">
        <v>53131609</v>
      </c>
      <c r="QCY1792" s="62">
        <v>53131609</v>
      </c>
      <c r="QCZ1792" s="62">
        <v>53131609</v>
      </c>
      <c r="QDA1792" s="62">
        <v>53131609</v>
      </c>
      <c r="QDB1792" s="62">
        <v>53131609</v>
      </c>
      <c r="QDC1792" s="62">
        <v>53131609</v>
      </c>
      <c r="QDD1792" s="62">
        <v>53131609</v>
      </c>
      <c r="QDE1792" s="62">
        <v>53131609</v>
      </c>
      <c r="QDF1792" s="62">
        <v>53131609</v>
      </c>
      <c r="QDG1792" s="62">
        <v>53131609</v>
      </c>
      <c r="QDH1792" s="62">
        <v>53131609</v>
      </c>
      <c r="QDI1792" s="62">
        <v>53131609</v>
      </c>
      <c r="QDJ1792" s="62">
        <v>53131609</v>
      </c>
      <c r="QDK1792" s="62">
        <v>53131609</v>
      </c>
      <c r="QDL1792" s="62">
        <v>53131609</v>
      </c>
      <c r="QDM1792" s="62">
        <v>53131609</v>
      </c>
      <c r="QDN1792" s="62">
        <v>53131609</v>
      </c>
      <c r="QDO1792" s="62">
        <v>53131609</v>
      </c>
      <c r="QDP1792" s="62">
        <v>53131609</v>
      </c>
      <c r="QDQ1792" s="62">
        <v>53131609</v>
      </c>
      <c r="QDR1792" s="62">
        <v>53131609</v>
      </c>
      <c r="QDS1792" s="62">
        <v>53131609</v>
      </c>
      <c r="QDT1792" s="62">
        <v>53131609</v>
      </c>
      <c r="QDU1792" s="62">
        <v>53131609</v>
      </c>
      <c r="QDV1792" s="62">
        <v>53131609</v>
      </c>
      <c r="QDW1792" s="62">
        <v>53131609</v>
      </c>
      <c r="QDX1792" s="62">
        <v>53131609</v>
      </c>
      <c r="QDY1792" s="62">
        <v>53131609</v>
      </c>
      <c r="QDZ1792" s="62">
        <v>53131609</v>
      </c>
      <c r="QEA1792" s="62">
        <v>53131609</v>
      </c>
      <c r="QEB1792" s="62">
        <v>53131609</v>
      </c>
      <c r="QEC1792" s="62">
        <v>53131609</v>
      </c>
      <c r="QED1792" s="62">
        <v>53131609</v>
      </c>
      <c r="QEE1792" s="62">
        <v>53131609</v>
      </c>
      <c r="QEF1792" s="62">
        <v>53131609</v>
      </c>
      <c r="QEG1792" s="62">
        <v>53131609</v>
      </c>
      <c r="QEH1792" s="62">
        <v>53131609</v>
      </c>
      <c r="QEI1792" s="62">
        <v>53131609</v>
      </c>
      <c r="QEJ1792" s="62">
        <v>53131609</v>
      </c>
      <c r="QEK1792" s="62">
        <v>53131609</v>
      </c>
      <c r="QEL1792" s="62">
        <v>53131609</v>
      </c>
      <c r="QEM1792" s="62">
        <v>53131609</v>
      </c>
      <c r="QEN1792" s="62">
        <v>53131609</v>
      </c>
      <c r="QEO1792" s="62">
        <v>53131609</v>
      </c>
      <c r="QEP1792" s="62">
        <v>53131609</v>
      </c>
      <c r="QEQ1792" s="62">
        <v>53131609</v>
      </c>
      <c r="QER1792" s="62">
        <v>53131609</v>
      </c>
      <c r="QES1792" s="62">
        <v>53131609</v>
      </c>
      <c r="QET1792" s="62">
        <v>53131609</v>
      </c>
      <c r="QEU1792" s="62">
        <v>53131609</v>
      </c>
      <c r="QEV1792" s="62">
        <v>53131609</v>
      </c>
      <c r="QEW1792" s="62">
        <v>53131609</v>
      </c>
      <c r="QEX1792" s="62">
        <v>53131609</v>
      </c>
      <c r="QEY1792" s="62">
        <v>53131609</v>
      </c>
      <c r="QEZ1792" s="62">
        <v>53131609</v>
      </c>
      <c r="QFA1792" s="62">
        <v>53131609</v>
      </c>
      <c r="QFB1792" s="62">
        <v>53131609</v>
      </c>
      <c r="QFC1792" s="62">
        <v>53131609</v>
      </c>
      <c r="QFD1792" s="62">
        <v>53131609</v>
      </c>
      <c r="QFE1792" s="62">
        <v>53131609</v>
      </c>
      <c r="QFF1792" s="62">
        <v>53131609</v>
      </c>
      <c r="QFG1792" s="62">
        <v>53131609</v>
      </c>
      <c r="QFH1792" s="62">
        <v>53131609</v>
      </c>
      <c r="QFI1792" s="62">
        <v>53131609</v>
      </c>
      <c r="QFJ1792" s="62">
        <v>53131609</v>
      </c>
      <c r="QFK1792" s="62">
        <v>53131609</v>
      </c>
      <c r="QFL1792" s="62">
        <v>53131609</v>
      </c>
      <c r="QFM1792" s="62">
        <v>53131609</v>
      </c>
      <c r="QFN1792" s="62">
        <v>53131609</v>
      </c>
      <c r="QFO1792" s="62">
        <v>53131609</v>
      </c>
      <c r="QFP1792" s="62">
        <v>53131609</v>
      </c>
      <c r="QFQ1792" s="62">
        <v>53131609</v>
      </c>
      <c r="QFR1792" s="62">
        <v>53131609</v>
      </c>
      <c r="QFS1792" s="62">
        <v>53131609</v>
      </c>
      <c r="QFT1792" s="62">
        <v>53131609</v>
      </c>
      <c r="QFU1792" s="62">
        <v>53131609</v>
      </c>
      <c r="QFV1792" s="62">
        <v>53131609</v>
      </c>
      <c r="QFW1792" s="62">
        <v>53131609</v>
      </c>
      <c r="QFX1792" s="62">
        <v>53131609</v>
      </c>
      <c r="QFY1792" s="62">
        <v>53131609</v>
      </c>
      <c r="QFZ1792" s="62">
        <v>53131609</v>
      </c>
      <c r="QGA1792" s="62">
        <v>53131609</v>
      </c>
      <c r="QGB1792" s="62">
        <v>53131609</v>
      </c>
      <c r="QGC1792" s="62">
        <v>53131609</v>
      </c>
      <c r="QGD1792" s="62">
        <v>53131609</v>
      </c>
      <c r="QGE1792" s="62">
        <v>53131609</v>
      </c>
      <c r="QGF1792" s="62">
        <v>53131609</v>
      </c>
      <c r="QGG1792" s="62">
        <v>53131609</v>
      </c>
      <c r="QGH1792" s="62">
        <v>53131609</v>
      </c>
      <c r="QGI1792" s="62">
        <v>53131609</v>
      </c>
      <c r="QGJ1792" s="62">
        <v>53131609</v>
      </c>
      <c r="QGK1792" s="62">
        <v>53131609</v>
      </c>
      <c r="QGL1792" s="62">
        <v>53131609</v>
      </c>
      <c r="QGM1792" s="62">
        <v>53131609</v>
      </c>
      <c r="QGN1792" s="62">
        <v>53131609</v>
      </c>
      <c r="QGO1792" s="62">
        <v>53131609</v>
      </c>
      <c r="QGP1792" s="62">
        <v>53131609</v>
      </c>
      <c r="QGQ1792" s="62">
        <v>53131609</v>
      </c>
      <c r="QGR1792" s="62">
        <v>53131609</v>
      </c>
      <c r="QGS1792" s="62">
        <v>53131609</v>
      </c>
      <c r="QGT1792" s="62">
        <v>53131609</v>
      </c>
      <c r="QGU1792" s="62">
        <v>53131609</v>
      </c>
      <c r="QGV1792" s="62">
        <v>53131609</v>
      </c>
      <c r="QGW1792" s="62">
        <v>53131609</v>
      </c>
      <c r="QGX1792" s="62">
        <v>53131609</v>
      </c>
      <c r="QGY1792" s="62">
        <v>53131609</v>
      </c>
      <c r="QGZ1792" s="62">
        <v>53131609</v>
      </c>
      <c r="QHA1792" s="62">
        <v>53131609</v>
      </c>
      <c r="QHB1792" s="62">
        <v>53131609</v>
      </c>
      <c r="QHC1792" s="62">
        <v>53131609</v>
      </c>
      <c r="QHD1792" s="62">
        <v>53131609</v>
      </c>
      <c r="QHE1792" s="62">
        <v>53131609</v>
      </c>
      <c r="QHF1792" s="62">
        <v>53131609</v>
      </c>
      <c r="QHG1792" s="62">
        <v>53131609</v>
      </c>
      <c r="QHH1792" s="62">
        <v>53131609</v>
      </c>
      <c r="QHI1792" s="62">
        <v>53131609</v>
      </c>
      <c r="QHJ1792" s="62">
        <v>53131609</v>
      </c>
      <c r="QHK1792" s="62">
        <v>53131609</v>
      </c>
      <c r="QHL1792" s="62">
        <v>53131609</v>
      </c>
      <c r="QHM1792" s="62">
        <v>53131609</v>
      </c>
      <c r="QHN1792" s="62">
        <v>53131609</v>
      </c>
      <c r="QHO1792" s="62">
        <v>53131609</v>
      </c>
      <c r="QHP1792" s="62">
        <v>53131609</v>
      </c>
      <c r="QHQ1792" s="62">
        <v>53131609</v>
      </c>
      <c r="QHR1792" s="62">
        <v>53131609</v>
      </c>
      <c r="QHS1792" s="62">
        <v>53131609</v>
      </c>
      <c r="QHT1792" s="62">
        <v>53131609</v>
      </c>
      <c r="QHU1792" s="62">
        <v>53131609</v>
      </c>
      <c r="QHV1792" s="62">
        <v>53131609</v>
      </c>
      <c r="QHW1792" s="62">
        <v>53131609</v>
      </c>
      <c r="QHX1792" s="62">
        <v>53131609</v>
      </c>
      <c r="QHY1792" s="62">
        <v>53131609</v>
      </c>
      <c r="QHZ1792" s="62">
        <v>53131609</v>
      </c>
      <c r="QIA1792" s="62">
        <v>53131609</v>
      </c>
      <c r="QIB1792" s="62">
        <v>53131609</v>
      </c>
      <c r="QIC1792" s="62">
        <v>53131609</v>
      </c>
      <c r="QID1792" s="62">
        <v>53131609</v>
      </c>
      <c r="QIE1792" s="62">
        <v>53131609</v>
      </c>
      <c r="QIF1792" s="62">
        <v>53131609</v>
      </c>
      <c r="QIG1792" s="62">
        <v>53131609</v>
      </c>
      <c r="QIH1792" s="62">
        <v>53131609</v>
      </c>
      <c r="QII1792" s="62">
        <v>53131609</v>
      </c>
      <c r="QIJ1792" s="62">
        <v>53131609</v>
      </c>
      <c r="QIK1792" s="62">
        <v>53131609</v>
      </c>
      <c r="QIL1792" s="62">
        <v>53131609</v>
      </c>
      <c r="QIM1792" s="62">
        <v>53131609</v>
      </c>
      <c r="QIN1792" s="62">
        <v>53131609</v>
      </c>
      <c r="QIO1792" s="62">
        <v>53131609</v>
      </c>
      <c r="QIP1792" s="62">
        <v>53131609</v>
      </c>
      <c r="QIQ1792" s="62">
        <v>53131609</v>
      </c>
      <c r="QIR1792" s="62">
        <v>53131609</v>
      </c>
      <c r="QIS1792" s="62">
        <v>53131609</v>
      </c>
      <c r="QIT1792" s="62">
        <v>53131609</v>
      </c>
      <c r="QIU1792" s="62">
        <v>53131609</v>
      </c>
      <c r="QIV1792" s="62">
        <v>53131609</v>
      </c>
      <c r="QIW1792" s="62">
        <v>53131609</v>
      </c>
      <c r="QIX1792" s="62">
        <v>53131609</v>
      </c>
      <c r="QIY1792" s="62">
        <v>53131609</v>
      </c>
      <c r="QIZ1792" s="62">
        <v>53131609</v>
      </c>
      <c r="QJA1792" s="62">
        <v>53131609</v>
      </c>
      <c r="QJB1792" s="62">
        <v>53131609</v>
      </c>
      <c r="QJC1792" s="62">
        <v>53131609</v>
      </c>
      <c r="QJD1792" s="62">
        <v>53131609</v>
      </c>
      <c r="QJE1792" s="62">
        <v>53131609</v>
      </c>
      <c r="QJF1792" s="62">
        <v>53131609</v>
      </c>
      <c r="QJG1792" s="62">
        <v>53131609</v>
      </c>
      <c r="QJH1792" s="62">
        <v>53131609</v>
      </c>
      <c r="QJI1792" s="62">
        <v>53131609</v>
      </c>
      <c r="QJJ1792" s="62">
        <v>53131609</v>
      </c>
      <c r="QJK1792" s="62">
        <v>53131609</v>
      </c>
      <c r="QJL1792" s="62">
        <v>53131609</v>
      </c>
      <c r="QJM1792" s="62">
        <v>53131609</v>
      </c>
      <c r="QJN1792" s="62">
        <v>53131609</v>
      </c>
      <c r="QJO1792" s="62">
        <v>53131609</v>
      </c>
      <c r="QJP1792" s="62">
        <v>53131609</v>
      </c>
      <c r="QJQ1792" s="62">
        <v>53131609</v>
      </c>
      <c r="QJR1792" s="62">
        <v>53131609</v>
      </c>
      <c r="QJS1792" s="62">
        <v>53131609</v>
      </c>
      <c r="QJT1792" s="62">
        <v>53131609</v>
      </c>
      <c r="QJU1792" s="62">
        <v>53131609</v>
      </c>
      <c r="QJV1792" s="62">
        <v>53131609</v>
      </c>
      <c r="QJW1792" s="62">
        <v>53131609</v>
      </c>
      <c r="QJX1792" s="62">
        <v>53131609</v>
      </c>
      <c r="QJY1792" s="62">
        <v>53131609</v>
      </c>
      <c r="QJZ1792" s="62">
        <v>53131609</v>
      </c>
      <c r="QKA1792" s="62">
        <v>53131609</v>
      </c>
      <c r="QKB1792" s="62">
        <v>53131609</v>
      </c>
      <c r="QKC1792" s="62">
        <v>53131609</v>
      </c>
      <c r="QKD1792" s="62">
        <v>53131609</v>
      </c>
      <c r="QKE1792" s="62">
        <v>53131609</v>
      </c>
      <c r="QKF1792" s="62">
        <v>53131609</v>
      </c>
      <c r="QKG1792" s="62">
        <v>53131609</v>
      </c>
      <c r="QKH1792" s="62">
        <v>53131609</v>
      </c>
      <c r="QKI1792" s="62">
        <v>53131609</v>
      </c>
      <c r="QKJ1792" s="62">
        <v>53131609</v>
      </c>
      <c r="QKK1792" s="62">
        <v>53131609</v>
      </c>
      <c r="QKL1792" s="62">
        <v>53131609</v>
      </c>
      <c r="QKM1792" s="62">
        <v>53131609</v>
      </c>
      <c r="QKN1792" s="62">
        <v>53131609</v>
      </c>
      <c r="QKO1792" s="62">
        <v>53131609</v>
      </c>
      <c r="QKP1792" s="62">
        <v>53131609</v>
      </c>
      <c r="QKQ1792" s="62">
        <v>53131609</v>
      </c>
      <c r="QKR1792" s="62">
        <v>53131609</v>
      </c>
      <c r="QKS1792" s="62">
        <v>53131609</v>
      </c>
      <c r="QKT1792" s="62">
        <v>53131609</v>
      </c>
      <c r="QKU1792" s="62">
        <v>53131609</v>
      </c>
      <c r="QKV1792" s="62">
        <v>53131609</v>
      </c>
      <c r="QKW1792" s="62">
        <v>53131609</v>
      </c>
      <c r="QKX1792" s="62">
        <v>53131609</v>
      </c>
      <c r="QKY1792" s="62">
        <v>53131609</v>
      </c>
      <c r="QKZ1792" s="62">
        <v>53131609</v>
      </c>
      <c r="QLA1792" s="62">
        <v>53131609</v>
      </c>
      <c r="QLB1792" s="62">
        <v>53131609</v>
      </c>
      <c r="QLC1792" s="62">
        <v>53131609</v>
      </c>
      <c r="QLD1792" s="62">
        <v>53131609</v>
      </c>
      <c r="QLE1792" s="62">
        <v>53131609</v>
      </c>
      <c r="QLF1792" s="62">
        <v>53131609</v>
      </c>
      <c r="QLG1792" s="62">
        <v>53131609</v>
      </c>
      <c r="QLH1792" s="62">
        <v>53131609</v>
      </c>
      <c r="QLI1792" s="62">
        <v>53131609</v>
      </c>
      <c r="QLJ1792" s="62">
        <v>53131609</v>
      </c>
      <c r="QLK1792" s="62">
        <v>53131609</v>
      </c>
      <c r="QLL1792" s="62">
        <v>53131609</v>
      </c>
      <c r="QLM1792" s="62">
        <v>53131609</v>
      </c>
      <c r="QLN1792" s="62">
        <v>53131609</v>
      </c>
      <c r="QLO1792" s="62">
        <v>53131609</v>
      </c>
      <c r="QLP1792" s="62">
        <v>53131609</v>
      </c>
      <c r="QLQ1792" s="62">
        <v>53131609</v>
      </c>
      <c r="QLR1792" s="62">
        <v>53131609</v>
      </c>
      <c r="QLS1792" s="62">
        <v>53131609</v>
      </c>
      <c r="QLT1792" s="62">
        <v>53131609</v>
      </c>
      <c r="QLU1792" s="62">
        <v>53131609</v>
      </c>
      <c r="QLV1792" s="62">
        <v>53131609</v>
      </c>
      <c r="QLW1792" s="62">
        <v>53131609</v>
      </c>
      <c r="QLX1792" s="62">
        <v>53131609</v>
      </c>
      <c r="QLY1792" s="62">
        <v>53131609</v>
      </c>
      <c r="QLZ1792" s="62">
        <v>53131609</v>
      </c>
      <c r="QMA1792" s="62">
        <v>53131609</v>
      </c>
      <c r="QMB1792" s="62">
        <v>53131609</v>
      </c>
      <c r="QMC1792" s="62">
        <v>53131609</v>
      </c>
      <c r="QMD1792" s="62">
        <v>53131609</v>
      </c>
      <c r="QME1792" s="62">
        <v>53131609</v>
      </c>
      <c r="QMF1792" s="62">
        <v>53131609</v>
      </c>
      <c r="QMG1792" s="62">
        <v>53131609</v>
      </c>
      <c r="QMH1792" s="62">
        <v>53131609</v>
      </c>
      <c r="QMI1792" s="62">
        <v>53131609</v>
      </c>
      <c r="QMJ1792" s="62">
        <v>53131609</v>
      </c>
      <c r="QMK1792" s="62">
        <v>53131609</v>
      </c>
      <c r="QML1792" s="62">
        <v>53131609</v>
      </c>
      <c r="QMM1792" s="62">
        <v>53131609</v>
      </c>
      <c r="QMN1792" s="62">
        <v>53131609</v>
      </c>
      <c r="QMO1792" s="62">
        <v>53131609</v>
      </c>
      <c r="QMP1792" s="62">
        <v>53131609</v>
      </c>
      <c r="QMQ1792" s="62">
        <v>53131609</v>
      </c>
      <c r="QMR1792" s="62">
        <v>53131609</v>
      </c>
      <c r="QMS1792" s="62">
        <v>53131609</v>
      </c>
      <c r="QMT1792" s="62">
        <v>53131609</v>
      </c>
      <c r="QMU1792" s="62">
        <v>53131609</v>
      </c>
      <c r="QMV1792" s="62">
        <v>53131609</v>
      </c>
      <c r="QMW1792" s="62">
        <v>53131609</v>
      </c>
      <c r="QMX1792" s="62">
        <v>53131609</v>
      </c>
      <c r="QMY1792" s="62">
        <v>53131609</v>
      </c>
      <c r="QMZ1792" s="62">
        <v>53131609</v>
      </c>
      <c r="QNA1792" s="62">
        <v>53131609</v>
      </c>
      <c r="QNB1792" s="62">
        <v>53131609</v>
      </c>
      <c r="QNC1792" s="62">
        <v>53131609</v>
      </c>
      <c r="QND1792" s="62">
        <v>53131609</v>
      </c>
      <c r="QNE1792" s="62">
        <v>53131609</v>
      </c>
      <c r="QNF1792" s="62">
        <v>53131609</v>
      </c>
      <c r="QNG1792" s="62">
        <v>53131609</v>
      </c>
      <c r="QNH1792" s="62">
        <v>53131609</v>
      </c>
      <c r="QNI1792" s="62">
        <v>53131609</v>
      </c>
      <c r="QNJ1792" s="62">
        <v>53131609</v>
      </c>
      <c r="QNK1792" s="62">
        <v>53131609</v>
      </c>
      <c r="QNL1792" s="62">
        <v>53131609</v>
      </c>
      <c r="QNM1792" s="62">
        <v>53131609</v>
      </c>
      <c r="QNN1792" s="62">
        <v>53131609</v>
      </c>
      <c r="QNO1792" s="62">
        <v>53131609</v>
      </c>
      <c r="QNP1792" s="62">
        <v>53131609</v>
      </c>
      <c r="QNQ1792" s="62">
        <v>53131609</v>
      </c>
      <c r="QNR1792" s="62">
        <v>53131609</v>
      </c>
      <c r="QNS1792" s="62">
        <v>53131609</v>
      </c>
      <c r="QNT1792" s="62">
        <v>53131609</v>
      </c>
      <c r="QNU1792" s="62">
        <v>53131609</v>
      </c>
      <c r="QNV1792" s="62">
        <v>53131609</v>
      </c>
      <c r="QNW1792" s="62">
        <v>53131609</v>
      </c>
      <c r="QNX1792" s="62">
        <v>53131609</v>
      </c>
      <c r="QNY1792" s="62">
        <v>53131609</v>
      </c>
      <c r="QNZ1792" s="62">
        <v>53131609</v>
      </c>
      <c r="QOA1792" s="62">
        <v>53131609</v>
      </c>
      <c r="QOB1792" s="62">
        <v>53131609</v>
      </c>
      <c r="QOC1792" s="62">
        <v>53131609</v>
      </c>
      <c r="QOD1792" s="62">
        <v>53131609</v>
      </c>
      <c r="QOE1792" s="62">
        <v>53131609</v>
      </c>
      <c r="QOF1792" s="62">
        <v>53131609</v>
      </c>
      <c r="QOG1792" s="62">
        <v>53131609</v>
      </c>
      <c r="QOH1792" s="62">
        <v>53131609</v>
      </c>
      <c r="QOI1792" s="62">
        <v>53131609</v>
      </c>
      <c r="QOJ1792" s="62">
        <v>53131609</v>
      </c>
      <c r="QOK1792" s="62">
        <v>53131609</v>
      </c>
      <c r="QOL1792" s="62">
        <v>53131609</v>
      </c>
      <c r="QOM1792" s="62">
        <v>53131609</v>
      </c>
      <c r="QON1792" s="62">
        <v>53131609</v>
      </c>
      <c r="QOO1792" s="62">
        <v>53131609</v>
      </c>
      <c r="QOP1792" s="62">
        <v>53131609</v>
      </c>
      <c r="QOQ1792" s="62">
        <v>53131609</v>
      </c>
      <c r="QOR1792" s="62">
        <v>53131609</v>
      </c>
      <c r="QOS1792" s="62">
        <v>53131609</v>
      </c>
      <c r="QOT1792" s="62">
        <v>53131609</v>
      </c>
      <c r="QOU1792" s="62">
        <v>53131609</v>
      </c>
      <c r="QOV1792" s="62">
        <v>53131609</v>
      </c>
      <c r="QOW1792" s="62">
        <v>53131609</v>
      </c>
      <c r="QOX1792" s="62">
        <v>53131609</v>
      </c>
      <c r="QOY1792" s="62">
        <v>53131609</v>
      </c>
      <c r="QOZ1792" s="62">
        <v>53131609</v>
      </c>
      <c r="QPA1792" s="62">
        <v>53131609</v>
      </c>
      <c r="QPB1792" s="62">
        <v>53131609</v>
      </c>
      <c r="QPC1792" s="62">
        <v>53131609</v>
      </c>
      <c r="QPD1792" s="62">
        <v>53131609</v>
      </c>
      <c r="QPE1792" s="62">
        <v>53131609</v>
      </c>
      <c r="QPF1792" s="62">
        <v>53131609</v>
      </c>
      <c r="QPG1792" s="62">
        <v>53131609</v>
      </c>
      <c r="QPH1792" s="62">
        <v>53131609</v>
      </c>
      <c r="QPI1792" s="62">
        <v>53131609</v>
      </c>
      <c r="QPJ1792" s="62">
        <v>53131609</v>
      </c>
      <c r="QPK1792" s="62">
        <v>53131609</v>
      </c>
      <c r="QPL1792" s="62">
        <v>53131609</v>
      </c>
      <c r="QPM1792" s="62">
        <v>53131609</v>
      </c>
      <c r="QPN1792" s="62">
        <v>53131609</v>
      </c>
      <c r="QPO1792" s="62">
        <v>53131609</v>
      </c>
      <c r="QPP1792" s="62">
        <v>53131609</v>
      </c>
      <c r="QPQ1792" s="62">
        <v>53131609</v>
      </c>
      <c r="QPR1792" s="62">
        <v>53131609</v>
      </c>
      <c r="QPS1792" s="62">
        <v>53131609</v>
      </c>
      <c r="QPT1792" s="62">
        <v>53131609</v>
      </c>
      <c r="QPU1792" s="62">
        <v>53131609</v>
      </c>
      <c r="QPV1792" s="62">
        <v>53131609</v>
      </c>
      <c r="QPW1792" s="62">
        <v>53131609</v>
      </c>
      <c r="QPX1792" s="62">
        <v>53131609</v>
      </c>
      <c r="QPY1792" s="62">
        <v>53131609</v>
      </c>
      <c r="QPZ1792" s="62">
        <v>53131609</v>
      </c>
      <c r="QQA1792" s="62">
        <v>53131609</v>
      </c>
      <c r="QQB1792" s="62">
        <v>53131609</v>
      </c>
      <c r="QQC1792" s="62">
        <v>53131609</v>
      </c>
      <c r="QQD1792" s="62">
        <v>53131609</v>
      </c>
      <c r="QQE1792" s="62">
        <v>53131609</v>
      </c>
      <c r="QQF1792" s="62">
        <v>53131609</v>
      </c>
      <c r="QQG1792" s="62">
        <v>53131609</v>
      </c>
      <c r="QQH1792" s="62">
        <v>53131609</v>
      </c>
      <c r="QQI1792" s="62">
        <v>53131609</v>
      </c>
      <c r="QQJ1792" s="62">
        <v>53131609</v>
      </c>
      <c r="QQK1792" s="62">
        <v>53131609</v>
      </c>
      <c r="QQL1792" s="62">
        <v>53131609</v>
      </c>
      <c r="QQM1792" s="62">
        <v>53131609</v>
      </c>
      <c r="QQN1792" s="62">
        <v>53131609</v>
      </c>
      <c r="QQO1792" s="62">
        <v>53131609</v>
      </c>
      <c r="QQP1792" s="62">
        <v>53131609</v>
      </c>
      <c r="QQQ1792" s="62">
        <v>53131609</v>
      </c>
      <c r="QQR1792" s="62">
        <v>53131609</v>
      </c>
      <c r="QQS1792" s="62">
        <v>53131609</v>
      </c>
      <c r="QQT1792" s="62">
        <v>53131609</v>
      </c>
      <c r="QQU1792" s="62">
        <v>53131609</v>
      </c>
      <c r="QQV1792" s="62">
        <v>53131609</v>
      </c>
      <c r="QQW1792" s="62">
        <v>53131609</v>
      </c>
      <c r="QQX1792" s="62">
        <v>53131609</v>
      </c>
      <c r="QQY1792" s="62">
        <v>53131609</v>
      </c>
      <c r="QQZ1792" s="62">
        <v>53131609</v>
      </c>
      <c r="QRA1792" s="62">
        <v>53131609</v>
      </c>
      <c r="QRB1792" s="62">
        <v>53131609</v>
      </c>
      <c r="QRC1792" s="62">
        <v>53131609</v>
      </c>
      <c r="QRD1792" s="62">
        <v>53131609</v>
      </c>
      <c r="QRE1792" s="62">
        <v>53131609</v>
      </c>
      <c r="QRF1792" s="62">
        <v>53131609</v>
      </c>
      <c r="QRG1792" s="62">
        <v>53131609</v>
      </c>
      <c r="QRH1792" s="62">
        <v>53131609</v>
      </c>
      <c r="QRI1792" s="62">
        <v>53131609</v>
      </c>
      <c r="QRJ1792" s="62">
        <v>53131609</v>
      </c>
      <c r="QRK1792" s="62">
        <v>53131609</v>
      </c>
      <c r="QRL1792" s="62">
        <v>53131609</v>
      </c>
      <c r="QRM1792" s="62">
        <v>53131609</v>
      </c>
      <c r="QRN1792" s="62">
        <v>53131609</v>
      </c>
      <c r="QRO1792" s="62">
        <v>53131609</v>
      </c>
      <c r="QRP1792" s="62">
        <v>53131609</v>
      </c>
      <c r="QRQ1792" s="62">
        <v>53131609</v>
      </c>
      <c r="QRR1792" s="62">
        <v>53131609</v>
      </c>
      <c r="QRS1792" s="62">
        <v>53131609</v>
      </c>
      <c r="QRT1792" s="62">
        <v>53131609</v>
      </c>
      <c r="QRU1792" s="62">
        <v>53131609</v>
      </c>
      <c r="QRV1792" s="62">
        <v>53131609</v>
      </c>
      <c r="QRW1792" s="62">
        <v>53131609</v>
      </c>
      <c r="QRX1792" s="62">
        <v>53131609</v>
      </c>
      <c r="QRY1792" s="62">
        <v>53131609</v>
      </c>
      <c r="QRZ1792" s="62">
        <v>53131609</v>
      </c>
      <c r="QSA1792" s="62">
        <v>53131609</v>
      </c>
      <c r="QSB1792" s="62">
        <v>53131609</v>
      </c>
      <c r="QSC1792" s="62">
        <v>53131609</v>
      </c>
      <c r="QSD1792" s="62">
        <v>53131609</v>
      </c>
      <c r="QSE1792" s="62">
        <v>53131609</v>
      </c>
      <c r="QSF1792" s="62">
        <v>53131609</v>
      </c>
      <c r="QSG1792" s="62">
        <v>53131609</v>
      </c>
      <c r="QSH1792" s="62">
        <v>53131609</v>
      </c>
      <c r="QSI1792" s="62">
        <v>53131609</v>
      </c>
      <c r="QSJ1792" s="62">
        <v>53131609</v>
      </c>
      <c r="QSK1792" s="62">
        <v>53131609</v>
      </c>
      <c r="QSL1792" s="62">
        <v>53131609</v>
      </c>
      <c r="QSM1792" s="62">
        <v>53131609</v>
      </c>
      <c r="QSN1792" s="62">
        <v>53131609</v>
      </c>
      <c r="QSO1792" s="62">
        <v>53131609</v>
      </c>
      <c r="QSP1792" s="62">
        <v>53131609</v>
      </c>
      <c r="QSQ1792" s="62">
        <v>53131609</v>
      </c>
      <c r="QSR1792" s="62">
        <v>53131609</v>
      </c>
      <c r="QSS1792" s="62">
        <v>53131609</v>
      </c>
      <c r="QST1792" s="62">
        <v>53131609</v>
      </c>
      <c r="QSU1792" s="62">
        <v>53131609</v>
      </c>
      <c r="QSV1792" s="62">
        <v>53131609</v>
      </c>
      <c r="QSW1792" s="62">
        <v>53131609</v>
      </c>
      <c r="QSX1792" s="62">
        <v>53131609</v>
      </c>
      <c r="QSY1792" s="62">
        <v>53131609</v>
      </c>
      <c r="QSZ1792" s="62">
        <v>53131609</v>
      </c>
      <c r="QTA1792" s="62">
        <v>53131609</v>
      </c>
      <c r="QTB1792" s="62">
        <v>53131609</v>
      </c>
      <c r="QTC1792" s="62">
        <v>53131609</v>
      </c>
      <c r="QTD1792" s="62">
        <v>53131609</v>
      </c>
      <c r="QTE1792" s="62">
        <v>53131609</v>
      </c>
      <c r="QTF1792" s="62">
        <v>53131609</v>
      </c>
      <c r="QTG1792" s="62">
        <v>53131609</v>
      </c>
      <c r="QTH1792" s="62">
        <v>53131609</v>
      </c>
      <c r="QTI1792" s="62">
        <v>53131609</v>
      </c>
      <c r="QTJ1792" s="62">
        <v>53131609</v>
      </c>
      <c r="QTK1792" s="62">
        <v>53131609</v>
      </c>
      <c r="QTL1792" s="62">
        <v>53131609</v>
      </c>
      <c r="QTM1792" s="62">
        <v>53131609</v>
      </c>
      <c r="QTN1792" s="62">
        <v>53131609</v>
      </c>
      <c r="QTO1792" s="62">
        <v>53131609</v>
      </c>
      <c r="QTP1792" s="62">
        <v>53131609</v>
      </c>
      <c r="QTQ1792" s="62">
        <v>53131609</v>
      </c>
      <c r="QTR1792" s="62">
        <v>53131609</v>
      </c>
      <c r="QTS1792" s="62">
        <v>53131609</v>
      </c>
      <c r="QTT1792" s="62">
        <v>53131609</v>
      </c>
      <c r="QTU1792" s="62">
        <v>53131609</v>
      </c>
      <c r="QTV1792" s="62">
        <v>53131609</v>
      </c>
      <c r="QTW1792" s="62">
        <v>53131609</v>
      </c>
      <c r="QTX1792" s="62">
        <v>53131609</v>
      </c>
      <c r="QTY1792" s="62">
        <v>53131609</v>
      </c>
      <c r="QTZ1792" s="62">
        <v>53131609</v>
      </c>
      <c r="QUA1792" s="62">
        <v>53131609</v>
      </c>
      <c r="QUB1792" s="62">
        <v>53131609</v>
      </c>
      <c r="QUC1792" s="62">
        <v>53131609</v>
      </c>
      <c r="QUD1792" s="62">
        <v>53131609</v>
      </c>
      <c r="QUE1792" s="62">
        <v>53131609</v>
      </c>
      <c r="QUF1792" s="62">
        <v>53131609</v>
      </c>
      <c r="QUG1792" s="62">
        <v>53131609</v>
      </c>
      <c r="QUH1792" s="62">
        <v>53131609</v>
      </c>
      <c r="QUI1792" s="62">
        <v>53131609</v>
      </c>
      <c r="QUJ1792" s="62">
        <v>53131609</v>
      </c>
      <c r="QUK1792" s="62">
        <v>53131609</v>
      </c>
      <c r="QUL1792" s="62">
        <v>53131609</v>
      </c>
      <c r="QUM1792" s="62">
        <v>53131609</v>
      </c>
      <c r="QUN1792" s="62">
        <v>53131609</v>
      </c>
      <c r="QUO1792" s="62">
        <v>53131609</v>
      </c>
      <c r="QUP1792" s="62">
        <v>53131609</v>
      </c>
      <c r="QUQ1792" s="62">
        <v>53131609</v>
      </c>
      <c r="QUR1792" s="62">
        <v>53131609</v>
      </c>
      <c r="QUS1792" s="62">
        <v>53131609</v>
      </c>
      <c r="QUT1792" s="62">
        <v>53131609</v>
      </c>
      <c r="QUU1792" s="62">
        <v>53131609</v>
      </c>
      <c r="QUV1792" s="62">
        <v>53131609</v>
      </c>
      <c r="QUW1792" s="62">
        <v>53131609</v>
      </c>
      <c r="QUX1792" s="62">
        <v>53131609</v>
      </c>
      <c r="QUY1792" s="62">
        <v>53131609</v>
      </c>
      <c r="QUZ1792" s="62">
        <v>53131609</v>
      </c>
      <c r="QVA1792" s="62">
        <v>53131609</v>
      </c>
      <c r="QVB1792" s="62">
        <v>53131609</v>
      </c>
      <c r="QVC1792" s="62">
        <v>53131609</v>
      </c>
      <c r="QVD1792" s="62">
        <v>53131609</v>
      </c>
      <c r="QVE1792" s="62">
        <v>53131609</v>
      </c>
      <c r="QVF1792" s="62">
        <v>53131609</v>
      </c>
      <c r="QVG1792" s="62">
        <v>53131609</v>
      </c>
      <c r="QVH1792" s="62">
        <v>53131609</v>
      </c>
      <c r="QVI1792" s="62">
        <v>53131609</v>
      </c>
      <c r="QVJ1792" s="62">
        <v>53131609</v>
      </c>
      <c r="QVK1792" s="62">
        <v>53131609</v>
      </c>
      <c r="QVL1792" s="62">
        <v>53131609</v>
      </c>
      <c r="QVM1792" s="62">
        <v>53131609</v>
      </c>
      <c r="QVN1792" s="62">
        <v>53131609</v>
      </c>
      <c r="QVO1792" s="62">
        <v>53131609</v>
      </c>
      <c r="QVP1792" s="62">
        <v>53131609</v>
      </c>
      <c r="QVQ1792" s="62">
        <v>53131609</v>
      </c>
      <c r="QVR1792" s="62">
        <v>53131609</v>
      </c>
      <c r="QVS1792" s="62">
        <v>53131609</v>
      </c>
      <c r="QVT1792" s="62">
        <v>53131609</v>
      </c>
      <c r="QVU1792" s="62">
        <v>53131609</v>
      </c>
      <c r="QVV1792" s="62">
        <v>53131609</v>
      </c>
      <c r="QVW1792" s="62">
        <v>53131609</v>
      </c>
      <c r="QVX1792" s="62">
        <v>53131609</v>
      </c>
      <c r="QVY1792" s="62">
        <v>53131609</v>
      </c>
      <c r="QVZ1792" s="62">
        <v>53131609</v>
      </c>
      <c r="QWA1792" s="62">
        <v>53131609</v>
      </c>
      <c r="QWB1792" s="62">
        <v>53131609</v>
      </c>
      <c r="QWC1792" s="62">
        <v>53131609</v>
      </c>
      <c r="QWD1792" s="62">
        <v>53131609</v>
      </c>
      <c r="QWE1792" s="62">
        <v>53131609</v>
      </c>
      <c r="QWF1792" s="62">
        <v>53131609</v>
      </c>
      <c r="QWG1792" s="62">
        <v>53131609</v>
      </c>
      <c r="QWH1792" s="62">
        <v>53131609</v>
      </c>
      <c r="QWI1792" s="62">
        <v>53131609</v>
      </c>
      <c r="QWJ1792" s="62">
        <v>53131609</v>
      </c>
      <c r="QWK1792" s="62">
        <v>53131609</v>
      </c>
      <c r="QWL1792" s="62">
        <v>53131609</v>
      </c>
      <c r="QWM1792" s="62">
        <v>53131609</v>
      </c>
      <c r="QWN1792" s="62">
        <v>53131609</v>
      </c>
      <c r="QWO1792" s="62">
        <v>53131609</v>
      </c>
      <c r="QWP1792" s="62">
        <v>53131609</v>
      </c>
      <c r="QWQ1792" s="62">
        <v>53131609</v>
      </c>
      <c r="QWR1792" s="62">
        <v>53131609</v>
      </c>
      <c r="QWS1792" s="62">
        <v>53131609</v>
      </c>
      <c r="QWT1792" s="62">
        <v>53131609</v>
      </c>
      <c r="QWU1792" s="62">
        <v>53131609</v>
      </c>
      <c r="QWV1792" s="62">
        <v>53131609</v>
      </c>
      <c r="QWW1792" s="62">
        <v>53131609</v>
      </c>
      <c r="QWX1792" s="62">
        <v>53131609</v>
      </c>
      <c r="QWY1792" s="62">
        <v>53131609</v>
      </c>
      <c r="QWZ1792" s="62">
        <v>53131609</v>
      </c>
      <c r="QXA1792" s="62">
        <v>53131609</v>
      </c>
      <c r="QXB1792" s="62">
        <v>53131609</v>
      </c>
      <c r="QXC1792" s="62">
        <v>53131609</v>
      </c>
      <c r="QXD1792" s="62">
        <v>53131609</v>
      </c>
      <c r="QXE1792" s="62">
        <v>53131609</v>
      </c>
      <c r="QXF1792" s="62">
        <v>53131609</v>
      </c>
      <c r="QXG1792" s="62">
        <v>53131609</v>
      </c>
      <c r="QXH1792" s="62">
        <v>53131609</v>
      </c>
      <c r="QXI1792" s="62">
        <v>53131609</v>
      </c>
      <c r="QXJ1792" s="62">
        <v>53131609</v>
      </c>
      <c r="QXK1792" s="62">
        <v>53131609</v>
      </c>
      <c r="QXL1792" s="62">
        <v>53131609</v>
      </c>
      <c r="QXM1792" s="62">
        <v>53131609</v>
      </c>
      <c r="QXN1792" s="62">
        <v>53131609</v>
      </c>
      <c r="QXO1792" s="62">
        <v>53131609</v>
      </c>
      <c r="QXP1792" s="62">
        <v>53131609</v>
      </c>
      <c r="QXQ1792" s="62">
        <v>53131609</v>
      </c>
      <c r="QXR1792" s="62">
        <v>53131609</v>
      </c>
      <c r="QXS1792" s="62">
        <v>53131609</v>
      </c>
      <c r="QXT1792" s="62">
        <v>53131609</v>
      </c>
      <c r="QXU1792" s="62">
        <v>53131609</v>
      </c>
      <c r="QXV1792" s="62">
        <v>53131609</v>
      </c>
      <c r="QXW1792" s="62">
        <v>53131609</v>
      </c>
      <c r="QXX1792" s="62">
        <v>53131609</v>
      </c>
      <c r="QXY1792" s="62">
        <v>53131609</v>
      </c>
      <c r="QXZ1792" s="62">
        <v>53131609</v>
      </c>
      <c r="QYA1792" s="62">
        <v>53131609</v>
      </c>
      <c r="QYB1792" s="62">
        <v>53131609</v>
      </c>
      <c r="QYC1792" s="62">
        <v>53131609</v>
      </c>
      <c r="QYD1792" s="62">
        <v>53131609</v>
      </c>
      <c r="QYE1792" s="62">
        <v>53131609</v>
      </c>
      <c r="QYF1792" s="62">
        <v>53131609</v>
      </c>
      <c r="QYG1792" s="62">
        <v>53131609</v>
      </c>
      <c r="QYH1792" s="62">
        <v>53131609</v>
      </c>
      <c r="QYI1792" s="62">
        <v>53131609</v>
      </c>
      <c r="QYJ1792" s="62">
        <v>53131609</v>
      </c>
      <c r="QYK1792" s="62">
        <v>53131609</v>
      </c>
      <c r="QYL1792" s="62">
        <v>53131609</v>
      </c>
      <c r="QYM1792" s="62">
        <v>53131609</v>
      </c>
      <c r="QYN1792" s="62">
        <v>53131609</v>
      </c>
      <c r="QYO1792" s="62">
        <v>53131609</v>
      </c>
      <c r="QYP1792" s="62">
        <v>53131609</v>
      </c>
      <c r="QYQ1792" s="62">
        <v>53131609</v>
      </c>
      <c r="QYR1792" s="62">
        <v>53131609</v>
      </c>
      <c r="QYS1792" s="62">
        <v>53131609</v>
      </c>
      <c r="QYT1792" s="62">
        <v>53131609</v>
      </c>
      <c r="QYU1792" s="62">
        <v>53131609</v>
      </c>
      <c r="QYV1792" s="62">
        <v>53131609</v>
      </c>
      <c r="QYW1792" s="62">
        <v>53131609</v>
      </c>
      <c r="QYX1792" s="62">
        <v>53131609</v>
      </c>
      <c r="QYY1792" s="62">
        <v>53131609</v>
      </c>
      <c r="QYZ1792" s="62">
        <v>53131609</v>
      </c>
      <c r="QZA1792" s="62">
        <v>53131609</v>
      </c>
      <c r="QZB1792" s="62">
        <v>53131609</v>
      </c>
      <c r="QZC1792" s="62">
        <v>53131609</v>
      </c>
      <c r="QZD1792" s="62">
        <v>53131609</v>
      </c>
      <c r="QZE1792" s="62">
        <v>53131609</v>
      </c>
      <c r="QZF1792" s="62">
        <v>53131609</v>
      </c>
      <c r="QZG1792" s="62">
        <v>53131609</v>
      </c>
      <c r="QZH1792" s="62">
        <v>53131609</v>
      </c>
      <c r="QZI1792" s="62">
        <v>53131609</v>
      </c>
      <c r="QZJ1792" s="62">
        <v>53131609</v>
      </c>
      <c r="QZK1792" s="62">
        <v>53131609</v>
      </c>
      <c r="QZL1792" s="62">
        <v>53131609</v>
      </c>
      <c r="QZM1792" s="62">
        <v>53131609</v>
      </c>
      <c r="QZN1792" s="62">
        <v>53131609</v>
      </c>
      <c r="QZO1792" s="62">
        <v>53131609</v>
      </c>
      <c r="QZP1792" s="62">
        <v>53131609</v>
      </c>
      <c r="QZQ1792" s="62">
        <v>53131609</v>
      </c>
      <c r="QZR1792" s="62">
        <v>53131609</v>
      </c>
      <c r="QZS1792" s="62">
        <v>53131609</v>
      </c>
      <c r="QZT1792" s="62">
        <v>53131609</v>
      </c>
      <c r="QZU1792" s="62">
        <v>53131609</v>
      </c>
      <c r="QZV1792" s="62">
        <v>53131609</v>
      </c>
      <c r="QZW1792" s="62">
        <v>53131609</v>
      </c>
      <c r="QZX1792" s="62">
        <v>53131609</v>
      </c>
      <c r="QZY1792" s="62">
        <v>53131609</v>
      </c>
      <c r="QZZ1792" s="62">
        <v>53131609</v>
      </c>
      <c r="RAA1792" s="62">
        <v>53131609</v>
      </c>
      <c r="RAB1792" s="62">
        <v>53131609</v>
      </c>
      <c r="RAC1792" s="62">
        <v>53131609</v>
      </c>
      <c r="RAD1792" s="62">
        <v>53131609</v>
      </c>
      <c r="RAE1792" s="62">
        <v>53131609</v>
      </c>
      <c r="RAF1792" s="62">
        <v>53131609</v>
      </c>
      <c r="RAG1792" s="62">
        <v>53131609</v>
      </c>
      <c r="RAH1792" s="62">
        <v>53131609</v>
      </c>
      <c r="RAI1792" s="62">
        <v>53131609</v>
      </c>
      <c r="RAJ1792" s="62">
        <v>53131609</v>
      </c>
      <c r="RAK1792" s="62">
        <v>53131609</v>
      </c>
      <c r="RAL1792" s="62">
        <v>53131609</v>
      </c>
      <c r="RAM1792" s="62">
        <v>53131609</v>
      </c>
      <c r="RAN1792" s="62">
        <v>53131609</v>
      </c>
      <c r="RAO1792" s="62">
        <v>53131609</v>
      </c>
      <c r="RAP1792" s="62">
        <v>53131609</v>
      </c>
      <c r="RAQ1792" s="62">
        <v>53131609</v>
      </c>
      <c r="RAR1792" s="62">
        <v>53131609</v>
      </c>
      <c r="RAS1792" s="62">
        <v>53131609</v>
      </c>
      <c r="RAT1792" s="62">
        <v>53131609</v>
      </c>
      <c r="RAU1792" s="62">
        <v>53131609</v>
      </c>
      <c r="RAV1792" s="62">
        <v>53131609</v>
      </c>
      <c r="RAW1792" s="62">
        <v>53131609</v>
      </c>
      <c r="RAX1792" s="62">
        <v>53131609</v>
      </c>
      <c r="RAY1792" s="62">
        <v>53131609</v>
      </c>
      <c r="RAZ1792" s="62">
        <v>53131609</v>
      </c>
      <c r="RBA1792" s="62">
        <v>53131609</v>
      </c>
      <c r="RBB1792" s="62">
        <v>53131609</v>
      </c>
      <c r="RBC1792" s="62">
        <v>53131609</v>
      </c>
      <c r="RBD1792" s="62">
        <v>53131609</v>
      </c>
      <c r="RBE1792" s="62">
        <v>53131609</v>
      </c>
      <c r="RBF1792" s="62">
        <v>53131609</v>
      </c>
      <c r="RBG1792" s="62">
        <v>53131609</v>
      </c>
      <c r="RBH1792" s="62">
        <v>53131609</v>
      </c>
      <c r="RBI1792" s="62">
        <v>53131609</v>
      </c>
      <c r="RBJ1792" s="62">
        <v>53131609</v>
      </c>
      <c r="RBK1792" s="62">
        <v>53131609</v>
      </c>
      <c r="RBL1792" s="62">
        <v>53131609</v>
      </c>
      <c r="RBM1792" s="62">
        <v>53131609</v>
      </c>
      <c r="RBN1792" s="62">
        <v>53131609</v>
      </c>
      <c r="RBO1792" s="62">
        <v>53131609</v>
      </c>
      <c r="RBP1792" s="62">
        <v>53131609</v>
      </c>
      <c r="RBQ1792" s="62">
        <v>53131609</v>
      </c>
      <c r="RBR1792" s="62">
        <v>53131609</v>
      </c>
      <c r="RBS1792" s="62">
        <v>53131609</v>
      </c>
      <c r="RBT1792" s="62">
        <v>53131609</v>
      </c>
      <c r="RBU1792" s="62">
        <v>53131609</v>
      </c>
      <c r="RBV1792" s="62">
        <v>53131609</v>
      </c>
      <c r="RBW1792" s="62">
        <v>53131609</v>
      </c>
      <c r="RBX1792" s="62">
        <v>53131609</v>
      </c>
      <c r="RBY1792" s="62">
        <v>53131609</v>
      </c>
      <c r="RBZ1792" s="62">
        <v>53131609</v>
      </c>
      <c r="RCA1792" s="62">
        <v>53131609</v>
      </c>
      <c r="RCB1792" s="62">
        <v>53131609</v>
      </c>
      <c r="RCC1792" s="62">
        <v>53131609</v>
      </c>
      <c r="RCD1792" s="62">
        <v>53131609</v>
      </c>
      <c r="RCE1792" s="62">
        <v>53131609</v>
      </c>
      <c r="RCF1792" s="62">
        <v>53131609</v>
      </c>
      <c r="RCG1792" s="62">
        <v>53131609</v>
      </c>
      <c r="RCH1792" s="62">
        <v>53131609</v>
      </c>
      <c r="RCI1792" s="62">
        <v>53131609</v>
      </c>
      <c r="RCJ1792" s="62">
        <v>53131609</v>
      </c>
      <c r="RCK1792" s="62">
        <v>53131609</v>
      </c>
      <c r="RCL1792" s="62">
        <v>53131609</v>
      </c>
      <c r="RCM1792" s="62">
        <v>53131609</v>
      </c>
      <c r="RCN1792" s="62">
        <v>53131609</v>
      </c>
      <c r="RCO1792" s="62">
        <v>53131609</v>
      </c>
      <c r="RCP1792" s="62">
        <v>53131609</v>
      </c>
      <c r="RCQ1792" s="62">
        <v>53131609</v>
      </c>
      <c r="RCR1792" s="62">
        <v>53131609</v>
      </c>
      <c r="RCS1792" s="62">
        <v>53131609</v>
      </c>
      <c r="RCT1792" s="62">
        <v>53131609</v>
      </c>
      <c r="RCU1792" s="62">
        <v>53131609</v>
      </c>
      <c r="RCV1792" s="62">
        <v>53131609</v>
      </c>
      <c r="RCW1792" s="62">
        <v>53131609</v>
      </c>
      <c r="RCX1792" s="62">
        <v>53131609</v>
      </c>
      <c r="RCY1792" s="62">
        <v>53131609</v>
      </c>
      <c r="RCZ1792" s="62">
        <v>53131609</v>
      </c>
      <c r="RDA1792" s="62">
        <v>53131609</v>
      </c>
      <c r="RDB1792" s="62">
        <v>53131609</v>
      </c>
      <c r="RDC1792" s="62">
        <v>53131609</v>
      </c>
      <c r="RDD1792" s="62">
        <v>53131609</v>
      </c>
      <c r="RDE1792" s="62">
        <v>53131609</v>
      </c>
      <c r="RDF1792" s="62">
        <v>53131609</v>
      </c>
      <c r="RDG1792" s="62">
        <v>53131609</v>
      </c>
      <c r="RDH1792" s="62">
        <v>53131609</v>
      </c>
      <c r="RDI1792" s="62">
        <v>53131609</v>
      </c>
      <c r="RDJ1792" s="62">
        <v>53131609</v>
      </c>
      <c r="RDK1792" s="62">
        <v>53131609</v>
      </c>
      <c r="RDL1792" s="62">
        <v>53131609</v>
      </c>
      <c r="RDM1792" s="62">
        <v>53131609</v>
      </c>
      <c r="RDN1792" s="62">
        <v>53131609</v>
      </c>
      <c r="RDO1792" s="62">
        <v>53131609</v>
      </c>
      <c r="RDP1792" s="62">
        <v>53131609</v>
      </c>
      <c r="RDQ1792" s="62">
        <v>53131609</v>
      </c>
      <c r="RDR1792" s="62">
        <v>53131609</v>
      </c>
      <c r="RDS1792" s="62">
        <v>53131609</v>
      </c>
      <c r="RDT1792" s="62">
        <v>53131609</v>
      </c>
      <c r="RDU1792" s="62">
        <v>53131609</v>
      </c>
      <c r="RDV1792" s="62">
        <v>53131609</v>
      </c>
      <c r="RDW1792" s="62">
        <v>53131609</v>
      </c>
      <c r="RDX1792" s="62">
        <v>53131609</v>
      </c>
      <c r="RDY1792" s="62">
        <v>53131609</v>
      </c>
      <c r="RDZ1792" s="62">
        <v>53131609</v>
      </c>
      <c r="REA1792" s="62">
        <v>53131609</v>
      </c>
      <c r="REB1792" s="62">
        <v>53131609</v>
      </c>
      <c r="REC1792" s="62">
        <v>53131609</v>
      </c>
      <c r="RED1792" s="62">
        <v>53131609</v>
      </c>
      <c r="REE1792" s="62">
        <v>53131609</v>
      </c>
      <c r="REF1792" s="62">
        <v>53131609</v>
      </c>
      <c r="REG1792" s="62">
        <v>53131609</v>
      </c>
      <c r="REH1792" s="62">
        <v>53131609</v>
      </c>
      <c r="REI1792" s="62">
        <v>53131609</v>
      </c>
      <c r="REJ1792" s="62">
        <v>53131609</v>
      </c>
      <c r="REK1792" s="62">
        <v>53131609</v>
      </c>
      <c r="REL1792" s="62">
        <v>53131609</v>
      </c>
      <c r="REM1792" s="62">
        <v>53131609</v>
      </c>
      <c r="REN1792" s="62">
        <v>53131609</v>
      </c>
      <c r="REO1792" s="62">
        <v>53131609</v>
      </c>
      <c r="REP1792" s="62">
        <v>53131609</v>
      </c>
      <c r="REQ1792" s="62">
        <v>53131609</v>
      </c>
      <c r="RER1792" s="62">
        <v>53131609</v>
      </c>
      <c r="RES1792" s="62">
        <v>53131609</v>
      </c>
      <c r="RET1792" s="62">
        <v>53131609</v>
      </c>
      <c r="REU1792" s="62">
        <v>53131609</v>
      </c>
      <c r="REV1792" s="62">
        <v>53131609</v>
      </c>
      <c r="REW1792" s="62">
        <v>53131609</v>
      </c>
      <c r="REX1792" s="62">
        <v>53131609</v>
      </c>
      <c r="REY1792" s="62">
        <v>53131609</v>
      </c>
      <c r="REZ1792" s="62">
        <v>53131609</v>
      </c>
      <c r="RFA1792" s="62">
        <v>53131609</v>
      </c>
      <c r="RFB1792" s="62">
        <v>53131609</v>
      </c>
      <c r="RFC1792" s="62">
        <v>53131609</v>
      </c>
      <c r="RFD1792" s="62">
        <v>53131609</v>
      </c>
      <c r="RFE1792" s="62">
        <v>53131609</v>
      </c>
      <c r="RFF1792" s="62">
        <v>53131609</v>
      </c>
      <c r="RFG1792" s="62">
        <v>53131609</v>
      </c>
      <c r="RFH1792" s="62">
        <v>53131609</v>
      </c>
      <c r="RFI1792" s="62">
        <v>53131609</v>
      </c>
      <c r="RFJ1792" s="62">
        <v>53131609</v>
      </c>
      <c r="RFK1792" s="62">
        <v>53131609</v>
      </c>
      <c r="RFL1792" s="62">
        <v>53131609</v>
      </c>
      <c r="RFM1792" s="62">
        <v>53131609</v>
      </c>
      <c r="RFN1792" s="62">
        <v>53131609</v>
      </c>
      <c r="RFO1792" s="62">
        <v>53131609</v>
      </c>
      <c r="RFP1792" s="62">
        <v>53131609</v>
      </c>
      <c r="RFQ1792" s="62">
        <v>53131609</v>
      </c>
      <c r="RFR1792" s="62">
        <v>53131609</v>
      </c>
      <c r="RFS1792" s="62">
        <v>53131609</v>
      </c>
      <c r="RFT1792" s="62">
        <v>53131609</v>
      </c>
      <c r="RFU1792" s="62">
        <v>53131609</v>
      </c>
      <c r="RFV1792" s="62">
        <v>53131609</v>
      </c>
      <c r="RFW1792" s="62">
        <v>53131609</v>
      </c>
      <c r="RFX1792" s="62">
        <v>53131609</v>
      </c>
      <c r="RFY1792" s="62">
        <v>53131609</v>
      </c>
      <c r="RFZ1792" s="62">
        <v>53131609</v>
      </c>
      <c r="RGA1792" s="62">
        <v>53131609</v>
      </c>
      <c r="RGB1792" s="62">
        <v>53131609</v>
      </c>
      <c r="RGC1792" s="62">
        <v>53131609</v>
      </c>
      <c r="RGD1792" s="62">
        <v>53131609</v>
      </c>
      <c r="RGE1792" s="62">
        <v>53131609</v>
      </c>
      <c r="RGF1792" s="62">
        <v>53131609</v>
      </c>
      <c r="RGG1792" s="62">
        <v>53131609</v>
      </c>
      <c r="RGH1792" s="62">
        <v>53131609</v>
      </c>
      <c r="RGI1792" s="62">
        <v>53131609</v>
      </c>
      <c r="RGJ1792" s="62">
        <v>53131609</v>
      </c>
      <c r="RGK1792" s="62">
        <v>53131609</v>
      </c>
      <c r="RGL1792" s="62">
        <v>53131609</v>
      </c>
      <c r="RGM1792" s="62">
        <v>53131609</v>
      </c>
      <c r="RGN1792" s="62">
        <v>53131609</v>
      </c>
      <c r="RGO1792" s="62">
        <v>53131609</v>
      </c>
      <c r="RGP1792" s="62">
        <v>53131609</v>
      </c>
      <c r="RGQ1792" s="62">
        <v>53131609</v>
      </c>
      <c r="RGR1792" s="62">
        <v>53131609</v>
      </c>
      <c r="RGS1792" s="62">
        <v>53131609</v>
      </c>
      <c r="RGT1792" s="62">
        <v>53131609</v>
      </c>
      <c r="RGU1792" s="62">
        <v>53131609</v>
      </c>
      <c r="RGV1792" s="62">
        <v>53131609</v>
      </c>
      <c r="RGW1792" s="62">
        <v>53131609</v>
      </c>
      <c r="RGX1792" s="62">
        <v>53131609</v>
      </c>
      <c r="RGY1792" s="62">
        <v>53131609</v>
      </c>
      <c r="RGZ1792" s="62">
        <v>53131609</v>
      </c>
      <c r="RHA1792" s="62">
        <v>53131609</v>
      </c>
      <c r="RHB1792" s="62">
        <v>53131609</v>
      </c>
      <c r="RHC1792" s="62">
        <v>53131609</v>
      </c>
      <c r="RHD1792" s="62">
        <v>53131609</v>
      </c>
      <c r="RHE1792" s="62">
        <v>53131609</v>
      </c>
      <c r="RHF1792" s="62">
        <v>53131609</v>
      </c>
      <c r="RHG1792" s="62">
        <v>53131609</v>
      </c>
      <c r="RHH1792" s="62">
        <v>53131609</v>
      </c>
      <c r="RHI1792" s="62">
        <v>53131609</v>
      </c>
      <c r="RHJ1792" s="62">
        <v>53131609</v>
      </c>
      <c r="RHK1792" s="62">
        <v>53131609</v>
      </c>
      <c r="RHL1792" s="62">
        <v>53131609</v>
      </c>
      <c r="RHM1792" s="62">
        <v>53131609</v>
      </c>
      <c r="RHN1792" s="62">
        <v>53131609</v>
      </c>
      <c r="RHO1792" s="62">
        <v>53131609</v>
      </c>
      <c r="RHP1792" s="62">
        <v>53131609</v>
      </c>
      <c r="RHQ1792" s="62">
        <v>53131609</v>
      </c>
      <c r="RHR1792" s="62">
        <v>53131609</v>
      </c>
      <c r="RHS1792" s="62">
        <v>53131609</v>
      </c>
      <c r="RHT1792" s="62">
        <v>53131609</v>
      </c>
      <c r="RHU1792" s="62">
        <v>53131609</v>
      </c>
      <c r="RHV1792" s="62">
        <v>53131609</v>
      </c>
      <c r="RHW1792" s="62">
        <v>53131609</v>
      </c>
      <c r="RHX1792" s="62">
        <v>53131609</v>
      </c>
      <c r="RHY1792" s="62">
        <v>53131609</v>
      </c>
      <c r="RHZ1792" s="62">
        <v>53131609</v>
      </c>
      <c r="RIA1792" s="62">
        <v>53131609</v>
      </c>
      <c r="RIB1792" s="62">
        <v>53131609</v>
      </c>
      <c r="RIC1792" s="62">
        <v>53131609</v>
      </c>
      <c r="RID1792" s="62">
        <v>53131609</v>
      </c>
      <c r="RIE1792" s="62">
        <v>53131609</v>
      </c>
      <c r="RIF1792" s="62">
        <v>53131609</v>
      </c>
      <c r="RIG1792" s="62">
        <v>53131609</v>
      </c>
      <c r="RIH1792" s="62">
        <v>53131609</v>
      </c>
      <c r="RII1792" s="62">
        <v>53131609</v>
      </c>
      <c r="RIJ1792" s="62">
        <v>53131609</v>
      </c>
      <c r="RIK1792" s="62">
        <v>53131609</v>
      </c>
      <c r="RIL1792" s="62">
        <v>53131609</v>
      </c>
      <c r="RIM1792" s="62">
        <v>53131609</v>
      </c>
      <c r="RIN1792" s="62">
        <v>53131609</v>
      </c>
      <c r="RIO1792" s="62">
        <v>53131609</v>
      </c>
      <c r="RIP1792" s="62">
        <v>53131609</v>
      </c>
      <c r="RIQ1792" s="62">
        <v>53131609</v>
      </c>
      <c r="RIR1792" s="62">
        <v>53131609</v>
      </c>
      <c r="RIS1792" s="62">
        <v>53131609</v>
      </c>
      <c r="RIT1792" s="62">
        <v>53131609</v>
      </c>
      <c r="RIU1792" s="62">
        <v>53131609</v>
      </c>
      <c r="RIV1792" s="62">
        <v>53131609</v>
      </c>
      <c r="RIW1792" s="62">
        <v>53131609</v>
      </c>
      <c r="RIX1792" s="62">
        <v>53131609</v>
      </c>
      <c r="RIY1792" s="62">
        <v>53131609</v>
      </c>
      <c r="RIZ1792" s="62">
        <v>53131609</v>
      </c>
      <c r="RJA1792" s="62">
        <v>53131609</v>
      </c>
      <c r="RJB1792" s="62">
        <v>53131609</v>
      </c>
      <c r="RJC1792" s="62">
        <v>53131609</v>
      </c>
      <c r="RJD1792" s="62">
        <v>53131609</v>
      </c>
      <c r="RJE1792" s="62">
        <v>53131609</v>
      </c>
      <c r="RJF1792" s="62">
        <v>53131609</v>
      </c>
      <c r="RJG1792" s="62">
        <v>53131609</v>
      </c>
      <c r="RJH1792" s="62">
        <v>53131609</v>
      </c>
      <c r="RJI1792" s="62">
        <v>53131609</v>
      </c>
      <c r="RJJ1792" s="62">
        <v>53131609</v>
      </c>
      <c r="RJK1792" s="62">
        <v>53131609</v>
      </c>
      <c r="RJL1792" s="62">
        <v>53131609</v>
      </c>
      <c r="RJM1792" s="62">
        <v>53131609</v>
      </c>
      <c r="RJN1792" s="62">
        <v>53131609</v>
      </c>
      <c r="RJO1792" s="62">
        <v>53131609</v>
      </c>
      <c r="RJP1792" s="62">
        <v>53131609</v>
      </c>
      <c r="RJQ1792" s="62">
        <v>53131609</v>
      </c>
      <c r="RJR1792" s="62">
        <v>53131609</v>
      </c>
      <c r="RJS1792" s="62">
        <v>53131609</v>
      </c>
      <c r="RJT1792" s="62">
        <v>53131609</v>
      </c>
      <c r="RJU1792" s="62">
        <v>53131609</v>
      </c>
      <c r="RJV1792" s="62">
        <v>53131609</v>
      </c>
      <c r="RJW1792" s="62">
        <v>53131609</v>
      </c>
      <c r="RJX1792" s="62">
        <v>53131609</v>
      </c>
      <c r="RJY1792" s="62">
        <v>53131609</v>
      </c>
      <c r="RJZ1792" s="62">
        <v>53131609</v>
      </c>
      <c r="RKA1792" s="62">
        <v>53131609</v>
      </c>
      <c r="RKB1792" s="62">
        <v>53131609</v>
      </c>
      <c r="RKC1792" s="62">
        <v>53131609</v>
      </c>
      <c r="RKD1792" s="62">
        <v>53131609</v>
      </c>
      <c r="RKE1792" s="62">
        <v>53131609</v>
      </c>
      <c r="RKF1792" s="62">
        <v>53131609</v>
      </c>
      <c r="RKG1792" s="62">
        <v>53131609</v>
      </c>
      <c r="RKH1792" s="62">
        <v>53131609</v>
      </c>
      <c r="RKI1792" s="62">
        <v>53131609</v>
      </c>
      <c r="RKJ1792" s="62">
        <v>53131609</v>
      </c>
      <c r="RKK1792" s="62">
        <v>53131609</v>
      </c>
      <c r="RKL1792" s="62">
        <v>53131609</v>
      </c>
      <c r="RKM1792" s="62">
        <v>53131609</v>
      </c>
      <c r="RKN1792" s="62">
        <v>53131609</v>
      </c>
      <c r="RKO1792" s="62">
        <v>53131609</v>
      </c>
      <c r="RKP1792" s="62">
        <v>53131609</v>
      </c>
      <c r="RKQ1792" s="62">
        <v>53131609</v>
      </c>
      <c r="RKR1792" s="62">
        <v>53131609</v>
      </c>
      <c r="RKS1792" s="62">
        <v>53131609</v>
      </c>
      <c r="RKT1792" s="62">
        <v>53131609</v>
      </c>
      <c r="RKU1792" s="62">
        <v>53131609</v>
      </c>
      <c r="RKV1792" s="62">
        <v>53131609</v>
      </c>
      <c r="RKW1792" s="62">
        <v>53131609</v>
      </c>
      <c r="RKX1792" s="62">
        <v>53131609</v>
      </c>
      <c r="RKY1792" s="62">
        <v>53131609</v>
      </c>
      <c r="RKZ1792" s="62">
        <v>53131609</v>
      </c>
      <c r="RLA1792" s="62">
        <v>53131609</v>
      </c>
      <c r="RLB1792" s="62">
        <v>53131609</v>
      </c>
      <c r="RLC1792" s="62">
        <v>53131609</v>
      </c>
      <c r="RLD1792" s="62">
        <v>53131609</v>
      </c>
      <c r="RLE1792" s="62">
        <v>53131609</v>
      </c>
      <c r="RLF1792" s="62">
        <v>53131609</v>
      </c>
      <c r="RLG1792" s="62">
        <v>53131609</v>
      </c>
      <c r="RLH1792" s="62">
        <v>53131609</v>
      </c>
      <c r="RLI1792" s="62">
        <v>53131609</v>
      </c>
      <c r="RLJ1792" s="62">
        <v>53131609</v>
      </c>
      <c r="RLK1792" s="62">
        <v>53131609</v>
      </c>
      <c r="RLL1792" s="62">
        <v>53131609</v>
      </c>
      <c r="RLM1792" s="62">
        <v>53131609</v>
      </c>
      <c r="RLN1792" s="62">
        <v>53131609</v>
      </c>
      <c r="RLO1792" s="62">
        <v>53131609</v>
      </c>
      <c r="RLP1792" s="62">
        <v>53131609</v>
      </c>
      <c r="RLQ1792" s="62">
        <v>53131609</v>
      </c>
      <c r="RLR1792" s="62">
        <v>53131609</v>
      </c>
      <c r="RLS1792" s="62">
        <v>53131609</v>
      </c>
      <c r="RLT1792" s="62">
        <v>53131609</v>
      </c>
      <c r="RLU1792" s="62">
        <v>53131609</v>
      </c>
      <c r="RLV1792" s="62">
        <v>53131609</v>
      </c>
      <c r="RLW1792" s="62">
        <v>53131609</v>
      </c>
      <c r="RLX1792" s="62">
        <v>53131609</v>
      </c>
      <c r="RLY1792" s="62">
        <v>53131609</v>
      </c>
      <c r="RLZ1792" s="62">
        <v>53131609</v>
      </c>
      <c r="RMA1792" s="62">
        <v>53131609</v>
      </c>
      <c r="RMB1792" s="62">
        <v>53131609</v>
      </c>
      <c r="RMC1792" s="62">
        <v>53131609</v>
      </c>
      <c r="RMD1792" s="62">
        <v>53131609</v>
      </c>
      <c r="RME1792" s="62">
        <v>53131609</v>
      </c>
      <c r="RMF1792" s="62">
        <v>53131609</v>
      </c>
      <c r="RMG1792" s="62">
        <v>53131609</v>
      </c>
      <c r="RMH1792" s="62">
        <v>53131609</v>
      </c>
      <c r="RMI1792" s="62">
        <v>53131609</v>
      </c>
      <c r="RMJ1792" s="62">
        <v>53131609</v>
      </c>
      <c r="RMK1792" s="62">
        <v>53131609</v>
      </c>
      <c r="RML1792" s="62">
        <v>53131609</v>
      </c>
      <c r="RMM1792" s="62">
        <v>53131609</v>
      </c>
      <c r="RMN1792" s="62">
        <v>53131609</v>
      </c>
      <c r="RMO1792" s="62">
        <v>53131609</v>
      </c>
      <c r="RMP1792" s="62">
        <v>53131609</v>
      </c>
      <c r="RMQ1792" s="62">
        <v>53131609</v>
      </c>
      <c r="RMR1792" s="62">
        <v>53131609</v>
      </c>
      <c r="RMS1792" s="62">
        <v>53131609</v>
      </c>
      <c r="RMT1792" s="62">
        <v>53131609</v>
      </c>
      <c r="RMU1792" s="62">
        <v>53131609</v>
      </c>
      <c r="RMV1792" s="62">
        <v>53131609</v>
      </c>
      <c r="RMW1792" s="62">
        <v>53131609</v>
      </c>
      <c r="RMX1792" s="62">
        <v>53131609</v>
      </c>
      <c r="RMY1792" s="62">
        <v>53131609</v>
      </c>
      <c r="RMZ1792" s="62">
        <v>53131609</v>
      </c>
      <c r="RNA1792" s="62">
        <v>53131609</v>
      </c>
      <c r="RNB1792" s="62">
        <v>53131609</v>
      </c>
      <c r="RNC1792" s="62">
        <v>53131609</v>
      </c>
      <c r="RND1792" s="62">
        <v>53131609</v>
      </c>
      <c r="RNE1792" s="62">
        <v>53131609</v>
      </c>
      <c r="RNF1792" s="62">
        <v>53131609</v>
      </c>
      <c r="RNG1792" s="62">
        <v>53131609</v>
      </c>
      <c r="RNH1792" s="62">
        <v>53131609</v>
      </c>
      <c r="RNI1792" s="62">
        <v>53131609</v>
      </c>
      <c r="RNJ1792" s="62">
        <v>53131609</v>
      </c>
      <c r="RNK1792" s="62">
        <v>53131609</v>
      </c>
      <c r="RNL1792" s="62">
        <v>53131609</v>
      </c>
      <c r="RNM1792" s="62">
        <v>53131609</v>
      </c>
      <c r="RNN1792" s="62">
        <v>53131609</v>
      </c>
      <c r="RNO1792" s="62">
        <v>53131609</v>
      </c>
      <c r="RNP1792" s="62">
        <v>53131609</v>
      </c>
      <c r="RNQ1792" s="62">
        <v>53131609</v>
      </c>
      <c r="RNR1792" s="62">
        <v>53131609</v>
      </c>
      <c r="RNS1792" s="62">
        <v>53131609</v>
      </c>
      <c r="RNT1792" s="62">
        <v>53131609</v>
      </c>
      <c r="RNU1792" s="62">
        <v>53131609</v>
      </c>
      <c r="RNV1792" s="62">
        <v>53131609</v>
      </c>
      <c r="RNW1792" s="62">
        <v>53131609</v>
      </c>
      <c r="RNX1792" s="62">
        <v>53131609</v>
      </c>
      <c r="RNY1792" s="62">
        <v>53131609</v>
      </c>
      <c r="RNZ1792" s="62">
        <v>53131609</v>
      </c>
      <c r="ROA1792" s="62">
        <v>53131609</v>
      </c>
      <c r="ROB1792" s="62">
        <v>53131609</v>
      </c>
      <c r="ROC1792" s="62">
        <v>53131609</v>
      </c>
      <c r="ROD1792" s="62">
        <v>53131609</v>
      </c>
      <c r="ROE1792" s="62">
        <v>53131609</v>
      </c>
      <c r="ROF1792" s="62">
        <v>53131609</v>
      </c>
      <c r="ROG1792" s="62">
        <v>53131609</v>
      </c>
      <c r="ROH1792" s="62">
        <v>53131609</v>
      </c>
      <c r="ROI1792" s="62">
        <v>53131609</v>
      </c>
      <c r="ROJ1792" s="62">
        <v>53131609</v>
      </c>
      <c r="ROK1792" s="62">
        <v>53131609</v>
      </c>
      <c r="ROL1792" s="62">
        <v>53131609</v>
      </c>
      <c r="ROM1792" s="62">
        <v>53131609</v>
      </c>
      <c r="RON1792" s="62">
        <v>53131609</v>
      </c>
      <c r="ROO1792" s="62">
        <v>53131609</v>
      </c>
      <c r="ROP1792" s="62">
        <v>53131609</v>
      </c>
      <c r="ROQ1792" s="62">
        <v>53131609</v>
      </c>
      <c r="ROR1792" s="62">
        <v>53131609</v>
      </c>
      <c r="ROS1792" s="62">
        <v>53131609</v>
      </c>
      <c r="ROT1792" s="62">
        <v>53131609</v>
      </c>
      <c r="ROU1792" s="62">
        <v>53131609</v>
      </c>
      <c r="ROV1792" s="62">
        <v>53131609</v>
      </c>
      <c r="ROW1792" s="62">
        <v>53131609</v>
      </c>
      <c r="ROX1792" s="62">
        <v>53131609</v>
      </c>
      <c r="ROY1792" s="62">
        <v>53131609</v>
      </c>
      <c r="ROZ1792" s="62">
        <v>53131609</v>
      </c>
      <c r="RPA1792" s="62">
        <v>53131609</v>
      </c>
      <c r="RPB1792" s="62">
        <v>53131609</v>
      </c>
      <c r="RPC1792" s="62">
        <v>53131609</v>
      </c>
      <c r="RPD1792" s="62">
        <v>53131609</v>
      </c>
      <c r="RPE1792" s="62">
        <v>53131609</v>
      </c>
      <c r="RPF1792" s="62">
        <v>53131609</v>
      </c>
      <c r="RPG1792" s="62">
        <v>53131609</v>
      </c>
      <c r="RPH1792" s="62">
        <v>53131609</v>
      </c>
      <c r="RPI1792" s="62">
        <v>53131609</v>
      </c>
      <c r="RPJ1792" s="62">
        <v>53131609</v>
      </c>
      <c r="RPK1792" s="62">
        <v>53131609</v>
      </c>
      <c r="RPL1792" s="62">
        <v>53131609</v>
      </c>
      <c r="RPM1792" s="62">
        <v>53131609</v>
      </c>
      <c r="RPN1792" s="62">
        <v>53131609</v>
      </c>
      <c r="RPO1792" s="62">
        <v>53131609</v>
      </c>
      <c r="RPP1792" s="62">
        <v>53131609</v>
      </c>
      <c r="RPQ1792" s="62">
        <v>53131609</v>
      </c>
      <c r="RPR1792" s="62">
        <v>53131609</v>
      </c>
      <c r="RPS1792" s="62">
        <v>53131609</v>
      </c>
      <c r="RPT1792" s="62">
        <v>53131609</v>
      </c>
      <c r="RPU1792" s="62">
        <v>53131609</v>
      </c>
      <c r="RPV1792" s="62">
        <v>53131609</v>
      </c>
      <c r="RPW1792" s="62">
        <v>53131609</v>
      </c>
      <c r="RPX1792" s="62">
        <v>53131609</v>
      </c>
      <c r="RPY1792" s="62">
        <v>53131609</v>
      </c>
      <c r="RPZ1792" s="62">
        <v>53131609</v>
      </c>
      <c r="RQA1792" s="62">
        <v>53131609</v>
      </c>
      <c r="RQB1792" s="62">
        <v>53131609</v>
      </c>
      <c r="RQC1792" s="62">
        <v>53131609</v>
      </c>
      <c r="RQD1792" s="62">
        <v>53131609</v>
      </c>
      <c r="RQE1792" s="62">
        <v>53131609</v>
      </c>
      <c r="RQF1792" s="62">
        <v>53131609</v>
      </c>
      <c r="RQG1792" s="62">
        <v>53131609</v>
      </c>
      <c r="RQH1792" s="62">
        <v>53131609</v>
      </c>
      <c r="RQI1792" s="62">
        <v>53131609</v>
      </c>
      <c r="RQJ1792" s="62">
        <v>53131609</v>
      </c>
      <c r="RQK1792" s="62">
        <v>53131609</v>
      </c>
      <c r="RQL1792" s="62">
        <v>53131609</v>
      </c>
      <c r="RQM1792" s="62">
        <v>53131609</v>
      </c>
      <c r="RQN1792" s="62">
        <v>53131609</v>
      </c>
      <c r="RQO1792" s="62">
        <v>53131609</v>
      </c>
      <c r="RQP1792" s="62">
        <v>53131609</v>
      </c>
      <c r="RQQ1792" s="62">
        <v>53131609</v>
      </c>
      <c r="RQR1792" s="62">
        <v>53131609</v>
      </c>
      <c r="RQS1792" s="62">
        <v>53131609</v>
      </c>
      <c r="RQT1792" s="62">
        <v>53131609</v>
      </c>
      <c r="RQU1792" s="62">
        <v>53131609</v>
      </c>
      <c r="RQV1792" s="62">
        <v>53131609</v>
      </c>
      <c r="RQW1792" s="62">
        <v>53131609</v>
      </c>
      <c r="RQX1792" s="62">
        <v>53131609</v>
      </c>
      <c r="RQY1792" s="62">
        <v>53131609</v>
      </c>
      <c r="RQZ1792" s="62">
        <v>53131609</v>
      </c>
      <c r="RRA1792" s="62">
        <v>53131609</v>
      </c>
      <c r="RRB1792" s="62">
        <v>53131609</v>
      </c>
      <c r="RRC1792" s="62">
        <v>53131609</v>
      </c>
      <c r="RRD1792" s="62">
        <v>53131609</v>
      </c>
      <c r="RRE1792" s="62">
        <v>53131609</v>
      </c>
      <c r="RRF1792" s="62">
        <v>53131609</v>
      </c>
      <c r="RRG1792" s="62">
        <v>53131609</v>
      </c>
      <c r="RRH1792" s="62">
        <v>53131609</v>
      </c>
      <c r="RRI1792" s="62">
        <v>53131609</v>
      </c>
      <c r="RRJ1792" s="62">
        <v>53131609</v>
      </c>
      <c r="RRK1792" s="62">
        <v>53131609</v>
      </c>
      <c r="RRL1792" s="62">
        <v>53131609</v>
      </c>
      <c r="RRM1792" s="62">
        <v>53131609</v>
      </c>
      <c r="RRN1792" s="62">
        <v>53131609</v>
      </c>
      <c r="RRO1792" s="62">
        <v>53131609</v>
      </c>
      <c r="RRP1792" s="62">
        <v>53131609</v>
      </c>
      <c r="RRQ1792" s="62">
        <v>53131609</v>
      </c>
      <c r="RRR1792" s="62">
        <v>53131609</v>
      </c>
      <c r="RRS1792" s="62">
        <v>53131609</v>
      </c>
      <c r="RRT1792" s="62">
        <v>53131609</v>
      </c>
      <c r="RRU1792" s="62">
        <v>53131609</v>
      </c>
      <c r="RRV1792" s="62">
        <v>53131609</v>
      </c>
      <c r="RRW1792" s="62">
        <v>53131609</v>
      </c>
      <c r="RRX1792" s="62">
        <v>53131609</v>
      </c>
      <c r="RRY1792" s="62">
        <v>53131609</v>
      </c>
      <c r="RRZ1792" s="62">
        <v>53131609</v>
      </c>
      <c r="RSA1792" s="62">
        <v>53131609</v>
      </c>
      <c r="RSB1792" s="62">
        <v>53131609</v>
      </c>
      <c r="RSC1792" s="62">
        <v>53131609</v>
      </c>
      <c r="RSD1792" s="62">
        <v>53131609</v>
      </c>
      <c r="RSE1792" s="62">
        <v>53131609</v>
      </c>
      <c r="RSF1792" s="62">
        <v>53131609</v>
      </c>
      <c r="RSG1792" s="62">
        <v>53131609</v>
      </c>
      <c r="RSH1792" s="62">
        <v>53131609</v>
      </c>
      <c r="RSI1792" s="62">
        <v>53131609</v>
      </c>
      <c r="RSJ1792" s="62">
        <v>53131609</v>
      </c>
      <c r="RSK1792" s="62">
        <v>53131609</v>
      </c>
      <c r="RSL1792" s="62">
        <v>53131609</v>
      </c>
      <c r="RSM1792" s="62">
        <v>53131609</v>
      </c>
      <c r="RSN1792" s="62">
        <v>53131609</v>
      </c>
      <c r="RSO1792" s="62">
        <v>53131609</v>
      </c>
      <c r="RSP1792" s="62">
        <v>53131609</v>
      </c>
      <c r="RSQ1792" s="62">
        <v>53131609</v>
      </c>
      <c r="RSR1792" s="62">
        <v>53131609</v>
      </c>
      <c r="RSS1792" s="62">
        <v>53131609</v>
      </c>
      <c r="RST1792" s="62">
        <v>53131609</v>
      </c>
      <c r="RSU1792" s="62">
        <v>53131609</v>
      </c>
      <c r="RSV1792" s="62">
        <v>53131609</v>
      </c>
      <c r="RSW1792" s="62">
        <v>53131609</v>
      </c>
      <c r="RSX1792" s="62">
        <v>53131609</v>
      </c>
      <c r="RSY1792" s="62">
        <v>53131609</v>
      </c>
      <c r="RSZ1792" s="62">
        <v>53131609</v>
      </c>
      <c r="RTA1792" s="62">
        <v>53131609</v>
      </c>
      <c r="RTB1792" s="62">
        <v>53131609</v>
      </c>
      <c r="RTC1792" s="62">
        <v>53131609</v>
      </c>
      <c r="RTD1792" s="62">
        <v>53131609</v>
      </c>
      <c r="RTE1792" s="62">
        <v>53131609</v>
      </c>
      <c r="RTF1792" s="62">
        <v>53131609</v>
      </c>
      <c r="RTG1792" s="62">
        <v>53131609</v>
      </c>
      <c r="RTH1792" s="62">
        <v>53131609</v>
      </c>
      <c r="RTI1792" s="62">
        <v>53131609</v>
      </c>
      <c r="RTJ1792" s="62">
        <v>53131609</v>
      </c>
      <c r="RTK1792" s="62">
        <v>53131609</v>
      </c>
      <c r="RTL1792" s="62">
        <v>53131609</v>
      </c>
      <c r="RTM1792" s="62">
        <v>53131609</v>
      </c>
      <c r="RTN1792" s="62">
        <v>53131609</v>
      </c>
      <c r="RTO1792" s="62">
        <v>53131609</v>
      </c>
      <c r="RTP1792" s="62">
        <v>53131609</v>
      </c>
      <c r="RTQ1792" s="62">
        <v>53131609</v>
      </c>
      <c r="RTR1792" s="62">
        <v>53131609</v>
      </c>
      <c r="RTS1792" s="62">
        <v>53131609</v>
      </c>
      <c r="RTT1792" s="62">
        <v>53131609</v>
      </c>
      <c r="RTU1792" s="62">
        <v>53131609</v>
      </c>
      <c r="RTV1792" s="62">
        <v>53131609</v>
      </c>
      <c r="RTW1792" s="62">
        <v>53131609</v>
      </c>
      <c r="RTX1792" s="62">
        <v>53131609</v>
      </c>
      <c r="RTY1792" s="62">
        <v>53131609</v>
      </c>
      <c r="RTZ1792" s="62">
        <v>53131609</v>
      </c>
      <c r="RUA1792" s="62">
        <v>53131609</v>
      </c>
      <c r="RUB1792" s="62">
        <v>53131609</v>
      </c>
      <c r="RUC1792" s="62">
        <v>53131609</v>
      </c>
      <c r="RUD1792" s="62">
        <v>53131609</v>
      </c>
      <c r="RUE1792" s="62">
        <v>53131609</v>
      </c>
      <c r="RUF1792" s="62">
        <v>53131609</v>
      </c>
      <c r="RUG1792" s="62">
        <v>53131609</v>
      </c>
      <c r="RUH1792" s="62">
        <v>53131609</v>
      </c>
      <c r="RUI1792" s="62">
        <v>53131609</v>
      </c>
      <c r="RUJ1792" s="62">
        <v>53131609</v>
      </c>
      <c r="RUK1792" s="62">
        <v>53131609</v>
      </c>
      <c r="RUL1792" s="62">
        <v>53131609</v>
      </c>
      <c r="RUM1792" s="62">
        <v>53131609</v>
      </c>
      <c r="RUN1792" s="62">
        <v>53131609</v>
      </c>
      <c r="RUO1792" s="62">
        <v>53131609</v>
      </c>
      <c r="RUP1792" s="62">
        <v>53131609</v>
      </c>
      <c r="RUQ1792" s="62">
        <v>53131609</v>
      </c>
      <c r="RUR1792" s="62">
        <v>53131609</v>
      </c>
      <c r="RUS1792" s="62">
        <v>53131609</v>
      </c>
      <c r="RUT1792" s="62">
        <v>53131609</v>
      </c>
      <c r="RUU1792" s="62">
        <v>53131609</v>
      </c>
      <c r="RUV1792" s="62">
        <v>53131609</v>
      </c>
      <c r="RUW1792" s="62">
        <v>53131609</v>
      </c>
      <c r="RUX1792" s="62">
        <v>53131609</v>
      </c>
      <c r="RUY1792" s="62">
        <v>53131609</v>
      </c>
      <c r="RUZ1792" s="62">
        <v>53131609</v>
      </c>
      <c r="RVA1792" s="62">
        <v>53131609</v>
      </c>
      <c r="RVB1792" s="62">
        <v>53131609</v>
      </c>
      <c r="RVC1792" s="62">
        <v>53131609</v>
      </c>
      <c r="RVD1792" s="62">
        <v>53131609</v>
      </c>
      <c r="RVE1792" s="62">
        <v>53131609</v>
      </c>
      <c r="RVF1792" s="62">
        <v>53131609</v>
      </c>
      <c r="RVG1792" s="62">
        <v>53131609</v>
      </c>
      <c r="RVH1792" s="62">
        <v>53131609</v>
      </c>
      <c r="RVI1792" s="62">
        <v>53131609</v>
      </c>
      <c r="RVJ1792" s="62">
        <v>53131609</v>
      </c>
      <c r="RVK1792" s="62">
        <v>53131609</v>
      </c>
      <c r="RVL1792" s="62">
        <v>53131609</v>
      </c>
      <c r="RVM1792" s="62">
        <v>53131609</v>
      </c>
      <c r="RVN1792" s="62">
        <v>53131609</v>
      </c>
      <c r="RVO1792" s="62">
        <v>53131609</v>
      </c>
      <c r="RVP1792" s="62">
        <v>53131609</v>
      </c>
      <c r="RVQ1792" s="62">
        <v>53131609</v>
      </c>
      <c r="RVR1792" s="62">
        <v>53131609</v>
      </c>
      <c r="RVS1792" s="62">
        <v>53131609</v>
      </c>
      <c r="RVT1792" s="62">
        <v>53131609</v>
      </c>
      <c r="RVU1792" s="62">
        <v>53131609</v>
      </c>
      <c r="RVV1792" s="62">
        <v>53131609</v>
      </c>
      <c r="RVW1792" s="62">
        <v>53131609</v>
      </c>
      <c r="RVX1792" s="62">
        <v>53131609</v>
      </c>
      <c r="RVY1792" s="62">
        <v>53131609</v>
      </c>
      <c r="RVZ1792" s="62">
        <v>53131609</v>
      </c>
      <c r="RWA1792" s="62">
        <v>53131609</v>
      </c>
      <c r="RWB1792" s="62">
        <v>53131609</v>
      </c>
      <c r="RWC1792" s="62">
        <v>53131609</v>
      </c>
      <c r="RWD1792" s="62">
        <v>53131609</v>
      </c>
      <c r="RWE1792" s="62">
        <v>53131609</v>
      </c>
      <c r="RWF1792" s="62">
        <v>53131609</v>
      </c>
      <c r="RWG1792" s="62">
        <v>53131609</v>
      </c>
      <c r="RWH1792" s="62">
        <v>53131609</v>
      </c>
      <c r="RWI1792" s="62">
        <v>53131609</v>
      </c>
      <c r="RWJ1792" s="62">
        <v>53131609</v>
      </c>
      <c r="RWK1792" s="62">
        <v>53131609</v>
      </c>
      <c r="RWL1792" s="62">
        <v>53131609</v>
      </c>
      <c r="RWM1792" s="62">
        <v>53131609</v>
      </c>
      <c r="RWN1792" s="62">
        <v>53131609</v>
      </c>
      <c r="RWO1792" s="62">
        <v>53131609</v>
      </c>
      <c r="RWP1792" s="62">
        <v>53131609</v>
      </c>
      <c r="RWQ1792" s="62">
        <v>53131609</v>
      </c>
      <c r="RWR1792" s="62">
        <v>53131609</v>
      </c>
      <c r="RWS1792" s="62">
        <v>53131609</v>
      </c>
      <c r="RWT1792" s="62">
        <v>53131609</v>
      </c>
      <c r="RWU1792" s="62">
        <v>53131609</v>
      </c>
      <c r="RWV1792" s="62">
        <v>53131609</v>
      </c>
      <c r="RWW1792" s="62">
        <v>53131609</v>
      </c>
      <c r="RWX1792" s="62">
        <v>53131609</v>
      </c>
      <c r="RWY1792" s="62">
        <v>53131609</v>
      </c>
      <c r="RWZ1792" s="62">
        <v>53131609</v>
      </c>
      <c r="RXA1792" s="62">
        <v>53131609</v>
      </c>
      <c r="RXB1792" s="62">
        <v>53131609</v>
      </c>
      <c r="RXC1792" s="62">
        <v>53131609</v>
      </c>
      <c r="RXD1792" s="62">
        <v>53131609</v>
      </c>
      <c r="RXE1792" s="62">
        <v>53131609</v>
      </c>
      <c r="RXF1792" s="62">
        <v>53131609</v>
      </c>
      <c r="RXG1792" s="62">
        <v>53131609</v>
      </c>
      <c r="RXH1792" s="62">
        <v>53131609</v>
      </c>
      <c r="RXI1792" s="62">
        <v>53131609</v>
      </c>
      <c r="RXJ1792" s="62">
        <v>53131609</v>
      </c>
      <c r="RXK1792" s="62">
        <v>53131609</v>
      </c>
      <c r="RXL1792" s="62">
        <v>53131609</v>
      </c>
      <c r="RXM1792" s="62">
        <v>53131609</v>
      </c>
      <c r="RXN1792" s="62">
        <v>53131609</v>
      </c>
      <c r="RXO1792" s="62">
        <v>53131609</v>
      </c>
      <c r="RXP1792" s="62">
        <v>53131609</v>
      </c>
      <c r="RXQ1792" s="62">
        <v>53131609</v>
      </c>
      <c r="RXR1792" s="62">
        <v>53131609</v>
      </c>
      <c r="RXS1792" s="62">
        <v>53131609</v>
      </c>
      <c r="RXT1792" s="62">
        <v>53131609</v>
      </c>
      <c r="RXU1792" s="62">
        <v>53131609</v>
      </c>
      <c r="RXV1792" s="62">
        <v>53131609</v>
      </c>
      <c r="RXW1792" s="62">
        <v>53131609</v>
      </c>
      <c r="RXX1792" s="62">
        <v>53131609</v>
      </c>
      <c r="RXY1792" s="62">
        <v>53131609</v>
      </c>
      <c r="RXZ1792" s="62">
        <v>53131609</v>
      </c>
      <c r="RYA1792" s="62">
        <v>53131609</v>
      </c>
      <c r="RYB1792" s="62">
        <v>53131609</v>
      </c>
      <c r="RYC1792" s="62">
        <v>53131609</v>
      </c>
      <c r="RYD1792" s="62">
        <v>53131609</v>
      </c>
      <c r="RYE1792" s="62">
        <v>53131609</v>
      </c>
      <c r="RYF1792" s="62">
        <v>53131609</v>
      </c>
      <c r="RYG1792" s="62">
        <v>53131609</v>
      </c>
      <c r="RYH1792" s="62">
        <v>53131609</v>
      </c>
      <c r="RYI1792" s="62">
        <v>53131609</v>
      </c>
      <c r="RYJ1792" s="62">
        <v>53131609</v>
      </c>
      <c r="RYK1792" s="62">
        <v>53131609</v>
      </c>
      <c r="RYL1792" s="62">
        <v>53131609</v>
      </c>
      <c r="RYM1792" s="62">
        <v>53131609</v>
      </c>
      <c r="RYN1792" s="62">
        <v>53131609</v>
      </c>
      <c r="RYO1792" s="62">
        <v>53131609</v>
      </c>
      <c r="RYP1792" s="62">
        <v>53131609</v>
      </c>
      <c r="RYQ1792" s="62">
        <v>53131609</v>
      </c>
      <c r="RYR1792" s="62">
        <v>53131609</v>
      </c>
      <c r="RYS1792" s="62">
        <v>53131609</v>
      </c>
      <c r="RYT1792" s="62">
        <v>53131609</v>
      </c>
      <c r="RYU1792" s="62">
        <v>53131609</v>
      </c>
      <c r="RYV1792" s="62">
        <v>53131609</v>
      </c>
      <c r="RYW1792" s="62">
        <v>53131609</v>
      </c>
      <c r="RYX1792" s="62">
        <v>53131609</v>
      </c>
      <c r="RYY1792" s="62">
        <v>53131609</v>
      </c>
      <c r="RYZ1792" s="62">
        <v>53131609</v>
      </c>
      <c r="RZA1792" s="62">
        <v>53131609</v>
      </c>
      <c r="RZB1792" s="62">
        <v>53131609</v>
      </c>
      <c r="RZC1792" s="62">
        <v>53131609</v>
      </c>
      <c r="RZD1792" s="62">
        <v>53131609</v>
      </c>
      <c r="RZE1792" s="62">
        <v>53131609</v>
      </c>
      <c r="RZF1792" s="62">
        <v>53131609</v>
      </c>
      <c r="RZG1792" s="62">
        <v>53131609</v>
      </c>
      <c r="RZH1792" s="62">
        <v>53131609</v>
      </c>
      <c r="RZI1792" s="62">
        <v>53131609</v>
      </c>
      <c r="RZJ1792" s="62">
        <v>53131609</v>
      </c>
      <c r="RZK1792" s="62">
        <v>53131609</v>
      </c>
      <c r="RZL1792" s="62">
        <v>53131609</v>
      </c>
      <c r="RZM1792" s="62">
        <v>53131609</v>
      </c>
      <c r="RZN1792" s="62">
        <v>53131609</v>
      </c>
      <c r="RZO1792" s="62">
        <v>53131609</v>
      </c>
      <c r="RZP1792" s="62">
        <v>53131609</v>
      </c>
      <c r="RZQ1792" s="62">
        <v>53131609</v>
      </c>
      <c r="RZR1792" s="62">
        <v>53131609</v>
      </c>
      <c r="RZS1792" s="62">
        <v>53131609</v>
      </c>
      <c r="RZT1792" s="62">
        <v>53131609</v>
      </c>
      <c r="RZU1792" s="62">
        <v>53131609</v>
      </c>
      <c r="RZV1792" s="62">
        <v>53131609</v>
      </c>
      <c r="RZW1792" s="62">
        <v>53131609</v>
      </c>
      <c r="RZX1792" s="62">
        <v>53131609</v>
      </c>
      <c r="RZY1792" s="62">
        <v>53131609</v>
      </c>
      <c r="RZZ1792" s="62">
        <v>53131609</v>
      </c>
      <c r="SAA1792" s="62">
        <v>53131609</v>
      </c>
      <c r="SAB1792" s="62">
        <v>53131609</v>
      </c>
      <c r="SAC1792" s="62">
        <v>53131609</v>
      </c>
      <c r="SAD1792" s="62">
        <v>53131609</v>
      </c>
      <c r="SAE1792" s="62">
        <v>53131609</v>
      </c>
      <c r="SAF1792" s="62">
        <v>53131609</v>
      </c>
      <c r="SAG1792" s="62">
        <v>53131609</v>
      </c>
      <c r="SAH1792" s="62">
        <v>53131609</v>
      </c>
      <c r="SAI1792" s="62">
        <v>53131609</v>
      </c>
      <c r="SAJ1792" s="62">
        <v>53131609</v>
      </c>
      <c r="SAK1792" s="62">
        <v>53131609</v>
      </c>
      <c r="SAL1792" s="62">
        <v>53131609</v>
      </c>
      <c r="SAM1792" s="62">
        <v>53131609</v>
      </c>
      <c r="SAN1792" s="62">
        <v>53131609</v>
      </c>
      <c r="SAO1792" s="62">
        <v>53131609</v>
      </c>
      <c r="SAP1792" s="62">
        <v>53131609</v>
      </c>
      <c r="SAQ1792" s="62">
        <v>53131609</v>
      </c>
      <c r="SAR1792" s="62">
        <v>53131609</v>
      </c>
      <c r="SAS1792" s="62">
        <v>53131609</v>
      </c>
      <c r="SAT1792" s="62">
        <v>53131609</v>
      </c>
      <c r="SAU1792" s="62">
        <v>53131609</v>
      </c>
      <c r="SAV1792" s="62">
        <v>53131609</v>
      </c>
      <c r="SAW1792" s="62">
        <v>53131609</v>
      </c>
      <c r="SAX1792" s="62">
        <v>53131609</v>
      </c>
      <c r="SAY1792" s="62">
        <v>53131609</v>
      </c>
      <c r="SAZ1792" s="62">
        <v>53131609</v>
      </c>
      <c r="SBA1792" s="62">
        <v>53131609</v>
      </c>
      <c r="SBB1792" s="62">
        <v>53131609</v>
      </c>
      <c r="SBC1792" s="62">
        <v>53131609</v>
      </c>
      <c r="SBD1792" s="62">
        <v>53131609</v>
      </c>
      <c r="SBE1792" s="62">
        <v>53131609</v>
      </c>
      <c r="SBF1792" s="62">
        <v>53131609</v>
      </c>
      <c r="SBG1792" s="62">
        <v>53131609</v>
      </c>
      <c r="SBH1792" s="62">
        <v>53131609</v>
      </c>
      <c r="SBI1792" s="62">
        <v>53131609</v>
      </c>
      <c r="SBJ1792" s="62">
        <v>53131609</v>
      </c>
      <c r="SBK1792" s="62">
        <v>53131609</v>
      </c>
      <c r="SBL1792" s="62">
        <v>53131609</v>
      </c>
      <c r="SBM1792" s="62">
        <v>53131609</v>
      </c>
      <c r="SBN1792" s="62">
        <v>53131609</v>
      </c>
      <c r="SBO1792" s="62">
        <v>53131609</v>
      </c>
      <c r="SBP1792" s="62">
        <v>53131609</v>
      </c>
      <c r="SBQ1792" s="62">
        <v>53131609</v>
      </c>
      <c r="SBR1792" s="62">
        <v>53131609</v>
      </c>
      <c r="SBS1792" s="62">
        <v>53131609</v>
      </c>
      <c r="SBT1792" s="62">
        <v>53131609</v>
      </c>
      <c r="SBU1792" s="62">
        <v>53131609</v>
      </c>
      <c r="SBV1792" s="62">
        <v>53131609</v>
      </c>
      <c r="SBW1792" s="62">
        <v>53131609</v>
      </c>
      <c r="SBX1792" s="62">
        <v>53131609</v>
      </c>
      <c r="SBY1792" s="62">
        <v>53131609</v>
      </c>
      <c r="SBZ1792" s="62">
        <v>53131609</v>
      </c>
      <c r="SCA1792" s="62">
        <v>53131609</v>
      </c>
      <c r="SCB1792" s="62">
        <v>53131609</v>
      </c>
      <c r="SCC1792" s="62">
        <v>53131609</v>
      </c>
      <c r="SCD1792" s="62">
        <v>53131609</v>
      </c>
      <c r="SCE1792" s="62">
        <v>53131609</v>
      </c>
      <c r="SCF1792" s="62">
        <v>53131609</v>
      </c>
      <c r="SCG1792" s="62">
        <v>53131609</v>
      </c>
      <c r="SCH1792" s="62">
        <v>53131609</v>
      </c>
      <c r="SCI1792" s="62">
        <v>53131609</v>
      </c>
      <c r="SCJ1792" s="62">
        <v>53131609</v>
      </c>
      <c r="SCK1792" s="62">
        <v>53131609</v>
      </c>
      <c r="SCL1792" s="62">
        <v>53131609</v>
      </c>
      <c r="SCM1792" s="62">
        <v>53131609</v>
      </c>
      <c r="SCN1792" s="62">
        <v>53131609</v>
      </c>
      <c r="SCO1792" s="62">
        <v>53131609</v>
      </c>
      <c r="SCP1792" s="62">
        <v>53131609</v>
      </c>
      <c r="SCQ1792" s="62">
        <v>53131609</v>
      </c>
      <c r="SCR1792" s="62">
        <v>53131609</v>
      </c>
      <c r="SCS1792" s="62">
        <v>53131609</v>
      </c>
      <c r="SCT1792" s="62">
        <v>53131609</v>
      </c>
      <c r="SCU1792" s="62">
        <v>53131609</v>
      </c>
      <c r="SCV1792" s="62">
        <v>53131609</v>
      </c>
      <c r="SCW1792" s="62">
        <v>53131609</v>
      </c>
      <c r="SCX1792" s="62">
        <v>53131609</v>
      </c>
      <c r="SCY1792" s="62">
        <v>53131609</v>
      </c>
      <c r="SCZ1792" s="62">
        <v>53131609</v>
      </c>
      <c r="SDA1792" s="62">
        <v>53131609</v>
      </c>
      <c r="SDB1792" s="62">
        <v>53131609</v>
      </c>
      <c r="SDC1792" s="62">
        <v>53131609</v>
      </c>
      <c r="SDD1792" s="62">
        <v>53131609</v>
      </c>
      <c r="SDE1792" s="62">
        <v>53131609</v>
      </c>
      <c r="SDF1792" s="62">
        <v>53131609</v>
      </c>
      <c r="SDG1792" s="62">
        <v>53131609</v>
      </c>
      <c r="SDH1792" s="62">
        <v>53131609</v>
      </c>
      <c r="SDI1792" s="62">
        <v>53131609</v>
      </c>
      <c r="SDJ1792" s="62">
        <v>53131609</v>
      </c>
      <c r="SDK1792" s="62">
        <v>53131609</v>
      </c>
      <c r="SDL1792" s="62">
        <v>53131609</v>
      </c>
      <c r="SDM1792" s="62">
        <v>53131609</v>
      </c>
      <c r="SDN1792" s="62">
        <v>53131609</v>
      </c>
      <c r="SDO1792" s="62">
        <v>53131609</v>
      </c>
      <c r="SDP1792" s="62">
        <v>53131609</v>
      </c>
      <c r="SDQ1792" s="62">
        <v>53131609</v>
      </c>
      <c r="SDR1792" s="62">
        <v>53131609</v>
      </c>
      <c r="SDS1792" s="62">
        <v>53131609</v>
      </c>
      <c r="SDT1792" s="62">
        <v>53131609</v>
      </c>
      <c r="SDU1792" s="62">
        <v>53131609</v>
      </c>
      <c r="SDV1792" s="62">
        <v>53131609</v>
      </c>
      <c r="SDW1792" s="62">
        <v>53131609</v>
      </c>
      <c r="SDX1792" s="62">
        <v>53131609</v>
      </c>
      <c r="SDY1792" s="62">
        <v>53131609</v>
      </c>
      <c r="SDZ1792" s="62">
        <v>53131609</v>
      </c>
      <c r="SEA1792" s="62">
        <v>53131609</v>
      </c>
      <c r="SEB1792" s="62">
        <v>53131609</v>
      </c>
      <c r="SEC1792" s="62">
        <v>53131609</v>
      </c>
      <c r="SED1792" s="62">
        <v>53131609</v>
      </c>
      <c r="SEE1792" s="62">
        <v>53131609</v>
      </c>
      <c r="SEF1792" s="62">
        <v>53131609</v>
      </c>
      <c r="SEG1792" s="62">
        <v>53131609</v>
      </c>
      <c r="SEH1792" s="62">
        <v>53131609</v>
      </c>
      <c r="SEI1792" s="62">
        <v>53131609</v>
      </c>
      <c r="SEJ1792" s="62">
        <v>53131609</v>
      </c>
      <c r="SEK1792" s="62">
        <v>53131609</v>
      </c>
      <c r="SEL1792" s="62">
        <v>53131609</v>
      </c>
      <c r="SEM1792" s="62">
        <v>53131609</v>
      </c>
      <c r="SEN1792" s="62">
        <v>53131609</v>
      </c>
      <c r="SEO1792" s="62">
        <v>53131609</v>
      </c>
      <c r="SEP1792" s="62">
        <v>53131609</v>
      </c>
      <c r="SEQ1792" s="62">
        <v>53131609</v>
      </c>
      <c r="SER1792" s="62">
        <v>53131609</v>
      </c>
      <c r="SES1792" s="62">
        <v>53131609</v>
      </c>
      <c r="SET1792" s="62">
        <v>53131609</v>
      </c>
      <c r="SEU1792" s="62">
        <v>53131609</v>
      </c>
      <c r="SEV1792" s="62">
        <v>53131609</v>
      </c>
      <c r="SEW1792" s="62">
        <v>53131609</v>
      </c>
      <c r="SEX1792" s="62">
        <v>53131609</v>
      </c>
      <c r="SEY1792" s="62">
        <v>53131609</v>
      </c>
      <c r="SEZ1792" s="62">
        <v>53131609</v>
      </c>
      <c r="SFA1792" s="62">
        <v>53131609</v>
      </c>
      <c r="SFB1792" s="62">
        <v>53131609</v>
      </c>
      <c r="SFC1792" s="62">
        <v>53131609</v>
      </c>
      <c r="SFD1792" s="62">
        <v>53131609</v>
      </c>
      <c r="SFE1792" s="62">
        <v>53131609</v>
      </c>
      <c r="SFF1792" s="62">
        <v>53131609</v>
      </c>
      <c r="SFG1792" s="62">
        <v>53131609</v>
      </c>
      <c r="SFH1792" s="62">
        <v>53131609</v>
      </c>
      <c r="SFI1792" s="62">
        <v>53131609</v>
      </c>
      <c r="SFJ1792" s="62">
        <v>53131609</v>
      </c>
      <c r="SFK1792" s="62">
        <v>53131609</v>
      </c>
      <c r="SFL1792" s="62">
        <v>53131609</v>
      </c>
      <c r="SFM1792" s="62">
        <v>53131609</v>
      </c>
      <c r="SFN1792" s="62">
        <v>53131609</v>
      </c>
      <c r="SFO1792" s="62">
        <v>53131609</v>
      </c>
      <c r="SFP1792" s="62">
        <v>53131609</v>
      </c>
      <c r="SFQ1792" s="62">
        <v>53131609</v>
      </c>
      <c r="SFR1792" s="62">
        <v>53131609</v>
      </c>
      <c r="SFS1792" s="62">
        <v>53131609</v>
      </c>
      <c r="SFT1792" s="62">
        <v>53131609</v>
      </c>
      <c r="SFU1792" s="62">
        <v>53131609</v>
      </c>
      <c r="SFV1792" s="62">
        <v>53131609</v>
      </c>
      <c r="SFW1792" s="62">
        <v>53131609</v>
      </c>
      <c r="SFX1792" s="62">
        <v>53131609</v>
      </c>
      <c r="SFY1792" s="62">
        <v>53131609</v>
      </c>
      <c r="SFZ1792" s="62">
        <v>53131609</v>
      </c>
      <c r="SGA1792" s="62">
        <v>53131609</v>
      </c>
      <c r="SGB1792" s="62">
        <v>53131609</v>
      </c>
      <c r="SGC1792" s="62">
        <v>53131609</v>
      </c>
      <c r="SGD1792" s="62">
        <v>53131609</v>
      </c>
      <c r="SGE1792" s="62">
        <v>53131609</v>
      </c>
      <c r="SGF1792" s="62">
        <v>53131609</v>
      </c>
      <c r="SGG1792" s="62">
        <v>53131609</v>
      </c>
      <c r="SGH1792" s="62">
        <v>53131609</v>
      </c>
      <c r="SGI1792" s="62">
        <v>53131609</v>
      </c>
      <c r="SGJ1792" s="62">
        <v>53131609</v>
      </c>
      <c r="SGK1792" s="62">
        <v>53131609</v>
      </c>
      <c r="SGL1792" s="62">
        <v>53131609</v>
      </c>
      <c r="SGM1792" s="62">
        <v>53131609</v>
      </c>
      <c r="SGN1792" s="62">
        <v>53131609</v>
      </c>
      <c r="SGO1792" s="62">
        <v>53131609</v>
      </c>
      <c r="SGP1792" s="62">
        <v>53131609</v>
      </c>
      <c r="SGQ1792" s="62">
        <v>53131609</v>
      </c>
      <c r="SGR1792" s="62">
        <v>53131609</v>
      </c>
      <c r="SGS1792" s="62">
        <v>53131609</v>
      </c>
      <c r="SGT1792" s="62">
        <v>53131609</v>
      </c>
      <c r="SGU1792" s="62">
        <v>53131609</v>
      </c>
      <c r="SGV1792" s="62">
        <v>53131609</v>
      </c>
      <c r="SGW1792" s="62">
        <v>53131609</v>
      </c>
      <c r="SGX1792" s="62">
        <v>53131609</v>
      </c>
      <c r="SGY1792" s="62">
        <v>53131609</v>
      </c>
      <c r="SGZ1792" s="62">
        <v>53131609</v>
      </c>
      <c r="SHA1792" s="62">
        <v>53131609</v>
      </c>
      <c r="SHB1792" s="62">
        <v>53131609</v>
      </c>
      <c r="SHC1792" s="62">
        <v>53131609</v>
      </c>
      <c r="SHD1792" s="62">
        <v>53131609</v>
      </c>
      <c r="SHE1792" s="62">
        <v>53131609</v>
      </c>
      <c r="SHF1792" s="62">
        <v>53131609</v>
      </c>
      <c r="SHG1792" s="62">
        <v>53131609</v>
      </c>
      <c r="SHH1792" s="62">
        <v>53131609</v>
      </c>
      <c r="SHI1792" s="62">
        <v>53131609</v>
      </c>
      <c r="SHJ1792" s="62">
        <v>53131609</v>
      </c>
      <c r="SHK1792" s="62">
        <v>53131609</v>
      </c>
      <c r="SHL1792" s="62">
        <v>53131609</v>
      </c>
      <c r="SHM1792" s="62">
        <v>53131609</v>
      </c>
      <c r="SHN1792" s="62">
        <v>53131609</v>
      </c>
      <c r="SHO1792" s="62">
        <v>53131609</v>
      </c>
      <c r="SHP1792" s="62">
        <v>53131609</v>
      </c>
      <c r="SHQ1792" s="62">
        <v>53131609</v>
      </c>
      <c r="SHR1792" s="62">
        <v>53131609</v>
      </c>
      <c r="SHS1792" s="62">
        <v>53131609</v>
      </c>
      <c r="SHT1792" s="62">
        <v>53131609</v>
      </c>
      <c r="SHU1792" s="62">
        <v>53131609</v>
      </c>
      <c r="SHV1792" s="62">
        <v>53131609</v>
      </c>
      <c r="SHW1792" s="62">
        <v>53131609</v>
      </c>
      <c r="SHX1792" s="62">
        <v>53131609</v>
      </c>
      <c r="SHY1792" s="62">
        <v>53131609</v>
      </c>
      <c r="SHZ1792" s="62">
        <v>53131609</v>
      </c>
      <c r="SIA1792" s="62">
        <v>53131609</v>
      </c>
      <c r="SIB1792" s="62">
        <v>53131609</v>
      </c>
      <c r="SIC1792" s="62">
        <v>53131609</v>
      </c>
      <c r="SID1792" s="62">
        <v>53131609</v>
      </c>
      <c r="SIE1792" s="62">
        <v>53131609</v>
      </c>
      <c r="SIF1792" s="62">
        <v>53131609</v>
      </c>
      <c r="SIG1792" s="62">
        <v>53131609</v>
      </c>
      <c r="SIH1792" s="62">
        <v>53131609</v>
      </c>
      <c r="SII1792" s="62">
        <v>53131609</v>
      </c>
      <c r="SIJ1792" s="62">
        <v>53131609</v>
      </c>
      <c r="SIK1792" s="62">
        <v>53131609</v>
      </c>
      <c r="SIL1792" s="62">
        <v>53131609</v>
      </c>
      <c r="SIM1792" s="62">
        <v>53131609</v>
      </c>
      <c r="SIN1792" s="62">
        <v>53131609</v>
      </c>
      <c r="SIO1792" s="62">
        <v>53131609</v>
      </c>
      <c r="SIP1792" s="62">
        <v>53131609</v>
      </c>
      <c r="SIQ1792" s="62">
        <v>53131609</v>
      </c>
      <c r="SIR1792" s="62">
        <v>53131609</v>
      </c>
      <c r="SIS1792" s="62">
        <v>53131609</v>
      </c>
      <c r="SIT1792" s="62">
        <v>53131609</v>
      </c>
      <c r="SIU1792" s="62">
        <v>53131609</v>
      </c>
      <c r="SIV1792" s="62">
        <v>53131609</v>
      </c>
      <c r="SIW1792" s="62">
        <v>53131609</v>
      </c>
      <c r="SIX1792" s="62">
        <v>53131609</v>
      </c>
      <c r="SIY1792" s="62">
        <v>53131609</v>
      </c>
      <c r="SIZ1792" s="62">
        <v>53131609</v>
      </c>
      <c r="SJA1792" s="62">
        <v>53131609</v>
      </c>
      <c r="SJB1792" s="62">
        <v>53131609</v>
      </c>
      <c r="SJC1792" s="62">
        <v>53131609</v>
      </c>
      <c r="SJD1792" s="62">
        <v>53131609</v>
      </c>
      <c r="SJE1792" s="62">
        <v>53131609</v>
      </c>
      <c r="SJF1792" s="62">
        <v>53131609</v>
      </c>
      <c r="SJG1792" s="62">
        <v>53131609</v>
      </c>
      <c r="SJH1792" s="62">
        <v>53131609</v>
      </c>
      <c r="SJI1792" s="62">
        <v>53131609</v>
      </c>
      <c r="SJJ1792" s="62">
        <v>53131609</v>
      </c>
      <c r="SJK1792" s="62">
        <v>53131609</v>
      </c>
      <c r="SJL1792" s="62">
        <v>53131609</v>
      </c>
      <c r="SJM1792" s="62">
        <v>53131609</v>
      </c>
      <c r="SJN1792" s="62">
        <v>53131609</v>
      </c>
      <c r="SJO1792" s="62">
        <v>53131609</v>
      </c>
      <c r="SJP1792" s="62">
        <v>53131609</v>
      </c>
      <c r="SJQ1792" s="62">
        <v>53131609</v>
      </c>
      <c r="SJR1792" s="62">
        <v>53131609</v>
      </c>
      <c r="SJS1792" s="62">
        <v>53131609</v>
      </c>
      <c r="SJT1792" s="62">
        <v>53131609</v>
      </c>
      <c r="SJU1792" s="62">
        <v>53131609</v>
      </c>
      <c r="SJV1792" s="62">
        <v>53131609</v>
      </c>
      <c r="SJW1792" s="62">
        <v>53131609</v>
      </c>
      <c r="SJX1792" s="62">
        <v>53131609</v>
      </c>
      <c r="SJY1792" s="62">
        <v>53131609</v>
      </c>
      <c r="SJZ1792" s="62">
        <v>53131609</v>
      </c>
      <c r="SKA1792" s="62">
        <v>53131609</v>
      </c>
      <c r="SKB1792" s="62">
        <v>53131609</v>
      </c>
      <c r="SKC1792" s="62">
        <v>53131609</v>
      </c>
      <c r="SKD1792" s="62">
        <v>53131609</v>
      </c>
      <c r="SKE1792" s="62">
        <v>53131609</v>
      </c>
      <c r="SKF1792" s="62">
        <v>53131609</v>
      </c>
      <c r="SKG1792" s="62">
        <v>53131609</v>
      </c>
      <c r="SKH1792" s="62">
        <v>53131609</v>
      </c>
      <c r="SKI1792" s="62">
        <v>53131609</v>
      </c>
      <c r="SKJ1792" s="62">
        <v>53131609</v>
      </c>
      <c r="SKK1792" s="62">
        <v>53131609</v>
      </c>
      <c r="SKL1792" s="62">
        <v>53131609</v>
      </c>
      <c r="SKM1792" s="62">
        <v>53131609</v>
      </c>
      <c r="SKN1792" s="62">
        <v>53131609</v>
      </c>
      <c r="SKO1792" s="62">
        <v>53131609</v>
      </c>
      <c r="SKP1792" s="62">
        <v>53131609</v>
      </c>
      <c r="SKQ1792" s="62">
        <v>53131609</v>
      </c>
      <c r="SKR1792" s="62">
        <v>53131609</v>
      </c>
      <c r="SKS1792" s="62">
        <v>53131609</v>
      </c>
      <c r="SKT1792" s="62">
        <v>53131609</v>
      </c>
      <c r="SKU1792" s="62">
        <v>53131609</v>
      </c>
      <c r="SKV1792" s="62">
        <v>53131609</v>
      </c>
      <c r="SKW1792" s="62">
        <v>53131609</v>
      </c>
      <c r="SKX1792" s="62">
        <v>53131609</v>
      </c>
      <c r="SKY1792" s="62">
        <v>53131609</v>
      </c>
      <c r="SKZ1792" s="62">
        <v>53131609</v>
      </c>
      <c r="SLA1792" s="62">
        <v>53131609</v>
      </c>
      <c r="SLB1792" s="62">
        <v>53131609</v>
      </c>
      <c r="SLC1792" s="62">
        <v>53131609</v>
      </c>
      <c r="SLD1792" s="62">
        <v>53131609</v>
      </c>
      <c r="SLE1792" s="62">
        <v>53131609</v>
      </c>
      <c r="SLF1792" s="62">
        <v>53131609</v>
      </c>
      <c r="SLG1792" s="62">
        <v>53131609</v>
      </c>
      <c r="SLH1792" s="62">
        <v>53131609</v>
      </c>
      <c r="SLI1792" s="62">
        <v>53131609</v>
      </c>
      <c r="SLJ1792" s="62">
        <v>53131609</v>
      </c>
      <c r="SLK1792" s="62">
        <v>53131609</v>
      </c>
      <c r="SLL1792" s="62">
        <v>53131609</v>
      </c>
      <c r="SLM1792" s="62">
        <v>53131609</v>
      </c>
      <c r="SLN1792" s="62">
        <v>53131609</v>
      </c>
      <c r="SLO1792" s="62">
        <v>53131609</v>
      </c>
      <c r="SLP1792" s="62">
        <v>53131609</v>
      </c>
      <c r="SLQ1792" s="62">
        <v>53131609</v>
      </c>
      <c r="SLR1792" s="62">
        <v>53131609</v>
      </c>
      <c r="SLS1792" s="62">
        <v>53131609</v>
      </c>
      <c r="SLT1792" s="62">
        <v>53131609</v>
      </c>
      <c r="SLU1792" s="62">
        <v>53131609</v>
      </c>
      <c r="SLV1792" s="62">
        <v>53131609</v>
      </c>
      <c r="SLW1792" s="62">
        <v>53131609</v>
      </c>
      <c r="SLX1792" s="62">
        <v>53131609</v>
      </c>
      <c r="SLY1792" s="62">
        <v>53131609</v>
      </c>
      <c r="SLZ1792" s="62">
        <v>53131609</v>
      </c>
      <c r="SMA1792" s="62">
        <v>53131609</v>
      </c>
      <c r="SMB1792" s="62">
        <v>53131609</v>
      </c>
      <c r="SMC1792" s="62">
        <v>53131609</v>
      </c>
      <c r="SMD1792" s="62">
        <v>53131609</v>
      </c>
      <c r="SME1792" s="62">
        <v>53131609</v>
      </c>
      <c r="SMF1792" s="62">
        <v>53131609</v>
      </c>
      <c r="SMG1792" s="62">
        <v>53131609</v>
      </c>
      <c r="SMH1792" s="62">
        <v>53131609</v>
      </c>
      <c r="SMI1792" s="62">
        <v>53131609</v>
      </c>
      <c r="SMJ1792" s="62">
        <v>53131609</v>
      </c>
      <c r="SMK1792" s="62">
        <v>53131609</v>
      </c>
      <c r="SML1792" s="62">
        <v>53131609</v>
      </c>
      <c r="SMM1792" s="62">
        <v>53131609</v>
      </c>
      <c r="SMN1792" s="62">
        <v>53131609</v>
      </c>
      <c r="SMO1792" s="62">
        <v>53131609</v>
      </c>
      <c r="SMP1792" s="62">
        <v>53131609</v>
      </c>
      <c r="SMQ1792" s="62">
        <v>53131609</v>
      </c>
      <c r="SMR1792" s="62">
        <v>53131609</v>
      </c>
      <c r="SMS1792" s="62">
        <v>53131609</v>
      </c>
      <c r="SMT1792" s="62">
        <v>53131609</v>
      </c>
      <c r="SMU1792" s="62">
        <v>53131609</v>
      </c>
      <c r="SMV1792" s="62">
        <v>53131609</v>
      </c>
      <c r="SMW1792" s="62">
        <v>53131609</v>
      </c>
      <c r="SMX1792" s="62">
        <v>53131609</v>
      </c>
      <c r="SMY1792" s="62">
        <v>53131609</v>
      </c>
      <c r="SMZ1792" s="62">
        <v>53131609</v>
      </c>
      <c r="SNA1792" s="62">
        <v>53131609</v>
      </c>
      <c r="SNB1792" s="62">
        <v>53131609</v>
      </c>
      <c r="SNC1792" s="62">
        <v>53131609</v>
      </c>
      <c r="SND1792" s="62">
        <v>53131609</v>
      </c>
      <c r="SNE1792" s="62">
        <v>53131609</v>
      </c>
      <c r="SNF1792" s="62">
        <v>53131609</v>
      </c>
      <c r="SNG1792" s="62">
        <v>53131609</v>
      </c>
      <c r="SNH1792" s="62">
        <v>53131609</v>
      </c>
      <c r="SNI1792" s="62">
        <v>53131609</v>
      </c>
      <c r="SNJ1792" s="62">
        <v>53131609</v>
      </c>
      <c r="SNK1792" s="62">
        <v>53131609</v>
      </c>
      <c r="SNL1792" s="62">
        <v>53131609</v>
      </c>
      <c r="SNM1792" s="62">
        <v>53131609</v>
      </c>
      <c r="SNN1792" s="62">
        <v>53131609</v>
      </c>
      <c r="SNO1792" s="62">
        <v>53131609</v>
      </c>
      <c r="SNP1792" s="62">
        <v>53131609</v>
      </c>
      <c r="SNQ1792" s="62">
        <v>53131609</v>
      </c>
      <c r="SNR1792" s="62">
        <v>53131609</v>
      </c>
      <c r="SNS1792" s="62">
        <v>53131609</v>
      </c>
      <c r="SNT1792" s="62">
        <v>53131609</v>
      </c>
      <c r="SNU1792" s="62">
        <v>53131609</v>
      </c>
      <c r="SNV1792" s="62">
        <v>53131609</v>
      </c>
      <c r="SNW1792" s="62">
        <v>53131609</v>
      </c>
      <c r="SNX1792" s="62">
        <v>53131609</v>
      </c>
      <c r="SNY1792" s="62">
        <v>53131609</v>
      </c>
      <c r="SNZ1792" s="62">
        <v>53131609</v>
      </c>
      <c r="SOA1792" s="62">
        <v>53131609</v>
      </c>
      <c r="SOB1792" s="62">
        <v>53131609</v>
      </c>
      <c r="SOC1792" s="62">
        <v>53131609</v>
      </c>
      <c r="SOD1792" s="62">
        <v>53131609</v>
      </c>
      <c r="SOE1792" s="62">
        <v>53131609</v>
      </c>
      <c r="SOF1792" s="62">
        <v>53131609</v>
      </c>
      <c r="SOG1792" s="62">
        <v>53131609</v>
      </c>
      <c r="SOH1792" s="62">
        <v>53131609</v>
      </c>
      <c r="SOI1792" s="62">
        <v>53131609</v>
      </c>
      <c r="SOJ1792" s="62">
        <v>53131609</v>
      </c>
      <c r="SOK1792" s="62">
        <v>53131609</v>
      </c>
      <c r="SOL1792" s="62">
        <v>53131609</v>
      </c>
      <c r="SOM1792" s="62">
        <v>53131609</v>
      </c>
      <c r="SON1792" s="62">
        <v>53131609</v>
      </c>
      <c r="SOO1792" s="62">
        <v>53131609</v>
      </c>
      <c r="SOP1792" s="62">
        <v>53131609</v>
      </c>
      <c r="SOQ1792" s="62">
        <v>53131609</v>
      </c>
      <c r="SOR1792" s="62">
        <v>53131609</v>
      </c>
      <c r="SOS1792" s="62">
        <v>53131609</v>
      </c>
      <c r="SOT1792" s="62">
        <v>53131609</v>
      </c>
      <c r="SOU1792" s="62">
        <v>53131609</v>
      </c>
      <c r="SOV1792" s="62">
        <v>53131609</v>
      </c>
      <c r="SOW1792" s="62">
        <v>53131609</v>
      </c>
      <c r="SOX1792" s="62">
        <v>53131609</v>
      </c>
      <c r="SOY1792" s="62">
        <v>53131609</v>
      </c>
      <c r="SOZ1792" s="62">
        <v>53131609</v>
      </c>
      <c r="SPA1792" s="62">
        <v>53131609</v>
      </c>
      <c r="SPB1792" s="62">
        <v>53131609</v>
      </c>
      <c r="SPC1792" s="62">
        <v>53131609</v>
      </c>
      <c r="SPD1792" s="62">
        <v>53131609</v>
      </c>
      <c r="SPE1792" s="62">
        <v>53131609</v>
      </c>
      <c r="SPF1792" s="62">
        <v>53131609</v>
      </c>
      <c r="SPG1792" s="62">
        <v>53131609</v>
      </c>
      <c r="SPH1792" s="62">
        <v>53131609</v>
      </c>
      <c r="SPI1792" s="62">
        <v>53131609</v>
      </c>
      <c r="SPJ1792" s="62">
        <v>53131609</v>
      </c>
      <c r="SPK1792" s="62">
        <v>53131609</v>
      </c>
      <c r="SPL1792" s="62">
        <v>53131609</v>
      </c>
      <c r="SPM1792" s="62">
        <v>53131609</v>
      </c>
      <c r="SPN1792" s="62">
        <v>53131609</v>
      </c>
      <c r="SPO1792" s="62">
        <v>53131609</v>
      </c>
      <c r="SPP1792" s="62">
        <v>53131609</v>
      </c>
      <c r="SPQ1792" s="62">
        <v>53131609</v>
      </c>
      <c r="SPR1792" s="62">
        <v>53131609</v>
      </c>
      <c r="SPS1792" s="62">
        <v>53131609</v>
      </c>
      <c r="SPT1792" s="62">
        <v>53131609</v>
      </c>
      <c r="SPU1792" s="62">
        <v>53131609</v>
      </c>
      <c r="SPV1792" s="62">
        <v>53131609</v>
      </c>
      <c r="SPW1792" s="62">
        <v>53131609</v>
      </c>
      <c r="SPX1792" s="62">
        <v>53131609</v>
      </c>
      <c r="SPY1792" s="62">
        <v>53131609</v>
      </c>
      <c r="SPZ1792" s="62">
        <v>53131609</v>
      </c>
      <c r="SQA1792" s="62">
        <v>53131609</v>
      </c>
      <c r="SQB1792" s="62">
        <v>53131609</v>
      </c>
      <c r="SQC1792" s="62">
        <v>53131609</v>
      </c>
      <c r="SQD1792" s="62">
        <v>53131609</v>
      </c>
      <c r="SQE1792" s="62">
        <v>53131609</v>
      </c>
      <c r="SQF1792" s="62">
        <v>53131609</v>
      </c>
      <c r="SQG1792" s="62">
        <v>53131609</v>
      </c>
      <c r="SQH1792" s="62">
        <v>53131609</v>
      </c>
      <c r="SQI1792" s="62">
        <v>53131609</v>
      </c>
      <c r="SQJ1792" s="62">
        <v>53131609</v>
      </c>
      <c r="SQK1792" s="62">
        <v>53131609</v>
      </c>
      <c r="SQL1792" s="62">
        <v>53131609</v>
      </c>
      <c r="SQM1792" s="62">
        <v>53131609</v>
      </c>
      <c r="SQN1792" s="62">
        <v>53131609</v>
      </c>
      <c r="SQO1792" s="62">
        <v>53131609</v>
      </c>
      <c r="SQP1792" s="62">
        <v>53131609</v>
      </c>
      <c r="SQQ1792" s="62">
        <v>53131609</v>
      </c>
      <c r="SQR1792" s="62">
        <v>53131609</v>
      </c>
      <c r="SQS1792" s="62">
        <v>53131609</v>
      </c>
      <c r="SQT1792" s="62">
        <v>53131609</v>
      </c>
      <c r="SQU1792" s="62">
        <v>53131609</v>
      </c>
      <c r="SQV1792" s="62">
        <v>53131609</v>
      </c>
      <c r="SQW1792" s="62">
        <v>53131609</v>
      </c>
      <c r="SQX1792" s="62">
        <v>53131609</v>
      </c>
      <c r="SQY1792" s="62">
        <v>53131609</v>
      </c>
      <c r="SQZ1792" s="62">
        <v>53131609</v>
      </c>
      <c r="SRA1792" s="62">
        <v>53131609</v>
      </c>
      <c r="SRB1792" s="62">
        <v>53131609</v>
      </c>
      <c r="SRC1792" s="62">
        <v>53131609</v>
      </c>
      <c r="SRD1792" s="62">
        <v>53131609</v>
      </c>
      <c r="SRE1792" s="62">
        <v>53131609</v>
      </c>
      <c r="SRF1792" s="62">
        <v>53131609</v>
      </c>
      <c r="SRG1792" s="62">
        <v>53131609</v>
      </c>
      <c r="SRH1792" s="62">
        <v>53131609</v>
      </c>
      <c r="SRI1792" s="62">
        <v>53131609</v>
      </c>
      <c r="SRJ1792" s="62">
        <v>53131609</v>
      </c>
      <c r="SRK1792" s="62">
        <v>53131609</v>
      </c>
      <c r="SRL1792" s="62">
        <v>53131609</v>
      </c>
      <c r="SRM1792" s="62">
        <v>53131609</v>
      </c>
      <c r="SRN1792" s="62">
        <v>53131609</v>
      </c>
      <c r="SRO1792" s="62">
        <v>53131609</v>
      </c>
      <c r="SRP1792" s="62">
        <v>53131609</v>
      </c>
      <c r="SRQ1792" s="62">
        <v>53131609</v>
      </c>
      <c r="SRR1792" s="62">
        <v>53131609</v>
      </c>
      <c r="SRS1792" s="62">
        <v>53131609</v>
      </c>
      <c r="SRT1792" s="62">
        <v>53131609</v>
      </c>
      <c r="SRU1792" s="62">
        <v>53131609</v>
      </c>
      <c r="SRV1792" s="62">
        <v>53131609</v>
      </c>
      <c r="SRW1792" s="62">
        <v>53131609</v>
      </c>
      <c r="SRX1792" s="62">
        <v>53131609</v>
      </c>
      <c r="SRY1792" s="62">
        <v>53131609</v>
      </c>
      <c r="SRZ1792" s="62">
        <v>53131609</v>
      </c>
      <c r="SSA1792" s="62">
        <v>53131609</v>
      </c>
      <c r="SSB1792" s="62">
        <v>53131609</v>
      </c>
      <c r="SSC1792" s="62">
        <v>53131609</v>
      </c>
      <c r="SSD1792" s="62">
        <v>53131609</v>
      </c>
      <c r="SSE1792" s="62">
        <v>53131609</v>
      </c>
      <c r="SSF1792" s="62">
        <v>53131609</v>
      </c>
      <c r="SSG1792" s="62">
        <v>53131609</v>
      </c>
      <c r="SSH1792" s="62">
        <v>53131609</v>
      </c>
      <c r="SSI1792" s="62">
        <v>53131609</v>
      </c>
      <c r="SSJ1792" s="62">
        <v>53131609</v>
      </c>
      <c r="SSK1792" s="62">
        <v>53131609</v>
      </c>
      <c r="SSL1792" s="62">
        <v>53131609</v>
      </c>
      <c r="SSM1792" s="62">
        <v>53131609</v>
      </c>
      <c r="SSN1792" s="62">
        <v>53131609</v>
      </c>
      <c r="SSO1792" s="62">
        <v>53131609</v>
      </c>
      <c r="SSP1792" s="62">
        <v>53131609</v>
      </c>
      <c r="SSQ1792" s="62">
        <v>53131609</v>
      </c>
      <c r="SSR1792" s="62">
        <v>53131609</v>
      </c>
      <c r="SSS1792" s="62">
        <v>53131609</v>
      </c>
      <c r="SST1792" s="62">
        <v>53131609</v>
      </c>
      <c r="SSU1792" s="62">
        <v>53131609</v>
      </c>
      <c r="SSV1792" s="62">
        <v>53131609</v>
      </c>
      <c r="SSW1792" s="62">
        <v>53131609</v>
      </c>
      <c r="SSX1792" s="62">
        <v>53131609</v>
      </c>
      <c r="SSY1792" s="62">
        <v>53131609</v>
      </c>
      <c r="SSZ1792" s="62">
        <v>53131609</v>
      </c>
      <c r="STA1792" s="62">
        <v>53131609</v>
      </c>
      <c r="STB1792" s="62">
        <v>53131609</v>
      </c>
      <c r="STC1792" s="62">
        <v>53131609</v>
      </c>
      <c r="STD1792" s="62">
        <v>53131609</v>
      </c>
      <c r="STE1792" s="62">
        <v>53131609</v>
      </c>
      <c r="STF1792" s="62">
        <v>53131609</v>
      </c>
      <c r="STG1792" s="62">
        <v>53131609</v>
      </c>
      <c r="STH1792" s="62">
        <v>53131609</v>
      </c>
      <c r="STI1792" s="62">
        <v>53131609</v>
      </c>
      <c r="STJ1792" s="62">
        <v>53131609</v>
      </c>
      <c r="STK1792" s="62">
        <v>53131609</v>
      </c>
      <c r="STL1792" s="62">
        <v>53131609</v>
      </c>
      <c r="STM1792" s="62">
        <v>53131609</v>
      </c>
      <c r="STN1792" s="62">
        <v>53131609</v>
      </c>
      <c r="STO1792" s="62">
        <v>53131609</v>
      </c>
      <c r="STP1792" s="62">
        <v>53131609</v>
      </c>
      <c r="STQ1792" s="62">
        <v>53131609</v>
      </c>
      <c r="STR1792" s="62">
        <v>53131609</v>
      </c>
      <c r="STS1792" s="62">
        <v>53131609</v>
      </c>
      <c r="STT1792" s="62">
        <v>53131609</v>
      </c>
      <c r="STU1792" s="62">
        <v>53131609</v>
      </c>
      <c r="STV1792" s="62">
        <v>53131609</v>
      </c>
      <c r="STW1792" s="62">
        <v>53131609</v>
      </c>
      <c r="STX1792" s="62">
        <v>53131609</v>
      </c>
      <c r="STY1792" s="62">
        <v>53131609</v>
      </c>
      <c r="STZ1792" s="62">
        <v>53131609</v>
      </c>
      <c r="SUA1792" s="62">
        <v>53131609</v>
      </c>
      <c r="SUB1792" s="62">
        <v>53131609</v>
      </c>
      <c r="SUC1792" s="62">
        <v>53131609</v>
      </c>
      <c r="SUD1792" s="62">
        <v>53131609</v>
      </c>
      <c r="SUE1792" s="62">
        <v>53131609</v>
      </c>
      <c r="SUF1792" s="62">
        <v>53131609</v>
      </c>
      <c r="SUG1792" s="62">
        <v>53131609</v>
      </c>
      <c r="SUH1792" s="62">
        <v>53131609</v>
      </c>
      <c r="SUI1792" s="62">
        <v>53131609</v>
      </c>
      <c r="SUJ1792" s="62">
        <v>53131609</v>
      </c>
      <c r="SUK1792" s="62">
        <v>53131609</v>
      </c>
      <c r="SUL1792" s="62">
        <v>53131609</v>
      </c>
      <c r="SUM1792" s="62">
        <v>53131609</v>
      </c>
      <c r="SUN1792" s="62">
        <v>53131609</v>
      </c>
      <c r="SUO1792" s="62">
        <v>53131609</v>
      </c>
      <c r="SUP1792" s="62">
        <v>53131609</v>
      </c>
      <c r="SUQ1792" s="62">
        <v>53131609</v>
      </c>
      <c r="SUR1792" s="62">
        <v>53131609</v>
      </c>
      <c r="SUS1792" s="62">
        <v>53131609</v>
      </c>
      <c r="SUT1792" s="62">
        <v>53131609</v>
      </c>
      <c r="SUU1792" s="62">
        <v>53131609</v>
      </c>
      <c r="SUV1792" s="62">
        <v>53131609</v>
      </c>
      <c r="SUW1792" s="62">
        <v>53131609</v>
      </c>
      <c r="SUX1792" s="62">
        <v>53131609</v>
      </c>
      <c r="SUY1792" s="62">
        <v>53131609</v>
      </c>
      <c r="SUZ1792" s="62">
        <v>53131609</v>
      </c>
      <c r="SVA1792" s="62">
        <v>53131609</v>
      </c>
      <c r="SVB1792" s="62">
        <v>53131609</v>
      </c>
      <c r="SVC1792" s="62">
        <v>53131609</v>
      </c>
      <c r="SVD1792" s="62">
        <v>53131609</v>
      </c>
      <c r="SVE1792" s="62">
        <v>53131609</v>
      </c>
      <c r="SVF1792" s="62">
        <v>53131609</v>
      </c>
      <c r="SVG1792" s="62">
        <v>53131609</v>
      </c>
      <c r="SVH1792" s="62">
        <v>53131609</v>
      </c>
      <c r="SVI1792" s="62">
        <v>53131609</v>
      </c>
      <c r="SVJ1792" s="62">
        <v>53131609</v>
      </c>
      <c r="SVK1792" s="62">
        <v>53131609</v>
      </c>
      <c r="SVL1792" s="62">
        <v>53131609</v>
      </c>
      <c r="SVM1792" s="62">
        <v>53131609</v>
      </c>
      <c r="SVN1792" s="62">
        <v>53131609</v>
      </c>
      <c r="SVO1792" s="62">
        <v>53131609</v>
      </c>
      <c r="SVP1792" s="62">
        <v>53131609</v>
      </c>
      <c r="SVQ1792" s="62">
        <v>53131609</v>
      </c>
      <c r="SVR1792" s="62">
        <v>53131609</v>
      </c>
      <c r="SVS1792" s="62">
        <v>53131609</v>
      </c>
      <c r="SVT1792" s="62">
        <v>53131609</v>
      </c>
      <c r="SVU1792" s="62">
        <v>53131609</v>
      </c>
      <c r="SVV1792" s="62">
        <v>53131609</v>
      </c>
      <c r="SVW1792" s="62">
        <v>53131609</v>
      </c>
      <c r="SVX1792" s="62">
        <v>53131609</v>
      </c>
      <c r="SVY1792" s="62">
        <v>53131609</v>
      </c>
      <c r="SVZ1792" s="62">
        <v>53131609</v>
      </c>
      <c r="SWA1792" s="62">
        <v>53131609</v>
      </c>
      <c r="SWB1792" s="62">
        <v>53131609</v>
      </c>
      <c r="SWC1792" s="62">
        <v>53131609</v>
      </c>
      <c r="SWD1792" s="62">
        <v>53131609</v>
      </c>
      <c r="SWE1792" s="62">
        <v>53131609</v>
      </c>
      <c r="SWF1792" s="62">
        <v>53131609</v>
      </c>
      <c r="SWG1792" s="62">
        <v>53131609</v>
      </c>
      <c r="SWH1792" s="62">
        <v>53131609</v>
      </c>
      <c r="SWI1792" s="62">
        <v>53131609</v>
      </c>
      <c r="SWJ1792" s="62">
        <v>53131609</v>
      </c>
      <c r="SWK1792" s="62">
        <v>53131609</v>
      </c>
      <c r="SWL1792" s="62">
        <v>53131609</v>
      </c>
      <c r="SWM1792" s="62">
        <v>53131609</v>
      </c>
      <c r="SWN1792" s="62">
        <v>53131609</v>
      </c>
      <c r="SWO1792" s="62">
        <v>53131609</v>
      </c>
      <c r="SWP1792" s="62">
        <v>53131609</v>
      </c>
      <c r="SWQ1792" s="62">
        <v>53131609</v>
      </c>
      <c r="SWR1792" s="62">
        <v>53131609</v>
      </c>
      <c r="SWS1792" s="62">
        <v>53131609</v>
      </c>
      <c r="SWT1792" s="62">
        <v>53131609</v>
      </c>
      <c r="SWU1792" s="62">
        <v>53131609</v>
      </c>
      <c r="SWV1792" s="62">
        <v>53131609</v>
      </c>
      <c r="SWW1792" s="62">
        <v>53131609</v>
      </c>
      <c r="SWX1792" s="62">
        <v>53131609</v>
      </c>
      <c r="SWY1792" s="62">
        <v>53131609</v>
      </c>
      <c r="SWZ1792" s="62">
        <v>53131609</v>
      </c>
      <c r="SXA1792" s="62">
        <v>53131609</v>
      </c>
      <c r="SXB1792" s="62">
        <v>53131609</v>
      </c>
      <c r="SXC1792" s="62">
        <v>53131609</v>
      </c>
      <c r="SXD1792" s="62">
        <v>53131609</v>
      </c>
      <c r="SXE1792" s="62">
        <v>53131609</v>
      </c>
      <c r="SXF1792" s="62">
        <v>53131609</v>
      </c>
      <c r="SXG1792" s="62">
        <v>53131609</v>
      </c>
      <c r="SXH1792" s="62">
        <v>53131609</v>
      </c>
      <c r="SXI1792" s="62">
        <v>53131609</v>
      </c>
      <c r="SXJ1792" s="62">
        <v>53131609</v>
      </c>
      <c r="SXK1792" s="62">
        <v>53131609</v>
      </c>
      <c r="SXL1792" s="62">
        <v>53131609</v>
      </c>
      <c r="SXM1792" s="62">
        <v>53131609</v>
      </c>
      <c r="SXN1792" s="62">
        <v>53131609</v>
      </c>
      <c r="SXO1792" s="62">
        <v>53131609</v>
      </c>
      <c r="SXP1792" s="62">
        <v>53131609</v>
      </c>
      <c r="SXQ1792" s="62">
        <v>53131609</v>
      </c>
      <c r="SXR1792" s="62">
        <v>53131609</v>
      </c>
      <c r="SXS1792" s="62">
        <v>53131609</v>
      </c>
      <c r="SXT1792" s="62">
        <v>53131609</v>
      </c>
      <c r="SXU1792" s="62">
        <v>53131609</v>
      </c>
      <c r="SXV1792" s="62">
        <v>53131609</v>
      </c>
      <c r="SXW1792" s="62">
        <v>53131609</v>
      </c>
      <c r="SXX1792" s="62">
        <v>53131609</v>
      </c>
      <c r="SXY1792" s="62">
        <v>53131609</v>
      </c>
      <c r="SXZ1792" s="62">
        <v>53131609</v>
      </c>
      <c r="SYA1792" s="62">
        <v>53131609</v>
      </c>
      <c r="SYB1792" s="62">
        <v>53131609</v>
      </c>
      <c r="SYC1792" s="62">
        <v>53131609</v>
      </c>
      <c r="SYD1792" s="62">
        <v>53131609</v>
      </c>
      <c r="SYE1792" s="62">
        <v>53131609</v>
      </c>
      <c r="SYF1792" s="62">
        <v>53131609</v>
      </c>
      <c r="SYG1792" s="62">
        <v>53131609</v>
      </c>
      <c r="SYH1792" s="62">
        <v>53131609</v>
      </c>
      <c r="SYI1792" s="62">
        <v>53131609</v>
      </c>
      <c r="SYJ1792" s="62">
        <v>53131609</v>
      </c>
      <c r="SYK1792" s="62">
        <v>53131609</v>
      </c>
      <c r="SYL1792" s="62">
        <v>53131609</v>
      </c>
      <c r="SYM1792" s="62">
        <v>53131609</v>
      </c>
      <c r="SYN1792" s="62">
        <v>53131609</v>
      </c>
      <c r="SYO1792" s="62">
        <v>53131609</v>
      </c>
      <c r="SYP1792" s="62">
        <v>53131609</v>
      </c>
      <c r="SYQ1792" s="62">
        <v>53131609</v>
      </c>
      <c r="SYR1792" s="62">
        <v>53131609</v>
      </c>
      <c r="SYS1792" s="62">
        <v>53131609</v>
      </c>
      <c r="SYT1792" s="62">
        <v>53131609</v>
      </c>
      <c r="SYU1792" s="62">
        <v>53131609</v>
      </c>
      <c r="SYV1792" s="62">
        <v>53131609</v>
      </c>
      <c r="SYW1792" s="62">
        <v>53131609</v>
      </c>
      <c r="SYX1792" s="62">
        <v>53131609</v>
      </c>
      <c r="SYY1792" s="62">
        <v>53131609</v>
      </c>
      <c r="SYZ1792" s="62">
        <v>53131609</v>
      </c>
      <c r="SZA1792" s="62">
        <v>53131609</v>
      </c>
      <c r="SZB1792" s="62">
        <v>53131609</v>
      </c>
      <c r="SZC1792" s="62">
        <v>53131609</v>
      </c>
      <c r="SZD1792" s="62">
        <v>53131609</v>
      </c>
      <c r="SZE1792" s="62">
        <v>53131609</v>
      </c>
      <c r="SZF1792" s="62">
        <v>53131609</v>
      </c>
      <c r="SZG1792" s="62">
        <v>53131609</v>
      </c>
      <c r="SZH1792" s="62">
        <v>53131609</v>
      </c>
      <c r="SZI1792" s="62">
        <v>53131609</v>
      </c>
      <c r="SZJ1792" s="62">
        <v>53131609</v>
      </c>
      <c r="SZK1792" s="62">
        <v>53131609</v>
      </c>
      <c r="SZL1792" s="62">
        <v>53131609</v>
      </c>
      <c r="SZM1792" s="62">
        <v>53131609</v>
      </c>
      <c r="SZN1792" s="62">
        <v>53131609</v>
      </c>
      <c r="SZO1792" s="62">
        <v>53131609</v>
      </c>
      <c r="SZP1792" s="62">
        <v>53131609</v>
      </c>
      <c r="SZQ1792" s="62">
        <v>53131609</v>
      </c>
      <c r="SZR1792" s="62">
        <v>53131609</v>
      </c>
      <c r="SZS1792" s="62">
        <v>53131609</v>
      </c>
      <c r="SZT1792" s="62">
        <v>53131609</v>
      </c>
      <c r="SZU1792" s="62">
        <v>53131609</v>
      </c>
      <c r="SZV1792" s="62">
        <v>53131609</v>
      </c>
      <c r="SZW1792" s="62">
        <v>53131609</v>
      </c>
      <c r="SZX1792" s="62">
        <v>53131609</v>
      </c>
      <c r="SZY1792" s="62">
        <v>53131609</v>
      </c>
      <c r="SZZ1792" s="62">
        <v>53131609</v>
      </c>
      <c r="TAA1792" s="62">
        <v>53131609</v>
      </c>
      <c r="TAB1792" s="62">
        <v>53131609</v>
      </c>
      <c r="TAC1792" s="62">
        <v>53131609</v>
      </c>
      <c r="TAD1792" s="62">
        <v>53131609</v>
      </c>
      <c r="TAE1792" s="62">
        <v>53131609</v>
      </c>
      <c r="TAF1792" s="62">
        <v>53131609</v>
      </c>
      <c r="TAG1792" s="62">
        <v>53131609</v>
      </c>
      <c r="TAH1792" s="62">
        <v>53131609</v>
      </c>
      <c r="TAI1792" s="62">
        <v>53131609</v>
      </c>
      <c r="TAJ1792" s="62">
        <v>53131609</v>
      </c>
      <c r="TAK1792" s="62">
        <v>53131609</v>
      </c>
      <c r="TAL1792" s="62">
        <v>53131609</v>
      </c>
      <c r="TAM1792" s="62">
        <v>53131609</v>
      </c>
      <c r="TAN1792" s="62">
        <v>53131609</v>
      </c>
      <c r="TAO1792" s="62">
        <v>53131609</v>
      </c>
      <c r="TAP1792" s="62">
        <v>53131609</v>
      </c>
      <c r="TAQ1792" s="62">
        <v>53131609</v>
      </c>
      <c r="TAR1792" s="62">
        <v>53131609</v>
      </c>
      <c r="TAS1792" s="62">
        <v>53131609</v>
      </c>
      <c r="TAT1792" s="62">
        <v>53131609</v>
      </c>
      <c r="TAU1792" s="62">
        <v>53131609</v>
      </c>
      <c r="TAV1792" s="62">
        <v>53131609</v>
      </c>
      <c r="TAW1792" s="62">
        <v>53131609</v>
      </c>
      <c r="TAX1792" s="62">
        <v>53131609</v>
      </c>
      <c r="TAY1792" s="62">
        <v>53131609</v>
      </c>
      <c r="TAZ1792" s="62">
        <v>53131609</v>
      </c>
      <c r="TBA1792" s="62">
        <v>53131609</v>
      </c>
      <c r="TBB1792" s="62">
        <v>53131609</v>
      </c>
      <c r="TBC1792" s="62">
        <v>53131609</v>
      </c>
      <c r="TBD1792" s="62">
        <v>53131609</v>
      </c>
      <c r="TBE1792" s="62">
        <v>53131609</v>
      </c>
      <c r="TBF1792" s="62">
        <v>53131609</v>
      </c>
      <c r="TBG1792" s="62">
        <v>53131609</v>
      </c>
      <c r="TBH1792" s="62">
        <v>53131609</v>
      </c>
      <c r="TBI1792" s="62">
        <v>53131609</v>
      </c>
      <c r="TBJ1792" s="62">
        <v>53131609</v>
      </c>
      <c r="TBK1792" s="62">
        <v>53131609</v>
      </c>
      <c r="TBL1792" s="62">
        <v>53131609</v>
      </c>
      <c r="TBM1792" s="62">
        <v>53131609</v>
      </c>
      <c r="TBN1792" s="62">
        <v>53131609</v>
      </c>
      <c r="TBO1792" s="62">
        <v>53131609</v>
      </c>
      <c r="TBP1792" s="62">
        <v>53131609</v>
      </c>
      <c r="TBQ1792" s="62">
        <v>53131609</v>
      </c>
      <c r="TBR1792" s="62">
        <v>53131609</v>
      </c>
      <c r="TBS1792" s="62">
        <v>53131609</v>
      </c>
      <c r="TBT1792" s="62">
        <v>53131609</v>
      </c>
      <c r="TBU1792" s="62">
        <v>53131609</v>
      </c>
      <c r="TBV1792" s="62">
        <v>53131609</v>
      </c>
      <c r="TBW1792" s="62">
        <v>53131609</v>
      </c>
      <c r="TBX1792" s="62">
        <v>53131609</v>
      </c>
      <c r="TBY1792" s="62">
        <v>53131609</v>
      </c>
      <c r="TBZ1792" s="62">
        <v>53131609</v>
      </c>
      <c r="TCA1792" s="62">
        <v>53131609</v>
      </c>
      <c r="TCB1792" s="62">
        <v>53131609</v>
      </c>
      <c r="TCC1792" s="62">
        <v>53131609</v>
      </c>
      <c r="TCD1792" s="62">
        <v>53131609</v>
      </c>
      <c r="TCE1792" s="62">
        <v>53131609</v>
      </c>
      <c r="TCF1792" s="62">
        <v>53131609</v>
      </c>
      <c r="TCG1792" s="62">
        <v>53131609</v>
      </c>
      <c r="TCH1792" s="62">
        <v>53131609</v>
      </c>
      <c r="TCI1792" s="62">
        <v>53131609</v>
      </c>
      <c r="TCJ1792" s="62">
        <v>53131609</v>
      </c>
      <c r="TCK1792" s="62">
        <v>53131609</v>
      </c>
      <c r="TCL1792" s="62">
        <v>53131609</v>
      </c>
      <c r="TCM1792" s="62">
        <v>53131609</v>
      </c>
      <c r="TCN1792" s="62">
        <v>53131609</v>
      </c>
      <c r="TCO1792" s="62">
        <v>53131609</v>
      </c>
      <c r="TCP1792" s="62">
        <v>53131609</v>
      </c>
      <c r="TCQ1792" s="62">
        <v>53131609</v>
      </c>
      <c r="TCR1792" s="62">
        <v>53131609</v>
      </c>
      <c r="TCS1792" s="62">
        <v>53131609</v>
      </c>
      <c r="TCT1792" s="62">
        <v>53131609</v>
      </c>
      <c r="TCU1792" s="62">
        <v>53131609</v>
      </c>
      <c r="TCV1792" s="62">
        <v>53131609</v>
      </c>
      <c r="TCW1792" s="62">
        <v>53131609</v>
      </c>
      <c r="TCX1792" s="62">
        <v>53131609</v>
      </c>
      <c r="TCY1792" s="62">
        <v>53131609</v>
      </c>
      <c r="TCZ1792" s="62">
        <v>53131609</v>
      </c>
      <c r="TDA1792" s="62">
        <v>53131609</v>
      </c>
      <c r="TDB1792" s="62">
        <v>53131609</v>
      </c>
      <c r="TDC1792" s="62">
        <v>53131609</v>
      </c>
      <c r="TDD1792" s="62">
        <v>53131609</v>
      </c>
      <c r="TDE1792" s="62">
        <v>53131609</v>
      </c>
      <c r="TDF1792" s="62">
        <v>53131609</v>
      </c>
      <c r="TDG1792" s="62">
        <v>53131609</v>
      </c>
      <c r="TDH1792" s="62">
        <v>53131609</v>
      </c>
      <c r="TDI1792" s="62">
        <v>53131609</v>
      </c>
      <c r="TDJ1792" s="62">
        <v>53131609</v>
      </c>
      <c r="TDK1792" s="62">
        <v>53131609</v>
      </c>
      <c r="TDL1792" s="62">
        <v>53131609</v>
      </c>
      <c r="TDM1792" s="62">
        <v>53131609</v>
      </c>
      <c r="TDN1792" s="62">
        <v>53131609</v>
      </c>
      <c r="TDO1792" s="62">
        <v>53131609</v>
      </c>
      <c r="TDP1792" s="62">
        <v>53131609</v>
      </c>
      <c r="TDQ1792" s="62">
        <v>53131609</v>
      </c>
      <c r="TDR1792" s="62">
        <v>53131609</v>
      </c>
      <c r="TDS1792" s="62">
        <v>53131609</v>
      </c>
      <c r="TDT1792" s="62">
        <v>53131609</v>
      </c>
      <c r="TDU1792" s="62">
        <v>53131609</v>
      </c>
      <c r="TDV1792" s="62">
        <v>53131609</v>
      </c>
      <c r="TDW1792" s="62">
        <v>53131609</v>
      </c>
      <c r="TDX1792" s="62">
        <v>53131609</v>
      </c>
      <c r="TDY1792" s="62">
        <v>53131609</v>
      </c>
      <c r="TDZ1792" s="62">
        <v>53131609</v>
      </c>
      <c r="TEA1792" s="62">
        <v>53131609</v>
      </c>
      <c r="TEB1792" s="62">
        <v>53131609</v>
      </c>
      <c r="TEC1792" s="62">
        <v>53131609</v>
      </c>
      <c r="TED1792" s="62">
        <v>53131609</v>
      </c>
      <c r="TEE1792" s="62">
        <v>53131609</v>
      </c>
      <c r="TEF1792" s="62">
        <v>53131609</v>
      </c>
      <c r="TEG1792" s="62">
        <v>53131609</v>
      </c>
      <c r="TEH1792" s="62">
        <v>53131609</v>
      </c>
      <c r="TEI1792" s="62">
        <v>53131609</v>
      </c>
      <c r="TEJ1792" s="62">
        <v>53131609</v>
      </c>
      <c r="TEK1792" s="62">
        <v>53131609</v>
      </c>
      <c r="TEL1792" s="62">
        <v>53131609</v>
      </c>
      <c r="TEM1792" s="62">
        <v>53131609</v>
      </c>
      <c r="TEN1792" s="62">
        <v>53131609</v>
      </c>
      <c r="TEO1792" s="62">
        <v>53131609</v>
      </c>
      <c r="TEP1792" s="62">
        <v>53131609</v>
      </c>
      <c r="TEQ1792" s="62">
        <v>53131609</v>
      </c>
      <c r="TER1792" s="62">
        <v>53131609</v>
      </c>
      <c r="TES1792" s="62">
        <v>53131609</v>
      </c>
      <c r="TET1792" s="62">
        <v>53131609</v>
      </c>
      <c r="TEU1792" s="62">
        <v>53131609</v>
      </c>
      <c r="TEV1792" s="62">
        <v>53131609</v>
      </c>
      <c r="TEW1792" s="62">
        <v>53131609</v>
      </c>
      <c r="TEX1792" s="62">
        <v>53131609</v>
      </c>
      <c r="TEY1792" s="62">
        <v>53131609</v>
      </c>
      <c r="TEZ1792" s="62">
        <v>53131609</v>
      </c>
      <c r="TFA1792" s="62">
        <v>53131609</v>
      </c>
      <c r="TFB1792" s="62">
        <v>53131609</v>
      </c>
      <c r="TFC1792" s="62">
        <v>53131609</v>
      </c>
      <c r="TFD1792" s="62">
        <v>53131609</v>
      </c>
      <c r="TFE1792" s="62">
        <v>53131609</v>
      </c>
      <c r="TFF1792" s="62">
        <v>53131609</v>
      </c>
      <c r="TFG1792" s="62">
        <v>53131609</v>
      </c>
      <c r="TFH1792" s="62">
        <v>53131609</v>
      </c>
      <c r="TFI1792" s="62">
        <v>53131609</v>
      </c>
      <c r="TFJ1792" s="62">
        <v>53131609</v>
      </c>
      <c r="TFK1792" s="62">
        <v>53131609</v>
      </c>
      <c r="TFL1792" s="62">
        <v>53131609</v>
      </c>
      <c r="TFM1792" s="62">
        <v>53131609</v>
      </c>
      <c r="TFN1792" s="62">
        <v>53131609</v>
      </c>
      <c r="TFO1792" s="62">
        <v>53131609</v>
      </c>
      <c r="TFP1792" s="62">
        <v>53131609</v>
      </c>
      <c r="TFQ1792" s="62">
        <v>53131609</v>
      </c>
      <c r="TFR1792" s="62">
        <v>53131609</v>
      </c>
      <c r="TFS1792" s="62">
        <v>53131609</v>
      </c>
      <c r="TFT1792" s="62">
        <v>53131609</v>
      </c>
      <c r="TFU1792" s="62">
        <v>53131609</v>
      </c>
      <c r="TFV1792" s="62">
        <v>53131609</v>
      </c>
      <c r="TFW1792" s="62">
        <v>53131609</v>
      </c>
      <c r="TFX1792" s="62">
        <v>53131609</v>
      </c>
      <c r="TFY1792" s="62">
        <v>53131609</v>
      </c>
      <c r="TFZ1792" s="62">
        <v>53131609</v>
      </c>
      <c r="TGA1792" s="62">
        <v>53131609</v>
      </c>
      <c r="TGB1792" s="62">
        <v>53131609</v>
      </c>
      <c r="TGC1792" s="62">
        <v>53131609</v>
      </c>
      <c r="TGD1792" s="62">
        <v>53131609</v>
      </c>
      <c r="TGE1792" s="62">
        <v>53131609</v>
      </c>
      <c r="TGF1792" s="62">
        <v>53131609</v>
      </c>
      <c r="TGG1792" s="62">
        <v>53131609</v>
      </c>
      <c r="TGH1792" s="62">
        <v>53131609</v>
      </c>
      <c r="TGI1792" s="62">
        <v>53131609</v>
      </c>
      <c r="TGJ1792" s="62">
        <v>53131609</v>
      </c>
      <c r="TGK1792" s="62">
        <v>53131609</v>
      </c>
      <c r="TGL1792" s="62">
        <v>53131609</v>
      </c>
      <c r="TGM1792" s="62">
        <v>53131609</v>
      </c>
      <c r="TGN1792" s="62">
        <v>53131609</v>
      </c>
      <c r="TGO1792" s="62">
        <v>53131609</v>
      </c>
      <c r="TGP1792" s="62">
        <v>53131609</v>
      </c>
      <c r="TGQ1792" s="62">
        <v>53131609</v>
      </c>
      <c r="TGR1792" s="62">
        <v>53131609</v>
      </c>
      <c r="TGS1792" s="62">
        <v>53131609</v>
      </c>
      <c r="TGT1792" s="62">
        <v>53131609</v>
      </c>
      <c r="TGU1792" s="62">
        <v>53131609</v>
      </c>
      <c r="TGV1792" s="62">
        <v>53131609</v>
      </c>
      <c r="TGW1792" s="62">
        <v>53131609</v>
      </c>
      <c r="TGX1792" s="62">
        <v>53131609</v>
      </c>
      <c r="TGY1792" s="62">
        <v>53131609</v>
      </c>
      <c r="TGZ1792" s="62">
        <v>53131609</v>
      </c>
      <c r="THA1792" s="62">
        <v>53131609</v>
      </c>
      <c r="THB1792" s="62">
        <v>53131609</v>
      </c>
      <c r="THC1792" s="62">
        <v>53131609</v>
      </c>
      <c r="THD1792" s="62">
        <v>53131609</v>
      </c>
      <c r="THE1792" s="62">
        <v>53131609</v>
      </c>
      <c r="THF1792" s="62">
        <v>53131609</v>
      </c>
      <c r="THG1792" s="62">
        <v>53131609</v>
      </c>
      <c r="THH1792" s="62">
        <v>53131609</v>
      </c>
      <c r="THI1792" s="62">
        <v>53131609</v>
      </c>
      <c r="THJ1792" s="62">
        <v>53131609</v>
      </c>
      <c r="THK1792" s="62">
        <v>53131609</v>
      </c>
      <c r="THL1792" s="62">
        <v>53131609</v>
      </c>
      <c r="THM1792" s="62">
        <v>53131609</v>
      </c>
      <c r="THN1792" s="62">
        <v>53131609</v>
      </c>
      <c r="THO1792" s="62">
        <v>53131609</v>
      </c>
      <c r="THP1792" s="62">
        <v>53131609</v>
      </c>
      <c r="THQ1792" s="62">
        <v>53131609</v>
      </c>
      <c r="THR1792" s="62">
        <v>53131609</v>
      </c>
      <c r="THS1792" s="62">
        <v>53131609</v>
      </c>
      <c r="THT1792" s="62">
        <v>53131609</v>
      </c>
      <c r="THU1792" s="62">
        <v>53131609</v>
      </c>
      <c r="THV1792" s="62">
        <v>53131609</v>
      </c>
      <c r="THW1792" s="62">
        <v>53131609</v>
      </c>
      <c r="THX1792" s="62">
        <v>53131609</v>
      </c>
      <c r="THY1792" s="62">
        <v>53131609</v>
      </c>
      <c r="THZ1792" s="62">
        <v>53131609</v>
      </c>
      <c r="TIA1792" s="62">
        <v>53131609</v>
      </c>
      <c r="TIB1792" s="62">
        <v>53131609</v>
      </c>
      <c r="TIC1792" s="62">
        <v>53131609</v>
      </c>
      <c r="TID1792" s="62">
        <v>53131609</v>
      </c>
      <c r="TIE1792" s="62">
        <v>53131609</v>
      </c>
      <c r="TIF1792" s="62">
        <v>53131609</v>
      </c>
      <c r="TIG1792" s="62">
        <v>53131609</v>
      </c>
      <c r="TIH1792" s="62">
        <v>53131609</v>
      </c>
      <c r="TII1792" s="62">
        <v>53131609</v>
      </c>
      <c r="TIJ1792" s="62">
        <v>53131609</v>
      </c>
      <c r="TIK1792" s="62">
        <v>53131609</v>
      </c>
      <c r="TIL1792" s="62">
        <v>53131609</v>
      </c>
      <c r="TIM1792" s="62">
        <v>53131609</v>
      </c>
      <c r="TIN1792" s="62">
        <v>53131609</v>
      </c>
      <c r="TIO1792" s="62">
        <v>53131609</v>
      </c>
      <c r="TIP1792" s="62">
        <v>53131609</v>
      </c>
      <c r="TIQ1792" s="62">
        <v>53131609</v>
      </c>
      <c r="TIR1792" s="62">
        <v>53131609</v>
      </c>
      <c r="TIS1792" s="62">
        <v>53131609</v>
      </c>
      <c r="TIT1792" s="62">
        <v>53131609</v>
      </c>
      <c r="TIU1792" s="62">
        <v>53131609</v>
      </c>
      <c r="TIV1792" s="62">
        <v>53131609</v>
      </c>
      <c r="TIW1792" s="62">
        <v>53131609</v>
      </c>
      <c r="TIX1792" s="62">
        <v>53131609</v>
      </c>
      <c r="TIY1792" s="62">
        <v>53131609</v>
      </c>
      <c r="TIZ1792" s="62">
        <v>53131609</v>
      </c>
      <c r="TJA1792" s="62">
        <v>53131609</v>
      </c>
      <c r="TJB1792" s="62">
        <v>53131609</v>
      </c>
      <c r="TJC1792" s="62">
        <v>53131609</v>
      </c>
      <c r="TJD1792" s="62">
        <v>53131609</v>
      </c>
      <c r="TJE1792" s="62">
        <v>53131609</v>
      </c>
      <c r="TJF1792" s="62">
        <v>53131609</v>
      </c>
      <c r="TJG1792" s="62">
        <v>53131609</v>
      </c>
      <c r="TJH1792" s="62">
        <v>53131609</v>
      </c>
      <c r="TJI1792" s="62">
        <v>53131609</v>
      </c>
      <c r="TJJ1792" s="62">
        <v>53131609</v>
      </c>
      <c r="TJK1792" s="62">
        <v>53131609</v>
      </c>
      <c r="TJL1792" s="62">
        <v>53131609</v>
      </c>
      <c r="TJM1792" s="62">
        <v>53131609</v>
      </c>
      <c r="TJN1792" s="62">
        <v>53131609</v>
      </c>
      <c r="TJO1792" s="62">
        <v>53131609</v>
      </c>
      <c r="TJP1792" s="62">
        <v>53131609</v>
      </c>
      <c r="TJQ1792" s="62">
        <v>53131609</v>
      </c>
      <c r="TJR1792" s="62">
        <v>53131609</v>
      </c>
      <c r="TJS1792" s="62">
        <v>53131609</v>
      </c>
      <c r="TJT1792" s="62">
        <v>53131609</v>
      </c>
      <c r="TJU1792" s="62">
        <v>53131609</v>
      </c>
      <c r="TJV1792" s="62">
        <v>53131609</v>
      </c>
      <c r="TJW1792" s="62">
        <v>53131609</v>
      </c>
      <c r="TJX1792" s="62">
        <v>53131609</v>
      </c>
      <c r="TJY1792" s="62">
        <v>53131609</v>
      </c>
      <c r="TJZ1792" s="62">
        <v>53131609</v>
      </c>
      <c r="TKA1792" s="62">
        <v>53131609</v>
      </c>
      <c r="TKB1792" s="62">
        <v>53131609</v>
      </c>
      <c r="TKC1792" s="62">
        <v>53131609</v>
      </c>
      <c r="TKD1792" s="62">
        <v>53131609</v>
      </c>
      <c r="TKE1792" s="62">
        <v>53131609</v>
      </c>
      <c r="TKF1792" s="62">
        <v>53131609</v>
      </c>
      <c r="TKG1792" s="62">
        <v>53131609</v>
      </c>
      <c r="TKH1792" s="62">
        <v>53131609</v>
      </c>
      <c r="TKI1792" s="62">
        <v>53131609</v>
      </c>
      <c r="TKJ1792" s="62">
        <v>53131609</v>
      </c>
      <c r="TKK1792" s="62">
        <v>53131609</v>
      </c>
      <c r="TKL1792" s="62">
        <v>53131609</v>
      </c>
      <c r="TKM1792" s="62">
        <v>53131609</v>
      </c>
      <c r="TKN1792" s="62">
        <v>53131609</v>
      </c>
      <c r="TKO1792" s="62">
        <v>53131609</v>
      </c>
      <c r="TKP1792" s="62">
        <v>53131609</v>
      </c>
      <c r="TKQ1792" s="62">
        <v>53131609</v>
      </c>
      <c r="TKR1792" s="62">
        <v>53131609</v>
      </c>
      <c r="TKS1792" s="62">
        <v>53131609</v>
      </c>
      <c r="TKT1792" s="62">
        <v>53131609</v>
      </c>
      <c r="TKU1792" s="62">
        <v>53131609</v>
      </c>
      <c r="TKV1792" s="62">
        <v>53131609</v>
      </c>
      <c r="TKW1792" s="62">
        <v>53131609</v>
      </c>
      <c r="TKX1792" s="62">
        <v>53131609</v>
      </c>
      <c r="TKY1792" s="62">
        <v>53131609</v>
      </c>
      <c r="TKZ1792" s="62">
        <v>53131609</v>
      </c>
      <c r="TLA1792" s="62">
        <v>53131609</v>
      </c>
      <c r="TLB1792" s="62">
        <v>53131609</v>
      </c>
      <c r="TLC1792" s="62">
        <v>53131609</v>
      </c>
      <c r="TLD1792" s="62">
        <v>53131609</v>
      </c>
      <c r="TLE1792" s="62">
        <v>53131609</v>
      </c>
      <c r="TLF1792" s="62">
        <v>53131609</v>
      </c>
      <c r="TLG1792" s="62">
        <v>53131609</v>
      </c>
      <c r="TLH1792" s="62">
        <v>53131609</v>
      </c>
      <c r="TLI1792" s="62">
        <v>53131609</v>
      </c>
      <c r="TLJ1792" s="62">
        <v>53131609</v>
      </c>
      <c r="TLK1792" s="62">
        <v>53131609</v>
      </c>
      <c r="TLL1792" s="62">
        <v>53131609</v>
      </c>
      <c r="TLM1792" s="62">
        <v>53131609</v>
      </c>
      <c r="TLN1792" s="62">
        <v>53131609</v>
      </c>
      <c r="TLO1792" s="62">
        <v>53131609</v>
      </c>
      <c r="TLP1792" s="62">
        <v>53131609</v>
      </c>
      <c r="TLQ1792" s="62">
        <v>53131609</v>
      </c>
      <c r="TLR1792" s="62">
        <v>53131609</v>
      </c>
      <c r="TLS1792" s="62">
        <v>53131609</v>
      </c>
      <c r="TLT1792" s="62">
        <v>53131609</v>
      </c>
      <c r="TLU1792" s="62">
        <v>53131609</v>
      </c>
      <c r="TLV1792" s="62">
        <v>53131609</v>
      </c>
      <c r="TLW1792" s="62">
        <v>53131609</v>
      </c>
      <c r="TLX1792" s="62">
        <v>53131609</v>
      </c>
      <c r="TLY1792" s="62">
        <v>53131609</v>
      </c>
      <c r="TLZ1792" s="62">
        <v>53131609</v>
      </c>
      <c r="TMA1792" s="62">
        <v>53131609</v>
      </c>
      <c r="TMB1792" s="62">
        <v>53131609</v>
      </c>
      <c r="TMC1792" s="62">
        <v>53131609</v>
      </c>
      <c r="TMD1792" s="62">
        <v>53131609</v>
      </c>
      <c r="TME1792" s="62">
        <v>53131609</v>
      </c>
      <c r="TMF1792" s="62">
        <v>53131609</v>
      </c>
      <c r="TMG1792" s="62">
        <v>53131609</v>
      </c>
      <c r="TMH1792" s="62">
        <v>53131609</v>
      </c>
      <c r="TMI1792" s="62">
        <v>53131609</v>
      </c>
      <c r="TMJ1792" s="62">
        <v>53131609</v>
      </c>
      <c r="TMK1792" s="62">
        <v>53131609</v>
      </c>
      <c r="TML1792" s="62">
        <v>53131609</v>
      </c>
      <c r="TMM1792" s="62">
        <v>53131609</v>
      </c>
      <c r="TMN1792" s="62">
        <v>53131609</v>
      </c>
      <c r="TMO1792" s="62">
        <v>53131609</v>
      </c>
      <c r="TMP1792" s="62">
        <v>53131609</v>
      </c>
      <c r="TMQ1792" s="62">
        <v>53131609</v>
      </c>
      <c r="TMR1792" s="62">
        <v>53131609</v>
      </c>
      <c r="TMS1792" s="62">
        <v>53131609</v>
      </c>
      <c r="TMT1792" s="62">
        <v>53131609</v>
      </c>
      <c r="TMU1792" s="62">
        <v>53131609</v>
      </c>
      <c r="TMV1792" s="62">
        <v>53131609</v>
      </c>
      <c r="TMW1792" s="62">
        <v>53131609</v>
      </c>
      <c r="TMX1792" s="62">
        <v>53131609</v>
      </c>
      <c r="TMY1792" s="62">
        <v>53131609</v>
      </c>
      <c r="TMZ1792" s="62">
        <v>53131609</v>
      </c>
      <c r="TNA1792" s="62">
        <v>53131609</v>
      </c>
      <c r="TNB1792" s="62">
        <v>53131609</v>
      </c>
      <c r="TNC1792" s="62">
        <v>53131609</v>
      </c>
      <c r="TND1792" s="62">
        <v>53131609</v>
      </c>
      <c r="TNE1792" s="62">
        <v>53131609</v>
      </c>
      <c r="TNF1792" s="62">
        <v>53131609</v>
      </c>
      <c r="TNG1792" s="62">
        <v>53131609</v>
      </c>
      <c r="TNH1792" s="62">
        <v>53131609</v>
      </c>
      <c r="TNI1792" s="62">
        <v>53131609</v>
      </c>
      <c r="TNJ1792" s="62">
        <v>53131609</v>
      </c>
      <c r="TNK1792" s="62">
        <v>53131609</v>
      </c>
      <c r="TNL1792" s="62">
        <v>53131609</v>
      </c>
      <c r="TNM1792" s="62">
        <v>53131609</v>
      </c>
      <c r="TNN1792" s="62">
        <v>53131609</v>
      </c>
      <c r="TNO1792" s="62">
        <v>53131609</v>
      </c>
      <c r="TNP1792" s="62">
        <v>53131609</v>
      </c>
      <c r="TNQ1792" s="62">
        <v>53131609</v>
      </c>
      <c r="TNR1792" s="62">
        <v>53131609</v>
      </c>
      <c r="TNS1792" s="62">
        <v>53131609</v>
      </c>
      <c r="TNT1792" s="62">
        <v>53131609</v>
      </c>
      <c r="TNU1792" s="62">
        <v>53131609</v>
      </c>
      <c r="TNV1792" s="62">
        <v>53131609</v>
      </c>
      <c r="TNW1792" s="62">
        <v>53131609</v>
      </c>
      <c r="TNX1792" s="62">
        <v>53131609</v>
      </c>
      <c r="TNY1792" s="62">
        <v>53131609</v>
      </c>
      <c r="TNZ1792" s="62">
        <v>53131609</v>
      </c>
      <c r="TOA1792" s="62">
        <v>53131609</v>
      </c>
      <c r="TOB1792" s="62">
        <v>53131609</v>
      </c>
      <c r="TOC1792" s="62">
        <v>53131609</v>
      </c>
      <c r="TOD1792" s="62">
        <v>53131609</v>
      </c>
      <c r="TOE1792" s="62">
        <v>53131609</v>
      </c>
      <c r="TOF1792" s="62">
        <v>53131609</v>
      </c>
      <c r="TOG1792" s="62">
        <v>53131609</v>
      </c>
      <c r="TOH1792" s="62">
        <v>53131609</v>
      </c>
      <c r="TOI1792" s="62">
        <v>53131609</v>
      </c>
      <c r="TOJ1792" s="62">
        <v>53131609</v>
      </c>
      <c r="TOK1792" s="62">
        <v>53131609</v>
      </c>
      <c r="TOL1792" s="62">
        <v>53131609</v>
      </c>
      <c r="TOM1792" s="62">
        <v>53131609</v>
      </c>
      <c r="TON1792" s="62">
        <v>53131609</v>
      </c>
      <c r="TOO1792" s="62">
        <v>53131609</v>
      </c>
      <c r="TOP1792" s="62">
        <v>53131609</v>
      </c>
      <c r="TOQ1792" s="62">
        <v>53131609</v>
      </c>
      <c r="TOR1792" s="62">
        <v>53131609</v>
      </c>
      <c r="TOS1792" s="62">
        <v>53131609</v>
      </c>
      <c r="TOT1792" s="62">
        <v>53131609</v>
      </c>
      <c r="TOU1792" s="62">
        <v>53131609</v>
      </c>
      <c r="TOV1792" s="62">
        <v>53131609</v>
      </c>
      <c r="TOW1792" s="62">
        <v>53131609</v>
      </c>
      <c r="TOX1792" s="62">
        <v>53131609</v>
      </c>
      <c r="TOY1792" s="62">
        <v>53131609</v>
      </c>
      <c r="TOZ1792" s="62">
        <v>53131609</v>
      </c>
      <c r="TPA1792" s="62">
        <v>53131609</v>
      </c>
      <c r="TPB1792" s="62">
        <v>53131609</v>
      </c>
      <c r="TPC1792" s="62">
        <v>53131609</v>
      </c>
      <c r="TPD1792" s="62">
        <v>53131609</v>
      </c>
      <c r="TPE1792" s="62">
        <v>53131609</v>
      </c>
      <c r="TPF1792" s="62">
        <v>53131609</v>
      </c>
      <c r="TPG1792" s="62">
        <v>53131609</v>
      </c>
      <c r="TPH1792" s="62">
        <v>53131609</v>
      </c>
      <c r="TPI1792" s="62">
        <v>53131609</v>
      </c>
      <c r="TPJ1792" s="62">
        <v>53131609</v>
      </c>
      <c r="TPK1792" s="62">
        <v>53131609</v>
      </c>
      <c r="TPL1792" s="62">
        <v>53131609</v>
      </c>
      <c r="TPM1792" s="62">
        <v>53131609</v>
      </c>
      <c r="TPN1792" s="62">
        <v>53131609</v>
      </c>
      <c r="TPO1792" s="62">
        <v>53131609</v>
      </c>
      <c r="TPP1792" s="62">
        <v>53131609</v>
      </c>
      <c r="TPQ1792" s="62">
        <v>53131609</v>
      </c>
      <c r="TPR1792" s="62">
        <v>53131609</v>
      </c>
      <c r="TPS1792" s="62">
        <v>53131609</v>
      </c>
      <c r="TPT1792" s="62">
        <v>53131609</v>
      </c>
      <c r="TPU1792" s="62">
        <v>53131609</v>
      </c>
      <c r="TPV1792" s="62">
        <v>53131609</v>
      </c>
      <c r="TPW1792" s="62">
        <v>53131609</v>
      </c>
      <c r="TPX1792" s="62">
        <v>53131609</v>
      </c>
      <c r="TPY1792" s="62">
        <v>53131609</v>
      </c>
      <c r="TPZ1792" s="62">
        <v>53131609</v>
      </c>
      <c r="TQA1792" s="62">
        <v>53131609</v>
      </c>
      <c r="TQB1792" s="62">
        <v>53131609</v>
      </c>
      <c r="TQC1792" s="62">
        <v>53131609</v>
      </c>
      <c r="TQD1792" s="62">
        <v>53131609</v>
      </c>
      <c r="TQE1792" s="62">
        <v>53131609</v>
      </c>
      <c r="TQF1792" s="62">
        <v>53131609</v>
      </c>
      <c r="TQG1792" s="62">
        <v>53131609</v>
      </c>
      <c r="TQH1792" s="62">
        <v>53131609</v>
      </c>
      <c r="TQI1792" s="62">
        <v>53131609</v>
      </c>
      <c r="TQJ1792" s="62">
        <v>53131609</v>
      </c>
      <c r="TQK1792" s="62">
        <v>53131609</v>
      </c>
      <c r="TQL1792" s="62">
        <v>53131609</v>
      </c>
      <c r="TQM1792" s="62">
        <v>53131609</v>
      </c>
      <c r="TQN1792" s="62">
        <v>53131609</v>
      </c>
      <c r="TQO1792" s="62">
        <v>53131609</v>
      </c>
      <c r="TQP1792" s="62">
        <v>53131609</v>
      </c>
      <c r="TQQ1792" s="62">
        <v>53131609</v>
      </c>
      <c r="TQR1792" s="62">
        <v>53131609</v>
      </c>
      <c r="TQS1792" s="62">
        <v>53131609</v>
      </c>
      <c r="TQT1792" s="62">
        <v>53131609</v>
      </c>
      <c r="TQU1792" s="62">
        <v>53131609</v>
      </c>
      <c r="TQV1792" s="62">
        <v>53131609</v>
      </c>
      <c r="TQW1792" s="62">
        <v>53131609</v>
      </c>
      <c r="TQX1792" s="62">
        <v>53131609</v>
      </c>
      <c r="TQY1792" s="62">
        <v>53131609</v>
      </c>
      <c r="TQZ1792" s="62">
        <v>53131609</v>
      </c>
      <c r="TRA1792" s="62">
        <v>53131609</v>
      </c>
      <c r="TRB1792" s="62">
        <v>53131609</v>
      </c>
      <c r="TRC1792" s="62">
        <v>53131609</v>
      </c>
      <c r="TRD1792" s="62">
        <v>53131609</v>
      </c>
      <c r="TRE1792" s="62">
        <v>53131609</v>
      </c>
      <c r="TRF1792" s="62">
        <v>53131609</v>
      </c>
      <c r="TRG1792" s="62">
        <v>53131609</v>
      </c>
      <c r="TRH1792" s="62">
        <v>53131609</v>
      </c>
      <c r="TRI1792" s="62">
        <v>53131609</v>
      </c>
      <c r="TRJ1792" s="62">
        <v>53131609</v>
      </c>
      <c r="TRK1792" s="62">
        <v>53131609</v>
      </c>
      <c r="TRL1792" s="62">
        <v>53131609</v>
      </c>
      <c r="TRM1792" s="62">
        <v>53131609</v>
      </c>
      <c r="TRN1792" s="62">
        <v>53131609</v>
      </c>
      <c r="TRO1792" s="62">
        <v>53131609</v>
      </c>
      <c r="TRP1792" s="62">
        <v>53131609</v>
      </c>
      <c r="TRQ1792" s="62">
        <v>53131609</v>
      </c>
      <c r="TRR1792" s="62">
        <v>53131609</v>
      </c>
      <c r="TRS1792" s="62">
        <v>53131609</v>
      </c>
      <c r="TRT1792" s="62">
        <v>53131609</v>
      </c>
      <c r="TRU1792" s="62">
        <v>53131609</v>
      </c>
      <c r="TRV1792" s="62">
        <v>53131609</v>
      </c>
      <c r="TRW1792" s="62">
        <v>53131609</v>
      </c>
      <c r="TRX1792" s="62">
        <v>53131609</v>
      </c>
      <c r="TRY1792" s="62">
        <v>53131609</v>
      </c>
      <c r="TRZ1792" s="62">
        <v>53131609</v>
      </c>
      <c r="TSA1792" s="62">
        <v>53131609</v>
      </c>
      <c r="TSB1792" s="62">
        <v>53131609</v>
      </c>
      <c r="TSC1792" s="62">
        <v>53131609</v>
      </c>
      <c r="TSD1792" s="62">
        <v>53131609</v>
      </c>
      <c r="TSE1792" s="62">
        <v>53131609</v>
      </c>
      <c r="TSF1792" s="62">
        <v>53131609</v>
      </c>
      <c r="TSG1792" s="62">
        <v>53131609</v>
      </c>
      <c r="TSH1792" s="62">
        <v>53131609</v>
      </c>
      <c r="TSI1792" s="62">
        <v>53131609</v>
      </c>
      <c r="TSJ1792" s="62">
        <v>53131609</v>
      </c>
      <c r="TSK1792" s="62">
        <v>53131609</v>
      </c>
      <c r="TSL1792" s="62">
        <v>53131609</v>
      </c>
      <c r="TSM1792" s="62">
        <v>53131609</v>
      </c>
      <c r="TSN1792" s="62">
        <v>53131609</v>
      </c>
      <c r="TSO1792" s="62">
        <v>53131609</v>
      </c>
      <c r="TSP1792" s="62">
        <v>53131609</v>
      </c>
      <c r="TSQ1792" s="62">
        <v>53131609</v>
      </c>
      <c r="TSR1792" s="62">
        <v>53131609</v>
      </c>
      <c r="TSS1792" s="62">
        <v>53131609</v>
      </c>
      <c r="TST1792" s="62">
        <v>53131609</v>
      </c>
      <c r="TSU1792" s="62">
        <v>53131609</v>
      </c>
      <c r="TSV1792" s="62">
        <v>53131609</v>
      </c>
      <c r="TSW1792" s="62">
        <v>53131609</v>
      </c>
      <c r="TSX1792" s="62">
        <v>53131609</v>
      </c>
      <c r="TSY1792" s="62">
        <v>53131609</v>
      </c>
      <c r="TSZ1792" s="62">
        <v>53131609</v>
      </c>
      <c r="TTA1792" s="62">
        <v>53131609</v>
      </c>
      <c r="TTB1792" s="62">
        <v>53131609</v>
      </c>
      <c r="TTC1792" s="62">
        <v>53131609</v>
      </c>
      <c r="TTD1792" s="62">
        <v>53131609</v>
      </c>
      <c r="TTE1792" s="62">
        <v>53131609</v>
      </c>
      <c r="TTF1792" s="62">
        <v>53131609</v>
      </c>
      <c r="TTG1792" s="62">
        <v>53131609</v>
      </c>
      <c r="TTH1792" s="62">
        <v>53131609</v>
      </c>
      <c r="TTI1792" s="62">
        <v>53131609</v>
      </c>
      <c r="TTJ1792" s="62">
        <v>53131609</v>
      </c>
      <c r="TTK1792" s="62">
        <v>53131609</v>
      </c>
      <c r="TTL1792" s="62">
        <v>53131609</v>
      </c>
      <c r="TTM1792" s="62">
        <v>53131609</v>
      </c>
      <c r="TTN1792" s="62">
        <v>53131609</v>
      </c>
      <c r="TTO1792" s="62">
        <v>53131609</v>
      </c>
      <c r="TTP1792" s="62">
        <v>53131609</v>
      </c>
      <c r="TTQ1792" s="62">
        <v>53131609</v>
      </c>
      <c r="TTR1792" s="62">
        <v>53131609</v>
      </c>
      <c r="TTS1792" s="62">
        <v>53131609</v>
      </c>
      <c r="TTT1792" s="62">
        <v>53131609</v>
      </c>
      <c r="TTU1792" s="62">
        <v>53131609</v>
      </c>
      <c r="TTV1792" s="62">
        <v>53131609</v>
      </c>
      <c r="TTW1792" s="62">
        <v>53131609</v>
      </c>
      <c r="TTX1792" s="62">
        <v>53131609</v>
      </c>
      <c r="TTY1792" s="62">
        <v>53131609</v>
      </c>
      <c r="TTZ1792" s="62">
        <v>53131609</v>
      </c>
      <c r="TUA1792" s="62">
        <v>53131609</v>
      </c>
      <c r="TUB1792" s="62">
        <v>53131609</v>
      </c>
      <c r="TUC1792" s="62">
        <v>53131609</v>
      </c>
      <c r="TUD1792" s="62">
        <v>53131609</v>
      </c>
      <c r="TUE1792" s="62">
        <v>53131609</v>
      </c>
      <c r="TUF1792" s="62">
        <v>53131609</v>
      </c>
      <c r="TUG1792" s="62">
        <v>53131609</v>
      </c>
      <c r="TUH1792" s="62">
        <v>53131609</v>
      </c>
      <c r="TUI1792" s="62">
        <v>53131609</v>
      </c>
      <c r="TUJ1792" s="62">
        <v>53131609</v>
      </c>
      <c r="TUK1792" s="62">
        <v>53131609</v>
      </c>
      <c r="TUL1792" s="62">
        <v>53131609</v>
      </c>
      <c r="TUM1792" s="62">
        <v>53131609</v>
      </c>
      <c r="TUN1792" s="62">
        <v>53131609</v>
      </c>
      <c r="TUO1792" s="62">
        <v>53131609</v>
      </c>
      <c r="TUP1792" s="62">
        <v>53131609</v>
      </c>
      <c r="TUQ1792" s="62">
        <v>53131609</v>
      </c>
      <c r="TUR1792" s="62">
        <v>53131609</v>
      </c>
      <c r="TUS1792" s="62">
        <v>53131609</v>
      </c>
      <c r="TUT1792" s="62">
        <v>53131609</v>
      </c>
      <c r="TUU1792" s="62">
        <v>53131609</v>
      </c>
      <c r="TUV1792" s="62">
        <v>53131609</v>
      </c>
      <c r="TUW1792" s="62">
        <v>53131609</v>
      </c>
      <c r="TUX1792" s="62">
        <v>53131609</v>
      </c>
      <c r="TUY1792" s="62">
        <v>53131609</v>
      </c>
      <c r="TUZ1792" s="62">
        <v>53131609</v>
      </c>
      <c r="TVA1792" s="62">
        <v>53131609</v>
      </c>
      <c r="TVB1792" s="62">
        <v>53131609</v>
      </c>
      <c r="TVC1792" s="62">
        <v>53131609</v>
      </c>
      <c r="TVD1792" s="62">
        <v>53131609</v>
      </c>
      <c r="TVE1792" s="62">
        <v>53131609</v>
      </c>
      <c r="TVF1792" s="62">
        <v>53131609</v>
      </c>
      <c r="TVG1792" s="62">
        <v>53131609</v>
      </c>
      <c r="TVH1792" s="62">
        <v>53131609</v>
      </c>
      <c r="TVI1792" s="62">
        <v>53131609</v>
      </c>
      <c r="TVJ1792" s="62">
        <v>53131609</v>
      </c>
      <c r="TVK1792" s="62">
        <v>53131609</v>
      </c>
      <c r="TVL1792" s="62">
        <v>53131609</v>
      </c>
      <c r="TVM1792" s="62">
        <v>53131609</v>
      </c>
      <c r="TVN1792" s="62">
        <v>53131609</v>
      </c>
      <c r="TVO1792" s="62">
        <v>53131609</v>
      </c>
      <c r="TVP1792" s="62">
        <v>53131609</v>
      </c>
      <c r="TVQ1792" s="62">
        <v>53131609</v>
      </c>
      <c r="TVR1792" s="62">
        <v>53131609</v>
      </c>
      <c r="TVS1792" s="62">
        <v>53131609</v>
      </c>
      <c r="TVT1792" s="62">
        <v>53131609</v>
      </c>
      <c r="TVU1792" s="62">
        <v>53131609</v>
      </c>
      <c r="TVV1792" s="62">
        <v>53131609</v>
      </c>
      <c r="TVW1792" s="62">
        <v>53131609</v>
      </c>
      <c r="TVX1792" s="62">
        <v>53131609</v>
      </c>
      <c r="TVY1792" s="62">
        <v>53131609</v>
      </c>
      <c r="TVZ1792" s="62">
        <v>53131609</v>
      </c>
      <c r="TWA1792" s="62">
        <v>53131609</v>
      </c>
      <c r="TWB1792" s="62">
        <v>53131609</v>
      </c>
      <c r="TWC1792" s="62">
        <v>53131609</v>
      </c>
      <c r="TWD1792" s="62">
        <v>53131609</v>
      </c>
      <c r="TWE1792" s="62">
        <v>53131609</v>
      </c>
      <c r="TWF1792" s="62">
        <v>53131609</v>
      </c>
      <c r="TWG1792" s="62">
        <v>53131609</v>
      </c>
      <c r="TWH1792" s="62">
        <v>53131609</v>
      </c>
      <c r="TWI1792" s="62">
        <v>53131609</v>
      </c>
      <c r="TWJ1792" s="62">
        <v>53131609</v>
      </c>
      <c r="TWK1792" s="62">
        <v>53131609</v>
      </c>
      <c r="TWL1792" s="62">
        <v>53131609</v>
      </c>
      <c r="TWM1792" s="62">
        <v>53131609</v>
      </c>
      <c r="TWN1792" s="62">
        <v>53131609</v>
      </c>
      <c r="TWO1792" s="62">
        <v>53131609</v>
      </c>
      <c r="TWP1792" s="62">
        <v>53131609</v>
      </c>
      <c r="TWQ1792" s="62">
        <v>53131609</v>
      </c>
      <c r="TWR1792" s="62">
        <v>53131609</v>
      </c>
      <c r="TWS1792" s="62">
        <v>53131609</v>
      </c>
      <c r="TWT1792" s="62">
        <v>53131609</v>
      </c>
      <c r="TWU1792" s="62">
        <v>53131609</v>
      </c>
      <c r="TWV1792" s="62">
        <v>53131609</v>
      </c>
      <c r="TWW1792" s="62">
        <v>53131609</v>
      </c>
      <c r="TWX1792" s="62">
        <v>53131609</v>
      </c>
      <c r="TWY1792" s="62">
        <v>53131609</v>
      </c>
      <c r="TWZ1792" s="62">
        <v>53131609</v>
      </c>
      <c r="TXA1792" s="62">
        <v>53131609</v>
      </c>
      <c r="TXB1792" s="62">
        <v>53131609</v>
      </c>
      <c r="TXC1792" s="62">
        <v>53131609</v>
      </c>
      <c r="TXD1792" s="62">
        <v>53131609</v>
      </c>
      <c r="TXE1792" s="62">
        <v>53131609</v>
      </c>
      <c r="TXF1792" s="62">
        <v>53131609</v>
      </c>
      <c r="TXG1792" s="62">
        <v>53131609</v>
      </c>
      <c r="TXH1792" s="62">
        <v>53131609</v>
      </c>
      <c r="TXI1792" s="62">
        <v>53131609</v>
      </c>
      <c r="TXJ1792" s="62">
        <v>53131609</v>
      </c>
      <c r="TXK1792" s="62">
        <v>53131609</v>
      </c>
      <c r="TXL1792" s="62">
        <v>53131609</v>
      </c>
      <c r="TXM1792" s="62">
        <v>53131609</v>
      </c>
      <c r="TXN1792" s="62">
        <v>53131609</v>
      </c>
      <c r="TXO1792" s="62">
        <v>53131609</v>
      </c>
      <c r="TXP1792" s="62">
        <v>53131609</v>
      </c>
      <c r="TXQ1792" s="62">
        <v>53131609</v>
      </c>
      <c r="TXR1792" s="62">
        <v>53131609</v>
      </c>
      <c r="TXS1792" s="62">
        <v>53131609</v>
      </c>
      <c r="TXT1792" s="62">
        <v>53131609</v>
      </c>
      <c r="TXU1792" s="62">
        <v>53131609</v>
      </c>
      <c r="TXV1792" s="62">
        <v>53131609</v>
      </c>
      <c r="TXW1792" s="62">
        <v>53131609</v>
      </c>
      <c r="TXX1792" s="62">
        <v>53131609</v>
      </c>
      <c r="TXY1792" s="62">
        <v>53131609</v>
      </c>
      <c r="TXZ1792" s="62">
        <v>53131609</v>
      </c>
      <c r="TYA1792" s="62">
        <v>53131609</v>
      </c>
      <c r="TYB1792" s="62">
        <v>53131609</v>
      </c>
      <c r="TYC1792" s="62">
        <v>53131609</v>
      </c>
      <c r="TYD1792" s="62">
        <v>53131609</v>
      </c>
      <c r="TYE1792" s="62">
        <v>53131609</v>
      </c>
      <c r="TYF1792" s="62">
        <v>53131609</v>
      </c>
      <c r="TYG1792" s="62">
        <v>53131609</v>
      </c>
      <c r="TYH1792" s="62">
        <v>53131609</v>
      </c>
      <c r="TYI1792" s="62">
        <v>53131609</v>
      </c>
      <c r="TYJ1792" s="62">
        <v>53131609</v>
      </c>
      <c r="TYK1792" s="62">
        <v>53131609</v>
      </c>
      <c r="TYL1792" s="62">
        <v>53131609</v>
      </c>
      <c r="TYM1792" s="62">
        <v>53131609</v>
      </c>
      <c r="TYN1792" s="62">
        <v>53131609</v>
      </c>
      <c r="TYO1792" s="62">
        <v>53131609</v>
      </c>
      <c r="TYP1792" s="62">
        <v>53131609</v>
      </c>
      <c r="TYQ1792" s="62">
        <v>53131609</v>
      </c>
      <c r="TYR1792" s="62">
        <v>53131609</v>
      </c>
      <c r="TYS1792" s="62">
        <v>53131609</v>
      </c>
      <c r="TYT1792" s="62">
        <v>53131609</v>
      </c>
      <c r="TYU1792" s="62">
        <v>53131609</v>
      </c>
      <c r="TYV1792" s="62">
        <v>53131609</v>
      </c>
      <c r="TYW1792" s="62">
        <v>53131609</v>
      </c>
      <c r="TYX1792" s="62">
        <v>53131609</v>
      </c>
      <c r="TYY1792" s="62">
        <v>53131609</v>
      </c>
      <c r="TYZ1792" s="62">
        <v>53131609</v>
      </c>
      <c r="TZA1792" s="62">
        <v>53131609</v>
      </c>
      <c r="TZB1792" s="62">
        <v>53131609</v>
      </c>
      <c r="TZC1792" s="62">
        <v>53131609</v>
      </c>
      <c r="TZD1792" s="62">
        <v>53131609</v>
      </c>
      <c r="TZE1792" s="62">
        <v>53131609</v>
      </c>
      <c r="TZF1792" s="62">
        <v>53131609</v>
      </c>
      <c r="TZG1792" s="62">
        <v>53131609</v>
      </c>
      <c r="TZH1792" s="62">
        <v>53131609</v>
      </c>
      <c r="TZI1792" s="62">
        <v>53131609</v>
      </c>
      <c r="TZJ1792" s="62">
        <v>53131609</v>
      </c>
      <c r="TZK1792" s="62">
        <v>53131609</v>
      </c>
      <c r="TZL1792" s="62">
        <v>53131609</v>
      </c>
      <c r="TZM1792" s="62">
        <v>53131609</v>
      </c>
      <c r="TZN1792" s="62">
        <v>53131609</v>
      </c>
      <c r="TZO1792" s="62">
        <v>53131609</v>
      </c>
      <c r="TZP1792" s="62">
        <v>53131609</v>
      </c>
      <c r="TZQ1792" s="62">
        <v>53131609</v>
      </c>
      <c r="TZR1792" s="62">
        <v>53131609</v>
      </c>
      <c r="TZS1792" s="62">
        <v>53131609</v>
      </c>
      <c r="TZT1792" s="62">
        <v>53131609</v>
      </c>
      <c r="TZU1792" s="62">
        <v>53131609</v>
      </c>
      <c r="TZV1792" s="62">
        <v>53131609</v>
      </c>
      <c r="TZW1792" s="62">
        <v>53131609</v>
      </c>
      <c r="TZX1792" s="62">
        <v>53131609</v>
      </c>
      <c r="TZY1792" s="62">
        <v>53131609</v>
      </c>
      <c r="TZZ1792" s="62">
        <v>53131609</v>
      </c>
      <c r="UAA1792" s="62">
        <v>53131609</v>
      </c>
      <c r="UAB1792" s="62">
        <v>53131609</v>
      </c>
      <c r="UAC1792" s="62">
        <v>53131609</v>
      </c>
      <c r="UAD1792" s="62">
        <v>53131609</v>
      </c>
      <c r="UAE1792" s="62">
        <v>53131609</v>
      </c>
      <c r="UAF1792" s="62">
        <v>53131609</v>
      </c>
      <c r="UAG1792" s="62">
        <v>53131609</v>
      </c>
      <c r="UAH1792" s="62">
        <v>53131609</v>
      </c>
      <c r="UAI1792" s="62">
        <v>53131609</v>
      </c>
      <c r="UAJ1792" s="62">
        <v>53131609</v>
      </c>
      <c r="UAK1792" s="62">
        <v>53131609</v>
      </c>
      <c r="UAL1792" s="62">
        <v>53131609</v>
      </c>
      <c r="UAM1792" s="62">
        <v>53131609</v>
      </c>
      <c r="UAN1792" s="62">
        <v>53131609</v>
      </c>
      <c r="UAO1792" s="62">
        <v>53131609</v>
      </c>
      <c r="UAP1792" s="62">
        <v>53131609</v>
      </c>
      <c r="UAQ1792" s="62">
        <v>53131609</v>
      </c>
      <c r="UAR1792" s="62">
        <v>53131609</v>
      </c>
      <c r="UAS1792" s="62">
        <v>53131609</v>
      </c>
      <c r="UAT1792" s="62">
        <v>53131609</v>
      </c>
      <c r="UAU1792" s="62">
        <v>53131609</v>
      </c>
      <c r="UAV1792" s="62">
        <v>53131609</v>
      </c>
      <c r="UAW1792" s="62">
        <v>53131609</v>
      </c>
      <c r="UAX1792" s="62">
        <v>53131609</v>
      </c>
      <c r="UAY1792" s="62">
        <v>53131609</v>
      </c>
      <c r="UAZ1792" s="62">
        <v>53131609</v>
      </c>
      <c r="UBA1792" s="62">
        <v>53131609</v>
      </c>
      <c r="UBB1792" s="62">
        <v>53131609</v>
      </c>
      <c r="UBC1792" s="62">
        <v>53131609</v>
      </c>
      <c r="UBD1792" s="62">
        <v>53131609</v>
      </c>
      <c r="UBE1792" s="62">
        <v>53131609</v>
      </c>
      <c r="UBF1792" s="62">
        <v>53131609</v>
      </c>
      <c r="UBG1792" s="62">
        <v>53131609</v>
      </c>
      <c r="UBH1792" s="62">
        <v>53131609</v>
      </c>
      <c r="UBI1792" s="62">
        <v>53131609</v>
      </c>
      <c r="UBJ1792" s="62">
        <v>53131609</v>
      </c>
      <c r="UBK1792" s="62">
        <v>53131609</v>
      </c>
      <c r="UBL1792" s="62">
        <v>53131609</v>
      </c>
      <c r="UBM1792" s="62">
        <v>53131609</v>
      </c>
      <c r="UBN1792" s="62">
        <v>53131609</v>
      </c>
      <c r="UBO1792" s="62">
        <v>53131609</v>
      </c>
      <c r="UBP1792" s="62">
        <v>53131609</v>
      </c>
      <c r="UBQ1792" s="62">
        <v>53131609</v>
      </c>
      <c r="UBR1792" s="62">
        <v>53131609</v>
      </c>
      <c r="UBS1792" s="62">
        <v>53131609</v>
      </c>
      <c r="UBT1792" s="62">
        <v>53131609</v>
      </c>
      <c r="UBU1792" s="62">
        <v>53131609</v>
      </c>
      <c r="UBV1792" s="62">
        <v>53131609</v>
      </c>
      <c r="UBW1792" s="62">
        <v>53131609</v>
      </c>
      <c r="UBX1792" s="62">
        <v>53131609</v>
      </c>
      <c r="UBY1792" s="62">
        <v>53131609</v>
      </c>
      <c r="UBZ1792" s="62">
        <v>53131609</v>
      </c>
      <c r="UCA1792" s="62">
        <v>53131609</v>
      </c>
      <c r="UCB1792" s="62">
        <v>53131609</v>
      </c>
      <c r="UCC1792" s="62">
        <v>53131609</v>
      </c>
      <c r="UCD1792" s="62">
        <v>53131609</v>
      </c>
      <c r="UCE1792" s="62">
        <v>53131609</v>
      </c>
      <c r="UCF1792" s="62">
        <v>53131609</v>
      </c>
      <c r="UCG1792" s="62">
        <v>53131609</v>
      </c>
      <c r="UCH1792" s="62">
        <v>53131609</v>
      </c>
      <c r="UCI1792" s="62">
        <v>53131609</v>
      </c>
      <c r="UCJ1792" s="62">
        <v>53131609</v>
      </c>
      <c r="UCK1792" s="62">
        <v>53131609</v>
      </c>
      <c r="UCL1792" s="62">
        <v>53131609</v>
      </c>
      <c r="UCM1792" s="62">
        <v>53131609</v>
      </c>
      <c r="UCN1792" s="62">
        <v>53131609</v>
      </c>
      <c r="UCO1792" s="62">
        <v>53131609</v>
      </c>
      <c r="UCP1792" s="62">
        <v>53131609</v>
      </c>
      <c r="UCQ1792" s="62">
        <v>53131609</v>
      </c>
      <c r="UCR1792" s="62">
        <v>53131609</v>
      </c>
      <c r="UCS1792" s="62">
        <v>53131609</v>
      </c>
      <c r="UCT1792" s="62">
        <v>53131609</v>
      </c>
      <c r="UCU1792" s="62">
        <v>53131609</v>
      </c>
      <c r="UCV1792" s="62">
        <v>53131609</v>
      </c>
      <c r="UCW1792" s="62">
        <v>53131609</v>
      </c>
      <c r="UCX1792" s="62">
        <v>53131609</v>
      </c>
      <c r="UCY1792" s="62">
        <v>53131609</v>
      </c>
      <c r="UCZ1792" s="62">
        <v>53131609</v>
      </c>
      <c r="UDA1792" s="62">
        <v>53131609</v>
      </c>
      <c r="UDB1792" s="62">
        <v>53131609</v>
      </c>
      <c r="UDC1792" s="62">
        <v>53131609</v>
      </c>
      <c r="UDD1792" s="62">
        <v>53131609</v>
      </c>
      <c r="UDE1792" s="62">
        <v>53131609</v>
      </c>
      <c r="UDF1792" s="62">
        <v>53131609</v>
      </c>
      <c r="UDG1792" s="62">
        <v>53131609</v>
      </c>
      <c r="UDH1792" s="62">
        <v>53131609</v>
      </c>
      <c r="UDI1792" s="62">
        <v>53131609</v>
      </c>
      <c r="UDJ1792" s="62">
        <v>53131609</v>
      </c>
      <c r="UDK1792" s="62">
        <v>53131609</v>
      </c>
      <c r="UDL1792" s="62">
        <v>53131609</v>
      </c>
      <c r="UDM1792" s="62">
        <v>53131609</v>
      </c>
      <c r="UDN1792" s="62">
        <v>53131609</v>
      </c>
      <c r="UDO1792" s="62">
        <v>53131609</v>
      </c>
      <c r="UDP1792" s="62">
        <v>53131609</v>
      </c>
      <c r="UDQ1792" s="62">
        <v>53131609</v>
      </c>
      <c r="UDR1792" s="62">
        <v>53131609</v>
      </c>
      <c r="UDS1792" s="62">
        <v>53131609</v>
      </c>
      <c r="UDT1792" s="62">
        <v>53131609</v>
      </c>
      <c r="UDU1792" s="62">
        <v>53131609</v>
      </c>
      <c r="UDV1792" s="62">
        <v>53131609</v>
      </c>
      <c r="UDW1792" s="62">
        <v>53131609</v>
      </c>
      <c r="UDX1792" s="62">
        <v>53131609</v>
      </c>
      <c r="UDY1792" s="62">
        <v>53131609</v>
      </c>
      <c r="UDZ1792" s="62">
        <v>53131609</v>
      </c>
      <c r="UEA1792" s="62">
        <v>53131609</v>
      </c>
      <c r="UEB1792" s="62">
        <v>53131609</v>
      </c>
      <c r="UEC1792" s="62">
        <v>53131609</v>
      </c>
      <c r="UED1792" s="62">
        <v>53131609</v>
      </c>
      <c r="UEE1792" s="62">
        <v>53131609</v>
      </c>
      <c r="UEF1792" s="62">
        <v>53131609</v>
      </c>
      <c r="UEG1792" s="62">
        <v>53131609</v>
      </c>
      <c r="UEH1792" s="62">
        <v>53131609</v>
      </c>
      <c r="UEI1792" s="62">
        <v>53131609</v>
      </c>
      <c r="UEJ1792" s="62">
        <v>53131609</v>
      </c>
      <c r="UEK1792" s="62">
        <v>53131609</v>
      </c>
      <c r="UEL1792" s="62">
        <v>53131609</v>
      </c>
      <c r="UEM1792" s="62">
        <v>53131609</v>
      </c>
      <c r="UEN1792" s="62">
        <v>53131609</v>
      </c>
      <c r="UEO1792" s="62">
        <v>53131609</v>
      </c>
      <c r="UEP1792" s="62">
        <v>53131609</v>
      </c>
      <c r="UEQ1792" s="62">
        <v>53131609</v>
      </c>
      <c r="UER1792" s="62">
        <v>53131609</v>
      </c>
      <c r="UES1792" s="62">
        <v>53131609</v>
      </c>
      <c r="UET1792" s="62">
        <v>53131609</v>
      </c>
      <c r="UEU1792" s="62">
        <v>53131609</v>
      </c>
      <c r="UEV1792" s="62">
        <v>53131609</v>
      </c>
      <c r="UEW1792" s="62">
        <v>53131609</v>
      </c>
      <c r="UEX1792" s="62">
        <v>53131609</v>
      </c>
      <c r="UEY1792" s="62">
        <v>53131609</v>
      </c>
      <c r="UEZ1792" s="62">
        <v>53131609</v>
      </c>
      <c r="UFA1792" s="62">
        <v>53131609</v>
      </c>
      <c r="UFB1792" s="62">
        <v>53131609</v>
      </c>
      <c r="UFC1792" s="62">
        <v>53131609</v>
      </c>
      <c r="UFD1792" s="62">
        <v>53131609</v>
      </c>
      <c r="UFE1792" s="62">
        <v>53131609</v>
      </c>
      <c r="UFF1792" s="62">
        <v>53131609</v>
      </c>
      <c r="UFG1792" s="62">
        <v>53131609</v>
      </c>
      <c r="UFH1792" s="62">
        <v>53131609</v>
      </c>
      <c r="UFI1792" s="62">
        <v>53131609</v>
      </c>
      <c r="UFJ1792" s="62">
        <v>53131609</v>
      </c>
      <c r="UFK1792" s="62">
        <v>53131609</v>
      </c>
      <c r="UFL1792" s="62">
        <v>53131609</v>
      </c>
      <c r="UFM1792" s="62">
        <v>53131609</v>
      </c>
      <c r="UFN1792" s="62">
        <v>53131609</v>
      </c>
      <c r="UFO1792" s="62">
        <v>53131609</v>
      </c>
      <c r="UFP1792" s="62">
        <v>53131609</v>
      </c>
      <c r="UFQ1792" s="62">
        <v>53131609</v>
      </c>
      <c r="UFR1792" s="62">
        <v>53131609</v>
      </c>
      <c r="UFS1792" s="62">
        <v>53131609</v>
      </c>
      <c r="UFT1792" s="62">
        <v>53131609</v>
      </c>
      <c r="UFU1792" s="62">
        <v>53131609</v>
      </c>
      <c r="UFV1792" s="62">
        <v>53131609</v>
      </c>
      <c r="UFW1792" s="62">
        <v>53131609</v>
      </c>
      <c r="UFX1792" s="62">
        <v>53131609</v>
      </c>
      <c r="UFY1792" s="62">
        <v>53131609</v>
      </c>
      <c r="UFZ1792" s="62">
        <v>53131609</v>
      </c>
      <c r="UGA1792" s="62">
        <v>53131609</v>
      </c>
      <c r="UGB1792" s="62">
        <v>53131609</v>
      </c>
      <c r="UGC1792" s="62">
        <v>53131609</v>
      </c>
      <c r="UGD1792" s="62">
        <v>53131609</v>
      </c>
      <c r="UGE1792" s="62">
        <v>53131609</v>
      </c>
      <c r="UGF1792" s="62">
        <v>53131609</v>
      </c>
      <c r="UGG1792" s="62">
        <v>53131609</v>
      </c>
      <c r="UGH1792" s="62">
        <v>53131609</v>
      </c>
      <c r="UGI1792" s="62">
        <v>53131609</v>
      </c>
      <c r="UGJ1792" s="62">
        <v>53131609</v>
      </c>
      <c r="UGK1792" s="62">
        <v>53131609</v>
      </c>
      <c r="UGL1792" s="62">
        <v>53131609</v>
      </c>
      <c r="UGM1792" s="62">
        <v>53131609</v>
      </c>
      <c r="UGN1792" s="62">
        <v>53131609</v>
      </c>
      <c r="UGO1792" s="62">
        <v>53131609</v>
      </c>
      <c r="UGP1792" s="62">
        <v>53131609</v>
      </c>
      <c r="UGQ1792" s="62">
        <v>53131609</v>
      </c>
      <c r="UGR1792" s="62">
        <v>53131609</v>
      </c>
      <c r="UGS1792" s="62">
        <v>53131609</v>
      </c>
      <c r="UGT1792" s="62">
        <v>53131609</v>
      </c>
      <c r="UGU1792" s="62">
        <v>53131609</v>
      </c>
      <c r="UGV1792" s="62">
        <v>53131609</v>
      </c>
      <c r="UGW1792" s="62">
        <v>53131609</v>
      </c>
      <c r="UGX1792" s="62">
        <v>53131609</v>
      </c>
      <c r="UGY1792" s="62">
        <v>53131609</v>
      </c>
      <c r="UGZ1792" s="62">
        <v>53131609</v>
      </c>
      <c r="UHA1792" s="62">
        <v>53131609</v>
      </c>
      <c r="UHB1792" s="62">
        <v>53131609</v>
      </c>
      <c r="UHC1792" s="62">
        <v>53131609</v>
      </c>
      <c r="UHD1792" s="62">
        <v>53131609</v>
      </c>
      <c r="UHE1792" s="62">
        <v>53131609</v>
      </c>
      <c r="UHF1792" s="62">
        <v>53131609</v>
      </c>
      <c r="UHG1792" s="62">
        <v>53131609</v>
      </c>
      <c r="UHH1792" s="62">
        <v>53131609</v>
      </c>
      <c r="UHI1792" s="62">
        <v>53131609</v>
      </c>
      <c r="UHJ1792" s="62">
        <v>53131609</v>
      </c>
      <c r="UHK1792" s="62">
        <v>53131609</v>
      </c>
      <c r="UHL1792" s="62">
        <v>53131609</v>
      </c>
      <c r="UHM1792" s="62">
        <v>53131609</v>
      </c>
      <c r="UHN1792" s="62">
        <v>53131609</v>
      </c>
      <c r="UHO1792" s="62">
        <v>53131609</v>
      </c>
      <c r="UHP1792" s="62">
        <v>53131609</v>
      </c>
      <c r="UHQ1792" s="62">
        <v>53131609</v>
      </c>
      <c r="UHR1792" s="62">
        <v>53131609</v>
      </c>
      <c r="UHS1792" s="62">
        <v>53131609</v>
      </c>
      <c r="UHT1792" s="62">
        <v>53131609</v>
      </c>
      <c r="UHU1792" s="62">
        <v>53131609</v>
      </c>
      <c r="UHV1792" s="62">
        <v>53131609</v>
      </c>
      <c r="UHW1792" s="62">
        <v>53131609</v>
      </c>
      <c r="UHX1792" s="62">
        <v>53131609</v>
      </c>
      <c r="UHY1792" s="62">
        <v>53131609</v>
      </c>
      <c r="UHZ1792" s="62">
        <v>53131609</v>
      </c>
      <c r="UIA1792" s="62">
        <v>53131609</v>
      </c>
      <c r="UIB1792" s="62">
        <v>53131609</v>
      </c>
      <c r="UIC1792" s="62">
        <v>53131609</v>
      </c>
      <c r="UID1792" s="62">
        <v>53131609</v>
      </c>
      <c r="UIE1792" s="62">
        <v>53131609</v>
      </c>
      <c r="UIF1792" s="62">
        <v>53131609</v>
      </c>
      <c r="UIG1792" s="62">
        <v>53131609</v>
      </c>
      <c r="UIH1792" s="62">
        <v>53131609</v>
      </c>
      <c r="UII1792" s="62">
        <v>53131609</v>
      </c>
      <c r="UIJ1792" s="62">
        <v>53131609</v>
      </c>
      <c r="UIK1792" s="62">
        <v>53131609</v>
      </c>
      <c r="UIL1792" s="62">
        <v>53131609</v>
      </c>
      <c r="UIM1792" s="62">
        <v>53131609</v>
      </c>
      <c r="UIN1792" s="62">
        <v>53131609</v>
      </c>
      <c r="UIO1792" s="62">
        <v>53131609</v>
      </c>
      <c r="UIP1792" s="62">
        <v>53131609</v>
      </c>
      <c r="UIQ1792" s="62">
        <v>53131609</v>
      </c>
      <c r="UIR1792" s="62">
        <v>53131609</v>
      </c>
      <c r="UIS1792" s="62">
        <v>53131609</v>
      </c>
      <c r="UIT1792" s="62">
        <v>53131609</v>
      </c>
      <c r="UIU1792" s="62">
        <v>53131609</v>
      </c>
      <c r="UIV1792" s="62">
        <v>53131609</v>
      </c>
      <c r="UIW1792" s="62">
        <v>53131609</v>
      </c>
      <c r="UIX1792" s="62">
        <v>53131609</v>
      </c>
      <c r="UIY1792" s="62">
        <v>53131609</v>
      </c>
      <c r="UIZ1792" s="62">
        <v>53131609</v>
      </c>
      <c r="UJA1792" s="62">
        <v>53131609</v>
      </c>
      <c r="UJB1792" s="62">
        <v>53131609</v>
      </c>
      <c r="UJC1792" s="62">
        <v>53131609</v>
      </c>
      <c r="UJD1792" s="62">
        <v>53131609</v>
      </c>
      <c r="UJE1792" s="62">
        <v>53131609</v>
      </c>
      <c r="UJF1792" s="62">
        <v>53131609</v>
      </c>
      <c r="UJG1792" s="62">
        <v>53131609</v>
      </c>
      <c r="UJH1792" s="62">
        <v>53131609</v>
      </c>
      <c r="UJI1792" s="62">
        <v>53131609</v>
      </c>
      <c r="UJJ1792" s="62">
        <v>53131609</v>
      </c>
      <c r="UJK1792" s="62">
        <v>53131609</v>
      </c>
      <c r="UJL1792" s="62">
        <v>53131609</v>
      </c>
      <c r="UJM1792" s="62">
        <v>53131609</v>
      </c>
      <c r="UJN1792" s="62">
        <v>53131609</v>
      </c>
      <c r="UJO1792" s="62">
        <v>53131609</v>
      </c>
      <c r="UJP1792" s="62">
        <v>53131609</v>
      </c>
      <c r="UJQ1792" s="62">
        <v>53131609</v>
      </c>
      <c r="UJR1792" s="62">
        <v>53131609</v>
      </c>
      <c r="UJS1792" s="62">
        <v>53131609</v>
      </c>
      <c r="UJT1792" s="62">
        <v>53131609</v>
      </c>
      <c r="UJU1792" s="62">
        <v>53131609</v>
      </c>
      <c r="UJV1792" s="62">
        <v>53131609</v>
      </c>
      <c r="UJW1792" s="62">
        <v>53131609</v>
      </c>
      <c r="UJX1792" s="62">
        <v>53131609</v>
      </c>
      <c r="UJY1792" s="62">
        <v>53131609</v>
      </c>
      <c r="UJZ1792" s="62">
        <v>53131609</v>
      </c>
      <c r="UKA1792" s="62">
        <v>53131609</v>
      </c>
      <c r="UKB1792" s="62">
        <v>53131609</v>
      </c>
      <c r="UKC1792" s="62">
        <v>53131609</v>
      </c>
      <c r="UKD1792" s="62">
        <v>53131609</v>
      </c>
      <c r="UKE1792" s="62">
        <v>53131609</v>
      </c>
      <c r="UKF1792" s="62">
        <v>53131609</v>
      </c>
      <c r="UKG1792" s="62">
        <v>53131609</v>
      </c>
      <c r="UKH1792" s="62">
        <v>53131609</v>
      </c>
      <c r="UKI1792" s="62">
        <v>53131609</v>
      </c>
      <c r="UKJ1792" s="62">
        <v>53131609</v>
      </c>
      <c r="UKK1792" s="62">
        <v>53131609</v>
      </c>
      <c r="UKL1792" s="62">
        <v>53131609</v>
      </c>
      <c r="UKM1792" s="62">
        <v>53131609</v>
      </c>
      <c r="UKN1792" s="62">
        <v>53131609</v>
      </c>
      <c r="UKO1792" s="62">
        <v>53131609</v>
      </c>
      <c r="UKP1792" s="62">
        <v>53131609</v>
      </c>
      <c r="UKQ1792" s="62">
        <v>53131609</v>
      </c>
      <c r="UKR1792" s="62">
        <v>53131609</v>
      </c>
      <c r="UKS1792" s="62">
        <v>53131609</v>
      </c>
      <c r="UKT1792" s="62">
        <v>53131609</v>
      </c>
      <c r="UKU1792" s="62">
        <v>53131609</v>
      </c>
      <c r="UKV1792" s="62">
        <v>53131609</v>
      </c>
      <c r="UKW1792" s="62">
        <v>53131609</v>
      </c>
      <c r="UKX1792" s="62">
        <v>53131609</v>
      </c>
      <c r="UKY1792" s="62">
        <v>53131609</v>
      </c>
      <c r="UKZ1792" s="62">
        <v>53131609</v>
      </c>
      <c r="ULA1792" s="62">
        <v>53131609</v>
      </c>
      <c r="ULB1792" s="62">
        <v>53131609</v>
      </c>
      <c r="ULC1792" s="62">
        <v>53131609</v>
      </c>
      <c r="ULD1792" s="62">
        <v>53131609</v>
      </c>
      <c r="ULE1792" s="62">
        <v>53131609</v>
      </c>
      <c r="ULF1792" s="62">
        <v>53131609</v>
      </c>
      <c r="ULG1792" s="62">
        <v>53131609</v>
      </c>
      <c r="ULH1792" s="62">
        <v>53131609</v>
      </c>
      <c r="ULI1792" s="62">
        <v>53131609</v>
      </c>
      <c r="ULJ1792" s="62">
        <v>53131609</v>
      </c>
      <c r="ULK1792" s="62">
        <v>53131609</v>
      </c>
      <c r="ULL1792" s="62">
        <v>53131609</v>
      </c>
      <c r="ULM1792" s="62">
        <v>53131609</v>
      </c>
      <c r="ULN1792" s="62">
        <v>53131609</v>
      </c>
      <c r="ULO1792" s="62">
        <v>53131609</v>
      </c>
      <c r="ULP1792" s="62">
        <v>53131609</v>
      </c>
      <c r="ULQ1792" s="62">
        <v>53131609</v>
      </c>
      <c r="ULR1792" s="62">
        <v>53131609</v>
      </c>
      <c r="ULS1792" s="62">
        <v>53131609</v>
      </c>
      <c r="ULT1792" s="62">
        <v>53131609</v>
      </c>
      <c r="ULU1792" s="62">
        <v>53131609</v>
      </c>
      <c r="ULV1792" s="62">
        <v>53131609</v>
      </c>
      <c r="ULW1792" s="62">
        <v>53131609</v>
      </c>
      <c r="ULX1792" s="62">
        <v>53131609</v>
      </c>
      <c r="ULY1792" s="62">
        <v>53131609</v>
      </c>
      <c r="ULZ1792" s="62">
        <v>53131609</v>
      </c>
      <c r="UMA1792" s="62">
        <v>53131609</v>
      </c>
      <c r="UMB1792" s="62">
        <v>53131609</v>
      </c>
      <c r="UMC1792" s="62">
        <v>53131609</v>
      </c>
      <c r="UMD1792" s="62">
        <v>53131609</v>
      </c>
      <c r="UME1792" s="62">
        <v>53131609</v>
      </c>
      <c r="UMF1792" s="62">
        <v>53131609</v>
      </c>
      <c r="UMG1792" s="62">
        <v>53131609</v>
      </c>
      <c r="UMH1792" s="62">
        <v>53131609</v>
      </c>
      <c r="UMI1792" s="62">
        <v>53131609</v>
      </c>
      <c r="UMJ1792" s="62">
        <v>53131609</v>
      </c>
      <c r="UMK1792" s="62">
        <v>53131609</v>
      </c>
      <c r="UML1792" s="62">
        <v>53131609</v>
      </c>
      <c r="UMM1792" s="62">
        <v>53131609</v>
      </c>
      <c r="UMN1792" s="62">
        <v>53131609</v>
      </c>
      <c r="UMO1792" s="62">
        <v>53131609</v>
      </c>
      <c r="UMP1792" s="62">
        <v>53131609</v>
      </c>
      <c r="UMQ1792" s="62">
        <v>53131609</v>
      </c>
      <c r="UMR1792" s="62">
        <v>53131609</v>
      </c>
      <c r="UMS1792" s="62">
        <v>53131609</v>
      </c>
      <c r="UMT1792" s="62">
        <v>53131609</v>
      </c>
      <c r="UMU1792" s="62">
        <v>53131609</v>
      </c>
      <c r="UMV1792" s="62">
        <v>53131609</v>
      </c>
      <c r="UMW1792" s="62">
        <v>53131609</v>
      </c>
      <c r="UMX1792" s="62">
        <v>53131609</v>
      </c>
      <c r="UMY1792" s="62">
        <v>53131609</v>
      </c>
      <c r="UMZ1792" s="62">
        <v>53131609</v>
      </c>
      <c r="UNA1792" s="62">
        <v>53131609</v>
      </c>
      <c r="UNB1792" s="62">
        <v>53131609</v>
      </c>
      <c r="UNC1792" s="62">
        <v>53131609</v>
      </c>
      <c r="UND1792" s="62">
        <v>53131609</v>
      </c>
      <c r="UNE1792" s="62">
        <v>53131609</v>
      </c>
      <c r="UNF1792" s="62">
        <v>53131609</v>
      </c>
      <c r="UNG1792" s="62">
        <v>53131609</v>
      </c>
      <c r="UNH1792" s="62">
        <v>53131609</v>
      </c>
      <c r="UNI1792" s="62">
        <v>53131609</v>
      </c>
      <c r="UNJ1792" s="62">
        <v>53131609</v>
      </c>
      <c r="UNK1792" s="62">
        <v>53131609</v>
      </c>
      <c r="UNL1792" s="62">
        <v>53131609</v>
      </c>
      <c r="UNM1792" s="62">
        <v>53131609</v>
      </c>
      <c r="UNN1792" s="62">
        <v>53131609</v>
      </c>
      <c r="UNO1792" s="62">
        <v>53131609</v>
      </c>
      <c r="UNP1792" s="62">
        <v>53131609</v>
      </c>
      <c r="UNQ1792" s="62">
        <v>53131609</v>
      </c>
      <c r="UNR1792" s="62">
        <v>53131609</v>
      </c>
      <c r="UNS1792" s="62">
        <v>53131609</v>
      </c>
      <c r="UNT1792" s="62">
        <v>53131609</v>
      </c>
      <c r="UNU1792" s="62">
        <v>53131609</v>
      </c>
      <c r="UNV1792" s="62">
        <v>53131609</v>
      </c>
      <c r="UNW1792" s="62">
        <v>53131609</v>
      </c>
      <c r="UNX1792" s="62">
        <v>53131609</v>
      </c>
      <c r="UNY1792" s="62">
        <v>53131609</v>
      </c>
      <c r="UNZ1792" s="62">
        <v>53131609</v>
      </c>
      <c r="UOA1792" s="62">
        <v>53131609</v>
      </c>
      <c r="UOB1792" s="62">
        <v>53131609</v>
      </c>
      <c r="UOC1792" s="62">
        <v>53131609</v>
      </c>
      <c r="UOD1792" s="62">
        <v>53131609</v>
      </c>
      <c r="UOE1792" s="62">
        <v>53131609</v>
      </c>
      <c r="UOF1792" s="62">
        <v>53131609</v>
      </c>
      <c r="UOG1792" s="62">
        <v>53131609</v>
      </c>
      <c r="UOH1792" s="62">
        <v>53131609</v>
      </c>
      <c r="UOI1792" s="62">
        <v>53131609</v>
      </c>
      <c r="UOJ1792" s="62">
        <v>53131609</v>
      </c>
      <c r="UOK1792" s="62">
        <v>53131609</v>
      </c>
      <c r="UOL1792" s="62">
        <v>53131609</v>
      </c>
      <c r="UOM1792" s="62">
        <v>53131609</v>
      </c>
      <c r="UON1792" s="62">
        <v>53131609</v>
      </c>
      <c r="UOO1792" s="62">
        <v>53131609</v>
      </c>
      <c r="UOP1792" s="62">
        <v>53131609</v>
      </c>
      <c r="UOQ1792" s="62">
        <v>53131609</v>
      </c>
      <c r="UOR1792" s="62">
        <v>53131609</v>
      </c>
      <c r="UOS1792" s="62">
        <v>53131609</v>
      </c>
      <c r="UOT1792" s="62">
        <v>53131609</v>
      </c>
      <c r="UOU1792" s="62">
        <v>53131609</v>
      </c>
      <c r="UOV1792" s="62">
        <v>53131609</v>
      </c>
      <c r="UOW1792" s="62">
        <v>53131609</v>
      </c>
      <c r="UOX1792" s="62">
        <v>53131609</v>
      </c>
      <c r="UOY1792" s="62">
        <v>53131609</v>
      </c>
      <c r="UOZ1792" s="62">
        <v>53131609</v>
      </c>
      <c r="UPA1792" s="62">
        <v>53131609</v>
      </c>
      <c r="UPB1792" s="62">
        <v>53131609</v>
      </c>
      <c r="UPC1792" s="62">
        <v>53131609</v>
      </c>
      <c r="UPD1792" s="62">
        <v>53131609</v>
      </c>
      <c r="UPE1792" s="62">
        <v>53131609</v>
      </c>
      <c r="UPF1792" s="62">
        <v>53131609</v>
      </c>
      <c r="UPG1792" s="62">
        <v>53131609</v>
      </c>
      <c r="UPH1792" s="62">
        <v>53131609</v>
      </c>
      <c r="UPI1792" s="62">
        <v>53131609</v>
      </c>
      <c r="UPJ1792" s="62">
        <v>53131609</v>
      </c>
      <c r="UPK1792" s="62">
        <v>53131609</v>
      </c>
      <c r="UPL1792" s="62">
        <v>53131609</v>
      </c>
      <c r="UPM1792" s="62">
        <v>53131609</v>
      </c>
      <c r="UPN1792" s="62">
        <v>53131609</v>
      </c>
      <c r="UPO1792" s="62">
        <v>53131609</v>
      </c>
      <c r="UPP1792" s="62">
        <v>53131609</v>
      </c>
      <c r="UPQ1792" s="62">
        <v>53131609</v>
      </c>
      <c r="UPR1792" s="62">
        <v>53131609</v>
      </c>
      <c r="UPS1792" s="62">
        <v>53131609</v>
      </c>
      <c r="UPT1792" s="62">
        <v>53131609</v>
      </c>
      <c r="UPU1792" s="62">
        <v>53131609</v>
      </c>
      <c r="UPV1792" s="62">
        <v>53131609</v>
      </c>
      <c r="UPW1792" s="62">
        <v>53131609</v>
      </c>
      <c r="UPX1792" s="62">
        <v>53131609</v>
      </c>
      <c r="UPY1792" s="62">
        <v>53131609</v>
      </c>
      <c r="UPZ1792" s="62">
        <v>53131609</v>
      </c>
      <c r="UQA1792" s="62">
        <v>53131609</v>
      </c>
      <c r="UQB1792" s="62">
        <v>53131609</v>
      </c>
      <c r="UQC1792" s="62">
        <v>53131609</v>
      </c>
      <c r="UQD1792" s="62">
        <v>53131609</v>
      </c>
      <c r="UQE1792" s="62">
        <v>53131609</v>
      </c>
      <c r="UQF1792" s="62">
        <v>53131609</v>
      </c>
      <c r="UQG1792" s="62">
        <v>53131609</v>
      </c>
      <c r="UQH1792" s="62">
        <v>53131609</v>
      </c>
      <c r="UQI1792" s="62">
        <v>53131609</v>
      </c>
      <c r="UQJ1792" s="62">
        <v>53131609</v>
      </c>
      <c r="UQK1792" s="62">
        <v>53131609</v>
      </c>
      <c r="UQL1792" s="62">
        <v>53131609</v>
      </c>
      <c r="UQM1792" s="62">
        <v>53131609</v>
      </c>
      <c r="UQN1792" s="62">
        <v>53131609</v>
      </c>
      <c r="UQO1792" s="62">
        <v>53131609</v>
      </c>
      <c r="UQP1792" s="62">
        <v>53131609</v>
      </c>
      <c r="UQQ1792" s="62">
        <v>53131609</v>
      </c>
      <c r="UQR1792" s="62">
        <v>53131609</v>
      </c>
      <c r="UQS1792" s="62">
        <v>53131609</v>
      </c>
      <c r="UQT1792" s="62">
        <v>53131609</v>
      </c>
      <c r="UQU1792" s="62">
        <v>53131609</v>
      </c>
      <c r="UQV1792" s="62">
        <v>53131609</v>
      </c>
      <c r="UQW1792" s="62">
        <v>53131609</v>
      </c>
      <c r="UQX1792" s="62">
        <v>53131609</v>
      </c>
      <c r="UQY1792" s="62">
        <v>53131609</v>
      </c>
      <c r="UQZ1792" s="62">
        <v>53131609</v>
      </c>
      <c r="URA1792" s="62">
        <v>53131609</v>
      </c>
      <c r="URB1792" s="62">
        <v>53131609</v>
      </c>
      <c r="URC1792" s="62">
        <v>53131609</v>
      </c>
      <c r="URD1792" s="62">
        <v>53131609</v>
      </c>
      <c r="URE1792" s="62">
        <v>53131609</v>
      </c>
      <c r="URF1792" s="62">
        <v>53131609</v>
      </c>
      <c r="URG1792" s="62">
        <v>53131609</v>
      </c>
      <c r="URH1792" s="62">
        <v>53131609</v>
      </c>
      <c r="URI1792" s="62">
        <v>53131609</v>
      </c>
      <c r="URJ1792" s="62">
        <v>53131609</v>
      </c>
      <c r="URK1792" s="62">
        <v>53131609</v>
      </c>
      <c r="URL1792" s="62">
        <v>53131609</v>
      </c>
      <c r="URM1792" s="62">
        <v>53131609</v>
      </c>
      <c r="URN1792" s="62">
        <v>53131609</v>
      </c>
      <c r="URO1792" s="62">
        <v>53131609</v>
      </c>
      <c r="URP1792" s="62">
        <v>53131609</v>
      </c>
      <c r="URQ1792" s="62">
        <v>53131609</v>
      </c>
      <c r="URR1792" s="62">
        <v>53131609</v>
      </c>
      <c r="URS1792" s="62">
        <v>53131609</v>
      </c>
      <c r="URT1792" s="62">
        <v>53131609</v>
      </c>
      <c r="URU1792" s="62">
        <v>53131609</v>
      </c>
      <c r="URV1792" s="62">
        <v>53131609</v>
      </c>
      <c r="URW1792" s="62">
        <v>53131609</v>
      </c>
      <c r="URX1792" s="62">
        <v>53131609</v>
      </c>
      <c r="URY1792" s="62">
        <v>53131609</v>
      </c>
      <c r="URZ1792" s="62">
        <v>53131609</v>
      </c>
      <c r="USA1792" s="62">
        <v>53131609</v>
      </c>
      <c r="USB1792" s="62">
        <v>53131609</v>
      </c>
      <c r="USC1792" s="62">
        <v>53131609</v>
      </c>
      <c r="USD1792" s="62">
        <v>53131609</v>
      </c>
      <c r="USE1792" s="62">
        <v>53131609</v>
      </c>
      <c r="USF1792" s="62">
        <v>53131609</v>
      </c>
      <c r="USG1792" s="62">
        <v>53131609</v>
      </c>
      <c r="USH1792" s="62">
        <v>53131609</v>
      </c>
      <c r="USI1792" s="62">
        <v>53131609</v>
      </c>
      <c r="USJ1792" s="62">
        <v>53131609</v>
      </c>
      <c r="USK1792" s="62">
        <v>53131609</v>
      </c>
      <c r="USL1792" s="62">
        <v>53131609</v>
      </c>
      <c r="USM1792" s="62">
        <v>53131609</v>
      </c>
      <c r="USN1792" s="62">
        <v>53131609</v>
      </c>
      <c r="USO1792" s="62">
        <v>53131609</v>
      </c>
      <c r="USP1792" s="62">
        <v>53131609</v>
      </c>
      <c r="USQ1792" s="62">
        <v>53131609</v>
      </c>
      <c r="USR1792" s="62">
        <v>53131609</v>
      </c>
      <c r="USS1792" s="62">
        <v>53131609</v>
      </c>
      <c r="UST1792" s="62">
        <v>53131609</v>
      </c>
      <c r="USU1792" s="62">
        <v>53131609</v>
      </c>
      <c r="USV1792" s="62">
        <v>53131609</v>
      </c>
      <c r="USW1792" s="62">
        <v>53131609</v>
      </c>
      <c r="USX1792" s="62">
        <v>53131609</v>
      </c>
      <c r="USY1792" s="62">
        <v>53131609</v>
      </c>
      <c r="USZ1792" s="62">
        <v>53131609</v>
      </c>
      <c r="UTA1792" s="62">
        <v>53131609</v>
      </c>
      <c r="UTB1792" s="62">
        <v>53131609</v>
      </c>
      <c r="UTC1792" s="62">
        <v>53131609</v>
      </c>
      <c r="UTD1792" s="62">
        <v>53131609</v>
      </c>
      <c r="UTE1792" s="62">
        <v>53131609</v>
      </c>
      <c r="UTF1792" s="62">
        <v>53131609</v>
      </c>
      <c r="UTG1792" s="62">
        <v>53131609</v>
      </c>
      <c r="UTH1792" s="62">
        <v>53131609</v>
      </c>
      <c r="UTI1792" s="62">
        <v>53131609</v>
      </c>
      <c r="UTJ1792" s="62">
        <v>53131609</v>
      </c>
      <c r="UTK1792" s="62">
        <v>53131609</v>
      </c>
      <c r="UTL1792" s="62">
        <v>53131609</v>
      </c>
      <c r="UTM1792" s="62">
        <v>53131609</v>
      </c>
      <c r="UTN1792" s="62">
        <v>53131609</v>
      </c>
      <c r="UTO1792" s="62">
        <v>53131609</v>
      </c>
      <c r="UTP1792" s="62">
        <v>53131609</v>
      </c>
      <c r="UTQ1792" s="62">
        <v>53131609</v>
      </c>
      <c r="UTR1792" s="62">
        <v>53131609</v>
      </c>
      <c r="UTS1792" s="62">
        <v>53131609</v>
      </c>
      <c r="UTT1792" s="62">
        <v>53131609</v>
      </c>
      <c r="UTU1792" s="62">
        <v>53131609</v>
      </c>
      <c r="UTV1792" s="62">
        <v>53131609</v>
      </c>
      <c r="UTW1792" s="62">
        <v>53131609</v>
      </c>
      <c r="UTX1792" s="62">
        <v>53131609</v>
      </c>
      <c r="UTY1792" s="62">
        <v>53131609</v>
      </c>
      <c r="UTZ1792" s="62">
        <v>53131609</v>
      </c>
      <c r="UUA1792" s="62">
        <v>53131609</v>
      </c>
      <c r="UUB1792" s="62">
        <v>53131609</v>
      </c>
      <c r="UUC1792" s="62">
        <v>53131609</v>
      </c>
      <c r="UUD1792" s="62">
        <v>53131609</v>
      </c>
      <c r="UUE1792" s="62">
        <v>53131609</v>
      </c>
      <c r="UUF1792" s="62">
        <v>53131609</v>
      </c>
      <c r="UUG1792" s="62">
        <v>53131609</v>
      </c>
      <c r="UUH1792" s="62">
        <v>53131609</v>
      </c>
      <c r="UUI1792" s="62">
        <v>53131609</v>
      </c>
      <c r="UUJ1792" s="62">
        <v>53131609</v>
      </c>
      <c r="UUK1792" s="62">
        <v>53131609</v>
      </c>
      <c r="UUL1792" s="62">
        <v>53131609</v>
      </c>
      <c r="UUM1792" s="62">
        <v>53131609</v>
      </c>
      <c r="UUN1792" s="62">
        <v>53131609</v>
      </c>
      <c r="UUO1792" s="62">
        <v>53131609</v>
      </c>
      <c r="UUP1792" s="62">
        <v>53131609</v>
      </c>
      <c r="UUQ1792" s="62">
        <v>53131609</v>
      </c>
      <c r="UUR1792" s="62">
        <v>53131609</v>
      </c>
      <c r="UUS1792" s="62">
        <v>53131609</v>
      </c>
      <c r="UUT1792" s="62">
        <v>53131609</v>
      </c>
      <c r="UUU1792" s="62">
        <v>53131609</v>
      </c>
      <c r="UUV1792" s="62">
        <v>53131609</v>
      </c>
      <c r="UUW1792" s="62">
        <v>53131609</v>
      </c>
      <c r="UUX1792" s="62">
        <v>53131609</v>
      </c>
      <c r="UUY1792" s="62">
        <v>53131609</v>
      </c>
      <c r="UUZ1792" s="62">
        <v>53131609</v>
      </c>
      <c r="UVA1792" s="62">
        <v>53131609</v>
      </c>
      <c r="UVB1792" s="62">
        <v>53131609</v>
      </c>
      <c r="UVC1792" s="62">
        <v>53131609</v>
      </c>
      <c r="UVD1792" s="62">
        <v>53131609</v>
      </c>
      <c r="UVE1792" s="62">
        <v>53131609</v>
      </c>
      <c r="UVF1792" s="62">
        <v>53131609</v>
      </c>
      <c r="UVG1792" s="62">
        <v>53131609</v>
      </c>
      <c r="UVH1792" s="62">
        <v>53131609</v>
      </c>
      <c r="UVI1792" s="62">
        <v>53131609</v>
      </c>
      <c r="UVJ1792" s="62">
        <v>53131609</v>
      </c>
      <c r="UVK1792" s="62">
        <v>53131609</v>
      </c>
      <c r="UVL1792" s="62">
        <v>53131609</v>
      </c>
      <c r="UVM1792" s="62">
        <v>53131609</v>
      </c>
      <c r="UVN1792" s="62">
        <v>53131609</v>
      </c>
      <c r="UVO1792" s="62">
        <v>53131609</v>
      </c>
      <c r="UVP1792" s="62">
        <v>53131609</v>
      </c>
      <c r="UVQ1792" s="62">
        <v>53131609</v>
      </c>
      <c r="UVR1792" s="62">
        <v>53131609</v>
      </c>
      <c r="UVS1792" s="62">
        <v>53131609</v>
      </c>
      <c r="UVT1792" s="62">
        <v>53131609</v>
      </c>
      <c r="UVU1792" s="62">
        <v>53131609</v>
      </c>
      <c r="UVV1792" s="62">
        <v>53131609</v>
      </c>
      <c r="UVW1792" s="62">
        <v>53131609</v>
      </c>
      <c r="UVX1792" s="62">
        <v>53131609</v>
      </c>
      <c r="UVY1792" s="62">
        <v>53131609</v>
      </c>
      <c r="UVZ1792" s="62">
        <v>53131609</v>
      </c>
      <c r="UWA1792" s="62">
        <v>53131609</v>
      </c>
      <c r="UWB1792" s="62">
        <v>53131609</v>
      </c>
      <c r="UWC1792" s="62">
        <v>53131609</v>
      </c>
      <c r="UWD1792" s="62">
        <v>53131609</v>
      </c>
      <c r="UWE1792" s="62">
        <v>53131609</v>
      </c>
      <c r="UWF1792" s="62">
        <v>53131609</v>
      </c>
      <c r="UWG1792" s="62">
        <v>53131609</v>
      </c>
      <c r="UWH1792" s="62">
        <v>53131609</v>
      </c>
      <c r="UWI1792" s="62">
        <v>53131609</v>
      </c>
      <c r="UWJ1792" s="62">
        <v>53131609</v>
      </c>
      <c r="UWK1792" s="62">
        <v>53131609</v>
      </c>
      <c r="UWL1792" s="62">
        <v>53131609</v>
      </c>
      <c r="UWM1792" s="62">
        <v>53131609</v>
      </c>
      <c r="UWN1792" s="62">
        <v>53131609</v>
      </c>
      <c r="UWO1792" s="62">
        <v>53131609</v>
      </c>
      <c r="UWP1792" s="62">
        <v>53131609</v>
      </c>
      <c r="UWQ1792" s="62">
        <v>53131609</v>
      </c>
      <c r="UWR1792" s="62">
        <v>53131609</v>
      </c>
      <c r="UWS1792" s="62">
        <v>53131609</v>
      </c>
      <c r="UWT1792" s="62">
        <v>53131609</v>
      </c>
      <c r="UWU1792" s="62">
        <v>53131609</v>
      </c>
      <c r="UWV1792" s="62">
        <v>53131609</v>
      </c>
      <c r="UWW1792" s="62">
        <v>53131609</v>
      </c>
      <c r="UWX1792" s="62">
        <v>53131609</v>
      </c>
      <c r="UWY1792" s="62">
        <v>53131609</v>
      </c>
      <c r="UWZ1792" s="62">
        <v>53131609</v>
      </c>
      <c r="UXA1792" s="62">
        <v>53131609</v>
      </c>
      <c r="UXB1792" s="62">
        <v>53131609</v>
      </c>
      <c r="UXC1792" s="62">
        <v>53131609</v>
      </c>
      <c r="UXD1792" s="62">
        <v>53131609</v>
      </c>
      <c r="UXE1792" s="62">
        <v>53131609</v>
      </c>
      <c r="UXF1792" s="62">
        <v>53131609</v>
      </c>
      <c r="UXG1792" s="62">
        <v>53131609</v>
      </c>
      <c r="UXH1792" s="62">
        <v>53131609</v>
      </c>
      <c r="UXI1792" s="62">
        <v>53131609</v>
      </c>
      <c r="UXJ1792" s="62">
        <v>53131609</v>
      </c>
      <c r="UXK1792" s="62">
        <v>53131609</v>
      </c>
      <c r="UXL1792" s="62">
        <v>53131609</v>
      </c>
      <c r="UXM1792" s="62">
        <v>53131609</v>
      </c>
      <c r="UXN1792" s="62">
        <v>53131609</v>
      </c>
      <c r="UXO1792" s="62">
        <v>53131609</v>
      </c>
      <c r="UXP1792" s="62">
        <v>53131609</v>
      </c>
      <c r="UXQ1792" s="62">
        <v>53131609</v>
      </c>
      <c r="UXR1792" s="62">
        <v>53131609</v>
      </c>
      <c r="UXS1792" s="62">
        <v>53131609</v>
      </c>
      <c r="UXT1792" s="62">
        <v>53131609</v>
      </c>
      <c r="UXU1792" s="62">
        <v>53131609</v>
      </c>
      <c r="UXV1792" s="62">
        <v>53131609</v>
      </c>
      <c r="UXW1792" s="62">
        <v>53131609</v>
      </c>
      <c r="UXX1792" s="62">
        <v>53131609</v>
      </c>
      <c r="UXY1792" s="62">
        <v>53131609</v>
      </c>
      <c r="UXZ1792" s="62">
        <v>53131609</v>
      </c>
      <c r="UYA1792" s="62">
        <v>53131609</v>
      </c>
      <c r="UYB1792" s="62">
        <v>53131609</v>
      </c>
      <c r="UYC1792" s="62">
        <v>53131609</v>
      </c>
      <c r="UYD1792" s="62">
        <v>53131609</v>
      </c>
      <c r="UYE1792" s="62">
        <v>53131609</v>
      </c>
      <c r="UYF1792" s="62">
        <v>53131609</v>
      </c>
      <c r="UYG1792" s="62">
        <v>53131609</v>
      </c>
      <c r="UYH1792" s="62">
        <v>53131609</v>
      </c>
      <c r="UYI1792" s="62">
        <v>53131609</v>
      </c>
      <c r="UYJ1792" s="62">
        <v>53131609</v>
      </c>
      <c r="UYK1792" s="62">
        <v>53131609</v>
      </c>
      <c r="UYL1792" s="62">
        <v>53131609</v>
      </c>
      <c r="UYM1792" s="62">
        <v>53131609</v>
      </c>
      <c r="UYN1792" s="62">
        <v>53131609</v>
      </c>
      <c r="UYO1792" s="62">
        <v>53131609</v>
      </c>
      <c r="UYP1792" s="62">
        <v>53131609</v>
      </c>
      <c r="UYQ1792" s="62">
        <v>53131609</v>
      </c>
      <c r="UYR1792" s="62">
        <v>53131609</v>
      </c>
      <c r="UYS1792" s="62">
        <v>53131609</v>
      </c>
      <c r="UYT1792" s="62">
        <v>53131609</v>
      </c>
      <c r="UYU1792" s="62">
        <v>53131609</v>
      </c>
      <c r="UYV1792" s="62">
        <v>53131609</v>
      </c>
      <c r="UYW1792" s="62">
        <v>53131609</v>
      </c>
      <c r="UYX1792" s="62">
        <v>53131609</v>
      </c>
      <c r="UYY1792" s="62">
        <v>53131609</v>
      </c>
      <c r="UYZ1792" s="62">
        <v>53131609</v>
      </c>
      <c r="UZA1792" s="62">
        <v>53131609</v>
      </c>
      <c r="UZB1792" s="62">
        <v>53131609</v>
      </c>
      <c r="UZC1792" s="62">
        <v>53131609</v>
      </c>
      <c r="UZD1792" s="62">
        <v>53131609</v>
      </c>
      <c r="UZE1792" s="62">
        <v>53131609</v>
      </c>
      <c r="UZF1792" s="62">
        <v>53131609</v>
      </c>
      <c r="UZG1792" s="62">
        <v>53131609</v>
      </c>
      <c r="UZH1792" s="62">
        <v>53131609</v>
      </c>
      <c r="UZI1792" s="62">
        <v>53131609</v>
      </c>
      <c r="UZJ1792" s="62">
        <v>53131609</v>
      </c>
      <c r="UZK1792" s="62">
        <v>53131609</v>
      </c>
      <c r="UZL1792" s="62">
        <v>53131609</v>
      </c>
      <c r="UZM1792" s="62">
        <v>53131609</v>
      </c>
      <c r="UZN1792" s="62">
        <v>53131609</v>
      </c>
      <c r="UZO1792" s="62">
        <v>53131609</v>
      </c>
      <c r="UZP1792" s="62">
        <v>53131609</v>
      </c>
      <c r="UZQ1792" s="62">
        <v>53131609</v>
      </c>
      <c r="UZR1792" s="62">
        <v>53131609</v>
      </c>
      <c r="UZS1792" s="62">
        <v>53131609</v>
      </c>
      <c r="UZT1792" s="62">
        <v>53131609</v>
      </c>
      <c r="UZU1792" s="62">
        <v>53131609</v>
      </c>
      <c r="UZV1792" s="62">
        <v>53131609</v>
      </c>
      <c r="UZW1792" s="62">
        <v>53131609</v>
      </c>
      <c r="UZX1792" s="62">
        <v>53131609</v>
      </c>
      <c r="UZY1792" s="62">
        <v>53131609</v>
      </c>
      <c r="UZZ1792" s="62">
        <v>53131609</v>
      </c>
      <c r="VAA1792" s="62">
        <v>53131609</v>
      </c>
      <c r="VAB1792" s="62">
        <v>53131609</v>
      </c>
      <c r="VAC1792" s="62">
        <v>53131609</v>
      </c>
      <c r="VAD1792" s="62">
        <v>53131609</v>
      </c>
      <c r="VAE1792" s="62">
        <v>53131609</v>
      </c>
      <c r="VAF1792" s="62">
        <v>53131609</v>
      </c>
      <c r="VAG1792" s="62">
        <v>53131609</v>
      </c>
      <c r="VAH1792" s="62">
        <v>53131609</v>
      </c>
      <c r="VAI1792" s="62">
        <v>53131609</v>
      </c>
      <c r="VAJ1792" s="62">
        <v>53131609</v>
      </c>
      <c r="VAK1792" s="62">
        <v>53131609</v>
      </c>
      <c r="VAL1792" s="62">
        <v>53131609</v>
      </c>
      <c r="VAM1792" s="62">
        <v>53131609</v>
      </c>
      <c r="VAN1792" s="62">
        <v>53131609</v>
      </c>
      <c r="VAO1792" s="62">
        <v>53131609</v>
      </c>
      <c r="VAP1792" s="62">
        <v>53131609</v>
      </c>
      <c r="VAQ1792" s="62">
        <v>53131609</v>
      </c>
      <c r="VAR1792" s="62">
        <v>53131609</v>
      </c>
      <c r="VAS1792" s="62">
        <v>53131609</v>
      </c>
      <c r="VAT1792" s="62">
        <v>53131609</v>
      </c>
      <c r="VAU1792" s="62">
        <v>53131609</v>
      </c>
      <c r="VAV1792" s="62">
        <v>53131609</v>
      </c>
      <c r="VAW1792" s="62">
        <v>53131609</v>
      </c>
      <c r="VAX1792" s="62">
        <v>53131609</v>
      </c>
      <c r="VAY1792" s="62">
        <v>53131609</v>
      </c>
      <c r="VAZ1792" s="62">
        <v>53131609</v>
      </c>
      <c r="VBA1792" s="62">
        <v>53131609</v>
      </c>
      <c r="VBB1792" s="62">
        <v>53131609</v>
      </c>
      <c r="VBC1792" s="62">
        <v>53131609</v>
      </c>
      <c r="VBD1792" s="62">
        <v>53131609</v>
      </c>
      <c r="VBE1792" s="62">
        <v>53131609</v>
      </c>
      <c r="VBF1792" s="62">
        <v>53131609</v>
      </c>
      <c r="VBG1792" s="62">
        <v>53131609</v>
      </c>
      <c r="VBH1792" s="62">
        <v>53131609</v>
      </c>
      <c r="VBI1792" s="62">
        <v>53131609</v>
      </c>
      <c r="VBJ1792" s="62">
        <v>53131609</v>
      </c>
      <c r="VBK1792" s="62">
        <v>53131609</v>
      </c>
      <c r="VBL1792" s="62">
        <v>53131609</v>
      </c>
      <c r="VBM1792" s="62">
        <v>53131609</v>
      </c>
      <c r="VBN1792" s="62">
        <v>53131609</v>
      </c>
      <c r="VBO1792" s="62">
        <v>53131609</v>
      </c>
      <c r="VBP1792" s="62">
        <v>53131609</v>
      </c>
      <c r="VBQ1792" s="62">
        <v>53131609</v>
      </c>
      <c r="VBR1792" s="62">
        <v>53131609</v>
      </c>
      <c r="VBS1792" s="62">
        <v>53131609</v>
      </c>
      <c r="VBT1792" s="62">
        <v>53131609</v>
      </c>
      <c r="VBU1792" s="62">
        <v>53131609</v>
      </c>
      <c r="VBV1792" s="62">
        <v>53131609</v>
      </c>
      <c r="VBW1792" s="62">
        <v>53131609</v>
      </c>
      <c r="VBX1792" s="62">
        <v>53131609</v>
      </c>
      <c r="VBY1792" s="62">
        <v>53131609</v>
      </c>
      <c r="VBZ1792" s="62">
        <v>53131609</v>
      </c>
      <c r="VCA1792" s="62">
        <v>53131609</v>
      </c>
      <c r="VCB1792" s="62">
        <v>53131609</v>
      </c>
      <c r="VCC1792" s="62">
        <v>53131609</v>
      </c>
      <c r="VCD1792" s="62">
        <v>53131609</v>
      </c>
      <c r="VCE1792" s="62">
        <v>53131609</v>
      </c>
      <c r="VCF1792" s="62">
        <v>53131609</v>
      </c>
      <c r="VCG1792" s="62">
        <v>53131609</v>
      </c>
      <c r="VCH1792" s="62">
        <v>53131609</v>
      </c>
      <c r="VCI1792" s="62">
        <v>53131609</v>
      </c>
      <c r="VCJ1792" s="62">
        <v>53131609</v>
      </c>
      <c r="VCK1792" s="62">
        <v>53131609</v>
      </c>
      <c r="VCL1792" s="62">
        <v>53131609</v>
      </c>
      <c r="VCM1792" s="62">
        <v>53131609</v>
      </c>
      <c r="VCN1792" s="62">
        <v>53131609</v>
      </c>
      <c r="VCO1792" s="62">
        <v>53131609</v>
      </c>
      <c r="VCP1792" s="62">
        <v>53131609</v>
      </c>
      <c r="VCQ1792" s="62">
        <v>53131609</v>
      </c>
      <c r="VCR1792" s="62">
        <v>53131609</v>
      </c>
      <c r="VCS1792" s="62">
        <v>53131609</v>
      </c>
      <c r="VCT1792" s="62">
        <v>53131609</v>
      </c>
      <c r="VCU1792" s="62">
        <v>53131609</v>
      </c>
      <c r="VCV1792" s="62">
        <v>53131609</v>
      </c>
      <c r="VCW1792" s="62">
        <v>53131609</v>
      </c>
      <c r="VCX1792" s="62">
        <v>53131609</v>
      </c>
      <c r="VCY1792" s="62">
        <v>53131609</v>
      </c>
      <c r="VCZ1792" s="62">
        <v>53131609</v>
      </c>
      <c r="VDA1792" s="62">
        <v>53131609</v>
      </c>
      <c r="VDB1792" s="62">
        <v>53131609</v>
      </c>
      <c r="VDC1792" s="62">
        <v>53131609</v>
      </c>
      <c r="VDD1792" s="62">
        <v>53131609</v>
      </c>
      <c r="VDE1792" s="62">
        <v>53131609</v>
      </c>
      <c r="VDF1792" s="62">
        <v>53131609</v>
      </c>
      <c r="VDG1792" s="62">
        <v>53131609</v>
      </c>
      <c r="VDH1792" s="62">
        <v>53131609</v>
      </c>
      <c r="VDI1792" s="62">
        <v>53131609</v>
      </c>
      <c r="VDJ1792" s="62">
        <v>53131609</v>
      </c>
      <c r="VDK1792" s="62">
        <v>53131609</v>
      </c>
      <c r="VDL1792" s="62">
        <v>53131609</v>
      </c>
      <c r="VDM1792" s="62">
        <v>53131609</v>
      </c>
      <c r="VDN1792" s="62">
        <v>53131609</v>
      </c>
      <c r="VDO1792" s="62">
        <v>53131609</v>
      </c>
      <c r="VDP1792" s="62">
        <v>53131609</v>
      </c>
      <c r="VDQ1792" s="62">
        <v>53131609</v>
      </c>
      <c r="VDR1792" s="62">
        <v>53131609</v>
      </c>
      <c r="VDS1792" s="62">
        <v>53131609</v>
      </c>
      <c r="VDT1792" s="62">
        <v>53131609</v>
      </c>
      <c r="VDU1792" s="62">
        <v>53131609</v>
      </c>
      <c r="VDV1792" s="62">
        <v>53131609</v>
      </c>
      <c r="VDW1792" s="62">
        <v>53131609</v>
      </c>
      <c r="VDX1792" s="62">
        <v>53131609</v>
      </c>
      <c r="VDY1792" s="62">
        <v>53131609</v>
      </c>
      <c r="VDZ1792" s="62">
        <v>53131609</v>
      </c>
      <c r="VEA1792" s="62">
        <v>53131609</v>
      </c>
      <c r="VEB1792" s="62">
        <v>53131609</v>
      </c>
      <c r="VEC1792" s="62">
        <v>53131609</v>
      </c>
      <c r="VED1792" s="62">
        <v>53131609</v>
      </c>
      <c r="VEE1792" s="62">
        <v>53131609</v>
      </c>
      <c r="VEF1792" s="62">
        <v>53131609</v>
      </c>
      <c r="VEG1792" s="62">
        <v>53131609</v>
      </c>
      <c r="VEH1792" s="62">
        <v>53131609</v>
      </c>
      <c r="VEI1792" s="62">
        <v>53131609</v>
      </c>
      <c r="VEJ1792" s="62">
        <v>53131609</v>
      </c>
      <c r="VEK1792" s="62">
        <v>53131609</v>
      </c>
      <c r="VEL1792" s="62">
        <v>53131609</v>
      </c>
      <c r="VEM1792" s="62">
        <v>53131609</v>
      </c>
      <c r="VEN1792" s="62">
        <v>53131609</v>
      </c>
      <c r="VEO1792" s="62">
        <v>53131609</v>
      </c>
      <c r="VEP1792" s="62">
        <v>53131609</v>
      </c>
      <c r="VEQ1792" s="62">
        <v>53131609</v>
      </c>
      <c r="VER1792" s="62">
        <v>53131609</v>
      </c>
      <c r="VES1792" s="62">
        <v>53131609</v>
      </c>
      <c r="VET1792" s="62">
        <v>53131609</v>
      </c>
      <c r="VEU1792" s="62">
        <v>53131609</v>
      </c>
      <c r="VEV1792" s="62">
        <v>53131609</v>
      </c>
      <c r="VEW1792" s="62">
        <v>53131609</v>
      </c>
      <c r="VEX1792" s="62">
        <v>53131609</v>
      </c>
      <c r="VEY1792" s="62">
        <v>53131609</v>
      </c>
      <c r="VEZ1792" s="62">
        <v>53131609</v>
      </c>
      <c r="VFA1792" s="62">
        <v>53131609</v>
      </c>
      <c r="VFB1792" s="62">
        <v>53131609</v>
      </c>
      <c r="VFC1792" s="62">
        <v>53131609</v>
      </c>
      <c r="VFD1792" s="62">
        <v>53131609</v>
      </c>
      <c r="VFE1792" s="62">
        <v>53131609</v>
      </c>
      <c r="VFF1792" s="62">
        <v>53131609</v>
      </c>
      <c r="VFG1792" s="62">
        <v>53131609</v>
      </c>
      <c r="VFH1792" s="62">
        <v>53131609</v>
      </c>
      <c r="VFI1792" s="62">
        <v>53131609</v>
      </c>
      <c r="VFJ1792" s="62">
        <v>53131609</v>
      </c>
      <c r="VFK1792" s="62">
        <v>53131609</v>
      </c>
      <c r="VFL1792" s="62">
        <v>53131609</v>
      </c>
      <c r="VFM1792" s="62">
        <v>53131609</v>
      </c>
      <c r="VFN1792" s="62">
        <v>53131609</v>
      </c>
      <c r="VFO1792" s="62">
        <v>53131609</v>
      </c>
      <c r="VFP1792" s="62">
        <v>53131609</v>
      </c>
      <c r="VFQ1792" s="62">
        <v>53131609</v>
      </c>
      <c r="VFR1792" s="62">
        <v>53131609</v>
      </c>
      <c r="VFS1792" s="62">
        <v>53131609</v>
      </c>
      <c r="VFT1792" s="62">
        <v>53131609</v>
      </c>
      <c r="VFU1792" s="62">
        <v>53131609</v>
      </c>
      <c r="VFV1792" s="62">
        <v>53131609</v>
      </c>
      <c r="VFW1792" s="62">
        <v>53131609</v>
      </c>
      <c r="VFX1792" s="62">
        <v>53131609</v>
      </c>
      <c r="VFY1792" s="62">
        <v>53131609</v>
      </c>
      <c r="VFZ1792" s="62">
        <v>53131609</v>
      </c>
      <c r="VGA1792" s="62">
        <v>53131609</v>
      </c>
      <c r="VGB1792" s="62">
        <v>53131609</v>
      </c>
      <c r="VGC1792" s="62">
        <v>53131609</v>
      </c>
      <c r="VGD1792" s="62">
        <v>53131609</v>
      </c>
      <c r="VGE1792" s="62">
        <v>53131609</v>
      </c>
      <c r="VGF1792" s="62">
        <v>53131609</v>
      </c>
      <c r="VGG1792" s="62">
        <v>53131609</v>
      </c>
      <c r="VGH1792" s="62">
        <v>53131609</v>
      </c>
      <c r="VGI1792" s="62">
        <v>53131609</v>
      </c>
      <c r="VGJ1792" s="62">
        <v>53131609</v>
      </c>
      <c r="VGK1792" s="62">
        <v>53131609</v>
      </c>
      <c r="VGL1792" s="62">
        <v>53131609</v>
      </c>
      <c r="VGM1792" s="62">
        <v>53131609</v>
      </c>
      <c r="VGN1792" s="62">
        <v>53131609</v>
      </c>
      <c r="VGO1792" s="62">
        <v>53131609</v>
      </c>
      <c r="VGP1792" s="62">
        <v>53131609</v>
      </c>
      <c r="VGQ1792" s="62">
        <v>53131609</v>
      </c>
      <c r="VGR1792" s="62">
        <v>53131609</v>
      </c>
      <c r="VGS1792" s="62">
        <v>53131609</v>
      </c>
      <c r="VGT1792" s="62">
        <v>53131609</v>
      </c>
      <c r="VGU1792" s="62">
        <v>53131609</v>
      </c>
      <c r="VGV1792" s="62">
        <v>53131609</v>
      </c>
      <c r="VGW1792" s="62">
        <v>53131609</v>
      </c>
      <c r="VGX1792" s="62">
        <v>53131609</v>
      </c>
      <c r="VGY1792" s="62">
        <v>53131609</v>
      </c>
      <c r="VGZ1792" s="62">
        <v>53131609</v>
      </c>
      <c r="VHA1792" s="62">
        <v>53131609</v>
      </c>
      <c r="VHB1792" s="62">
        <v>53131609</v>
      </c>
      <c r="VHC1792" s="62">
        <v>53131609</v>
      </c>
      <c r="VHD1792" s="62">
        <v>53131609</v>
      </c>
      <c r="VHE1792" s="62">
        <v>53131609</v>
      </c>
      <c r="VHF1792" s="62">
        <v>53131609</v>
      </c>
      <c r="VHG1792" s="62">
        <v>53131609</v>
      </c>
      <c r="VHH1792" s="62">
        <v>53131609</v>
      </c>
      <c r="VHI1792" s="62">
        <v>53131609</v>
      </c>
      <c r="VHJ1792" s="62">
        <v>53131609</v>
      </c>
      <c r="VHK1792" s="62">
        <v>53131609</v>
      </c>
      <c r="VHL1792" s="62">
        <v>53131609</v>
      </c>
      <c r="VHM1792" s="62">
        <v>53131609</v>
      </c>
      <c r="VHN1792" s="62">
        <v>53131609</v>
      </c>
      <c r="VHO1792" s="62">
        <v>53131609</v>
      </c>
      <c r="VHP1792" s="62">
        <v>53131609</v>
      </c>
      <c r="VHQ1792" s="62">
        <v>53131609</v>
      </c>
      <c r="VHR1792" s="62">
        <v>53131609</v>
      </c>
      <c r="VHS1792" s="62">
        <v>53131609</v>
      </c>
      <c r="VHT1792" s="62">
        <v>53131609</v>
      </c>
      <c r="VHU1792" s="62">
        <v>53131609</v>
      </c>
      <c r="VHV1792" s="62">
        <v>53131609</v>
      </c>
      <c r="VHW1792" s="62">
        <v>53131609</v>
      </c>
      <c r="VHX1792" s="62">
        <v>53131609</v>
      </c>
      <c r="VHY1792" s="62">
        <v>53131609</v>
      </c>
      <c r="VHZ1792" s="62">
        <v>53131609</v>
      </c>
      <c r="VIA1792" s="62">
        <v>53131609</v>
      </c>
      <c r="VIB1792" s="62">
        <v>53131609</v>
      </c>
      <c r="VIC1792" s="62">
        <v>53131609</v>
      </c>
      <c r="VID1792" s="62">
        <v>53131609</v>
      </c>
      <c r="VIE1792" s="62">
        <v>53131609</v>
      </c>
      <c r="VIF1792" s="62">
        <v>53131609</v>
      </c>
      <c r="VIG1792" s="62">
        <v>53131609</v>
      </c>
      <c r="VIH1792" s="62">
        <v>53131609</v>
      </c>
      <c r="VII1792" s="62">
        <v>53131609</v>
      </c>
      <c r="VIJ1792" s="62">
        <v>53131609</v>
      </c>
      <c r="VIK1792" s="62">
        <v>53131609</v>
      </c>
      <c r="VIL1792" s="62">
        <v>53131609</v>
      </c>
      <c r="VIM1792" s="62">
        <v>53131609</v>
      </c>
      <c r="VIN1792" s="62">
        <v>53131609</v>
      </c>
      <c r="VIO1792" s="62">
        <v>53131609</v>
      </c>
      <c r="VIP1792" s="62">
        <v>53131609</v>
      </c>
      <c r="VIQ1792" s="62">
        <v>53131609</v>
      </c>
      <c r="VIR1792" s="62">
        <v>53131609</v>
      </c>
      <c r="VIS1792" s="62">
        <v>53131609</v>
      </c>
      <c r="VIT1792" s="62">
        <v>53131609</v>
      </c>
      <c r="VIU1792" s="62">
        <v>53131609</v>
      </c>
      <c r="VIV1792" s="62">
        <v>53131609</v>
      </c>
      <c r="VIW1792" s="62">
        <v>53131609</v>
      </c>
      <c r="VIX1792" s="62">
        <v>53131609</v>
      </c>
      <c r="VIY1792" s="62">
        <v>53131609</v>
      </c>
      <c r="VIZ1792" s="62">
        <v>53131609</v>
      </c>
      <c r="VJA1792" s="62">
        <v>53131609</v>
      </c>
      <c r="VJB1792" s="62">
        <v>53131609</v>
      </c>
      <c r="VJC1792" s="62">
        <v>53131609</v>
      </c>
      <c r="VJD1792" s="62">
        <v>53131609</v>
      </c>
      <c r="VJE1792" s="62">
        <v>53131609</v>
      </c>
      <c r="VJF1792" s="62">
        <v>53131609</v>
      </c>
      <c r="VJG1792" s="62">
        <v>53131609</v>
      </c>
      <c r="VJH1792" s="62">
        <v>53131609</v>
      </c>
      <c r="VJI1792" s="62">
        <v>53131609</v>
      </c>
      <c r="VJJ1792" s="62">
        <v>53131609</v>
      </c>
      <c r="VJK1792" s="62">
        <v>53131609</v>
      </c>
      <c r="VJL1792" s="62">
        <v>53131609</v>
      </c>
      <c r="VJM1792" s="62">
        <v>53131609</v>
      </c>
      <c r="VJN1792" s="62">
        <v>53131609</v>
      </c>
      <c r="VJO1792" s="62">
        <v>53131609</v>
      </c>
      <c r="VJP1792" s="62">
        <v>53131609</v>
      </c>
      <c r="VJQ1792" s="62">
        <v>53131609</v>
      </c>
      <c r="VJR1792" s="62">
        <v>53131609</v>
      </c>
      <c r="VJS1792" s="62">
        <v>53131609</v>
      </c>
      <c r="VJT1792" s="62">
        <v>53131609</v>
      </c>
      <c r="VJU1792" s="62">
        <v>53131609</v>
      </c>
      <c r="VJV1792" s="62">
        <v>53131609</v>
      </c>
      <c r="VJW1792" s="62">
        <v>53131609</v>
      </c>
      <c r="VJX1792" s="62">
        <v>53131609</v>
      </c>
      <c r="VJY1792" s="62">
        <v>53131609</v>
      </c>
      <c r="VJZ1792" s="62">
        <v>53131609</v>
      </c>
      <c r="VKA1792" s="62">
        <v>53131609</v>
      </c>
      <c r="VKB1792" s="62">
        <v>53131609</v>
      </c>
      <c r="VKC1792" s="62">
        <v>53131609</v>
      </c>
      <c r="VKD1792" s="62">
        <v>53131609</v>
      </c>
      <c r="VKE1792" s="62">
        <v>53131609</v>
      </c>
      <c r="VKF1792" s="62">
        <v>53131609</v>
      </c>
      <c r="VKG1792" s="62">
        <v>53131609</v>
      </c>
      <c r="VKH1792" s="62">
        <v>53131609</v>
      </c>
      <c r="VKI1792" s="62">
        <v>53131609</v>
      </c>
      <c r="VKJ1792" s="62">
        <v>53131609</v>
      </c>
      <c r="VKK1792" s="62">
        <v>53131609</v>
      </c>
      <c r="VKL1792" s="62">
        <v>53131609</v>
      </c>
      <c r="VKM1792" s="62">
        <v>53131609</v>
      </c>
      <c r="VKN1792" s="62">
        <v>53131609</v>
      </c>
      <c r="VKO1792" s="62">
        <v>53131609</v>
      </c>
      <c r="VKP1792" s="62">
        <v>53131609</v>
      </c>
      <c r="VKQ1792" s="62">
        <v>53131609</v>
      </c>
      <c r="VKR1792" s="62">
        <v>53131609</v>
      </c>
      <c r="VKS1792" s="62">
        <v>53131609</v>
      </c>
      <c r="VKT1792" s="62">
        <v>53131609</v>
      </c>
      <c r="VKU1792" s="62">
        <v>53131609</v>
      </c>
      <c r="VKV1792" s="62">
        <v>53131609</v>
      </c>
      <c r="VKW1792" s="62">
        <v>53131609</v>
      </c>
      <c r="VKX1792" s="62">
        <v>53131609</v>
      </c>
      <c r="VKY1792" s="62">
        <v>53131609</v>
      </c>
      <c r="VKZ1792" s="62">
        <v>53131609</v>
      </c>
      <c r="VLA1792" s="62">
        <v>53131609</v>
      </c>
      <c r="VLB1792" s="62">
        <v>53131609</v>
      </c>
      <c r="VLC1792" s="62">
        <v>53131609</v>
      </c>
      <c r="VLD1792" s="62">
        <v>53131609</v>
      </c>
      <c r="VLE1792" s="62">
        <v>53131609</v>
      </c>
      <c r="VLF1792" s="62">
        <v>53131609</v>
      </c>
      <c r="VLG1792" s="62">
        <v>53131609</v>
      </c>
      <c r="VLH1792" s="62">
        <v>53131609</v>
      </c>
      <c r="VLI1792" s="62">
        <v>53131609</v>
      </c>
      <c r="VLJ1792" s="62">
        <v>53131609</v>
      </c>
      <c r="VLK1792" s="62">
        <v>53131609</v>
      </c>
      <c r="VLL1792" s="62">
        <v>53131609</v>
      </c>
      <c r="VLM1792" s="62">
        <v>53131609</v>
      </c>
      <c r="VLN1792" s="62">
        <v>53131609</v>
      </c>
      <c r="VLO1792" s="62">
        <v>53131609</v>
      </c>
      <c r="VLP1792" s="62">
        <v>53131609</v>
      </c>
      <c r="VLQ1792" s="62">
        <v>53131609</v>
      </c>
      <c r="VLR1792" s="62">
        <v>53131609</v>
      </c>
      <c r="VLS1792" s="62">
        <v>53131609</v>
      </c>
      <c r="VLT1792" s="62">
        <v>53131609</v>
      </c>
      <c r="VLU1792" s="62">
        <v>53131609</v>
      </c>
      <c r="VLV1792" s="62">
        <v>53131609</v>
      </c>
      <c r="VLW1792" s="62">
        <v>53131609</v>
      </c>
      <c r="VLX1792" s="62">
        <v>53131609</v>
      </c>
      <c r="VLY1792" s="62">
        <v>53131609</v>
      </c>
      <c r="VLZ1792" s="62">
        <v>53131609</v>
      </c>
      <c r="VMA1792" s="62">
        <v>53131609</v>
      </c>
      <c r="VMB1792" s="62">
        <v>53131609</v>
      </c>
      <c r="VMC1792" s="62">
        <v>53131609</v>
      </c>
      <c r="VMD1792" s="62">
        <v>53131609</v>
      </c>
      <c r="VME1792" s="62">
        <v>53131609</v>
      </c>
      <c r="VMF1792" s="62">
        <v>53131609</v>
      </c>
      <c r="VMG1792" s="62">
        <v>53131609</v>
      </c>
      <c r="VMH1792" s="62">
        <v>53131609</v>
      </c>
      <c r="VMI1792" s="62">
        <v>53131609</v>
      </c>
      <c r="VMJ1792" s="62">
        <v>53131609</v>
      </c>
      <c r="VMK1792" s="62">
        <v>53131609</v>
      </c>
      <c r="VML1792" s="62">
        <v>53131609</v>
      </c>
      <c r="VMM1792" s="62">
        <v>53131609</v>
      </c>
      <c r="VMN1792" s="62">
        <v>53131609</v>
      </c>
      <c r="VMO1792" s="62">
        <v>53131609</v>
      </c>
      <c r="VMP1792" s="62">
        <v>53131609</v>
      </c>
      <c r="VMQ1792" s="62">
        <v>53131609</v>
      </c>
      <c r="VMR1792" s="62">
        <v>53131609</v>
      </c>
      <c r="VMS1792" s="62">
        <v>53131609</v>
      </c>
      <c r="VMT1792" s="62">
        <v>53131609</v>
      </c>
      <c r="VMU1792" s="62">
        <v>53131609</v>
      </c>
      <c r="VMV1792" s="62">
        <v>53131609</v>
      </c>
      <c r="VMW1792" s="62">
        <v>53131609</v>
      </c>
      <c r="VMX1792" s="62">
        <v>53131609</v>
      </c>
      <c r="VMY1792" s="62">
        <v>53131609</v>
      </c>
      <c r="VMZ1792" s="62">
        <v>53131609</v>
      </c>
      <c r="VNA1792" s="62">
        <v>53131609</v>
      </c>
      <c r="VNB1792" s="62">
        <v>53131609</v>
      </c>
      <c r="VNC1792" s="62">
        <v>53131609</v>
      </c>
      <c r="VND1792" s="62">
        <v>53131609</v>
      </c>
      <c r="VNE1792" s="62">
        <v>53131609</v>
      </c>
      <c r="VNF1792" s="62">
        <v>53131609</v>
      </c>
      <c r="VNG1792" s="62">
        <v>53131609</v>
      </c>
      <c r="VNH1792" s="62">
        <v>53131609</v>
      </c>
      <c r="VNI1792" s="62">
        <v>53131609</v>
      </c>
      <c r="VNJ1792" s="62">
        <v>53131609</v>
      </c>
      <c r="VNK1792" s="62">
        <v>53131609</v>
      </c>
      <c r="VNL1792" s="62">
        <v>53131609</v>
      </c>
      <c r="VNM1792" s="62">
        <v>53131609</v>
      </c>
      <c r="VNN1792" s="62">
        <v>53131609</v>
      </c>
      <c r="VNO1792" s="62">
        <v>53131609</v>
      </c>
      <c r="VNP1792" s="62">
        <v>53131609</v>
      </c>
      <c r="VNQ1792" s="62">
        <v>53131609</v>
      </c>
      <c r="VNR1792" s="62">
        <v>53131609</v>
      </c>
      <c r="VNS1792" s="62">
        <v>53131609</v>
      </c>
      <c r="VNT1792" s="62">
        <v>53131609</v>
      </c>
      <c r="VNU1792" s="62">
        <v>53131609</v>
      </c>
      <c r="VNV1792" s="62">
        <v>53131609</v>
      </c>
      <c r="VNW1792" s="62">
        <v>53131609</v>
      </c>
      <c r="VNX1792" s="62">
        <v>53131609</v>
      </c>
      <c r="VNY1792" s="62">
        <v>53131609</v>
      </c>
      <c r="VNZ1792" s="62">
        <v>53131609</v>
      </c>
      <c r="VOA1792" s="62">
        <v>53131609</v>
      </c>
      <c r="VOB1792" s="62">
        <v>53131609</v>
      </c>
      <c r="VOC1792" s="62">
        <v>53131609</v>
      </c>
      <c r="VOD1792" s="62">
        <v>53131609</v>
      </c>
      <c r="VOE1792" s="62">
        <v>53131609</v>
      </c>
      <c r="VOF1792" s="62">
        <v>53131609</v>
      </c>
      <c r="VOG1792" s="62">
        <v>53131609</v>
      </c>
      <c r="VOH1792" s="62">
        <v>53131609</v>
      </c>
      <c r="VOI1792" s="62">
        <v>53131609</v>
      </c>
      <c r="VOJ1792" s="62">
        <v>53131609</v>
      </c>
      <c r="VOK1792" s="62">
        <v>53131609</v>
      </c>
      <c r="VOL1792" s="62">
        <v>53131609</v>
      </c>
      <c r="VOM1792" s="62">
        <v>53131609</v>
      </c>
      <c r="VON1792" s="62">
        <v>53131609</v>
      </c>
      <c r="VOO1792" s="62">
        <v>53131609</v>
      </c>
      <c r="VOP1792" s="62">
        <v>53131609</v>
      </c>
      <c r="VOQ1792" s="62">
        <v>53131609</v>
      </c>
      <c r="VOR1792" s="62">
        <v>53131609</v>
      </c>
      <c r="VOS1792" s="62">
        <v>53131609</v>
      </c>
      <c r="VOT1792" s="62">
        <v>53131609</v>
      </c>
      <c r="VOU1792" s="62">
        <v>53131609</v>
      </c>
      <c r="VOV1792" s="62">
        <v>53131609</v>
      </c>
      <c r="VOW1792" s="62">
        <v>53131609</v>
      </c>
      <c r="VOX1792" s="62">
        <v>53131609</v>
      </c>
      <c r="VOY1792" s="62">
        <v>53131609</v>
      </c>
      <c r="VOZ1792" s="62">
        <v>53131609</v>
      </c>
      <c r="VPA1792" s="62">
        <v>53131609</v>
      </c>
      <c r="VPB1792" s="62">
        <v>53131609</v>
      </c>
      <c r="VPC1792" s="62">
        <v>53131609</v>
      </c>
      <c r="VPD1792" s="62">
        <v>53131609</v>
      </c>
      <c r="VPE1792" s="62">
        <v>53131609</v>
      </c>
      <c r="VPF1792" s="62">
        <v>53131609</v>
      </c>
      <c r="VPG1792" s="62">
        <v>53131609</v>
      </c>
      <c r="VPH1792" s="62">
        <v>53131609</v>
      </c>
      <c r="VPI1792" s="62">
        <v>53131609</v>
      </c>
      <c r="VPJ1792" s="62">
        <v>53131609</v>
      </c>
      <c r="VPK1792" s="62">
        <v>53131609</v>
      </c>
      <c r="VPL1792" s="62">
        <v>53131609</v>
      </c>
      <c r="VPM1792" s="62">
        <v>53131609</v>
      </c>
      <c r="VPN1792" s="62">
        <v>53131609</v>
      </c>
      <c r="VPO1792" s="62">
        <v>53131609</v>
      </c>
      <c r="VPP1792" s="62">
        <v>53131609</v>
      </c>
      <c r="VPQ1792" s="62">
        <v>53131609</v>
      </c>
      <c r="VPR1792" s="62">
        <v>53131609</v>
      </c>
      <c r="VPS1792" s="62">
        <v>53131609</v>
      </c>
      <c r="VPT1792" s="62">
        <v>53131609</v>
      </c>
      <c r="VPU1792" s="62">
        <v>53131609</v>
      </c>
      <c r="VPV1792" s="62">
        <v>53131609</v>
      </c>
      <c r="VPW1792" s="62">
        <v>53131609</v>
      </c>
      <c r="VPX1792" s="62">
        <v>53131609</v>
      </c>
      <c r="VPY1792" s="62">
        <v>53131609</v>
      </c>
      <c r="VPZ1792" s="62">
        <v>53131609</v>
      </c>
      <c r="VQA1792" s="62">
        <v>53131609</v>
      </c>
      <c r="VQB1792" s="62">
        <v>53131609</v>
      </c>
      <c r="VQC1792" s="62">
        <v>53131609</v>
      </c>
      <c r="VQD1792" s="62">
        <v>53131609</v>
      </c>
      <c r="VQE1792" s="62">
        <v>53131609</v>
      </c>
      <c r="VQF1792" s="62">
        <v>53131609</v>
      </c>
      <c r="VQG1792" s="62">
        <v>53131609</v>
      </c>
      <c r="VQH1792" s="62">
        <v>53131609</v>
      </c>
      <c r="VQI1792" s="62">
        <v>53131609</v>
      </c>
      <c r="VQJ1792" s="62">
        <v>53131609</v>
      </c>
      <c r="VQK1792" s="62">
        <v>53131609</v>
      </c>
      <c r="VQL1792" s="62">
        <v>53131609</v>
      </c>
      <c r="VQM1792" s="62">
        <v>53131609</v>
      </c>
      <c r="VQN1792" s="62">
        <v>53131609</v>
      </c>
      <c r="VQO1792" s="62">
        <v>53131609</v>
      </c>
      <c r="VQP1792" s="62">
        <v>53131609</v>
      </c>
      <c r="VQQ1792" s="62">
        <v>53131609</v>
      </c>
      <c r="VQR1792" s="62">
        <v>53131609</v>
      </c>
      <c r="VQS1792" s="62">
        <v>53131609</v>
      </c>
      <c r="VQT1792" s="62">
        <v>53131609</v>
      </c>
      <c r="VQU1792" s="62">
        <v>53131609</v>
      </c>
      <c r="VQV1792" s="62">
        <v>53131609</v>
      </c>
      <c r="VQW1792" s="62">
        <v>53131609</v>
      </c>
      <c r="VQX1792" s="62">
        <v>53131609</v>
      </c>
      <c r="VQY1792" s="62">
        <v>53131609</v>
      </c>
      <c r="VQZ1792" s="62">
        <v>53131609</v>
      </c>
      <c r="VRA1792" s="62">
        <v>53131609</v>
      </c>
      <c r="VRB1792" s="62">
        <v>53131609</v>
      </c>
      <c r="VRC1792" s="62">
        <v>53131609</v>
      </c>
      <c r="VRD1792" s="62">
        <v>53131609</v>
      </c>
      <c r="VRE1792" s="62">
        <v>53131609</v>
      </c>
      <c r="VRF1792" s="62">
        <v>53131609</v>
      </c>
      <c r="VRG1792" s="62">
        <v>53131609</v>
      </c>
      <c r="VRH1792" s="62">
        <v>53131609</v>
      </c>
      <c r="VRI1792" s="62">
        <v>53131609</v>
      </c>
      <c r="VRJ1792" s="62">
        <v>53131609</v>
      </c>
      <c r="VRK1792" s="62">
        <v>53131609</v>
      </c>
      <c r="VRL1792" s="62">
        <v>53131609</v>
      </c>
      <c r="VRM1792" s="62">
        <v>53131609</v>
      </c>
      <c r="VRN1792" s="62">
        <v>53131609</v>
      </c>
      <c r="VRO1792" s="62">
        <v>53131609</v>
      </c>
      <c r="VRP1792" s="62">
        <v>53131609</v>
      </c>
      <c r="VRQ1792" s="62">
        <v>53131609</v>
      </c>
      <c r="VRR1792" s="62">
        <v>53131609</v>
      </c>
      <c r="VRS1792" s="62">
        <v>53131609</v>
      </c>
      <c r="VRT1792" s="62">
        <v>53131609</v>
      </c>
      <c r="VRU1792" s="62">
        <v>53131609</v>
      </c>
      <c r="VRV1792" s="62">
        <v>53131609</v>
      </c>
      <c r="VRW1792" s="62">
        <v>53131609</v>
      </c>
      <c r="VRX1792" s="62">
        <v>53131609</v>
      </c>
      <c r="VRY1792" s="62">
        <v>53131609</v>
      </c>
      <c r="VRZ1792" s="62">
        <v>53131609</v>
      </c>
      <c r="VSA1792" s="62">
        <v>53131609</v>
      </c>
      <c r="VSB1792" s="62">
        <v>53131609</v>
      </c>
      <c r="VSC1792" s="62">
        <v>53131609</v>
      </c>
      <c r="VSD1792" s="62">
        <v>53131609</v>
      </c>
      <c r="VSE1792" s="62">
        <v>53131609</v>
      </c>
      <c r="VSF1792" s="62">
        <v>53131609</v>
      </c>
      <c r="VSG1792" s="62">
        <v>53131609</v>
      </c>
      <c r="VSH1792" s="62">
        <v>53131609</v>
      </c>
      <c r="VSI1792" s="62">
        <v>53131609</v>
      </c>
      <c r="VSJ1792" s="62">
        <v>53131609</v>
      </c>
      <c r="VSK1792" s="62">
        <v>53131609</v>
      </c>
      <c r="VSL1792" s="62">
        <v>53131609</v>
      </c>
      <c r="VSM1792" s="62">
        <v>53131609</v>
      </c>
      <c r="VSN1792" s="62">
        <v>53131609</v>
      </c>
      <c r="VSO1792" s="62">
        <v>53131609</v>
      </c>
      <c r="VSP1792" s="62">
        <v>53131609</v>
      </c>
      <c r="VSQ1792" s="62">
        <v>53131609</v>
      </c>
      <c r="VSR1792" s="62">
        <v>53131609</v>
      </c>
      <c r="VSS1792" s="62">
        <v>53131609</v>
      </c>
      <c r="VST1792" s="62">
        <v>53131609</v>
      </c>
      <c r="VSU1792" s="62">
        <v>53131609</v>
      </c>
      <c r="VSV1792" s="62">
        <v>53131609</v>
      </c>
      <c r="VSW1792" s="62">
        <v>53131609</v>
      </c>
      <c r="VSX1792" s="62">
        <v>53131609</v>
      </c>
      <c r="VSY1792" s="62">
        <v>53131609</v>
      </c>
      <c r="VSZ1792" s="62">
        <v>53131609</v>
      </c>
      <c r="VTA1792" s="62">
        <v>53131609</v>
      </c>
      <c r="VTB1792" s="62">
        <v>53131609</v>
      </c>
      <c r="VTC1792" s="62">
        <v>53131609</v>
      </c>
      <c r="VTD1792" s="62">
        <v>53131609</v>
      </c>
      <c r="VTE1792" s="62">
        <v>53131609</v>
      </c>
      <c r="VTF1792" s="62">
        <v>53131609</v>
      </c>
      <c r="VTG1792" s="62">
        <v>53131609</v>
      </c>
      <c r="VTH1792" s="62">
        <v>53131609</v>
      </c>
      <c r="VTI1792" s="62">
        <v>53131609</v>
      </c>
      <c r="VTJ1792" s="62">
        <v>53131609</v>
      </c>
      <c r="VTK1792" s="62">
        <v>53131609</v>
      </c>
      <c r="VTL1792" s="62">
        <v>53131609</v>
      </c>
      <c r="VTM1792" s="62">
        <v>53131609</v>
      </c>
      <c r="VTN1792" s="62">
        <v>53131609</v>
      </c>
      <c r="VTO1792" s="62">
        <v>53131609</v>
      </c>
      <c r="VTP1792" s="62">
        <v>53131609</v>
      </c>
      <c r="VTQ1792" s="62">
        <v>53131609</v>
      </c>
      <c r="VTR1792" s="62">
        <v>53131609</v>
      </c>
      <c r="VTS1792" s="62">
        <v>53131609</v>
      </c>
      <c r="VTT1792" s="62">
        <v>53131609</v>
      </c>
      <c r="VTU1792" s="62">
        <v>53131609</v>
      </c>
      <c r="VTV1792" s="62">
        <v>53131609</v>
      </c>
      <c r="VTW1792" s="62">
        <v>53131609</v>
      </c>
      <c r="VTX1792" s="62">
        <v>53131609</v>
      </c>
      <c r="VTY1792" s="62">
        <v>53131609</v>
      </c>
      <c r="VTZ1792" s="62">
        <v>53131609</v>
      </c>
      <c r="VUA1792" s="62">
        <v>53131609</v>
      </c>
      <c r="VUB1792" s="62">
        <v>53131609</v>
      </c>
      <c r="VUC1792" s="62">
        <v>53131609</v>
      </c>
      <c r="VUD1792" s="62">
        <v>53131609</v>
      </c>
      <c r="VUE1792" s="62">
        <v>53131609</v>
      </c>
      <c r="VUF1792" s="62">
        <v>53131609</v>
      </c>
      <c r="VUG1792" s="62">
        <v>53131609</v>
      </c>
      <c r="VUH1792" s="62">
        <v>53131609</v>
      </c>
      <c r="VUI1792" s="62">
        <v>53131609</v>
      </c>
      <c r="VUJ1792" s="62">
        <v>53131609</v>
      </c>
      <c r="VUK1792" s="62">
        <v>53131609</v>
      </c>
      <c r="VUL1792" s="62">
        <v>53131609</v>
      </c>
      <c r="VUM1792" s="62">
        <v>53131609</v>
      </c>
      <c r="VUN1792" s="62">
        <v>53131609</v>
      </c>
      <c r="VUO1792" s="62">
        <v>53131609</v>
      </c>
      <c r="VUP1792" s="62">
        <v>53131609</v>
      </c>
      <c r="VUQ1792" s="62">
        <v>53131609</v>
      </c>
      <c r="VUR1792" s="62">
        <v>53131609</v>
      </c>
      <c r="VUS1792" s="62">
        <v>53131609</v>
      </c>
      <c r="VUT1792" s="62">
        <v>53131609</v>
      </c>
      <c r="VUU1792" s="62">
        <v>53131609</v>
      </c>
      <c r="VUV1792" s="62">
        <v>53131609</v>
      </c>
      <c r="VUW1792" s="62">
        <v>53131609</v>
      </c>
      <c r="VUX1792" s="62">
        <v>53131609</v>
      </c>
      <c r="VUY1792" s="62">
        <v>53131609</v>
      </c>
      <c r="VUZ1792" s="62">
        <v>53131609</v>
      </c>
      <c r="VVA1792" s="62">
        <v>53131609</v>
      </c>
      <c r="VVB1792" s="62">
        <v>53131609</v>
      </c>
      <c r="VVC1792" s="62">
        <v>53131609</v>
      </c>
      <c r="VVD1792" s="62">
        <v>53131609</v>
      </c>
      <c r="VVE1792" s="62">
        <v>53131609</v>
      </c>
      <c r="VVF1792" s="62">
        <v>53131609</v>
      </c>
      <c r="VVG1792" s="62">
        <v>53131609</v>
      </c>
      <c r="VVH1792" s="62">
        <v>53131609</v>
      </c>
      <c r="VVI1792" s="62">
        <v>53131609</v>
      </c>
      <c r="VVJ1792" s="62">
        <v>53131609</v>
      </c>
      <c r="VVK1792" s="62">
        <v>53131609</v>
      </c>
      <c r="VVL1792" s="62">
        <v>53131609</v>
      </c>
      <c r="VVM1792" s="62">
        <v>53131609</v>
      </c>
      <c r="VVN1792" s="62">
        <v>53131609</v>
      </c>
      <c r="VVO1792" s="62">
        <v>53131609</v>
      </c>
      <c r="VVP1792" s="62">
        <v>53131609</v>
      </c>
      <c r="VVQ1792" s="62">
        <v>53131609</v>
      </c>
      <c r="VVR1792" s="62">
        <v>53131609</v>
      </c>
      <c r="VVS1792" s="62">
        <v>53131609</v>
      </c>
      <c r="VVT1792" s="62">
        <v>53131609</v>
      </c>
      <c r="VVU1792" s="62">
        <v>53131609</v>
      </c>
      <c r="VVV1792" s="62">
        <v>53131609</v>
      </c>
      <c r="VVW1792" s="62">
        <v>53131609</v>
      </c>
      <c r="VVX1792" s="62">
        <v>53131609</v>
      </c>
      <c r="VVY1792" s="62">
        <v>53131609</v>
      </c>
      <c r="VVZ1792" s="62">
        <v>53131609</v>
      </c>
      <c r="VWA1792" s="62">
        <v>53131609</v>
      </c>
      <c r="VWB1792" s="62">
        <v>53131609</v>
      </c>
      <c r="VWC1792" s="62">
        <v>53131609</v>
      </c>
      <c r="VWD1792" s="62">
        <v>53131609</v>
      </c>
      <c r="VWE1792" s="62">
        <v>53131609</v>
      </c>
      <c r="VWF1792" s="62">
        <v>53131609</v>
      </c>
      <c r="VWG1792" s="62">
        <v>53131609</v>
      </c>
      <c r="VWH1792" s="62">
        <v>53131609</v>
      </c>
      <c r="VWI1792" s="62">
        <v>53131609</v>
      </c>
      <c r="VWJ1792" s="62">
        <v>53131609</v>
      </c>
      <c r="VWK1792" s="62">
        <v>53131609</v>
      </c>
      <c r="VWL1792" s="62">
        <v>53131609</v>
      </c>
      <c r="VWM1792" s="62">
        <v>53131609</v>
      </c>
      <c r="VWN1792" s="62">
        <v>53131609</v>
      </c>
      <c r="VWO1792" s="62">
        <v>53131609</v>
      </c>
      <c r="VWP1792" s="62">
        <v>53131609</v>
      </c>
      <c r="VWQ1792" s="62">
        <v>53131609</v>
      </c>
      <c r="VWR1792" s="62">
        <v>53131609</v>
      </c>
      <c r="VWS1792" s="62">
        <v>53131609</v>
      </c>
      <c r="VWT1792" s="62">
        <v>53131609</v>
      </c>
      <c r="VWU1792" s="62">
        <v>53131609</v>
      </c>
      <c r="VWV1792" s="62">
        <v>53131609</v>
      </c>
      <c r="VWW1792" s="62">
        <v>53131609</v>
      </c>
      <c r="VWX1792" s="62">
        <v>53131609</v>
      </c>
      <c r="VWY1792" s="62">
        <v>53131609</v>
      </c>
      <c r="VWZ1792" s="62">
        <v>53131609</v>
      </c>
      <c r="VXA1792" s="62">
        <v>53131609</v>
      </c>
      <c r="VXB1792" s="62">
        <v>53131609</v>
      </c>
      <c r="VXC1792" s="62">
        <v>53131609</v>
      </c>
      <c r="VXD1792" s="62">
        <v>53131609</v>
      </c>
      <c r="VXE1792" s="62">
        <v>53131609</v>
      </c>
      <c r="VXF1792" s="62">
        <v>53131609</v>
      </c>
      <c r="VXG1792" s="62">
        <v>53131609</v>
      </c>
      <c r="VXH1792" s="62">
        <v>53131609</v>
      </c>
      <c r="VXI1792" s="62">
        <v>53131609</v>
      </c>
      <c r="VXJ1792" s="62">
        <v>53131609</v>
      </c>
      <c r="VXK1792" s="62">
        <v>53131609</v>
      </c>
      <c r="VXL1792" s="62">
        <v>53131609</v>
      </c>
      <c r="VXM1792" s="62">
        <v>53131609</v>
      </c>
      <c r="VXN1792" s="62">
        <v>53131609</v>
      </c>
      <c r="VXO1792" s="62">
        <v>53131609</v>
      </c>
      <c r="VXP1792" s="62">
        <v>53131609</v>
      </c>
      <c r="VXQ1792" s="62">
        <v>53131609</v>
      </c>
      <c r="VXR1792" s="62">
        <v>53131609</v>
      </c>
      <c r="VXS1792" s="62">
        <v>53131609</v>
      </c>
      <c r="VXT1792" s="62">
        <v>53131609</v>
      </c>
      <c r="VXU1792" s="62">
        <v>53131609</v>
      </c>
      <c r="VXV1792" s="62">
        <v>53131609</v>
      </c>
      <c r="VXW1792" s="62">
        <v>53131609</v>
      </c>
      <c r="VXX1792" s="62">
        <v>53131609</v>
      </c>
      <c r="VXY1792" s="62">
        <v>53131609</v>
      </c>
      <c r="VXZ1792" s="62">
        <v>53131609</v>
      </c>
      <c r="VYA1792" s="62">
        <v>53131609</v>
      </c>
      <c r="VYB1792" s="62">
        <v>53131609</v>
      </c>
      <c r="VYC1792" s="62">
        <v>53131609</v>
      </c>
      <c r="VYD1792" s="62">
        <v>53131609</v>
      </c>
      <c r="VYE1792" s="62">
        <v>53131609</v>
      </c>
      <c r="VYF1792" s="62">
        <v>53131609</v>
      </c>
      <c r="VYG1792" s="62">
        <v>53131609</v>
      </c>
      <c r="VYH1792" s="62">
        <v>53131609</v>
      </c>
      <c r="VYI1792" s="62">
        <v>53131609</v>
      </c>
      <c r="VYJ1792" s="62">
        <v>53131609</v>
      </c>
      <c r="VYK1792" s="62">
        <v>53131609</v>
      </c>
      <c r="VYL1792" s="62">
        <v>53131609</v>
      </c>
      <c r="VYM1792" s="62">
        <v>53131609</v>
      </c>
      <c r="VYN1792" s="62">
        <v>53131609</v>
      </c>
      <c r="VYO1792" s="62">
        <v>53131609</v>
      </c>
      <c r="VYP1792" s="62">
        <v>53131609</v>
      </c>
      <c r="VYQ1792" s="62">
        <v>53131609</v>
      </c>
      <c r="VYR1792" s="62">
        <v>53131609</v>
      </c>
      <c r="VYS1792" s="62">
        <v>53131609</v>
      </c>
      <c r="VYT1792" s="62">
        <v>53131609</v>
      </c>
      <c r="VYU1792" s="62">
        <v>53131609</v>
      </c>
      <c r="VYV1792" s="62">
        <v>53131609</v>
      </c>
      <c r="VYW1792" s="62">
        <v>53131609</v>
      </c>
      <c r="VYX1792" s="62">
        <v>53131609</v>
      </c>
      <c r="VYY1792" s="62">
        <v>53131609</v>
      </c>
      <c r="VYZ1792" s="62">
        <v>53131609</v>
      </c>
      <c r="VZA1792" s="62">
        <v>53131609</v>
      </c>
      <c r="VZB1792" s="62">
        <v>53131609</v>
      </c>
      <c r="VZC1792" s="62">
        <v>53131609</v>
      </c>
      <c r="VZD1792" s="62">
        <v>53131609</v>
      </c>
      <c r="VZE1792" s="62">
        <v>53131609</v>
      </c>
      <c r="VZF1792" s="62">
        <v>53131609</v>
      </c>
      <c r="VZG1792" s="62">
        <v>53131609</v>
      </c>
      <c r="VZH1792" s="62">
        <v>53131609</v>
      </c>
      <c r="VZI1792" s="62">
        <v>53131609</v>
      </c>
      <c r="VZJ1792" s="62">
        <v>53131609</v>
      </c>
      <c r="VZK1792" s="62">
        <v>53131609</v>
      </c>
      <c r="VZL1792" s="62">
        <v>53131609</v>
      </c>
      <c r="VZM1792" s="62">
        <v>53131609</v>
      </c>
      <c r="VZN1792" s="62">
        <v>53131609</v>
      </c>
      <c r="VZO1792" s="62">
        <v>53131609</v>
      </c>
      <c r="VZP1792" s="62">
        <v>53131609</v>
      </c>
      <c r="VZQ1792" s="62">
        <v>53131609</v>
      </c>
      <c r="VZR1792" s="62">
        <v>53131609</v>
      </c>
      <c r="VZS1792" s="62">
        <v>53131609</v>
      </c>
      <c r="VZT1792" s="62">
        <v>53131609</v>
      </c>
      <c r="VZU1792" s="62">
        <v>53131609</v>
      </c>
      <c r="VZV1792" s="62">
        <v>53131609</v>
      </c>
      <c r="VZW1792" s="62">
        <v>53131609</v>
      </c>
      <c r="VZX1792" s="62">
        <v>53131609</v>
      </c>
      <c r="VZY1792" s="62">
        <v>53131609</v>
      </c>
      <c r="VZZ1792" s="62">
        <v>53131609</v>
      </c>
      <c r="WAA1792" s="62">
        <v>53131609</v>
      </c>
      <c r="WAB1792" s="62">
        <v>53131609</v>
      </c>
      <c r="WAC1792" s="62">
        <v>53131609</v>
      </c>
      <c r="WAD1792" s="62">
        <v>53131609</v>
      </c>
      <c r="WAE1792" s="62">
        <v>53131609</v>
      </c>
      <c r="WAF1792" s="62">
        <v>53131609</v>
      </c>
      <c r="WAG1792" s="62">
        <v>53131609</v>
      </c>
      <c r="WAH1792" s="62">
        <v>53131609</v>
      </c>
      <c r="WAI1792" s="62">
        <v>53131609</v>
      </c>
      <c r="WAJ1792" s="62">
        <v>53131609</v>
      </c>
      <c r="WAK1792" s="62">
        <v>53131609</v>
      </c>
      <c r="WAL1792" s="62">
        <v>53131609</v>
      </c>
      <c r="WAM1792" s="62">
        <v>53131609</v>
      </c>
      <c r="WAN1792" s="62">
        <v>53131609</v>
      </c>
      <c r="WAO1792" s="62">
        <v>53131609</v>
      </c>
      <c r="WAP1792" s="62">
        <v>53131609</v>
      </c>
      <c r="WAQ1792" s="62">
        <v>53131609</v>
      </c>
      <c r="WAR1792" s="62">
        <v>53131609</v>
      </c>
      <c r="WAS1792" s="62">
        <v>53131609</v>
      </c>
      <c r="WAT1792" s="62">
        <v>53131609</v>
      </c>
      <c r="WAU1792" s="62">
        <v>53131609</v>
      </c>
      <c r="WAV1792" s="62">
        <v>53131609</v>
      </c>
      <c r="WAW1792" s="62">
        <v>53131609</v>
      </c>
      <c r="WAX1792" s="62">
        <v>53131609</v>
      </c>
      <c r="WAY1792" s="62">
        <v>53131609</v>
      </c>
      <c r="WAZ1792" s="62">
        <v>53131609</v>
      </c>
      <c r="WBA1792" s="62">
        <v>53131609</v>
      </c>
      <c r="WBB1792" s="62">
        <v>53131609</v>
      </c>
      <c r="WBC1792" s="62">
        <v>53131609</v>
      </c>
      <c r="WBD1792" s="62">
        <v>53131609</v>
      </c>
      <c r="WBE1792" s="62">
        <v>53131609</v>
      </c>
      <c r="WBF1792" s="62">
        <v>53131609</v>
      </c>
      <c r="WBG1792" s="62">
        <v>53131609</v>
      </c>
      <c r="WBH1792" s="62">
        <v>53131609</v>
      </c>
      <c r="WBI1792" s="62">
        <v>53131609</v>
      </c>
      <c r="WBJ1792" s="62">
        <v>53131609</v>
      </c>
      <c r="WBK1792" s="62">
        <v>53131609</v>
      </c>
      <c r="WBL1792" s="62">
        <v>53131609</v>
      </c>
      <c r="WBM1792" s="62">
        <v>53131609</v>
      </c>
      <c r="WBN1792" s="62">
        <v>53131609</v>
      </c>
      <c r="WBO1792" s="62">
        <v>53131609</v>
      </c>
      <c r="WBP1792" s="62">
        <v>53131609</v>
      </c>
      <c r="WBQ1792" s="62">
        <v>53131609</v>
      </c>
      <c r="WBR1792" s="62">
        <v>53131609</v>
      </c>
      <c r="WBS1792" s="62">
        <v>53131609</v>
      </c>
      <c r="WBT1792" s="62">
        <v>53131609</v>
      </c>
      <c r="WBU1792" s="62">
        <v>53131609</v>
      </c>
      <c r="WBV1792" s="62">
        <v>53131609</v>
      </c>
      <c r="WBW1792" s="62">
        <v>53131609</v>
      </c>
      <c r="WBX1792" s="62">
        <v>53131609</v>
      </c>
      <c r="WBY1792" s="62">
        <v>53131609</v>
      </c>
      <c r="WBZ1792" s="62">
        <v>53131609</v>
      </c>
      <c r="WCA1792" s="62">
        <v>53131609</v>
      </c>
      <c r="WCB1792" s="62">
        <v>53131609</v>
      </c>
      <c r="WCC1792" s="62">
        <v>53131609</v>
      </c>
      <c r="WCD1792" s="62">
        <v>53131609</v>
      </c>
      <c r="WCE1792" s="62">
        <v>53131609</v>
      </c>
      <c r="WCF1792" s="62">
        <v>53131609</v>
      </c>
      <c r="WCG1792" s="62">
        <v>53131609</v>
      </c>
      <c r="WCH1792" s="62">
        <v>53131609</v>
      </c>
      <c r="WCI1792" s="62">
        <v>53131609</v>
      </c>
      <c r="WCJ1792" s="62">
        <v>53131609</v>
      </c>
      <c r="WCK1792" s="62">
        <v>53131609</v>
      </c>
      <c r="WCL1792" s="62">
        <v>53131609</v>
      </c>
      <c r="WCM1792" s="62">
        <v>53131609</v>
      </c>
      <c r="WCN1792" s="62">
        <v>53131609</v>
      </c>
      <c r="WCO1792" s="62">
        <v>53131609</v>
      </c>
      <c r="WCP1792" s="62">
        <v>53131609</v>
      </c>
      <c r="WCQ1792" s="62">
        <v>53131609</v>
      </c>
      <c r="WCR1792" s="62">
        <v>53131609</v>
      </c>
      <c r="WCS1792" s="62">
        <v>53131609</v>
      </c>
      <c r="WCT1792" s="62">
        <v>53131609</v>
      </c>
      <c r="WCU1792" s="62">
        <v>53131609</v>
      </c>
      <c r="WCV1792" s="62">
        <v>53131609</v>
      </c>
      <c r="WCW1792" s="62">
        <v>53131609</v>
      </c>
      <c r="WCX1792" s="62">
        <v>53131609</v>
      </c>
      <c r="WCY1792" s="62">
        <v>53131609</v>
      </c>
      <c r="WCZ1792" s="62">
        <v>53131609</v>
      </c>
      <c r="WDA1792" s="62">
        <v>53131609</v>
      </c>
      <c r="WDB1792" s="62">
        <v>53131609</v>
      </c>
      <c r="WDC1792" s="62">
        <v>53131609</v>
      </c>
      <c r="WDD1792" s="62">
        <v>53131609</v>
      </c>
      <c r="WDE1792" s="62">
        <v>53131609</v>
      </c>
      <c r="WDF1792" s="62">
        <v>53131609</v>
      </c>
      <c r="WDG1792" s="62">
        <v>53131609</v>
      </c>
      <c r="WDH1792" s="62">
        <v>53131609</v>
      </c>
      <c r="WDI1792" s="62">
        <v>53131609</v>
      </c>
      <c r="WDJ1792" s="62">
        <v>53131609</v>
      </c>
      <c r="WDK1792" s="62">
        <v>53131609</v>
      </c>
      <c r="WDL1792" s="62">
        <v>53131609</v>
      </c>
      <c r="WDM1792" s="62">
        <v>53131609</v>
      </c>
      <c r="WDN1792" s="62">
        <v>53131609</v>
      </c>
      <c r="WDO1792" s="62">
        <v>53131609</v>
      </c>
      <c r="WDP1792" s="62">
        <v>53131609</v>
      </c>
      <c r="WDQ1792" s="62">
        <v>53131609</v>
      </c>
      <c r="WDR1792" s="62">
        <v>53131609</v>
      </c>
      <c r="WDS1792" s="62">
        <v>53131609</v>
      </c>
      <c r="WDT1792" s="62">
        <v>53131609</v>
      </c>
      <c r="WDU1792" s="62">
        <v>53131609</v>
      </c>
      <c r="WDV1792" s="62">
        <v>53131609</v>
      </c>
      <c r="WDW1792" s="62">
        <v>53131609</v>
      </c>
      <c r="WDX1792" s="62">
        <v>53131609</v>
      </c>
      <c r="WDY1792" s="62">
        <v>53131609</v>
      </c>
      <c r="WDZ1792" s="62">
        <v>53131609</v>
      </c>
      <c r="WEA1792" s="62">
        <v>53131609</v>
      </c>
      <c r="WEB1792" s="62">
        <v>53131609</v>
      </c>
      <c r="WEC1792" s="62">
        <v>53131609</v>
      </c>
      <c r="WED1792" s="62">
        <v>53131609</v>
      </c>
      <c r="WEE1792" s="62">
        <v>53131609</v>
      </c>
      <c r="WEF1792" s="62">
        <v>53131609</v>
      </c>
      <c r="WEG1792" s="62">
        <v>53131609</v>
      </c>
      <c r="WEH1792" s="62">
        <v>53131609</v>
      </c>
      <c r="WEI1792" s="62">
        <v>53131609</v>
      </c>
      <c r="WEJ1792" s="62">
        <v>53131609</v>
      </c>
      <c r="WEK1792" s="62">
        <v>53131609</v>
      </c>
      <c r="WEL1792" s="62">
        <v>53131609</v>
      </c>
      <c r="WEM1792" s="62">
        <v>53131609</v>
      </c>
      <c r="WEN1792" s="62">
        <v>53131609</v>
      </c>
      <c r="WEO1792" s="62">
        <v>53131609</v>
      </c>
      <c r="WEP1792" s="62">
        <v>53131609</v>
      </c>
      <c r="WEQ1792" s="62">
        <v>53131609</v>
      </c>
      <c r="WER1792" s="62">
        <v>53131609</v>
      </c>
      <c r="WES1792" s="62">
        <v>53131609</v>
      </c>
      <c r="WET1792" s="62">
        <v>53131609</v>
      </c>
      <c r="WEU1792" s="62">
        <v>53131609</v>
      </c>
      <c r="WEV1792" s="62">
        <v>53131609</v>
      </c>
      <c r="WEW1792" s="62">
        <v>53131609</v>
      </c>
      <c r="WEX1792" s="62">
        <v>53131609</v>
      </c>
      <c r="WEY1792" s="62">
        <v>53131609</v>
      </c>
      <c r="WEZ1792" s="62">
        <v>53131609</v>
      </c>
      <c r="WFA1792" s="62">
        <v>53131609</v>
      </c>
      <c r="WFB1792" s="62">
        <v>53131609</v>
      </c>
      <c r="WFC1792" s="62">
        <v>53131609</v>
      </c>
      <c r="WFD1792" s="62">
        <v>53131609</v>
      </c>
      <c r="WFE1792" s="62">
        <v>53131609</v>
      </c>
      <c r="WFF1792" s="62">
        <v>53131609</v>
      </c>
      <c r="WFG1792" s="62">
        <v>53131609</v>
      </c>
      <c r="WFH1792" s="62">
        <v>53131609</v>
      </c>
      <c r="WFI1792" s="62">
        <v>53131609</v>
      </c>
      <c r="WFJ1792" s="62">
        <v>53131609</v>
      </c>
      <c r="WFK1792" s="62">
        <v>53131609</v>
      </c>
      <c r="WFL1792" s="62">
        <v>53131609</v>
      </c>
      <c r="WFM1792" s="62">
        <v>53131609</v>
      </c>
      <c r="WFN1792" s="62">
        <v>53131609</v>
      </c>
      <c r="WFO1792" s="62">
        <v>53131609</v>
      </c>
      <c r="WFP1792" s="62">
        <v>53131609</v>
      </c>
      <c r="WFQ1792" s="62">
        <v>53131609</v>
      </c>
      <c r="WFR1792" s="62">
        <v>53131609</v>
      </c>
      <c r="WFS1792" s="62">
        <v>53131609</v>
      </c>
      <c r="WFT1792" s="62">
        <v>53131609</v>
      </c>
      <c r="WFU1792" s="62">
        <v>53131609</v>
      </c>
      <c r="WFV1792" s="62">
        <v>53131609</v>
      </c>
      <c r="WFW1792" s="62">
        <v>53131609</v>
      </c>
      <c r="WFX1792" s="62">
        <v>53131609</v>
      </c>
      <c r="WFY1792" s="62">
        <v>53131609</v>
      </c>
      <c r="WFZ1792" s="62">
        <v>53131609</v>
      </c>
      <c r="WGA1792" s="62">
        <v>53131609</v>
      </c>
      <c r="WGB1792" s="62">
        <v>53131609</v>
      </c>
      <c r="WGC1792" s="62">
        <v>53131609</v>
      </c>
      <c r="WGD1792" s="62">
        <v>53131609</v>
      </c>
      <c r="WGE1792" s="62">
        <v>53131609</v>
      </c>
      <c r="WGF1792" s="62">
        <v>53131609</v>
      </c>
      <c r="WGG1792" s="62">
        <v>53131609</v>
      </c>
      <c r="WGH1792" s="62">
        <v>53131609</v>
      </c>
      <c r="WGI1792" s="62">
        <v>53131609</v>
      </c>
      <c r="WGJ1792" s="62">
        <v>53131609</v>
      </c>
      <c r="WGK1792" s="62">
        <v>53131609</v>
      </c>
      <c r="WGL1792" s="62">
        <v>53131609</v>
      </c>
      <c r="WGM1792" s="62">
        <v>53131609</v>
      </c>
      <c r="WGN1792" s="62">
        <v>53131609</v>
      </c>
      <c r="WGO1792" s="62">
        <v>53131609</v>
      </c>
      <c r="WGP1792" s="62">
        <v>53131609</v>
      </c>
      <c r="WGQ1792" s="62">
        <v>53131609</v>
      </c>
      <c r="WGR1792" s="62">
        <v>53131609</v>
      </c>
      <c r="WGS1792" s="62">
        <v>53131609</v>
      </c>
      <c r="WGT1792" s="62">
        <v>53131609</v>
      </c>
      <c r="WGU1792" s="62">
        <v>53131609</v>
      </c>
      <c r="WGV1792" s="62">
        <v>53131609</v>
      </c>
      <c r="WGW1792" s="62">
        <v>53131609</v>
      </c>
      <c r="WGX1792" s="62">
        <v>53131609</v>
      </c>
      <c r="WGY1792" s="62">
        <v>53131609</v>
      </c>
      <c r="WGZ1792" s="62">
        <v>53131609</v>
      </c>
      <c r="WHA1792" s="62">
        <v>53131609</v>
      </c>
      <c r="WHB1792" s="62">
        <v>53131609</v>
      </c>
      <c r="WHC1792" s="62">
        <v>53131609</v>
      </c>
      <c r="WHD1792" s="62">
        <v>53131609</v>
      </c>
      <c r="WHE1792" s="62">
        <v>53131609</v>
      </c>
      <c r="WHF1792" s="62">
        <v>53131609</v>
      </c>
      <c r="WHG1792" s="62">
        <v>53131609</v>
      </c>
      <c r="WHH1792" s="62">
        <v>53131609</v>
      </c>
      <c r="WHI1792" s="62">
        <v>53131609</v>
      </c>
      <c r="WHJ1792" s="62">
        <v>53131609</v>
      </c>
      <c r="WHK1792" s="62">
        <v>53131609</v>
      </c>
      <c r="WHL1792" s="62">
        <v>53131609</v>
      </c>
      <c r="WHM1792" s="62">
        <v>53131609</v>
      </c>
      <c r="WHN1792" s="62">
        <v>53131609</v>
      </c>
      <c r="WHO1792" s="62">
        <v>53131609</v>
      </c>
      <c r="WHP1792" s="62">
        <v>53131609</v>
      </c>
      <c r="WHQ1792" s="62">
        <v>53131609</v>
      </c>
      <c r="WHR1792" s="62">
        <v>53131609</v>
      </c>
      <c r="WHS1792" s="62">
        <v>53131609</v>
      </c>
      <c r="WHT1792" s="62">
        <v>53131609</v>
      </c>
      <c r="WHU1792" s="62">
        <v>53131609</v>
      </c>
      <c r="WHV1792" s="62">
        <v>53131609</v>
      </c>
      <c r="WHW1792" s="62">
        <v>53131609</v>
      </c>
      <c r="WHX1792" s="62">
        <v>53131609</v>
      </c>
      <c r="WHY1792" s="62">
        <v>53131609</v>
      </c>
      <c r="WHZ1792" s="62">
        <v>53131609</v>
      </c>
      <c r="WIA1792" s="62">
        <v>53131609</v>
      </c>
      <c r="WIB1792" s="62">
        <v>53131609</v>
      </c>
      <c r="WIC1792" s="62">
        <v>53131609</v>
      </c>
      <c r="WID1792" s="62">
        <v>53131609</v>
      </c>
      <c r="WIE1792" s="62">
        <v>53131609</v>
      </c>
      <c r="WIF1792" s="62">
        <v>53131609</v>
      </c>
      <c r="WIG1792" s="62">
        <v>53131609</v>
      </c>
      <c r="WIH1792" s="62">
        <v>53131609</v>
      </c>
      <c r="WII1792" s="62">
        <v>53131609</v>
      </c>
      <c r="WIJ1792" s="62">
        <v>53131609</v>
      </c>
      <c r="WIK1792" s="62">
        <v>53131609</v>
      </c>
      <c r="WIL1792" s="62">
        <v>53131609</v>
      </c>
      <c r="WIM1792" s="62">
        <v>53131609</v>
      </c>
      <c r="WIN1792" s="62">
        <v>53131609</v>
      </c>
      <c r="WIO1792" s="62">
        <v>53131609</v>
      </c>
      <c r="WIP1792" s="62">
        <v>53131609</v>
      </c>
      <c r="WIQ1792" s="62">
        <v>53131609</v>
      </c>
      <c r="WIR1792" s="62">
        <v>53131609</v>
      </c>
      <c r="WIS1792" s="62">
        <v>53131609</v>
      </c>
      <c r="WIT1792" s="62">
        <v>53131609</v>
      </c>
      <c r="WIU1792" s="62">
        <v>53131609</v>
      </c>
      <c r="WIV1792" s="62">
        <v>53131609</v>
      </c>
      <c r="WIW1792" s="62">
        <v>53131609</v>
      </c>
      <c r="WIX1792" s="62">
        <v>53131609</v>
      </c>
      <c r="WIY1792" s="62">
        <v>53131609</v>
      </c>
      <c r="WIZ1792" s="62">
        <v>53131609</v>
      </c>
      <c r="WJA1792" s="62">
        <v>53131609</v>
      </c>
      <c r="WJB1792" s="62">
        <v>53131609</v>
      </c>
      <c r="WJC1792" s="62">
        <v>53131609</v>
      </c>
      <c r="WJD1792" s="62">
        <v>53131609</v>
      </c>
      <c r="WJE1792" s="62">
        <v>53131609</v>
      </c>
      <c r="WJF1792" s="62">
        <v>53131609</v>
      </c>
      <c r="WJG1792" s="62">
        <v>53131609</v>
      </c>
      <c r="WJH1792" s="62">
        <v>53131609</v>
      </c>
      <c r="WJI1792" s="62">
        <v>53131609</v>
      </c>
      <c r="WJJ1792" s="62">
        <v>53131609</v>
      </c>
      <c r="WJK1792" s="62">
        <v>53131609</v>
      </c>
      <c r="WJL1792" s="62">
        <v>53131609</v>
      </c>
      <c r="WJM1792" s="62">
        <v>53131609</v>
      </c>
      <c r="WJN1792" s="62">
        <v>53131609</v>
      </c>
      <c r="WJO1792" s="62">
        <v>53131609</v>
      </c>
      <c r="WJP1792" s="62">
        <v>53131609</v>
      </c>
      <c r="WJQ1792" s="62">
        <v>53131609</v>
      </c>
      <c r="WJR1792" s="62">
        <v>53131609</v>
      </c>
      <c r="WJS1792" s="62">
        <v>53131609</v>
      </c>
      <c r="WJT1792" s="62">
        <v>53131609</v>
      </c>
      <c r="WJU1792" s="62">
        <v>53131609</v>
      </c>
      <c r="WJV1792" s="62">
        <v>53131609</v>
      </c>
      <c r="WJW1792" s="62">
        <v>53131609</v>
      </c>
      <c r="WJX1792" s="62">
        <v>53131609</v>
      </c>
      <c r="WJY1792" s="62">
        <v>53131609</v>
      </c>
      <c r="WJZ1792" s="62">
        <v>53131609</v>
      </c>
      <c r="WKA1792" s="62">
        <v>53131609</v>
      </c>
      <c r="WKB1792" s="62">
        <v>53131609</v>
      </c>
      <c r="WKC1792" s="62">
        <v>53131609</v>
      </c>
      <c r="WKD1792" s="62">
        <v>53131609</v>
      </c>
      <c r="WKE1792" s="62">
        <v>53131609</v>
      </c>
      <c r="WKF1792" s="62">
        <v>53131609</v>
      </c>
      <c r="WKG1792" s="62">
        <v>53131609</v>
      </c>
      <c r="WKH1792" s="62">
        <v>53131609</v>
      </c>
      <c r="WKI1792" s="62">
        <v>53131609</v>
      </c>
      <c r="WKJ1792" s="62">
        <v>53131609</v>
      </c>
      <c r="WKK1792" s="62">
        <v>53131609</v>
      </c>
      <c r="WKL1792" s="62">
        <v>53131609</v>
      </c>
      <c r="WKM1792" s="62">
        <v>53131609</v>
      </c>
      <c r="WKN1792" s="62">
        <v>53131609</v>
      </c>
      <c r="WKO1792" s="62">
        <v>53131609</v>
      </c>
      <c r="WKP1792" s="62">
        <v>53131609</v>
      </c>
      <c r="WKQ1792" s="62">
        <v>53131609</v>
      </c>
      <c r="WKR1792" s="62">
        <v>53131609</v>
      </c>
      <c r="WKS1792" s="62">
        <v>53131609</v>
      </c>
      <c r="WKT1792" s="62">
        <v>53131609</v>
      </c>
      <c r="WKU1792" s="62">
        <v>53131609</v>
      </c>
      <c r="WKV1792" s="62">
        <v>53131609</v>
      </c>
      <c r="WKW1792" s="62">
        <v>53131609</v>
      </c>
      <c r="WKX1792" s="62">
        <v>53131609</v>
      </c>
      <c r="WKY1792" s="62">
        <v>53131609</v>
      </c>
      <c r="WKZ1792" s="62">
        <v>53131609</v>
      </c>
      <c r="WLA1792" s="62">
        <v>53131609</v>
      </c>
      <c r="WLB1792" s="62">
        <v>53131609</v>
      </c>
      <c r="WLC1792" s="62">
        <v>53131609</v>
      </c>
      <c r="WLD1792" s="62">
        <v>53131609</v>
      </c>
      <c r="WLE1792" s="62">
        <v>53131609</v>
      </c>
      <c r="WLF1792" s="62">
        <v>53131609</v>
      </c>
      <c r="WLG1792" s="62">
        <v>53131609</v>
      </c>
      <c r="WLH1792" s="62">
        <v>53131609</v>
      </c>
      <c r="WLI1792" s="62">
        <v>53131609</v>
      </c>
      <c r="WLJ1792" s="62">
        <v>53131609</v>
      </c>
      <c r="WLK1792" s="62">
        <v>53131609</v>
      </c>
      <c r="WLL1792" s="62">
        <v>53131609</v>
      </c>
      <c r="WLM1792" s="62">
        <v>53131609</v>
      </c>
      <c r="WLN1792" s="62">
        <v>53131609</v>
      </c>
      <c r="WLO1792" s="62">
        <v>53131609</v>
      </c>
      <c r="WLP1792" s="62">
        <v>53131609</v>
      </c>
      <c r="WLQ1792" s="62">
        <v>53131609</v>
      </c>
      <c r="WLR1792" s="62">
        <v>53131609</v>
      </c>
      <c r="WLS1792" s="62">
        <v>53131609</v>
      </c>
      <c r="WLT1792" s="62">
        <v>53131609</v>
      </c>
      <c r="WLU1792" s="62">
        <v>53131609</v>
      </c>
      <c r="WLV1792" s="62">
        <v>53131609</v>
      </c>
      <c r="WLW1792" s="62">
        <v>53131609</v>
      </c>
      <c r="WLX1792" s="62">
        <v>53131609</v>
      </c>
      <c r="WLY1792" s="62">
        <v>53131609</v>
      </c>
      <c r="WLZ1792" s="62">
        <v>53131609</v>
      </c>
      <c r="WMA1792" s="62">
        <v>53131609</v>
      </c>
      <c r="WMB1792" s="62">
        <v>53131609</v>
      </c>
      <c r="WMC1792" s="62">
        <v>53131609</v>
      </c>
      <c r="WMD1792" s="62">
        <v>53131609</v>
      </c>
      <c r="WME1792" s="62">
        <v>53131609</v>
      </c>
      <c r="WMF1792" s="62">
        <v>53131609</v>
      </c>
      <c r="WMG1792" s="62">
        <v>53131609</v>
      </c>
      <c r="WMH1792" s="62">
        <v>53131609</v>
      </c>
      <c r="WMI1792" s="62">
        <v>53131609</v>
      </c>
      <c r="WMJ1792" s="62">
        <v>53131609</v>
      </c>
      <c r="WMK1792" s="62">
        <v>53131609</v>
      </c>
      <c r="WML1792" s="62">
        <v>53131609</v>
      </c>
      <c r="WMM1792" s="62">
        <v>53131609</v>
      </c>
      <c r="WMN1792" s="62">
        <v>53131609</v>
      </c>
      <c r="WMO1792" s="62">
        <v>53131609</v>
      </c>
      <c r="WMP1792" s="62">
        <v>53131609</v>
      </c>
      <c r="WMQ1792" s="62">
        <v>53131609</v>
      </c>
      <c r="WMR1792" s="62">
        <v>53131609</v>
      </c>
      <c r="WMS1792" s="62">
        <v>53131609</v>
      </c>
      <c r="WMT1792" s="62">
        <v>53131609</v>
      </c>
      <c r="WMU1792" s="62">
        <v>53131609</v>
      </c>
      <c r="WMV1792" s="62">
        <v>53131609</v>
      </c>
      <c r="WMW1792" s="62">
        <v>53131609</v>
      </c>
      <c r="WMX1792" s="62">
        <v>53131609</v>
      </c>
      <c r="WMY1792" s="62">
        <v>53131609</v>
      </c>
      <c r="WMZ1792" s="62">
        <v>53131609</v>
      </c>
      <c r="WNA1792" s="62">
        <v>53131609</v>
      </c>
      <c r="WNB1792" s="62">
        <v>53131609</v>
      </c>
      <c r="WNC1792" s="62">
        <v>53131609</v>
      </c>
      <c r="WND1792" s="62">
        <v>53131609</v>
      </c>
      <c r="WNE1792" s="62">
        <v>53131609</v>
      </c>
      <c r="WNF1792" s="62">
        <v>53131609</v>
      </c>
      <c r="WNG1792" s="62">
        <v>53131609</v>
      </c>
      <c r="WNH1792" s="62">
        <v>53131609</v>
      </c>
      <c r="WNI1792" s="62">
        <v>53131609</v>
      </c>
      <c r="WNJ1792" s="62">
        <v>53131609</v>
      </c>
      <c r="WNK1792" s="62">
        <v>53131609</v>
      </c>
      <c r="WNL1792" s="62">
        <v>53131609</v>
      </c>
      <c r="WNM1792" s="62">
        <v>53131609</v>
      </c>
      <c r="WNN1792" s="62">
        <v>53131609</v>
      </c>
      <c r="WNO1792" s="62">
        <v>53131609</v>
      </c>
      <c r="WNP1792" s="62">
        <v>53131609</v>
      </c>
      <c r="WNQ1792" s="62">
        <v>53131609</v>
      </c>
      <c r="WNR1792" s="62">
        <v>53131609</v>
      </c>
      <c r="WNS1792" s="62">
        <v>53131609</v>
      </c>
      <c r="WNT1792" s="62">
        <v>53131609</v>
      </c>
      <c r="WNU1792" s="62">
        <v>53131609</v>
      </c>
      <c r="WNV1792" s="62">
        <v>53131609</v>
      </c>
      <c r="WNW1792" s="62">
        <v>53131609</v>
      </c>
      <c r="WNX1792" s="62">
        <v>53131609</v>
      </c>
      <c r="WNY1792" s="62">
        <v>53131609</v>
      </c>
      <c r="WNZ1792" s="62">
        <v>53131609</v>
      </c>
      <c r="WOA1792" s="62">
        <v>53131609</v>
      </c>
      <c r="WOB1792" s="62">
        <v>53131609</v>
      </c>
      <c r="WOC1792" s="62">
        <v>53131609</v>
      </c>
      <c r="WOD1792" s="62">
        <v>53131609</v>
      </c>
      <c r="WOE1792" s="62">
        <v>53131609</v>
      </c>
      <c r="WOF1792" s="62">
        <v>53131609</v>
      </c>
      <c r="WOG1792" s="62">
        <v>53131609</v>
      </c>
      <c r="WOH1792" s="62">
        <v>53131609</v>
      </c>
      <c r="WOI1792" s="62">
        <v>53131609</v>
      </c>
      <c r="WOJ1792" s="62">
        <v>53131609</v>
      </c>
      <c r="WOK1792" s="62">
        <v>53131609</v>
      </c>
      <c r="WOL1792" s="62">
        <v>53131609</v>
      </c>
      <c r="WOM1792" s="62">
        <v>53131609</v>
      </c>
      <c r="WON1792" s="62">
        <v>53131609</v>
      </c>
      <c r="WOO1792" s="62">
        <v>53131609</v>
      </c>
      <c r="WOP1792" s="62">
        <v>53131609</v>
      </c>
      <c r="WOQ1792" s="62">
        <v>53131609</v>
      </c>
      <c r="WOR1792" s="62">
        <v>53131609</v>
      </c>
      <c r="WOS1792" s="62">
        <v>53131609</v>
      </c>
      <c r="WOT1792" s="62">
        <v>53131609</v>
      </c>
      <c r="WOU1792" s="62">
        <v>53131609</v>
      </c>
      <c r="WOV1792" s="62">
        <v>53131609</v>
      </c>
      <c r="WOW1792" s="62">
        <v>53131609</v>
      </c>
      <c r="WOX1792" s="62">
        <v>53131609</v>
      </c>
      <c r="WOY1792" s="62">
        <v>53131609</v>
      </c>
      <c r="WOZ1792" s="62">
        <v>53131609</v>
      </c>
      <c r="WPA1792" s="62">
        <v>53131609</v>
      </c>
      <c r="WPB1792" s="62">
        <v>53131609</v>
      </c>
      <c r="WPC1792" s="62">
        <v>53131609</v>
      </c>
      <c r="WPD1792" s="62">
        <v>53131609</v>
      </c>
      <c r="WPE1792" s="62">
        <v>53131609</v>
      </c>
      <c r="WPF1792" s="62">
        <v>53131609</v>
      </c>
      <c r="WPG1792" s="62">
        <v>53131609</v>
      </c>
      <c r="WPH1792" s="62">
        <v>53131609</v>
      </c>
      <c r="WPI1792" s="62">
        <v>53131609</v>
      </c>
      <c r="WPJ1792" s="62">
        <v>53131609</v>
      </c>
      <c r="WPK1792" s="62">
        <v>53131609</v>
      </c>
      <c r="WPL1792" s="62">
        <v>53131609</v>
      </c>
      <c r="WPM1792" s="62">
        <v>53131609</v>
      </c>
      <c r="WPN1792" s="62">
        <v>53131609</v>
      </c>
      <c r="WPO1792" s="62">
        <v>53131609</v>
      </c>
      <c r="WPP1792" s="62">
        <v>53131609</v>
      </c>
      <c r="WPQ1792" s="62">
        <v>53131609</v>
      </c>
      <c r="WPR1792" s="62">
        <v>53131609</v>
      </c>
      <c r="WPS1792" s="62">
        <v>53131609</v>
      </c>
      <c r="WPT1792" s="62">
        <v>53131609</v>
      </c>
      <c r="WPU1792" s="62">
        <v>53131609</v>
      </c>
      <c r="WPV1792" s="62">
        <v>53131609</v>
      </c>
      <c r="WPW1792" s="62">
        <v>53131609</v>
      </c>
      <c r="WPX1792" s="62">
        <v>53131609</v>
      </c>
      <c r="WPY1792" s="62">
        <v>53131609</v>
      </c>
      <c r="WPZ1792" s="62">
        <v>53131609</v>
      </c>
      <c r="WQA1792" s="62">
        <v>53131609</v>
      </c>
      <c r="WQB1792" s="62">
        <v>53131609</v>
      </c>
      <c r="WQC1792" s="62">
        <v>53131609</v>
      </c>
      <c r="WQD1792" s="62">
        <v>53131609</v>
      </c>
      <c r="WQE1792" s="62">
        <v>53131609</v>
      </c>
      <c r="WQF1792" s="62">
        <v>53131609</v>
      </c>
      <c r="WQG1792" s="62">
        <v>53131609</v>
      </c>
      <c r="WQH1792" s="62">
        <v>53131609</v>
      </c>
      <c r="WQI1792" s="62">
        <v>53131609</v>
      </c>
      <c r="WQJ1792" s="62">
        <v>53131609</v>
      </c>
      <c r="WQK1792" s="62">
        <v>53131609</v>
      </c>
      <c r="WQL1792" s="62">
        <v>53131609</v>
      </c>
      <c r="WQM1792" s="62">
        <v>53131609</v>
      </c>
      <c r="WQN1792" s="62">
        <v>53131609</v>
      </c>
      <c r="WQO1792" s="62">
        <v>53131609</v>
      </c>
      <c r="WQP1792" s="62">
        <v>53131609</v>
      </c>
      <c r="WQQ1792" s="62">
        <v>53131609</v>
      </c>
      <c r="WQR1792" s="62">
        <v>53131609</v>
      </c>
      <c r="WQS1792" s="62">
        <v>53131609</v>
      </c>
      <c r="WQT1792" s="62">
        <v>53131609</v>
      </c>
      <c r="WQU1792" s="62">
        <v>53131609</v>
      </c>
      <c r="WQV1792" s="62">
        <v>53131609</v>
      </c>
      <c r="WQW1792" s="62">
        <v>53131609</v>
      </c>
      <c r="WQX1792" s="62">
        <v>53131609</v>
      </c>
      <c r="WQY1792" s="62">
        <v>53131609</v>
      </c>
      <c r="WQZ1792" s="62">
        <v>53131609</v>
      </c>
      <c r="WRA1792" s="62">
        <v>53131609</v>
      </c>
      <c r="WRB1792" s="62">
        <v>53131609</v>
      </c>
      <c r="WRC1792" s="62">
        <v>53131609</v>
      </c>
      <c r="WRD1792" s="62">
        <v>53131609</v>
      </c>
      <c r="WRE1792" s="62">
        <v>53131609</v>
      </c>
      <c r="WRF1792" s="62">
        <v>53131609</v>
      </c>
      <c r="WRG1792" s="62">
        <v>53131609</v>
      </c>
      <c r="WRH1792" s="62">
        <v>53131609</v>
      </c>
      <c r="WRI1792" s="62">
        <v>53131609</v>
      </c>
      <c r="WRJ1792" s="62">
        <v>53131609</v>
      </c>
      <c r="WRK1792" s="62">
        <v>53131609</v>
      </c>
      <c r="WRL1792" s="62">
        <v>53131609</v>
      </c>
      <c r="WRM1792" s="62">
        <v>53131609</v>
      </c>
      <c r="WRN1792" s="62">
        <v>53131609</v>
      </c>
      <c r="WRO1792" s="62">
        <v>53131609</v>
      </c>
      <c r="WRP1792" s="62">
        <v>53131609</v>
      </c>
      <c r="WRQ1792" s="62">
        <v>53131609</v>
      </c>
      <c r="WRR1792" s="62">
        <v>53131609</v>
      </c>
      <c r="WRS1792" s="62">
        <v>53131609</v>
      </c>
      <c r="WRT1792" s="62">
        <v>53131609</v>
      </c>
      <c r="WRU1792" s="62">
        <v>53131609</v>
      </c>
      <c r="WRV1792" s="62">
        <v>53131609</v>
      </c>
      <c r="WRW1792" s="62">
        <v>53131609</v>
      </c>
      <c r="WRX1792" s="62">
        <v>53131609</v>
      </c>
      <c r="WRY1792" s="62">
        <v>53131609</v>
      </c>
      <c r="WRZ1792" s="62">
        <v>53131609</v>
      </c>
      <c r="WSA1792" s="62">
        <v>53131609</v>
      </c>
      <c r="WSB1792" s="62">
        <v>53131609</v>
      </c>
      <c r="WSC1792" s="62">
        <v>53131609</v>
      </c>
      <c r="WSD1792" s="62">
        <v>53131609</v>
      </c>
      <c r="WSE1792" s="62">
        <v>53131609</v>
      </c>
      <c r="WSF1792" s="62">
        <v>53131609</v>
      </c>
      <c r="WSG1792" s="62">
        <v>53131609</v>
      </c>
      <c r="WSH1792" s="62">
        <v>53131609</v>
      </c>
      <c r="WSI1792" s="62">
        <v>53131609</v>
      </c>
      <c r="WSJ1792" s="62">
        <v>53131609</v>
      </c>
      <c r="WSK1792" s="62">
        <v>53131609</v>
      </c>
      <c r="WSL1792" s="62">
        <v>53131609</v>
      </c>
      <c r="WSM1792" s="62">
        <v>53131609</v>
      </c>
      <c r="WSN1792" s="62">
        <v>53131609</v>
      </c>
      <c r="WSO1792" s="62">
        <v>53131609</v>
      </c>
      <c r="WSP1792" s="62">
        <v>53131609</v>
      </c>
      <c r="WSQ1792" s="62">
        <v>53131609</v>
      </c>
      <c r="WSR1792" s="62">
        <v>53131609</v>
      </c>
      <c r="WSS1792" s="62">
        <v>53131609</v>
      </c>
      <c r="WST1792" s="62">
        <v>53131609</v>
      </c>
      <c r="WSU1792" s="62">
        <v>53131609</v>
      </c>
      <c r="WSV1792" s="62">
        <v>53131609</v>
      </c>
      <c r="WSW1792" s="62">
        <v>53131609</v>
      </c>
      <c r="WSX1792" s="62">
        <v>53131609</v>
      </c>
      <c r="WSY1792" s="62">
        <v>53131609</v>
      </c>
      <c r="WSZ1792" s="62">
        <v>53131609</v>
      </c>
      <c r="WTA1792" s="62">
        <v>53131609</v>
      </c>
      <c r="WTB1792" s="62">
        <v>53131609</v>
      </c>
      <c r="WTC1792" s="62">
        <v>53131609</v>
      </c>
      <c r="WTD1792" s="62">
        <v>53131609</v>
      </c>
      <c r="WTE1792" s="62">
        <v>53131609</v>
      </c>
      <c r="WTF1792" s="62">
        <v>53131609</v>
      </c>
      <c r="WTG1792" s="62">
        <v>53131609</v>
      </c>
      <c r="WTH1792" s="62">
        <v>53131609</v>
      </c>
      <c r="WTI1792" s="62">
        <v>53131609</v>
      </c>
      <c r="WTJ1792" s="62">
        <v>53131609</v>
      </c>
      <c r="WTK1792" s="62">
        <v>53131609</v>
      </c>
      <c r="WTL1792" s="62">
        <v>53131609</v>
      </c>
      <c r="WTM1792" s="62">
        <v>53131609</v>
      </c>
      <c r="WTN1792" s="62">
        <v>53131609</v>
      </c>
      <c r="WTO1792" s="62">
        <v>53131609</v>
      </c>
      <c r="WTP1792" s="62">
        <v>53131609</v>
      </c>
      <c r="WTQ1792" s="62">
        <v>53131609</v>
      </c>
      <c r="WTR1792" s="62">
        <v>53131609</v>
      </c>
      <c r="WTS1792" s="62">
        <v>53131609</v>
      </c>
      <c r="WTT1792" s="62">
        <v>53131609</v>
      </c>
      <c r="WTU1792" s="62">
        <v>53131609</v>
      </c>
      <c r="WTV1792" s="62">
        <v>53131609</v>
      </c>
      <c r="WTW1792" s="62">
        <v>53131609</v>
      </c>
      <c r="WTX1792" s="62">
        <v>53131609</v>
      </c>
      <c r="WTY1792" s="62">
        <v>53131609</v>
      </c>
      <c r="WTZ1792" s="62">
        <v>53131609</v>
      </c>
      <c r="WUA1792" s="62">
        <v>53131609</v>
      </c>
      <c r="WUB1792" s="62">
        <v>53131609</v>
      </c>
      <c r="WUC1792" s="62">
        <v>53131609</v>
      </c>
      <c r="WUD1792" s="62">
        <v>53131609</v>
      </c>
      <c r="WUE1792" s="62">
        <v>53131609</v>
      </c>
      <c r="WUF1792" s="62">
        <v>53131609</v>
      </c>
      <c r="WUG1792" s="62">
        <v>53131609</v>
      </c>
      <c r="WUH1792" s="62">
        <v>53131609</v>
      </c>
      <c r="WUI1792" s="62">
        <v>53131609</v>
      </c>
      <c r="WUJ1792" s="62">
        <v>53131609</v>
      </c>
      <c r="WUK1792" s="62">
        <v>53131609</v>
      </c>
      <c r="WUL1792" s="62">
        <v>53131609</v>
      </c>
      <c r="WUM1792" s="62">
        <v>53131609</v>
      </c>
      <c r="WUN1792" s="62">
        <v>53131609</v>
      </c>
      <c r="WUO1792" s="62">
        <v>53131609</v>
      </c>
      <c r="WUP1792" s="62">
        <v>53131609</v>
      </c>
      <c r="WUQ1792" s="62">
        <v>53131609</v>
      </c>
      <c r="WUR1792" s="62">
        <v>53131609</v>
      </c>
      <c r="WUS1792" s="62">
        <v>53131609</v>
      </c>
      <c r="WUT1792" s="62">
        <v>53131609</v>
      </c>
      <c r="WUU1792" s="62">
        <v>53131609</v>
      </c>
      <c r="WUV1792" s="62">
        <v>53131609</v>
      </c>
      <c r="WUW1792" s="62">
        <v>53131609</v>
      </c>
      <c r="WUX1792" s="62">
        <v>53131609</v>
      </c>
      <c r="WUY1792" s="62">
        <v>53131609</v>
      </c>
      <c r="WUZ1792" s="62">
        <v>53131609</v>
      </c>
      <c r="WVA1792" s="62">
        <v>53131609</v>
      </c>
      <c r="WVB1792" s="62">
        <v>53131609</v>
      </c>
      <c r="WVC1792" s="62">
        <v>53131609</v>
      </c>
      <c r="WVD1792" s="62">
        <v>53131609</v>
      </c>
      <c r="WVE1792" s="62">
        <v>53131609</v>
      </c>
      <c r="WVF1792" s="62">
        <v>53131609</v>
      </c>
      <c r="WVG1792" s="62">
        <v>53131609</v>
      </c>
      <c r="WVH1792" s="62">
        <v>53131609</v>
      </c>
      <c r="WVI1792" s="62">
        <v>53131609</v>
      </c>
      <c r="WVJ1792" s="62">
        <v>53131609</v>
      </c>
      <c r="WVK1792" s="62">
        <v>53131609</v>
      </c>
      <c r="WVL1792" s="62">
        <v>53131609</v>
      </c>
      <c r="WVM1792" s="62">
        <v>53131609</v>
      </c>
      <c r="WVN1792" s="62">
        <v>53131609</v>
      </c>
      <c r="WVO1792" s="62">
        <v>53131609</v>
      </c>
      <c r="WVP1792" s="62">
        <v>53131609</v>
      </c>
      <c r="WVQ1792" s="62">
        <v>53131609</v>
      </c>
      <c r="WVR1792" s="62">
        <v>53131609</v>
      </c>
      <c r="WVS1792" s="62">
        <v>53131609</v>
      </c>
      <c r="WVT1792" s="62">
        <v>53131609</v>
      </c>
      <c r="WVU1792" s="62">
        <v>53131609</v>
      </c>
      <c r="WVV1792" s="62">
        <v>53131609</v>
      </c>
      <c r="WVW1792" s="62">
        <v>53131609</v>
      </c>
      <c r="WVX1792" s="62">
        <v>53131609</v>
      </c>
      <c r="WVY1792" s="62">
        <v>53131609</v>
      </c>
      <c r="WVZ1792" s="62">
        <v>53131609</v>
      </c>
      <c r="WWA1792" s="62">
        <v>53131609</v>
      </c>
      <c r="WWB1792" s="62">
        <v>53131609</v>
      </c>
      <c r="WWC1792" s="62">
        <v>53131609</v>
      </c>
      <c r="WWD1792" s="62">
        <v>53131609</v>
      </c>
      <c r="WWE1792" s="62">
        <v>53131609</v>
      </c>
      <c r="WWF1792" s="62">
        <v>53131609</v>
      </c>
      <c r="WWG1792" s="62">
        <v>53131609</v>
      </c>
      <c r="WWH1792" s="62">
        <v>53131609</v>
      </c>
      <c r="WWI1792" s="62">
        <v>53131609</v>
      </c>
      <c r="WWJ1792" s="62">
        <v>53131609</v>
      </c>
      <c r="WWK1792" s="62">
        <v>53131609</v>
      </c>
      <c r="WWL1792" s="62">
        <v>53131609</v>
      </c>
      <c r="WWM1792" s="62">
        <v>53131609</v>
      </c>
      <c r="WWN1792" s="62">
        <v>53131609</v>
      </c>
      <c r="WWO1792" s="62">
        <v>53131609</v>
      </c>
      <c r="WWP1792" s="62">
        <v>53131609</v>
      </c>
      <c r="WWQ1792" s="62">
        <v>53131609</v>
      </c>
      <c r="WWR1792" s="62">
        <v>53131609</v>
      </c>
      <c r="WWS1792" s="62">
        <v>53131609</v>
      </c>
      <c r="WWT1792" s="62">
        <v>53131609</v>
      </c>
      <c r="WWU1792" s="62">
        <v>53131609</v>
      </c>
      <c r="WWV1792" s="62">
        <v>53131609</v>
      </c>
      <c r="WWW1792" s="62">
        <v>53131609</v>
      </c>
      <c r="WWX1792" s="62">
        <v>53131609</v>
      </c>
      <c r="WWY1792" s="62">
        <v>53131609</v>
      </c>
      <c r="WWZ1792" s="62">
        <v>53131609</v>
      </c>
      <c r="WXA1792" s="62">
        <v>53131609</v>
      </c>
      <c r="WXB1792" s="62">
        <v>53131609</v>
      </c>
      <c r="WXC1792" s="62">
        <v>53131609</v>
      </c>
      <c r="WXD1792" s="62">
        <v>53131609</v>
      </c>
      <c r="WXE1792" s="62">
        <v>53131609</v>
      </c>
      <c r="WXF1792" s="62">
        <v>53131609</v>
      </c>
      <c r="WXG1792" s="62">
        <v>53131609</v>
      </c>
      <c r="WXH1792" s="62">
        <v>53131609</v>
      </c>
      <c r="WXI1792" s="62">
        <v>53131609</v>
      </c>
      <c r="WXJ1792" s="62">
        <v>53131609</v>
      </c>
      <c r="WXK1792" s="62">
        <v>53131609</v>
      </c>
      <c r="WXL1792" s="62">
        <v>53131609</v>
      </c>
      <c r="WXM1792" s="62">
        <v>53131609</v>
      </c>
      <c r="WXN1792" s="62">
        <v>53131609</v>
      </c>
      <c r="WXO1792" s="62">
        <v>53131609</v>
      </c>
      <c r="WXP1792" s="62">
        <v>53131609</v>
      </c>
      <c r="WXQ1792" s="62">
        <v>53131609</v>
      </c>
      <c r="WXR1792" s="62">
        <v>53131609</v>
      </c>
      <c r="WXS1792" s="62">
        <v>53131609</v>
      </c>
      <c r="WXT1792" s="62">
        <v>53131609</v>
      </c>
      <c r="WXU1792" s="62">
        <v>53131609</v>
      </c>
      <c r="WXV1792" s="62">
        <v>53131609</v>
      </c>
      <c r="WXW1792" s="62">
        <v>53131609</v>
      </c>
      <c r="WXX1792" s="62">
        <v>53131609</v>
      </c>
      <c r="WXY1792" s="62">
        <v>53131609</v>
      </c>
      <c r="WXZ1792" s="62">
        <v>53131609</v>
      </c>
      <c r="WYA1792" s="62">
        <v>53131609</v>
      </c>
      <c r="WYB1792" s="62">
        <v>53131609</v>
      </c>
      <c r="WYC1792" s="62">
        <v>53131609</v>
      </c>
      <c r="WYD1792" s="62">
        <v>53131609</v>
      </c>
      <c r="WYE1792" s="62">
        <v>53131609</v>
      </c>
      <c r="WYF1792" s="62">
        <v>53131609</v>
      </c>
      <c r="WYG1792" s="62">
        <v>53131609</v>
      </c>
      <c r="WYH1792" s="62">
        <v>53131609</v>
      </c>
      <c r="WYI1792" s="62">
        <v>53131609</v>
      </c>
      <c r="WYJ1792" s="62">
        <v>53131609</v>
      </c>
      <c r="WYK1792" s="62">
        <v>53131609</v>
      </c>
      <c r="WYL1792" s="62">
        <v>53131609</v>
      </c>
      <c r="WYM1792" s="62">
        <v>53131609</v>
      </c>
      <c r="WYN1792" s="62">
        <v>53131609</v>
      </c>
      <c r="WYO1792" s="62">
        <v>53131609</v>
      </c>
      <c r="WYP1792" s="62">
        <v>53131609</v>
      </c>
      <c r="WYQ1792" s="62">
        <v>53131609</v>
      </c>
      <c r="WYR1792" s="62">
        <v>53131609</v>
      </c>
      <c r="WYS1792" s="62">
        <v>53131609</v>
      </c>
      <c r="WYT1792" s="62">
        <v>53131609</v>
      </c>
      <c r="WYU1792" s="62">
        <v>53131609</v>
      </c>
      <c r="WYV1792" s="62">
        <v>53131609</v>
      </c>
      <c r="WYW1792" s="62">
        <v>53131609</v>
      </c>
      <c r="WYX1792" s="62">
        <v>53131609</v>
      </c>
      <c r="WYY1792" s="62">
        <v>53131609</v>
      </c>
      <c r="WYZ1792" s="62">
        <v>53131609</v>
      </c>
      <c r="WZA1792" s="62">
        <v>53131609</v>
      </c>
      <c r="WZB1792" s="62">
        <v>53131609</v>
      </c>
      <c r="WZC1792" s="62">
        <v>53131609</v>
      </c>
      <c r="WZD1792" s="62">
        <v>53131609</v>
      </c>
      <c r="WZE1792" s="62">
        <v>53131609</v>
      </c>
      <c r="WZF1792" s="62">
        <v>53131609</v>
      </c>
      <c r="WZG1792" s="62">
        <v>53131609</v>
      </c>
      <c r="WZH1792" s="62">
        <v>53131609</v>
      </c>
      <c r="WZI1792" s="62">
        <v>53131609</v>
      </c>
      <c r="WZJ1792" s="62">
        <v>53131609</v>
      </c>
      <c r="WZK1792" s="62">
        <v>53131609</v>
      </c>
      <c r="WZL1792" s="62">
        <v>53131609</v>
      </c>
      <c r="WZM1792" s="62">
        <v>53131609</v>
      </c>
      <c r="WZN1792" s="62">
        <v>53131609</v>
      </c>
      <c r="WZO1792" s="62">
        <v>53131609</v>
      </c>
      <c r="WZP1792" s="62">
        <v>53131609</v>
      </c>
      <c r="WZQ1792" s="62">
        <v>53131609</v>
      </c>
      <c r="WZR1792" s="62">
        <v>53131609</v>
      </c>
      <c r="WZS1792" s="62">
        <v>53131609</v>
      </c>
      <c r="WZT1792" s="62">
        <v>53131609</v>
      </c>
      <c r="WZU1792" s="62">
        <v>53131609</v>
      </c>
      <c r="WZV1792" s="62">
        <v>53131609</v>
      </c>
      <c r="WZW1792" s="62">
        <v>53131609</v>
      </c>
      <c r="WZX1792" s="62">
        <v>53131609</v>
      </c>
      <c r="WZY1792" s="62">
        <v>53131609</v>
      </c>
      <c r="WZZ1792" s="62">
        <v>53131609</v>
      </c>
      <c r="XAA1792" s="62">
        <v>53131609</v>
      </c>
      <c r="XAB1792" s="62">
        <v>53131609</v>
      </c>
      <c r="XAC1792" s="62">
        <v>53131609</v>
      </c>
      <c r="XAD1792" s="62">
        <v>53131609</v>
      </c>
      <c r="XAE1792" s="62">
        <v>53131609</v>
      </c>
      <c r="XAF1792" s="62">
        <v>53131609</v>
      </c>
      <c r="XAG1792" s="62">
        <v>53131609</v>
      </c>
      <c r="XAH1792" s="62">
        <v>53131609</v>
      </c>
      <c r="XAI1792" s="62">
        <v>53131609</v>
      </c>
      <c r="XAJ1792" s="62">
        <v>53131609</v>
      </c>
      <c r="XAK1792" s="62">
        <v>53131609</v>
      </c>
      <c r="XAL1792" s="62">
        <v>53131609</v>
      </c>
      <c r="XAM1792" s="62">
        <v>53131609</v>
      </c>
      <c r="XAN1792" s="62">
        <v>53131609</v>
      </c>
      <c r="XAO1792" s="62">
        <v>53131609</v>
      </c>
      <c r="XAP1792" s="62">
        <v>53131609</v>
      </c>
      <c r="XAQ1792" s="62">
        <v>53131609</v>
      </c>
      <c r="XAR1792" s="62">
        <v>53131609</v>
      </c>
      <c r="XAS1792" s="62">
        <v>53131609</v>
      </c>
      <c r="XAT1792" s="62">
        <v>53131609</v>
      </c>
      <c r="XAU1792" s="62">
        <v>53131609</v>
      </c>
      <c r="XAV1792" s="62">
        <v>53131609</v>
      </c>
      <c r="XAW1792" s="62">
        <v>53131609</v>
      </c>
      <c r="XAX1792" s="62">
        <v>53131609</v>
      </c>
      <c r="XAY1792" s="62">
        <v>53131609</v>
      </c>
      <c r="XAZ1792" s="62">
        <v>53131609</v>
      </c>
      <c r="XBA1792" s="62">
        <v>53131609</v>
      </c>
      <c r="XBB1792" s="62">
        <v>53131609</v>
      </c>
      <c r="XBC1792" s="62">
        <v>53131609</v>
      </c>
      <c r="XBD1792" s="62">
        <v>53131609</v>
      </c>
      <c r="XBE1792" s="62">
        <v>53131609</v>
      </c>
      <c r="XBF1792" s="62">
        <v>53131609</v>
      </c>
      <c r="XBG1792" s="62">
        <v>53131609</v>
      </c>
      <c r="XBH1792" s="62">
        <v>53131609</v>
      </c>
      <c r="XBI1792" s="62">
        <v>53131609</v>
      </c>
      <c r="XBJ1792" s="62">
        <v>53131609</v>
      </c>
      <c r="XBK1792" s="62">
        <v>53131609</v>
      </c>
      <c r="XBL1792" s="62">
        <v>53131609</v>
      </c>
      <c r="XBM1792" s="62">
        <v>53131609</v>
      </c>
      <c r="XBN1792" s="62">
        <v>53131609</v>
      </c>
      <c r="XBO1792" s="62">
        <v>53131609</v>
      </c>
      <c r="XBP1792" s="62">
        <v>53131609</v>
      </c>
      <c r="XBQ1792" s="62">
        <v>53131609</v>
      </c>
      <c r="XBR1792" s="62">
        <v>53131609</v>
      </c>
      <c r="XBS1792" s="62">
        <v>53131609</v>
      </c>
      <c r="XBT1792" s="62">
        <v>53131609</v>
      </c>
      <c r="XBU1792" s="62">
        <v>53131609</v>
      </c>
      <c r="XBV1792" s="62">
        <v>53131609</v>
      </c>
      <c r="XBW1792" s="62">
        <v>53131609</v>
      </c>
      <c r="XBX1792" s="62">
        <v>53131609</v>
      </c>
      <c r="XBY1792" s="62">
        <v>53131609</v>
      </c>
      <c r="XBZ1792" s="62">
        <v>53131609</v>
      </c>
      <c r="XCA1792" s="62">
        <v>53131609</v>
      </c>
      <c r="XCB1792" s="62">
        <v>53131609</v>
      </c>
      <c r="XCC1792" s="62">
        <v>53131609</v>
      </c>
      <c r="XCD1792" s="62">
        <v>53131609</v>
      </c>
      <c r="XCE1792" s="62">
        <v>53131609</v>
      </c>
      <c r="XCF1792" s="62">
        <v>53131609</v>
      </c>
      <c r="XCG1792" s="62">
        <v>53131609</v>
      </c>
      <c r="XCH1792" s="62">
        <v>53131609</v>
      </c>
      <c r="XCI1792" s="62">
        <v>53131609</v>
      </c>
      <c r="XCJ1792" s="62">
        <v>53131609</v>
      </c>
      <c r="XCK1792" s="62">
        <v>53131609</v>
      </c>
      <c r="XCL1792" s="62">
        <v>53131609</v>
      </c>
      <c r="XCM1792" s="62">
        <v>53131609</v>
      </c>
      <c r="XCN1792" s="62">
        <v>53131609</v>
      </c>
      <c r="XCO1792" s="62">
        <v>53131609</v>
      </c>
      <c r="XCP1792" s="62">
        <v>53131609</v>
      </c>
      <c r="XCQ1792" s="62">
        <v>53131609</v>
      </c>
      <c r="XCR1792" s="62">
        <v>53131609</v>
      </c>
      <c r="XCS1792" s="62">
        <v>53131609</v>
      </c>
      <c r="XCT1792" s="62">
        <v>53131609</v>
      </c>
      <c r="XCU1792" s="62">
        <v>53131609</v>
      </c>
      <c r="XCV1792" s="62">
        <v>53131609</v>
      </c>
      <c r="XCW1792" s="62">
        <v>53131609</v>
      </c>
      <c r="XCX1792" s="62">
        <v>53131609</v>
      </c>
      <c r="XCY1792" s="62">
        <v>53131609</v>
      </c>
      <c r="XCZ1792" s="62">
        <v>53131609</v>
      </c>
      <c r="XDA1792" s="62">
        <v>53131609</v>
      </c>
      <c r="XDB1792" s="62">
        <v>53131609</v>
      </c>
      <c r="XDC1792" s="62">
        <v>53131609</v>
      </c>
      <c r="XDD1792" s="62">
        <v>53131609</v>
      </c>
      <c r="XDE1792" s="62">
        <v>53131609</v>
      </c>
      <c r="XDF1792" s="62">
        <v>53131609</v>
      </c>
      <c r="XDG1792" s="62">
        <v>53131609</v>
      </c>
      <c r="XDH1792" s="62">
        <v>53131609</v>
      </c>
      <c r="XDI1792" s="62">
        <v>53131609</v>
      </c>
      <c r="XDJ1792" s="62">
        <v>53131609</v>
      </c>
      <c r="XDK1792" s="62">
        <v>53131609</v>
      </c>
      <c r="XDL1792" s="62">
        <v>53131609</v>
      </c>
      <c r="XDM1792" s="62">
        <v>53131609</v>
      </c>
      <c r="XDN1792" s="62">
        <v>53131609</v>
      </c>
      <c r="XDO1792" s="62">
        <v>53131609</v>
      </c>
      <c r="XDP1792" s="62">
        <v>53131609</v>
      </c>
      <c r="XDQ1792" s="62">
        <v>53131609</v>
      </c>
      <c r="XDR1792" s="62">
        <v>53131609</v>
      </c>
      <c r="XDS1792" s="62">
        <v>53131609</v>
      </c>
      <c r="XDT1792" s="62">
        <v>53131609</v>
      </c>
      <c r="XDU1792" s="62">
        <v>53131609</v>
      </c>
      <c r="XDV1792" s="62">
        <v>53131609</v>
      </c>
      <c r="XDW1792" s="62">
        <v>53131609</v>
      </c>
      <c r="XDX1792" s="62">
        <v>53131609</v>
      </c>
      <c r="XDY1792" s="62">
        <v>53131609</v>
      </c>
      <c r="XDZ1792" s="62">
        <v>53131609</v>
      </c>
      <c r="XEA1792" s="62">
        <v>53131609</v>
      </c>
      <c r="XEB1792" s="62">
        <v>53131609</v>
      </c>
      <c r="XEC1792" s="62">
        <v>53131609</v>
      </c>
      <c r="XED1792" s="62">
        <v>53131609</v>
      </c>
      <c r="XEE1792" s="62">
        <v>53131609</v>
      </c>
      <c r="XEF1792" s="62">
        <v>53131609</v>
      </c>
      <c r="XEG1792" s="62">
        <v>53131609</v>
      </c>
      <c r="XEH1792" s="62">
        <v>53131609</v>
      </c>
      <c r="XEI1792" s="62">
        <v>53131609</v>
      </c>
      <c r="XEJ1792" s="62">
        <v>53131609</v>
      </c>
      <c r="XEK1792" s="62">
        <v>53131609</v>
      </c>
      <c r="XEL1792" s="62">
        <v>53131609</v>
      </c>
      <c r="XEM1792" s="62">
        <v>53131609</v>
      </c>
      <c r="XEN1792" s="62">
        <v>53131609</v>
      </c>
      <c r="XEO1792" s="62">
        <v>53131609</v>
      </c>
      <c r="XEP1792" s="62">
        <v>53131609</v>
      </c>
      <c r="XEQ1792" s="62">
        <v>53131609</v>
      </c>
      <c r="XER1792" s="62">
        <v>53131609</v>
      </c>
      <c r="XES1792" s="62">
        <v>53131609</v>
      </c>
      <c r="XET1792" s="62">
        <v>53131609</v>
      </c>
      <c r="XEU1792" s="62">
        <v>53131609</v>
      </c>
      <c r="XEV1792" s="62">
        <v>53131609</v>
      </c>
      <c r="XEW1792" s="62">
        <v>53131609</v>
      </c>
      <c r="XEX1792" s="62">
        <v>53131609</v>
      </c>
      <c r="XEY1792" s="62">
        <v>53131609</v>
      </c>
      <c r="XEZ1792" s="62">
        <v>53131609</v>
      </c>
      <c r="XFA1792" s="62">
        <v>53131609</v>
      </c>
      <c r="XFB1792" s="62">
        <v>53131609</v>
      </c>
      <c r="XFC1792" s="62">
        <v>53131609</v>
      </c>
      <c r="XFD1792" s="62">
        <v>53131609</v>
      </c>
    </row>
    <row r="1793" spans="1:16384" ht="14.1" customHeight="1" x14ac:dyDescent="0.2">
      <c r="A1793" s="97">
        <v>14111519</v>
      </c>
      <c r="B1793" s="101" t="s">
        <v>19111</v>
      </c>
      <c r="C1793" s="81" t="s">
        <v>1471</v>
      </c>
      <c r="D1793" s="81">
        <v>50</v>
      </c>
      <c r="E1793" s="91">
        <v>800</v>
      </c>
      <c r="F1793" s="92">
        <f t="shared" ca="1" si="46"/>
        <v>40000</v>
      </c>
      <c r="G1793" s="108"/>
      <c r="H1793" s="108"/>
      <c r="I1793" s="108"/>
      <c r="J1793" s="108"/>
      <c r="K1793" s="102"/>
      <c r="L1793" s="102"/>
      <c r="M1793" s="102"/>
      <c r="N1793" s="106"/>
      <c r="O1793" s="62"/>
      <c r="P1793" s="62"/>
      <c r="Q1793" s="62"/>
      <c r="R1793" s="62"/>
      <c r="S1793" s="62"/>
      <c r="T1793" s="62"/>
      <c r="U1793" s="62"/>
      <c r="V1793" s="62"/>
      <c r="W1793" s="62"/>
      <c r="X1793" s="62"/>
      <c r="Y1793" s="62"/>
      <c r="Z1793" s="62"/>
      <c r="AA1793" s="62"/>
      <c r="AB1793" s="62"/>
      <c r="AC1793" s="62"/>
      <c r="AD1793" s="62"/>
      <c r="AE1793" s="62"/>
      <c r="AF1793" s="62"/>
      <c r="AG1793" s="62"/>
      <c r="AH1793" s="62"/>
      <c r="AI1793" s="62"/>
      <c r="AJ1793" s="62"/>
      <c r="AK1793" s="62"/>
      <c r="AL1793" s="62"/>
      <c r="AM1793" s="62"/>
      <c r="AN1793" s="62">
        <v>53131609</v>
      </c>
      <c r="AO1793" s="62">
        <v>53131609</v>
      </c>
      <c r="AP1793" s="62">
        <v>53131609</v>
      </c>
      <c r="AQ1793" s="62">
        <v>53131609</v>
      </c>
      <c r="AR1793" s="62">
        <v>53131609</v>
      </c>
      <c r="AS1793" s="62">
        <v>53131609</v>
      </c>
      <c r="AT1793" s="62">
        <v>53131609</v>
      </c>
      <c r="AU1793" s="62">
        <v>53131609</v>
      </c>
      <c r="AV1793" s="62">
        <v>53131609</v>
      </c>
      <c r="AW1793" s="62">
        <v>53131609</v>
      </c>
      <c r="AX1793" s="62">
        <v>53131609</v>
      </c>
      <c r="AY1793" s="62">
        <v>53131609</v>
      </c>
      <c r="AZ1793" s="62">
        <v>53131609</v>
      </c>
      <c r="BA1793" s="62">
        <v>53131609</v>
      </c>
      <c r="BB1793" s="62">
        <v>53131609</v>
      </c>
      <c r="BC1793" s="62">
        <v>53131609</v>
      </c>
      <c r="BD1793" s="62">
        <v>53131609</v>
      </c>
      <c r="BE1793" s="62">
        <v>53131609</v>
      </c>
      <c r="BF1793" s="62">
        <v>53131609</v>
      </c>
      <c r="BG1793" s="62">
        <v>53131609</v>
      </c>
      <c r="BH1793" s="62">
        <v>53131609</v>
      </c>
      <c r="BI1793" s="62">
        <v>53131609</v>
      </c>
      <c r="BJ1793" s="62">
        <v>53131609</v>
      </c>
      <c r="BK1793" s="62">
        <v>53131609</v>
      </c>
      <c r="BL1793" s="62">
        <v>53131609</v>
      </c>
      <c r="BM1793" s="62">
        <v>53131609</v>
      </c>
      <c r="BN1793" s="62">
        <v>53131609</v>
      </c>
      <c r="BO1793" s="62">
        <v>53131609</v>
      </c>
      <c r="BP1793" s="62">
        <v>53131609</v>
      </c>
      <c r="BQ1793" s="62">
        <v>53131609</v>
      </c>
      <c r="BR1793" s="62">
        <v>53131609</v>
      </c>
      <c r="BS1793" s="62">
        <v>53131609</v>
      </c>
      <c r="BT1793" s="62">
        <v>53131609</v>
      </c>
      <c r="BU1793" s="62">
        <v>53131609</v>
      </c>
      <c r="BV1793" s="62">
        <v>53131609</v>
      </c>
      <c r="BW1793" s="62">
        <v>53131609</v>
      </c>
      <c r="BX1793" s="62">
        <v>53131609</v>
      </c>
      <c r="BY1793" s="62">
        <v>53131609</v>
      </c>
      <c r="BZ1793" s="62">
        <v>53131609</v>
      </c>
      <c r="CA1793" s="62">
        <v>53131609</v>
      </c>
      <c r="CB1793" s="62">
        <v>53131609</v>
      </c>
      <c r="CC1793" s="62">
        <v>53131609</v>
      </c>
      <c r="CD1793" s="62">
        <v>53131609</v>
      </c>
      <c r="CE1793" s="62">
        <v>53131609</v>
      </c>
      <c r="CF1793" s="62">
        <v>53131609</v>
      </c>
      <c r="CG1793" s="62">
        <v>53131609</v>
      </c>
      <c r="CH1793" s="62">
        <v>53131609</v>
      </c>
      <c r="CI1793" s="62">
        <v>53131609</v>
      </c>
      <c r="CJ1793" s="62">
        <v>53131609</v>
      </c>
      <c r="CK1793" s="62">
        <v>53131609</v>
      </c>
      <c r="CL1793" s="62">
        <v>53131609</v>
      </c>
      <c r="CM1793" s="62">
        <v>53131609</v>
      </c>
      <c r="CN1793" s="62">
        <v>53131609</v>
      </c>
      <c r="CO1793" s="62">
        <v>53131609</v>
      </c>
      <c r="CP1793" s="62">
        <v>53131609</v>
      </c>
      <c r="CQ1793" s="62">
        <v>53131609</v>
      </c>
      <c r="CR1793" s="62">
        <v>53131609</v>
      </c>
      <c r="CS1793" s="62">
        <v>53131609</v>
      </c>
      <c r="CT1793" s="62">
        <v>53131609</v>
      </c>
      <c r="CU1793" s="62">
        <v>53131609</v>
      </c>
      <c r="CV1793" s="62">
        <v>53131609</v>
      </c>
      <c r="CW1793" s="62">
        <v>53131609</v>
      </c>
      <c r="CX1793" s="62">
        <v>53131609</v>
      </c>
      <c r="CY1793" s="62">
        <v>53131609</v>
      </c>
      <c r="CZ1793" s="62">
        <v>53131609</v>
      </c>
      <c r="DA1793" s="62">
        <v>53131609</v>
      </c>
      <c r="DB1793" s="62">
        <v>53131609</v>
      </c>
      <c r="DC1793" s="62">
        <v>53131609</v>
      </c>
      <c r="DD1793" s="62">
        <v>53131609</v>
      </c>
      <c r="DE1793" s="62">
        <v>53131609</v>
      </c>
      <c r="DF1793" s="62">
        <v>53131609</v>
      </c>
      <c r="DG1793" s="62">
        <v>53131609</v>
      </c>
      <c r="DH1793" s="62">
        <v>53131609</v>
      </c>
      <c r="DI1793" s="62">
        <v>53131609</v>
      </c>
      <c r="DJ1793" s="62">
        <v>53131609</v>
      </c>
      <c r="DK1793" s="62">
        <v>53131609</v>
      </c>
      <c r="DL1793" s="62">
        <v>53131609</v>
      </c>
      <c r="DM1793" s="62">
        <v>53131609</v>
      </c>
      <c r="DN1793" s="62">
        <v>53131609</v>
      </c>
      <c r="DO1793" s="62">
        <v>53131609</v>
      </c>
      <c r="DP1793" s="62">
        <v>53131609</v>
      </c>
      <c r="DQ1793" s="62">
        <v>53131609</v>
      </c>
      <c r="DR1793" s="62">
        <v>53131609</v>
      </c>
      <c r="DS1793" s="62">
        <v>53131609</v>
      </c>
      <c r="DT1793" s="62">
        <v>53131609</v>
      </c>
      <c r="DU1793" s="62">
        <v>53131609</v>
      </c>
      <c r="DV1793" s="62">
        <v>53131609</v>
      </c>
      <c r="DW1793" s="62">
        <v>53131609</v>
      </c>
      <c r="DX1793" s="62">
        <v>53131609</v>
      </c>
      <c r="DY1793" s="62">
        <v>53131609</v>
      </c>
      <c r="DZ1793" s="62">
        <v>53131609</v>
      </c>
      <c r="EA1793" s="62">
        <v>53131609</v>
      </c>
      <c r="EB1793" s="62">
        <v>53131609</v>
      </c>
      <c r="EC1793" s="62">
        <v>53131609</v>
      </c>
      <c r="ED1793" s="62">
        <v>53131609</v>
      </c>
      <c r="EE1793" s="62">
        <v>53131609</v>
      </c>
      <c r="EF1793" s="62">
        <v>53131609</v>
      </c>
      <c r="EG1793" s="62">
        <v>53131609</v>
      </c>
      <c r="EH1793" s="62">
        <v>53131609</v>
      </c>
      <c r="EI1793" s="62">
        <v>53131609</v>
      </c>
      <c r="EJ1793" s="62">
        <v>53131609</v>
      </c>
      <c r="EK1793" s="62">
        <v>53131609</v>
      </c>
      <c r="EL1793" s="62">
        <v>53131609</v>
      </c>
      <c r="EM1793" s="62">
        <v>53131609</v>
      </c>
      <c r="EN1793" s="62">
        <v>53131609</v>
      </c>
      <c r="EO1793" s="62">
        <v>53131609</v>
      </c>
      <c r="EP1793" s="62">
        <v>53131609</v>
      </c>
      <c r="EQ1793" s="62">
        <v>53131609</v>
      </c>
      <c r="ER1793" s="62">
        <v>53131609</v>
      </c>
      <c r="ES1793" s="62">
        <v>53131609</v>
      </c>
      <c r="ET1793" s="62">
        <v>53131609</v>
      </c>
      <c r="EU1793" s="62">
        <v>53131609</v>
      </c>
      <c r="EV1793" s="62">
        <v>53131609</v>
      </c>
      <c r="EW1793" s="62">
        <v>53131609</v>
      </c>
      <c r="EX1793" s="62">
        <v>53131609</v>
      </c>
      <c r="EY1793" s="62">
        <v>53131609</v>
      </c>
      <c r="EZ1793" s="62">
        <v>53131609</v>
      </c>
      <c r="FA1793" s="62">
        <v>53131609</v>
      </c>
      <c r="FB1793" s="62">
        <v>53131609</v>
      </c>
      <c r="FC1793" s="62">
        <v>53131609</v>
      </c>
      <c r="FD1793" s="62">
        <v>53131609</v>
      </c>
      <c r="FE1793" s="62">
        <v>53131609</v>
      </c>
      <c r="FF1793" s="62">
        <v>53131609</v>
      </c>
      <c r="FG1793" s="62">
        <v>53131609</v>
      </c>
      <c r="FH1793" s="62">
        <v>53131609</v>
      </c>
      <c r="FI1793" s="62">
        <v>53131609</v>
      </c>
      <c r="FJ1793" s="62">
        <v>53131609</v>
      </c>
      <c r="FK1793" s="62">
        <v>53131609</v>
      </c>
      <c r="FL1793" s="62">
        <v>53131609</v>
      </c>
      <c r="FM1793" s="62">
        <v>53131609</v>
      </c>
      <c r="FN1793" s="62">
        <v>53131609</v>
      </c>
      <c r="FO1793" s="62">
        <v>53131609</v>
      </c>
      <c r="FP1793" s="62">
        <v>53131609</v>
      </c>
      <c r="FQ1793" s="62">
        <v>53131609</v>
      </c>
      <c r="FR1793" s="62">
        <v>53131609</v>
      </c>
      <c r="FS1793" s="62">
        <v>53131609</v>
      </c>
      <c r="FT1793" s="62">
        <v>53131609</v>
      </c>
      <c r="FU1793" s="62">
        <v>53131609</v>
      </c>
      <c r="FV1793" s="62">
        <v>53131609</v>
      </c>
      <c r="FW1793" s="62">
        <v>53131609</v>
      </c>
      <c r="FX1793" s="62">
        <v>53131609</v>
      </c>
      <c r="FY1793" s="62">
        <v>53131609</v>
      </c>
      <c r="FZ1793" s="62">
        <v>53131609</v>
      </c>
      <c r="GA1793" s="62">
        <v>53131609</v>
      </c>
      <c r="GB1793" s="62">
        <v>53131609</v>
      </c>
      <c r="GC1793" s="62">
        <v>53131609</v>
      </c>
      <c r="GD1793" s="62">
        <v>53131609</v>
      </c>
      <c r="GE1793" s="62">
        <v>53131609</v>
      </c>
      <c r="GF1793" s="62">
        <v>53131609</v>
      </c>
      <c r="GG1793" s="62">
        <v>53131609</v>
      </c>
      <c r="GH1793" s="62">
        <v>53131609</v>
      </c>
      <c r="GI1793" s="62">
        <v>53131609</v>
      </c>
      <c r="GJ1793" s="62">
        <v>53131609</v>
      </c>
      <c r="GK1793" s="62">
        <v>53131609</v>
      </c>
      <c r="GL1793" s="62">
        <v>53131609</v>
      </c>
      <c r="GM1793" s="62">
        <v>53131609</v>
      </c>
      <c r="GN1793" s="62">
        <v>53131609</v>
      </c>
      <c r="GO1793" s="62">
        <v>53131609</v>
      </c>
      <c r="GP1793" s="62">
        <v>53131609</v>
      </c>
      <c r="GQ1793" s="62">
        <v>53131609</v>
      </c>
      <c r="GR1793" s="62">
        <v>53131609</v>
      </c>
      <c r="GS1793" s="62">
        <v>53131609</v>
      </c>
      <c r="GT1793" s="62">
        <v>53131609</v>
      </c>
      <c r="GU1793" s="62">
        <v>53131609</v>
      </c>
      <c r="GV1793" s="62">
        <v>53131609</v>
      </c>
      <c r="GW1793" s="62">
        <v>53131609</v>
      </c>
      <c r="GX1793" s="62">
        <v>53131609</v>
      </c>
      <c r="GY1793" s="62">
        <v>53131609</v>
      </c>
      <c r="GZ1793" s="62">
        <v>53131609</v>
      </c>
      <c r="HA1793" s="62">
        <v>53131609</v>
      </c>
      <c r="HB1793" s="62">
        <v>53131609</v>
      </c>
      <c r="HC1793" s="62">
        <v>53131609</v>
      </c>
      <c r="HD1793" s="62">
        <v>53131609</v>
      </c>
      <c r="HE1793" s="62">
        <v>53131609</v>
      </c>
      <c r="HF1793" s="62">
        <v>53131609</v>
      </c>
      <c r="HG1793" s="62">
        <v>53131609</v>
      </c>
      <c r="HH1793" s="62">
        <v>53131609</v>
      </c>
      <c r="HI1793" s="62">
        <v>53131609</v>
      </c>
      <c r="HJ1793" s="62">
        <v>53131609</v>
      </c>
      <c r="HK1793" s="62">
        <v>53131609</v>
      </c>
      <c r="HL1793" s="62">
        <v>53131609</v>
      </c>
      <c r="HM1793" s="62">
        <v>53131609</v>
      </c>
      <c r="HN1793" s="62">
        <v>53131609</v>
      </c>
      <c r="HO1793" s="62">
        <v>53131609</v>
      </c>
      <c r="HP1793" s="62">
        <v>53131609</v>
      </c>
      <c r="HQ1793" s="62">
        <v>53131609</v>
      </c>
      <c r="HR1793" s="62">
        <v>53131609</v>
      </c>
      <c r="HS1793" s="62">
        <v>53131609</v>
      </c>
      <c r="HT1793" s="62">
        <v>53131609</v>
      </c>
      <c r="HU1793" s="62">
        <v>53131609</v>
      </c>
      <c r="HV1793" s="62">
        <v>53131609</v>
      </c>
      <c r="HW1793" s="62">
        <v>53131609</v>
      </c>
      <c r="HX1793" s="62">
        <v>53131609</v>
      </c>
      <c r="HY1793" s="62">
        <v>53131609</v>
      </c>
      <c r="HZ1793" s="62">
        <v>53131609</v>
      </c>
      <c r="IA1793" s="62">
        <v>53131609</v>
      </c>
      <c r="IB1793" s="62">
        <v>53131609</v>
      </c>
      <c r="IC1793" s="62">
        <v>53131609</v>
      </c>
      <c r="ID1793" s="62">
        <v>53131609</v>
      </c>
      <c r="IE1793" s="62">
        <v>53131609</v>
      </c>
      <c r="IF1793" s="62">
        <v>53131609</v>
      </c>
      <c r="IG1793" s="62">
        <v>53131609</v>
      </c>
      <c r="IH1793" s="62">
        <v>53131609</v>
      </c>
      <c r="II1793" s="62">
        <v>53131609</v>
      </c>
      <c r="IJ1793" s="62">
        <v>53131609</v>
      </c>
      <c r="IK1793" s="62">
        <v>53131609</v>
      </c>
      <c r="IL1793" s="62">
        <v>53131609</v>
      </c>
      <c r="IM1793" s="62">
        <v>53131609</v>
      </c>
      <c r="IN1793" s="62">
        <v>53131609</v>
      </c>
      <c r="IO1793" s="62">
        <v>53131609</v>
      </c>
      <c r="IP1793" s="62">
        <v>53131609</v>
      </c>
      <c r="IQ1793" s="62">
        <v>53131609</v>
      </c>
      <c r="IR1793" s="62">
        <v>53131609</v>
      </c>
      <c r="IS1793" s="62">
        <v>53131609</v>
      </c>
      <c r="IT1793" s="62">
        <v>53131609</v>
      </c>
      <c r="IU1793" s="62">
        <v>53131609</v>
      </c>
      <c r="IV1793" s="62">
        <v>53131609</v>
      </c>
      <c r="IW1793" s="62">
        <v>53131609</v>
      </c>
      <c r="IX1793" s="62">
        <v>53131609</v>
      </c>
      <c r="IY1793" s="62">
        <v>53131609</v>
      </c>
      <c r="IZ1793" s="62">
        <v>53131609</v>
      </c>
      <c r="JA1793" s="62">
        <v>53131609</v>
      </c>
      <c r="JB1793" s="62">
        <v>53131609</v>
      </c>
      <c r="JC1793" s="62">
        <v>53131609</v>
      </c>
      <c r="JD1793" s="62">
        <v>53131609</v>
      </c>
      <c r="JE1793" s="62">
        <v>53131609</v>
      </c>
      <c r="JF1793" s="62">
        <v>53131609</v>
      </c>
      <c r="JG1793" s="62">
        <v>53131609</v>
      </c>
      <c r="JH1793" s="62">
        <v>53131609</v>
      </c>
      <c r="JI1793" s="62">
        <v>53131609</v>
      </c>
      <c r="JJ1793" s="62">
        <v>53131609</v>
      </c>
      <c r="JK1793" s="62">
        <v>53131609</v>
      </c>
      <c r="JL1793" s="62">
        <v>53131609</v>
      </c>
      <c r="JM1793" s="62">
        <v>53131609</v>
      </c>
      <c r="JN1793" s="62">
        <v>53131609</v>
      </c>
      <c r="JO1793" s="62">
        <v>53131609</v>
      </c>
      <c r="JP1793" s="62">
        <v>53131609</v>
      </c>
      <c r="JQ1793" s="62">
        <v>53131609</v>
      </c>
      <c r="JR1793" s="62">
        <v>53131609</v>
      </c>
      <c r="JS1793" s="62">
        <v>53131609</v>
      </c>
      <c r="JT1793" s="62">
        <v>53131609</v>
      </c>
      <c r="JU1793" s="62">
        <v>53131609</v>
      </c>
      <c r="JV1793" s="62">
        <v>53131609</v>
      </c>
      <c r="JW1793" s="62">
        <v>53131609</v>
      </c>
      <c r="JX1793" s="62">
        <v>53131609</v>
      </c>
      <c r="JY1793" s="62">
        <v>53131609</v>
      </c>
      <c r="JZ1793" s="62">
        <v>53131609</v>
      </c>
      <c r="KA1793" s="62">
        <v>53131609</v>
      </c>
      <c r="KB1793" s="62">
        <v>53131609</v>
      </c>
      <c r="KC1793" s="62">
        <v>53131609</v>
      </c>
      <c r="KD1793" s="62">
        <v>53131609</v>
      </c>
      <c r="KE1793" s="62">
        <v>53131609</v>
      </c>
      <c r="KF1793" s="62">
        <v>53131609</v>
      </c>
      <c r="KG1793" s="62">
        <v>53131609</v>
      </c>
      <c r="KH1793" s="62">
        <v>53131609</v>
      </c>
      <c r="KI1793" s="62">
        <v>53131609</v>
      </c>
      <c r="KJ1793" s="62">
        <v>53131609</v>
      </c>
      <c r="KK1793" s="62">
        <v>53131609</v>
      </c>
      <c r="KL1793" s="62">
        <v>53131609</v>
      </c>
      <c r="KM1793" s="62">
        <v>53131609</v>
      </c>
      <c r="KN1793" s="62">
        <v>53131609</v>
      </c>
      <c r="KO1793" s="62">
        <v>53131609</v>
      </c>
      <c r="KP1793" s="62">
        <v>53131609</v>
      </c>
      <c r="KQ1793" s="62">
        <v>53131609</v>
      </c>
      <c r="KR1793" s="62">
        <v>53131609</v>
      </c>
      <c r="KS1793" s="62">
        <v>53131609</v>
      </c>
      <c r="KT1793" s="62">
        <v>53131609</v>
      </c>
      <c r="KU1793" s="62">
        <v>53131609</v>
      </c>
      <c r="KV1793" s="62">
        <v>53131609</v>
      </c>
      <c r="KW1793" s="62">
        <v>53131609</v>
      </c>
      <c r="KX1793" s="62">
        <v>53131609</v>
      </c>
      <c r="KY1793" s="62">
        <v>53131609</v>
      </c>
      <c r="KZ1793" s="62">
        <v>53131609</v>
      </c>
      <c r="LA1793" s="62">
        <v>53131609</v>
      </c>
      <c r="LB1793" s="62">
        <v>53131609</v>
      </c>
      <c r="LC1793" s="62">
        <v>53131609</v>
      </c>
      <c r="LD1793" s="62">
        <v>53131609</v>
      </c>
      <c r="LE1793" s="62">
        <v>53131609</v>
      </c>
      <c r="LF1793" s="62">
        <v>53131609</v>
      </c>
      <c r="LG1793" s="62">
        <v>53131609</v>
      </c>
      <c r="LH1793" s="62">
        <v>53131609</v>
      </c>
      <c r="LI1793" s="62">
        <v>53131609</v>
      </c>
      <c r="LJ1793" s="62">
        <v>53131609</v>
      </c>
      <c r="LK1793" s="62">
        <v>53131609</v>
      </c>
      <c r="LL1793" s="62">
        <v>53131609</v>
      </c>
      <c r="LM1793" s="62">
        <v>53131609</v>
      </c>
      <c r="LN1793" s="62">
        <v>53131609</v>
      </c>
      <c r="LO1793" s="62">
        <v>53131609</v>
      </c>
      <c r="LP1793" s="62">
        <v>53131609</v>
      </c>
      <c r="LQ1793" s="62">
        <v>53131609</v>
      </c>
      <c r="LR1793" s="62">
        <v>53131609</v>
      </c>
      <c r="LS1793" s="62">
        <v>53131609</v>
      </c>
      <c r="LT1793" s="62">
        <v>53131609</v>
      </c>
      <c r="LU1793" s="62">
        <v>53131609</v>
      </c>
      <c r="LV1793" s="62">
        <v>53131609</v>
      </c>
      <c r="LW1793" s="62">
        <v>53131609</v>
      </c>
      <c r="LX1793" s="62">
        <v>53131609</v>
      </c>
      <c r="LY1793" s="62">
        <v>53131609</v>
      </c>
      <c r="LZ1793" s="62">
        <v>53131609</v>
      </c>
      <c r="MA1793" s="62">
        <v>53131609</v>
      </c>
      <c r="MB1793" s="62">
        <v>53131609</v>
      </c>
      <c r="MC1793" s="62">
        <v>53131609</v>
      </c>
      <c r="MD1793" s="62">
        <v>53131609</v>
      </c>
      <c r="ME1793" s="62">
        <v>53131609</v>
      </c>
      <c r="MF1793" s="62">
        <v>53131609</v>
      </c>
      <c r="MG1793" s="62">
        <v>53131609</v>
      </c>
      <c r="MH1793" s="62">
        <v>53131609</v>
      </c>
      <c r="MI1793" s="62">
        <v>53131609</v>
      </c>
      <c r="MJ1793" s="62">
        <v>53131609</v>
      </c>
      <c r="MK1793" s="62">
        <v>53131609</v>
      </c>
      <c r="ML1793" s="62">
        <v>53131609</v>
      </c>
      <c r="MM1793" s="62">
        <v>53131609</v>
      </c>
      <c r="MN1793" s="62">
        <v>53131609</v>
      </c>
      <c r="MO1793" s="62">
        <v>53131609</v>
      </c>
      <c r="MP1793" s="62">
        <v>53131609</v>
      </c>
      <c r="MQ1793" s="62">
        <v>53131609</v>
      </c>
      <c r="MR1793" s="62">
        <v>53131609</v>
      </c>
      <c r="MS1793" s="62">
        <v>53131609</v>
      </c>
      <c r="MT1793" s="62">
        <v>53131609</v>
      </c>
      <c r="MU1793" s="62">
        <v>53131609</v>
      </c>
      <c r="MV1793" s="62">
        <v>53131609</v>
      </c>
      <c r="MW1793" s="62">
        <v>53131609</v>
      </c>
      <c r="MX1793" s="62">
        <v>53131609</v>
      </c>
      <c r="MY1793" s="62">
        <v>53131609</v>
      </c>
      <c r="MZ1793" s="62">
        <v>53131609</v>
      </c>
      <c r="NA1793" s="62">
        <v>53131609</v>
      </c>
      <c r="NB1793" s="62">
        <v>53131609</v>
      </c>
      <c r="NC1793" s="62">
        <v>53131609</v>
      </c>
      <c r="ND1793" s="62">
        <v>53131609</v>
      </c>
      <c r="NE1793" s="62">
        <v>53131609</v>
      </c>
      <c r="NF1793" s="62">
        <v>53131609</v>
      </c>
      <c r="NG1793" s="62">
        <v>53131609</v>
      </c>
      <c r="NH1793" s="62">
        <v>53131609</v>
      </c>
      <c r="NI1793" s="62">
        <v>53131609</v>
      </c>
      <c r="NJ1793" s="62">
        <v>53131609</v>
      </c>
      <c r="NK1793" s="62">
        <v>53131609</v>
      </c>
      <c r="NL1793" s="62">
        <v>53131609</v>
      </c>
      <c r="NM1793" s="62">
        <v>53131609</v>
      </c>
      <c r="NN1793" s="62">
        <v>53131609</v>
      </c>
      <c r="NO1793" s="62">
        <v>53131609</v>
      </c>
      <c r="NP1793" s="62">
        <v>53131609</v>
      </c>
      <c r="NQ1793" s="62">
        <v>53131609</v>
      </c>
      <c r="NR1793" s="62">
        <v>53131609</v>
      </c>
      <c r="NS1793" s="62">
        <v>53131609</v>
      </c>
      <c r="NT1793" s="62">
        <v>53131609</v>
      </c>
      <c r="NU1793" s="62">
        <v>53131609</v>
      </c>
      <c r="NV1793" s="62">
        <v>53131609</v>
      </c>
      <c r="NW1793" s="62">
        <v>53131609</v>
      </c>
      <c r="NX1793" s="62">
        <v>53131609</v>
      </c>
      <c r="NY1793" s="62">
        <v>53131609</v>
      </c>
      <c r="NZ1793" s="62">
        <v>53131609</v>
      </c>
      <c r="OA1793" s="62">
        <v>53131609</v>
      </c>
      <c r="OB1793" s="62">
        <v>53131609</v>
      </c>
      <c r="OC1793" s="62">
        <v>53131609</v>
      </c>
      <c r="OD1793" s="62">
        <v>53131609</v>
      </c>
      <c r="OE1793" s="62">
        <v>53131609</v>
      </c>
      <c r="OF1793" s="62">
        <v>53131609</v>
      </c>
      <c r="OG1793" s="62">
        <v>53131609</v>
      </c>
      <c r="OH1793" s="62">
        <v>53131609</v>
      </c>
      <c r="OI1793" s="62">
        <v>53131609</v>
      </c>
      <c r="OJ1793" s="62">
        <v>53131609</v>
      </c>
      <c r="OK1793" s="62">
        <v>53131609</v>
      </c>
      <c r="OL1793" s="62">
        <v>53131609</v>
      </c>
      <c r="OM1793" s="62">
        <v>53131609</v>
      </c>
      <c r="ON1793" s="62">
        <v>53131609</v>
      </c>
      <c r="OO1793" s="62">
        <v>53131609</v>
      </c>
      <c r="OP1793" s="62">
        <v>53131609</v>
      </c>
      <c r="OQ1793" s="62">
        <v>53131609</v>
      </c>
      <c r="OR1793" s="62">
        <v>53131609</v>
      </c>
      <c r="OS1793" s="62">
        <v>53131609</v>
      </c>
      <c r="OT1793" s="62">
        <v>53131609</v>
      </c>
      <c r="OU1793" s="62">
        <v>53131609</v>
      </c>
      <c r="OV1793" s="62">
        <v>53131609</v>
      </c>
      <c r="OW1793" s="62">
        <v>53131609</v>
      </c>
      <c r="OX1793" s="62">
        <v>53131609</v>
      </c>
      <c r="OY1793" s="62">
        <v>53131609</v>
      </c>
      <c r="OZ1793" s="62">
        <v>53131609</v>
      </c>
      <c r="PA1793" s="62">
        <v>53131609</v>
      </c>
      <c r="PB1793" s="62">
        <v>53131609</v>
      </c>
      <c r="PC1793" s="62">
        <v>53131609</v>
      </c>
      <c r="PD1793" s="62">
        <v>53131609</v>
      </c>
      <c r="PE1793" s="62">
        <v>53131609</v>
      </c>
      <c r="PF1793" s="62">
        <v>53131609</v>
      </c>
      <c r="PG1793" s="62">
        <v>53131609</v>
      </c>
      <c r="PH1793" s="62">
        <v>53131609</v>
      </c>
      <c r="PI1793" s="62">
        <v>53131609</v>
      </c>
      <c r="PJ1793" s="62">
        <v>53131609</v>
      </c>
      <c r="PK1793" s="62">
        <v>53131609</v>
      </c>
      <c r="PL1793" s="62">
        <v>53131609</v>
      </c>
      <c r="PM1793" s="62">
        <v>53131609</v>
      </c>
      <c r="PN1793" s="62">
        <v>53131609</v>
      </c>
      <c r="PO1793" s="62">
        <v>53131609</v>
      </c>
      <c r="PP1793" s="62">
        <v>53131609</v>
      </c>
      <c r="PQ1793" s="62">
        <v>53131609</v>
      </c>
      <c r="PR1793" s="62">
        <v>53131609</v>
      </c>
      <c r="PS1793" s="62">
        <v>53131609</v>
      </c>
      <c r="PT1793" s="62">
        <v>53131609</v>
      </c>
      <c r="PU1793" s="62">
        <v>53131609</v>
      </c>
      <c r="PV1793" s="62">
        <v>53131609</v>
      </c>
      <c r="PW1793" s="62">
        <v>53131609</v>
      </c>
      <c r="PX1793" s="62">
        <v>53131609</v>
      </c>
      <c r="PY1793" s="62">
        <v>53131609</v>
      </c>
      <c r="PZ1793" s="62">
        <v>53131609</v>
      </c>
      <c r="QA1793" s="62">
        <v>53131609</v>
      </c>
      <c r="QB1793" s="62">
        <v>53131609</v>
      </c>
      <c r="QC1793" s="62">
        <v>53131609</v>
      </c>
      <c r="QD1793" s="62">
        <v>53131609</v>
      </c>
      <c r="QE1793" s="62">
        <v>53131609</v>
      </c>
      <c r="QF1793" s="62">
        <v>53131609</v>
      </c>
      <c r="QG1793" s="62">
        <v>53131609</v>
      </c>
      <c r="QH1793" s="62">
        <v>53131609</v>
      </c>
      <c r="QI1793" s="62">
        <v>53131609</v>
      </c>
      <c r="QJ1793" s="62">
        <v>53131609</v>
      </c>
      <c r="QK1793" s="62">
        <v>53131609</v>
      </c>
      <c r="QL1793" s="62">
        <v>53131609</v>
      </c>
      <c r="QM1793" s="62">
        <v>53131609</v>
      </c>
      <c r="QN1793" s="62">
        <v>53131609</v>
      </c>
      <c r="QO1793" s="62">
        <v>53131609</v>
      </c>
      <c r="QP1793" s="62">
        <v>53131609</v>
      </c>
      <c r="QQ1793" s="62">
        <v>53131609</v>
      </c>
      <c r="QR1793" s="62">
        <v>53131609</v>
      </c>
      <c r="QS1793" s="62">
        <v>53131609</v>
      </c>
      <c r="QT1793" s="62">
        <v>53131609</v>
      </c>
      <c r="QU1793" s="62">
        <v>53131609</v>
      </c>
      <c r="QV1793" s="62">
        <v>53131609</v>
      </c>
      <c r="QW1793" s="62">
        <v>53131609</v>
      </c>
      <c r="QX1793" s="62">
        <v>53131609</v>
      </c>
      <c r="QY1793" s="62">
        <v>53131609</v>
      </c>
      <c r="QZ1793" s="62">
        <v>53131609</v>
      </c>
      <c r="RA1793" s="62">
        <v>53131609</v>
      </c>
      <c r="RB1793" s="62">
        <v>53131609</v>
      </c>
      <c r="RC1793" s="62">
        <v>53131609</v>
      </c>
      <c r="RD1793" s="62">
        <v>53131609</v>
      </c>
      <c r="RE1793" s="62">
        <v>53131609</v>
      </c>
      <c r="RF1793" s="62">
        <v>53131609</v>
      </c>
      <c r="RG1793" s="62">
        <v>53131609</v>
      </c>
      <c r="RH1793" s="62">
        <v>53131609</v>
      </c>
      <c r="RI1793" s="62">
        <v>53131609</v>
      </c>
      <c r="RJ1793" s="62">
        <v>53131609</v>
      </c>
      <c r="RK1793" s="62">
        <v>53131609</v>
      </c>
      <c r="RL1793" s="62">
        <v>53131609</v>
      </c>
      <c r="RM1793" s="62">
        <v>53131609</v>
      </c>
      <c r="RN1793" s="62">
        <v>53131609</v>
      </c>
      <c r="RO1793" s="62">
        <v>53131609</v>
      </c>
      <c r="RP1793" s="62">
        <v>53131609</v>
      </c>
      <c r="RQ1793" s="62">
        <v>53131609</v>
      </c>
      <c r="RR1793" s="62">
        <v>53131609</v>
      </c>
      <c r="RS1793" s="62">
        <v>53131609</v>
      </c>
      <c r="RT1793" s="62">
        <v>53131609</v>
      </c>
      <c r="RU1793" s="62">
        <v>53131609</v>
      </c>
      <c r="RV1793" s="62">
        <v>53131609</v>
      </c>
      <c r="RW1793" s="62">
        <v>53131609</v>
      </c>
      <c r="RX1793" s="62">
        <v>53131609</v>
      </c>
      <c r="RY1793" s="62">
        <v>53131609</v>
      </c>
      <c r="RZ1793" s="62">
        <v>53131609</v>
      </c>
      <c r="SA1793" s="62">
        <v>53131609</v>
      </c>
      <c r="SB1793" s="62">
        <v>53131609</v>
      </c>
      <c r="SC1793" s="62">
        <v>53131609</v>
      </c>
      <c r="SD1793" s="62">
        <v>53131609</v>
      </c>
      <c r="SE1793" s="62">
        <v>53131609</v>
      </c>
      <c r="SF1793" s="62">
        <v>53131609</v>
      </c>
      <c r="SG1793" s="62">
        <v>53131609</v>
      </c>
      <c r="SH1793" s="62">
        <v>53131609</v>
      </c>
      <c r="SI1793" s="62">
        <v>53131609</v>
      </c>
      <c r="SJ1793" s="62">
        <v>53131609</v>
      </c>
      <c r="SK1793" s="62">
        <v>53131609</v>
      </c>
      <c r="SL1793" s="62">
        <v>53131609</v>
      </c>
      <c r="SM1793" s="62">
        <v>53131609</v>
      </c>
      <c r="SN1793" s="62">
        <v>53131609</v>
      </c>
      <c r="SO1793" s="62">
        <v>53131609</v>
      </c>
      <c r="SP1793" s="62">
        <v>53131609</v>
      </c>
      <c r="SQ1793" s="62">
        <v>53131609</v>
      </c>
      <c r="SR1793" s="62">
        <v>53131609</v>
      </c>
      <c r="SS1793" s="62">
        <v>53131609</v>
      </c>
      <c r="ST1793" s="62">
        <v>53131609</v>
      </c>
      <c r="SU1793" s="62">
        <v>53131609</v>
      </c>
      <c r="SV1793" s="62">
        <v>53131609</v>
      </c>
      <c r="SW1793" s="62">
        <v>53131609</v>
      </c>
      <c r="SX1793" s="62">
        <v>53131609</v>
      </c>
      <c r="SY1793" s="62">
        <v>53131609</v>
      </c>
      <c r="SZ1793" s="62">
        <v>53131609</v>
      </c>
      <c r="TA1793" s="62">
        <v>53131609</v>
      </c>
      <c r="TB1793" s="62">
        <v>53131609</v>
      </c>
      <c r="TC1793" s="62">
        <v>53131609</v>
      </c>
      <c r="TD1793" s="62">
        <v>53131609</v>
      </c>
      <c r="TE1793" s="62">
        <v>53131609</v>
      </c>
      <c r="TF1793" s="62">
        <v>53131609</v>
      </c>
      <c r="TG1793" s="62">
        <v>53131609</v>
      </c>
      <c r="TH1793" s="62">
        <v>53131609</v>
      </c>
      <c r="TI1793" s="62">
        <v>53131609</v>
      </c>
      <c r="TJ1793" s="62">
        <v>53131609</v>
      </c>
      <c r="TK1793" s="62">
        <v>53131609</v>
      </c>
      <c r="TL1793" s="62">
        <v>53131609</v>
      </c>
      <c r="TM1793" s="62">
        <v>53131609</v>
      </c>
      <c r="TN1793" s="62">
        <v>53131609</v>
      </c>
      <c r="TO1793" s="62">
        <v>53131609</v>
      </c>
      <c r="TP1793" s="62">
        <v>53131609</v>
      </c>
      <c r="TQ1793" s="62">
        <v>53131609</v>
      </c>
      <c r="TR1793" s="62">
        <v>53131609</v>
      </c>
      <c r="TS1793" s="62">
        <v>53131609</v>
      </c>
      <c r="TT1793" s="62">
        <v>53131609</v>
      </c>
      <c r="TU1793" s="62">
        <v>53131609</v>
      </c>
      <c r="TV1793" s="62">
        <v>53131609</v>
      </c>
      <c r="TW1793" s="62">
        <v>53131609</v>
      </c>
      <c r="TX1793" s="62">
        <v>53131609</v>
      </c>
      <c r="TY1793" s="62">
        <v>53131609</v>
      </c>
      <c r="TZ1793" s="62">
        <v>53131609</v>
      </c>
      <c r="UA1793" s="62">
        <v>53131609</v>
      </c>
      <c r="UB1793" s="62">
        <v>53131609</v>
      </c>
      <c r="UC1793" s="62">
        <v>53131609</v>
      </c>
      <c r="UD1793" s="62">
        <v>53131609</v>
      </c>
      <c r="UE1793" s="62">
        <v>53131609</v>
      </c>
      <c r="UF1793" s="62">
        <v>53131609</v>
      </c>
      <c r="UG1793" s="62">
        <v>53131609</v>
      </c>
      <c r="UH1793" s="62">
        <v>53131609</v>
      </c>
      <c r="UI1793" s="62">
        <v>53131609</v>
      </c>
      <c r="UJ1793" s="62">
        <v>53131609</v>
      </c>
      <c r="UK1793" s="62">
        <v>53131609</v>
      </c>
      <c r="UL1793" s="62">
        <v>53131609</v>
      </c>
      <c r="UM1793" s="62">
        <v>53131609</v>
      </c>
      <c r="UN1793" s="62">
        <v>53131609</v>
      </c>
      <c r="UO1793" s="62">
        <v>53131609</v>
      </c>
      <c r="UP1793" s="62">
        <v>53131609</v>
      </c>
      <c r="UQ1793" s="62">
        <v>53131609</v>
      </c>
      <c r="UR1793" s="62">
        <v>53131609</v>
      </c>
      <c r="US1793" s="62">
        <v>53131609</v>
      </c>
      <c r="UT1793" s="62">
        <v>53131609</v>
      </c>
      <c r="UU1793" s="62">
        <v>53131609</v>
      </c>
      <c r="UV1793" s="62">
        <v>53131609</v>
      </c>
      <c r="UW1793" s="62">
        <v>53131609</v>
      </c>
      <c r="UX1793" s="62">
        <v>53131609</v>
      </c>
      <c r="UY1793" s="62">
        <v>53131609</v>
      </c>
      <c r="UZ1793" s="62">
        <v>53131609</v>
      </c>
      <c r="VA1793" s="62">
        <v>53131609</v>
      </c>
      <c r="VB1793" s="62">
        <v>53131609</v>
      </c>
      <c r="VC1793" s="62">
        <v>53131609</v>
      </c>
      <c r="VD1793" s="62">
        <v>53131609</v>
      </c>
      <c r="VE1793" s="62">
        <v>53131609</v>
      </c>
      <c r="VF1793" s="62">
        <v>53131609</v>
      </c>
      <c r="VG1793" s="62">
        <v>53131609</v>
      </c>
      <c r="VH1793" s="62">
        <v>53131609</v>
      </c>
      <c r="VI1793" s="62">
        <v>53131609</v>
      </c>
      <c r="VJ1793" s="62">
        <v>53131609</v>
      </c>
      <c r="VK1793" s="62">
        <v>53131609</v>
      </c>
      <c r="VL1793" s="62">
        <v>53131609</v>
      </c>
      <c r="VM1793" s="62">
        <v>53131609</v>
      </c>
      <c r="VN1793" s="62">
        <v>53131609</v>
      </c>
      <c r="VO1793" s="62">
        <v>53131609</v>
      </c>
      <c r="VP1793" s="62">
        <v>53131609</v>
      </c>
      <c r="VQ1793" s="62">
        <v>53131609</v>
      </c>
      <c r="VR1793" s="62">
        <v>53131609</v>
      </c>
      <c r="VS1793" s="62">
        <v>53131609</v>
      </c>
      <c r="VT1793" s="62">
        <v>53131609</v>
      </c>
      <c r="VU1793" s="62">
        <v>53131609</v>
      </c>
      <c r="VV1793" s="62">
        <v>53131609</v>
      </c>
      <c r="VW1793" s="62">
        <v>53131609</v>
      </c>
      <c r="VX1793" s="62">
        <v>53131609</v>
      </c>
      <c r="VY1793" s="62">
        <v>53131609</v>
      </c>
      <c r="VZ1793" s="62">
        <v>53131609</v>
      </c>
      <c r="WA1793" s="62">
        <v>53131609</v>
      </c>
      <c r="WB1793" s="62">
        <v>53131609</v>
      </c>
      <c r="WC1793" s="62">
        <v>53131609</v>
      </c>
      <c r="WD1793" s="62">
        <v>53131609</v>
      </c>
      <c r="WE1793" s="62">
        <v>53131609</v>
      </c>
      <c r="WF1793" s="62">
        <v>53131609</v>
      </c>
      <c r="WG1793" s="62">
        <v>53131609</v>
      </c>
      <c r="WH1793" s="62">
        <v>53131609</v>
      </c>
      <c r="WI1793" s="62">
        <v>53131609</v>
      </c>
      <c r="WJ1793" s="62">
        <v>53131609</v>
      </c>
      <c r="WK1793" s="62">
        <v>53131609</v>
      </c>
      <c r="WL1793" s="62">
        <v>53131609</v>
      </c>
      <c r="WM1793" s="62">
        <v>53131609</v>
      </c>
      <c r="WN1793" s="62">
        <v>53131609</v>
      </c>
      <c r="WO1793" s="62">
        <v>53131609</v>
      </c>
      <c r="WP1793" s="62">
        <v>53131609</v>
      </c>
      <c r="WQ1793" s="62">
        <v>53131609</v>
      </c>
      <c r="WR1793" s="62">
        <v>53131609</v>
      </c>
      <c r="WS1793" s="62">
        <v>53131609</v>
      </c>
      <c r="WT1793" s="62">
        <v>53131609</v>
      </c>
      <c r="WU1793" s="62">
        <v>53131609</v>
      </c>
      <c r="WV1793" s="62">
        <v>53131609</v>
      </c>
      <c r="WW1793" s="62">
        <v>53131609</v>
      </c>
      <c r="WX1793" s="62">
        <v>53131609</v>
      </c>
      <c r="WY1793" s="62">
        <v>53131609</v>
      </c>
      <c r="WZ1793" s="62">
        <v>53131609</v>
      </c>
      <c r="XA1793" s="62">
        <v>53131609</v>
      </c>
      <c r="XB1793" s="62">
        <v>53131609</v>
      </c>
      <c r="XC1793" s="62">
        <v>53131609</v>
      </c>
      <c r="XD1793" s="62">
        <v>53131609</v>
      </c>
      <c r="XE1793" s="62">
        <v>53131609</v>
      </c>
      <c r="XF1793" s="62">
        <v>53131609</v>
      </c>
      <c r="XG1793" s="62">
        <v>53131609</v>
      </c>
      <c r="XH1793" s="62">
        <v>53131609</v>
      </c>
      <c r="XI1793" s="62">
        <v>53131609</v>
      </c>
      <c r="XJ1793" s="62">
        <v>53131609</v>
      </c>
      <c r="XK1793" s="62">
        <v>53131609</v>
      </c>
      <c r="XL1793" s="62">
        <v>53131609</v>
      </c>
      <c r="XM1793" s="62">
        <v>53131609</v>
      </c>
      <c r="XN1793" s="62">
        <v>53131609</v>
      </c>
      <c r="XO1793" s="62">
        <v>53131609</v>
      </c>
      <c r="XP1793" s="62">
        <v>53131609</v>
      </c>
      <c r="XQ1793" s="62">
        <v>53131609</v>
      </c>
      <c r="XR1793" s="62">
        <v>53131609</v>
      </c>
      <c r="XS1793" s="62">
        <v>53131609</v>
      </c>
      <c r="XT1793" s="62">
        <v>53131609</v>
      </c>
      <c r="XU1793" s="62">
        <v>53131609</v>
      </c>
      <c r="XV1793" s="62">
        <v>53131609</v>
      </c>
      <c r="XW1793" s="62">
        <v>53131609</v>
      </c>
      <c r="XX1793" s="62">
        <v>53131609</v>
      </c>
      <c r="XY1793" s="62">
        <v>53131609</v>
      </c>
      <c r="XZ1793" s="62">
        <v>53131609</v>
      </c>
      <c r="YA1793" s="62">
        <v>53131609</v>
      </c>
      <c r="YB1793" s="62">
        <v>53131609</v>
      </c>
      <c r="YC1793" s="62">
        <v>53131609</v>
      </c>
      <c r="YD1793" s="62">
        <v>53131609</v>
      </c>
      <c r="YE1793" s="62">
        <v>53131609</v>
      </c>
      <c r="YF1793" s="62">
        <v>53131609</v>
      </c>
      <c r="YG1793" s="62">
        <v>53131609</v>
      </c>
      <c r="YH1793" s="62">
        <v>53131609</v>
      </c>
      <c r="YI1793" s="62">
        <v>53131609</v>
      </c>
      <c r="YJ1793" s="62">
        <v>53131609</v>
      </c>
      <c r="YK1793" s="62">
        <v>53131609</v>
      </c>
      <c r="YL1793" s="62">
        <v>53131609</v>
      </c>
      <c r="YM1793" s="62">
        <v>53131609</v>
      </c>
      <c r="YN1793" s="62">
        <v>53131609</v>
      </c>
      <c r="YO1793" s="62">
        <v>53131609</v>
      </c>
      <c r="YP1793" s="62">
        <v>53131609</v>
      </c>
      <c r="YQ1793" s="62">
        <v>53131609</v>
      </c>
      <c r="YR1793" s="62">
        <v>53131609</v>
      </c>
      <c r="YS1793" s="62">
        <v>53131609</v>
      </c>
      <c r="YT1793" s="62">
        <v>53131609</v>
      </c>
      <c r="YU1793" s="62">
        <v>53131609</v>
      </c>
      <c r="YV1793" s="62">
        <v>53131609</v>
      </c>
      <c r="YW1793" s="62">
        <v>53131609</v>
      </c>
      <c r="YX1793" s="62">
        <v>53131609</v>
      </c>
      <c r="YY1793" s="62">
        <v>53131609</v>
      </c>
      <c r="YZ1793" s="62">
        <v>53131609</v>
      </c>
      <c r="ZA1793" s="62">
        <v>53131609</v>
      </c>
      <c r="ZB1793" s="62">
        <v>53131609</v>
      </c>
      <c r="ZC1793" s="62">
        <v>53131609</v>
      </c>
      <c r="ZD1793" s="62">
        <v>53131609</v>
      </c>
      <c r="ZE1793" s="62">
        <v>53131609</v>
      </c>
      <c r="ZF1793" s="62">
        <v>53131609</v>
      </c>
      <c r="ZG1793" s="62">
        <v>53131609</v>
      </c>
      <c r="ZH1793" s="62">
        <v>53131609</v>
      </c>
      <c r="ZI1793" s="62">
        <v>53131609</v>
      </c>
      <c r="ZJ1793" s="62">
        <v>53131609</v>
      </c>
      <c r="ZK1793" s="62">
        <v>53131609</v>
      </c>
      <c r="ZL1793" s="62">
        <v>53131609</v>
      </c>
      <c r="ZM1793" s="62">
        <v>53131609</v>
      </c>
      <c r="ZN1793" s="62">
        <v>53131609</v>
      </c>
      <c r="ZO1793" s="62">
        <v>53131609</v>
      </c>
      <c r="ZP1793" s="62">
        <v>53131609</v>
      </c>
      <c r="ZQ1793" s="62">
        <v>53131609</v>
      </c>
      <c r="ZR1793" s="62">
        <v>53131609</v>
      </c>
      <c r="ZS1793" s="62">
        <v>53131609</v>
      </c>
      <c r="ZT1793" s="62">
        <v>53131609</v>
      </c>
      <c r="ZU1793" s="62">
        <v>53131609</v>
      </c>
      <c r="ZV1793" s="62">
        <v>53131609</v>
      </c>
      <c r="ZW1793" s="62">
        <v>53131609</v>
      </c>
      <c r="ZX1793" s="62">
        <v>53131609</v>
      </c>
      <c r="ZY1793" s="62">
        <v>53131609</v>
      </c>
      <c r="ZZ1793" s="62">
        <v>53131609</v>
      </c>
      <c r="AAA1793" s="62">
        <v>53131609</v>
      </c>
      <c r="AAB1793" s="62">
        <v>53131609</v>
      </c>
      <c r="AAC1793" s="62">
        <v>53131609</v>
      </c>
      <c r="AAD1793" s="62">
        <v>53131609</v>
      </c>
      <c r="AAE1793" s="62">
        <v>53131609</v>
      </c>
      <c r="AAF1793" s="62">
        <v>53131609</v>
      </c>
      <c r="AAG1793" s="62">
        <v>53131609</v>
      </c>
      <c r="AAH1793" s="62">
        <v>53131609</v>
      </c>
      <c r="AAI1793" s="62">
        <v>53131609</v>
      </c>
      <c r="AAJ1793" s="62">
        <v>53131609</v>
      </c>
      <c r="AAK1793" s="62">
        <v>53131609</v>
      </c>
      <c r="AAL1793" s="62">
        <v>53131609</v>
      </c>
      <c r="AAM1793" s="62">
        <v>53131609</v>
      </c>
      <c r="AAN1793" s="62">
        <v>53131609</v>
      </c>
      <c r="AAO1793" s="62">
        <v>53131609</v>
      </c>
      <c r="AAP1793" s="62">
        <v>53131609</v>
      </c>
      <c r="AAQ1793" s="62">
        <v>53131609</v>
      </c>
      <c r="AAR1793" s="62">
        <v>53131609</v>
      </c>
      <c r="AAS1793" s="62">
        <v>53131609</v>
      </c>
      <c r="AAT1793" s="62">
        <v>53131609</v>
      </c>
      <c r="AAU1793" s="62">
        <v>53131609</v>
      </c>
      <c r="AAV1793" s="62">
        <v>53131609</v>
      </c>
      <c r="AAW1793" s="62">
        <v>53131609</v>
      </c>
      <c r="AAX1793" s="62">
        <v>53131609</v>
      </c>
      <c r="AAY1793" s="62">
        <v>53131609</v>
      </c>
      <c r="AAZ1793" s="62">
        <v>53131609</v>
      </c>
      <c r="ABA1793" s="62">
        <v>53131609</v>
      </c>
      <c r="ABB1793" s="62">
        <v>53131609</v>
      </c>
      <c r="ABC1793" s="62">
        <v>53131609</v>
      </c>
      <c r="ABD1793" s="62">
        <v>53131609</v>
      </c>
      <c r="ABE1793" s="62">
        <v>53131609</v>
      </c>
      <c r="ABF1793" s="62">
        <v>53131609</v>
      </c>
      <c r="ABG1793" s="62">
        <v>53131609</v>
      </c>
      <c r="ABH1793" s="62">
        <v>53131609</v>
      </c>
      <c r="ABI1793" s="62">
        <v>53131609</v>
      </c>
      <c r="ABJ1793" s="62">
        <v>53131609</v>
      </c>
      <c r="ABK1793" s="62">
        <v>53131609</v>
      </c>
      <c r="ABL1793" s="62">
        <v>53131609</v>
      </c>
      <c r="ABM1793" s="62">
        <v>53131609</v>
      </c>
      <c r="ABN1793" s="62">
        <v>53131609</v>
      </c>
      <c r="ABO1793" s="62">
        <v>53131609</v>
      </c>
      <c r="ABP1793" s="62">
        <v>53131609</v>
      </c>
      <c r="ABQ1793" s="62">
        <v>53131609</v>
      </c>
      <c r="ABR1793" s="62">
        <v>53131609</v>
      </c>
      <c r="ABS1793" s="62">
        <v>53131609</v>
      </c>
      <c r="ABT1793" s="62">
        <v>53131609</v>
      </c>
      <c r="ABU1793" s="62">
        <v>53131609</v>
      </c>
      <c r="ABV1793" s="62">
        <v>53131609</v>
      </c>
      <c r="ABW1793" s="62">
        <v>53131609</v>
      </c>
      <c r="ABX1793" s="62">
        <v>53131609</v>
      </c>
      <c r="ABY1793" s="62">
        <v>53131609</v>
      </c>
      <c r="ABZ1793" s="62">
        <v>53131609</v>
      </c>
      <c r="ACA1793" s="62">
        <v>53131609</v>
      </c>
      <c r="ACB1793" s="62">
        <v>53131609</v>
      </c>
      <c r="ACC1793" s="62">
        <v>53131609</v>
      </c>
      <c r="ACD1793" s="62">
        <v>53131609</v>
      </c>
      <c r="ACE1793" s="62">
        <v>53131609</v>
      </c>
      <c r="ACF1793" s="62">
        <v>53131609</v>
      </c>
      <c r="ACG1793" s="62">
        <v>53131609</v>
      </c>
      <c r="ACH1793" s="62">
        <v>53131609</v>
      </c>
      <c r="ACI1793" s="62">
        <v>53131609</v>
      </c>
      <c r="ACJ1793" s="62">
        <v>53131609</v>
      </c>
      <c r="ACK1793" s="62">
        <v>53131609</v>
      </c>
      <c r="ACL1793" s="62">
        <v>53131609</v>
      </c>
      <c r="ACM1793" s="62">
        <v>53131609</v>
      </c>
      <c r="ACN1793" s="62">
        <v>53131609</v>
      </c>
      <c r="ACO1793" s="62">
        <v>53131609</v>
      </c>
      <c r="ACP1793" s="62">
        <v>53131609</v>
      </c>
      <c r="ACQ1793" s="62">
        <v>53131609</v>
      </c>
      <c r="ACR1793" s="62">
        <v>53131609</v>
      </c>
      <c r="ACS1793" s="62">
        <v>53131609</v>
      </c>
      <c r="ACT1793" s="62">
        <v>53131609</v>
      </c>
      <c r="ACU1793" s="62">
        <v>53131609</v>
      </c>
      <c r="ACV1793" s="62">
        <v>53131609</v>
      </c>
      <c r="ACW1793" s="62">
        <v>53131609</v>
      </c>
      <c r="ACX1793" s="62">
        <v>53131609</v>
      </c>
      <c r="ACY1793" s="62">
        <v>53131609</v>
      </c>
      <c r="ACZ1793" s="62">
        <v>53131609</v>
      </c>
      <c r="ADA1793" s="62">
        <v>53131609</v>
      </c>
      <c r="ADB1793" s="62">
        <v>53131609</v>
      </c>
      <c r="ADC1793" s="62">
        <v>53131609</v>
      </c>
      <c r="ADD1793" s="62">
        <v>53131609</v>
      </c>
      <c r="ADE1793" s="62">
        <v>53131609</v>
      </c>
      <c r="ADF1793" s="62">
        <v>53131609</v>
      </c>
      <c r="ADG1793" s="62">
        <v>53131609</v>
      </c>
      <c r="ADH1793" s="62">
        <v>53131609</v>
      </c>
      <c r="ADI1793" s="62">
        <v>53131609</v>
      </c>
      <c r="ADJ1793" s="62">
        <v>53131609</v>
      </c>
      <c r="ADK1793" s="62">
        <v>53131609</v>
      </c>
      <c r="ADL1793" s="62">
        <v>53131609</v>
      </c>
      <c r="ADM1793" s="62">
        <v>53131609</v>
      </c>
      <c r="ADN1793" s="62">
        <v>53131609</v>
      </c>
      <c r="ADO1793" s="62">
        <v>53131609</v>
      </c>
      <c r="ADP1793" s="62">
        <v>53131609</v>
      </c>
      <c r="ADQ1793" s="62">
        <v>53131609</v>
      </c>
      <c r="ADR1793" s="62">
        <v>53131609</v>
      </c>
      <c r="ADS1793" s="62">
        <v>53131609</v>
      </c>
      <c r="ADT1793" s="62">
        <v>53131609</v>
      </c>
      <c r="ADU1793" s="62">
        <v>53131609</v>
      </c>
      <c r="ADV1793" s="62">
        <v>53131609</v>
      </c>
      <c r="ADW1793" s="62">
        <v>53131609</v>
      </c>
      <c r="ADX1793" s="62">
        <v>53131609</v>
      </c>
      <c r="ADY1793" s="62">
        <v>53131609</v>
      </c>
      <c r="ADZ1793" s="62">
        <v>53131609</v>
      </c>
      <c r="AEA1793" s="62">
        <v>53131609</v>
      </c>
      <c r="AEB1793" s="62">
        <v>53131609</v>
      </c>
      <c r="AEC1793" s="62">
        <v>53131609</v>
      </c>
      <c r="AED1793" s="62">
        <v>53131609</v>
      </c>
      <c r="AEE1793" s="62">
        <v>53131609</v>
      </c>
      <c r="AEF1793" s="62">
        <v>53131609</v>
      </c>
      <c r="AEG1793" s="62">
        <v>53131609</v>
      </c>
      <c r="AEH1793" s="62">
        <v>53131609</v>
      </c>
      <c r="AEI1793" s="62">
        <v>53131609</v>
      </c>
      <c r="AEJ1793" s="62">
        <v>53131609</v>
      </c>
      <c r="AEK1793" s="62">
        <v>53131609</v>
      </c>
      <c r="AEL1793" s="62">
        <v>53131609</v>
      </c>
      <c r="AEM1793" s="62">
        <v>53131609</v>
      </c>
      <c r="AEN1793" s="62">
        <v>53131609</v>
      </c>
      <c r="AEO1793" s="62">
        <v>53131609</v>
      </c>
      <c r="AEP1793" s="62">
        <v>53131609</v>
      </c>
      <c r="AEQ1793" s="62">
        <v>53131609</v>
      </c>
      <c r="AER1793" s="62">
        <v>53131609</v>
      </c>
      <c r="AES1793" s="62">
        <v>53131609</v>
      </c>
      <c r="AET1793" s="62">
        <v>53131609</v>
      </c>
      <c r="AEU1793" s="62">
        <v>53131609</v>
      </c>
      <c r="AEV1793" s="62">
        <v>53131609</v>
      </c>
      <c r="AEW1793" s="62">
        <v>53131609</v>
      </c>
      <c r="AEX1793" s="62">
        <v>53131609</v>
      </c>
      <c r="AEY1793" s="62">
        <v>53131609</v>
      </c>
      <c r="AEZ1793" s="62">
        <v>53131609</v>
      </c>
      <c r="AFA1793" s="62">
        <v>53131609</v>
      </c>
      <c r="AFB1793" s="62">
        <v>53131609</v>
      </c>
      <c r="AFC1793" s="62">
        <v>53131609</v>
      </c>
      <c r="AFD1793" s="62">
        <v>53131609</v>
      </c>
      <c r="AFE1793" s="62">
        <v>53131609</v>
      </c>
      <c r="AFF1793" s="62">
        <v>53131609</v>
      </c>
      <c r="AFG1793" s="62">
        <v>53131609</v>
      </c>
      <c r="AFH1793" s="62">
        <v>53131609</v>
      </c>
      <c r="AFI1793" s="62">
        <v>53131609</v>
      </c>
      <c r="AFJ1793" s="62">
        <v>53131609</v>
      </c>
      <c r="AFK1793" s="62">
        <v>53131609</v>
      </c>
      <c r="AFL1793" s="62">
        <v>53131609</v>
      </c>
      <c r="AFM1793" s="62">
        <v>53131609</v>
      </c>
      <c r="AFN1793" s="62">
        <v>53131609</v>
      </c>
      <c r="AFO1793" s="62">
        <v>53131609</v>
      </c>
      <c r="AFP1793" s="62">
        <v>53131609</v>
      </c>
      <c r="AFQ1793" s="62">
        <v>53131609</v>
      </c>
      <c r="AFR1793" s="62">
        <v>53131609</v>
      </c>
      <c r="AFS1793" s="62">
        <v>53131609</v>
      </c>
      <c r="AFT1793" s="62">
        <v>53131609</v>
      </c>
      <c r="AFU1793" s="62">
        <v>53131609</v>
      </c>
      <c r="AFV1793" s="62">
        <v>53131609</v>
      </c>
      <c r="AFW1793" s="62">
        <v>53131609</v>
      </c>
      <c r="AFX1793" s="62">
        <v>53131609</v>
      </c>
      <c r="AFY1793" s="62">
        <v>53131609</v>
      </c>
      <c r="AFZ1793" s="62">
        <v>53131609</v>
      </c>
      <c r="AGA1793" s="62">
        <v>53131609</v>
      </c>
      <c r="AGB1793" s="62">
        <v>53131609</v>
      </c>
      <c r="AGC1793" s="62">
        <v>53131609</v>
      </c>
      <c r="AGD1793" s="62">
        <v>53131609</v>
      </c>
      <c r="AGE1793" s="62">
        <v>53131609</v>
      </c>
      <c r="AGF1793" s="62">
        <v>53131609</v>
      </c>
      <c r="AGG1793" s="62">
        <v>53131609</v>
      </c>
      <c r="AGH1793" s="62">
        <v>53131609</v>
      </c>
      <c r="AGI1793" s="62">
        <v>53131609</v>
      </c>
      <c r="AGJ1793" s="62">
        <v>53131609</v>
      </c>
      <c r="AGK1793" s="62">
        <v>53131609</v>
      </c>
      <c r="AGL1793" s="62">
        <v>53131609</v>
      </c>
      <c r="AGM1793" s="62">
        <v>53131609</v>
      </c>
      <c r="AGN1793" s="62">
        <v>53131609</v>
      </c>
      <c r="AGO1793" s="62">
        <v>53131609</v>
      </c>
      <c r="AGP1793" s="62">
        <v>53131609</v>
      </c>
      <c r="AGQ1793" s="62">
        <v>53131609</v>
      </c>
      <c r="AGR1793" s="62">
        <v>53131609</v>
      </c>
      <c r="AGS1793" s="62">
        <v>53131609</v>
      </c>
      <c r="AGT1793" s="62">
        <v>53131609</v>
      </c>
      <c r="AGU1793" s="62">
        <v>53131609</v>
      </c>
      <c r="AGV1793" s="62">
        <v>53131609</v>
      </c>
      <c r="AGW1793" s="62">
        <v>53131609</v>
      </c>
      <c r="AGX1793" s="62">
        <v>53131609</v>
      </c>
      <c r="AGY1793" s="62">
        <v>53131609</v>
      </c>
      <c r="AGZ1793" s="62">
        <v>53131609</v>
      </c>
      <c r="AHA1793" s="62">
        <v>53131609</v>
      </c>
      <c r="AHB1793" s="62">
        <v>53131609</v>
      </c>
      <c r="AHC1793" s="62">
        <v>53131609</v>
      </c>
      <c r="AHD1793" s="62">
        <v>53131609</v>
      </c>
      <c r="AHE1793" s="62">
        <v>53131609</v>
      </c>
      <c r="AHF1793" s="62">
        <v>53131609</v>
      </c>
      <c r="AHG1793" s="62">
        <v>53131609</v>
      </c>
      <c r="AHH1793" s="62">
        <v>53131609</v>
      </c>
      <c r="AHI1793" s="62">
        <v>53131609</v>
      </c>
      <c r="AHJ1793" s="62">
        <v>53131609</v>
      </c>
      <c r="AHK1793" s="62">
        <v>53131609</v>
      </c>
      <c r="AHL1793" s="62">
        <v>53131609</v>
      </c>
      <c r="AHM1793" s="62">
        <v>53131609</v>
      </c>
      <c r="AHN1793" s="62">
        <v>53131609</v>
      </c>
      <c r="AHO1793" s="62">
        <v>53131609</v>
      </c>
      <c r="AHP1793" s="62">
        <v>53131609</v>
      </c>
      <c r="AHQ1793" s="62">
        <v>53131609</v>
      </c>
      <c r="AHR1793" s="62">
        <v>53131609</v>
      </c>
      <c r="AHS1793" s="62">
        <v>53131609</v>
      </c>
      <c r="AHT1793" s="62">
        <v>53131609</v>
      </c>
      <c r="AHU1793" s="62">
        <v>53131609</v>
      </c>
      <c r="AHV1793" s="62">
        <v>53131609</v>
      </c>
      <c r="AHW1793" s="62">
        <v>53131609</v>
      </c>
      <c r="AHX1793" s="62">
        <v>53131609</v>
      </c>
      <c r="AHY1793" s="62">
        <v>53131609</v>
      </c>
      <c r="AHZ1793" s="62">
        <v>53131609</v>
      </c>
      <c r="AIA1793" s="62">
        <v>53131609</v>
      </c>
      <c r="AIB1793" s="62">
        <v>53131609</v>
      </c>
      <c r="AIC1793" s="62">
        <v>53131609</v>
      </c>
      <c r="AID1793" s="62">
        <v>53131609</v>
      </c>
      <c r="AIE1793" s="62">
        <v>53131609</v>
      </c>
      <c r="AIF1793" s="62">
        <v>53131609</v>
      </c>
      <c r="AIG1793" s="62">
        <v>53131609</v>
      </c>
      <c r="AIH1793" s="62">
        <v>53131609</v>
      </c>
      <c r="AII1793" s="62">
        <v>53131609</v>
      </c>
      <c r="AIJ1793" s="62">
        <v>53131609</v>
      </c>
      <c r="AIK1793" s="62">
        <v>53131609</v>
      </c>
      <c r="AIL1793" s="62">
        <v>53131609</v>
      </c>
      <c r="AIM1793" s="62">
        <v>53131609</v>
      </c>
      <c r="AIN1793" s="62">
        <v>53131609</v>
      </c>
      <c r="AIO1793" s="62">
        <v>53131609</v>
      </c>
      <c r="AIP1793" s="62">
        <v>53131609</v>
      </c>
      <c r="AIQ1793" s="62">
        <v>53131609</v>
      </c>
      <c r="AIR1793" s="62">
        <v>53131609</v>
      </c>
      <c r="AIS1793" s="62">
        <v>53131609</v>
      </c>
      <c r="AIT1793" s="62">
        <v>53131609</v>
      </c>
      <c r="AIU1793" s="62">
        <v>53131609</v>
      </c>
      <c r="AIV1793" s="62">
        <v>53131609</v>
      </c>
      <c r="AIW1793" s="62">
        <v>53131609</v>
      </c>
      <c r="AIX1793" s="62">
        <v>53131609</v>
      </c>
      <c r="AIY1793" s="62">
        <v>53131609</v>
      </c>
      <c r="AIZ1793" s="62">
        <v>53131609</v>
      </c>
      <c r="AJA1793" s="62">
        <v>53131609</v>
      </c>
      <c r="AJB1793" s="62">
        <v>53131609</v>
      </c>
      <c r="AJC1793" s="62">
        <v>53131609</v>
      </c>
      <c r="AJD1793" s="62">
        <v>53131609</v>
      </c>
      <c r="AJE1793" s="62">
        <v>53131609</v>
      </c>
      <c r="AJF1793" s="62">
        <v>53131609</v>
      </c>
      <c r="AJG1793" s="62">
        <v>53131609</v>
      </c>
      <c r="AJH1793" s="62">
        <v>53131609</v>
      </c>
      <c r="AJI1793" s="62">
        <v>53131609</v>
      </c>
      <c r="AJJ1793" s="62">
        <v>53131609</v>
      </c>
      <c r="AJK1793" s="62">
        <v>53131609</v>
      </c>
      <c r="AJL1793" s="62">
        <v>53131609</v>
      </c>
      <c r="AJM1793" s="62">
        <v>53131609</v>
      </c>
      <c r="AJN1793" s="62">
        <v>53131609</v>
      </c>
      <c r="AJO1793" s="62">
        <v>53131609</v>
      </c>
      <c r="AJP1793" s="62">
        <v>53131609</v>
      </c>
      <c r="AJQ1793" s="62">
        <v>53131609</v>
      </c>
      <c r="AJR1793" s="62">
        <v>53131609</v>
      </c>
      <c r="AJS1793" s="62">
        <v>53131609</v>
      </c>
      <c r="AJT1793" s="62">
        <v>53131609</v>
      </c>
      <c r="AJU1793" s="62">
        <v>53131609</v>
      </c>
      <c r="AJV1793" s="62">
        <v>53131609</v>
      </c>
      <c r="AJW1793" s="62">
        <v>53131609</v>
      </c>
      <c r="AJX1793" s="62">
        <v>53131609</v>
      </c>
      <c r="AJY1793" s="62">
        <v>53131609</v>
      </c>
      <c r="AJZ1793" s="62">
        <v>53131609</v>
      </c>
      <c r="AKA1793" s="62">
        <v>53131609</v>
      </c>
      <c r="AKB1793" s="62">
        <v>53131609</v>
      </c>
      <c r="AKC1793" s="62">
        <v>53131609</v>
      </c>
      <c r="AKD1793" s="62">
        <v>53131609</v>
      </c>
      <c r="AKE1793" s="62">
        <v>53131609</v>
      </c>
      <c r="AKF1793" s="62">
        <v>53131609</v>
      </c>
      <c r="AKG1793" s="62">
        <v>53131609</v>
      </c>
      <c r="AKH1793" s="62">
        <v>53131609</v>
      </c>
      <c r="AKI1793" s="62">
        <v>53131609</v>
      </c>
      <c r="AKJ1793" s="62">
        <v>53131609</v>
      </c>
      <c r="AKK1793" s="62">
        <v>53131609</v>
      </c>
      <c r="AKL1793" s="62">
        <v>53131609</v>
      </c>
      <c r="AKM1793" s="62">
        <v>53131609</v>
      </c>
      <c r="AKN1793" s="62">
        <v>53131609</v>
      </c>
      <c r="AKO1793" s="62">
        <v>53131609</v>
      </c>
      <c r="AKP1793" s="62">
        <v>53131609</v>
      </c>
      <c r="AKQ1793" s="62">
        <v>53131609</v>
      </c>
      <c r="AKR1793" s="62">
        <v>53131609</v>
      </c>
      <c r="AKS1793" s="62">
        <v>53131609</v>
      </c>
      <c r="AKT1793" s="62">
        <v>53131609</v>
      </c>
      <c r="AKU1793" s="62">
        <v>53131609</v>
      </c>
      <c r="AKV1793" s="62">
        <v>53131609</v>
      </c>
      <c r="AKW1793" s="62">
        <v>53131609</v>
      </c>
      <c r="AKX1793" s="62">
        <v>53131609</v>
      </c>
      <c r="AKY1793" s="62">
        <v>53131609</v>
      </c>
      <c r="AKZ1793" s="62">
        <v>53131609</v>
      </c>
      <c r="ALA1793" s="62">
        <v>53131609</v>
      </c>
      <c r="ALB1793" s="62">
        <v>53131609</v>
      </c>
      <c r="ALC1793" s="62">
        <v>53131609</v>
      </c>
      <c r="ALD1793" s="62">
        <v>53131609</v>
      </c>
      <c r="ALE1793" s="62">
        <v>53131609</v>
      </c>
      <c r="ALF1793" s="62">
        <v>53131609</v>
      </c>
      <c r="ALG1793" s="62">
        <v>53131609</v>
      </c>
      <c r="ALH1793" s="62">
        <v>53131609</v>
      </c>
      <c r="ALI1793" s="62">
        <v>53131609</v>
      </c>
      <c r="ALJ1793" s="62">
        <v>53131609</v>
      </c>
      <c r="ALK1793" s="62">
        <v>53131609</v>
      </c>
      <c r="ALL1793" s="62">
        <v>53131609</v>
      </c>
      <c r="ALM1793" s="62">
        <v>53131609</v>
      </c>
      <c r="ALN1793" s="62">
        <v>53131609</v>
      </c>
      <c r="ALO1793" s="62">
        <v>53131609</v>
      </c>
      <c r="ALP1793" s="62">
        <v>53131609</v>
      </c>
      <c r="ALQ1793" s="62">
        <v>53131609</v>
      </c>
      <c r="ALR1793" s="62">
        <v>53131609</v>
      </c>
      <c r="ALS1793" s="62">
        <v>53131609</v>
      </c>
      <c r="ALT1793" s="62">
        <v>53131609</v>
      </c>
      <c r="ALU1793" s="62">
        <v>53131609</v>
      </c>
      <c r="ALV1793" s="62">
        <v>53131609</v>
      </c>
      <c r="ALW1793" s="62">
        <v>53131609</v>
      </c>
      <c r="ALX1793" s="62">
        <v>53131609</v>
      </c>
      <c r="ALY1793" s="62">
        <v>53131609</v>
      </c>
      <c r="ALZ1793" s="62">
        <v>53131609</v>
      </c>
      <c r="AMA1793" s="62">
        <v>53131609</v>
      </c>
      <c r="AMB1793" s="62">
        <v>53131609</v>
      </c>
      <c r="AMC1793" s="62">
        <v>53131609</v>
      </c>
      <c r="AMD1793" s="62">
        <v>53131609</v>
      </c>
      <c r="AME1793" s="62">
        <v>53131609</v>
      </c>
      <c r="AMF1793" s="62">
        <v>53131609</v>
      </c>
      <c r="AMG1793" s="62">
        <v>53131609</v>
      </c>
      <c r="AMH1793" s="62">
        <v>53131609</v>
      </c>
      <c r="AMI1793" s="62">
        <v>53131609</v>
      </c>
      <c r="AMJ1793" s="62">
        <v>53131609</v>
      </c>
      <c r="AMK1793" s="62">
        <v>53131609</v>
      </c>
      <c r="AML1793" s="62">
        <v>53131609</v>
      </c>
      <c r="AMM1793" s="62">
        <v>53131609</v>
      </c>
      <c r="AMN1793" s="62">
        <v>53131609</v>
      </c>
      <c r="AMO1793" s="62">
        <v>53131609</v>
      </c>
      <c r="AMP1793" s="62">
        <v>53131609</v>
      </c>
      <c r="AMQ1793" s="62">
        <v>53131609</v>
      </c>
      <c r="AMR1793" s="62">
        <v>53131609</v>
      </c>
      <c r="AMS1793" s="62">
        <v>53131609</v>
      </c>
      <c r="AMT1793" s="62">
        <v>53131609</v>
      </c>
      <c r="AMU1793" s="62">
        <v>53131609</v>
      </c>
      <c r="AMV1793" s="62">
        <v>53131609</v>
      </c>
      <c r="AMW1793" s="62">
        <v>53131609</v>
      </c>
      <c r="AMX1793" s="62">
        <v>53131609</v>
      </c>
      <c r="AMY1793" s="62">
        <v>53131609</v>
      </c>
      <c r="AMZ1793" s="62">
        <v>53131609</v>
      </c>
      <c r="ANA1793" s="62">
        <v>53131609</v>
      </c>
      <c r="ANB1793" s="62">
        <v>53131609</v>
      </c>
      <c r="ANC1793" s="62">
        <v>53131609</v>
      </c>
      <c r="AND1793" s="62">
        <v>53131609</v>
      </c>
      <c r="ANE1793" s="62">
        <v>53131609</v>
      </c>
      <c r="ANF1793" s="62">
        <v>53131609</v>
      </c>
      <c r="ANG1793" s="62">
        <v>53131609</v>
      </c>
      <c r="ANH1793" s="62">
        <v>53131609</v>
      </c>
      <c r="ANI1793" s="62">
        <v>53131609</v>
      </c>
      <c r="ANJ1793" s="62">
        <v>53131609</v>
      </c>
      <c r="ANK1793" s="62">
        <v>53131609</v>
      </c>
      <c r="ANL1793" s="62">
        <v>53131609</v>
      </c>
      <c r="ANM1793" s="62">
        <v>53131609</v>
      </c>
      <c r="ANN1793" s="62">
        <v>53131609</v>
      </c>
      <c r="ANO1793" s="62">
        <v>53131609</v>
      </c>
      <c r="ANP1793" s="62">
        <v>53131609</v>
      </c>
      <c r="ANQ1793" s="62">
        <v>53131609</v>
      </c>
      <c r="ANR1793" s="62">
        <v>53131609</v>
      </c>
      <c r="ANS1793" s="62">
        <v>53131609</v>
      </c>
      <c r="ANT1793" s="62">
        <v>53131609</v>
      </c>
      <c r="ANU1793" s="62">
        <v>53131609</v>
      </c>
      <c r="ANV1793" s="62">
        <v>53131609</v>
      </c>
      <c r="ANW1793" s="62">
        <v>53131609</v>
      </c>
      <c r="ANX1793" s="62">
        <v>53131609</v>
      </c>
      <c r="ANY1793" s="62">
        <v>53131609</v>
      </c>
      <c r="ANZ1793" s="62">
        <v>53131609</v>
      </c>
      <c r="AOA1793" s="62">
        <v>53131609</v>
      </c>
      <c r="AOB1793" s="62">
        <v>53131609</v>
      </c>
      <c r="AOC1793" s="62">
        <v>53131609</v>
      </c>
      <c r="AOD1793" s="62">
        <v>53131609</v>
      </c>
      <c r="AOE1793" s="62">
        <v>53131609</v>
      </c>
      <c r="AOF1793" s="62">
        <v>53131609</v>
      </c>
      <c r="AOG1793" s="62">
        <v>53131609</v>
      </c>
      <c r="AOH1793" s="62">
        <v>53131609</v>
      </c>
      <c r="AOI1793" s="62">
        <v>53131609</v>
      </c>
      <c r="AOJ1793" s="62">
        <v>53131609</v>
      </c>
      <c r="AOK1793" s="62">
        <v>53131609</v>
      </c>
      <c r="AOL1793" s="62">
        <v>53131609</v>
      </c>
      <c r="AOM1793" s="62">
        <v>53131609</v>
      </c>
      <c r="AON1793" s="62">
        <v>53131609</v>
      </c>
      <c r="AOO1793" s="62">
        <v>53131609</v>
      </c>
      <c r="AOP1793" s="62">
        <v>53131609</v>
      </c>
      <c r="AOQ1793" s="62">
        <v>53131609</v>
      </c>
      <c r="AOR1793" s="62">
        <v>53131609</v>
      </c>
      <c r="AOS1793" s="62">
        <v>53131609</v>
      </c>
      <c r="AOT1793" s="62">
        <v>53131609</v>
      </c>
      <c r="AOU1793" s="62">
        <v>53131609</v>
      </c>
      <c r="AOV1793" s="62">
        <v>53131609</v>
      </c>
      <c r="AOW1793" s="62">
        <v>53131609</v>
      </c>
      <c r="AOX1793" s="62">
        <v>53131609</v>
      </c>
      <c r="AOY1793" s="62">
        <v>53131609</v>
      </c>
      <c r="AOZ1793" s="62">
        <v>53131609</v>
      </c>
      <c r="APA1793" s="62">
        <v>53131609</v>
      </c>
      <c r="APB1793" s="62">
        <v>53131609</v>
      </c>
      <c r="APC1793" s="62">
        <v>53131609</v>
      </c>
      <c r="APD1793" s="62">
        <v>53131609</v>
      </c>
      <c r="APE1793" s="62">
        <v>53131609</v>
      </c>
      <c r="APF1793" s="62">
        <v>53131609</v>
      </c>
      <c r="APG1793" s="62">
        <v>53131609</v>
      </c>
      <c r="APH1793" s="62">
        <v>53131609</v>
      </c>
      <c r="API1793" s="62">
        <v>53131609</v>
      </c>
      <c r="APJ1793" s="62">
        <v>53131609</v>
      </c>
      <c r="APK1793" s="62">
        <v>53131609</v>
      </c>
      <c r="APL1793" s="62">
        <v>53131609</v>
      </c>
      <c r="APM1793" s="62">
        <v>53131609</v>
      </c>
      <c r="APN1793" s="62">
        <v>53131609</v>
      </c>
      <c r="APO1793" s="62">
        <v>53131609</v>
      </c>
      <c r="APP1793" s="62">
        <v>53131609</v>
      </c>
      <c r="APQ1793" s="62">
        <v>53131609</v>
      </c>
      <c r="APR1793" s="62">
        <v>53131609</v>
      </c>
      <c r="APS1793" s="62">
        <v>53131609</v>
      </c>
      <c r="APT1793" s="62">
        <v>53131609</v>
      </c>
      <c r="APU1793" s="62">
        <v>53131609</v>
      </c>
      <c r="APV1793" s="62">
        <v>53131609</v>
      </c>
      <c r="APW1793" s="62">
        <v>53131609</v>
      </c>
      <c r="APX1793" s="62">
        <v>53131609</v>
      </c>
      <c r="APY1793" s="62">
        <v>53131609</v>
      </c>
      <c r="APZ1793" s="62">
        <v>53131609</v>
      </c>
      <c r="AQA1793" s="62">
        <v>53131609</v>
      </c>
      <c r="AQB1793" s="62">
        <v>53131609</v>
      </c>
      <c r="AQC1793" s="62">
        <v>53131609</v>
      </c>
      <c r="AQD1793" s="62">
        <v>53131609</v>
      </c>
      <c r="AQE1793" s="62">
        <v>53131609</v>
      </c>
      <c r="AQF1793" s="62">
        <v>53131609</v>
      </c>
      <c r="AQG1793" s="62">
        <v>53131609</v>
      </c>
      <c r="AQH1793" s="62">
        <v>53131609</v>
      </c>
      <c r="AQI1793" s="62">
        <v>53131609</v>
      </c>
      <c r="AQJ1793" s="62">
        <v>53131609</v>
      </c>
      <c r="AQK1793" s="62">
        <v>53131609</v>
      </c>
      <c r="AQL1793" s="62">
        <v>53131609</v>
      </c>
      <c r="AQM1793" s="62">
        <v>53131609</v>
      </c>
      <c r="AQN1793" s="62">
        <v>53131609</v>
      </c>
      <c r="AQO1793" s="62">
        <v>53131609</v>
      </c>
      <c r="AQP1793" s="62">
        <v>53131609</v>
      </c>
      <c r="AQQ1793" s="62">
        <v>53131609</v>
      </c>
      <c r="AQR1793" s="62">
        <v>53131609</v>
      </c>
      <c r="AQS1793" s="62">
        <v>53131609</v>
      </c>
      <c r="AQT1793" s="62">
        <v>53131609</v>
      </c>
      <c r="AQU1793" s="62">
        <v>53131609</v>
      </c>
      <c r="AQV1793" s="62">
        <v>53131609</v>
      </c>
      <c r="AQW1793" s="62">
        <v>53131609</v>
      </c>
      <c r="AQX1793" s="62">
        <v>53131609</v>
      </c>
      <c r="AQY1793" s="62">
        <v>53131609</v>
      </c>
      <c r="AQZ1793" s="62">
        <v>53131609</v>
      </c>
      <c r="ARA1793" s="62">
        <v>53131609</v>
      </c>
      <c r="ARB1793" s="62">
        <v>53131609</v>
      </c>
      <c r="ARC1793" s="62">
        <v>53131609</v>
      </c>
      <c r="ARD1793" s="62">
        <v>53131609</v>
      </c>
      <c r="ARE1793" s="62">
        <v>53131609</v>
      </c>
      <c r="ARF1793" s="62">
        <v>53131609</v>
      </c>
      <c r="ARG1793" s="62">
        <v>53131609</v>
      </c>
      <c r="ARH1793" s="62">
        <v>53131609</v>
      </c>
      <c r="ARI1793" s="62">
        <v>53131609</v>
      </c>
      <c r="ARJ1793" s="62">
        <v>53131609</v>
      </c>
      <c r="ARK1793" s="62">
        <v>53131609</v>
      </c>
      <c r="ARL1793" s="62">
        <v>53131609</v>
      </c>
      <c r="ARM1793" s="62">
        <v>53131609</v>
      </c>
      <c r="ARN1793" s="62">
        <v>53131609</v>
      </c>
      <c r="ARO1793" s="62">
        <v>53131609</v>
      </c>
      <c r="ARP1793" s="62">
        <v>53131609</v>
      </c>
      <c r="ARQ1793" s="62">
        <v>53131609</v>
      </c>
      <c r="ARR1793" s="62">
        <v>53131609</v>
      </c>
      <c r="ARS1793" s="62">
        <v>53131609</v>
      </c>
      <c r="ART1793" s="62">
        <v>53131609</v>
      </c>
      <c r="ARU1793" s="62">
        <v>53131609</v>
      </c>
      <c r="ARV1793" s="62">
        <v>53131609</v>
      </c>
      <c r="ARW1793" s="62">
        <v>53131609</v>
      </c>
      <c r="ARX1793" s="62">
        <v>53131609</v>
      </c>
      <c r="ARY1793" s="62">
        <v>53131609</v>
      </c>
      <c r="ARZ1793" s="62">
        <v>53131609</v>
      </c>
      <c r="ASA1793" s="62">
        <v>53131609</v>
      </c>
      <c r="ASB1793" s="62">
        <v>53131609</v>
      </c>
      <c r="ASC1793" s="62">
        <v>53131609</v>
      </c>
      <c r="ASD1793" s="62">
        <v>53131609</v>
      </c>
      <c r="ASE1793" s="62">
        <v>53131609</v>
      </c>
      <c r="ASF1793" s="62">
        <v>53131609</v>
      </c>
      <c r="ASG1793" s="62">
        <v>53131609</v>
      </c>
      <c r="ASH1793" s="62">
        <v>53131609</v>
      </c>
      <c r="ASI1793" s="62">
        <v>53131609</v>
      </c>
      <c r="ASJ1793" s="62">
        <v>53131609</v>
      </c>
      <c r="ASK1793" s="62">
        <v>53131609</v>
      </c>
      <c r="ASL1793" s="62">
        <v>53131609</v>
      </c>
      <c r="ASM1793" s="62">
        <v>53131609</v>
      </c>
      <c r="ASN1793" s="62">
        <v>53131609</v>
      </c>
      <c r="ASO1793" s="62">
        <v>53131609</v>
      </c>
      <c r="ASP1793" s="62">
        <v>53131609</v>
      </c>
      <c r="ASQ1793" s="62">
        <v>53131609</v>
      </c>
      <c r="ASR1793" s="62">
        <v>53131609</v>
      </c>
      <c r="ASS1793" s="62">
        <v>53131609</v>
      </c>
      <c r="AST1793" s="62">
        <v>53131609</v>
      </c>
      <c r="ASU1793" s="62">
        <v>53131609</v>
      </c>
      <c r="ASV1793" s="62">
        <v>53131609</v>
      </c>
      <c r="ASW1793" s="62">
        <v>53131609</v>
      </c>
      <c r="ASX1793" s="62">
        <v>53131609</v>
      </c>
      <c r="ASY1793" s="62">
        <v>53131609</v>
      </c>
      <c r="ASZ1793" s="62">
        <v>53131609</v>
      </c>
      <c r="ATA1793" s="62">
        <v>53131609</v>
      </c>
      <c r="ATB1793" s="62">
        <v>53131609</v>
      </c>
      <c r="ATC1793" s="62">
        <v>53131609</v>
      </c>
      <c r="ATD1793" s="62">
        <v>53131609</v>
      </c>
      <c r="ATE1793" s="62">
        <v>53131609</v>
      </c>
      <c r="ATF1793" s="62">
        <v>53131609</v>
      </c>
      <c r="ATG1793" s="62">
        <v>53131609</v>
      </c>
      <c r="ATH1793" s="62">
        <v>53131609</v>
      </c>
      <c r="ATI1793" s="62">
        <v>53131609</v>
      </c>
      <c r="ATJ1793" s="62">
        <v>53131609</v>
      </c>
      <c r="ATK1793" s="62">
        <v>53131609</v>
      </c>
      <c r="ATL1793" s="62">
        <v>53131609</v>
      </c>
      <c r="ATM1793" s="62">
        <v>53131609</v>
      </c>
      <c r="ATN1793" s="62">
        <v>53131609</v>
      </c>
      <c r="ATO1793" s="62">
        <v>53131609</v>
      </c>
      <c r="ATP1793" s="62">
        <v>53131609</v>
      </c>
      <c r="ATQ1793" s="62">
        <v>53131609</v>
      </c>
      <c r="ATR1793" s="62">
        <v>53131609</v>
      </c>
      <c r="ATS1793" s="62">
        <v>53131609</v>
      </c>
      <c r="ATT1793" s="62">
        <v>53131609</v>
      </c>
      <c r="ATU1793" s="62">
        <v>53131609</v>
      </c>
      <c r="ATV1793" s="62">
        <v>53131609</v>
      </c>
      <c r="ATW1793" s="62">
        <v>53131609</v>
      </c>
      <c r="ATX1793" s="62">
        <v>53131609</v>
      </c>
      <c r="ATY1793" s="62">
        <v>53131609</v>
      </c>
      <c r="ATZ1793" s="62">
        <v>53131609</v>
      </c>
      <c r="AUA1793" s="62">
        <v>53131609</v>
      </c>
      <c r="AUB1793" s="62">
        <v>53131609</v>
      </c>
      <c r="AUC1793" s="62">
        <v>53131609</v>
      </c>
      <c r="AUD1793" s="62">
        <v>53131609</v>
      </c>
      <c r="AUE1793" s="62">
        <v>53131609</v>
      </c>
      <c r="AUF1793" s="62">
        <v>53131609</v>
      </c>
      <c r="AUG1793" s="62">
        <v>53131609</v>
      </c>
      <c r="AUH1793" s="62">
        <v>53131609</v>
      </c>
      <c r="AUI1793" s="62">
        <v>53131609</v>
      </c>
      <c r="AUJ1793" s="62">
        <v>53131609</v>
      </c>
      <c r="AUK1793" s="62">
        <v>53131609</v>
      </c>
      <c r="AUL1793" s="62">
        <v>53131609</v>
      </c>
      <c r="AUM1793" s="62">
        <v>53131609</v>
      </c>
      <c r="AUN1793" s="62">
        <v>53131609</v>
      </c>
      <c r="AUO1793" s="62">
        <v>53131609</v>
      </c>
      <c r="AUP1793" s="62">
        <v>53131609</v>
      </c>
      <c r="AUQ1793" s="62">
        <v>53131609</v>
      </c>
      <c r="AUR1793" s="62">
        <v>53131609</v>
      </c>
      <c r="AUS1793" s="62">
        <v>53131609</v>
      </c>
      <c r="AUT1793" s="62">
        <v>53131609</v>
      </c>
      <c r="AUU1793" s="62">
        <v>53131609</v>
      </c>
      <c r="AUV1793" s="62">
        <v>53131609</v>
      </c>
      <c r="AUW1793" s="62">
        <v>53131609</v>
      </c>
      <c r="AUX1793" s="62">
        <v>53131609</v>
      </c>
      <c r="AUY1793" s="62">
        <v>53131609</v>
      </c>
      <c r="AUZ1793" s="62">
        <v>53131609</v>
      </c>
      <c r="AVA1793" s="62">
        <v>53131609</v>
      </c>
      <c r="AVB1793" s="62">
        <v>53131609</v>
      </c>
      <c r="AVC1793" s="62">
        <v>53131609</v>
      </c>
      <c r="AVD1793" s="62">
        <v>53131609</v>
      </c>
      <c r="AVE1793" s="62">
        <v>53131609</v>
      </c>
      <c r="AVF1793" s="62">
        <v>53131609</v>
      </c>
      <c r="AVG1793" s="62">
        <v>53131609</v>
      </c>
      <c r="AVH1793" s="62">
        <v>53131609</v>
      </c>
      <c r="AVI1793" s="62">
        <v>53131609</v>
      </c>
      <c r="AVJ1793" s="62">
        <v>53131609</v>
      </c>
      <c r="AVK1793" s="62">
        <v>53131609</v>
      </c>
      <c r="AVL1793" s="62">
        <v>53131609</v>
      </c>
      <c r="AVM1793" s="62">
        <v>53131609</v>
      </c>
      <c r="AVN1793" s="62">
        <v>53131609</v>
      </c>
      <c r="AVO1793" s="62">
        <v>53131609</v>
      </c>
      <c r="AVP1793" s="62">
        <v>53131609</v>
      </c>
      <c r="AVQ1793" s="62">
        <v>53131609</v>
      </c>
      <c r="AVR1793" s="62">
        <v>53131609</v>
      </c>
      <c r="AVS1793" s="62">
        <v>53131609</v>
      </c>
      <c r="AVT1793" s="62">
        <v>53131609</v>
      </c>
      <c r="AVU1793" s="62">
        <v>53131609</v>
      </c>
      <c r="AVV1793" s="62">
        <v>53131609</v>
      </c>
      <c r="AVW1793" s="62">
        <v>53131609</v>
      </c>
      <c r="AVX1793" s="62">
        <v>53131609</v>
      </c>
      <c r="AVY1793" s="62">
        <v>53131609</v>
      </c>
      <c r="AVZ1793" s="62">
        <v>53131609</v>
      </c>
      <c r="AWA1793" s="62">
        <v>53131609</v>
      </c>
      <c r="AWB1793" s="62">
        <v>53131609</v>
      </c>
      <c r="AWC1793" s="62">
        <v>53131609</v>
      </c>
      <c r="AWD1793" s="62">
        <v>53131609</v>
      </c>
      <c r="AWE1793" s="62">
        <v>53131609</v>
      </c>
      <c r="AWF1793" s="62">
        <v>53131609</v>
      </c>
      <c r="AWG1793" s="62">
        <v>53131609</v>
      </c>
      <c r="AWH1793" s="62">
        <v>53131609</v>
      </c>
      <c r="AWI1793" s="62">
        <v>53131609</v>
      </c>
      <c r="AWJ1793" s="62">
        <v>53131609</v>
      </c>
      <c r="AWK1793" s="62">
        <v>53131609</v>
      </c>
      <c r="AWL1793" s="62">
        <v>53131609</v>
      </c>
      <c r="AWM1793" s="62">
        <v>53131609</v>
      </c>
      <c r="AWN1793" s="62">
        <v>53131609</v>
      </c>
      <c r="AWO1793" s="62">
        <v>53131609</v>
      </c>
      <c r="AWP1793" s="62">
        <v>53131609</v>
      </c>
      <c r="AWQ1793" s="62">
        <v>53131609</v>
      </c>
      <c r="AWR1793" s="62">
        <v>53131609</v>
      </c>
      <c r="AWS1793" s="62">
        <v>53131609</v>
      </c>
      <c r="AWT1793" s="62">
        <v>53131609</v>
      </c>
      <c r="AWU1793" s="62">
        <v>53131609</v>
      </c>
      <c r="AWV1793" s="62">
        <v>53131609</v>
      </c>
      <c r="AWW1793" s="62">
        <v>53131609</v>
      </c>
      <c r="AWX1793" s="62">
        <v>53131609</v>
      </c>
      <c r="AWY1793" s="62">
        <v>53131609</v>
      </c>
      <c r="AWZ1793" s="62">
        <v>53131609</v>
      </c>
      <c r="AXA1793" s="62">
        <v>53131609</v>
      </c>
      <c r="AXB1793" s="62">
        <v>53131609</v>
      </c>
      <c r="AXC1793" s="62">
        <v>53131609</v>
      </c>
      <c r="AXD1793" s="62">
        <v>53131609</v>
      </c>
      <c r="AXE1793" s="62">
        <v>53131609</v>
      </c>
      <c r="AXF1793" s="62">
        <v>53131609</v>
      </c>
      <c r="AXG1793" s="62">
        <v>53131609</v>
      </c>
      <c r="AXH1793" s="62">
        <v>53131609</v>
      </c>
      <c r="AXI1793" s="62">
        <v>53131609</v>
      </c>
      <c r="AXJ1793" s="62">
        <v>53131609</v>
      </c>
      <c r="AXK1793" s="62">
        <v>53131609</v>
      </c>
      <c r="AXL1793" s="62">
        <v>53131609</v>
      </c>
      <c r="AXM1793" s="62">
        <v>53131609</v>
      </c>
      <c r="AXN1793" s="62">
        <v>53131609</v>
      </c>
      <c r="AXO1793" s="62">
        <v>53131609</v>
      </c>
      <c r="AXP1793" s="62">
        <v>53131609</v>
      </c>
      <c r="AXQ1793" s="62">
        <v>53131609</v>
      </c>
      <c r="AXR1793" s="62">
        <v>53131609</v>
      </c>
      <c r="AXS1793" s="62">
        <v>53131609</v>
      </c>
      <c r="AXT1793" s="62">
        <v>53131609</v>
      </c>
      <c r="AXU1793" s="62">
        <v>53131609</v>
      </c>
      <c r="AXV1793" s="62">
        <v>53131609</v>
      </c>
      <c r="AXW1793" s="62">
        <v>53131609</v>
      </c>
      <c r="AXX1793" s="62">
        <v>53131609</v>
      </c>
      <c r="AXY1793" s="62">
        <v>53131609</v>
      </c>
      <c r="AXZ1793" s="62">
        <v>53131609</v>
      </c>
      <c r="AYA1793" s="62">
        <v>53131609</v>
      </c>
      <c r="AYB1793" s="62">
        <v>53131609</v>
      </c>
      <c r="AYC1793" s="62">
        <v>53131609</v>
      </c>
      <c r="AYD1793" s="62">
        <v>53131609</v>
      </c>
      <c r="AYE1793" s="62">
        <v>53131609</v>
      </c>
      <c r="AYF1793" s="62">
        <v>53131609</v>
      </c>
      <c r="AYG1793" s="62">
        <v>53131609</v>
      </c>
      <c r="AYH1793" s="62">
        <v>53131609</v>
      </c>
      <c r="AYI1793" s="62">
        <v>53131609</v>
      </c>
      <c r="AYJ1793" s="62">
        <v>53131609</v>
      </c>
      <c r="AYK1793" s="62">
        <v>53131609</v>
      </c>
      <c r="AYL1793" s="62">
        <v>53131609</v>
      </c>
      <c r="AYM1793" s="62">
        <v>53131609</v>
      </c>
      <c r="AYN1793" s="62">
        <v>53131609</v>
      </c>
      <c r="AYO1793" s="62">
        <v>53131609</v>
      </c>
      <c r="AYP1793" s="62">
        <v>53131609</v>
      </c>
      <c r="AYQ1793" s="62">
        <v>53131609</v>
      </c>
      <c r="AYR1793" s="62">
        <v>53131609</v>
      </c>
      <c r="AYS1793" s="62">
        <v>53131609</v>
      </c>
      <c r="AYT1793" s="62">
        <v>53131609</v>
      </c>
      <c r="AYU1793" s="62">
        <v>53131609</v>
      </c>
      <c r="AYV1793" s="62">
        <v>53131609</v>
      </c>
      <c r="AYW1793" s="62">
        <v>53131609</v>
      </c>
      <c r="AYX1793" s="62">
        <v>53131609</v>
      </c>
      <c r="AYY1793" s="62">
        <v>53131609</v>
      </c>
      <c r="AYZ1793" s="62">
        <v>53131609</v>
      </c>
      <c r="AZA1793" s="62">
        <v>53131609</v>
      </c>
      <c r="AZB1793" s="62">
        <v>53131609</v>
      </c>
      <c r="AZC1793" s="62">
        <v>53131609</v>
      </c>
      <c r="AZD1793" s="62">
        <v>53131609</v>
      </c>
      <c r="AZE1793" s="62">
        <v>53131609</v>
      </c>
      <c r="AZF1793" s="62">
        <v>53131609</v>
      </c>
      <c r="AZG1793" s="62">
        <v>53131609</v>
      </c>
      <c r="AZH1793" s="62">
        <v>53131609</v>
      </c>
      <c r="AZI1793" s="62">
        <v>53131609</v>
      </c>
      <c r="AZJ1793" s="62">
        <v>53131609</v>
      </c>
      <c r="AZK1793" s="62">
        <v>53131609</v>
      </c>
      <c r="AZL1793" s="62">
        <v>53131609</v>
      </c>
      <c r="AZM1793" s="62">
        <v>53131609</v>
      </c>
      <c r="AZN1793" s="62">
        <v>53131609</v>
      </c>
      <c r="AZO1793" s="62">
        <v>53131609</v>
      </c>
      <c r="AZP1793" s="62">
        <v>53131609</v>
      </c>
      <c r="AZQ1793" s="62">
        <v>53131609</v>
      </c>
      <c r="AZR1793" s="62">
        <v>53131609</v>
      </c>
      <c r="AZS1793" s="62">
        <v>53131609</v>
      </c>
      <c r="AZT1793" s="62">
        <v>53131609</v>
      </c>
      <c r="AZU1793" s="62">
        <v>53131609</v>
      </c>
      <c r="AZV1793" s="62">
        <v>53131609</v>
      </c>
      <c r="AZW1793" s="62">
        <v>53131609</v>
      </c>
      <c r="AZX1793" s="62">
        <v>53131609</v>
      </c>
      <c r="AZY1793" s="62">
        <v>53131609</v>
      </c>
      <c r="AZZ1793" s="62">
        <v>53131609</v>
      </c>
      <c r="BAA1793" s="62">
        <v>53131609</v>
      </c>
      <c r="BAB1793" s="62">
        <v>53131609</v>
      </c>
      <c r="BAC1793" s="62">
        <v>53131609</v>
      </c>
      <c r="BAD1793" s="62">
        <v>53131609</v>
      </c>
      <c r="BAE1793" s="62">
        <v>53131609</v>
      </c>
      <c r="BAF1793" s="62">
        <v>53131609</v>
      </c>
      <c r="BAG1793" s="62">
        <v>53131609</v>
      </c>
      <c r="BAH1793" s="62">
        <v>53131609</v>
      </c>
      <c r="BAI1793" s="62">
        <v>53131609</v>
      </c>
      <c r="BAJ1793" s="62">
        <v>53131609</v>
      </c>
      <c r="BAK1793" s="62">
        <v>53131609</v>
      </c>
      <c r="BAL1793" s="62">
        <v>53131609</v>
      </c>
      <c r="BAM1793" s="62">
        <v>53131609</v>
      </c>
      <c r="BAN1793" s="62">
        <v>53131609</v>
      </c>
      <c r="BAO1793" s="62">
        <v>53131609</v>
      </c>
      <c r="BAP1793" s="62">
        <v>53131609</v>
      </c>
      <c r="BAQ1793" s="62">
        <v>53131609</v>
      </c>
      <c r="BAR1793" s="62">
        <v>53131609</v>
      </c>
      <c r="BAS1793" s="62">
        <v>53131609</v>
      </c>
      <c r="BAT1793" s="62">
        <v>53131609</v>
      </c>
      <c r="BAU1793" s="62">
        <v>53131609</v>
      </c>
      <c r="BAV1793" s="62">
        <v>53131609</v>
      </c>
      <c r="BAW1793" s="62">
        <v>53131609</v>
      </c>
      <c r="BAX1793" s="62">
        <v>53131609</v>
      </c>
      <c r="BAY1793" s="62">
        <v>53131609</v>
      </c>
      <c r="BAZ1793" s="62">
        <v>53131609</v>
      </c>
      <c r="BBA1793" s="62">
        <v>53131609</v>
      </c>
      <c r="BBB1793" s="62">
        <v>53131609</v>
      </c>
      <c r="BBC1793" s="62">
        <v>53131609</v>
      </c>
      <c r="BBD1793" s="62">
        <v>53131609</v>
      </c>
      <c r="BBE1793" s="62">
        <v>53131609</v>
      </c>
      <c r="BBF1793" s="62">
        <v>53131609</v>
      </c>
      <c r="BBG1793" s="62">
        <v>53131609</v>
      </c>
      <c r="BBH1793" s="62">
        <v>53131609</v>
      </c>
      <c r="BBI1793" s="62">
        <v>53131609</v>
      </c>
      <c r="BBJ1793" s="62">
        <v>53131609</v>
      </c>
      <c r="BBK1793" s="62">
        <v>53131609</v>
      </c>
      <c r="BBL1793" s="62">
        <v>53131609</v>
      </c>
      <c r="BBM1793" s="62">
        <v>53131609</v>
      </c>
      <c r="BBN1793" s="62">
        <v>53131609</v>
      </c>
      <c r="BBO1793" s="62">
        <v>53131609</v>
      </c>
      <c r="BBP1793" s="62">
        <v>53131609</v>
      </c>
      <c r="BBQ1793" s="62">
        <v>53131609</v>
      </c>
      <c r="BBR1793" s="62">
        <v>53131609</v>
      </c>
      <c r="BBS1793" s="62">
        <v>53131609</v>
      </c>
      <c r="BBT1793" s="62">
        <v>53131609</v>
      </c>
      <c r="BBU1793" s="62">
        <v>53131609</v>
      </c>
      <c r="BBV1793" s="62">
        <v>53131609</v>
      </c>
      <c r="BBW1793" s="62">
        <v>53131609</v>
      </c>
      <c r="BBX1793" s="62">
        <v>53131609</v>
      </c>
      <c r="BBY1793" s="62">
        <v>53131609</v>
      </c>
      <c r="BBZ1793" s="62">
        <v>53131609</v>
      </c>
      <c r="BCA1793" s="62">
        <v>53131609</v>
      </c>
      <c r="BCB1793" s="62">
        <v>53131609</v>
      </c>
      <c r="BCC1793" s="62">
        <v>53131609</v>
      </c>
      <c r="BCD1793" s="62">
        <v>53131609</v>
      </c>
      <c r="BCE1793" s="62">
        <v>53131609</v>
      </c>
      <c r="BCF1793" s="62">
        <v>53131609</v>
      </c>
      <c r="BCG1793" s="62">
        <v>53131609</v>
      </c>
      <c r="BCH1793" s="62">
        <v>53131609</v>
      </c>
      <c r="BCI1793" s="62">
        <v>53131609</v>
      </c>
      <c r="BCJ1793" s="62">
        <v>53131609</v>
      </c>
      <c r="BCK1793" s="62">
        <v>53131609</v>
      </c>
      <c r="BCL1793" s="62">
        <v>53131609</v>
      </c>
      <c r="BCM1793" s="62">
        <v>53131609</v>
      </c>
      <c r="BCN1793" s="62">
        <v>53131609</v>
      </c>
      <c r="BCO1793" s="62">
        <v>53131609</v>
      </c>
      <c r="BCP1793" s="62">
        <v>53131609</v>
      </c>
      <c r="BCQ1793" s="62">
        <v>53131609</v>
      </c>
      <c r="BCR1793" s="62">
        <v>53131609</v>
      </c>
      <c r="BCS1793" s="62">
        <v>53131609</v>
      </c>
      <c r="BCT1793" s="62">
        <v>53131609</v>
      </c>
      <c r="BCU1793" s="62">
        <v>53131609</v>
      </c>
      <c r="BCV1793" s="62">
        <v>53131609</v>
      </c>
      <c r="BCW1793" s="62">
        <v>53131609</v>
      </c>
      <c r="BCX1793" s="62">
        <v>53131609</v>
      </c>
      <c r="BCY1793" s="62">
        <v>53131609</v>
      </c>
      <c r="BCZ1793" s="62">
        <v>53131609</v>
      </c>
      <c r="BDA1793" s="62">
        <v>53131609</v>
      </c>
      <c r="BDB1793" s="62">
        <v>53131609</v>
      </c>
      <c r="BDC1793" s="62">
        <v>53131609</v>
      </c>
      <c r="BDD1793" s="62">
        <v>53131609</v>
      </c>
      <c r="BDE1793" s="62">
        <v>53131609</v>
      </c>
      <c r="BDF1793" s="62">
        <v>53131609</v>
      </c>
      <c r="BDG1793" s="62">
        <v>53131609</v>
      </c>
      <c r="BDH1793" s="62">
        <v>53131609</v>
      </c>
      <c r="BDI1793" s="62">
        <v>53131609</v>
      </c>
      <c r="BDJ1793" s="62">
        <v>53131609</v>
      </c>
      <c r="BDK1793" s="62">
        <v>53131609</v>
      </c>
      <c r="BDL1793" s="62">
        <v>53131609</v>
      </c>
      <c r="BDM1793" s="62">
        <v>53131609</v>
      </c>
      <c r="BDN1793" s="62">
        <v>53131609</v>
      </c>
      <c r="BDO1793" s="62">
        <v>53131609</v>
      </c>
      <c r="BDP1793" s="62">
        <v>53131609</v>
      </c>
      <c r="BDQ1793" s="62">
        <v>53131609</v>
      </c>
      <c r="BDR1793" s="62">
        <v>53131609</v>
      </c>
      <c r="BDS1793" s="62">
        <v>53131609</v>
      </c>
      <c r="BDT1793" s="62">
        <v>53131609</v>
      </c>
      <c r="BDU1793" s="62">
        <v>53131609</v>
      </c>
      <c r="BDV1793" s="62">
        <v>53131609</v>
      </c>
      <c r="BDW1793" s="62">
        <v>53131609</v>
      </c>
      <c r="BDX1793" s="62">
        <v>53131609</v>
      </c>
      <c r="BDY1793" s="62">
        <v>53131609</v>
      </c>
      <c r="BDZ1793" s="62">
        <v>53131609</v>
      </c>
      <c r="BEA1793" s="62">
        <v>53131609</v>
      </c>
      <c r="BEB1793" s="62">
        <v>53131609</v>
      </c>
      <c r="BEC1793" s="62">
        <v>53131609</v>
      </c>
      <c r="BED1793" s="62">
        <v>53131609</v>
      </c>
      <c r="BEE1793" s="62">
        <v>53131609</v>
      </c>
      <c r="BEF1793" s="62">
        <v>53131609</v>
      </c>
      <c r="BEG1793" s="62">
        <v>53131609</v>
      </c>
      <c r="BEH1793" s="62">
        <v>53131609</v>
      </c>
      <c r="BEI1793" s="62">
        <v>53131609</v>
      </c>
      <c r="BEJ1793" s="62">
        <v>53131609</v>
      </c>
      <c r="BEK1793" s="62">
        <v>53131609</v>
      </c>
      <c r="BEL1793" s="62">
        <v>53131609</v>
      </c>
      <c r="BEM1793" s="62">
        <v>53131609</v>
      </c>
      <c r="BEN1793" s="62">
        <v>53131609</v>
      </c>
      <c r="BEO1793" s="62">
        <v>53131609</v>
      </c>
      <c r="BEP1793" s="62">
        <v>53131609</v>
      </c>
      <c r="BEQ1793" s="62">
        <v>53131609</v>
      </c>
      <c r="BER1793" s="62">
        <v>53131609</v>
      </c>
      <c r="BES1793" s="62">
        <v>53131609</v>
      </c>
      <c r="BET1793" s="62">
        <v>53131609</v>
      </c>
      <c r="BEU1793" s="62">
        <v>53131609</v>
      </c>
      <c r="BEV1793" s="62">
        <v>53131609</v>
      </c>
      <c r="BEW1793" s="62">
        <v>53131609</v>
      </c>
      <c r="BEX1793" s="62">
        <v>53131609</v>
      </c>
      <c r="BEY1793" s="62">
        <v>53131609</v>
      </c>
      <c r="BEZ1793" s="62">
        <v>53131609</v>
      </c>
      <c r="BFA1793" s="62">
        <v>53131609</v>
      </c>
      <c r="BFB1793" s="62">
        <v>53131609</v>
      </c>
      <c r="BFC1793" s="62">
        <v>53131609</v>
      </c>
      <c r="BFD1793" s="62">
        <v>53131609</v>
      </c>
      <c r="BFE1793" s="62">
        <v>53131609</v>
      </c>
      <c r="BFF1793" s="62">
        <v>53131609</v>
      </c>
      <c r="BFG1793" s="62">
        <v>53131609</v>
      </c>
      <c r="BFH1793" s="62">
        <v>53131609</v>
      </c>
      <c r="BFI1793" s="62">
        <v>53131609</v>
      </c>
      <c r="BFJ1793" s="62">
        <v>53131609</v>
      </c>
      <c r="BFK1793" s="62">
        <v>53131609</v>
      </c>
      <c r="BFL1793" s="62">
        <v>53131609</v>
      </c>
      <c r="BFM1793" s="62">
        <v>53131609</v>
      </c>
      <c r="BFN1793" s="62">
        <v>53131609</v>
      </c>
      <c r="BFO1793" s="62">
        <v>53131609</v>
      </c>
      <c r="BFP1793" s="62">
        <v>53131609</v>
      </c>
      <c r="BFQ1793" s="62">
        <v>53131609</v>
      </c>
      <c r="BFR1793" s="62">
        <v>53131609</v>
      </c>
      <c r="BFS1793" s="62">
        <v>53131609</v>
      </c>
      <c r="BFT1793" s="62">
        <v>53131609</v>
      </c>
      <c r="BFU1793" s="62">
        <v>53131609</v>
      </c>
      <c r="BFV1793" s="62">
        <v>53131609</v>
      </c>
      <c r="BFW1793" s="62">
        <v>53131609</v>
      </c>
      <c r="BFX1793" s="62">
        <v>53131609</v>
      </c>
      <c r="BFY1793" s="62">
        <v>53131609</v>
      </c>
      <c r="BFZ1793" s="62">
        <v>53131609</v>
      </c>
      <c r="BGA1793" s="62">
        <v>53131609</v>
      </c>
      <c r="BGB1793" s="62">
        <v>53131609</v>
      </c>
      <c r="BGC1793" s="62">
        <v>53131609</v>
      </c>
      <c r="BGD1793" s="62">
        <v>53131609</v>
      </c>
      <c r="BGE1793" s="62">
        <v>53131609</v>
      </c>
      <c r="BGF1793" s="62">
        <v>53131609</v>
      </c>
      <c r="BGG1793" s="62">
        <v>53131609</v>
      </c>
      <c r="BGH1793" s="62">
        <v>53131609</v>
      </c>
      <c r="BGI1793" s="62">
        <v>53131609</v>
      </c>
      <c r="BGJ1793" s="62">
        <v>53131609</v>
      </c>
      <c r="BGK1793" s="62">
        <v>53131609</v>
      </c>
      <c r="BGL1793" s="62">
        <v>53131609</v>
      </c>
      <c r="BGM1793" s="62">
        <v>53131609</v>
      </c>
      <c r="BGN1793" s="62">
        <v>53131609</v>
      </c>
      <c r="BGO1793" s="62">
        <v>53131609</v>
      </c>
      <c r="BGP1793" s="62">
        <v>53131609</v>
      </c>
      <c r="BGQ1793" s="62">
        <v>53131609</v>
      </c>
      <c r="BGR1793" s="62">
        <v>53131609</v>
      </c>
      <c r="BGS1793" s="62">
        <v>53131609</v>
      </c>
      <c r="BGT1793" s="62">
        <v>53131609</v>
      </c>
      <c r="BGU1793" s="62">
        <v>53131609</v>
      </c>
      <c r="BGV1793" s="62">
        <v>53131609</v>
      </c>
      <c r="BGW1793" s="62">
        <v>53131609</v>
      </c>
      <c r="BGX1793" s="62">
        <v>53131609</v>
      </c>
      <c r="BGY1793" s="62">
        <v>53131609</v>
      </c>
      <c r="BGZ1793" s="62">
        <v>53131609</v>
      </c>
      <c r="BHA1793" s="62">
        <v>53131609</v>
      </c>
      <c r="BHB1793" s="62">
        <v>53131609</v>
      </c>
      <c r="BHC1793" s="62">
        <v>53131609</v>
      </c>
      <c r="BHD1793" s="62">
        <v>53131609</v>
      </c>
      <c r="BHE1793" s="62">
        <v>53131609</v>
      </c>
      <c r="BHF1793" s="62">
        <v>53131609</v>
      </c>
      <c r="BHG1793" s="62">
        <v>53131609</v>
      </c>
      <c r="BHH1793" s="62">
        <v>53131609</v>
      </c>
      <c r="BHI1793" s="62">
        <v>53131609</v>
      </c>
      <c r="BHJ1793" s="62">
        <v>53131609</v>
      </c>
      <c r="BHK1793" s="62">
        <v>53131609</v>
      </c>
      <c r="BHL1793" s="62">
        <v>53131609</v>
      </c>
      <c r="BHM1793" s="62">
        <v>53131609</v>
      </c>
      <c r="BHN1793" s="62">
        <v>53131609</v>
      </c>
      <c r="BHO1793" s="62">
        <v>53131609</v>
      </c>
      <c r="BHP1793" s="62">
        <v>53131609</v>
      </c>
      <c r="BHQ1793" s="62">
        <v>53131609</v>
      </c>
      <c r="BHR1793" s="62">
        <v>53131609</v>
      </c>
      <c r="BHS1793" s="62">
        <v>53131609</v>
      </c>
      <c r="BHT1793" s="62">
        <v>53131609</v>
      </c>
      <c r="BHU1793" s="62">
        <v>53131609</v>
      </c>
      <c r="BHV1793" s="62">
        <v>53131609</v>
      </c>
      <c r="BHW1793" s="62">
        <v>53131609</v>
      </c>
      <c r="BHX1793" s="62">
        <v>53131609</v>
      </c>
      <c r="BHY1793" s="62">
        <v>53131609</v>
      </c>
      <c r="BHZ1793" s="62">
        <v>53131609</v>
      </c>
      <c r="BIA1793" s="62">
        <v>53131609</v>
      </c>
      <c r="BIB1793" s="62">
        <v>53131609</v>
      </c>
      <c r="BIC1793" s="62">
        <v>53131609</v>
      </c>
      <c r="BID1793" s="62">
        <v>53131609</v>
      </c>
      <c r="BIE1793" s="62">
        <v>53131609</v>
      </c>
      <c r="BIF1793" s="62">
        <v>53131609</v>
      </c>
      <c r="BIG1793" s="62">
        <v>53131609</v>
      </c>
      <c r="BIH1793" s="62">
        <v>53131609</v>
      </c>
      <c r="BII1793" s="62">
        <v>53131609</v>
      </c>
      <c r="BIJ1793" s="62">
        <v>53131609</v>
      </c>
      <c r="BIK1793" s="62">
        <v>53131609</v>
      </c>
      <c r="BIL1793" s="62">
        <v>53131609</v>
      </c>
      <c r="BIM1793" s="62">
        <v>53131609</v>
      </c>
      <c r="BIN1793" s="62">
        <v>53131609</v>
      </c>
      <c r="BIO1793" s="62">
        <v>53131609</v>
      </c>
      <c r="BIP1793" s="62">
        <v>53131609</v>
      </c>
      <c r="BIQ1793" s="62">
        <v>53131609</v>
      </c>
      <c r="BIR1793" s="62">
        <v>53131609</v>
      </c>
      <c r="BIS1793" s="62">
        <v>53131609</v>
      </c>
      <c r="BIT1793" s="62">
        <v>53131609</v>
      </c>
      <c r="BIU1793" s="62">
        <v>53131609</v>
      </c>
      <c r="BIV1793" s="62">
        <v>53131609</v>
      </c>
      <c r="BIW1793" s="62">
        <v>53131609</v>
      </c>
      <c r="BIX1793" s="62">
        <v>53131609</v>
      </c>
      <c r="BIY1793" s="62">
        <v>53131609</v>
      </c>
      <c r="BIZ1793" s="62">
        <v>53131609</v>
      </c>
      <c r="BJA1793" s="62">
        <v>53131609</v>
      </c>
      <c r="BJB1793" s="62">
        <v>53131609</v>
      </c>
      <c r="BJC1793" s="62">
        <v>53131609</v>
      </c>
      <c r="BJD1793" s="62">
        <v>53131609</v>
      </c>
      <c r="BJE1793" s="62">
        <v>53131609</v>
      </c>
      <c r="BJF1793" s="62">
        <v>53131609</v>
      </c>
      <c r="BJG1793" s="62">
        <v>53131609</v>
      </c>
      <c r="BJH1793" s="62">
        <v>53131609</v>
      </c>
      <c r="BJI1793" s="62">
        <v>53131609</v>
      </c>
      <c r="BJJ1793" s="62">
        <v>53131609</v>
      </c>
      <c r="BJK1793" s="62">
        <v>53131609</v>
      </c>
      <c r="BJL1793" s="62">
        <v>53131609</v>
      </c>
      <c r="BJM1793" s="62">
        <v>53131609</v>
      </c>
      <c r="BJN1793" s="62">
        <v>53131609</v>
      </c>
      <c r="BJO1793" s="62">
        <v>53131609</v>
      </c>
      <c r="BJP1793" s="62">
        <v>53131609</v>
      </c>
      <c r="BJQ1793" s="62">
        <v>53131609</v>
      </c>
      <c r="BJR1793" s="62">
        <v>53131609</v>
      </c>
      <c r="BJS1793" s="62">
        <v>53131609</v>
      </c>
      <c r="BJT1793" s="62">
        <v>53131609</v>
      </c>
      <c r="BJU1793" s="62">
        <v>53131609</v>
      </c>
      <c r="BJV1793" s="62">
        <v>53131609</v>
      </c>
      <c r="BJW1793" s="62">
        <v>53131609</v>
      </c>
      <c r="BJX1793" s="62">
        <v>53131609</v>
      </c>
      <c r="BJY1793" s="62">
        <v>53131609</v>
      </c>
      <c r="BJZ1793" s="62">
        <v>53131609</v>
      </c>
      <c r="BKA1793" s="62">
        <v>53131609</v>
      </c>
      <c r="BKB1793" s="62">
        <v>53131609</v>
      </c>
      <c r="BKC1793" s="62">
        <v>53131609</v>
      </c>
      <c r="BKD1793" s="62">
        <v>53131609</v>
      </c>
      <c r="BKE1793" s="62">
        <v>53131609</v>
      </c>
      <c r="BKF1793" s="62">
        <v>53131609</v>
      </c>
      <c r="BKG1793" s="62">
        <v>53131609</v>
      </c>
      <c r="BKH1793" s="62">
        <v>53131609</v>
      </c>
      <c r="BKI1793" s="62">
        <v>53131609</v>
      </c>
      <c r="BKJ1793" s="62">
        <v>53131609</v>
      </c>
      <c r="BKK1793" s="62">
        <v>53131609</v>
      </c>
      <c r="BKL1793" s="62">
        <v>53131609</v>
      </c>
      <c r="BKM1793" s="62">
        <v>53131609</v>
      </c>
      <c r="BKN1793" s="62">
        <v>53131609</v>
      </c>
      <c r="BKO1793" s="62">
        <v>53131609</v>
      </c>
      <c r="BKP1793" s="62">
        <v>53131609</v>
      </c>
      <c r="BKQ1793" s="62">
        <v>53131609</v>
      </c>
      <c r="BKR1793" s="62">
        <v>53131609</v>
      </c>
      <c r="BKS1793" s="62">
        <v>53131609</v>
      </c>
      <c r="BKT1793" s="62">
        <v>53131609</v>
      </c>
      <c r="BKU1793" s="62">
        <v>53131609</v>
      </c>
      <c r="BKV1793" s="62">
        <v>53131609</v>
      </c>
      <c r="BKW1793" s="62">
        <v>53131609</v>
      </c>
      <c r="BKX1793" s="62">
        <v>53131609</v>
      </c>
      <c r="BKY1793" s="62">
        <v>53131609</v>
      </c>
      <c r="BKZ1793" s="62">
        <v>53131609</v>
      </c>
      <c r="BLA1793" s="62">
        <v>53131609</v>
      </c>
      <c r="BLB1793" s="62">
        <v>53131609</v>
      </c>
      <c r="BLC1793" s="62">
        <v>53131609</v>
      </c>
      <c r="BLD1793" s="62">
        <v>53131609</v>
      </c>
      <c r="BLE1793" s="62">
        <v>53131609</v>
      </c>
      <c r="BLF1793" s="62">
        <v>53131609</v>
      </c>
      <c r="BLG1793" s="62">
        <v>53131609</v>
      </c>
      <c r="BLH1793" s="62">
        <v>53131609</v>
      </c>
      <c r="BLI1793" s="62">
        <v>53131609</v>
      </c>
      <c r="BLJ1793" s="62">
        <v>53131609</v>
      </c>
      <c r="BLK1793" s="62">
        <v>53131609</v>
      </c>
      <c r="BLL1793" s="62">
        <v>53131609</v>
      </c>
      <c r="BLM1793" s="62">
        <v>53131609</v>
      </c>
      <c r="BLN1793" s="62">
        <v>53131609</v>
      </c>
      <c r="BLO1793" s="62">
        <v>53131609</v>
      </c>
      <c r="BLP1793" s="62">
        <v>53131609</v>
      </c>
      <c r="BLQ1793" s="62">
        <v>53131609</v>
      </c>
      <c r="BLR1793" s="62">
        <v>53131609</v>
      </c>
      <c r="BLS1793" s="62">
        <v>53131609</v>
      </c>
      <c r="BLT1793" s="62">
        <v>53131609</v>
      </c>
      <c r="BLU1793" s="62">
        <v>53131609</v>
      </c>
      <c r="BLV1793" s="62">
        <v>53131609</v>
      </c>
      <c r="BLW1793" s="62">
        <v>53131609</v>
      </c>
      <c r="BLX1793" s="62">
        <v>53131609</v>
      </c>
      <c r="BLY1793" s="62">
        <v>53131609</v>
      </c>
      <c r="BLZ1793" s="62">
        <v>53131609</v>
      </c>
      <c r="BMA1793" s="62">
        <v>53131609</v>
      </c>
      <c r="BMB1793" s="62">
        <v>53131609</v>
      </c>
      <c r="BMC1793" s="62">
        <v>53131609</v>
      </c>
      <c r="BMD1793" s="62">
        <v>53131609</v>
      </c>
      <c r="BME1793" s="62">
        <v>53131609</v>
      </c>
      <c r="BMF1793" s="62">
        <v>53131609</v>
      </c>
      <c r="BMG1793" s="62">
        <v>53131609</v>
      </c>
      <c r="BMH1793" s="62">
        <v>53131609</v>
      </c>
      <c r="BMI1793" s="62">
        <v>53131609</v>
      </c>
      <c r="BMJ1793" s="62">
        <v>53131609</v>
      </c>
      <c r="BMK1793" s="62">
        <v>53131609</v>
      </c>
      <c r="BML1793" s="62">
        <v>53131609</v>
      </c>
      <c r="BMM1793" s="62">
        <v>53131609</v>
      </c>
      <c r="BMN1793" s="62">
        <v>53131609</v>
      </c>
      <c r="BMO1793" s="62">
        <v>53131609</v>
      </c>
      <c r="BMP1793" s="62">
        <v>53131609</v>
      </c>
      <c r="BMQ1793" s="62">
        <v>53131609</v>
      </c>
      <c r="BMR1793" s="62">
        <v>53131609</v>
      </c>
      <c r="BMS1793" s="62">
        <v>53131609</v>
      </c>
      <c r="BMT1793" s="62">
        <v>53131609</v>
      </c>
      <c r="BMU1793" s="62">
        <v>53131609</v>
      </c>
      <c r="BMV1793" s="62">
        <v>53131609</v>
      </c>
      <c r="BMW1793" s="62">
        <v>53131609</v>
      </c>
      <c r="BMX1793" s="62">
        <v>53131609</v>
      </c>
      <c r="BMY1793" s="62">
        <v>53131609</v>
      </c>
      <c r="BMZ1793" s="62">
        <v>53131609</v>
      </c>
      <c r="BNA1793" s="62">
        <v>53131609</v>
      </c>
      <c r="BNB1793" s="62">
        <v>53131609</v>
      </c>
      <c r="BNC1793" s="62">
        <v>53131609</v>
      </c>
      <c r="BND1793" s="62">
        <v>53131609</v>
      </c>
      <c r="BNE1793" s="62">
        <v>53131609</v>
      </c>
      <c r="BNF1793" s="62">
        <v>53131609</v>
      </c>
      <c r="BNG1793" s="62">
        <v>53131609</v>
      </c>
      <c r="BNH1793" s="62">
        <v>53131609</v>
      </c>
      <c r="BNI1793" s="62">
        <v>53131609</v>
      </c>
      <c r="BNJ1793" s="62">
        <v>53131609</v>
      </c>
      <c r="BNK1793" s="62">
        <v>53131609</v>
      </c>
      <c r="BNL1793" s="62">
        <v>53131609</v>
      </c>
      <c r="BNM1793" s="62">
        <v>53131609</v>
      </c>
      <c r="BNN1793" s="62">
        <v>53131609</v>
      </c>
      <c r="BNO1793" s="62">
        <v>53131609</v>
      </c>
      <c r="BNP1793" s="62">
        <v>53131609</v>
      </c>
      <c r="BNQ1793" s="62">
        <v>53131609</v>
      </c>
      <c r="BNR1793" s="62">
        <v>53131609</v>
      </c>
      <c r="BNS1793" s="62">
        <v>53131609</v>
      </c>
      <c r="BNT1793" s="62">
        <v>53131609</v>
      </c>
      <c r="BNU1793" s="62">
        <v>53131609</v>
      </c>
      <c r="BNV1793" s="62">
        <v>53131609</v>
      </c>
      <c r="BNW1793" s="62">
        <v>53131609</v>
      </c>
      <c r="BNX1793" s="62">
        <v>53131609</v>
      </c>
      <c r="BNY1793" s="62">
        <v>53131609</v>
      </c>
      <c r="BNZ1793" s="62">
        <v>53131609</v>
      </c>
      <c r="BOA1793" s="62">
        <v>53131609</v>
      </c>
      <c r="BOB1793" s="62">
        <v>53131609</v>
      </c>
      <c r="BOC1793" s="62">
        <v>53131609</v>
      </c>
      <c r="BOD1793" s="62">
        <v>53131609</v>
      </c>
      <c r="BOE1793" s="62">
        <v>53131609</v>
      </c>
      <c r="BOF1793" s="62">
        <v>53131609</v>
      </c>
      <c r="BOG1793" s="62">
        <v>53131609</v>
      </c>
      <c r="BOH1793" s="62">
        <v>53131609</v>
      </c>
      <c r="BOI1793" s="62">
        <v>53131609</v>
      </c>
      <c r="BOJ1793" s="62">
        <v>53131609</v>
      </c>
      <c r="BOK1793" s="62">
        <v>53131609</v>
      </c>
      <c r="BOL1793" s="62">
        <v>53131609</v>
      </c>
      <c r="BOM1793" s="62">
        <v>53131609</v>
      </c>
      <c r="BON1793" s="62">
        <v>53131609</v>
      </c>
      <c r="BOO1793" s="62">
        <v>53131609</v>
      </c>
      <c r="BOP1793" s="62">
        <v>53131609</v>
      </c>
      <c r="BOQ1793" s="62">
        <v>53131609</v>
      </c>
      <c r="BOR1793" s="62">
        <v>53131609</v>
      </c>
      <c r="BOS1793" s="62">
        <v>53131609</v>
      </c>
      <c r="BOT1793" s="62">
        <v>53131609</v>
      </c>
      <c r="BOU1793" s="62">
        <v>53131609</v>
      </c>
      <c r="BOV1793" s="62">
        <v>53131609</v>
      </c>
      <c r="BOW1793" s="62">
        <v>53131609</v>
      </c>
      <c r="BOX1793" s="62">
        <v>53131609</v>
      </c>
      <c r="BOY1793" s="62">
        <v>53131609</v>
      </c>
      <c r="BOZ1793" s="62">
        <v>53131609</v>
      </c>
      <c r="BPA1793" s="62">
        <v>53131609</v>
      </c>
      <c r="BPB1793" s="62">
        <v>53131609</v>
      </c>
      <c r="BPC1793" s="62">
        <v>53131609</v>
      </c>
      <c r="BPD1793" s="62">
        <v>53131609</v>
      </c>
      <c r="BPE1793" s="62">
        <v>53131609</v>
      </c>
      <c r="BPF1793" s="62">
        <v>53131609</v>
      </c>
      <c r="BPG1793" s="62">
        <v>53131609</v>
      </c>
      <c r="BPH1793" s="62">
        <v>53131609</v>
      </c>
      <c r="BPI1793" s="62">
        <v>53131609</v>
      </c>
      <c r="BPJ1793" s="62">
        <v>53131609</v>
      </c>
      <c r="BPK1793" s="62">
        <v>53131609</v>
      </c>
      <c r="BPL1793" s="62">
        <v>53131609</v>
      </c>
      <c r="BPM1793" s="62">
        <v>53131609</v>
      </c>
      <c r="BPN1793" s="62">
        <v>53131609</v>
      </c>
      <c r="BPO1793" s="62">
        <v>53131609</v>
      </c>
      <c r="BPP1793" s="62">
        <v>53131609</v>
      </c>
      <c r="BPQ1793" s="62">
        <v>53131609</v>
      </c>
      <c r="BPR1793" s="62">
        <v>53131609</v>
      </c>
      <c r="BPS1793" s="62">
        <v>53131609</v>
      </c>
      <c r="BPT1793" s="62">
        <v>53131609</v>
      </c>
      <c r="BPU1793" s="62">
        <v>53131609</v>
      </c>
      <c r="BPV1793" s="62">
        <v>53131609</v>
      </c>
      <c r="BPW1793" s="62">
        <v>53131609</v>
      </c>
      <c r="BPX1793" s="62">
        <v>53131609</v>
      </c>
      <c r="BPY1793" s="62">
        <v>53131609</v>
      </c>
      <c r="BPZ1793" s="62">
        <v>53131609</v>
      </c>
      <c r="BQA1793" s="62">
        <v>53131609</v>
      </c>
      <c r="BQB1793" s="62">
        <v>53131609</v>
      </c>
      <c r="BQC1793" s="62">
        <v>53131609</v>
      </c>
      <c r="BQD1793" s="62">
        <v>53131609</v>
      </c>
      <c r="BQE1793" s="62">
        <v>53131609</v>
      </c>
      <c r="BQF1793" s="62">
        <v>53131609</v>
      </c>
      <c r="BQG1793" s="62">
        <v>53131609</v>
      </c>
      <c r="BQH1793" s="62">
        <v>53131609</v>
      </c>
      <c r="BQI1793" s="62">
        <v>53131609</v>
      </c>
      <c r="BQJ1793" s="62">
        <v>53131609</v>
      </c>
      <c r="BQK1793" s="62">
        <v>53131609</v>
      </c>
      <c r="BQL1793" s="62">
        <v>53131609</v>
      </c>
      <c r="BQM1793" s="62">
        <v>53131609</v>
      </c>
      <c r="BQN1793" s="62">
        <v>53131609</v>
      </c>
      <c r="BQO1793" s="62">
        <v>53131609</v>
      </c>
      <c r="BQP1793" s="62">
        <v>53131609</v>
      </c>
      <c r="BQQ1793" s="62">
        <v>53131609</v>
      </c>
      <c r="BQR1793" s="62">
        <v>53131609</v>
      </c>
      <c r="BQS1793" s="62">
        <v>53131609</v>
      </c>
      <c r="BQT1793" s="62">
        <v>53131609</v>
      </c>
      <c r="BQU1793" s="62">
        <v>53131609</v>
      </c>
      <c r="BQV1793" s="62">
        <v>53131609</v>
      </c>
      <c r="BQW1793" s="62">
        <v>53131609</v>
      </c>
      <c r="BQX1793" s="62">
        <v>53131609</v>
      </c>
      <c r="BQY1793" s="62">
        <v>53131609</v>
      </c>
      <c r="BQZ1793" s="62">
        <v>53131609</v>
      </c>
      <c r="BRA1793" s="62">
        <v>53131609</v>
      </c>
      <c r="BRB1793" s="62">
        <v>53131609</v>
      </c>
      <c r="BRC1793" s="62">
        <v>53131609</v>
      </c>
      <c r="BRD1793" s="62">
        <v>53131609</v>
      </c>
      <c r="BRE1793" s="62">
        <v>53131609</v>
      </c>
      <c r="BRF1793" s="62">
        <v>53131609</v>
      </c>
      <c r="BRG1793" s="62">
        <v>53131609</v>
      </c>
      <c r="BRH1793" s="62">
        <v>53131609</v>
      </c>
      <c r="BRI1793" s="62">
        <v>53131609</v>
      </c>
      <c r="BRJ1793" s="62">
        <v>53131609</v>
      </c>
      <c r="BRK1793" s="62">
        <v>53131609</v>
      </c>
      <c r="BRL1793" s="62">
        <v>53131609</v>
      </c>
      <c r="BRM1793" s="62">
        <v>53131609</v>
      </c>
      <c r="BRN1793" s="62">
        <v>53131609</v>
      </c>
      <c r="BRO1793" s="62">
        <v>53131609</v>
      </c>
      <c r="BRP1793" s="62">
        <v>53131609</v>
      </c>
      <c r="BRQ1793" s="62">
        <v>53131609</v>
      </c>
      <c r="BRR1793" s="62">
        <v>53131609</v>
      </c>
      <c r="BRS1793" s="62">
        <v>53131609</v>
      </c>
      <c r="BRT1793" s="62">
        <v>53131609</v>
      </c>
      <c r="BRU1793" s="62">
        <v>53131609</v>
      </c>
      <c r="BRV1793" s="62">
        <v>53131609</v>
      </c>
      <c r="BRW1793" s="62">
        <v>53131609</v>
      </c>
      <c r="BRX1793" s="62">
        <v>53131609</v>
      </c>
      <c r="BRY1793" s="62">
        <v>53131609</v>
      </c>
      <c r="BRZ1793" s="62">
        <v>53131609</v>
      </c>
      <c r="BSA1793" s="62">
        <v>53131609</v>
      </c>
      <c r="BSB1793" s="62">
        <v>53131609</v>
      </c>
      <c r="BSC1793" s="62">
        <v>53131609</v>
      </c>
      <c r="BSD1793" s="62">
        <v>53131609</v>
      </c>
      <c r="BSE1793" s="62">
        <v>53131609</v>
      </c>
      <c r="BSF1793" s="62">
        <v>53131609</v>
      </c>
      <c r="BSG1793" s="62">
        <v>53131609</v>
      </c>
      <c r="BSH1793" s="62">
        <v>53131609</v>
      </c>
      <c r="BSI1793" s="62">
        <v>53131609</v>
      </c>
      <c r="BSJ1793" s="62">
        <v>53131609</v>
      </c>
      <c r="BSK1793" s="62">
        <v>53131609</v>
      </c>
      <c r="BSL1793" s="62">
        <v>53131609</v>
      </c>
      <c r="BSM1793" s="62">
        <v>53131609</v>
      </c>
      <c r="BSN1793" s="62">
        <v>53131609</v>
      </c>
      <c r="BSO1793" s="62">
        <v>53131609</v>
      </c>
      <c r="BSP1793" s="62">
        <v>53131609</v>
      </c>
      <c r="BSQ1793" s="62">
        <v>53131609</v>
      </c>
      <c r="BSR1793" s="62">
        <v>53131609</v>
      </c>
      <c r="BSS1793" s="62">
        <v>53131609</v>
      </c>
      <c r="BST1793" s="62">
        <v>53131609</v>
      </c>
      <c r="BSU1793" s="62">
        <v>53131609</v>
      </c>
      <c r="BSV1793" s="62">
        <v>53131609</v>
      </c>
      <c r="BSW1793" s="62">
        <v>53131609</v>
      </c>
      <c r="BSX1793" s="62">
        <v>53131609</v>
      </c>
      <c r="BSY1793" s="62">
        <v>53131609</v>
      </c>
      <c r="BSZ1793" s="62">
        <v>53131609</v>
      </c>
      <c r="BTA1793" s="62">
        <v>53131609</v>
      </c>
      <c r="BTB1793" s="62">
        <v>53131609</v>
      </c>
      <c r="BTC1793" s="62">
        <v>53131609</v>
      </c>
      <c r="BTD1793" s="62">
        <v>53131609</v>
      </c>
      <c r="BTE1793" s="62">
        <v>53131609</v>
      </c>
      <c r="BTF1793" s="62">
        <v>53131609</v>
      </c>
      <c r="BTG1793" s="62">
        <v>53131609</v>
      </c>
      <c r="BTH1793" s="62">
        <v>53131609</v>
      </c>
      <c r="BTI1793" s="62">
        <v>53131609</v>
      </c>
      <c r="BTJ1793" s="62">
        <v>53131609</v>
      </c>
      <c r="BTK1793" s="62">
        <v>53131609</v>
      </c>
      <c r="BTL1793" s="62">
        <v>53131609</v>
      </c>
      <c r="BTM1793" s="62">
        <v>53131609</v>
      </c>
      <c r="BTN1793" s="62">
        <v>53131609</v>
      </c>
      <c r="BTO1793" s="62">
        <v>53131609</v>
      </c>
      <c r="BTP1793" s="62">
        <v>53131609</v>
      </c>
      <c r="BTQ1793" s="62">
        <v>53131609</v>
      </c>
      <c r="BTR1793" s="62">
        <v>53131609</v>
      </c>
      <c r="BTS1793" s="62">
        <v>53131609</v>
      </c>
      <c r="BTT1793" s="62">
        <v>53131609</v>
      </c>
      <c r="BTU1793" s="62">
        <v>53131609</v>
      </c>
      <c r="BTV1793" s="62">
        <v>53131609</v>
      </c>
      <c r="BTW1793" s="62">
        <v>53131609</v>
      </c>
      <c r="BTX1793" s="62">
        <v>53131609</v>
      </c>
      <c r="BTY1793" s="62">
        <v>53131609</v>
      </c>
      <c r="BTZ1793" s="62">
        <v>53131609</v>
      </c>
      <c r="BUA1793" s="62">
        <v>53131609</v>
      </c>
      <c r="BUB1793" s="62">
        <v>53131609</v>
      </c>
      <c r="BUC1793" s="62">
        <v>53131609</v>
      </c>
      <c r="BUD1793" s="62">
        <v>53131609</v>
      </c>
      <c r="BUE1793" s="62">
        <v>53131609</v>
      </c>
      <c r="BUF1793" s="62">
        <v>53131609</v>
      </c>
      <c r="BUG1793" s="62">
        <v>53131609</v>
      </c>
      <c r="BUH1793" s="62">
        <v>53131609</v>
      </c>
      <c r="BUI1793" s="62">
        <v>53131609</v>
      </c>
      <c r="BUJ1793" s="62">
        <v>53131609</v>
      </c>
      <c r="BUK1793" s="62">
        <v>53131609</v>
      </c>
      <c r="BUL1793" s="62">
        <v>53131609</v>
      </c>
      <c r="BUM1793" s="62">
        <v>53131609</v>
      </c>
      <c r="BUN1793" s="62">
        <v>53131609</v>
      </c>
      <c r="BUO1793" s="62">
        <v>53131609</v>
      </c>
      <c r="BUP1793" s="62">
        <v>53131609</v>
      </c>
      <c r="BUQ1793" s="62">
        <v>53131609</v>
      </c>
      <c r="BUR1793" s="62">
        <v>53131609</v>
      </c>
      <c r="BUS1793" s="62">
        <v>53131609</v>
      </c>
      <c r="BUT1793" s="62">
        <v>53131609</v>
      </c>
      <c r="BUU1793" s="62">
        <v>53131609</v>
      </c>
      <c r="BUV1793" s="62">
        <v>53131609</v>
      </c>
      <c r="BUW1793" s="62">
        <v>53131609</v>
      </c>
      <c r="BUX1793" s="62">
        <v>53131609</v>
      </c>
      <c r="BUY1793" s="62">
        <v>53131609</v>
      </c>
      <c r="BUZ1793" s="62">
        <v>53131609</v>
      </c>
      <c r="BVA1793" s="62">
        <v>53131609</v>
      </c>
      <c r="BVB1793" s="62">
        <v>53131609</v>
      </c>
      <c r="BVC1793" s="62">
        <v>53131609</v>
      </c>
      <c r="BVD1793" s="62">
        <v>53131609</v>
      </c>
      <c r="BVE1793" s="62">
        <v>53131609</v>
      </c>
      <c r="BVF1793" s="62">
        <v>53131609</v>
      </c>
      <c r="BVG1793" s="62">
        <v>53131609</v>
      </c>
      <c r="BVH1793" s="62">
        <v>53131609</v>
      </c>
      <c r="BVI1793" s="62">
        <v>53131609</v>
      </c>
      <c r="BVJ1793" s="62">
        <v>53131609</v>
      </c>
      <c r="BVK1793" s="62">
        <v>53131609</v>
      </c>
      <c r="BVL1793" s="62">
        <v>53131609</v>
      </c>
      <c r="BVM1793" s="62">
        <v>53131609</v>
      </c>
      <c r="BVN1793" s="62">
        <v>53131609</v>
      </c>
      <c r="BVO1793" s="62">
        <v>53131609</v>
      </c>
      <c r="BVP1793" s="62">
        <v>53131609</v>
      </c>
      <c r="BVQ1793" s="62">
        <v>53131609</v>
      </c>
      <c r="BVR1793" s="62">
        <v>53131609</v>
      </c>
      <c r="BVS1793" s="62">
        <v>53131609</v>
      </c>
      <c r="BVT1793" s="62">
        <v>53131609</v>
      </c>
      <c r="BVU1793" s="62">
        <v>53131609</v>
      </c>
      <c r="BVV1793" s="62">
        <v>53131609</v>
      </c>
      <c r="BVW1793" s="62">
        <v>53131609</v>
      </c>
      <c r="BVX1793" s="62">
        <v>53131609</v>
      </c>
      <c r="BVY1793" s="62">
        <v>53131609</v>
      </c>
      <c r="BVZ1793" s="62">
        <v>53131609</v>
      </c>
      <c r="BWA1793" s="62">
        <v>53131609</v>
      </c>
      <c r="BWB1793" s="62">
        <v>53131609</v>
      </c>
      <c r="BWC1793" s="62">
        <v>53131609</v>
      </c>
      <c r="BWD1793" s="62">
        <v>53131609</v>
      </c>
      <c r="BWE1793" s="62">
        <v>53131609</v>
      </c>
      <c r="BWF1793" s="62">
        <v>53131609</v>
      </c>
      <c r="BWG1793" s="62">
        <v>53131609</v>
      </c>
      <c r="BWH1793" s="62">
        <v>53131609</v>
      </c>
      <c r="BWI1793" s="62">
        <v>53131609</v>
      </c>
      <c r="BWJ1793" s="62">
        <v>53131609</v>
      </c>
      <c r="BWK1793" s="62">
        <v>53131609</v>
      </c>
      <c r="BWL1793" s="62">
        <v>53131609</v>
      </c>
      <c r="BWM1793" s="62">
        <v>53131609</v>
      </c>
      <c r="BWN1793" s="62">
        <v>53131609</v>
      </c>
      <c r="BWO1793" s="62">
        <v>53131609</v>
      </c>
      <c r="BWP1793" s="62">
        <v>53131609</v>
      </c>
      <c r="BWQ1793" s="62">
        <v>53131609</v>
      </c>
      <c r="BWR1793" s="62">
        <v>53131609</v>
      </c>
      <c r="BWS1793" s="62">
        <v>53131609</v>
      </c>
      <c r="BWT1793" s="62">
        <v>53131609</v>
      </c>
      <c r="BWU1793" s="62">
        <v>53131609</v>
      </c>
      <c r="BWV1793" s="62">
        <v>53131609</v>
      </c>
      <c r="BWW1793" s="62">
        <v>53131609</v>
      </c>
      <c r="BWX1793" s="62">
        <v>53131609</v>
      </c>
      <c r="BWY1793" s="62">
        <v>53131609</v>
      </c>
      <c r="BWZ1793" s="62">
        <v>53131609</v>
      </c>
      <c r="BXA1793" s="62">
        <v>53131609</v>
      </c>
      <c r="BXB1793" s="62">
        <v>53131609</v>
      </c>
      <c r="BXC1793" s="62">
        <v>53131609</v>
      </c>
      <c r="BXD1793" s="62">
        <v>53131609</v>
      </c>
      <c r="BXE1793" s="62">
        <v>53131609</v>
      </c>
      <c r="BXF1793" s="62">
        <v>53131609</v>
      </c>
      <c r="BXG1793" s="62">
        <v>53131609</v>
      </c>
      <c r="BXH1793" s="62">
        <v>53131609</v>
      </c>
      <c r="BXI1793" s="62">
        <v>53131609</v>
      </c>
      <c r="BXJ1793" s="62">
        <v>53131609</v>
      </c>
      <c r="BXK1793" s="62">
        <v>53131609</v>
      </c>
      <c r="BXL1793" s="62">
        <v>53131609</v>
      </c>
      <c r="BXM1793" s="62">
        <v>53131609</v>
      </c>
      <c r="BXN1793" s="62">
        <v>53131609</v>
      </c>
      <c r="BXO1793" s="62">
        <v>53131609</v>
      </c>
      <c r="BXP1793" s="62">
        <v>53131609</v>
      </c>
      <c r="BXQ1793" s="62">
        <v>53131609</v>
      </c>
      <c r="BXR1793" s="62">
        <v>53131609</v>
      </c>
      <c r="BXS1793" s="62">
        <v>53131609</v>
      </c>
      <c r="BXT1793" s="62">
        <v>53131609</v>
      </c>
      <c r="BXU1793" s="62">
        <v>53131609</v>
      </c>
      <c r="BXV1793" s="62">
        <v>53131609</v>
      </c>
      <c r="BXW1793" s="62">
        <v>53131609</v>
      </c>
      <c r="BXX1793" s="62">
        <v>53131609</v>
      </c>
      <c r="BXY1793" s="62">
        <v>53131609</v>
      </c>
      <c r="BXZ1793" s="62">
        <v>53131609</v>
      </c>
      <c r="BYA1793" s="62">
        <v>53131609</v>
      </c>
      <c r="BYB1793" s="62">
        <v>53131609</v>
      </c>
      <c r="BYC1793" s="62">
        <v>53131609</v>
      </c>
      <c r="BYD1793" s="62">
        <v>53131609</v>
      </c>
      <c r="BYE1793" s="62">
        <v>53131609</v>
      </c>
      <c r="BYF1793" s="62">
        <v>53131609</v>
      </c>
      <c r="BYG1793" s="62">
        <v>53131609</v>
      </c>
      <c r="BYH1793" s="62">
        <v>53131609</v>
      </c>
      <c r="BYI1793" s="62">
        <v>53131609</v>
      </c>
      <c r="BYJ1793" s="62">
        <v>53131609</v>
      </c>
      <c r="BYK1793" s="62">
        <v>53131609</v>
      </c>
      <c r="BYL1793" s="62">
        <v>53131609</v>
      </c>
      <c r="BYM1793" s="62">
        <v>53131609</v>
      </c>
      <c r="BYN1793" s="62">
        <v>53131609</v>
      </c>
      <c r="BYO1793" s="62">
        <v>53131609</v>
      </c>
      <c r="BYP1793" s="62">
        <v>53131609</v>
      </c>
      <c r="BYQ1793" s="62">
        <v>53131609</v>
      </c>
      <c r="BYR1793" s="62">
        <v>53131609</v>
      </c>
      <c r="BYS1793" s="62">
        <v>53131609</v>
      </c>
      <c r="BYT1793" s="62">
        <v>53131609</v>
      </c>
      <c r="BYU1793" s="62">
        <v>53131609</v>
      </c>
      <c r="BYV1793" s="62">
        <v>53131609</v>
      </c>
      <c r="BYW1793" s="62">
        <v>53131609</v>
      </c>
      <c r="BYX1793" s="62">
        <v>53131609</v>
      </c>
      <c r="BYY1793" s="62">
        <v>53131609</v>
      </c>
      <c r="BYZ1793" s="62">
        <v>53131609</v>
      </c>
      <c r="BZA1793" s="62">
        <v>53131609</v>
      </c>
      <c r="BZB1793" s="62">
        <v>53131609</v>
      </c>
      <c r="BZC1793" s="62">
        <v>53131609</v>
      </c>
      <c r="BZD1793" s="62">
        <v>53131609</v>
      </c>
      <c r="BZE1793" s="62">
        <v>53131609</v>
      </c>
      <c r="BZF1793" s="62">
        <v>53131609</v>
      </c>
      <c r="BZG1793" s="62">
        <v>53131609</v>
      </c>
      <c r="BZH1793" s="62">
        <v>53131609</v>
      </c>
      <c r="BZI1793" s="62">
        <v>53131609</v>
      </c>
      <c r="BZJ1793" s="62">
        <v>53131609</v>
      </c>
      <c r="BZK1793" s="62">
        <v>53131609</v>
      </c>
      <c r="BZL1793" s="62">
        <v>53131609</v>
      </c>
      <c r="BZM1793" s="62">
        <v>53131609</v>
      </c>
      <c r="BZN1793" s="62">
        <v>53131609</v>
      </c>
      <c r="BZO1793" s="62">
        <v>53131609</v>
      </c>
      <c r="BZP1793" s="62">
        <v>53131609</v>
      </c>
      <c r="BZQ1793" s="62">
        <v>53131609</v>
      </c>
      <c r="BZR1793" s="62">
        <v>53131609</v>
      </c>
      <c r="BZS1793" s="62">
        <v>53131609</v>
      </c>
      <c r="BZT1793" s="62">
        <v>53131609</v>
      </c>
      <c r="BZU1793" s="62">
        <v>53131609</v>
      </c>
      <c r="BZV1793" s="62">
        <v>53131609</v>
      </c>
      <c r="BZW1793" s="62">
        <v>53131609</v>
      </c>
      <c r="BZX1793" s="62">
        <v>53131609</v>
      </c>
      <c r="BZY1793" s="62">
        <v>53131609</v>
      </c>
      <c r="BZZ1793" s="62">
        <v>53131609</v>
      </c>
      <c r="CAA1793" s="62">
        <v>53131609</v>
      </c>
      <c r="CAB1793" s="62">
        <v>53131609</v>
      </c>
      <c r="CAC1793" s="62">
        <v>53131609</v>
      </c>
      <c r="CAD1793" s="62">
        <v>53131609</v>
      </c>
      <c r="CAE1793" s="62">
        <v>53131609</v>
      </c>
      <c r="CAF1793" s="62">
        <v>53131609</v>
      </c>
      <c r="CAG1793" s="62">
        <v>53131609</v>
      </c>
      <c r="CAH1793" s="62">
        <v>53131609</v>
      </c>
      <c r="CAI1793" s="62">
        <v>53131609</v>
      </c>
      <c r="CAJ1793" s="62">
        <v>53131609</v>
      </c>
      <c r="CAK1793" s="62">
        <v>53131609</v>
      </c>
      <c r="CAL1793" s="62">
        <v>53131609</v>
      </c>
      <c r="CAM1793" s="62">
        <v>53131609</v>
      </c>
      <c r="CAN1793" s="62">
        <v>53131609</v>
      </c>
      <c r="CAO1793" s="62">
        <v>53131609</v>
      </c>
      <c r="CAP1793" s="62">
        <v>53131609</v>
      </c>
      <c r="CAQ1793" s="62">
        <v>53131609</v>
      </c>
      <c r="CAR1793" s="62">
        <v>53131609</v>
      </c>
      <c r="CAS1793" s="62">
        <v>53131609</v>
      </c>
      <c r="CAT1793" s="62">
        <v>53131609</v>
      </c>
      <c r="CAU1793" s="62">
        <v>53131609</v>
      </c>
      <c r="CAV1793" s="62">
        <v>53131609</v>
      </c>
      <c r="CAW1793" s="62">
        <v>53131609</v>
      </c>
      <c r="CAX1793" s="62">
        <v>53131609</v>
      </c>
      <c r="CAY1793" s="62">
        <v>53131609</v>
      </c>
      <c r="CAZ1793" s="62">
        <v>53131609</v>
      </c>
      <c r="CBA1793" s="62">
        <v>53131609</v>
      </c>
      <c r="CBB1793" s="62">
        <v>53131609</v>
      </c>
      <c r="CBC1793" s="62">
        <v>53131609</v>
      </c>
      <c r="CBD1793" s="62">
        <v>53131609</v>
      </c>
      <c r="CBE1793" s="62">
        <v>53131609</v>
      </c>
      <c r="CBF1793" s="62">
        <v>53131609</v>
      </c>
      <c r="CBG1793" s="62">
        <v>53131609</v>
      </c>
      <c r="CBH1793" s="62">
        <v>53131609</v>
      </c>
      <c r="CBI1793" s="62">
        <v>53131609</v>
      </c>
      <c r="CBJ1793" s="62">
        <v>53131609</v>
      </c>
      <c r="CBK1793" s="62">
        <v>53131609</v>
      </c>
      <c r="CBL1793" s="62">
        <v>53131609</v>
      </c>
      <c r="CBM1793" s="62">
        <v>53131609</v>
      </c>
      <c r="CBN1793" s="62">
        <v>53131609</v>
      </c>
      <c r="CBO1793" s="62">
        <v>53131609</v>
      </c>
      <c r="CBP1793" s="62">
        <v>53131609</v>
      </c>
      <c r="CBQ1793" s="62">
        <v>53131609</v>
      </c>
      <c r="CBR1793" s="62">
        <v>53131609</v>
      </c>
      <c r="CBS1793" s="62">
        <v>53131609</v>
      </c>
      <c r="CBT1793" s="62">
        <v>53131609</v>
      </c>
      <c r="CBU1793" s="62">
        <v>53131609</v>
      </c>
      <c r="CBV1793" s="62">
        <v>53131609</v>
      </c>
      <c r="CBW1793" s="62">
        <v>53131609</v>
      </c>
      <c r="CBX1793" s="62">
        <v>53131609</v>
      </c>
      <c r="CBY1793" s="62">
        <v>53131609</v>
      </c>
      <c r="CBZ1793" s="62">
        <v>53131609</v>
      </c>
      <c r="CCA1793" s="62">
        <v>53131609</v>
      </c>
      <c r="CCB1793" s="62">
        <v>53131609</v>
      </c>
      <c r="CCC1793" s="62">
        <v>53131609</v>
      </c>
      <c r="CCD1793" s="62">
        <v>53131609</v>
      </c>
      <c r="CCE1793" s="62">
        <v>53131609</v>
      </c>
      <c r="CCF1793" s="62">
        <v>53131609</v>
      </c>
      <c r="CCG1793" s="62">
        <v>53131609</v>
      </c>
      <c r="CCH1793" s="62">
        <v>53131609</v>
      </c>
      <c r="CCI1793" s="62">
        <v>53131609</v>
      </c>
      <c r="CCJ1793" s="62">
        <v>53131609</v>
      </c>
      <c r="CCK1793" s="62">
        <v>53131609</v>
      </c>
      <c r="CCL1793" s="62">
        <v>53131609</v>
      </c>
      <c r="CCM1793" s="62">
        <v>53131609</v>
      </c>
      <c r="CCN1793" s="62">
        <v>53131609</v>
      </c>
      <c r="CCO1793" s="62">
        <v>53131609</v>
      </c>
      <c r="CCP1793" s="62">
        <v>53131609</v>
      </c>
      <c r="CCQ1793" s="62">
        <v>53131609</v>
      </c>
      <c r="CCR1793" s="62">
        <v>53131609</v>
      </c>
      <c r="CCS1793" s="62">
        <v>53131609</v>
      </c>
      <c r="CCT1793" s="62">
        <v>53131609</v>
      </c>
      <c r="CCU1793" s="62">
        <v>53131609</v>
      </c>
      <c r="CCV1793" s="62">
        <v>53131609</v>
      </c>
      <c r="CCW1793" s="62">
        <v>53131609</v>
      </c>
      <c r="CCX1793" s="62">
        <v>53131609</v>
      </c>
      <c r="CCY1793" s="62">
        <v>53131609</v>
      </c>
      <c r="CCZ1793" s="62">
        <v>53131609</v>
      </c>
      <c r="CDA1793" s="62">
        <v>53131609</v>
      </c>
      <c r="CDB1793" s="62">
        <v>53131609</v>
      </c>
      <c r="CDC1793" s="62">
        <v>53131609</v>
      </c>
      <c r="CDD1793" s="62">
        <v>53131609</v>
      </c>
      <c r="CDE1793" s="62">
        <v>53131609</v>
      </c>
      <c r="CDF1793" s="62">
        <v>53131609</v>
      </c>
      <c r="CDG1793" s="62">
        <v>53131609</v>
      </c>
      <c r="CDH1793" s="62">
        <v>53131609</v>
      </c>
      <c r="CDI1793" s="62">
        <v>53131609</v>
      </c>
      <c r="CDJ1793" s="62">
        <v>53131609</v>
      </c>
      <c r="CDK1793" s="62">
        <v>53131609</v>
      </c>
      <c r="CDL1793" s="62">
        <v>53131609</v>
      </c>
      <c r="CDM1793" s="62">
        <v>53131609</v>
      </c>
      <c r="CDN1793" s="62">
        <v>53131609</v>
      </c>
      <c r="CDO1793" s="62">
        <v>53131609</v>
      </c>
      <c r="CDP1793" s="62">
        <v>53131609</v>
      </c>
      <c r="CDQ1793" s="62">
        <v>53131609</v>
      </c>
      <c r="CDR1793" s="62">
        <v>53131609</v>
      </c>
      <c r="CDS1793" s="62">
        <v>53131609</v>
      </c>
      <c r="CDT1793" s="62">
        <v>53131609</v>
      </c>
      <c r="CDU1793" s="62">
        <v>53131609</v>
      </c>
      <c r="CDV1793" s="62">
        <v>53131609</v>
      </c>
      <c r="CDW1793" s="62">
        <v>53131609</v>
      </c>
      <c r="CDX1793" s="62">
        <v>53131609</v>
      </c>
      <c r="CDY1793" s="62">
        <v>53131609</v>
      </c>
      <c r="CDZ1793" s="62">
        <v>53131609</v>
      </c>
      <c r="CEA1793" s="62">
        <v>53131609</v>
      </c>
      <c r="CEB1793" s="62">
        <v>53131609</v>
      </c>
      <c r="CEC1793" s="62">
        <v>53131609</v>
      </c>
      <c r="CED1793" s="62">
        <v>53131609</v>
      </c>
      <c r="CEE1793" s="62">
        <v>53131609</v>
      </c>
      <c r="CEF1793" s="62">
        <v>53131609</v>
      </c>
      <c r="CEG1793" s="62">
        <v>53131609</v>
      </c>
      <c r="CEH1793" s="62">
        <v>53131609</v>
      </c>
      <c r="CEI1793" s="62">
        <v>53131609</v>
      </c>
      <c r="CEJ1793" s="62">
        <v>53131609</v>
      </c>
      <c r="CEK1793" s="62">
        <v>53131609</v>
      </c>
      <c r="CEL1793" s="62">
        <v>53131609</v>
      </c>
      <c r="CEM1793" s="62">
        <v>53131609</v>
      </c>
      <c r="CEN1793" s="62">
        <v>53131609</v>
      </c>
      <c r="CEO1793" s="62">
        <v>53131609</v>
      </c>
      <c r="CEP1793" s="62">
        <v>53131609</v>
      </c>
      <c r="CEQ1793" s="62">
        <v>53131609</v>
      </c>
      <c r="CER1793" s="62">
        <v>53131609</v>
      </c>
      <c r="CES1793" s="62">
        <v>53131609</v>
      </c>
      <c r="CET1793" s="62">
        <v>53131609</v>
      </c>
      <c r="CEU1793" s="62">
        <v>53131609</v>
      </c>
      <c r="CEV1793" s="62">
        <v>53131609</v>
      </c>
      <c r="CEW1793" s="62">
        <v>53131609</v>
      </c>
      <c r="CEX1793" s="62">
        <v>53131609</v>
      </c>
      <c r="CEY1793" s="62">
        <v>53131609</v>
      </c>
      <c r="CEZ1793" s="62">
        <v>53131609</v>
      </c>
      <c r="CFA1793" s="62">
        <v>53131609</v>
      </c>
      <c r="CFB1793" s="62">
        <v>53131609</v>
      </c>
      <c r="CFC1793" s="62">
        <v>53131609</v>
      </c>
      <c r="CFD1793" s="62">
        <v>53131609</v>
      </c>
      <c r="CFE1793" s="62">
        <v>53131609</v>
      </c>
      <c r="CFF1793" s="62">
        <v>53131609</v>
      </c>
      <c r="CFG1793" s="62">
        <v>53131609</v>
      </c>
      <c r="CFH1793" s="62">
        <v>53131609</v>
      </c>
      <c r="CFI1793" s="62">
        <v>53131609</v>
      </c>
      <c r="CFJ1793" s="62">
        <v>53131609</v>
      </c>
      <c r="CFK1793" s="62">
        <v>53131609</v>
      </c>
      <c r="CFL1793" s="62">
        <v>53131609</v>
      </c>
      <c r="CFM1793" s="62">
        <v>53131609</v>
      </c>
      <c r="CFN1793" s="62">
        <v>53131609</v>
      </c>
      <c r="CFO1793" s="62">
        <v>53131609</v>
      </c>
      <c r="CFP1793" s="62">
        <v>53131609</v>
      </c>
      <c r="CFQ1793" s="62">
        <v>53131609</v>
      </c>
      <c r="CFR1793" s="62">
        <v>53131609</v>
      </c>
      <c r="CFS1793" s="62">
        <v>53131609</v>
      </c>
      <c r="CFT1793" s="62">
        <v>53131609</v>
      </c>
      <c r="CFU1793" s="62">
        <v>53131609</v>
      </c>
      <c r="CFV1793" s="62">
        <v>53131609</v>
      </c>
      <c r="CFW1793" s="62">
        <v>53131609</v>
      </c>
      <c r="CFX1793" s="62">
        <v>53131609</v>
      </c>
      <c r="CFY1793" s="62">
        <v>53131609</v>
      </c>
      <c r="CFZ1793" s="62">
        <v>53131609</v>
      </c>
      <c r="CGA1793" s="62">
        <v>53131609</v>
      </c>
      <c r="CGB1793" s="62">
        <v>53131609</v>
      </c>
      <c r="CGC1793" s="62">
        <v>53131609</v>
      </c>
      <c r="CGD1793" s="62">
        <v>53131609</v>
      </c>
      <c r="CGE1793" s="62">
        <v>53131609</v>
      </c>
      <c r="CGF1793" s="62">
        <v>53131609</v>
      </c>
      <c r="CGG1793" s="62">
        <v>53131609</v>
      </c>
      <c r="CGH1793" s="62">
        <v>53131609</v>
      </c>
      <c r="CGI1793" s="62">
        <v>53131609</v>
      </c>
      <c r="CGJ1793" s="62">
        <v>53131609</v>
      </c>
      <c r="CGK1793" s="62">
        <v>53131609</v>
      </c>
      <c r="CGL1793" s="62">
        <v>53131609</v>
      </c>
      <c r="CGM1793" s="62">
        <v>53131609</v>
      </c>
      <c r="CGN1793" s="62">
        <v>53131609</v>
      </c>
      <c r="CGO1793" s="62">
        <v>53131609</v>
      </c>
      <c r="CGP1793" s="62">
        <v>53131609</v>
      </c>
      <c r="CGQ1793" s="62">
        <v>53131609</v>
      </c>
      <c r="CGR1793" s="62">
        <v>53131609</v>
      </c>
      <c r="CGS1793" s="62">
        <v>53131609</v>
      </c>
      <c r="CGT1793" s="62">
        <v>53131609</v>
      </c>
      <c r="CGU1793" s="62">
        <v>53131609</v>
      </c>
      <c r="CGV1793" s="62">
        <v>53131609</v>
      </c>
      <c r="CGW1793" s="62">
        <v>53131609</v>
      </c>
      <c r="CGX1793" s="62">
        <v>53131609</v>
      </c>
      <c r="CGY1793" s="62">
        <v>53131609</v>
      </c>
      <c r="CGZ1793" s="62">
        <v>53131609</v>
      </c>
      <c r="CHA1793" s="62">
        <v>53131609</v>
      </c>
      <c r="CHB1793" s="62">
        <v>53131609</v>
      </c>
      <c r="CHC1793" s="62">
        <v>53131609</v>
      </c>
      <c r="CHD1793" s="62">
        <v>53131609</v>
      </c>
      <c r="CHE1793" s="62">
        <v>53131609</v>
      </c>
      <c r="CHF1793" s="62">
        <v>53131609</v>
      </c>
      <c r="CHG1793" s="62">
        <v>53131609</v>
      </c>
      <c r="CHH1793" s="62">
        <v>53131609</v>
      </c>
      <c r="CHI1793" s="62">
        <v>53131609</v>
      </c>
      <c r="CHJ1793" s="62">
        <v>53131609</v>
      </c>
      <c r="CHK1793" s="62">
        <v>53131609</v>
      </c>
      <c r="CHL1793" s="62">
        <v>53131609</v>
      </c>
      <c r="CHM1793" s="62">
        <v>53131609</v>
      </c>
      <c r="CHN1793" s="62">
        <v>53131609</v>
      </c>
      <c r="CHO1793" s="62">
        <v>53131609</v>
      </c>
      <c r="CHP1793" s="62">
        <v>53131609</v>
      </c>
      <c r="CHQ1793" s="62">
        <v>53131609</v>
      </c>
      <c r="CHR1793" s="62">
        <v>53131609</v>
      </c>
      <c r="CHS1793" s="62">
        <v>53131609</v>
      </c>
      <c r="CHT1793" s="62">
        <v>53131609</v>
      </c>
      <c r="CHU1793" s="62">
        <v>53131609</v>
      </c>
      <c r="CHV1793" s="62">
        <v>53131609</v>
      </c>
      <c r="CHW1793" s="62">
        <v>53131609</v>
      </c>
      <c r="CHX1793" s="62">
        <v>53131609</v>
      </c>
      <c r="CHY1793" s="62">
        <v>53131609</v>
      </c>
      <c r="CHZ1793" s="62">
        <v>53131609</v>
      </c>
      <c r="CIA1793" s="62">
        <v>53131609</v>
      </c>
      <c r="CIB1793" s="62">
        <v>53131609</v>
      </c>
      <c r="CIC1793" s="62">
        <v>53131609</v>
      </c>
      <c r="CID1793" s="62">
        <v>53131609</v>
      </c>
      <c r="CIE1793" s="62">
        <v>53131609</v>
      </c>
      <c r="CIF1793" s="62">
        <v>53131609</v>
      </c>
      <c r="CIG1793" s="62">
        <v>53131609</v>
      </c>
      <c r="CIH1793" s="62">
        <v>53131609</v>
      </c>
      <c r="CII1793" s="62">
        <v>53131609</v>
      </c>
      <c r="CIJ1793" s="62">
        <v>53131609</v>
      </c>
      <c r="CIK1793" s="62">
        <v>53131609</v>
      </c>
      <c r="CIL1793" s="62">
        <v>53131609</v>
      </c>
      <c r="CIM1793" s="62">
        <v>53131609</v>
      </c>
      <c r="CIN1793" s="62">
        <v>53131609</v>
      </c>
      <c r="CIO1793" s="62">
        <v>53131609</v>
      </c>
      <c r="CIP1793" s="62">
        <v>53131609</v>
      </c>
      <c r="CIQ1793" s="62">
        <v>53131609</v>
      </c>
      <c r="CIR1793" s="62">
        <v>53131609</v>
      </c>
      <c r="CIS1793" s="62">
        <v>53131609</v>
      </c>
      <c r="CIT1793" s="62">
        <v>53131609</v>
      </c>
      <c r="CIU1793" s="62">
        <v>53131609</v>
      </c>
      <c r="CIV1793" s="62">
        <v>53131609</v>
      </c>
      <c r="CIW1793" s="62">
        <v>53131609</v>
      </c>
      <c r="CIX1793" s="62">
        <v>53131609</v>
      </c>
      <c r="CIY1793" s="62">
        <v>53131609</v>
      </c>
      <c r="CIZ1793" s="62">
        <v>53131609</v>
      </c>
      <c r="CJA1793" s="62">
        <v>53131609</v>
      </c>
      <c r="CJB1793" s="62">
        <v>53131609</v>
      </c>
      <c r="CJC1793" s="62">
        <v>53131609</v>
      </c>
      <c r="CJD1793" s="62">
        <v>53131609</v>
      </c>
      <c r="CJE1793" s="62">
        <v>53131609</v>
      </c>
      <c r="CJF1793" s="62">
        <v>53131609</v>
      </c>
      <c r="CJG1793" s="62">
        <v>53131609</v>
      </c>
      <c r="CJH1793" s="62">
        <v>53131609</v>
      </c>
      <c r="CJI1793" s="62">
        <v>53131609</v>
      </c>
      <c r="CJJ1793" s="62">
        <v>53131609</v>
      </c>
      <c r="CJK1793" s="62">
        <v>53131609</v>
      </c>
      <c r="CJL1793" s="62">
        <v>53131609</v>
      </c>
      <c r="CJM1793" s="62">
        <v>53131609</v>
      </c>
      <c r="CJN1793" s="62">
        <v>53131609</v>
      </c>
      <c r="CJO1793" s="62">
        <v>53131609</v>
      </c>
      <c r="CJP1793" s="62">
        <v>53131609</v>
      </c>
      <c r="CJQ1793" s="62">
        <v>53131609</v>
      </c>
      <c r="CJR1793" s="62">
        <v>53131609</v>
      </c>
      <c r="CJS1793" s="62">
        <v>53131609</v>
      </c>
      <c r="CJT1793" s="62">
        <v>53131609</v>
      </c>
      <c r="CJU1793" s="62">
        <v>53131609</v>
      </c>
      <c r="CJV1793" s="62">
        <v>53131609</v>
      </c>
      <c r="CJW1793" s="62">
        <v>53131609</v>
      </c>
      <c r="CJX1793" s="62">
        <v>53131609</v>
      </c>
      <c r="CJY1793" s="62">
        <v>53131609</v>
      </c>
      <c r="CJZ1793" s="62">
        <v>53131609</v>
      </c>
      <c r="CKA1793" s="62">
        <v>53131609</v>
      </c>
      <c r="CKB1793" s="62">
        <v>53131609</v>
      </c>
      <c r="CKC1793" s="62">
        <v>53131609</v>
      </c>
      <c r="CKD1793" s="62">
        <v>53131609</v>
      </c>
      <c r="CKE1793" s="62">
        <v>53131609</v>
      </c>
      <c r="CKF1793" s="62">
        <v>53131609</v>
      </c>
      <c r="CKG1793" s="62">
        <v>53131609</v>
      </c>
      <c r="CKH1793" s="62">
        <v>53131609</v>
      </c>
      <c r="CKI1793" s="62">
        <v>53131609</v>
      </c>
      <c r="CKJ1793" s="62">
        <v>53131609</v>
      </c>
      <c r="CKK1793" s="62">
        <v>53131609</v>
      </c>
      <c r="CKL1793" s="62">
        <v>53131609</v>
      </c>
      <c r="CKM1793" s="62">
        <v>53131609</v>
      </c>
      <c r="CKN1793" s="62">
        <v>53131609</v>
      </c>
      <c r="CKO1793" s="62">
        <v>53131609</v>
      </c>
      <c r="CKP1793" s="62">
        <v>53131609</v>
      </c>
      <c r="CKQ1793" s="62">
        <v>53131609</v>
      </c>
      <c r="CKR1793" s="62">
        <v>53131609</v>
      </c>
      <c r="CKS1793" s="62">
        <v>53131609</v>
      </c>
      <c r="CKT1793" s="62">
        <v>53131609</v>
      </c>
      <c r="CKU1793" s="62">
        <v>53131609</v>
      </c>
      <c r="CKV1793" s="62">
        <v>53131609</v>
      </c>
      <c r="CKW1793" s="62">
        <v>53131609</v>
      </c>
      <c r="CKX1793" s="62">
        <v>53131609</v>
      </c>
      <c r="CKY1793" s="62">
        <v>53131609</v>
      </c>
      <c r="CKZ1793" s="62">
        <v>53131609</v>
      </c>
      <c r="CLA1793" s="62">
        <v>53131609</v>
      </c>
      <c r="CLB1793" s="62">
        <v>53131609</v>
      </c>
      <c r="CLC1793" s="62">
        <v>53131609</v>
      </c>
      <c r="CLD1793" s="62">
        <v>53131609</v>
      </c>
      <c r="CLE1793" s="62">
        <v>53131609</v>
      </c>
      <c r="CLF1793" s="62">
        <v>53131609</v>
      </c>
      <c r="CLG1793" s="62">
        <v>53131609</v>
      </c>
      <c r="CLH1793" s="62">
        <v>53131609</v>
      </c>
      <c r="CLI1793" s="62">
        <v>53131609</v>
      </c>
      <c r="CLJ1793" s="62">
        <v>53131609</v>
      </c>
      <c r="CLK1793" s="62">
        <v>53131609</v>
      </c>
      <c r="CLL1793" s="62">
        <v>53131609</v>
      </c>
      <c r="CLM1793" s="62">
        <v>53131609</v>
      </c>
      <c r="CLN1793" s="62">
        <v>53131609</v>
      </c>
      <c r="CLO1793" s="62">
        <v>53131609</v>
      </c>
      <c r="CLP1793" s="62">
        <v>53131609</v>
      </c>
      <c r="CLQ1793" s="62">
        <v>53131609</v>
      </c>
      <c r="CLR1793" s="62">
        <v>53131609</v>
      </c>
      <c r="CLS1793" s="62">
        <v>53131609</v>
      </c>
      <c r="CLT1793" s="62">
        <v>53131609</v>
      </c>
      <c r="CLU1793" s="62">
        <v>53131609</v>
      </c>
      <c r="CLV1793" s="62">
        <v>53131609</v>
      </c>
      <c r="CLW1793" s="62">
        <v>53131609</v>
      </c>
      <c r="CLX1793" s="62">
        <v>53131609</v>
      </c>
      <c r="CLY1793" s="62">
        <v>53131609</v>
      </c>
      <c r="CLZ1793" s="62">
        <v>53131609</v>
      </c>
      <c r="CMA1793" s="62">
        <v>53131609</v>
      </c>
      <c r="CMB1793" s="62">
        <v>53131609</v>
      </c>
      <c r="CMC1793" s="62">
        <v>53131609</v>
      </c>
      <c r="CMD1793" s="62">
        <v>53131609</v>
      </c>
      <c r="CME1793" s="62">
        <v>53131609</v>
      </c>
      <c r="CMF1793" s="62">
        <v>53131609</v>
      </c>
      <c r="CMG1793" s="62">
        <v>53131609</v>
      </c>
      <c r="CMH1793" s="62">
        <v>53131609</v>
      </c>
      <c r="CMI1793" s="62">
        <v>53131609</v>
      </c>
      <c r="CMJ1793" s="62">
        <v>53131609</v>
      </c>
      <c r="CMK1793" s="62">
        <v>53131609</v>
      </c>
      <c r="CML1793" s="62">
        <v>53131609</v>
      </c>
      <c r="CMM1793" s="62">
        <v>53131609</v>
      </c>
      <c r="CMN1793" s="62">
        <v>53131609</v>
      </c>
      <c r="CMO1793" s="62">
        <v>53131609</v>
      </c>
      <c r="CMP1793" s="62">
        <v>53131609</v>
      </c>
      <c r="CMQ1793" s="62">
        <v>53131609</v>
      </c>
      <c r="CMR1793" s="62">
        <v>53131609</v>
      </c>
      <c r="CMS1793" s="62">
        <v>53131609</v>
      </c>
      <c r="CMT1793" s="62">
        <v>53131609</v>
      </c>
      <c r="CMU1793" s="62">
        <v>53131609</v>
      </c>
      <c r="CMV1793" s="62">
        <v>53131609</v>
      </c>
      <c r="CMW1793" s="62">
        <v>53131609</v>
      </c>
      <c r="CMX1793" s="62">
        <v>53131609</v>
      </c>
      <c r="CMY1793" s="62">
        <v>53131609</v>
      </c>
      <c r="CMZ1793" s="62">
        <v>53131609</v>
      </c>
      <c r="CNA1793" s="62">
        <v>53131609</v>
      </c>
      <c r="CNB1793" s="62">
        <v>53131609</v>
      </c>
      <c r="CNC1793" s="62">
        <v>53131609</v>
      </c>
      <c r="CND1793" s="62">
        <v>53131609</v>
      </c>
      <c r="CNE1793" s="62">
        <v>53131609</v>
      </c>
      <c r="CNF1793" s="62">
        <v>53131609</v>
      </c>
      <c r="CNG1793" s="62">
        <v>53131609</v>
      </c>
      <c r="CNH1793" s="62">
        <v>53131609</v>
      </c>
      <c r="CNI1793" s="62">
        <v>53131609</v>
      </c>
      <c r="CNJ1793" s="62">
        <v>53131609</v>
      </c>
      <c r="CNK1793" s="62">
        <v>53131609</v>
      </c>
      <c r="CNL1793" s="62">
        <v>53131609</v>
      </c>
      <c r="CNM1793" s="62">
        <v>53131609</v>
      </c>
      <c r="CNN1793" s="62">
        <v>53131609</v>
      </c>
      <c r="CNO1793" s="62">
        <v>53131609</v>
      </c>
      <c r="CNP1793" s="62">
        <v>53131609</v>
      </c>
      <c r="CNQ1793" s="62">
        <v>53131609</v>
      </c>
      <c r="CNR1793" s="62">
        <v>53131609</v>
      </c>
      <c r="CNS1793" s="62">
        <v>53131609</v>
      </c>
      <c r="CNT1793" s="62">
        <v>53131609</v>
      </c>
      <c r="CNU1793" s="62">
        <v>53131609</v>
      </c>
      <c r="CNV1793" s="62">
        <v>53131609</v>
      </c>
      <c r="CNW1793" s="62">
        <v>53131609</v>
      </c>
      <c r="CNX1793" s="62">
        <v>53131609</v>
      </c>
      <c r="CNY1793" s="62">
        <v>53131609</v>
      </c>
      <c r="CNZ1793" s="62">
        <v>53131609</v>
      </c>
      <c r="COA1793" s="62">
        <v>53131609</v>
      </c>
      <c r="COB1793" s="62">
        <v>53131609</v>
      </c>
      <c r="COC1793" s="62">
        <v>53131609</v>
      </c>
      <c r="COD1793" s="62">
        <v>53131609</v>
      </c>
      <c r="COE1793" s="62">
        <v>53131609</v>
      </c>
      <c r="COF1793" s="62">
        <v>53131609</v>
      </c>
      <c r="COG1793" s="62">
        <v>53131609</v>
      </c>
      <c r="COH1793" s="62">
        <v>53131609</v>
      </c>
      <c r="COI1793" s="62">
        <v>53131609</v>
      </c>
      <c r="COJ1793" s="62">
        <v>53131609</v>
      </c>
      <c r="COK1793" s="62">
        <v>53131609</v>
      </c>
      <c r="COL1793" s="62">
        <v>53131609</v>
      </c>
      <c r="COM1793" s="62">
        <v>53131609</v>
      </c>
      <c r="CON1793" s="62">
        <v>53131609</v>
      </c>
      <c r="COO1793" s="62">
        <v>53131609</v>
      </c>
      <c r="COP1793" s="62">
        <v>53131609</v>
      </c>
      <c r="COQ1793" s="62">
        <v>53131609</v>
      </c>
      <c r="COR1793" s="62">
        <v>53131609</v>
      </c>
      <c r="COS1793" s="62">
        <v>53131609</v>
      </c>
      <c r="COT1793" s="62">
        <v>53131609</v>
      </c>
      <c r="COU1793" s="62">
        <v>53131609</v>
      </c>
      <c r="COV1793" s="62">
        <v>53131609</v>
      </c>
      <c r="COW1793" s="62">
        <v>53131609</v>
      </c>
      <c r="COX1793" s="62">
        <v>53131609</v>
      </c>
      <c r="COY1793" s="62">
        <v>53131609</v>
      </c>
      <c r="COZ1793" s="62">
        <v>53131609</v>
      </c>
      <c r="CPA1793" s="62">
        <v>53131609</v>
      </c>
      <c r="CPB1793" s="62">
        <v>53131609</v>
      </c>
      <c r="CPC1793" s="62">
        <v>53131609</v>
      </c>
      <c r="CPD1793" s="62">
        <v>53131609</v>
      </c>
      <c r="CPE1793" s="62">
        <v>53131609</v>
      </c>
      <c r="CPF1793" s="62">
        <v>53131609</v>
      </c>
      <c r="CPG1793" s="62">
        <v>53131609</v>
      </c>
      <c r="CPH1793" s="62">
        <v>53131609</v>
      </c>
      <c r="CPI1793" s="62">
        <v>53131609</v>
      </c>
      <c r="CPJ1793" s="62">
        <v>53131609</v>
      </c>
      <c r="CPK1793" s="62">
        <v>53131609</v>
      </c>
      <c r="CPL1793" s="62">
        <v>53131609</v>
      </c>
      <c r="CPM1793" s="62">
        <v>53131609</v>
      </c>
      <c r="CPN1793" s="62">
        <v>53131609</v>
      </c>
      <c r="CPO1793" s="62">
        <v>53131609</v>
      </c>
      <c r="CPP1793" s="62">
        <v>53131609</v>
      </c>
      <c r="CPQ1793" s="62">
        <v>53131609</v>
      </c>
      <c r="CPR1793" s="62">
        <v>53131609</v>
      </c>
      <c r="CPS1793" s="62">
        <v>53131609</v>
      </c>
      <c r="CPT1793" s="62">
        <v>53131609</v>
      </c>
      <c r="CPU1793" s="62">
        <v>53131609</v>
      </c>
      <c r="CPV1793" s="62">
        <v>53131609</v>
      </c>
      <c r="CPW1793" s="62">
        <v>53131609</v>
      </c>
      <c r="CPX1793" s="62">
        <v>53131609</v>
      </c>
      <c r="CPY1793" s="62">
        <v>53131609</v>
      </c>
      <c r="CPZ1793" s="62">
        <v>53131609</v>
      </c>
      <c r="CQA1793" s="62">
        <v>53131609</v>
      </c>
      <c r="CQB1793" s="62">
        <v>53131609</v>
      </c>
      <c r="CQC1793" s="62">
        <v>53131609</v>
      </c>
      <c r="CQD1793" s="62">
        <v>53131609</v>
      </c>
      <c r="CQE1793" s="62">
        <v>53131609</v>
      </c>
      <c r="CQF1793" s="62">
        <v>53131609</v>
      </c>
      <c r="CQG1793" s="62">
        <v>53131609</v>
      </c>
      <c r="CQH1793" s="62">
        <v>53131609</v>
      </c>
      <c r="CQI1793" s="62">
        <v>53131609</v>
      </c>
      <c r="CQJ1793" s="62">
        <v>53131609</v>
      </c>
      <c r="CQK1793" s="62">
        <v>53131609</v>
      </c>
      <c r="CQL1793" s="62">
        <v>53131609</v>
      </c>
      <c r="CQM1793" s="62">
        <v>53131609</v>
      </c>
      <c r="CQN1793" s="62">
        <v>53131609</v>
      </c>
      <c r="CQO1793" s="62">
        <v>53131609</v>
      </c>
      <c r="CQP1793" s="62">
        <v>53131609</v>
      </c>
      <c r="CQQ1793" s="62">
        <v>53131609</v>
      </c>
      <c r="CQR1793" s="62">
        <v>53131609</v>
      </c>
      <c r="CQS1793" s="62">
        <v>53131609</v>
      </c>
      <c r="CQT1793" s="62">
        <v>53131609</v>
      </c>
      <c r="CQU1793" s="62">
        <v>53131609</v>
      </c>
      <c r="CQV1793" s="62">
        <v>53131609</v>
      </c>
      <c r="CQW1793" s="62">
        <v>53131609</v>
      </c>
      <c r="CQX1793" s="62">
        <v>53131609</v>
      </c>
      <c r="CQY1793" s="62">
        <v>53131609</v>
      </c>
      <c r="CQZ1793" s="62">
        <v>53131609</v>
      </c>
      <c r="CRA1793" s="62">
        <v>53131609</v>
      </c>
      <c r="CRB1793" s="62">
        <v>53131609</v>
      </c>
      <c r="CRC1793" s="62">
        <v>53131609</v>
      </c>
      <c r="CRD1793" s="62">
        <v>53131609</v>
      </c>
      <c r="CRE1793" s="62">
        <v>53131609</v>
      </c>
      <c r="CRF1793" s="62">
        <v>53131609</v>
      </c>
      <c r="CRG1793" s="62">
        <v>53131609</v>
      </c>
      <c r="CRH1793" s="62">
        <v>53131609</v>
      </c>
      <c r="CRI1793" s="62">
        <v>53131609</v>
      </c>
      <c r="CRJ1793" s="62">
        <v>53131609</v>
      </c>
      <c r="CRK1793" s="62">
        <v>53131609</v>
      </c>
      <c r="CRL1793" s="62">
        <v>53131609</v>
      </c>
      <c r="CRM1793" s="62">
        <v>53131609</v>
      </c>
      <c r="CRN1793" s="62">
        <v>53131609</v>
      </c>
      <c r="CRO1793" s="62">
        <v>53131609</v>
      </c>
      <c r="CRP1793" s="62">
        <v>53131609</v>
      </c>
      <c r="CRQ1793" s="62">
        <v>53131609</v>
      </c>
      <c r="CRR1793" s="62">
        <v>53131609</v>
      </c>
      <c r="CRS1793" s="62">
        <v>53131609</v>
      </c>
      <c r="CRT1793" s="62">
        <v>53131609</v>
      </c>
      <c r="CRU1793" s="62">
        <v>53131609</v>
      </c>
      <c r="CRV1793" s="62">
        <v>53131609</v>
      </c>
      <c r="CRW1793" s="62">
        <v>53131609</v>
      </c>
      <c r="CRX1793" s="62">
        <v>53131609</v>
      </c>
      <c r="CRY1793" s="62">
        <v>53131609</v>
      </c>
      <c r="CRZ1793" s="62">
        <v>53131609</v>
      </c>
      <c r="CSA1793" s="62">
        <v>53131609</v>
      </c>
      <c r="CSB1793" s="62">
        <v>53131609</v>
      </c>
      <c r="CSC1793" s="62">
        <v>53131609</v>
      </c>
      <c r="CSD1793" s="62">
        <v>53131609</v>
      </c>
      <c r="CSE1793" s="62">
        <v>53131609</v>
      </c>
      <c r="CSF1793" s="62">
        <v>53131609</v>
      </c>
      <c r="CSG1793" s="62">
        <v>53131609</v>
      </c>
      <c r="CSH1793" s="62">
        <v>53131609</v>
      </c>
      <c r="CSI1793" s="62">
        <v>53131609</v>
      </c>
      <c r="CSJ1793" s="62">
        <v>53131609</v>
      </c>
      <c r="CSK1793" s="62">
        <v>53131609</v>
      </c>
      <c r="CSL1793" s="62">
        <v>53131609</v>
      </c>
      <c r="CSM1793" s="62">
        <v>53131609</v>
      </c>
      <c r="CSN1793" s="62">
        <v>53131609</v>
      </c>
      <c r="CSO1793" s="62">
        <v>53131609</v>
      </c>
      <c r="CSP1793" s="62">
        <v>53131609</v>
      </c>
      <c r="CSQ1793" s="62">
        <v>53131609</v>
      </c>
      <c r="CSR1793" s="62">
        <v>53131609</v>
      </c>
      <c r="CSS1793" s="62">
        <v>53131609</v>
      </c>
      <c r="CST1793" s="62">
        <v>53131609</v>
      </c>
      <c r="CSU1793" s="62">
        <v>53131609</v>
      </c>
      <c r="CSV1793" s="62">
        <v>53131609</v>
      </c>
      <c r="CSW1793" s="62">
        <v>53131609</v>
      </c>
      <c r="CSX1793" s="62">
        <v>53131609</v>
      </c>
      <c r="CSY1793" s="62">
        <v>53131609</v>
      </c>
      <c r="CSZ1793" s="62">
        <v>53131609</v>
      </c>
      <c r="CTA1793" s="62">
        <v>53131609</v>
      </c>
      <c r="CTB1793" s="62">
        <v>53131609</v>
      </c>
      <c r="CTC1793" s="62">
        <v>53131609</v>
      </c>
      <c r="CTD1793" s="62">
        <v>53131609</v>
      </c>
      <c r="CTE1793" s="62">
        <v>53131609</v>
      </c>
      <c r="CTF1793" s="62">
        <v>53131609</v>
      </c>
      <c r="CTG1793" s="62">
        <v>53131609</v>
      </c>
      <c r="CTH1793" s="62">
        <v>53131609</v>
      </c>
      <c r="CTI1793" s="62">
        <v>53131609</v>
      </c>
      <c r="CTJ1793" s="62">
        <v>53131609</v>
      </c>
      <c r="CTK1793" s="62">
        <v>53131609</v>
      </c>
      <c r="CTL1793" s="62">
        <v>53131609</v>
      </c>
      <c r="CTM1793" s="62">
        <v>53131609</v>
      </c>
      <c r="CTN1793" s="62">
        <v>53131609</v>
      </c>
      <c r="CTO1793" s="62">
        <v>53131609</v>
      </c>
      <c r="CTP1793" s="62">
        <v>53131609</v>
      </c>
      <c r="CTQ1793" s="62">
        <v>53131609</v>
      </c>
      <c r="CTR1793" s="62">
        <v>53131609</v>
      </c>
      <c r="CTS1793" s="62">
        <v>53131609</v>
      </c>
      <c r="CTT1793" s="62">
        <v>53131609</v>
      </c>
      <c r="CTU1793" s="62">
        <v>53131609</v>
      </c>
      <c r="CTV1793" s="62">
        <v>53131609</v>
      </c>
      <c r="CTW1793" s="62">
        <v>53131609</v>
      </c>
      <c r="CTX1793" s="62">
        <v>53131609</v>
      </c>
      <c r="CTY1793" s="62">
        <v>53131609</v>
      </c>
      <c r="CTZ1793" s="62">
        <v>53131609</v>
      </c>
      <c r="CUA1793" s="62">
        <v>53131609</v>
      </c>
      <c r="CUB1793" s="62">
        <v>53131609</v>
      </c>
      <c r="CUC1793" s="62">
        <v>53131609</v>
      </c>
      <c r="CUD1793" s="62">
        <v>53131609</v>
      </c>
      <c r="CUE1793" s="62">
        <v>53131609</v>
      </c>
      <c r="CUF1793" s="62">
        <v>53131609</v>
      </c>
      <c r="CUG1793" s="62">
        <v>53131609</v>
      </c>
      <c r="CUH1793" s="62">
        <v>53131609</v>
      </c>
      <c r="CUI1793" s="62">
        <v>53131609</v>
      </c>
      <c r="CUJ1793" s="62">
        <v>53131609</v>
      </c>
      <c r="CUK1793" s="62">
        <v>53131609</v>
      </c>
      <c r="CUL1793" s="62">
        <v>53131609</v>
      </c>
      <c r="CUM1793" s="62">
        <v>53131609</v>
      </c>
      <c r="CUN1793" s="62">
        <v>53131609</v>
      </c>
      <c r="CUO1793" s="62">
        <v>53131609</v>
      </c>
      <c r="CUP1793" s="62">
        <v>53131609</v>
      </c>
      <c r="CUQ1793" s="62">
        <v>53131609</v>
      </c>
      <c r="CUR1793" s="62">
        <v>53131609</v>
      </c>
      <c r="CUS1793" s="62">
        <v>53131609</v>
      </c>
      <c r="CUT1793" s="62">
        <v>53131609</v>
      </c>
      <c r="CUU1793" s="62">
        <v>53131609</v>
      </c>
      <c r="CUV1793" s="62">
        <v>53131609</v>
      </c>
      <c r="CUW1793" s="62">
        <v>53131609</v>
      </c>
      <c r="CUX1793" s="62">
        <v>53131609</v>
      </c>
      <c r="CUY1793" s="62">
        <v>53131609</v>
      </c>
      <c r="CUZ1793" s="62">
        <v>53131609</v>
      </c>
      <c r="CVA1793" s="62">
        <v>53131609</v>
      </c>
      <c r="CVB1793" s="62">
        <v>53131609</v>
      </c>
      <c r="CVC1793" s="62">
        <v>53131609</v>
      </c>
      <c r="CVD1793" s="62">
        <v>53131609</v>
      </c>
      <c r="CVE1793" s="62">
        <v>53131609</v>
      </c>
      <c r="CVF1793" s="62">
        <v>53131609</v>
      </c>
      <c r="CVG1793" s="62">
        <v>53131609</v>
      </c>
      <c r="CVH1793" s="62">
        <v>53131609</v>
      </c>
      <c r="CVI1793" s="62">
        <v>53131609</v>
      </c>
      <c r="CVJ1793" s="62">
        <v>53131609</v>
      </c>
      <c r="CVK1793" s="62">
        <v>53131609</v>
      </c>
      <c r="CVL1793" s="62">
        <v>53131609</v>
      </c>
      <c r="CVM1793" s="62">
        <v>53131609</v>
      </c>
      <c r="CVN1793" s="62">
        <v>53131609</v>
      </c>
      <c r="CVO1793" s="62">
        <v>53131609</v>
      </c>
      <c r="CVP1793" s="62">
        <v>53131609</v>
      </c>
      <c r="CVQ1793" s="62">
        <v>53131609</v>
      </c>
      <c r="CVR1793" s="62">
        <v>53131609</v>
      </c>
      <c r="CVS1793" s="62">
        <v>53131609</v>
      </c>
      <c r="CVT1793" s="62">
        <v>53131609</v>
      </c>
      <c r="CVU1793" s="62">
        <v>53131609</v>
      </c>
      <c r="CVV1793" s="62">
        <v>53131609</v>
      </c>
      <c r="CVW1793" s="62">
        <v>53131609</v>
      </c>
      <c r="CVX1793" s="62">
        <v>53131609</v>
      </c>
      <c r="CVY1793" s="62">
        <v>53131609</v>
      </c>
      <c r="CVZ1793" s="62">
        <v>53131609</v>
      </c>
      <c r="CWA1793" s="62">
        <v>53131609</v>
      </c>
      <c r="CWB1793" s="62">
        <v>53131609</v>
      </c>
      <c r="CWC1793" s="62">
        <v>53131609</v>
      </c>
      <c r="CWD1793" s="62">
        <v>53131609</v>
      </c>
      <c r="CWE1793" s="62">
        <v>53131609</v>
      </c>
      <c r="CWF1793" s="62">
        <v>53131609</v>
      </c>
      <c r="CWG1793" s="62">
        <v>53131609</v>
      </c>
      <c r="CWH1793" s="62">
        <v>53131609</v>
      </c>
      <c r="CWI1793" s="62">
        <v>53131609</v>
      </c>
      <c r="CWJ1793" s="62">
        <v>53131609</v>
      </c>
      <c r="CWK1793" s="62">
        <v>53131609</v>
      </c>
      <c r="CWL1793" s="62">
        <v>53131609</v>
      </c>
      <c r="CWM1793" s="62">
        <v>53131609</v>
      </c>
      <c r="CWN1793" s="62">
        <v>53131609</v>
      </c>
      <c r="CWO1793" s="62">
        <v>53131609</v>
      </c>
      <c r="CWP1793" s="62">
        <v>53131609</v>
      </c>
      <c r="CWQ1793" s="62">
        <v>53131609</v>
      </c>
      <c r="CWR1793" s="62">
        <v>53131609</v>
      </c>
      <c r="CWS1793" s="62">
        <v>53131609</v>
      </c>
      <c r="CWT1793" s="62">
        <v>53131609</v>
      </c>
      <c r="CWU1793" s="62">
        <v>53131609</v>
      </c>
      <c r="CWV1793" s="62">
        <v>53131609</v>
      </c>
      <c r="CWW1793" s="62">
        <v>53131609</v>
      </c>
      <c r="CWX1793" s="62">
        <v>53131609</v>
      </c>
      <c r="CWY1793" s="62">
        <v>53131609</v>
      </c>
      <c r="CWZ1793" s="62">
        <v>53131609</v>
      </c>
      <c r="CXA1793" s="62">
        <v>53131609</v>
      </c>
      <c r="CXB1793" s="62">
        <v>53131609</v>
      </c>
      <c r="CXC1793" s="62">
        <v>53131609</v>
      </c>
      <c r="CXD1793" s="62">
        <v>53131609</v>
      </c>
      <c r="CXE1793" s="62">
        <v>53131609</v>
      </c>
      <c r="CXF1793" s="62">
        <v>53131609</v>
      </c>
      <c r="CXG1793" s="62">
        <v>53131609</v>
      </c>
      <c r="CXH1793" s="62">
        <v>53131609</v>
      </c>
      <c r="CXI1793" s="62">
        <v>53131609</v>
      </c>
      <c r="CXJ1793" s="62">
        <v>53131609</v>
      </c>
      <c r="CXK1793" s="62">
        <v>53131609</v>
      </c>
      <c r="CXL1793" s="62">
        <v>53131609</v>
      </c>
      <c r="CXM1793" s="62">
        <v>53131609</v>
      </c>
      <c r="CXN1793" s="62">
        <v>53131609</v>
      </c>
      <c r="CXO1793" s="62">
        <v>53131609</v>
      </c>
      <c r="CXP1793" s="62">
        <v>53131609</v>
      </c>
      <c r="CXQ1793" s="62">
        <v>53131609</v>
      </c>
      <c r="CXR1793" s="62">
        <v>53131609</v>
      </c>
      <c r="CXS1793" s="62">
        <v>53131609</v>
      </c>
      <c r="CXT1793" s="62">
        <v>53131609</v>
      </c>
      <c r="CXU1793" s="62">
        <v>53131609</v>
      </c>
      <c r="CXV1793" s="62">
        <v>53131609</v>
      </c>
      <c r="CXW1793" s="62">
        <v>53131609</v>
      </c>
      <c r="CXX1793" s="62">
        <v>53131609</v>
      </c>
      <c r="CXY1793" s="62">
        <v>53131609</v>
      </c>
      <c r="CXZ1793" s="62">
        <v>53131609</v>
      </c>
      <c r="CYA1793" s="62">
        <v>53131609</v>
      </c>
      <c r="CYB1793" s="62">
        <v>53131609</v>
      </c>
      <c r="CYC1793" s="62">
        <v>53131609</v>
      </c>
      <c r="CYD1793" s="62">
        <v>53131609</v>
      </c>
      <c r="CYE1793" s="62">
        <v>53131609</v>
      </c>
      <c r="CYF1793" s="62">
        <v>53131609</v>
      </c>
      <c r="CYG1793" s="62">
        <v>53131609</v>
      </c>
      <c r="CYH1793" s="62">
        <v>53131609</v>
      </c>
      <c r="CYI1793" s="62">
        <v>53131609</v>
      </c>
      <c r="CYJ1793" s="62">
        <v>53131609</v>
      </c>
      <c r="CYK1793" s="62">
        <v>53131609</v>
      </c>
      <c r="CYL1793" s="62">
        <v>53131609</v>
      </c>
      <c r="CYM1793" s="62">
        <v>53131609</v>
      </c>
      <c r="CYN1793" s="62">
        <v>53131609</v>
      </c>
      <c r="CYO1793" s="62">
        <v>53131609</v>
      </c>
      <c r="CYP1793" s="62">
        <v>53131609</v>
      </c>
      <c r="CYQ1793" s="62">
        <v>53131609</v>
      </c>
      <c r="CYR1793" s="62">
        <v>53131609</v>
      </c>
      <c r="CYS1793" s="62">
        <v>53131609</v>
      </c>
      <c r="CYT1793" s="62">
        <v>53131609</v>
      </c>
      <c r="CYU1793" s="62">
        <v>53131609</v>
      </c>
      <c r="CYV1793" s="62">
        <v>53131609</v>
      </c>
      <c r="CYW1793" s="62">
        <v>53131609</v>
      </c>
      <c r="CYX1793" s="62">
        <v>53131609</v>
      </c>
      <c r="CYY1793" s="62">
        <v>53131609</v>
      </c>
      <c r="CYZ1793" s="62">
        <v>53131609</v>
      </c>
      <c r="CZA1793" s="62">
        <v>53131609</v>
      </c>
      <c r="CZB1793" s="62">
        <v>53131609</v>
      </c>
      <c r="CZC1793" s="62">
        <v>53131609</v>
      </c>
      <c r="CZD1793" s="62">
        <v>53131609</v>
      </c>
      <c r="CZE1793" s="62">
        <v>53131609</v>
      </c>
      <c r="CZF1793" s="62">
        <v>53131609</v>
      </c>
      <c r="CZG1793" s="62">
        <v>53131609</v>
      </c>
      <c r="CZH1793" s="62">
        <v>53131609</v>
      </c>
      <c r="CZI1793" s="62">
        <v>53131609</v>
      </c>
      <c r="CZJ1793" s="62">
        <v>53131609</v>
      </c>
      <c r="CZK1793" s="62">
        <v>53131609</v>
      </c>
      <c r="CZL1793" s="62">
        <v>53131609</v>
      </c>
      <c r="CZM1793" s="62">
        <v>53131609</v>
      </c>
      <c r="CZN1793" s="62">
        <v>53131609</v>
      </c>
      <c r="CZO1793" s="62">
        <v>53131609</v>
      </c>
      <c r="CZP1793" s="62">
        <v>53131609</v>
      </c>
      <c r="CZQ1793" s="62">
        <v>53131609</v>
      </c>
      <c r="CZR1793" s="62">
        <v>53131609</v>
      </c>
      <c r="CZS1793" s="62">
        <v>53131609</v>
      </c>
      <c r="CZT1793" s="62">
        <v>53131609</v>
      </c>
      <c r="CZU1793" s="62">
        <v>53131609</v>
      </c>
      <c r="CZV1793" s="62">
        <v>53131609</v>
      </c>
      <c r="CZW1793" s="62">
        <v>53131609</v>
      </c>
      <c r="CZX1793" s="62">
        <v>53131609</v>
      </c>
      <c r="CZY1793" s="62">
        <v>53131609</v>
      </c>
      <c r="CZZ1793" s="62">
        <v>53131609</v>
      </c>
      <c r="DAA1793" s="62">
        <v>53131609</v>
      </c>
      <c r="DAB1793" s="62">
        <v>53131609</v>
      </c>
      <c r="DAC1793" s="62">
        <v>53131609</v>
      </c>
      <c r="DAD1793" s="62">
        <v>53131609</v>
      </c>
      <c r="DAE1793" s="62">
        <v>53131609</v>
      </c>
      <c r="DAF1793" s="62">
        <v>53131609</v>
      </c>
      <c r="DAG1793" s="62">
        <v>53131609</v>
      </c>
      <c r="DAH1793" s="62">
        <v>53131609</v>
      </c>
      <c r="DAI1793" s="62">
        <v>53131609</v>
      </c>
      <c r="DAJ1793" s="62">
        <v>53131609</v>
      </c>
      <c r="DAK1793" s="62">
        <v>53131609</v>
      </c>
      <c r="DAL1793" s="62">
        <v>53131609</v>
      </c>
      <c r="DAM1793" s="62">
        <v>53131609</v>
      </c>
      <c r="DAN1793" s="62">
        <v>53131609</v>
      </c>
      <c r="DAO1793" s="62">
        <v>53131609</v>
      </c>
      <c r="DAP1793" s="62">
        <v>53131609</v>
      </c>
      <c r="DAQ1793" s="62">
        <v>53131609</v>
      </c>
      <c r="DAR1793" s="62">
        <v>53131609</v>
      </c>
      <c r="DAS1793" s="62">
        <v>53131609</v>
      </c>
      <c r="DAT1793" s="62">
        <v>53131609</v>
      </c>
      <c r="DAU1793" s="62">
        <v>53131609</v>
      </c>
      <c r="DAV1793" s="62">
        <v>53131609</v>
      </c>
      <c r="DAW1793" s="62">
        <v>53131609</v>
      </c>
      <c r="DAX1793" s="62">
        <v>53131609</v>
      </c>
      <c r="DAY1793" s="62">
        <v>53131609</v>
      </c>
      <c r="DAZ1793" s="62">
        <v>53131609</v>
      </c>
      <c r="DBA1793" s="62">
        <v>53131609</v>
      </c>
      <c r="DBB1793" s="62">
        <v>53131609</v>
      </c>
      <c r="DBC1793" s="62">
        <v>53131609</v>
      </c>
      <c r="DBD1793" s="62">
        <v>53131609</v>
      </c>
      <c r="DBE1793" s="62">
        <v>53131609</v>
      </c>
      <c r="DBF1793" s="62">
        <v>53131609</v>
      </c>
      <c r="DBG1793" s="62">
        <v>53131609</v>
      </c>
      <c r="DBH1793" s="62">
        <v>53131609</v>
      </c>
      <c r="DBI1793" s="62">
        <v>53131609</v>
      </c>
      <c r="DBJ1793" s="62">
        <v>53131609</v>
      </c>
      <c r="DBK1793" s="62">
        <v>53131609</v>
      </c>
      <c r="DBL1793" s="62">
        <v>53131609</v>
      </c>
      <c r="DBM1793" s="62">
        <v>53131609</v>
      </c>
      <c r="DBN1793" s="62">
        <v>53131609</v>
      </c>
      <c r="DBO1793" s="62">
        <v>53131609</v>
      </c>
      <c r="DBP1793" s="62">
        <v>53131609</v>
      </c>
      <c r="DBQ1793" s="62">
        <v>53131609</v>
      </c>
      <c r="DBR1793" s="62">
        <v>53131609</v>
      </c>
      <c r="DBS1793" s="62">
        <v>53131609</v>
      </c>
      <c r="DBT1793" s="62">
        <v>53131609</v>
      </c>
      <c r="DBU1793" s="62">
        <v>53131609</v>
      </c>
      <c r="DBV1793" s="62">
        <v>53131609</v>
      </c>
      <c r="DBW1793" s="62">
        <v>53131609</v>
      </c>
      <c r="DBX1793" s="62">
        <v>53131609</v>
      </c>
      <c r="DBY1793" s="62">
        <v>53131609</v>
      </c>
      <c r="DBZ1793" s="62">
        <v>53131609</v>
      </c>
      <c r="DCA1793" s="62">
        <v>53131609</v>
      </c>
      <c r="DCB1793" s="62">
        <v>53131609</v>
      </c>
      <c r="DCC1793" s="62">
        <v>53131609</v>
      </c>
      <c r="DCD1793" s="62">
        <v>53131609</v>
      </c>
      <c r="DCE1793" s="62">
        <v>53131609</v>
      </c>
      <c r="DCF1793" s="62">
        <v>53131609</v>
      </c>
      <c r="DCG1793" s="62">
        <v>53131609</v>
      </c>
      <c r="DCH1793" s="62">
        <v>53131609</v>
      </c>
      <c r="DCI1793" s="62">
        <v>53131609</v>
      </c>
      <c r="DCJ1793" s="62">
        <v>53131609</v>
      </c>
      <c r="DCK1793" s="62">
        <v>53131609</v>
      </c>
      <c r="DCL1793" s="62">
        <v>53131609</v>
      </c>
      <c r="DCM1793" s="62">
        <v>53131609</v>
      </c>
      <c r="DCN1793" s="62">
        <v>53131609</v>
      </c>
      <c r="DCO1793" s="62">
        <v>53131609</v>
      </c>
      <c r="DCP1793" s="62">
        <v>53131609</v>
      </c>
      <c r="DCQ1793" s="62">
        <v>53131609</v>
      </c>
      <c r="DCR1793" s="62">
        <v>53131609</v>
      </c>
      <c r="DCS1793" s="62">
        <v>53131609</v>
      </c>
      <c r="DCT1793" s="62">
        <v>53131609</v>
      </c>
      <c r="DCU1793" s="62">
        <v>53131609</v>
      </c>
      <c r="DCV1793" s="62">
        <v>53131609</v>
      </c>
      <c r="DCW1793" s="62">
        <v>53131609</v>
      </c>
      <c r="DCX1793" s="62">
        <v>53131609</v>
      </c>
      <c r="DCY1793" s="62">
        <v>53131609</v>
      </c>
      <c r="DCZ1793" s="62">
        <v>53131609</v>
      </c>
      <c r="DDA1793" s="62">
        <v>53131609</v>
      </c>
      <c r="DDB1793" s="62">
        <v>53131609</v>
      </c>
      <c r="DDC1793" s="62">
        <v>53131609</v>
      </c>
      <c r="DDD1793" s="62">
        <v>53131609</v>
      </c>
      <c r="DDE1793" s="62">
        <v>53131609</v>
      </c>
      <c r="DDF1793" s="62">
        <v>53131609</v>
      </c>
      <c r="DDG1793" s="62">
        <v>53131609</v>
      </c>
      <c r="DDH1793" s="62">
        <v>53131609</v>
      </c>
      <c r="DDI1793" s="62">
        <v>53131609</v>
      </c>
      <c r="DDJ1793" s="62">
        <v>53131609</v>
      </c>
      <c r="DDK1793" s="62">
        <v>53131609</v>
      </c>
      <c r="DDL1793" s="62">
        <v>53131609</v>
      </c>
      <c r="DDM1793" s="62">
        <v>53131609</v>
      </c>
      <c r="DDN1793" s="62">
        <v>53131609</v>
      </c>
      <c r="DDO1793" s="62">
        <v>53131609</v>
      </c>
      <c r="DDP1793" s="62">
        <v>53131609</v>
      </c>
      <c r="DDQ1793" s="62">
        <v>53131609</v>
      </c>
      <c r="DDR1793" s="62">
        <v>53131609</v>
      </c>
      <c r="DDS1793" s="62">
        <v>53131609</v>
      </c>
      <c r="DDT1793" s="62">
        <v>53131609</v>
      </c>
      <c r="DDU1793" s="62">
        <v>53131609</v>
      </c>
      <c r="DDV1793" s="62">
        <v>53131609</v>
      </c>
      <c r="DDW1793" s="62">
        <v>53131609</v>
      </c>
      <c r="DDX1793" s="62">
        <v>53131609</v>
      </c>
      <c r="DDY1793" s="62">
        <v>53131609</v>
      </c>
      <c r="DDZ1793" s="62">
        <v>53131609</v>
      </c>
      <c r="DEA1793" s="62">
        <v>53131609</v>
      </c>
      <c r="DEB1793" s="62">
        <v>53131609</v>
      </c>
      <c r="DEC1793" s="62">
        <v>53131609</v>
      </c>
      <c r="DED1793" s="62">
        <v>53131609</v>
      </c>
      <c r="DEE1793" s="62">
        <v>53131609</v>
      </c>
      <c r="DEF1793" s="62">
        <v>53131609</v>
      </c>
      <c r="DEG1793" s="62">
        <v>53131609</v>
      </c>
      <c r="DEH1793" s="62">
        <v>53131609</v>
      </c>
      <c r="DEI1793" s="62">
        <v>53131609</v>
      </c>
      <c r="DEJ1793" s="62">
        <v>53131609</v>
      </c>
      <c r="DEK1793" s="62">
        <v>53131609</v>
      </c>
      <c r="DEL1793" s="62">
        <v>53131609</v>
      </c>
      <c r="DEM1793" s="62">
        <v>53131609</v>
      </c>
      <c r="DEN1793" s="62">
        <v>53131609</v>
      </c>
      <c r="DEO1793" s="62">
        <v>53131609</v>
      </c>
      <c r="DEP1793" s="62">
        <v>53131609</v>
      </c>
      <c r="DEQ1793" s="62">
        <v>53131609</v>
      </c>
      <c r="DER1793" s="62">
        <v>53131609</v>
      </c>
      <c r="DES1793" s="62">
        <v>53131609</v>
      </c>
      <c r="DET1793" s="62">
        <v>53131609</v>
      </c>
      <c r="DEU1793" s="62">
        <v>53131609</v>
      </c>
      <c r="DEV1793" s="62">
        <v>53131609</v>
      </c>
      <c r="DEW1793" s="62">
        <v>53131609</v>
      </c>
      <c r="DEX1793" s="62">
        <v>53131609</v>
      </c>
      <c r="DEY1793" s="62">
        <v>53131609</v>
      </c>
      <c r="DEZ1793" s="62">
        <v>53131609</v>
      </c>
      <c r="DFA1793" s="62">
        <v>53131609</v>
      </c>
      <c r="DFB1793" s="62">
        <v>53131609</v>
      </c>
      <c r="DFC1793" s="62">
        <v>53131609</v>
      </c>
      <c r="DFD1793" s="62">
        <v>53131609</v>
      </c>
      <c r="DFE1793" s="62">
        <v>53131609</v>
      </c>
      <c r="DFF1793" s="62">
        <v>53131609</v>
      </c>
      <c r="DFG1793" s="62">
        <v>53131609</v>
      </c>
      <c r="DFH1793" s="62">
        <v>53131609</v>
      </c>
      <c r="DFI1793" s="62">
        <v>53131609</v>
      </c>
      <c r="DFJ1793" s="62">
        <v>53131609</v>
      </c>
      <c r="DFK1793" s="62">
        <v>53131609</v>
      </c>
      <c r="DFL1793" s="62">
        <v>53131609</v>
      </c>
      <c r="DFM1793" s="62">
        <v>53131609</v>
      </c>
      <c r="DFN1793" s="62">
        <v>53131609</v>
      </c>
      <c r="DFO1793" s="62">
        <v>53131609</v>
      </c>
      <c r="DFP1793" s="62">
        <v>53131609</v>
      </c>
      <c r="DFQ1793" s="62">
        <v>53131609</v>
      </c>
      <c r="DFR1793" s="62">
        <v>53131609</v>
      </c>
      <c r="DFS1793" s="62">
        <v>53131609</v>
      </c>
      <c r="DFT1793" s="62">
        <v>53131609</v>
      </c>
      <c r="DFU1793" s="62">
        <v>53131609</v>
      </c>
      <c r="DFV1793" s="62">
        <v>53131609</v>
      </c>
      <c r="DFW1793" s="62">
        <v>53131609</v>
      </c>
      <c r="DFX1793" s="62">
        <v>53131609</v>
      </c>
      <c r="DFY1793" s="62">
        <v>53131609</v>
      </c>
      <c r="DFZ1793" s="62">
        <v>53131609</v>
      </c>
      <c r="DGA1793" s="62">
        <v>53131609</v>
      </c>
      <c r="DGB1793" s="62">
        <v>53131609</v>
      </c>
      <c r="DGC1793" s="62">
        <v>53131609</v>
      </c>
      <c r="DGD1793" s="62">
        <v>53131609</v>
      </c>
      <c r="DGE1793" s="62">
        <v>53131609</v>
      </c>
      <c r="DGF1793" s="62">
        <v>53131609</v>
      </c>
      <c r="DGG1793" s="62">
        <v>53131609</v>
      </c>
      <c r="DGH1793" s="62">
        <v>53131609</v>
      </c>
      <c r="DGI1793" s="62">
        <v>53131609</v>
      </c>
      <c r="DGJ1793" s="62">
        <v>53131609</v>
      </c>
      <c r="DGK1793" s="62">
        <v>53131609</v>
      </c>
      <c r="DGL1793" s="62">
        <v>53131609</v>
      </c>
      <c r="DGM1793" s="62">
        <v>53131609</v>
      </c>
      <c r="DGN1793" s="62">
        <v>53131609</v>
      </c>
      <c r="DGO1793" s="62">
        <v>53131609</v>
      </c>
      <c r="DGP1793" s="62">
        <v>53131609</v>
      </c>
      <c r="DGQ1793" s="62">
        <v>53131609</v>
      </c>
      <c r="DGR1793" s="62">
        <v>53131609</v>
      </c>
      <c r="DGS1793" s="62">
        <v>53131609</v>
      </c>
      <c r="DGT1793" s="62">
        <v>53131609</v>
      </c>
      <c r="DGU1793" s="62">
        <v>53131609</v>
      </c>
      <c r="DGV1793" s="62">
        <v>53131609</v>
      </c>
      <c r="DGW1793" s="62">
        <v>53131609</v>
      </c>
      <c r="DGX1793" s="62">
        <v>53131609</v>
      </c>
      <c r="DGY1793" s="62">
        <v>53131609</v>
      </c>
      <c r="DGZ1793" s="62">
        <v>53131609</v>
      </c>
      <c r="DHA1793" s="62">
        <v>53131609</v>
      </c>
      <c r="DHB1793" s="62">
        <v>53131609</v>
      </c>
      <c r="DHC1793" s="62">
        <v>53131609</v>
      </c>
      <c r="DHD1793" s="62">
        <v>53131609</v>
      </c>
      <c r="DHE1793" s="62">
        <v>53131609</v>
      </c>
      <c r="DHF1793" s="62">
        <v>53131609</v>
      </c>
      <c r="DHG1793" s="62">
        <v>53131609</v>
      </c>
      <c r="DHH1793" s="62">
        <v>53131609</v>
      </c>
      <c r="DHI1793" s="62">
        <v>53131609</v>
      </c>
      <c r="DHJ1793" s="62">
        <v>53131609</v>
      </c>
      <c r="DHK1793" s="62">
        <v>53131609</v>
      </c>
      <c r="DHL1793" s="62">
        <v>53131609</v>
      </c>
      <c r="DHM1793" s="62">
        <v>53131609</v>
      </c>
      <c r="DHN1793" s="62">
        <v>53131609</v>
      </c>
      <c r="DHO1793" s="62">
        <v>53131609</v>
      </c>
      <c r="DHP1793" s="62">
        <v>53131609</v>
      </c>
      <c r="DHQ1793" s="62">
        <v>53131609</v>
      </c>
      <c r="DHR1793" s="62">
        <v>53131609</v>
      </c>
      <c r="DHS1793" s="62">
        <v>53131609</v>
      </c>
      <c r="DHT1793" s="62">
        <v>53131609</v>
      </c>
      <c r="DHU1793" s="62">
        <v>53131609</v>
      </c>
      <c r="DHV1793" s="62">
        <v>53131609</v>
      </c>
      <c r="DHW1793" s="62">
        <v>53131609</v>
      </c>
      <c r="DHX1793" s="62">
        <v>53131609</v>
      </c>
      <c r="DHY1793" s="62">
        <v>53131609</v>
      </c>
      <c r="DHZ1793" s="62">
        <v>53131609</v>
      </c>
      <c r="DIA1793" s="62">
        <v>53131609</v>
      </c>
      <c r="DIB1793" s="62">
        <v>53131609</v>
      </c>
      <c r="DIC1793" s="62">
        <v>53131609</v>
      </c>
      <c r="DID1793" s="62">
        <v>53131609</v>
      </c>
      <c r="DIE1793" s="62">
        <v>53131609</v>
      </c>
      <c r="DIF1793" s="62">
        <v>53131609</v>
      </c>
      <c r="DIG1793" s="62">
        <v>53131609</v>
      </c>
      <c r="DIH1793" s="62">
        <v>53131609</v>
      </c>
      <c r="DII1793" s="62">
        <v>53131609</v>
      </c>
      <c r="DIJ1793" s="62">
        <v>53131609</v>
      </c>
      <c r="DIK1793" s="62">
        <v>53131609</v>
      </c>
      <c r="DIL1793" s="62">
        <v>53131609</v>
      </c>
      <c r="DIM1793" s="62">
        <v>53131609</v>
      </c>
      <c r="DIN1793" s="62">
        <v>53131609</v>
      </c>
      <c r="DIO1793" s="62">
        <v>53131609</v>
      </c>
      <c r="DIP1793" s="62">
        <v>53131609</v>
      </c>
      <c r="DIQ1793" s="62">
        <v>53131609</v>
      </c>
      <c r="DIR1793" s="62">
        <v>53131609</v>
      </c>
      <c r="DIS1793" s="62">
        <v>53131609</v>
      </c>
      <c r="DIT1793" s="62">
        <v>53131609</v>
      </c>
      <c r="DIU1793" s="62">
        <v>53131609</v>
      </c>
      <c r="DIV1793" s="62">
        <v>53131609</v>
      </c>
      <c r="DIW1793" s="62">
        <v>53131609</v>
      </c>
      <c r="DIX1793" s="62">
        <v>53131609</v>
      </c>
      <c r="DIY1793" s="62">
        <v>53131609</v>
      </c>
      <c r="DIZ1793" s="62">
        <v>53131609</v>
      </c>
      <c r="DJA1793" s="62">
        <v>53131609</v>
      </c>
      <c r="DJB1793" s="62">
        <v>53131609</v>
      </c>
      <c r="DJC1793" s="62">
        <v>53131609</v>
      </c>
      <c r="DJD1793" s="62">
        <v>53131609</v>
      </c>
      <c r="DJE1793" s="62">
        <v>53131609</v>
      </c>
      <c r="DJF1793" s="62">
        <v>53131609</v>
      </c>
      <c r="DJG1793" s="62">
        <v>53131609</v>
      </c>
      <c r="DJH1793" s="62">
        <v>53131609</v>
      </c>
      <c r="DJI1793" s="62">
        <v>53131609</v>
      </c>
      <c r="DJJ1793" s="62">
        <v>53131609</v>
      </c>
      <c r="DJK1793" s="62">
        <v>53131609</v>
      </c>
      <c r="DJL1793" s="62">
        <v>53131609</v>
      </c>
      <c r="DJM1793" s="62">
        <v>53131609</v>
      </c>
      <c r="DJN1793" s="62">
        <v>53131609</v>
      </c>
      <c r="DJO1793" s="62">
        <v>53131609</v>
      </c>
      <c r="DJP1793" s="62">
        <v>53131609</v>
      </c>
      <c r="DJQ1793" s="62">
        <v>53131609</v>
      </c>
      <c r="DJR1793" s="62">
        <v>53131609</v>
      </c>
      <c r="DJS1793" s="62">
        <v>53131609</v>
      </c>
      <c r="DJT1793" s="62">
        <v>53131609</v>
      </c>
      <c r="DJU1793" s="62">
        <v>53131609</v>
      </c>
      <c r="DJV1793" s="62">
        <v>53131609</v>
      </c>
      <c r="DJW1793" s="62">
        <v>53131609</v>
      </c>
      <c r="DJX1793" s="62">
        <v>53131609</v>
      </c>
      <c r="DJY1793" s="62">
        <v>53131609</v>
      </c>
      <c r="DJZ1793" s="62">
        <v>53131609</v>
      </c>
      <c r="DKA1793" s="62">
        <v>53131609</v>
      </c>
      <c r="DKB1793" s="62">
        <v>53131609</v>
      </c>
      <c r="DKC1793" s="62">
        <v>53131609</v>
      </c>
      <c r="DKD1793" s="62">
        <v>53131609</v>
      </c>
      <c r="DKE1793" s="62">
        <v>53131609</v>
      </c>
      <c r="DKF1793" s="62">
        <v>53131609</v>
      </c>
      <c r="DKG1793" s="62">
        <v>53131609</v>
      </c>
      <c r="DKH1793" s="62">
        <v>53131609</v>
      </c>
      <c r="DKI1793" s="62">
        <v>53131609</v>
      </c>
      <c r="DKJ1793" s="62">
        <v>53131609</v>
      </c>
      <c r="DKK1793" s="62">
        <v>53131609</v>
      </c>
      <c r="DKL1793" s="62">
        <v>53131609</v>
      </c>
      <c r="DKM1793" s="62">
        <v>53131609</v>
      </c>
      <c r="DKN1793" s="62">
        <v>53131609</v>
      </c>
      <c r="DKO1793" s="62">
        <v>53131609</v>
      </c>
      <c r="DKP1793" s="62">
        <v>53131609</v>
      </c>
      <c r="DKQ1793" s="62">
        <v>53131609</v>
      </c>
      <c r="DKR1793" s="62">
        <v>53131609</v>
      </c>
      <c r="DKS1793" s="62">
        <v>53131609</v>
      </c>
      <c r="DKT1793" s="62">
        <v>53131609</v>
      </c>
      <c r="DKU1793" s="62">
        <v>53131609</v>
      </c>
      <c r="DKV1793" s="62">
        <v>53131609</v>
      </c>
      <c r="DKW1793" s="62">
        <v>53131609</v>
      </c>
      <c r="DKX1793" s="62">
        <v>53131609</v>
      </c>
      <c r="DKY1793" s="62">
        <v>53131609</v>
      </c>
      <c r="DKZ1793" s="62">
        <v>53131609</v>
      </c>
      <c r="DLA1793" s="62">
        <v>53131609</v>
      </c>
      <c r="DLB1793" s="62">
        <v>53131609</v>
      </c>
      <c r="DLC1793" s="62">
        <v>53131609</v>
      </c>
      <c r="DLD1793" s="62">
        <v>53131609</v>
      </c>
      <c r="DLE1793" s="62">
        <v>53131609</v>
      </c>
      <c r="DLF1793" s="62">
        <v>53131609</v>
      </c>
      <c r="DLG1793" s="62">
        <v>53131609</v>
      </c>
      <c r="DLH1793" s="62">
        <v>53131609</v>
      </c>
      <c r="DLI1793" s="62">
        <v>53131609</v>
      </c>
      <c r="DLJ1793" s="62">
        <v>53131609</v>
      </c>
      <c r="DLK1793" s="62">
        <v>53131609</v>
      </c>
      <c r="DLL1793" s="62">
        <v>53131609</v>
      </c>
      <c r="DLM1793" s="62">
        <v>53131609</v>
      </c>
      <c r="DLN1793" s="62">
        <v>53131609</v>
      </c>
      <c r="DLO1793" s="62">
        <v>53131609</v>
      </c>
      <c r="DLP1793" s="62">
        <v>53131609</v>
      </c>
      <c r="DLQ1793" s="62">
        <v>53131609</v>
      </c>
      <c r="DLR1793" s="62">
        <v>53131609</v>
      </c>
      <c r="DLS1793" s="62">
        <v>53131609</v>
      </c>
      <c r="DLT1793" s="62">
        <v>53131609</v>
      </c>
      <c r="DLU1793" s="62">
        <v>53131609</v>
      </c>
      <c r="DLV1793" s="62">
        <v>53131609</v>
      </c>
      <c r="DLW1793" s="62">
        <v>53131609</v>
      </c>
      <c r="DLX1793" s="62">
        <v>53131609</v>
      </c>
      <c r="DLY1793" s="62">
        <v>53131609</v>
      </c>
      <c r="DLZ1793" s="62">
        <v>53131609</v>
      </c>
      <c r="DMA1793" s="62">
        <v>53131609</v>
      </c>
      <c r="DMB1793" s="62">
        <v>53131609</v>
      </c>
      <c r="DMC1793" s="62">
        <v>53131609</v>
      </c>
      <c r="DMD1793" s="62">
        <v>53131609</v>
      </c>
      <c r="DME1793" s="62">
        <v>53131609</v>
      </c>
      <c r="DMF1793" s="62">
        <v>53131609</v>
      </c>
      <c r="DMG1793" s="62">
        <v>53131609</v>
      </c>
      <c r="DMH1793" s="62">
        <v>53131609</v>
      </c>
      <c r="DMI1793" s="62">
        <v>53131609</v>
      </c>
      <c r="DMJ1793" s="62">
        <v>53131609</v>
      </c>
      <c r="DMK1793" s="62">
        <v>53131609</v>
      </c>
      <c r="DML1793" s="62">
        <v>53131609</v>
      </c>
      <c r="DMM1793" s="62">
        <v>53131609</v>
      </c>
      <c r="DMN1793" s="62">
        <v>53131609</v>
      </c>
      <c r="DMO1793" s="62">
        <v>53131609</v>
      </c>
      <c r="DMP1793" s="62">
        <v>53131609</v>
      </c>
      <c r="DMQ1793" s="62">
        <v>53131609</v>
      </c>
      <c r="DMR1793" s="62">
        <v>53131609</v>
      </c>
      <c r="DMS1793" s="62">
        <v>53131609</v>
      </c>
      <c r="DMT1793" s="62">
        <v>53131609</v>
      </c>
      <c r="DMU1793" s="62">
        <v>53131609</v>
      </c>
      <c r="DMV1793" s="62">
        <v>53131609</v>
      </c>
      <c r="DMW1793" s="62">
        <v>53131609</v>
      </c>
      <c r="DMX1793" s="62">
        <v>53131609</v>
      </c>
      <c r="DMY1793" s="62">
        <v>53131609</v>
      </c>
      <c r="DMZ1793" s="62">
        <v>53131609</v>
      </c>
      <c r="DNA1793" s="62">
        <v>53131609</v>
      </c>
      <c r="DNB1793" s="62">
        <v>53131609</v>
      </c>
      <c r="DNC1793" s="62">
        <v>53131609</v>
      </c>
      <c r="DND1793" s="62">
        <v>53131609</v>
      </c>
      <c r="DNE1793" s="62">
        <v>53131609</v>
      </c>
      <c r="DNF1793" s="62">
        <v>53131609</v>
      </c>
      <c r="DNG1793" s="62">
        <v>53131609</v>
      </c>
      <c r="DNH1793" s="62">
        <v>53131609</v>
      </c>
      <c r="DNI1793" s="62">
        <v>53131609</v>
      </c>
      <c r="DNJ1793" s="62">
        <v>53131609</v>
      </c>
      <c r="DNK1793" s="62">
        <v>53131609</v>
      </c>
      <c r="DNL1793" s="62">
        <v>53131609</v>
      </c>
      <c r="DNM1793" s="62">
        <v>53131609</v>
      </c>
      <c r="DNN1793" s="62">
        <v>53131609</v>
      </c>
      <c r="DNO1793" s="62">
        <v>53131609</v>
      </c>
      <c r="DNP1793" s="62">
        <v>53131609</v>
      </c>
      <c r="DNQ1793" s="62">
        <v>53131609</v>
      </c>
      <c r="DNR1793" s="62">
        <v>53131609</v>
      </c>
      <c r="DNS1793" s="62">
        <v>53131609</v>
      </c>
      <c r="DNT1793" s="62">
        <v>53131609</v>
      </c>
      <c r="DNU1793" s="62">
        <v>53131609</v>
      </c>
      <c r="DNV1793" s="62">
        <v>53131609</v>
      </c>
      <c r="DNW1793" s="62">
        <v>53131609</v>
      </c>
      <c r="DNX1793" s="62">
        <v>53131609</v>
      </c>
      <c r="DNY1793" s="62">
        <v>53131609</v>
      </c>
      <c r="DNZ1793" s="62">
        <v>53131609</v>
      </c>
      <c r="DOA1793" s="62">
        <v>53131609</v>
      </c>
      <c r="DOB1793" s="62">
        <v>53131609</v>
      </c>
      <c r="DOC1793" s="62">
        <v>53131609</v>
      </c>
      <c r="DOD1793" s="62">
        <v>53131609</v>
      </c>
      <c r="DOE1793" s="62">
        <v>53131609</v>
      </c>
      <c r="DOF1793" s="62">
        <v>53131609</v>
      </c>
      <c r="DOG1793" s="62">
        <v>53131609</v>
      </c>
      <c r="DOH1793" s="62">
        <v>53131609</v>
      </c>
      <c r="DOI1793" s="62">
        <v>53131609</v>
      </c>
      <c r="DOJ1793" s="62">
        <v>53131609</v>
      </c>
      <c r="DOK1793" s="62">
        <v>53131609</v>
      </c>
      <c r="DOL1793" s="62">
        <v>53131609</v>
      </c>
      <c r="DOM1793" s="62">
        <v>53131609</v>
      </c>
      <c r="DON1793" s="62">
        <v>53131609</v>
      </c>
      <c r="DOO1793" s="62">
        <v>53131609</v>
      </c>
      <c r="DOP1793" s="62">
        <v>53131609</v>
      </c>
      <c r="DOQ1793" s="62">
        <v>53131609</v>
      </c>
      <c r="DOR1793" s="62">
        <v>53131609</v>
      </c>
      <c r="DOS1793" s="62">
        <v>53131609</v>
      </c>
      <c r="DOT1793" s="62">
        <v>53131609</v>
      </c>
      <c r="DOU1793" s="62">
        <v>53131609</v>
      </c>
      <c r="DOV1793" s="62">
        <v>53131609</v>
      </c>
      <c r="DOW1793" s="62">
        <v>53131609</v>
      </c>
      <c r="DOX1793" s="62">
        <v>53131609</v>
      </c>
      <c r="DOY1793" s="62">
        <v>53131609</v>
      </c>
      <c r="DOZ1793" s="62">
        <v>53131609</v>
      </c>
      <c r="DPA1793" s="62">
        <v>53131609</v>
      </c>
      <c r="DPB1793" s="62">
        <v>53131609</v>
      </c>
      <c r="DPC1793" s="62">
        <v>53131609</v>
      </c>
      <c r="DPD1793" s="62">
        <v>53131609</v>
      </c>
      <c r="DPE1793" s="62">
        <v>53131609</v>
      </c>
      <c r="DPF1793" s="62">
        <v>53131609</v>
      </c>
      <c r="DPG1793" s="62">
        <v>53131609</v>
      </c>
      <c r="DPH1793" s="62">
        <v>53131609</v>
      </c>
      <c r="DPI1793" s="62">
        <v>53131609</v>
      </c>
      <c r="DPJ1793" s="62">
        <v>53131609</v>
      </c>
      <c r="DPK1793" s="62">
        <v>53131609</v>
      </c>
      <c r="DPL1793" s="62">
        <v>53131609</v>
      </c>
      <c r="DPM1793" s="62">
        <v>53131609</v>
      </c>
      <c r="DPN1793" s="62">
        <v>53131609</v>
      </c>
      <c r="DPO1793" s="62">
        <v>53131609</v>
      </c>
      <c r="DPP1793" s="62">
        <v>53131609</v>
      </c>
      <c r="DPQ1793" s="62">
        <v>53131609</v>
      </c>
      <c r="DPR1793" s="62">
        <v>53131609</v>
      </c>
      <c r="DPS1793" s="62">
        <v>53131609</v>
      </c>
      <c r="DPT1793" s="62">
        <v>53131609</v>
      </c>
      <c r="DPU1793" s="62">
        <v>53131609</v>
      </c>
      <c r="DPV1793" s="62">
        <v>53131609</v>
      </c>
      <c r="DPW1793" s="62">
        <v>53131609</v>
      </c>
      <c r="DPX1793" s="62">
        <v>53131609</v>
      </c>
      <c r="DPY1793" s="62">
        <v>53131609</v>
      </c>
      <c r="DPZ1793" s="62">
        <v>53131609</v>
      </c>
      <c r="DQA1793" s="62">
        <v>53131609</v>
      </c>
      <c r="DQB1793" s="62">
        <v>53131609</v>
      </c>
      <c r="DQC1793" s="62">
        <v>53131609</v>
      </c>
      <c r="DQD1793" s="62">
        <v>53131609</v>
      </c>
      <c r="DQE1793" s="62">
        <v>53131609</v>
      </c>
      <c r="DQF1793" s="62">
        <v>53131609</v>
      </c>
      <c r="DQG1793" s="62">
        <v>53131609</v>
      </c>
      <c r="DQH1793" s="62">
        <v>53131609</v>
      </c>
      <c r="DQI1793" s="62">
        <v>53131609</v>
      </c>
      <c r="DQJ1793" s="62">
        <v>53131609</v>
      </c>
      <c r="DQK1793" s="62">
        <v>53131609</v>
      </c>
      <c r="DQL1793" s="62">
        <v>53131609</v>
      </c>
      <c r="DQM1793" s="62">
        <v>53131609</v>
      </c>
      <c r="DQN1793" s="62">
        <v>53131609</v>
      </c>
      <c r="DQO1793" s="62">
        <v>53131609</v>
      </c>
      <c r="DQP1793" s="62">
        <v>53131609</v>
      </c>
      <c r="DQQ1793" s="62">
        <v>53131609</v>
      </c>
      <c r="DQR1793" s="62">
        <v>53131609</v>
      </c>
      <c r="DQS1793" s="62">
        <v>53131609</v>
      </c>
      <c r="DQT1793" s="62">
        <v>53131609</v>
      </c>
      <c r="DQU1793" s="62">
        <v>53131609</v>
      </c>
      <c r="DQV1793" s="62">
        <v>53131609</v>
      </c>
      <c r="DQW1793" s="62">
        <v>53131609</v>
      </c>
      <c r="DQX1793" s="62">
        <v>53131609</v>
      </c>
      <c r="DQY1793" s="62">
        <v>53131609</v>
      </c>
      <c r="DQZ1793" s="62">
        <v>53131609</v>
      </c>
      <c r="DRA1793" s="62">
        <v>53131609</v>
      </c>
      <c r="DRB1793" s="62">
        <v>53131609</v>
      </c>
      <c r="DRC1793" s="62">
        <v>53131609</v>
      </c>
      <c r="DRD1793" s="62">
        <v>53131609</v>
      </c>
      <c r="DRE1793" s="62">
        <v>53131609</v>
      </c>
      <c r="DRF1793" s="62">
        <v>53131609</v>
      </c>
      <c r="DRG1793" s="62">
        <v>53131609</v>
      </c>
      <c r="DRH1793" s="62">
        <v>53131609</v>
      </c>
      <c r="DRI1793" s="62">
        <v>53131609</v>
      </c>
      <c r="DRJ1793" s="62">
        <v>53131609</v>
      </c>
      <c r="DRK1793" s="62">
        <v>53131609</v>
      </c>
      <c r="DRL1793" s="62">
        <v>53131609</v>
      </c>
      <c r="DRM1793" s="62">
        <v>53131609</v>
      </c>
      <c r="DRN1793" s="62">
        <v>53131609</v>
      </c>
      <c r="DRO1793" s="62">
        <v>53131609</v>
      </c>
      <c r="DRP1793" s="62">
        <v>53131609</v>
      </c>
      <c r="DRQ1793" s="62">
        <v>53131609</v>
      </c>
      <c r="DRR1793" s="62">
        <v>53131609</v>
      </c>
      <c r="DRS1793" s="62">
        <v>53131609</v>
      </c>
      <c r="DRT1793" s="62">
        <v>53131609</v>
      </c>
      <c r="DRU1793" s="62">
        <v>53131609</v>
      </c>
      <c r="DRV1793" s="62">
        <v>53131609</v>
      </c>
      <c r="DRW1793" s="62">
        <v>53131609</v>
      </c>
      <c r="DRX1793" s="62">
        <v>53131609</v>
      </c>
      <c r="DRY1793" s="62">
        <v>53131609</v>
      </c>
      <c r="DRZ1793" s="62">
        <v>53131609</v>
      </c>
      <c r="DSA1793" s="62">
        <v>53131609</v>
      </c>
      <c r="DSB1793" s="62">
        <v>53131609</v>
      </c>
      <c r="DSC1793" s="62">
        <v>53131609</v>
      </c>
      <c r="DSD1793" s="62">
        <v>53131609</v>
      </c>
      <c r="DSE1793" s="62">
        <v>53131609</v>
      </c>
      <c r="DSF1793" s="62">
        <v>53131609</v>
      </c>
      <c r="DSG1793" s="62">
        <v>53131609</v>
      </c>
      <c r="DSH1793" s="62">
        <v>53131609</v>
      </c>
      <c r="DSI1793" s="62">
        <v>53131609</v>
      </c>
      <c r="DSJ1793" s="62">
        <v>53131609</v>
      </c>
      <c r="DSK1793" s="62">
        <v>53131609</v>
      </c>
      <c r="DSL1793" s="62">
        <v>53131609</v>
      </c>
      <c r="DSM1793" s="62">
        <v>53131609</v>
      </c>
      <c r="DSN1793" s="62">
        <v>53131609</v>
      </c>
      <c r="DSO1793" s="62">
        <v>53131609</v>
      </c>
      <c r="DSP1793" s="62">
        <v>53131609</v>
      </c>
      <c r="DSQ1793" s="62">
        <v>53131609</v>
      </c>
      <c r="DSR1793" s="62">
        <v>53131609</v>
      </c>
      <c r="DSS1793" s="62">
        <v>53131609</v>
      </c>
      <c r="DST1793" s="62">
        <v>53131609</v>
      </c>
      <c r="DSU1793" s="62">
        <v>53131609</v>
      </c>
      <c r="DSV1793" s="62">
        <v>53131609</v>
      </c>
      <c r="DSW1793" s="62">
        <v>53131609</v>
      </c>
      <c r="DSX1793" s="62">
        <v>53131609</v>
      </c>
      <c r="DSY1793" s="62">
        <v>53131609</v>
      </c>
      <c r="DSZ1793" s="62">
        <v>53131609</v>
      </c>
      <c r="DTA1793" s="62">
        <v>53131609</v>
      </c>
      <c r="DTB1793" s="62">
        <v>53131609</v>
      </c>
      <c r="DTC1793" s="62">
        <v>53131609</v>
      </c>
      <c r="DTD1793" s="62">
        <v>53131609</v>
      </c>
      <c r="DTE1793" s="62">
        <v>53131609</v>
      </c>
      <c r="DTF1793" s="62">
        <v>53131609</v>
      </c>
      <c r="DTG1793" s="62">
        <v>53131609</v>
      </c>
      <c r="DTH1793" s="62">
        <v>53131609</v>
      </c>
      <c r="DTI1793" s="62">
        <v>53131609</v>
      </c>
      <c r="DTJ1793" s="62">
        <v>53131609</v>
      </c>
      <c r="DTK1793" s="62">
        <v>53131609</v>
      </c>
      <c r="DTL1793" s="62">
        <v>53131609</v>
      </c>
      <c r="DTM1793" s="62">
        <v>53131609</v>
      </c>
      <c r="DTN1793" s="62">
        <v>53131609</v>
      </c>
      <c r="DTO1793" s="62">
        <v>53131609</v>
      </c>
      <c r="DTP1793" s="62">
        <v>53131609</v>
      </c>
      <c r="DTQ1793" s="62">
        <v>53131609</v>
      </c>
      <c r="DTR1793" s="62">
        <v>53131609</v>
      </c>
      <c r="DTS1793" s="62">
        <v>53131609</v>
      </c>
      <c r="DTT1793" s="62">
        <v>53131609</v>
      </c>
      <c r="DTU1793" s="62">
        <v>53131609</v>
      </c>
      <c r="DTV1793" s="62">
        <v>53131609</v>
      </c>
      <c r="DTW1793" s="62">
        <v>53131609</v>
      </c>
      <c r="DTX1793" s="62">
        <v>53131609</v>
      </c>
      <c r="DTY1793" s="62">
        <v>53131609</v>
      </c>
      <c r="DTZ1793" s="62">
        <v>53131609</v>
      </c>
      <c r="DUA1793" s="62">
        <v>53131609</v>
      </c>
      <c r="DUB1793" s="62">
        <v>53131609</v>
      </c>
      <c r="DUC1793" s="62">
        <v>53131609</v>
      </c>
      <c r="DUD1793" s="62">
        <v>53131609</v>
      </c>
      <c r="DUE1793" s="62">
        <v>53131609</v>
      </c>
      <c r="DUF1793" s="62">
        <v>53131609</v>
      </c>
      <c r="DUG1793" s="62">
        <v>53131609</v>
      </c>
      <c r="DUH1793" s="62">
        <v>53131609</v>
      </c>
      <c r="DUI1793" s="62">
        <v>53131609</v>
      </c>
      <c r="DUJ1793" s="62">
        <v>53131609</v>
      </c>
      <c r="DUK1793" s="62">
        <v>53131609</v>
      </c>
      <c r="DUL1793" s="62">
        <v>53131609</v>
      </c>
      <c r="DUM1793" s="62">
        <v>53131609</v>
      </c>
      <c r="DUN1793" s="62">
        <v>53131609</v>
      </c>
      <c r="DUO1793" s="62">
        <v>53131609</v>
      </c>
      <c r="DUP1793" s="62">
        <v>53131609</v>
      </c>
      <c r="DUQ1793" s="62">
        <v>53131609</v>
      </c>
      <c r="DUR1793" s="62">
        <v>53131609</v>
      </c>
      <c r="DUS1793" s="62">
        <v>53131609</v>
      </c>
      <c r="DUT1793" s="62">
        <v>53131609</v>
      </c>
      <c r="DUU1793" s="62">
        <v>53131609</v>
      </c>
      <c r="DUV1793" s="62">
        <v>53131609</v>
      </c>
      <c r="DUW1793" s="62">
        <v>53131609</v>
      </c>
      <c r="DUX1793" s="62">
        <v>53131609</v>
      </c>
      <c r="DUY1793" s="62">
        <v>53131609</v>
      </c>
      <c r="DUZ1793" s="62">
        <v>53131609</v>
      </c>
      <c r="DVA1793" s="62">
        <v>53131609</v>
      </c>
      <c r="DVB1793" s="62">
        <v>53131609</v>
      </c>
      <c r="DVC1793" s="62">
        <v>53131609</v>
      </c>
      <c r="DVD1793" s="62">
        <v>53131609</v>
      </c>
      <c r="DVE1793" s="62">
        <v>53131609</v>
      </c>
      <c r="DVF1793" s="62">
        <v>53131609</v>
      </c>
      <c r="DVG1793" s="62">
        <v>53131609</v>
      </c>
      <c r="DVH1793" s="62">
        <v>53131609</v>
      </c>
      <c r="DVI1793" s="62">
        <v>53131609</v>
      </c>
      <c r="DVJ1793" s="62">
        <v>53131609</v>
      </c>
      <c r="DVK1793" s="62">
        <v>53131609</v>
      </c>
      <c r="DVL1793" s="62">
        <v>53131609</v>
      </c>
      <c r="DVM1793" s="62">
        <v>53131609</v>
      </c>
      <c r="DVN1793" s="62">
        <v>53131609</v>
      </c>
      <c r="DVO1793" s="62">
        <v>53131609</v>
      </c>
      <c r="DVP1793" s="62">
        <v>53131609</v>
      </c>
      <c r="DVQ1793" s="62">
        <v>53131609</v>
      </c>
      <c r="DVR1793" s="62">
        <v>53131609</v>
      </c>
      <c r="DVS1793" s="62">
        <v>53131609</v>
      </c>
      <c r="DVT1793" s="62">
        <v>53131609</v>
      </c>
      <c r="DVU1793" s="62">
        <v>53131609</v>
      </c>
      <c r="DVV1793" s="62">
        <v>53131609</v>
      </c>
      <c r="DVW1793" s="62">
        <v>53131609</v>
      </c>
      <c r="DVX1793" s="62">
        <v>53131609</v>
      </c>
      <c r="DVY1793" s="62">
        <v>53131609</v>
      </c>
      <c r="DVZ1793" s="62">
        <v>53131609</v>
      </c>
      <c r="DWA1793" s="62">
        <v>53131609</v>
      </c>
      <c r="DWB1793" s="62">
        <v>53131609</v>
      </c>
      <c r="DWC1793" s="62">
        <v>53131609</v>
      </c>
      <c r="DWD1793" s="62">
        <v>53131609</v>
      </c>
      <c r="DWE1793" s="62">
        <v>53131609</v>
      </c>
      <c r="DWF1793" s="62">
        <v>53131609</v>
      </c>
      <c r="DWG1793" s="62">
        <v>53131609</v>
      </c>
      <c r="DWH1793" s="62">
        <v>53131609</v>
      </c>
      <c r="DWI1793" s="62">
        <v>53131609</v>
      </c>
      <c r="DWJ1793" s="62">
        <v>53131609</v>
      </c>
      <c r="DWK1793" s="62">
        <v>53131609</v>
      </c>
      <c r="DWL1793" s="62">
        <v>53131609</v>
      </c>
      <c r="DWM1793" s="62">
        <v>53131609</v>
      </c>
      <c r="DWN1793" s="62">
        <v>53131609</v>
      </c>
      <c r="DWO1793" s="62">
        <v>53131609</v>
      </c>
      <c r="DWP1793" s="62">
        <v>53131609</v>
      </c>
      <c r="DWQ1793" s="62">
        <v>53131609</v>
      </c>
      <c r="DWR1793" s="62">
        <v>53131609</v>
      </c>
      <c r="DWS1793" s="62">
        <v>53131609</v>
      </c>
      <c r="DWT1793" s="62">
        <v>53131609</v>
      </c>
      <c r="DWU1793" s="62">
        <v>53131609</v>
      </c>
      <c r="DWV1793" s="62">
        <v>53131609</v>
      </c>
      <c r="DWW1793" s="62">
        <v>53131609</v>
      </c>
      <c r="DWX1793" s="62">
        <v>53131609</v>
      </c>
      <c r="DWY1793" s="62">
        <v>53131609</v>
      </c>
      <c r="DWZ1793" s="62">
        <v>53131609</v>
      </c>
      <c r="DXA1793" s="62">
        <v>53131609</v>
      </c>
      <c r="DXB1793" s="62">
        <v>53131609</v>
      </c>
      <c r="DXC1793" s="62">
        <v>53131609</v>
      </c>
      <c r="DXD1793" s="62">
        <v>53131609</v>
      </c>
      <c r="DXE1793" s="62">
        <v>53131609</v>
      </c>
      <c r="DXF1793" s="62">
        <v>53131609</v>
      </c>
      <c r="DXG1793" s="62">
        <v>53131609</v>
      </c>
      <c r="DXH1793" s="62">
        <v>53131609</v>
      </c>
      <c r="DXI1793" s="62">
        <v>53131609</v>
      </c>
      <c r="DXJ1793" s="62">
        <v>53131609</v>
      </c>
      <c r="DXK1793" s="62">
        <v>53131609</v>
      </c>
      <c r="DXL1793" s="62">
        <v>53131609</v>
      </c>
      <c r="DXM1793" s="62">
        <v>53131609</v>
      </c>
      <c r="DXN1793" s="62">
        <v>53131609</v>
      </c>
      <c r="DXO1793" s="62">
        <v>53131609</v>
      </c>
      <c r="DXP1793" s="62">
        <v>53131609</v>
      </c>
      <c r="DXQ1793" s="62">
        <v>53131609</v>
      </c>
      <c r="DXR1793" s="62">
        <v>53131609</v>
      </c>
      <c r="DXS1793" s="62">
        <v>53131609</v>
      </c>
      <c r="DXT1793" s="62">
        <v>53131609</v>
      </c>
      <c r="DXU1793" s="62">
        <v>53131609</v>
      </c>
      <c r="DXV1793" s="62">
        <v>53131609</v>
      </c>
      <c r="DXW1793" s="62">
        <v>53131609</v>
      </c>
      <c r="DXX1793" s="62">
        <v>53131609</v>
      </c>
      <c r="DXY1793" s="62">
        <v>53131609</v>
      </c>
      <c r="DXZ1793" s="62">
        <v>53131609</v>
      </c>
      <c r="DYA1793" s="62">
        <v>53131609</v>
      </c>
      <c r="DYB1793" s="62">
        <v>53131609</v>
      </c>
      <c r="DYC1793" s="62">
        <v>53131609</v>
      </c>
      <c r="DYD1793" s="62">
        <v>53131609</v>
      </c>
      <c r="DYE1793" s="62">
        <v>53131609</v>
      </c>
      <c r="DYF1793" s="62">
        <v>53131609</v>
      </c>
      <c r="DYG1793" s="62">
        <v>53131609</v>
      </c>
      <c r="DYH1793" s="62">
        <v>53131609</v>
      </c>
      <c r="DYI1793" s="62">
        <v>53131609</v>
      </c>
      <c r="DYJ1793" s="62">
        <v>53131609</v>
      </c>
      <c r="DYK1793" s="62">
        <v>53131609</v>
      </c>
      <c r="DYL1793" s="62">
        <v>53131609</v>
      </c>
      <c r="DYM1793" s="62">
        <v>53131609</v>
      </c>
      <c r="DYN1793" s="62">
        <v>53131609</v>
      </c>
      <c r="DYO1793" s="62">
        <v>53131609</v>
      </c>
      <c r="DYP1793" s="62">
        <v>53131609</v>
      </c>
      <c r="DYQ1793" s="62">
        <v>53131609</v>
      </c>
      <c r="DYR1793" s="62">
        <v>53131609</v>
      </c>
      <c r="DYS1793" s="62">
        <v>53131609</v>
      </c>
      <c r="DYT1793" s="62">
        <v>53131609</v>
      </c>
      <c r="DYU1793" s="62">
        <v>53131609</v>
      </c>
      <c r="DYV1793" s="62">
        <v>53131609</v>
      </c>
      <c r="DYW1793" s="62">
        <v>53131609</v>
      </c>
      <c r="DYX1793" s="62">
        <v>53131609</v>
      </c>
      <c r="DYY1793" s="62">
        <v>53131609</v>
      </c>
      <c r="DYZ1793" s="62">
        <v>53131609</v>
      </c>
      <c r="DZA1793" s="62">
        <v>53131609</v>
      </c>
      <c r="DZB1793" s="62">
        <v>53131609</v>
      </c>
      <c r="DZC1793" s="62">
        <v>53131609</v>
      </c>
      <c r="DZD1793" s="62">
        <v>53131609</v>
      </c>
      <c r="DZE1793" s="62">
        <v>53131609</v>
      </c>
      <c r="DZF1793" s="62">
        <v>53131609</v>
      </c>
      <c r="DZG1793" s="62">
        <v>53131609</v>
      </c>
      <c r="DZH1793" s="62">
        <v>53131609</v>
      </c>
      <c r="DZI1793" s="62">
        <v>53131609</v>
      </c>
      <c r="DZJ1793" s="62">
        <v>53131609</v>
      </c>
      <c r="DZK1793" s="62">
        <v>53131609</v>
      </c>
      <c r="DZL1793" s="62">
        <v>53131609</v>
      </c>
      <c r="DZM1793" s="62">
        <v>53131609</v>
      </c>
      <c r="DZN1793" s="62">
        <v>53131609</v>
      </c>
      <c r="DZO1793" s="62">
        <v>53131609</v>
      </c>
      <c r="DZP1793" s="62">
        <v>53131609</v>
      </c>
      <c r="DZQ1793" s="62">
        <v>53131609</v>
      </c>
      <c r="DZR1793" s="62">
        <v>53131609</v>
      </c>
      <c r="DZS1793" s="62">
        <v>53131609</v>
      </c>
      <c r="DZT1793" s="62">
        <v>53131609</v>
      </c>
      <c r="DZU1793" s="62">
        <v>53131609</v>
      </c>
      <c r="DZV1793" s="62">
        <v>53131609</v>
      </c>
      <c r="DZW1793" s="62">
        <v>53131609</v>
      </c>
      <c r="DZX1793" s="62">
        <v>53131609</v>
      </c>
      <c r="DZY1793" s="62">
        <v>53131609</v>
      </c>
      <c r="DZZ1793" s="62">
        <v>53131609</v>
      </c>
      <c r="EAA1793" s="62">
        <v>53131609</v>
      </c>
      <c r="EAB1793" s="62">
        <v>53131609</v>
      </c>
      <c r="EAC1793" s="62">
        <v>53131609</v>
      </c>
      <c r="EAD1793" s="62">
        <v>53131609</v>
      </c>
      <c r="EAE1793" s="62">
        <v>53131609</v>
      </c>
      <c r="EAF1793" s="62">
        <v>53131609</v>
      </c>
      <c r="EAG1793" s="62">
        <v>53131609</v>
      </c>
      <c r="EAH1793" s="62">
        <v>53131609</v>
      </c>
      <c r="EAI1793" s="62">
        <v>53131609</v>
      </c>
      <c r="EAJ1793" s="62">
        <v>53131609</v>
      </c>
      <c r="EAK1793" s="62">
        <v>53131609</v>
      </c>
      <c r="EAL1793" s="62">
        <v>53131609</v>
      </c>
      <c r="EAM1793" s="62">
        <v>53131609</v>
      </c>
      <c r="EAN1793" s="62">
        <v>53131609</v>
      </c>
      <c r="EAO1793" s="62">
        <v>53131609</v>
      </c>
      <c r="EAP1793" s="62">
        <v>53131609</v>
      </c>
      <c r="EAQ1793" s="62">
        <v>53131609</v>
      </c>
      <c r="EAR1793" s="62">
        <v>53131609</v>
      </c>
      <c r="EAS1793" s="62">
        <v>53131609</v>
      </c>
      <c r="EAT1793" s="62">
        <v>53131609</v>
      </c>
      <c r="EAU1793" s="62">
        <v>53131609</v>
      </c>
      <c r="EAV1793" s="62">
        <v>53131609</v>
      </c>
      <c r="EAW1793" s="62">
        <v>53131609</v>
      </c>
      <c r="EAX1793" s="62">
        <v>53131609</v>
      </c>
      <c r="EAY1793" s="62">
        <v>53131609</v>
      </c>
      <c r="EAZ1793" s="62">
        <v>53131609</v>
      </c>
      <c r="EBA1793" s="62">
        <v>53131609</v>
      </c>
      <c r="EBB1793" s="62">
        <v>53131609</v>
      </c>
      <c r="EBC1793" s="62">
        <v>53131609</v>
      </c>
      <c r="EBD1793" s="62">
        <v>53131609</v>
      </c>
      <c r="EBE1793" s="62">
        <v>53131609</v>
      </c>
      <c r="EBF1793" s="62">
        <v>53131609</v>
      </c>
      <c r="EBG1793" s="62">
        <v>53131609</v>
      </c>
      <c r="EBH1793" s="62">
        <v>53131609</v>
      </c>
      <c r="EBI1793" s="62">
        <v>53131609</v>
      </c>
      <c r="EBJ1793" s="62">
        <v>53131609</v>
      </c>
      <c r="EBK1793" s="62">
        <v>53131609</v>
      </c>
      <c r="EBL1793" s="62">
        <v>53131609</v>
      </c>
      <c r="EBM1793" s="62">
        <v>53131609</v>
      </c>
      <c r="EBN1793" s="62">
        <v>53131609</v>
      </c>
      <c r="EBO1793" s="62">
        <v>53131609</v>
      </c>
      <c r="EBP1793" s="62">
        <v>53131609</v>
      </c>
      <c r="EBQ1793" s="62">
        <v>53131609</v>
      </c>
      <c r="EBR1793" s="62">
        <v>53131609</v>
      </c>
      <c r="EBS1793" s="62">
        <v>53131609</v>
      </c>
      <c r="EBT1793" s="62">
        <v>53131609</v>
      </c>
      <c r="EBU1793" s="62">
        <v>53131609</v>
      </c>
      <c r="EBV1793" s="62">
        <v>53131609</v>
      </c>
      <c r="EBW1793" s="62">
        <v>53131609</v>
      </c>
      <c r="EBX1793" s="62">
        <v>53131609</v>
      </c>
      <c r="EBY1793" s="62">
        <v>53131609</v>
      </c>
      <c r="EBZ1793" s="62">
        <v>53131609</v>
      </c>
      <c r="ECA1793" s="62">
        <v>53131609</v>
      </c>
      <c r="ECB1793" s="62">
        <v>53131609</v>
      </c>
      <c r="ECC1793" s="62">
        <v>53131609</v>
      </c>
      <c r="ECD1793" s="62">
        <v>53131609</v>
      </c>
      <c r="ECE1793" s="62">
        <v>53131609</v>
      </c>
      <c r="ECF1793" s="62">
        <v>53131609</v>
      </c>
      <c r="ECG1793" s="62">
        <v>53131609</v>
      </c>
      <c r="ECH1793" s="62">
        <v>53131609</v>
      </c>
      <c r="ECI1793" s="62">
        <v>53131609</v>
      </c>
      <c r="ECJ1793" s="62">
        <v>53131609</v>
      </c>
      <c r="ECK1793" s="62">
        <v>53131609</v>
      </c>
      <c r="ECL1793" s="62">
        <v>53131609</v>
      </c>
      <c r="ECM1793" s="62">
        <v>53131609</v>
      </c>
      <c r="ECN1793" s="62">
        <v>53131609</v>
      </c>
      <c r="ECO1793" s="62">
        <v>53131609</v>
      </c>
      <c r="ECP1793" s="62">
        <v>53131609</v>
      </c>
      <c r="ECQ1793" s="62">
        <v>53131609</v>
      </c>
      <c r="ECR1793" s="62">
        <v>53131609</v>
      </c>
      <c r="ECS1793" s="62">
        <v>53131609</v>
      </c>
      <c r="ECT1793" s="62">
        <v>53131609</v>
      </c>
      <c r="ECU1793" s="62">
        <v>53131609</v>
      </c>
      <c r="ECV1793" s="62">
        <v>53131609</v>
      </c>
      <c r="ECW1793" s="62">
        <v>53131609</v>
      </c>
      <c r="ECX1793" s="62">
        <v>53131609</v>
      </c>
      <c r="ECY1793" s="62">
        <v>53131609</v>
      </c>
      <c r="ECZ1793" s="62">
        <v>53131609</v>
      </c>
      <c r="EDA1793" s="62">
        <v>53131609</v>
      </c>
      <c r="EDB1793" s="62">
        <v>53131609</v>
      </c>
      <c r="EDC1793" s="62">
        <v>53131609</v>
      </c>
      <c r="EDD1793" s="62">
        <v>53131609</v>
      </c>
      <c r="EDE1793" s="62">
        <v>53131609</v>
      </c>
      <c r="EDF1793" s="62">
        <v>53131609</v>
      </c>
      <c r="EDG1793" s="62">
        <v>53131609</v>
      </c>
      <c r="EDH1793" s="62">
        <v>53131609</v>
      </c>
      <c r="EDI1793" s="62">
        <v>53131609</v>
      </c>
      <c r="EDJ1793" s="62">
        <v>53131609</v>
      </c>
      <c r="EDK1793" s="62">
        <v>53131609</v>
      </c>
      <c r="EDL1793" s="62">
        <v>53131609</v>
      </c>
      <c r="EDM1793" s="62">
        <v>53131609</v>
      </c>
      <c r="EDN1793" s="62">
        <v>53131609</v>
      </c>
      <c r="EDO1793" s="62">
        <v>53131609</v>
      </c>
      <c r="EDP1793" s="62">
        <v>53131609</v>
      </c>
      <c r="EDQ1793" s="62">
        <v>53131609</v>
      </c>
      <c r="EDR1793" s="62">
        <v>53131609</v>
      </c>
      <c r="EDS1793" s="62">
        <v>53131609</v>
      </c>
      <c r="EDT1793" s="62">
        <v>53131609</v>
      </c>
      <c r="EDU1793" s="62">
        <v>53131609</v>
      </c>
      <c r="EDV1793" s="62">
        <v>53131609</v>
      </c>
      <c r="EDW1793" s="62">
        <v>53131609</v>
      </c>
      <c r="EDX1793" s="62">
        <v>53131609</v>
      </c>
      <c r="EDY1793" s="62">
        <v>53131609</v>
      </c>
      <c r="EDZ1793" s="62">
        <v>53131609</v>
      </c>
      <c r="EEA1793" s="62">
        <v>53131609</v>
      </c>
      <c r="EEB1793" s="62">
        <v>53131609</v>
      </c>
      <c r="EEC1793" s="62">
        <v>53131609</v>
      </c>
      <c r="EED1793" s="62">
        <v>53131609</v>
      </c>
      <c r="EEE1793" s="62">
        <v>53131609</v>
      </c>
      <c r="EEF1793" s="62">
        <v>53131609</v>
      </c>
      <c r="EEG1793" s="62">
        <v>53131609</v>
      </c>
      <c r="EEH1793" s="62">
        <v>53131609</v>
      </c>
      <c r="EEI1793" s="62">
        <v>53131609</v>
      </c>
      <c r="EEJ1793" s="62">
        <v>53131609</v>
      </c>
      <c r="EEK1793" s="62">
        <v>53131609</v>
      </c>
      <c r="EEL1793" s="62">
        <v>53131609</v>
      </c>
      <c r="EEM1793" s="62">
        <v>53131609</v>
      </c>
      <c r="EEN1793" s="62">
        <v>53131609</v>
      </c>
      <c r="EEO1793" s="62">
        <v>53131609</v>
      </c>
      <c r="EEP1793" s="62">
        <v>53131609</v>
      </c>
      <c r="EEQ1793" s="62">
        <v>53131609</v>
      </c>
      <c r="EER1793" s="62">
        <v>53131609</v>
      </c>
      <c r="EES1793" s="62">
        <v>53131609</v>
      </c>
      <c r="EET1793" s="62">
        <v>53131609</v>
      </c>
      <c r="EEU1793" s="62">
        <v>53131609</v>
      </c>
      <c r="EEV1793" s="62">
        <v>53131609</v>
      </c>
      <c r="EEW1793" s="62">
        <v>53131609</v>
      </c>
      <c r="EEX1793" s="62">
        <v>53131609</v>
      </c>
      <c r="EEY1793" s="62">
        <v>53131609</v>
      </c>
      <c r="EEZ1793" s="62">
        <v>53131609</v>
      </c>
      <c r="EFA1793" s="62">
        <v>53131609</v>
      </c>
      <c r="EFB1793" s="62">
        <v>53131609</v>
      </c>
      <c r="EFC1793" s="62">
        <v>53131609</v>
      </c>
      <c r="EFD1793" s="62">
        <v>53131609</v>
      </c>
      <c r="EFE1793" s="62">
        <v>53131609</v>
      </c>
      <c r="EFF1793" s="62">
        <v>53131609</v>
      </c>
      <c r="EFG1793" s="62">
        <v>53131609</v>
      </c>
      <c r="EFH1793" s="62">
        <v>53131609</v>
      </c>
      <c r="EFI1793" s="62">
        <v>53131609</v>
      </c>
      <c r="EFJ1793" s="62">
        <v>53131609</v>
      </c>
      <c r="EFK1793" s="62">
        <v>53131609</v>
      </c>
      <c r="EFL1793" s="62">
        <v>53131609</v>
      </c>
      <c r="EFM1793" s="62">
        <v>53131609</v>
      </c>
      <c r="EFN1793" s="62">
        <v>53131609</v>
      </c>
      <c r="EFO1793" s="62">
        <v>53131609</v>
      </c>
      <c r="EFP1793" s="62">
        <v>53131609</v>
      </c>
      <c r="EFQ1793" s="62">
        <v>53131609</v>
      </c>
      <c r="EFR1793" s="62">
        <v>53131609</v>
      </c>
      <c r="EFS1793" s="62">
        <v>53131609</v>
      </c>
      <c r="EFT1793" s="62">
        <v>53131609</v>
      </c>
      <c r="EFU1793" s="62">
        <v>53131609</v>
      </c>
      <c r="EFV1793" s="62">
        <v>53131609</v>
      </c>
      <c r="EFW1793" s="62">
        <v>53131609</v>
      </c>
      <c r="EFX1793" s="62">
        <v>53131609</v>
      </c>
      <c r="EFY1793" s="62">
        <v>53131609</v>
      </c>
      <c r="EFZ1793" s="62">
        <v>53131609</v>
      </c>
      <c r="EGA1793" s="62">
        <v>53131609</v>
      </c>
      <c r="EGB1793" s="62">
        <v>53131609</v>
      </c>
      <c r="EGC1793" s="62">
        <v>53131609</v>
      </c>
      <c r="EGD1793" s="62">
        <v>53131609</v>
      </c>
      <c r="EGE1793" s="62">
        <v>53131609</v>
      </c>
      <c r="EGF1793" s="62">
        <v>53131609</v>
      </c>
      <c r="EGG1793" s="62">
        <v>53131609</v>
      </c>
      <c r="EGH1793" s="62">
        <v>53131609</v>
      </c>
      <c r="EGI1793" s="62">
        <v>53131609</v>
      </c>
      <c r="EGJ1793" s="62">
        <v>53131609</v>
      </c>
      <c r="EGK1793" s="62">
        <v>53131609</v>
      </c>
      <c r="EGL1793" s="62">
        <v>53131609</v>
      </c>
      <c r="EGM1793" s="62">
        <v>53131609</v>
      </c>
      <c r="EGN1793" s="62">
        <v>53131609</v>
      </c>
      <c r="EGO1793" s="62">
        <v>53131609</v>
      </c>
      <c r="EGP1793" s="62">
        <v>53131609</v>
      </c>
      <c r="EGQ1793" s="62">
        <v>53131609</v>
      </c>
      <c r="EGR1793" s="62">
        <v>53131609</v>
      </c>
      <c r="EGS1793" s="62">
        <v>53131609</v>
      </c>
      <c r="EGT1793" s="62">
        <v>53131609</v>
      </c>
      <c r="EGU1793" s="62">
        <v>53131609</v>
      </c>
      <c r="EGV1793" s="62">
        <v>53131609</v>
      </c>
      <c r="EGW1793" s="62">
        <v>53131609</v>
      </c>
      <c r="EGX1793" s="62">
        <v>53131609</v>
      </c>
      <c r="EGY1793" s="62">
        <v>53131609</v>
      </c>
      <c r="EGZ1793" s="62">
        <v>53131609</v>
      </c>
      <c r="EHA1793" s="62">
        <v>53131609</v>
      </c>
      <c r="EHB1793" s="62">
        <v>53131609</v>
      </c>
      <c r="EHC1793" s="62">
        <v>53131609</v>
      </c>
      <c r="EHD1793" s="62">
        <v>53131609</v>
      </c>
      <c r="EHE1793" s="62">
        <v>53131609</v>
      </c>
      <c r="EHF1793" s="62">
        <v>53131609</v>
      </c>
      <c r="EHG1793" s="62">
        <v>53131609</v>
      </c>
      <c r="EHH1793" s="62">
        <v>53131609</v>
      </c>
      <c r="EHI1793" s="62">
        <v>53131609</v>
      </c>
      <c r="EHJ1793" s="62">
        <v>53131609</v>
      </c>
      <c r="EHK1793" s="62">
        <v>53131609</v>
      </c>
      <c r="EHL1793" s="62">
        <v>53131609</v>
      </c>
      <c r="EHM1793" s="62">
        <v>53131609</v>
      </c>
      <c r="EHN1793" s="62">
        <v>53131609</v>
      </c>
      <c r="EHO1793" s="62">
        <v>53131609</v>
      </c>
      <c r="EHP1793" s="62">
        <v>53131609</v>
      </c>
      <c r="EHQ1793" s="62">
        <v>53131609</v>
      </c>
      <c r="EHR1793" s="62">
        <v>53131609</v>
      </c>
      <c r="EHS1793" s="62">
        <v>53131609</v>
      </c>
      <c r="EHT1793" s="62">
        <v>53131609</v>
      </c>
      <c r="EHU1793" s="62">
        <v>53131609</v>
      </c>
      <c r="EHV1793" s="62">
        <v>53131609</v>
      </c>
      <c r="EHW1793" s="62">
        <v>53131609</v>
      </c>
      <c r="EHX1793" s="62">
        <v>53131609</v>
      </c>
      <c r="EHY1793" s="62">
        <v>53131609</v>
      </c>
      <c r="EHZ1793" s="62">
        <v>53131609</v>
      </c>
      <c r="EIA1793" s="62">
        <v>53131609</v>
      </c>
      <c r="EIB1793" s="62">
        <v>53131609</v>
      </c>
      <c r="EIC1793" s="62">
        <v>53131609</v>
      </c>
      <c r="EID1793" s="62">
        <v>53131609</v>
      </c>
      <c r="EIE1793" s="62">
        <v>53131609</v>
      </c>
      <c r="EIF1793" s="62">
        <v>53131609</v>
      </c>
      <c r="EIG1793" s="62">
        <v>53131609</v>
      </c>
      <c r="EIH1793" s="62">
        <v>53131609</v>
      </c>
      <c r="EII1793" s="62">
        <v>53131609</v>
      </c>
      <c r="EIJ1793" s="62">
        <v>53131609</v>
      </c>
      <c r="EIK1793" s="62">
        <v>53131609</v>
      </c>
      <c r="EIL1793" s="62">
        <v>53131609</v>
      </c>
      <c r="EIM1793" s="62">
        <v>53131609</v>
      </c>
      <c r="EIN1793" s="62">
        <v>53131609</v>
      </c>
      <c r="EIO1793" s="62">
        <v>53131609</v>
      </c>
      <c r="EIP1793" s="62">
        <v>53131609</v>
      </c>
      <c r="EIQ1793" s="62">
        <v>53131609</v>
      </c>
      <c r="EIR1793" s="62">
        <v>53131609</v>
      </c>
      <c r="EIS1793" s="62">
        <v>53131609</v>
      </c>
      <c r="EIT1793" s="62">
        <v>53131609</v>
      </c>
      <c r="EIU1793" s="62">
        <v>53131609</v>
      </c>
      <c r="EIV1793" s="62">
        <v>53131609</v>
      </c>
      <c r="EIW1793" s="62">
        <v>53131609</v>
      </c>
      <c r="EIX1793" s="62">
        <v>53131609</v>
      </c>
      <c r="EIY1793" s="62">
        <v>53131609</v>
      </c>
      <c r="EIZ1793" s="62">
        <v>53131609</v>
      </c>
      <c r="EJA1793" s="62">
        <v>53131609</v>
      </c>
      <c r="EJB1793" s="62">
        <v>53131609</v>
      </c>
      <c r="EJC1793" s="62">
        <v>53131609</v>
      </c>
      <c r="EJD1793" s="62">
        <v>53131609</v>
      </c>
      <c r="EJE1793" s="62">
        <v>53131609</v>
      </c>
      <c r="EJF1793" s="62">
        <v>53131609</v>
      </c>
      <c r="EJG1793" s="62">
        <v>53131609</v>
      </c>
      <c r="EJH1793" s="62">
        <v>53131609</v>
      </c>
      <c r="EJI1793" s="62">
        <v>53131609</v>
      </c>
      <c r="EJJ1793" s="62">
        <v>53131609</v>
      </c>
      <c r="EJK1793" s="62">
        <v>53131609</v>
      </c>
      <c r="EJL1793" s="62">
        <v>53131609</v>
      </c>
      <c r="EJM1793" s="62">
        <v>53131609</v>
      </c>
      <c r="EJN1793" s="62">
        <v>53131609</v>
      </c>
      <c r="EJO1793" s="62">
        <v>53131609</v>
      </c>
      <c r="EJP1793" s="62">
        <v>53131609</v>
      </c>
      <c r="EJQ1793" s="62">
        <v>53131609</v>
      </c>
      <c r="EJR1793" s="62">
        <v>53131609</v>
      </c>
      <c r="EJS1793" s="62">
        <v>53131609</v>
      </c>
      <c r="EJT1793" s="62">
        <v>53131609</v>
      </c>
      <c r="EJU1793" s="62">
        <v>53131609</v>
      </c>
      <c r="EJV1793" s="62">
        <v>53131609</v>
      </c>
      <c r="EJW1793" s="62">
        <v>53131609</v>
      </c>
      <c r="EJX1793" s="62">
        <v>53131609</v>
      </c>
      <c r="EJY1793" s="62">
        <v>53131609</v>
      </c>
      <c r="EJZ1793" s="62">
        <v>53131609</v>
      </c>
      <c r="EKA1793" s="62">
        <v>53131609</v>
      </c>
      <c r="EKB1793" s="62">
        <v>53131609</v>
      </c>
      <c r="EKC1793" s="62">
        <v>53131609</v>
      </c>
      <c r="EKD1793" s="62">
        <v>53131609</v>
      </c>
      <c r="EKE1793" s="62">
        <v>53131609</v>
      </c>
      <c r="EKF1793" s="62">
        <v>53131609</v>
      </c>
      <c r="EKG1793" s="62">
        <v>53131609</v>
      </c>
      <c r="EKH1793" s="62">
        <v>53131609</v>
      </c>
      <c r="EKI1793" s="62">
        <v>53131609</v>
      </c>
      <c r="EKJ1793" s="62">
        <v>53131609</v>
      </c>
      <c r="EKK1793" s="62">
        <v>53131609</v>
      </c>
      <c r="EKL1793" s="62">
        <v>53131609</v>
      </c>
      <c r="EKM1793" s="62">
        <v>53131609</v>
      </c>
      <c r="EKN1793" s="62">
        <v>53131609</v>
      </c>
      <c r="EKO1793" s="62">
        <v>53131609</v>
      </c>
      <c r="EKP1793" s="62">
        <v>53131609</v>
      </c>
      <c r="EKQ1793" s="62">
        <v>53131609</v>
      </c>
      <c r="EKR1793" s="62">
        <v>53131609</v>
      </c>
      <c r="EKS1793" s="62">
        <v>53131609</v>
      </c>
      <c r="EKT1793" s="62">
        <v>53131609</v>
      </c>
      <c r="EKU1793" s="62">
        <v>53131609</v>
      </c>
      <c r="EKV1793" s="62">
        <v>53131609</v>
      </c>
      <c r="EKW1793" s="62">
        <v>53131609</v>
      </c>
      <c r="EKX1793" s="62">
        <v>53131609</v>
      </c>
      <c r="EKY1793" s="62">
        <v>53131609</v>
      </c>
      <c r="EKZ1793" s="62">
        <v>53131609</v>
      </c>
      <c r="ELA1793" s="62">
        <v>53131609</v>
      </c>
      <c r="ELB1793" s="62">
        <v>53131609</v>
      </c>
      <c r="ELC1793" s="62">
        <v>53131609</v>
      </c>
      <c r="ELD1793" s="62">
        <v>53131609</v>
      </c>
      <c r="ELE1793" s="62">
        <v>53131609</v>
      </c>
      <c r="ELF1793" s="62">
        <v>53131609</v>
      </c>
      <c r="ELG1793" s="62">
        <v>53131609</v>
      </c>
      <c r="ELH1793" s="62">
        <v>53131609</v>
      </c>
      <c r="ELI1793" s="62">
        <v>53131609</v>
      </c>
      <c r="ELJ1793" s="62">
        <v>53131609</v>
      </c>
      <c r="ELK1793" s="62">
        <v>53131609</v>
      </c>
      <c r="ELL1793" s="62">
        <v>53131609</v>
      </c>
      <c r="ELM1793" s="62">
        <v>53131609</v>
      </c>
      <c r="ELN1793" s="62">
        <v>53131609</v>
      </c>
      <c r="ELO1793" s="62">
        <v>53131609</v>
      </c>
      <c r="ELP1793" s="62">
        <v>53131609</v>
      </c>
      <c r="ELQ1793" s="62">
        <v>53131609</v>
      </c>
      <c r="ELR1793" s="62">
        <v>53131609</v>
      </c>
      <c r="ELS1793" s="62">
        <v>53131609</v>
      </c>
      <c r="ELT1793" s="62">
        <v>53131609</v>
      </c>
      <c r="ELU1793" s="62">
        <v>53131609</v>
      </c>
      <c r="ELV1793" s="62">
        <v>53131609</v>
      </c>
      <c r="ELW1793" s="62">
        <v>53131609</v>
      </c>
      <c r="ELX1793" s="62">
        <v>53131609</v>
      </c>
      <c r="ELY1793" s="62">
        <v>53131609</v>
      </c>
      <c r="ELZ1793" s="62">
        <v>53131609</v>
      </c>
      <c r="EMA1793" s="62">
        <v>53131609</v>
      </c>
      <c r="EMB1793" s="62">
        <v>53131609</v>
      </c>
      <c r="EMC1793" s="62">
        <v>53131609</v>
      </c>
      <c r="EMD1793" s="62">
        <v>53131609</v>
      </c>
      <c r="EME1793" s="62">
        <v>53131609</v>
      </c>
      <c r="EMF1793" s="62">
        <v>53131609</v>
      </c>
      <c r="EMG1793" s="62">
        <v>53131609</v>
      </c>
      <c r="EMH1793" s="62">
        <v>53131609</v>
      </c>
      <c r="EMI1793" s="62">
        <v>53131609</v>
      </c>
      <c r="EMJ1793" s="62">
        <v>53131609</v>
      </c>
      <c r="EMK1793" s="62">
        <v>53131609</v>
      </c>
      <c r="EML1793" s="62">
        <v>53131609</v>
      </c>
      <c r="EMM1793" s="62">
        <v>53131609</v>
      </c>
      <c r="EMN1793" s="62">
        <v>53131609</v>
      </c>
      <c r="EMO1793" s="62">
        <v>53131609</v>
      </c>
      <c r="EMP1793" s="62">
        <v>53131609</v>
      </c>
      <c r="EMQ1793" s="62">
        <v>53131609</v>
      </c>
      <c r="EMR1793" s="62">
        <v>53131609</v>
      </c>
      <c r="EMS1793" s="62">
        <v>53131609</v>
      </c>
      <c r="EMT1793" s="62">
        <v>53131609</v>
      </c>
      <c r="EMU1793" s="62">
        <v>53131609</v>
      </c>
      <c r="EMV1793" s="62">
        <v>53131609</v>
      </c>
      <c r="EMW1793" s="62">
        <v>53131609</v>
      </c>
      <c r="EMX1793" s="62">
        <v>53131609</v>
      </c>
      <c r="EMY1793" s="62">
        <v>53131609</v>
      </c>
      <c r="EMZ1793" s="62">
        <v>53131609</v>
      </c>
      <c r="ENA1793" s="62">
        <v>53131609</v>
      </c>
      <c r="ENB1793" s="62">
        <v>53131609</v>
      </c>
      <c r="ENC1793" s="62">
        <v>53131609</v>
      </c>
      <c r="END1793" s="62">
        <v>53131609</v>
      </c>
      <c r="ENE1793" s="62">
        <v>53131609</v>
      </c>
      <c r="ENF1793" s="62">
        <v>53131609</v>
      </c>
      <c r="ENG1793" s="62">
        <v>53131609</v>
      </c>
      <c r="ENH1793" s="62">
        <v>53131609</v>
      </c>
      <c r="ENI1793" s="62">
        <v>53131609</v>
      </c>
      <c r="ENJ1793" s="62">
        <v>53131609</v>
      </c>
      <c r="ENK1793" s="62">
        <v>53131609</v>
      </c>
      <c r="ENL1793" s="62">
        <v>53131609</v>
      </c>
      <c r="ENM1793" s="62">
        <v>53131609</v>
      </c>
      <c r="ENN1793" s="62">
        <v>53131609</v>
      </c>
      <c r="ENO1793" s="62">
        <v>53131609</v>
      </c>
      <c r="ENP1793" s="62">
        <v>53131609</v>
      </c>
      <c r="ENQ1793" s="62">
        <v>53131609</v>
      </c>
      <c r="ENR1793" s="62">
        <v>53131609</v>
      </c>
      <c r="ENS1793" s="62">
        <v>53131609</v>
      </c>
      <c r="ENT1793" s="62">
        <v>53131609</v>
      </c>
      <c r="ENU1793" s="62">
        <v>53131609</v>
      </c>
      <c r="ENV1793" s="62">
        <v>53131609</v>
      </c>
      <c r="ENW1793" s="62">
        <v>53131609</v>
      </c>
      <c r="ENX1793" s="62">
        <v>53131609</v>
      </c>
      <c r="ENY1793" s="62">
        <v>53131609</v>
      </c>
      <c r="ENZ1793" s="62">
        <v>53131609</v>
      </c>
      <c r="EOA1793" s="62">
        <v>53131609</v>
      </c>
      <c r="EOB1793" s="62">
        <v>53131609</v>
      </c>
      <c r="EOC1793" s="62">
        <v>53131609</v>
      </c>
      <c r="EOD1793" s="62">
        <v>53131609</v>
      </c>
      <c r="EOE1793" s="62">
        <v>53131609</v>
      </c>
      <c r="EOF1793" s="62">
        <v>53131609</v>
      </c>
      <c r="EOG1793" s="62">
        <v>53131609</v>
      </c>
      <c r="EOH1793" s="62">
        <v>53131609</v>
      </c>
      <c r="EOI1793" s="62">
        <v>53131609</v>
      </c>
      <c r="EOJ1793" s="62">
        <v>53131609</v>
      </c>
      <c r="EOK1793" s="62">
        <v>53131609</v>
      </c>
      <c r="EOL1793" s="62">
        <v>53131609</v>
      </c>
      <c r="EOM1793" s="62">
        <v>53131609</v>
      </c>
      <c r="EON1793" s="62">
        <v>53131609</v>
      </c>
      <c r="EOO1793" s="62">
        <v>53131609</v>
      </c>
      <c r="EOP1793" s="62">
        <v>53131609</v>
      </c>
      <c r="EOQ1793" s="62">
        <v>53131609</v>
      </c>
      <c r="EOR1793" s="62">
        <v>53131609</v>
      </c>
      <c r="EOS1793" s="62">
        <v>53131609</v>
      </c>
      <c r="EOT1793" s="62">
        <v>53131609</v>
      </c>
      <c r="EOU1793" s="62">
        <v>53131609</v>
      </c>
      <c r="EOV1793" s="62">
        <v>53131609</v>
      </c>
      <c r="EOW1793" s="62">
        <v>53131609</v>
      </c>
      <c r="EOX1793" s="62">
        <v>53131609</v>
      </c>
      <c r="EOY1793" s="62">
        <v>53131609</v>
      </c>
      <c r="EOZ1793" s="62">
        <v>53131609</v>
      </c>
      <c r="EPA1793" s="62">
        <v>53131609</v>
      </c>
      <c r="EPB1793" s="62">
        <v>53131609</v>
      </c>
      <c r="EPC1793" s="62">
        <v>53131609</v>
      </c>
      <c r="EPD1793" s="62">
        <v>53131609</v>
      </c>
      <c r="EPE1793" s="62">
        <v>53131609</v>
      </c>
      <c r="EPF1793" s="62">
        <v>53131609</v>
      </c>
      <c r="EPG1793" s="62">
        <v>53131609</v>
      </c>
      <c r="EPH1793" s="62">
        <v>53131609</v>
      </c>
      <c r="EPI1793" s="62">
        <v>53131609</v>
      </c>
      <c r="EPJ1793" s="62">
        <v>53131609</v>
      </c>
      <c r="EPK1793" s="62">
        <v>53131609</v>
      </c>
      <c r="EPL1793" s="62">
        <v>53131609</v>
      </c>
      <c r="EPM1793" s="62">
        <v>53131609</v>
      </c>
      <c r="EPN1793" s="62">
        <v>53131609</v>
      </c>
      <c r="EPO1793" s="62">
        <v>53131609</v>
      </c>
      <c r="EPP1793" s="62">
        <v>53131609</v>
      </c>
      <c r="EPQ1793" s="62">
        <v>53131609</v>
      </c>
      <c r="EPR1793" s="62">
        <v>53131609</v>
      </c>
      <c r="EPS1793" s="62">
        <v>53131609</v>
      </c>
      <c r="EPT1793" s="62">
        <v>53131609</v>
      </c>
      <c r="EPU1793" s="62">
        <v>53131609</v>
      </c>
      <c r="EPV1793" s="62">
        <v>53131609</v>
      </c>
      <c r="EPW1793" s="62">
        <v>53131609</v>
      </c>
      <c r="EPX1793" s="62">
        <v>53131609</v>
      </c>
      <c r="EPY1793" s="62">
        <v>53131609</v>
      </c>
      <c r="EPZ1793" s="62">
        <v>53131609</v>
      </c>
      <c r="EQA1793" s="62">
        <v>53131609</v>
      </c>
      <c r="EQB1793" s="62">
        <v>53131609</v>
      </c>
      <c r="EQC1793" s="62">
        <v>53131609</v>
      </c>
      <c r="EQD1793" s="62">
        <v>53131609</v>
      </c>
      <c r="EQE1793" s="62">
        <v>53131609</v>
      </c>
      <c r="EQF1793" s="62">
        <v>53131609</v>
      </c>
      <c r="EQG1793" s="62">
        <v>53131609</v>
      </c>
      <c r="EQH1793" s="62">
        <v>53131609</v>
      </c>
      <c r="EQI1793" s="62">
        <v>53131609</v>
      </c>
      <c r="EQJ1793" s="62">
        <v>53131609</v>
      </c>
      <c r="EQK1793" s="62">
        <v>53131609</v>
      </c>
      <c r="EQL1793" s="62">
        <v>53131609</v>
      </c>
      <c r="EQM1793" s="62">
        <v>53131609</v>
      </c>
      <c r="EQN1793" s="62">
        <v>53131609</v>
      </c>
      <c r="EQO1793" s="62">
        <v>53131609</v>
      </c>
      <c r="EQP1793" s="62">
        <v>53131609</v>
      </c>
      <c r="EQQ1793" s="62">
        <v>53131609</v>
      </c>
      <c r="EQR1793" s="62">
        <v>53131609</v>
      </c>
      <c r="EQS1793" s="62">
        <v>53131609</v>
      </c>
      <c r="EQT1793" s="62">
        <v>53131609</v>
      </c>
      <c r="EQU1793" s="62">
        <v>53131609</v>
      </c>
      <c r="EQV1793" s="62">
        <v>53131609</v>
      </c>
      <c r="EQW1793" s="62">
        <v>53131609</v>
      </c>
      <c r="EQX1793" s="62">
        <v>53131609</v>
      </c>
      <c r="EQY1793" s="62">
        <v>53131609</v>
      </c>
      <c r="EQZ1793" s="62">
        <v>53131609</v>
      </c>
      <c r="ERA1793" s="62">
        <v>53131609</v>
      </c>
      <c r="ERB1793" s="62">
        <v>53131609</v>
      </c>
      <c r="ERC1793" s="62">
        <v>53131609</v>
      </c>
      <c r="ERD1793" s="62">
        <v>53131609</v>
      </c>
      <c r="ERE1793" s="62">
        <v>53131609</v>
      </c>
      <c r="ERF1793" s="62">
        <v>53131609</v>
      </c>
      <c r="ERG1793" s="62">
        <v>53131609</v>
      </c>
      <c r="ERH1793" s="62">
        <v>53131609</v>
      </c>
      <c r="ERI1793" s="62">
        <v>53131609</v>
      </c>
      <c r="ERJ1793" s="62">
        <v>53131609</v>
      </c>
      <c r="ERK1793" s="62">
        <v>53131609</v>
      </c>
      <c r="ERL1793" s="62">
        <v>53131609</v>
      </c>
      <c r="ERM1793" s="62">
        <v>53131609</v>
      </c>
      <c r="ERN1793" s="62">
        <v>53131609</v>
      </c>
      <c r="ERO1793" s="62">
        <v>53131609</v>
      </c>
      <c r="ERP1793" s="62">
        <v>53131609</v>
      </c>
      <c r="ERQ1793" s="62">
        <v>53131609</v>
      </c>
      <c r="ERR1793" s="62">
        <v>53131609</v>
      </c>
      <c r="ERS1793" s="62">
        <v>53131609</v>
      </c>
      <c r="ERT1793" s="62">
        <v>53131609</v>
      </c>
      <c r="ERU1793" s="62">
        <v>53131609</v>
      </c>
      <c r="ERV1793" s="62">
        <v>53131609</v>
      </c>
      <c r="ERW1793" s="62">
        <v>53131609</v>
      </c>
      <c r="ERX1793" s="62">
        <v>53131609</v>
      </c>
      <c r="ERY1793" s="62">
        <v>53131609</v>
      </c>
      <c r="ERZ1793" s="62">
        <v>53131609</v>
      </c>
      <c r="ESA1793" s="62">
        <v>53131609</v>
      </c>
      <c r="ESB1793" s="62">
        <v>53131609</v>
      </c>
      <c r="ESC1793" s="62">
        <v>53131609</v>
      </c>
      <c r="ESD1793" s="62">
        <v>53131609</v>
      </c>
      <c r="ESE1793" s="62">
        <v>53131609</v>
      </c>
      <c r="ESF1793" s="62">
        <v>53131609</v>
      </c>
      <c r="ESG1793" s="62">
        <v>53131609</v>
      </c>
      <c r="ESH1793" s="62">
        <v>53131609</v>
      </c>
      <c r="ESI1793" s="62">
        <v>53131609</v>
      </c>
      <c r="ESJ1793" s="62">
        <v>53131609</v>
      </c>
      <c r="ESK1793" s="62">
        <v>53131609</v>
      </c>
      <c r="ESL1793" s="62">
        <v>53131609</v>
      </c>
      <c r="ESM1793" s="62">
        <v>53131609</v>
      </c>
      <c r="ESN1793" s="62">
        <v>53131609</v>
      </c>
      <c r="ESO1793" s="62">
        <v>53131609</v>
      </c>
      <c r="ESP1793" s="62">
        <v>53131609</v>
      </c>
      <c r="ESQ1793" s="62">
        <v>53131609</v>
      </c>
      <c r="ESR1793" s="62">
        <v>53131609</v>
      </c>
      <c r="ESS1793" s="62">
        <v>53131609</v>
      </c>
      <c r="EST1793" s="62">
        <v>53131609</v>
      </c>
      <c r="ESU1793" s="62">
        <v>53131609</v>
      </c>
      <c r="ESV1793" s="62">
        <v>53131609</v>
      </c>
      <c r="ESW1793" s="62">
        <v>53131609</v>
      </c>
      <c r="ESX1793" s="62">
        <v>53131609</v>
      </c>
      <c r="ESY1793" s="62">
        <v>53131609</v>
      </c>
      <c r="ESZ1793" s="62">
        <v>53131609</v>
      </c>
      <c r="ETA1793" s="62">
        <v>53131609</v>
      </c>
      <c r="ETB1793" s="62">
        <v>53131609</v>
      </c>
      <c r="ETC1793" s="62">
        <v>53131609</v>
      </c>
      <c r="ETD1793" s="62">
        <v>53131609</v>
      </c>
      <c r="ETE1793" s="62">
        <v>53131609</v>
      </c>
      <c r="ETF1793" s="62">
        <v>53131609</v>
      </c>
      <c r="ETG1793" s="62">
        <v>53131609</v>
      </c>
      <c r="ETH1793" s="62">
        <v>53131609</v>
      </c>
      <c r="ETI1793" s="62">
        <v>53131609</v>
      </c>
      <c r="ETJ1793" s="62">
        <v>53131609</v>
      </c>
      <c r="ETK1793" s="62">
        <v>53131609</v>
      </c>
      <c r="ETL1793" s="62">
        <v>53131609</v>
      </c>
      <c r="ETM1793" s="62">
        <v>53131609</v>
      </c>
      <c r="ETN1793" s="62">
        <v>53131609</v>
      </c>
      <c r="ETO1793" s="62">
        <v>53131609</v>
      </c>
      <c r="ETP1793" s="62">
        <v>53131609</v>
      </c>
      <c r="ETQ1793" s="62">
        <v>53131609</v>
      </c>
      <c r="ETR1793" s="62">
        <v>53131609</v>
      </c>
      <c r="ETS1793" s="62">
        <v>53131609</v>
      </c>
      <c r="ETT1793" s="62">
        <v>53131609</v>
      </c>
      <c r="ETU1793" s="62">
        <v>53131609</v>
      </c>
      <c r="ETV1793" s="62">
        <v>53131609</v>
      </c>
      <c r="ETW1793" s="62">
        <v>53131609</v>
      </c>
      <c r="ETX1793" s="62">
        <v>53131609</v>
      </c>
      <c r="ETY1793" s="62">
        <v>53131609</v>
      </c>
      <c r="ETZ1793" s="62">
        <v>53131609</v>
      </c>
      <c r="EUA1793" s="62">
        <v>53131609</v>
      </c>
      <c r="EUB1793" s="62">
        <v>53131609</v>
      </c>
      <c r="EUC1793" s="62">
        <v>53131609</v>
      </c>
      <c r="EUD1793" s="62">
        <v>53131609</v>
      </c>
      <c r="EUE1793" s="62">
        <v>53131609</v>
      </c>
      <c r="EUF1793" s="62">
        <v>53131609</v>
      </c>
      <c r="EUG1793" s="62">
        <v>53131609</v>
      </c>
      <c r="EUH1793" s="62">
        <v>53131609</v>
      </c>
      <c r="EUI1793" s="62">
        <v>53131609</v>
      </c>
      <c r="EUJ1793" s="62">
        <v>53131609</v>
      </c>
      <c r="EUK1793" s="62">
        <v>53131609</v>
      </c>
      <c r="EUL1793" s="62">
        <v>53131609</v>
      </c>
      <c r="EUM1793" s="62">
        <v>53131609</v>
      </c>
      <c r="EUN1793" s="62">
        <v>53131609</v>
      </c>
      <c r="EUO1793" s="62">
        <v>53131609</v>
      </c>
      <c r="EUP1793" s="62">
        <v>53131609</v>
      </c>
      <c r="EUQ1793" s="62">
        <v>53131609</v>
      </c>
      <c r="EUR1793" s="62">
        <v>53131609</v>
      </c>
      <c r="EUS1793" s="62">
        <v>53131609</v>
      </c>
      <c r="EUT1793" s="62">
        <v>53131609</v>
      </c>
      <c r="EUU1793" s="62">
        <v>53131609</v>
      </c>
      <c r="EUV1793" s="62">
        <v>53131609</v>
      </c>
      <c r="EUW1793" s="62">
        <v>53131609</v>
      </c>
      <c r="EUX1793" s="62">
        <v>53131609</v>
      </c>
      <c r="EUY1793" s="62">
        <v>53131609</v>
      </c>
      <c r="EUZ1793" s="62">
        <v>53131609</v>
      </c>
      <c r="EVA1793" s="62">
        <v>53131609</v>
      </c>
      <c r="EVB1793" s="62">
        <v>53131609</v>
      </c>
      <c r="EVC1793" s="62">
        <v>53131609</v>
      </c>
      <c r="EVD1793" s="62">
        <v>53131609</v>
      </c>
      <c r="EVE1793" s="62">
        <v>53131609</v>
      </c>
      <c r="EVF1793" s="62">
        <v>53131609</v>
      </c>
      <c r="EVG1793" s="62">
        <v>53131609</v>
      </c>
      <c r="EVH1793" s="62">
        <v>53131609</v>
      </c>
      <c r="EVI1793" s="62">
        <v>53131609</v>
      </c>
      <c r="EVJ1793" s="62">
        <v>53131609</v>
      </c>
      <c r="EVK1793" s="62">
        <v>53131609</v>
      </c>
      <c r="EVL1793" s="62">
        <v>53131609</v>
      </c>
      <c r="EVM1793" s="62">
        <v>53131609</v>
      </c>
      <c r="EVN1793" s="62">
        <v>53131609</v>
      </c>
      <c r="EVO1793" s="62">
        <v>53131609</v>
      </c>
      <c r="EVP1793" s="62">
        <v>53131609</v>
      </c>
      <c r="EVQ1793" s="62">
        <v>53131609</v>
      </c>
      <c r="EVR1793" s="62">
        <v>53131609</v>
      </c>
      <c r="EVS1793" s="62">
        <v>53131609</v>
      </c>
      <c r="EVT1793" s="62">
        <v>53131609</v>
      </c>
      <c r="EVU1793" s="62">
        <v>53131609</v>
      </c>
      <c r="EVV1793" s="62">
        <v>53131609</v>
      </c>
      <c r="EVW1793" s="62">
        <v>53131609</v>
      </c>
      <c r="EVX1793" s="62">
        <v>53131609</v>
      </c>
      <c r="EVY1793" s="62">
        <v>53131609</v>
      </c>
      <c r="EVZ1793" s="62">
        <v>53131609</v>
      </c>
      <c r="EWA1793" s="62">
        <v>53131609</v>
      </c>
      <c r="EWB1793" s="62">
        <v>53131609</v>
      </c>
      <c r="EWC1793" s="62">
        <v>53131609</v>
      </c>
      <c r="EWD1793" s="62">
        <v>53131609</v>
      </c>
      <c r="EWE1793" s="62">
        <v>53131609</v>
      </c>
      <c r="EWF1793" s="62">
        <v>53131609</v>
      </c>
      <c r="EWG1793" s="62">
        <v>53131609</v>
      </c>
      <c r="EWH1793" s="62">
        <v>53131609</v>
      </c>
      <c r="EWI1793" s="62">
        <v>53131609</v>
      </c>
      <c r="EWJ1793" s="62">
        <v>53131609</v>
      </c>
      <c r="EWK1793" s="62">
        <v>53131609</v>
      </c>
      <c r="EWL1793" s="62">
        <v>53131609</v>
      </c>
      <c r="EWM1793" s="62">
        <v>53131609</v>
      </c>
      <c r="EWN1793" s="62">
        <v>53131609</v>
      </c>
      <c r="EWO1793" s="62">
        <v>53131609</v>
      </c>
      <c r="EWP1793" s="62">
        <v>53131609</v>
      </c>
      <c r="EWQ1793" s="62">
        <v>53131609</v>
      </c>
      <c r="EWR1793" s="62">
        <v>53131609</v>
      </c>
      <c r="EWS1793" s="62">
        <v>53131609</v>
      </c>
      <c r="EWT1793" s="62">
        <v>53131609</v>
      </c>
      <c r="EWU1793" s="62">
        <v>53131609</v>
      </c>
      <c r="EWV1793" s="62">
        <v>53131609</v>
      </c>
      <c r="EWW1793" s="62">
        <v>53131609</v>
      </c>
      <c r="EWX1793" s="62">
        <v>53131609</v>
      </c>
      <c r="EWY1793" s="62">
        <v>53131609</v>
      </c>
      <c r="EWZ1793" s="62">
        <v>53131609</v>
      </c>
      <c r="EXA1793" s="62">
        <v>53131609</v>
      </c>
      <c r="EXB1793" s="62">
        <v>53131609</v>
      </c>
      <c r="EXC1793" s="62">
        <v>53131609</v>
      </c>
      <c r="EXD1793" s="62">
        <v>53131609</v>
      </c>
      <c r="EXE1793" s="62">
        <v>53131609</v>
      </c>
      <c r="EXF1793" s="62">
        <v>53131609</v>
      </c>
      <c r="EXG1793" s="62">
        <v>53131609</v>
      </c>
      <c r="EXH1793" s="62">
        <v>53131609</v>
      </c>
      <c r="EXI1793" s="62">
        <v>53131609</v>
      </c>
      <c r="EXJ1793" s="62">
        <v>53131609</v>
      </c>
      <c r="EXK1793" s="62">
        <v>53131609</v>
      </c>
      <c r="EXL1793" s="62">
        <v>53131609</v>
      </c>
      <c r="EXM1793" s="62">
        <v>53131609</v>
      </c>
      <c r="EXN1793" s="62">
        <v>53131609</v>
      </c>
      <c r="EXO1793" s="62">
        <v>53131609</v>
      </c>
      <c r="EXP1793" s="62">
        <v>53131609</v>
      </c>
      <c r="EXQ1793" s="62">
        <v>53131609</v>
      </c>
      <c r="EXR1793" s="62">
        <v>53131609</v>
      </c>
      <c r="EXS1793" s="62">
        <v>53131609</v>
      </c>
      <c r="EXT1793" s="62">
        <v>53131609</v>
      </c>
      <c r="EXU1793" s="62">
        <v>53131609</v>
      </c>
      <c r="EXV1793" s="62">
        <v>53131609</v>
      </c>
      <c r="EXW1793" s="62">
        <v>53131609</v>
      </c>
      <c r="EXX1793" s="62">
        <v>53131609</v>
      </c>
      <c r="EXY1793" s="62">
        <v>53131609</v>
      </c>
      <c r="EXZ1793" s="62">
        <v>53131609</v>
      </c>
      <c r="EYA1793" s="62">
        <v>53131609</v>
      </c>
      <c r="EYB1793" s="62">
        <v>53131609</v>
      </c>
      <c r="EYC1793" s="62">
        <v>53131609</v>
      </c>
      <c r="EYD1793" s="62">
        <v>53131609</v>
      </c>
      <c r="EYE1793" s="62">
        <v>53131609</v>
      </c>
      <c r="EYF1793" s="62">
        <v>53131609</v>
      </c>
      <c r="EYG1793" s="62">
        <v>53131609</v>
      </c>
      <c r="EYH1793" s="62">
        <v>53131609</v>
      </c>
      <c r="EYI1793" s="62">
        <v>53131609</v>
      </c>
      <c r="EYJ1793" s="62">
        <v>53131609</v>
      </c>
      <c r="EYK1793" s="62">
        <v>53131609</v>
      </c>
      <c r="EYL1793" s="62">
        <v>53131609</v>
      </c>
      <c r="EYM1793" s="62">
        <v>53131609</v>
      </c>
      <c r="EYN1793" s="62">
        <v>53131609</v>
      </c>
      <c r="EYO1793" s="62">
        <v>53131609</v>
      </c>
      <c r="EYP1793" s="62">
        <v>53131609</v>
      </c>
      <c r="EYQ1793" s="62">
        <v>53131609</v>
      </c>
      <c r="EYR1793" s="62">
        <v>53131609</v>
      </c>
      <c r="EYS1793" s="62">
        <v>53131609</v>
      </c>
      <c r="EYT1793" s="62">
        <v>53131609</v>
      </c>
      <c r="EYU1793" s="62">
        <v>53131609</v>
      </c>
      <c r="EYV1793" s="62">
        <v>53131609</v>
      </c>
      <c r="EYW1793" s="62">
        <v>53131609</v>
      </c>
      <c r="EYX1793" s="62">
        <v>53131609</v>
      </c>
      <c r="EYY1793" s="62">
        <v>53131609</v>
      </c>
      <c r="EYZ1793" s="62">
        <v>53131609</v>
      </c>
      <c r="EZA1793" s="62">
        <v>53131609</v>
      </c>
      <c r="EZB1793" s="62">
        <v>53131609</v>
      </c>
      <c r="EZC1793" s="62">
        <v>53131609</v>
      </c>
      <c r="EZD1793" s="62">
        <v>53131609</v>
      </c>
      <c r="EZE1793" s="62">
        <v>53131609</v>
      </c>
      <c r="EZF1793" s="62">
        <v>53131609</v>
      </c>
      <c r="EZG1793" s="62">
        <v>53131609</v>
      </c>
      <c r="EZH1793" s="62">
        <v>53131609</v>
      </c>
      <c r="EZI1793" s="62">
        <v>53131609</v>
      </c>
      <c r="EZJ1793" s="62">
        <v>53131609</v>
      </c>
      <c r="EZK1793" s="62">
        <v>53131609</v>
      </c>
      <c r="EZL1793" s="62">
        <v>53131609</v>
      </c>
      <c r="EZM1793" s="62">
        <v>53131609</v>
      </c>
      <c r="EZN1793" s="62">
        <v>53131609</v>
      </c>
      <c r="EZO1793" s="62">
        <v>53131609</v>
      </c>
      <c r="EZP1793" s="62">
        <v>53131609</v>
      </c>
      <c r="EZQ1793" s="62">
        <v>53131609</v>
      </c>
      <c r="EZR1793" s="62">
        <v>53131609</v>
      </c>
      <c r="EZS1793" s="62">
        <v>53131609</v>
      </c>
      <c r="EZT1793" s="62">
        <v>53131609</v>
      </c>
      <c r="EZU1793" s="62">
        <v>53131609</v>
      </c>
      <c r="EZV1793" s="62">
        <v>53131609</v>
      </c>
      <c r="EZW1793" s="62">
        <v>53131609</v>
      </c>
      <c r="EZX1793" s="62">
        <v>53131609</v>
      </c>
      <c r="EZY1793" s="62">
        <v>53131609</v>
      </c>
      <c r="EZZ1793" s="62">
        <v>53131609</v>
      </c>
      <c r="FAA1793" s="62">
        <v>53131609</v>
      </c>
      <c r="FAB1793" s="62">
        <v>53131609</v>
      </c>
      <c r="FAC1793" s="62">
        <v>53131609</v>
      </c>
      <c r="FAD1793" s="62">
        <v>53131609</v>
      </c>
      <c r="FAE1793" s="62">
        <v>53131609</v>
      </c>
      <c r="FAF1793" s="62">
        <v>53131609</v>
      </c>
      <c r="FAG1793" s="62">
        <v>53131609</v>
      </c>
      <c r="FAH1793" s="62">
        <v>53131609</v>
      </c>
      <c r="FAI1793" s="62">
        <v>53131609</v>
      </c>
      <c r="FAJ1793" s="62">
        <v>53131609</v>
      </c>
      <c r="FAK1793" s="62">
        <v>53131609</v>
      </c>
      <c r="FAL1793" s="62">
        <v>53131609</v>
      </c>
      <c r="FAM1793" s="62">
        <v>53131609</v>
      </c>
      <c r="FAN1793" s="62">
        <v>53131609</v>
      </c>
      <c r="FAO1793" s="62">
        <v>53131609</v>
      </c>
      <c r="FAP1793" s="62">
        <v>53131609</v>
      </c>
      <c r="FAQ1793" s="62">
        <v>53131609</v>
      </c>
      <c r="FAR1793" s="62">
        <v>53131609</v>
      </c>
      <c r="FAS1793" s="62">
        <v>53131609</v>
      </c>
      <c r="FAT1793" s="62">
        <v>53131609</v>
      </c>
      <c r="FAU1793" s="62">
        <v>53131609</v>
      </c>
      <c r="FAV1793" s="62">
        <v>53131609</v>
      </c>
      <c r="FAW1793" s="62">
        <v>53131609</v>
      </c>
      <c r="FAX1793" s="62">
        <v>53131609</v>
      </c>
      <c r="FAY1793" s="62">
        <v>53131609</v>
      </c>
      <c r="FAZ1793" s="62">
        <v>53131609</v>
      </c>
      <c r="FBA1793" s="62">
        <v>53131609</v>
      </c>
      <c r="FBB1793" s="62">
        <v>53131609</v>
      </c>
      <c r="FBC1793" s="62">
        <v>53131609</v>
      </c>
      <c r="FBD1793" s="62">
        <v>53131609</v>
      </c>
      <c r="FBE1793" s="62">
        <v>53131609</v>
      </c>
      <c r="FBF1793" s="62">
        <v>53131609</v>
      </c>
      <c r="FBG1793" s="62">
        <v>53131609</v>
      </c>
      <c r="FBH1793" s="62">
        <v>53131609</v>
      </c>
      <c r="FBI1793" s="62">
        <v>53131609</v>
      </c>
      <c r="FBJ1793" s="62">
        <v>53131609</v>
      </c>
      <c r="FBK1793" s="62">
        <v>53131609</v>
      </c>
      <c r="FBL1793" s="62">
        <v>53131609</v>
      </c>
      <c r="FBM1793" s="62">
        <v>53131609</v>
      </c>
      <c r="FBN1793" s="62">
        <v>53131609</v>
      </c>
      <c r="FBO1793" s="62">
        <v>53131609</v>
      </c>
      <c r="FBP1793" s="62">
        <v>53131609</v>
      </c>
      <c r="FBQ1793" s="62">
        <v>53131609</v>
      </c>
      <c r="FBR1793" s="62">
        <v>53131609</v>
      </c>
      <c r="FBS1793" s="62">
        <v>53131609</v>
      </c>
      <c r="FBT1793" s="62">
        <v>53131609</v>
      </c>
      <c r="FBU1793" s="62">
        <v>53131609</v>
      </c>
      <c r="FBV1793" s="62">
        <v>53131609</v>
      </c>
      <c r="FBW1793" s="62">
        <v>53131609</v>
      </c>
      <c r="FBX1793" s="62">
        <v>53131609</v>
      </c>
      <c r="FBY1793" s="62">
        <v>53131609</v>
      </c>
      <c r="FBZ1793" s="62">
        <v>53131609</v>
      </c>
      <c r="FCA1793" s="62">
        <v>53131609</v>
      </c>
      <c r="FCB1793" s="62">
        <v>53131609</v>
      </c>
      <c r="FCC1793" s="62">
        <v>53131609</v>
      </c>
      <c r="FCD1793" s="62">
        <v>53131609</v>
      </c>
      <c r="FCE1793" s="62">
        <v>53131609</v>
      </c>
      <c r="FCF1793" s="62">
        <v>53131609</v>
      </c>
      <c r="FCG1793" s="62">
        <v>53131609</v>
      </c>
      <c r="FCH1793" s="62">
        <v>53131609</v>
      </c>
      <c r="FCI1793" s="62">
        <v>53131609</v>
      </c>
      <c r="FCJ1793" s="62">
        <v>53131609</v>
      </c>
      <c r="FCK1793" s="62">
        <v>53131609</v>
      </c>
      <c r="FCL1793" s="62">
        <v>53131609</v>
      </c>
      <c r="FCM1793" s="62">
        <v>53131609</v>
      </c>
      <c r="FCN1793" s="62">
        <v>53131609</v>
      </c>
      <c r="FCO1793" s="62">
        <v>53131609</v>
      </c>
      <c r="FCP1793" s="62">
        <v>53131609</v>
      </c>
      <c r="FCQ1793" s="62">
        <v>53131609</v>
      </c>
      <c r="FCR1793" s="62">
        <v>53131609</v>
      </c>
      <c r="FCS1793" s="62">
        <v>53131609</v>
      </c>
      <c r="FCT1793" s="62">
        <v>53131609</v>
      </c>
      <c r="FCU1793" s="62">
        <v>53131609</v>
      </c>
      <c r="FCV1793" s="62">
        <v>53131609</v>
      </c>
      <c r="FCW1793" s="62">
        <v>53131609</v>
      </c>
      <c r="FCX1793" s="62">
        <v>53131609</v>
      </c>
      <c r="FCY1793" s="62">
        <v>53131609</v>
      </c>
      <c r="FCZ1793" s="62">
        <v>53131609</v>
      </c>
      <c r="FDA1793" s="62">
        <v>53131609</v>
      </c>
      <c r="FDB1793" s="62">
        <v>53131609</v>
      </c>
      <c r="FDC1793" s="62">
        <v>53131609</v>
      </c>
      <c r="FDD1793" s="62">
        <v>53131609</v>
      </c>
      <c r="FDE1793" s="62">
        <v>53131609</v>
      </c>
      <c r="FDF1793" s="62">
        <v>53131609</v>
      </c>
      <c r="FDG1793" s="62">
        <v>53131609</v>
      </c>
      <c r="FDH1793" s="62">
        <v>53131609</v>
      </c>
      <c r="FDI1793" s="62">
        <v>53131609</v>
      </c>
      <c r="FDJ1793" s="62">
        <v>53131609</v>
      </c>
      <c r="FDK1793" s="62">
        <v>53131609</v>
      </c>
      <c r="FDL1793" s="62">
        <v>53131609</v>
      </c>
      <c r="FDM1793" s="62">
        <v>53131609</v>
      </c>
      <c r="FDN1793" s="62">
        <v>53131609</v>
      </c>
      <c r="FDO1793" s="62">
        <v>53131609</v>
      </c>
      <c r="FDP1793" s="62">
        <v>53131609</v>
      </c>
      <c r="FDQ1793" s="62">
        <v>53131609</v>
      </c>
      <c r="FDR1793" s="62">
        <v>53131609</v>
      </c>
      <c r="FDS1793" s="62">
        <v>53131609</v>
      </c>
      <c r="FDT1793" s="62">
        <v>53131609</v>
      </c>
      <c r="FDU1793" s="62">
        <v>53131609</v>
      </c>
      <c r="FDV1793" s="62">
        <v>53131609</v>
      </c>
      <c r="FDW1793" s="62">
        <v>53131609</v>
      </c>
      <c r="FDX1793" s="62">
        <v>53131609</v>
      </c>
      <c r="FDY1793" s="62">
        <v>53131609</v>
      </c>
      <c r="FDZ1793" s="62">
        <v>53131609</v>
      </c>
      <c r="FEA1793" s="62">
        <v>53131609</v>
      </c>
      <c r="FEB1793" s="62">
        <v>53131609</v>
      </c>
      <c r="FEC1793" s="62">
        <v>53131609</v>
      </c>
      <c r="FED1793" s="62">
        <v>53131609</v>
      </c>
      <c r="FEE1793" s="62">
        <v>53131609</v>
      </c>
      <c r="FEF1793" s="62">
        <v>53131609</v>
      </c>
      <c r="FEG1793" s="62">
        <v>53131609</v>
      </c>
      <c r="FEH1793" s="62">
        <v>53131609</v>
      </c>
      <c r="FEI1793" s="62">
        <v>53131609</v>
      </c>
      <c r="FEJ1793" s="62">
        <v>53131609</v>
      </c>
      <c r="FEK1793" s="62">
        <v>53131609</v>
      </c>
      <c r="FEL1793" s="62">
        <v>53131609</v>
      </c>
      <c r="FEM1793" s="62">
        <v>53131609</v>
      </c>
      <c r="FEN1793" s="62">
        <v>53131609</v>
      </c>
      <c r="FEO1793" s="62">
        <v>53131609</v>
      </c>
      <c r="FEP1793" s="62">
        <v>53131609</v>
      </c>
      <c r="FEQ1793" s="62">
        <v>53131609</v>
      </c>
      <c r="FER1793" s="62">
        <v>53131609</v>
      </c>
      <c r="FES1793" s="62">
        <v>53131609</v>
      </c>
      <c r="FET1793" s="62">
        <v>53131609</v>
      </c>
      <c r="FEU1793" s="62">
        <v>53131609</v>
      </c>
      <c r="FEV1793" s="62">
        <v>53131609</v>
      </c>
      <c r="FEW1793" s="62">
        <v>53131609</v>
      </c>
      <c r="FEX1793" s="62">
        <v>53131609</v>
      </c>
      <c r="FEY1793" s="62">
        <v>53131609</v>
      </c>
      <c r="FEZ1793" s="62">
        <v>53131609</v>
      </c>
      <c r="FFA1793" s="62">
        <v>53131609</v>
      </c>
      <c r="FFB1793" s="62">
        <v>53131609</v>
      </c>
      <c r="FFC1793" s="62">
        <v>53131609</v>
      </c>
      <c r="FFD1793" s="62">
        <v>53131609</v>
      </c>
      <c r="FFE1793" s="62">
        <v>53131609</v>
      </c>
      <c r="FFF1793" s="62">
        <v>53131609</v>
      </c>
      <c r="FFG1793" s="62">
        <v>53131609</v>
      </c>
      <c r="FFH1793" s="62">
        <v>53131609</v>
      </c>
      <c r="FFI1793" s="62">
        <v>53131609</v>
      </c>
      <c r="FFJ1793" s="62">
        <v>53131609</v>
      </c>
      <c r="FFK1793" s="62">
        <v>53131609</v>
      </c>
      <c r="FFL1793" s="62">
        <v>53131609</v>
      </c>
      <c r="FFM1793" s="62">
        <v>53131609</v>
      </c>
      <c r="FFN1793" s="62">
        <v>53131609</v>
      </c>
      <c r="FFO1793" s="62">
        <v>53131609</v>
      </c>
      <c r="FFP1793" s="62">
        <v>53131609</v>
      </c>
      <c r="FFQ1793" s="62">
        <v>53131609</v>
      </c>
      <c r="FFR1793" s="62">
        <v>53131609</v>
      </c>
      <c r="FFS1793" s="62">
        <v>53131609</v>
      </c>
      <c r="FFT1793" s="62">
        <v>53131609</v>
      </c>
      <c r="FFU1793" s="62">
        <v>53131609</v>
      </c>
      <c r="FFV1793" s="62">
        <v>53131609</v>
      </c>
      <c r="FFW1793" s="62">
        <v>53131609</v>
      </c>
      <c r="FFX1793" s="62">
        <v>53131609</v>
      </c>
      <c r="FFY1793" s="62">
        <v>53131609</v>
      </c>
      <c r="FFZ1793" s="62">
        <v>53131609</v>
      </c>
      <c r="FGA1793" s="62">
        <v>53131609</v>
      </c>
      <c r="FGB1793" s="62">
        <v>53131609</v>
      </c>
      <c r="FGC1793" s="62">
        <v>53131609</v>
      </c>
      <c r="FGD1793" s="62">
        <v>53131609</v>
      </c>
      <c r="FGE1793" s="62">
        <v>53131609</v>
      </c>
      <c r="FGF1793" s="62">
        <v>53131609</v>
      </c>
      <c r="FGG1793" s="62">
        <v>53131609</v>
      </c>
      <c r="FGH1793" s="62">
        <v>53131609</v>
      </c>
      <c r="FGI1793" s="62">
        <v>53131609</v>
      </c>
      <c r="FGJ1793" s="62">
        <v>53131609</v>
      </c>
      <c r="FGK1793" s="62">
        <v>53131609</v>
      </c>
      <c r="FGL1793" s="62">
        <v>53131609</v>
      </c>
      <c r="FGM1793" s="62">
        <v>53131609</v>
      </c>
      <c r="FGN1793" s="62">
        <v>53131609</v>
      </c>
      <c r="FGO1793" s="62">
        <v>53131609</v>
      </c>
      <c r="FGP1793" s="62">
        <v>53131609</v>
      </c>
      <c r="FGQ1793" s="62">
        <v>53131609</v>
      </c>
      <c r="FGR1793" s="62">
        <v>53131609</v>
      </c>
      <c r="FGS1793" s="62">
        <v>53131609</v>
      </c>
      <c r="FGT1793" s="62">
        <v>53131609</v>
      </c>
      <c r="FGU1793" s="62">
        <v>53131609</v>
      </c>
      <c r="FGV1793" s="62">
        <v>53131609</v>
      </c>
      <c r="FGW1793" s="62">
        <v>53131609</v>
      </c>
      <c r="FGX1793" s="62">
        <v>53131609</v>
      </c>
      <c r="FGY1793" s="62">
        <v>53131609</v>
      </c>
      <c r="FGZ1793" s="62">
        <v>53131609</v>
      </c>
      <c r="FHA1793" s="62">
        <v>53131609</v>
      </c>
      <c r="FHB1793" s="62">
        <v>53131609</v>
      </c>
      <c r="FHC1793" s="62">
        <v>53131609</v>
      </c>
      <c r="FHD1793" s="62">
        <v>53131609</v>
      </c>
      <c r="FHE1793" s="62">
        <v>53131609</v>
      </c>
      <c r="FHF1793" s="62">
        <v>53131609</v>
      </c>
      <c r="FHG1793" s="62">
        <v>53131609</v>
      </c>
      <c r="FHH1793" s="62">
        <v>53131609</v>
      </c>
      <c r="FHI1793" s="62">
        <v>53131609</v>
      </c>
      <c r="FHJ1793" s="62">
        <v>53131609</v>
      </c>
      <c r="FHK1793" s="62">
        <v>53131609</v>
      </c>
      <c r="FHL1793" s="62">
        <v>53131609</v>
      </c>
      <c r="FHM1793" s="62">
        <v>53131609</v>
      </c>
      <c r="FHN1793" s="62">
        <v>53131609</v>
      </c>
      <c r="FHO1793" s="62">
        <v>53131609</v>
      </c>
      <c r="FHP1793" s="62">
        <v>53131609</v>
      </c>
      <c r="FHQ1793" s="62">
        <v>53131609</v>
      </c>
      <c r="FHR1793" s="62">
        <v>53131609</v>
      </c>
      <c r="FHS1793" s="62">
        <v>53131609</v>
      </c>
      <c r="FHT1793" s="62">
        <v>53131609</v>
      </c>
      <c r="FHU1793" s="62">
        <v>53131609</v>
      </c>
      <c r="FHV1793" s="62">
        <v>53131609</v>
      </c>
      <c r="FHW1793" s="62">
        <v>53131609</v>
      </c>
      <c r="FHX1793" s="62">
        <v>53131609</v>
      </c>
      <c r="FHY1793" s="62">
        <v>53131609</v>
      </c>
      <c r="FHZ1793" s="62">
        <v>53131609</v>
      </c>
      <c r="FIA1793" s="62">
        <v>53131609</v>
      </c>
      <c r="FIB1793" s="62">
        <v>53131609</v>
      </c>
      <c r="FIC1793" s="62">
        <v>53131609</v>
      </c>
      <c r="FID1793" s="62">
        <v>53131609</v>
      </c>
      <c r="FIE1793" s="62">
        <v>53131609</v>
      </c>
      <c r="FIF1793" s="62">
        <v>53131609</v>
      </c>
      <c r="FIG1793" s="62">
        <v>53131609</v>
      </c>
      <c r="FIH1793" s="62">
        <v>53131609</v>
      </c>
      <c r="FII1793" s="62">
        <v>53131609</v>
      </c>
      <c r="FIJ1793" s="62">
        <v>53131609</v>
      </c>
      <c r="FIK1793" s="62">
        <v>53131609</v>
      </c>
      <c r="FIL1793" s="62">
        <v>53131609</v>
      </c>
      <c r="FIM1793" s="62">
        <v>53131609</v>
      </c>
      <c r="FIN1793" s="62">
        <v>53131609</v>
      </c>
      <c r="FIO1793" s="62">
        <v>53131609</v>
      </c>
      <c r="FIP1793" s="62">
        <v>53131609</v>
      </c>
      <c r="FIQ1793" s="62">
        <v>53131609</v>
      </c>
      <c r="FIR1793" s="62">
        <v>53131609</v>
      </c>
      <c r="FIS1793" s="62">
        <v>53131609</v>
      </c>
      <c r="FIT1793" s="62">
        <v>53131609</v>
      </c>
      <c r="FIU1793" s="62">
        <v>53131609</v>
      </c>
      <c r="FIV1793" s="62">
        <v>53131609</v>
      </c>
      <c r="FIW1793" s="62">
        <v>53131609</v>
      </c>
      <c r="FIX1793" s="62">
        <v>53131609</v>
      </c>
      <c r="FIY1793" s="62">
        <v>53131609</v>
      </c>
      <c r="FIZ1793" s="62">
        <v>53131609</v>
      </c>
      <c r="FJA1793" s="62">
        <v>53131609</v>
      </c>
      <c r="FJB1793" s="62">
        <v>53131609</v>
      </c>
      <c r="FJC1793" s="62">
        <v>53131609</v>
      </c>
      <c r="FJD1793" s="62">
        <v>53131609</v>
      </c>
      <c r="FJE1793" s="62">
        <v>53131609</v>
      </c>
      <c r="FJF1793" s="62">
        <v>53131609</v>
      </c>
      <c r="FJG1793" s="62">
        <v>53131609</v>
      </c>
      <c r="FJH1793" s="62">
        <v>53131609</v>
      </c>
      <c r="FJI1793" s="62">
        <v>53131609</v>
      </c>
      <c r="FJJ1793" s="62">
        <v>53131609</v>
      </c>
      <c r="FJK1793" s="62">
        <v>53131609</v>
      </c>
      <c r="FJL1793" s="62">
        <v>53131609</v>
      </c>
      <c r="FJM1793" s="62">
        <v>53131609</v>
      </c>
      <c r="FJN1793" s="62">
        <v>53131609</v>
      </c>
      <c r="FJO1793" s="62">
        <v>53131609</v>
      </c>
      <c r="FJP1793" s="62">
        <v>53131609</v>
      </c>
      <c r="FJQ1793" s="62">
        <v>53131609</v>
      </c>
      <c r="FJR1793" s="62">
        <v>53131609</v>
      </c>
      <c r="FJS1793" s="62">
        <v>53131609</v>
      </c>
      <c r="FJT1793" s="62">
        <v>53131609</v>
      </c>
      <c r="FJU1793" s="62">
        <v>53131609</v>
      </c>
      <c r="FJV1793" s="62">
        <v>53131609</v>
      </c>
      <c r="FJW1793" s="62">
        <v>53131609</v>
      </c>
      <c r="FJX1793" s="62">
        <v>53131609</v>
      </c>
      <c r="FJY1793" s="62">
        <v>53131609</v>
      </c>
      <c r="FJZ1793" s="62">
        <v>53131609</v>
      </c>
      <c r="FKA1793" s="62">
        <v>53131609</v>
      </c>
      <c r="FKB1793" s="62">
        <v>53131609</v>
      </c>
      <c r="FKC1793" s="62">
        <v>53131609</v>
      </c>
      <c r="FKD1793" s="62">
        <v>53131609</v>
      </c>
      <c r="FKE1793" s="62">
        <v>53131609</v>
      </c>
      <c r="FKF1793" s="62">
        <v>53131609</v>
      </c>
      <c r="FKG1793" s="62">
        <v>53131609</v>
      </c>
      <c r="FKH1793" s="62">
        <v>53131609</v>
      </c>
      <c r="FKI1793" s="62">
        <v>53131609</v>
      </c>
      <c r="FKJ1793" s="62">
        <v>53131609</v>
      </c>
      <c r="FKK1793" s="62">
        <v>53131609</v>
      </c>
      <c r="FKL1793" s="62">
        <v>53131609</v>
      </c>
      <c r="FKM1793" s="62">
        <v>53131609</v>
      </c>
      <c r="FKN1793" s="62">
        <v>53131609</v>
      </c>
      <c r="FKO1793" s="62">
        <v>53131609</v>
      </c>
      <c r="FKP1793" s="62">
        <v>53131609</v>
      </c>
      <c r="FKQ1793" s="62">
        <v>53131609</v>
      </c>
      <c r="FKR1793" s="62">
        <v>53131609</v>
      </c>
      <c r="FKS1793" s="62">
        <v>53131609</v>
      </c>
      <c r="FKT1793" s="62">
        <v>53131609</v>
      </c>
      <c r="FKU1793" s="62">
        <v>53131609</v>
      </c>
      <c r="FKV1793" s="62">
        <v>53131609</v>
      </c>
      <c r="FKW1793" s="62">
        <v>53131609</v>
      </c>
      <c r="FKX1793" s="62">
        <v>53131609</v>
      </c>
      <c r="FKY1793" s="62">
        <v>53131609</v>
      </c>
      <c r="FKZ1793" s="62">
        <v>53131609</v>
      </c>
      <c r="FLA1793" s="62">
        <v>53131609</v>
      </c>
      <c r="FLB1793" s="62">
        <v>53131609</v>
      </c>
      <c r="FLC1793" s="62">
        <v>53131609</v>
      </c>
      <c r="FLD1793" s="62">
        <v>53131609</v>
      </c>
      <c r="FLE1793" s="62">
        <v>53131609</v>
      </c>
      <c r="FLF1793" s="62">
        <v>53131609</v>
      </c>
      <c r="FLG1793" s="62">
        <v>53131609</v>
      </c>
      <c r="FLH1793" s="62">
        <v>53131609</v>
      </c>
      <c r="FLI1793" s="62">
        <v>53131609</v>
      </c>
      <c r="FLJ1793" s="62">
        <v>53131609</v>
      </c>
      <c r="FLK1793" s="62">
        <v>53131609</v>
      </c>
      <c r="FLL1793" s="62">
        <v>53131609</v>
      </c>
      <c r="FLM1793" s="62">
        <v>53131609</v>
      </c>
      <c r="FLN1793" s="62">
        <v>53131609</v>
      </c>
      <c r="FLO1793" s="62">
        <v>53131609</v>
      </c>
      <c r="FLP1793" s="62">
        <v>53131609</v>
      </c>
      <c r="FLQ1793" s="62">
        <v>53131609</v>
      </c>
      <c r="FLR1793" s="62">
        <v>53131609</v>
      </c>
      <c r="FLS1793" s="62">
        <v>53131609</v>
      </c>
      <c r="FLT1793" s="62">
        <v>53131609</v>
      </c>
      <c r="FLU1793" s="62">
        <v>53131609</v>
      </c>
      <c r="FLV1793" s="62">
        <v>53131609</v>
      </c>
      <c r="FLW1793" s="62">
        <v>53131609</v>
      </c>
      <c r="FLX1793" s="62">
        <v>53131609</v>
      </c>
      <c r="FLY1793" s="62">
        <v>53131609</v>
      </c>
      <c r="FLZ1793" s="62">
        <v>53131609</v>
      </c>
      <c r="FMA1793" s="62">
        <v>53131609</v>
      </c>
      <c r="FMB1793" s="62">
        <v>53131609</v>
      </c>
      <c r="FMC1793" s="62">
        <v>53131609</v>
      </c>
      <c r="FMD1793" s="62">
        <v>53131609</v>
      </c>
      <c r="FME1793" s="62">
        <v>53131609</v>
      </c>
      <c r="FMF1793" s="62">
        <v>53131609</v>
      </c>
      <c r="FMG1793" s="62">
        <v>53131609</v>
      </c>
      <c r="FMH1793" s="62">
        <v>53131609</v>
      </c>
      <c r="FMI1793" s="62">
        <v>53131609</v>
      </c>
      <c r="FMJ1793" s="62">
        <v>53131609</v>
      </c>
      <c r="FMK1793" s="62">
        <v>53131609</v>
      </c>
      <c r="FML1793" s="62">
        <v>53131609</v>
      </c>
      <c r="FMM1793" s="62">
        <v>53131609</v>
      </c>
      <c r="FMN1793" s="62">
        <v>53131609</v>
      </c>
      <c r="FMO1793" s="62">
        <v>53131609</v>
      </c>
      <c r="FMP1793" s="62">
        <v>53131609</v>
      </c>
      <c r="FMQ1793" s="62">
        <v>53131609</v>
      </c>
      <c r="FMR1793" s="62">
        <v>53131609</v>
      </c>
      <c r="FMS1793" s="62">
        <v>53131609</v>
      </c>
      <c r="FMT1793" s="62">
        <v>53131609</v>
      </c>
      <c r="FMU1793" s="62">
        <v>53131609</v>
      </c>
      <c r="FMV1793" s="62">
        <v>53131609</v>
      </c>
      <c r="FMW1793" s="62">
        <v>53131609</v>
      </c>
      <c r="FMX1793" s="62">
        <v>53131609</v>
      </c>
      <c r="FMY1793" s="62">
        <v>53131609</v>
      </c>
      <c r="FMZ1793" s="62">
        <v>53131609</v>
      </c>
      <c r="FNA1793" s="62">
        <v>53131609</v>
      </c>
      <c r="FNB1793" s="62">
        <v>53131609</v>
      </c>
      <c r="FNC1793" s="62">
        <v>53131609</v>
      </c>
      <c r="FND1793" s="62">
        <v>53131609</v>
      </c>
      <c r="FNE1793" s="62">
        <v>53131609</v>
      </c>
      <c r="FNF1793" s="62">
        <v>53131609</v>
      </c>
      <c r="FNG1793" s="62">
        <v>53131609</v>
      </c>
      <c r="FNH1793" s="62">
        <v>53131609</v>
      </c>
      <c r="FNI1793" s="62">
        <v>53131609</v>
      </c>
      <c r="FNJ1793" s="62">
        <v>53131609</v>
      </c>
      <c r="FNK1793" s="62">
        <v>53131609</v>
      </c>
      <c r="FNL1793" s="62">
        <v>53131609</v>
      </c>
      <c r="FNM1793" s="62">
        <v>53131609</v>
      </c>
      <c r="FNN1793" s="62">
        <v>53131609</v>
      </c>
      <c r="FNO1793" s="62">
        <v>53131609</v>
      </c>
      <c r="FNP1793" s="62">
        <v>53131609</v>
      </c>
      <c r="FNQ1793" s="62">
        <v>53131609</v>
      </c>
      <c r="FNR1793" s="62">
        <v>53131609</v>
      </c>
      <c r="FNS1793" s="62">
        <v>53131609</v>
      </c>
      <c r="FNT1793" s="62">
        <v>53131609</v>
      </c>
      <c r="FNU1793" s="62">
        <v>53131609</v>
      </c>
      <c r="FNV1793" s="62">
        <v>53131609</v>
      </c>
      <c r="FNW1793" s="62">
        <v>53131609</v>
      </c>
      <c r="FNX1793" s="62">
        <v>53131609</v>
      </c>
      <c r="FNY1793" s="62">
        <v>53131609</v>
      </c>
      <c r="FNZ1793" s="62">
        <v>53131609</v>
      </c>
      <c r="FOA1793" s="62">
        <v>53131609</v>
      </c>
      <c r="FOB1793" s="62">
        <v>53131609</v>
      </c>
      <c r="FOC1793" s="62">
        <v>53131609</v>
      </c>
      <c r="FOD1793" s="62">
        <v>53131609</v>
      </c>
      <c r="FOE1793" s="62">
        <v>53131609</v>
      </c>
      <c r="FOF1793" s="62">
        <v>53131609</v>
      </c>
      <c r="FOG1793" s="62">
        <v>53131609</v>
      </c>
      <c r="FOH1793" s="62">
        <v>53131609</v>
      </c>
      <c r="FOI1793" s="62">
        <v>53131609</v>
      </c>
      <c r="FOJ1793" s="62">
        <v>53131609</v>
      </c>
      <c r="FOK1793" s="62">
        <v>53131609</v>
      </c>
      <c r="FOL1793" s="62">
        <v>53131609</v>
      </c>
      <c r="FOM1793" s="62">
        <v>53131609</v>
      </c>
      <c r="FON1793" s="62">
        <v>53131609</v>
      </c>
      <c r="FOO1793" s="62">
        <v>53131609</v>
      </c>
      <c r="FOP1793" s="62">
        <v>53131609</v>
      </c>
      <c r="FOQ1793" s="62">
        <v>53131609</v>
      </c>
      <c r="FOR1793" s="62">
        <v>53131609</v>
      </c>
      <c r="FOS1793" s="62">
        <v>53131609</v>
      </c>
      <c r="FOT1793" s="62">
        <v>53131609</v>
      </c>
      <c r="FOU1793" s="62">
        <v>53131609</v>
      </c>
      <c r="FOV1793" s="62">
        <v>53131609</v>
      </c>
      <c r="FOW1793" s="62">
        <v>53131609</v>
      </c>
      <c r="FOX1793" s="62">
        <v>53131609</v>
      </c>
      <c r="FOY1793" s="62">
        <v>53131609</v>
      </c>
      <c r="FOZ1793" s="62">
        <v>53131609</v>
      </c>
      <c r="FPA1793" s="62">
        <v>53131609</v>
      </c>
      <c r="FPB1793" s="62">
        <v>53131609</v>
      </c>
      <c r="FPC1793" s="62">
        <v>53131609</v>
      </c>
      <c r="FPD1793" s="62">
        <v>53131609</v>
      </c>
      <c r="FPE1793" s="62">
        <v>53131609</v>
      </c>
      <c r="FPF1793" s="62">
        <v>53131609</v>
      </c>
      <c r="FPG1793" s="62">
        <v>53131609</v>
      </c>
      <c r="FPH1793" s="62">
        <v>53131609</v>
      </c>
      <c r="FPI1793" s="62">
        <v>53131609</v>
      </c>
      <c r="FPJ1793" s="62">
        <v>53131609</v>
      </c>
      <c r="FPK1793" s="62">
        <v>53131609</v>
      </c>
      <c r="FPL1793" s="62">
        <v>53131609</v>
      </c>
      <c r="FPM1793" s="62">
        <v>53131609</v>
      </c>
      <c r="FPN1793" s="62">
        <v>53131609</v>
      </c>
      <c r="FPO1793" s="62">
        <v>53131609</v>
      </c>
      <c r="FPP1793" s="62">
        <v>53131609</v>
      </c>
      <c r="FPQ1793" s="62">
        <v>53131609</v>
      </c>
      <c r="FPR1793" s="62">
        <v>53131609</v>
      </c>
      <c r="FPS1793" s="62">
        <v>53131609</v>
      </c>
      <c r="FPT1793" s="62">
        <v>53131609</v>
      </c>
      <c r="FPU1793" s="62">
        <v>53131609</v>
      </c>
      <c r="FPV1793" s="62">
        <v>53131609</v>
      </c>
      <c r="FPW1793" s="62">
        <v>53131609</v>
      </c>
      <c r="FPX1793" s="62">
        <v>53131609</v>
      </c>
      <c r="FPY1793" s="62">
        <v>53131609</v>
      </c>
      <c r="FPZ1793" s="62">
        <v>53131609</v>
      </c>
      <c r="FQA1793" s="62">
        <v>53131609</v>
      </c>
      <c r="FQB1793" s="62">
        <v>53131609</v>
      </c>
      <c r="FQC1793" s="62">
        <v>53131609</v>
      </c>
      <c r="FQD1793" s="62">
        <v>53131609</v>
      </c>
      <c r="FQE1793" s="62">
        <v>53131609</v>
      </c>
      <c r="FQF1793" s="62">
        <v>53131609</v>
      </c>
      <c r="FQG1793" s="62">
        <v>53131609</v>
      </c>
      <c r="FQH1793" s="62">
        <v>53131609</v>
      </c>
      <c r="FQI1793" s="62">
        <v>53131609</v>
      </c>
      <c r="FQJ1793" s="62">
        <v>53131609</v>
      </c>
      <c r="FQK1793" s="62">
        <v>53131609</v>
      </c>
      <c r="FQL1793" s="62">
        <v>53131609</v>
      </c>
      <c r="FQM1793" s="62">
        <v>53131609</v>
      </c>
      <c r="FQN1793" s="62">
        <v>53131609</v>
      </c>
      <c r="FQO1793" s="62">
        <v>53131609</v>
      </c>
      <c r="FQP1793" s="62">
        <v>53131609</v>
      </c>
      <c r="FQQ1793" s="62">
        <v>53131609</v>
      </c>
      <c r="FQR1793" s="62">
        <v>53131609</v>
      </c>
      <c r="FQS1793" s="62">
        <v>53131609</v>
      </c>
      <c r="FQT1793" s="62">
        <v>53131609</v>
      </c>
      <c r="FQU1793" s="62">
        <v>53131609</v>
      </c>
      <c r="FQV1793" s="62">
        <v>53131609</v>
      </c>
      <c r="FQW1793" s="62">
        <v>53131609</v>
      </c>
      <c r="FQX1793" s="62">
        <v>53131609</v>
      </c>
      <c r="FQY1793" s="62">
        <v>53131609</v>
      </c>
      <c r="FQZ1793" s="62">
        <v>53131609</v>
      </c>
      <c r="FRA1793" s="62">
        <v>53131609</v>
      </c>
      <c r="FRB1793" s="62">
        <v>53131609</v>
      </c>
      <c r="FRC1793" s="62">
        <v>53131609</v>
      </c>
      <c r="FRD1793" s="62">
        <v>53131609</v>
      </c>
      <c r="FRE1793" s="62">
        <v>53131609</v>
      </c>
      <c r="FRF1793" s="62">
        <v>53131609</v>
      </c>
      <c r="FRG1793" s="62">
        <v>53131609</v>
      </c>
      <c r="FRH1793" s="62">
        <v>53131609</v>
      </c>
      <c r="FRI1793" s="62">
        <v>53131609</v>
      </c>
      <c r="FRJ1793" s="62">
        <v>53131609</v>
      </c>
      <c r="FRK1793" s="62">
        <v>53131609</v>
      </c>
      <c r="FRL1793" s="62">
        <v>53131609</v>
      </c>
      <c r="FRM1793" s="62">
        <v>53131609</v>
      </c>
      <c r="FRN1793" s="62">
        <v>53131609</v>
      </c>
      <c r="FRO1793" s="62">
        <v>53131609</v>
      </c>
      <c r="FRP1793" s="62">
        <v>53131609</v>
      </c>
      <c r="FRQ1793" s="62">
        <v>53131609</v>
      </c>
      <c r="FRR1793" s="62">
        <v>53131609</v>
      </c>
      <c r="FRS1793" s="62">
        <v>53131609</v>
      </c>
      <c r="FRT1793" s="62">
        <v>53131609</v>
      </c>
      <c r="FRU1793" s="62">
        <v>53131609</v>
      </c>
      <c r="FRV1793" s="62">
        <v>53131609</v>
      </c>
      <c r="FRW1793" s="62">
        <v>53131609</v>
      </c>
      <c r="FRX1793" s="62">
        <v>53131609</v>
      </c>
      <c r="FRY1793" s="62">
        <v>53131609</v>
      </c>
      <c r="FRZ1793" s="62">
        <v>53131609</v>
      </c>
      <c r="FSA1793" s="62">
        <v>53131609</v>
      </c>
      <c r="FSB1793" s="62">
        <v>53131609</v>
      </c>
      <c r="FSC1793" s="62">
        <v>53131609</v>
      </c>
      <c r="FSD1793" s="62">
        <v>53131609</v>
      </c>
      <c r="FSE1793" s="62">
        <v>53131609</v>
      </c>
      <c r="FSF1793" s="62">
        <v>53131609</v>
      </c>
      <c r="FSG1793" s="62">
        <v>53131609</v>
      </c>
      <c r="FSH1793" s="62">
        <v>53131609</v>
      </c>
      <c r="FSI1793" s="62">
        <v>53131609</v>
      </c>
      <c r="FSJ1793" s="62">
        <v>53131609</v>
      </c>
      <c r="FSK1793" s="62">
        <v>53131609</v>
      </c>
      <c r="FSL1793" s="62">
        <v>53131609</v>
      </c>
      <c r="FSM1793" s="62">
        <v>53131609</v>
      </c>
      <c r="FSN1793" s="62">
        <v>53131609</v>
      </c>
      <c r="FSO1793" s="62">
        <v>53131609</v>
      </c>
      <c r="FSP1793" s="62">
        <v>53131609</v>
      </c>
      <c r="FSQ1793" s="62">
        <v>53131609</v>
      </c>
      <c r="FSR1793" s="62">
        <v>53131609</v>
      </c>
      <c r="FSS1793" s="62">
        <v>53131609</v>
      </c>
      <c r="FST1793" s="62">
        <v>53131609</v>
      </c>
      <c r="FSU1793" s="62">
        <v>53131609</v>
      </c>
      <c r="FSV1793" s="62">
        <v>53131609</v>
      </c>
      <c r="FSW1793" s="62">
        <v>53131609</v>
      </c>
      <c r="FSX1793" s="62">
        <v>53131609</v>
      </c>
      <c r="FSY1793" s="62">
        <v>53131609</v>
      </c>
      <c r="FSZ1793" s="62">
        <v>53131609</v>
      </c>
      <c r="FTA1793" s="62">
        <v>53131609</v>
      </c>
      <c r="FTB1793" s="62">
        <v>53131609</v>
      </c>
      <c r="FTC1793" s="62">
        <v>53131609</v>
      </c>
      <c r="FTD1793" s="62">
        <v>53131609</v>
      </c>
      <c r="FTE1793" s="62">
        <v>53131609</v>
      </c>
      <c r="FTF1793" s="62">
        <v>53131609</v>
      </c>
      <c r="FTG1793" s="62">
        <v>53131609</v>
      </c>
      <c r="FTH1793" s="62">
        <v>53131609</v>
      </c>
      <c r="FTI1793" s="62">
        <v>53131609</v>
      </c>
      <c r="FTJ1793" s="62">
        <v>53131609</v>
      </c>
      <c r="FTK1793" s="62">
        <v>53131609</v>
      </c>
      <c r="FTL1793" s="62">
        <v>53131609</v>
      </c>
      <c r="FTM1793" s="62">
        <v>53131609</v>
      </c>
      <c r="FTN1793" s="62">
        <v>53131609</v>
      </c>
      <c r="FTO1793" s="62">
        <v>53131609</v>
      </c>
      <c r="FTP1793" s="62">
        <v>53131609</v>
      </c>
      <c r="FTQ1793" s="62">
        <v>53131609</v>
      </c>
      <c r="FTR1793" s="62">
        <v>53131609</v>
      </c>
      <c r="FTS1793" s="62">
        <v>53131609</v>
      </c>
      <c r="FTT1793" s="62">
        <v>53131609</v>
      </c>
      <c r="FTU1793" s="62">
        <v>53131609</v>
      </c>
      <c r="FTV1793" s="62">
        <v>53131609</v>
      </c>
      <c r="FTW1793" s="62">
        <v>53131609</v>
      </c>
      <c r="FTX1793" s="62">
        <v>53131609</v>
      </c>
      <c r="FTY1793" s="62">
        <v>53131609</v>
      </c>
      <c r="FTZ1793" s="62">
        <v>53131609</v>
      </c>
      <c r="FUA1793" s="62">
        <v>53131609</v>
      </c>
      <c r="FUB1793" s="62">
        <v>53131609</v>
      </c>
      <c r="FUC1793" s="62">
        <v>53131609</v>
      </c>
      <c r="FUD1793" s="62">
        <v>53131609</v>
      </c>
      <c r="FUE1793" s="62">
        <v>53131609</v>
      </c>
      <c r="FUF1793" s="62">
        <v>53131609</v>
      </c>
      <c r="FUG1793" s="62">
        <v>53131609</v>
      </c>
      <c r="FUH1793" s="62">
        <v>53131609</v>
      </c>
      <c r="FUI1793" s="62">
        <v>53131609</v>
      </c>
      <c r="FUJ1793" s="62">
        <v>53131609</v>
      </c>
      <c r="FUK1793" s="62">
        <v>53131609</v>
      </c>
      <c r="FUL1793" s="62">
        <v>53131609</v>
      </c>
      <c r="FUM1793" s="62">
        <v>53131609</v>
      </c>
      <c r="FUN1793" s="62">
        <v>53131609</v>
      </c>
      <c r="FUO1793" s="62">
        <v>53131609</v>
      </c>
      <c r="FUP1793" s="62">
        <v>53131609</v>
      </c>
      <c r="FUQ1793" s="62">
        <v>53131609</v>
      </c>
      <c r="FUR1793" s="62">
        <v>53131609</v>
      </c>
      <c r="FUS1793" s="62">
        <v>53131609</v>
      </c>
      <c r="FUT1793" s="62">
        <v>53131609</v>
      </c>
      <c r="FUU1793" s="62">
        <v>53131609</v>
      </c>
      <c r="FUV1793" s="62">
        <v>53131609</v>
      </c>
      <c r="FUW1793" s="62">
        <v>53131609</v>
      </c>
      <c r="FUX1793" s="62">
        <v>53131609</v>
      </c>
      <c r="FUY1793" s="62">
        <v>53131609</v>
      </c>
      <c r="FUZ1793" s="62">
        <v>53131609</v>
      </c>
      <c r="FVA1793" s="62">
        <v>53131609</v>
      </c>
      <c r="FVB1793" s="62">
        <v>53131609</v>
      </c>
      <c r="FVC1793" s="62">
        <v>53131609</v>
      </c>
      <c r="FVD1793" s="62">
        <v>53131609</v>
      </c>
      <c r="FVE1793" s="62">
        <v>53131609</v>
      </c>
      <c r="FVF1793" s="62">
        <v>53131609</v>
      </c>
      <c r="FVG1793" s="62">
        <v>53131609</v>
      </c>
      <c r="FVH1793" s="62">
        <v>53131609</v>
      </c>
      <c r="FVI1793" s="62">
        <v>53131609</v>
      </c>
      <c r="FVJ1793" s="62">
        <v>53131609</v>
      </c>
      <c r="FVK1793" s="62">
        <v>53131609</v>
      </c>
      <c r="FVL1793" s="62">
        <v>53131609</v>
      </c>
      <c r="FVM1793" s="62">
        <v>53131609</v>
      </c>
      <c r="FVN1793" s="62">
        <v>53131609</v>
      </c>
      <c r="FVO1793" s="62">
        <v>53131609</v>
      </c>
      <c r="FVP1793" s="62">
        <v>53131609</v>
      </c>
      <c r="FVQ1793" s="62">
        <v>53131609</v>
      </c>
      <c r="FVR1793" s="62">
        <v>53131609</v>
      </c>
      <c r="FVS1793" s="62">
        <v>53131609</v>
      </c>
      <c r="FVT1793" s="62">
        <v>53131609</v>
      </c>
      <c r="FVU1793" s="62">
        <v>53131609</v>
      </c>
      <c r="FVV1793" s="62">
        <v>53131609</v>
      </c>
      <c r="FVW1793" s="62">
        <v>53131609</v>
      </c>
      <c r="FVX1793" s="62">
        <v>53131609</v>
      </c>
      <c r="FVY1793" s="62">
        <v>53131609</v>
      </c>
      <c r="FVZ1793" s="62">
        <v>53131609</v>
      </c>
      <c r="FWA1793" s="62">
        <v>53131609</v>
      </c>
      <c r="FWB1793" s="62">
        <v>53131609</v>
      </c>
      <c r="FWC1793" s="62">
        <v>53131609</v>
      </c>
      <c r="FWD1793" s="62">
        <v>53131609</v>
      </c>
      <c r="FWE1793" s="62">
        <v>53131609</v>
      </c>
      <c r="FWF1793" s="62">
        <v>53131609</v>
      </c>
      <c r="FWG1793" s="62">
        <v>53131609</v>
      </c>
      <c r="FWH1793" s="62">
        <v>53131609</v>
      </c>
      <c r="FWI1793" s="62">
        <v>53131609</v>
      </c>
      <c r="FWJ1793" s="62">
        <v>53131609</v>
      </c>
      <c r="FWK1793" s="62">
        <v>53131609</v>
      </c>
      <c r="FWL1793" s="62">
        <v>53131609</v>
      </c>
      <c r="FWM1793" s="62">
        <v>53131609</v>
      </c>
      <c r="FWN1793" s="62">
        <v>53131609</v>
      </c>
      <c r="FWO1793" s="62">
        <v>53131609</v>
      </c>
      <c r="FWP1793" s="62">
        <v>53131609</v>
      </c>
      <c r="FWQ1793" s="62">
        <v>53131609</v>
      </c>
      <c r="FWR1793" s="62">
        <v>53131609</v>
      </c>
      <c r="FWS1793" s="62">
        <v>53131609</v>
      </c>
      <c r="FWT1793" s="62">
        <v>53131609</v>
      </c>
      <c r="FWU1793" s="62">
        <v>53131609</v>
      </c>
      <c r="FWV1793" s="62">
        <v>53131609</v>
      </c>
      <c r="FWW1793" s="62">
        <v>53131609</v>
      </c>
      <c r="FWX1793" s="62">
        <v>53131609</v>
      </c>
      <c r="FWY1793" s="62">
        <v>53131609</v>
      </c>
      <c r="FWZ1793" s="62">
        <v>53131609</v>
      </c>
      <c r="FXA1793" s="62">
        <v>53131609</v>
      </c>
      <c r="FXB1793" s="62">
        <v>53131609</v>
      </c>
      <c r="FXC1793" s="62">
        <v>53131609</v>
      </c>
      <c r="FXD1793" s="62">
        <v>53131609</v>
      </c>
      <c r="FXE1793" s="62">
        <v>53131609</v>
      </c>
      <c r="FXF1793" s="62">
        <v>53131609</v>
      </c>
      <c r="FXG1793" s="62">
        <v>53131609</v>
      </c>
      <c r="FXH1793" s="62">
        <v>53131609</v>
      </c>
      <c r="FXI1793" s="62">
        <v>53131609</v>
      </c>
      <c r="FXJ1793" s="62">
        <v>53131609</v>
      </c>
      <c r="FXK1793" s="62">
        <v>53131609</v>
      </c>
      <c r="FXL1793" s="62">
        <v>53131609</v>
      </c>
      <c r="FXM1793" s="62">
        <v>53131609</v>
      </c>
      <c r="FXN1793" s="62">
        <v>53131609</v>
      </c>
      <c r="FXO1793" s="62">
        <v>53131609</v>
      </c>
      <c r="FXP1793" s="62">
        <v>53131609</v>
      </c>
      <c r="FXQ1793" s="62">
        <v>53131609</v>
      </c>
      <c r="FXR1793" s="62">
        <v>53131609</v>
      </c>
      <c r="FXS1793" s="62">
        <v>53131609</v>
      </c>
      <c r="FXT1793" s="62">
        <v>53131609</v>
      </c>
      <c r="FXU1793" s="62">
        <v>53131609</v>
      </c>
      <c r="FXV1793" s="62">
        <v>53131609</v>
      </c>
      <c r="FXW1793" s="62">
        <v>53131609</v>
      </c>
      <c r="FXX1793" s="62">
        <v>53131609</v>
      </c>
      <c r="FXY1793" s="62">
        <v>53131609</v>
      </c>
      <c r="FXZ1793" s="62">
        <v>53131609</v>
      </c>
      <c r="FYA1793" s="62">
        <v>53131609</v>
      </c>
      <c r="FYB1793" s="62">
        <v>53131609</v>
      </c>
      <c r="FYC1793" s="62">
        <v>53131609</v>
      </c>
      <c r="FYD1793" s="62">
        <v>53131609</v>
      </c>
      <c r="FYE1793" s="62">
        <v>53131609</v>
      </c>
      <c r="FYF1793" s="62">
        <v>53131609</v>
      </c>
      <c r="FYG1793" s="62">
        <v>53131609</v>
      </c>
      <c r="FYH1793" s="62">
        <v>53131609</v>
      </c>
      <c r="FYI1793" s="62">
        <v>53131609</v>
      </c>
      <c r="FYJ1793" s="62">
        <v>53131609</v>
      </c>
      <c r="FYK1793" s="62">
        <v>53131609</v>
      </c>
      <c r="FYL1793" s="62">
        <v>53131609</v>
      </c>
      <c r="FYM1793" s="62">
        <v>53131609</v>
      </c>
      <c r="FYN1793" s="62">
        <v>53131609</v>
      </c>
      <c r="FYO1793" s="62">
        <v>53131609</v>
      </c>
      <c r="FYP1793" s="62">
        <v>53131609</v>
      </c>
      <c r="FYQ1793" s="62">
        <v>53131609</v>
      </c>
      <c r="FYR1793" s="62">
        <v>53131609</v>
      </c>
      <c r="FYS1793" s="62">
        <v>53131609</v>
      </c>
      <c r="FYT1793" s="62">
        <v>53131609</v>
      </c>
      <c r="FYU1793" s="62">
        <v>53131609</v>
      </c>
      <c r="FYV1793" s="62">
        <v>53131609</v>
      </c>
      <c r="FYW1793" s="62">
        <v>53131609</v>
      </c>
      <c r="FYX1793" s="62">
        <v>53131609</v>
      </c>
      <c r="FYY1793" s="62">
        <v>53131609</v>
      </c>
      <c r="FYZ1793" s="62">
        <v>53131609</v>
      </c>
      <c r="FZA1793" s="62">
        <v>53131609</v>
      </c>
      <c r="FZB1793" s="62">
        <v>53131609</v>
      </c>
      <c r="FZC1793" s="62">
        <v>53131609</v>
      </c>
      <c r="FZD1793" s="62">
        <v>53131609</v>
      </c>
      <c r="FZE1793" s="62">
        <v>53131609</v>
      </c>
      <c r="FZF1793" s="62">
        <v>53131609</v>
      </c>
      <c r="FZG1793" s="62">
        <v>53131609</v>
      </c>
      <c r="FZH1793" s="62">
        <v>53131609</v>
      </c>
      <c r="FZI1793" s="62">
        <v>53131609</v>
      </c>
      <c r="FZJ1793" s="62">
        <v>53131609</v>
      </c>
      <c r="FZK1793" s="62">
        <v>53131609</v>
      </c>
      <c r="FZL1793" s="62">
        <v>53131609</v>
      </c>
      <c r="FZM1793" s="62">
        <v>53131609</v>
      </c>
      <c r="FZN1793" s="62">
        <v>53131609</v>
      </c>
      <c r="FZO1793" s="62">
        <v>53131609</v>
      </c>
      <c r="FZP1793" s="62">
        <v>53131609</v>
      </c>
      <c r="FZQ1793" s="62">
        <v>53131609</v>
      </c>
      <c r="FZR1793" s="62">
        <v>53131609</v>
      </c>
      <c r="FZS1793" s="62">
        <v>53131609</v>
      </c>
      <c r="FZT1793" s="62">
        <v>53131609</v>
      </c>
      <c r="FZU1793" s="62">
        <v>53131609</v>
      </c>
      <c r="FZV1793" s="62">
        <v>53131609</v>
      </c>
      <c r="FZW1793" s="62">
        <v>53131609</v>
      </c>
      <c r="FZX1793" s="62">
        <v>53131609</v>
      </c>
      <c r="FZY1793" s="62">
        <v>53131609</v>
      </c>
      <c r="FZZ1793" s="62">
        <v>53131609</v>
      </c>
      <c r="GAA1793" s="62">
        <v>53131609</v>
      </c>
      <c r="GAB1793" s="62">
        <v>53131609</v>
      </c>
      <c r="GAC1793" s="62">
        <v>53131609</v>
      </c>
      <c r="GAD1793" s="62">
        <v>53131609</v>
      </c>
      <c r="GAE1793" s="62">
        <v>53131609</v>
      </c>
      <c r="GAF1793" s="62">
        <v>53131609</v>
      </c>
      <c r="GAG1793" s="62">
        <v>53131609</v>
      </c>
      <c r="GAH1793" s="62">
        <v>53131609</v>
      </c>
      <c r="GAI1793" s="62">
        <v>53131609</v>
      </c>
      <c r="GAJ1793" s="62">
        <v>53131609</v>
      </c>
      <c r="GAK1793" s="62">
        <v>53131609</v>
      </c>
      <c r="GAL1793" s="62">
        <v>53131609</v>
      </c>
      <c r="GAM1793" s="62">
        <v>53131609</v>
      </c>
      <c r="GAN1793" s="62">
        <v>53131609</v>
      </c>
      <c r="GAO1793" s="62">
        <v>53131609</v>
      </c>
      <c r="GAP1793" s="62">
        <v>53131609</v>
      </c>
      <c r="GAQ1793" s="62">
        <v>53131609</v>
      </c>
      <c r="GAR1793" s="62">
        <v>53131609</v>
      </c>
      <c r="GAS1793" s="62">
        <v>53131609</v>
      </c>
      <c r="GAT1793" s="62">
        <v>53131609</v>
      </c>
      <c r="GAU1793" s="62">
        <v>53131609</v>
      </c>
      <c r="GAV1793" s="62">
        <v>53131609</v>
      </c>
      <c r="GAW1793" s="62">
        <v>53131609</v>
      </c>
      <c r="GAX1793" s="62">
        <v>53131609</v>
      </c>
      <c r="GAY1793" s="62">
        <v>53131609</v>
      </c>
      <c r="GAZ1793" s="62">
        <v>53131609</v>
      </c>
      <c r="GBA1793" s="62">
        <v>53131609</v>
      </c>
      <c r="GBB1793" s="62">
        <v>53131609</v>
      </c>
      <c r="GBC1793" s="62">
        <v>53131609</v>
      </c>
      <c r="GBD1793" s="62">
        <v>53131609</v>
      </c>
      <c r="GBE1793" s="62">
        <v>53131609</v>
      </c>
      <c r="GBF1793" s="62">
        <v>53131609</v>
      </c>
      <c r="GBG1793" s="62">
        <v>53131609</v>
      </c>
      <c r="GBH1793" s="62">
        <v>53131609</v>
      </c>
      <c r="GBI1793" s="62">
        <v>53131609</v>
      </c>
      <c r="GBJ1793" s="62">
        <v>53131609</v>
      </c>
      <c r="GBK1793" s="62">
        <v>53131609</v>
      </c>
      <c r="GBL1793" s="62">
        <v>53131609</v>
      </c>
      <c r="GBM1793" s="62">
        <v>53131609</v>
      </c>
      <c r="GBN1793" s="62">
        <v>53131609</v>
      </c>
      <c r="GBO1793" s="62">
        <v>53131609</v>
      </c>
      <c r="GBP1793" s="62">
        <v>53131609</v>
      </c>
      <c r="GBQ1793" s="62">
        <v>53131609</v>
      </c>
      <c r="GBR1793" s="62">
        <v>53131609</v>
      </c>
      <c r="GBS1793" s="62">
        <v>53131609</v>
      </c>
      <c r="GBT1793" s="62">
        <v>53131609</v>
      </c>
      <c r="GBU1793" s="62">
        <v>53131609</v>
      </c>
      <c r="GBV1793" s="62">
        <v>53131609</v>
      </c>
      <c r="GBW1793" s="62">
        <v>53131609</v>
      </c>
      <c r="GBX1793" s="62">
        <v>53131609</v>
      </c>
      <c r="GBY1793" s="62">
        <v>53131609</v>
      </c>
      <c r="GBZ1793" s="62">
        <v>53131609</v>
      </c>
      <c r="GCA1793" s="62">
        <v>53131609</v>
      </c>
      <c r="GCB1793" s="62">
        <v>53131609</v>
      </c>
      <c r="GCC1793" s="62">
        <v>53131609</v>
      </c>
      <c r="GCD1793" s="62">
        <v>53131609</v>
      </c>
      <c r="GCE1793" s="62">
        <v>53131609</v>
      </c>
      <c r="GCF1793" s="62">
        <v>53131609</v>
      </c>
      <c r="GCG1793" s="62">
        <v>53131609</v>
      </c>
      <c r="GCH1793" s="62">
        <v>53131609</v>
      </c>
      <c r="GCI1793" s="62">
        <v>53131609</v>
      </c>
      <c r="GCJ1793" s="62">
        <v>53131609</v>
      </c>
      <c r="GCK1793" s="62">
        <v>53131609</v>
      </c>
      <c r="GCL1793" s="62">
        <v>53131609</v>
      </c>
      <c r="GCM1793" s="62">
        <v>53131609</v>
      </c>
      <c r="GCN1793" s="62">
        <v>53131609</v>
      </c>
      <c r="GCO1793" s="62">
        <v>53131609</v>
      </c>
      <c r="GCP1793" s="62">
        <v>53131609</v>
      </c>
      <c r="GCQ1793" s="62">
        <v>53131609</v>
      </c>
      <c r="GCR1793" s="62">
        <v>53131609</v>
      </c>
      <c r="GCS1793" s="62">
        <v>53131609</v>
      </c>
      <c r="GCT1793" s="62">
        <v>53131609</v>
      </c>
      <c r="GCU1793" s="62">
        <v>53131609</v>
      </c>
      <c r="GCV1793" s="62">
        <v>53131609</v>
      </c>
      <c r="GCW1793" s="62">
        <v>53131609</v>
      </c>
      <c r="GCX1793" s="62">
        <v>53131609</v>
      </c>
      <c r="GCY1793" s="62">
        <v>53131609</v>
      </c>
      <c r="GCZ1793" s="62">
        <v>53131609</v>
      </c>
      <c r="GDA1793" s="62">
        <v>53131609</v>
      </c>
      <c r="GDB1793" s="62">
        <v>53131609</v>
      </c>
      <c r="GDC1793" s="62">
        <v>53131609</v>
      </c>
      <c r="GDD1793" s="62">
        <v>53131609</v>
      </c>
      <c r="GDE1793" s="62">
        <v>53131609</v>
      </c>
      <c r="GDF1793" s="62">
        <v>53131609</v>
      </c>
      <c r="GDG1793" s="62">
        <v>53131609</v>
      </c>
      <c r="GDH1793" s="62">
        <v>53131609</v>
      </c>
      <c r="GDI1793" s="62">
        <v>53131609</v>
      </c>
      <c r="GDJ1793" s="62">
        <v>53131609</v>
      </c>
      <c r="GDK1793" s="62">
        <v>53131609</v>
      </c>
      <c r="GDL1793" s="62">
        <v>53131609</v>
      </c>
      <c r="GDM1793" s="62">
        <v>53131609</v>
      </c>
      <c r="GDN1793" s="62">
        <v>53131609</v>
      </c>
      <c r="GDO1793" s="62">
        <v>53131609</v>
      </c>
      <c r="GDP1793" s="62">
        <v>53131609</v>
      </c>
      <c r="GDQ1793" s="62">
        <v>53131609</v>
      </c>
      <c r="GDR1793" s="62">
        <v>53131609</v>
      </c>
      <c r="GDS1793" s="62">
        <v>53131609</v>
      </c>
      <c r="GDT1793" s="62">
        <v>53131609</v>
      </c>
      <c r="GDU1793" s="62">
        <v>53131609</v>
      </c>
      <c r="GDV1793" s="62">
        <v>53131609</v>
      </c>
      <c r="GDW1793" s="62">
        <v>53131609</v>
      </c>
      <c r="GDX1793" s="62">
        <v>53131609</v>
      </c>
      <c r="GDY1793" s="62">
        <v>53131609</v>
      </c>
      <c r="GDZ1793" s="62">
        <v>53131609</v>
      </c>
      <c r="GEA1793" s="62">
        <v>53131609</v>
      </c>
      <c r="GEB1793" s="62">
        <v>53131609</v>
      </c>
      <c r="GEC1793" s="62">
        <v>53131609</v>
      </c>
      <c r="GED1793" s="62">
        <v>53131609</v>
      </c>
      <c r="GEE1793" s="62">
        <v>53131609</v>
      </c>
      <c r="GEF1793" s="62">
        <v>53131609</v>
      </c>
      <c r="GEG1793" s="62">
        <v>53131609</v>
      </c>
      <c r="GEH1793" s="62">
        <v>53131609</v>
      </c>
      <c r="GEI1793" s="62">
        <v>53131609</v>
      </c>
      <c r="GEJ1793" s="62">
        <v>53131609</v>
      </c>
      <c r="GEK1793" s="62">
        <v>53131609</v>
      </c>
      <c r="GEL1793" s="62">
        <v>53131609</v>
      </c>
      <c r="GEM1793" s="62">
        <v>53131609</v>
      </c>
      <c r="GEN1793" s="62">
        <v>53131609</v>
      </c>
      <c r="GEO1793" s="62">
        <v>53131609</v>
      </c>
      <c r="GEP1793" s="62">
        <v>53131609</v>
      </c>
      <c r="GEQ1793" s="62">
        <v>53131609</v>
      </c>
      <c r="GER1793" s="62">
        <v>53131609</v>
      </c>
      <c r="GES1793" s="62">
        <v>53131609</v>
      </c>
      <c r="GET1793" s="62">
        <v>53131609</v>
      </c>
      <c r="GEU1793" s="62">
        <v>53131609</v>
      </c>
      <c r="GEV1793" s="62">
        <v>53131609</v>
      </c>
      <c r="GEW1793" s="62">
        <v>53131609</v>
      </c>
      <c r="GEX1793" s="62">
        <v>53131609</v>
      </c>
      <c r="GEY1793" s="62">
        <v>53131609</v>
      </c>
      <c r="GEZ1793" s="62">
        <v>53131609</v>
      </c>
      <c r="GFA1793" s="62">
        <v>53131609</v>
      </c>
      <c r="GFB1793" s="62">
        <v>53131609</v>
      </c>
      <c r="GFC1793" s="62">
        <v>53131609</v>
      </c>
      <c r="GFD1793" s="62">
        <v>53131609</v>
      </c>
      <c r="GFE1793" s="62">
        <v>53131609</v>
      </c>
      <c r="GFF1793" s="62">
        <v>53131609</v>
      </c>
      <c r="GFG1793" s="62">
        <v>53131609</v>
      </c>
      <c r="GFH1793" s="62">
        <v>53131609</v>
      </c>
      <c r="GFI1793" s="62">
        <v>53131609</v>
      </c>
      <c r="GFJ1793" s="62">
        <v>53131609</v>
      </c>
      <c r="GFK1793" s="62">
        <v>53131609</v>
      </c>
      <c r="GFL1793" s="62">
        <v>53131609</v>
      </c>
      <c r="GFM1793" s="62">
        <v>53131609</v>
      </c>
      <c r="GFN1793" s="62">
        <v>53131609</v>
      </c>
      <c r="GFO1793" s="62">
        <v>53131609</v>
      </c>
      <c r="GFP1793" s="62">
        <v>53131609</v>
      </c>
      <c r="GFQ1793" s="62">
        <v>53131609</v>
      </c>
      <c r="GFR1793" s="62">
        <v>53131609</v>
      </c>
      <c r="GFS1793" s="62">
        <v>53131609</v>
      </c>
      <c r="GFT1793" s="62">
        <v>53131609</v>
      </c>
      <c r="GFU1793" s="62">
        <v>53131609</v>
      </c>
      <c r="GFV1793" s="62">
        <v>53131609</v>
      </c>
      <c r="GFW1793" s="62">
        <v>53131609</v>
      </c>
      <c r="GFX1793" s="62">
        <v>53131609</v>
      </c>
      <c r="GFY1793" s="62">
        <v>53131609</v>
      </c>
      <c r="GFZ1793" s="62">
        <v>53131609</v>
      </c>
      <c r="GGA1793" s="62">
        <v>53131609</v>
      </c>
      <c r="GGB1793" s="62">
        <v>53131609</v>
      </c>
      <c r="GGC1793" s="62">
        <v>53131609</v>
      </c>
      <c r="GGD1793" s="62">
        <v>53131609</v>
      </c>
      <c r="GGE1793" s="62">
        <v>53131609</v>
      </c>
      <c r="GGF1793" s="62">
        <v>53131609</v>
      </c>
      <c r="GGG1793" s="62">
        <v>53131609</v>
      </c>
      <c r="GGH1793" s="62">
        <v>53131609</v>
      </c>
      <c r="GGI1793" s="62">
        <v>53131609</v>
      </c>
      <c r="GGJ1793" s="62">
        <v>53131609</v>
      </c>
      <c r="GGK1793" s="62">
        <v>53131609</v>
      </c>
      <c r="GGL1793" s="62">
        <v>53131609</v>
      </c>
      <c r="GGM1793" s="62">
        <v>53131609</v>
      </c>
      <c r="GGN1793" s="62">
        <v>53131609</v>
      </c>
      <c r="GGO1793" s="62">
        <v>53131609</v>
      </c>
      <c r="GGP1793" s="62">
        <v>53131609</v>
      </c>
      <c r="GGQ1793" s="62">
        <v>53131609</v>
      </c>
      <c r="GGR1793" s="62">
        <v>53131609</v>
      </c>
      <c r="GGS1793" s="62">
        <v>53131609</v>
      </c>
      <c r="GGT1793" s="62">
        <v>53131609</v>
      </c>
      <c r="GGU1793" s="62">
        <v>53131609</v>
      </c>
      <c r="GGV1793" s="62">
        <v>53131609</v>
      </c>
      <c r="GGW1793" s="62">
        <v>53131609</v>
      </c>
      <c r="GGX1793" s="62">
        <v>53131609</v>
      </c>
      <c r="GGY1793" s="62">
        <v>53131609</v>
      </c>
      <c r="GGZ1793" s="62">
        <v>53131609</v>
      </c>
      <c r="GHA1793" s="62">
        <v>53131609</v>
      </c>
      <c r="GHB1793" s="62">
        <v>53131609</v>
      </c>
      <c r="GHC1793" s="62">
        <v>53131609</v>
      </c>
      <c r="GHD1793" s="62">
        <v>53131609</v>
      </c>
      <c r="GHE1793" s="62">
        <v>53131609</v>
      </c>
      <c r="GHF1793" s="62">
        <v>53131609</v>
      </c>
      <c r="GHG1793" s="62">
        <v>53131609</v>
      </c>
      <c r="GHH1793" s="62">
        <v>53131609</v>
      </c>
      <c r="GHI1793" s="62">
        <v>53131609</v>
      </c>
      <c r="GHJ1793" s="62">
        <v>53131609</v>
      </c>
      <c r="GHK1793" s="62">
        <v>53131609</v>
      </c>
      <c r="GHL1793" s="62">
        <v>53131609</v>
      </c>
      <c r="GHM1793" s="62">
        <v>53131609</v>
      </c>
      <c r="GHN1793" s="62">
        <v>53131609</v>
      </c>
      <c r="GHO1793" s="62">
        <v>53131609</v>
      </c>
      <c r="GHP1793" s="62">
        <v>53131609</v>
      </c>
      <c r="GHQ1793" s="62">
        <v>53131609</v>
      </c>
      <c r="GHR1793" s="62">
        <v>53131609</v>
      </c>
      <c r="GHS1793" s="62">
        <v>53131609</v>
      </c>
      <c r="GHT1793" s="62">
        <v>53131609</v>
      </c>
      <c r="GHU1793" s="62">
        <v>53131609</v>
      </c>
      <c r="GHV1793" s="62">
        <v>53131609</v>
      </c>
      <c r="GHW1793" s="62">
        <v>53131609</v>
      </c>
      <c r="GHX1793" s="62">
        <v>53131609</v>
      </c>
      <c r="GHY1793" s="62">
        <v>53131609</v>
      </c>
      <c r="GHZ1793" s="62">
        <v>53131609</v>
      </c>
      <c r="GIA1793" s="62">
        <v>53131609</v>
      </c>
      <c r="GIB1793" s="62">
        <v>53131609</v>
      </c>
      <c r="GIC1793" s="62">
        <v>53131609</v>
      </c>
      <c r="GID1793" s="62">
        <v>53131609</v>
      </c>
      <c r="GIE1793" s="62">
        <v>53131609</v>
      </c>
      <c r="GIF1793" s="62">
        <v>53131609</v>
      </c>
      <c r="GIG1793" s="62">
        <v>53131609</v>
      </c>
      <c r="GIH1793" s="62">
        <v>53131609</v>
      </c>
      <c r="GII1793" s="62">
        <v>53131609</v>
      </c>
      <c r="GIJ1793" s="62">
        <v>53131609</v>
      </c>
      <c r="GIK1793" s="62">
        <v>53131609</v>
      </c>
      <c r="GIL1793" s="62">
        <v>53131609</v>
      </c>
      <c r="GIM1793" s="62">
        <v>53131609</v>
      </c>
      <c r="GIN1793" s="62">
        <v>53131609</v>
      </c>
      <c r="GIO1793" s="62">
        <v>53131609</v>
      </c>
      <c r="GIP1793" s="62">
        <v>53131609</v>
      </c>
      <c r="GIQ1793" s="62">
        <v>53131609</v>
      </c>
      <c r="GIR1793" s="62">
        <v>53131609</v>
      </c>
      <c r="GIS1793" s="62">
        <v>53131609</v>
      </c>
      <c r="GIT1793" s="62">
        <v>53131609</v>
      </c>
      <c r="GIU1793" s="62">
        <v>53131609</v>
      </c>
      <c r="GIV1793" s="62">
        <v>53131609</v>
      </c>
      <c r="GIW1793" s="62">
        <v>53131609</v>
      </c>
      <c r="GIX1793" s="62">
        <v>53131609</v>
      </c>
      <c r="GIY1793" s="62">
        <v>53131609</v>
      </c>
      <c r="GIZ1793" s="62">
        <v>53131609</v>
      </c>
      <c r="GJA1793" s="62">
        <v>53131609</v>
      </c>
      <c r="GJB1793" s="62">
        <v>53131609</v>
      </c>
      <c r="GJC1793" s="62">
        <v>53131609</v>
      </c>
      <c r="GJD1793" s="62">
        <v>53131609</v>
      </c>
      <c r="GJE1793" s="62">
        <v>53131609</v>
      </c>
      <c r="GJF1793" s="62">
        <v>53131609</v>
      </c>
      <c r="GJG1793" s="62">
        <v>53131609</v>
      </c>
      <c r="GJH1793" s="62">
        <v>53131609</v>
      </c>
      <c r="GJI1793" s="62">
        <v>53131609</v>
      </c>
      <c r="GJJ1793" s="62">
        <v>53131609</v>
      </c>
      <c r="GJK1793" s="62">
        <v>53131609</v>
      </c>
      <c r="GJL1793" s="62">
        <v>53131609</v>
      </c>
      <c r="GJM1793" s="62">
        <v>53131609</v>
      </c>
      <c r="GJN1793" s="62">
        <v>53131609</v>
      </c>
      <c r="GJO1793" s="62">
        <v>53131609</v>
      </c>
      <c r="GJP1793" s="62">
        <v>53131609</v>
      </c>
      <c r="GJQ1793" s="62">
        <v>53131609</v>
      </c>
      <c r="GJR1793" s="62">
        <v>53131609</v>
      </c>
      <c r="GJS1793" s="62">
        <v>53131609</v>
      </c>
      <c r="GJT1793" s="62">
        <v>53131609</v>
      </c>
      <c r="GJU1793" s="62">
        <v>53131609</v>
      </c>
      <c r="GJV1793" s="62">
        <v>53131609</v>
      </c>
      <c r="GJW1793" s="62">
        <v>53131609</v>
      </c>
      <c r="GJX1793" s="62">
        <v>53131609</v>
      </c>
      <c r="GJY1793" s="62">
        <v>53131609</v>
      </c>
      <c r="GJZ1793" s="62">
        <v>53131609</v>
      </c>
      <c r="GKA1793" s="62">
        <v>53131609</v>
      </c>
      <c r="GKB1793" s="62">
        <v>53131609</v>
      </c>
      <c r="GKC1793" s="62">
        <v>53131609</v>
      </c>
      <c r="GKD1793" s="62">
        <v>53131609</v>
      </c>
      <c r="GKE1793" s="62">
        <v>53131609</v>
      </c>
      <c r="GKF1793" s="62">
        <v>53131609</v>
      </c>
      <c r="GKG1793" s="62">
        <v>53131609</v>
      </c>
      <c r="GKH1793" s="62">
        <v>53131609</v>
      </c>
      <c r="GKI1793" s="62">
        <v>53131609</v>
      </c>
      <c r="GKJ1793" s="62">
        <v>53131609</v>
      </c>
      <c r="GKK1793" s="62">
        <v>53131609</v>
      </c>
      <c r="GKL1793" s="62">
        <v>53131609</v>
      </c>
      <c r="GKM1793" s="62">
        <v>53131609</v>
      </c>
      <c r="GKN1793" s="62">
        <v>53131609</v>
      </c>
      <c r="GKO1793" s="62">
        <v>53131609</v>
      </c>
      <c r="GKP1793" s="62">
        <v>53131609</v>
      </c>
      <c r="GKQ1793" s="62">
        <v>53131609</v>
      </c>
      <c r="GKR1793" s="62">
        <v>53131609</v>
      </c>
      <c r="GKS1793" s="62">
        <v>53131609</v>
      </c>
      <c r="GKT1793" s="62">
        <v>53131609</v>
      </c>
      <c r="GKU1793" s="62">
        <v>53131609</v>
      </c>
      <c r="GKV1793" s="62">
        <v>53131609</v>
      </c>
      <c r="GKW1793" s="62">
        <v>53131609</v>
      </c>
      <c r="GKX1793" s="62">
        <v>53131609</v>
      </c>
      <c r="GKY1793" s="62">
        <v>53131609</v>
      </c>
      <c r="GKZ1793" s="62">
        <v>53131609</v>
      </c>
      <c r="GLA1793" s="62">
        <v>53131609</v>
      </c>
      <c r="GLB1793" s="62">
        <v>53131609</v>
      </c>
      <c r="GLC1793" s="62">
        <v>53131609</v>
      </c>
      <c r="GLD1793" s="62">
        <v>53131609</v>
      </c>
      <c r="GLE1793" s="62">
        <v>53131609</v>
      </c>
      <c r="GLF1793" s="62">
        <v>53131609</v>
      </c>
      <c r="GLG1793" s="62">
        <v>53131609</v>
      </c>
      <c r="GLH1793" s="62">
        <v>53131609</v>
      </c>
      <c r="GLI1793" s="62">
        <v>53131609</v>
      </c>
      <c r="GLJ1793" s="62">
        <v>53131609</v>
      </c>
      <c r="GLK1793" s="62">
        <v>53131609</v>
      </c>
      <c r="GLL1793" s="62">
        <v>53131609</v>
      </c>
      <c r="GLM1793" s="62">
        <v>53131609</v>
      </c>
      <c r="GLN1793" s="62">
        <v>53131609</v>
      </c>
      <c r="GLO1793" s="62">
        <v>53131609</v>
      </c>
      <c r="GLP1793" s="62">
        <v>53131609</v>
      </c>
      <c r="GLQ1793" s="62">
        <v>53131609</v>
      </c>
      <c r="GLR1793" s="62">
        <v>53131609</v>
      </c>
      <c r="GLS1793" s="62">
        <v>53131609</v>
      </c>
      <c r="GLT1793" s="62">
        <v>53131609</v>
      </c>
      <c r="GLU1793" s="62">
        <v>53131609</v>
      </c>
      <c r="GLV1793" s="62">
        <v>53131609</v>
      </c>
      <c r="GLW1793" s="62">
        <v>53131609</v>
      </c>
      <c r="GLX1793" s="62">
        <v>53131609</v>
      </c>
      <c r="GLY1793" s="62">
        <v>53131609</v>
      </c>
      <c r="GLZ1793" s="62">
        <v>53131609</v>
      </c>
      <c r="GMA1793" s="62">
        <v>53131609</v>
      </c>
      <c r="GMB1793" s="62">
        <v>53131609</v>
      </c>
      <c r="GMC1793" s="62">
        <v>53131609</v>
      </c>
      <c r="GMD1793" s="62">
        <v>53131609</v>
      </c>
      <c r="GME1793" s="62">
        <v>53131609</v>
      </c>
      <c r="GMF1793" s="62">
        <v>53131609</v>
      </c>
      <c r="GMG1793" s="62">
        <v>53131609</v>
      </c>
      <c r="GMH1793" s="62">
        <v>53131609</v>
      </c>
      <c r="GMI1793" s="62">
        <v>53131609</v>
      </c>
      <c r="GMJ1793" s="62">
        <v>53131609</v>
      </c>
      <c r="GMK1793" s="62">
        <v>53131609</v>
      </c>
      <c r="GML1793" s="62">
        <v>53131609</v>
      </c>
      <c r="GMM1793" s="62">
        <v>53131609</v>
      </c>
      <c r="GMN1793" s="62">
        <v>53131609</v>
      </c>
      <c r="GMO1793" s="62">
        <v>53131609</v>
      </c>
      <c r="GMP1793" s="62">
        <v>53131609</v>
      </c>
      <c r="GMQ1793" s="62">
        <v>53131609</v>
      </c>
      <c r="GMR1793" s="62">
        <v>53131609</v>
      </c>
      <c r="GMS1793" s="62">
        <v>53131609</v>
      </c>
      <c r="GMT1793" s="62">
        <v>53131609</v>
      </c>
      <c r="GMU1793" s="62">
        <v>53131609</v>
      </c>
      <c r="GMV1793" s="62">
        <v>53131609</v>
      </c>
      <c r="GMW1793" s="62">
        <v>53131609</v>
      </c>
      <c r="GMX1793" s="62">
        <v>53131609</v>
      </c>
      <c r="GMY1793" s="62">
        <v>53131609</v>
      </c>
      <c r="GMZ1793" s="62">
        <v>53131609</v>
      </c>
      <c r="GNA1793" s="62">
        <v>53131609</v>
      </c>
      <c r="GNB1793" s="62">
        <v>53131609</v>
      </c>
      <c r="GNC1793" s="62">
        <v>53131609</v>
      </c>
      <c r="GND1793" s="62">
        <v>53131609</v>
      </c>
      <c r="GNE1793" s="62">
        <v>53131609</v>
      </c>
      <c r="GNF1793" s="62">
        <v>53131609</v>
      </c>
      <c r="GNG1793" s="62">
        <v>53131609</v>
      </c>
      <c r="GNH1793" s="62">
        <v>53131609</v>
      </c>
      <c r="GNI1793" s="62">
        <v>53131609</v>
      </c>
      <c r="GNJ1793" s="62">
        <v>53131609</v>
      </c>
      <c r="GNK1793" s="62">
        <v>53131609</v>
      </c>
      <c r="GNL1793" s="62">
        <v>53131609</v>
      </c>
      <c r="GNM1793" s="62">
        <v>53131609</v>
      </c>
      <c r="GNN1793" s="62">
        <v>53131609</v>
      </c>
      <c r="GNO1793" s="62">
        <v>53131609</v>
      </c>
      <c r="GNP1793" s="62">
        <v>53131609</v>
      </c>
      <c r="GNQ1793" s="62">
        <v>53131609</v>
      </c>
      <c r="GNR1793" s="62">
        <v>53131609</v>
      </c>
      <c r="GNS1793" s="62">
        <v>53131609</v>
      </c>
      <c r="GNT1793" s="62">
        <v>53131609</v>
      </c>
      <c r="GNU1793" s="62">
        <v>53131609</v>
      </c>
      <c r="GNV1793" s="62">
        <v>53131609</v>
      </c>
      <c r="GNW1793" s="62">
        <v>53131609</v>
      </c>
      <c r="GNX1793" s="62">
        <v>53131609</v>
      </c>
      <c r="GNY1793" s="62">
        <v>53131609</v>
      </c>
      <c r="GNZ1793" s="62">
        <v>53131609</v>
      </c>
      <c r="GOA1793" s="62">
        <v>53131609</v>
      </c>
      <c r="GOB1793" s="62">
        <v>53131609</v>
      </c>
      <c r="GOC1793" s="62">
        <v>53131609</v>
      </c>
      <c r="GOD1793" s="62">
        <v>53131609</v>
      </c>
      <c r="GOE1793" s="62">
        <v>53131609</v>
      </c>
      <c r="GOF1793" s="62">
        <v>53131609</v>
      </c>
      <c r="GOG1793" s="62">
        <v>53131609</v>
      </c>
      <c r="GOH1793" s="62">
        <v>53131609</v>
      </c>
      <c r="GOI1793" s="62">
        <v>53131609</v>
      </c>
      <c r="GOJ1793" s="62">
        <v>53131609</v>
      </c>
      <c r="GOK1793" s="62">
        <v>53131609</v>
      </c>
      <c r="GOL1793" s="62">
        <v>53131609</v>
      </c>
      <c r="GOM1793" s="62">
        <v>53131609</v>
      </c>
      <c r="GON1793" s="62">
        <v>53131609</v>
      </c>
      <c r="GOO1793" s="62">
        <v>53131609</v>
      </c>
      <c r="GOP1793" s="62">
        <v>53131609</v>
      </c>
      <c r="GOQ1793" s="62">
        <v>53131609</v>
      </c>
      <c r="GOR1793" s="62">
        <v>53131609</v>
      </c>
      <c r="GOS1793" s="62">
        <v>53131609</v>
      </c>
      <c r="GOT1793" s="62">
        <v>53131609</v>
      </c>
      <c r="GOU1793" s="62">
        <v>53131609</v>
      </c>
      <c r="GOV1793" s="62">
        <v>53131609</v>
      </c>
      <c r="GOW1793" s="62">
        <v>53131609</v>
      </c>
      <c r="GOX1793" s="62">
        <v>53131609</v>
      </c>
      <c r="GOY1793" s="62">
        <v>53131609</v>
      </c>
      <c r="GOZ1793" s="62">
        <v>53131609</v>
      </c>
      <c r="GPA1793" s="62">
        <v>53131609</v>
      </c>
      <c r="GPB1793" s="62">
        <v>53131609</v>
      </c>
      <c r="GPC1793" s="62">
        <v>53131609</v>
      </c>
      <c r="GPD1793" s="62">
        <v>53131609</v>
      </c>
      <c r="GPE1793" s="62">
        <v>53131609</v>
      </c>
      <c r="GPF1793" s="62">
        <v>53131609</v>
      </c>
      <c r="GPG1793" s="62">
        <v>53131609</v>
      </c>
      <c r="GPH1793" s="62">
        <v>53131609</v>
      </c>
      <c r="GPI1793" s="62">
        <v>53131609</v>
      </c>
      <c r="GPJ1793" s="62">
        <v>53131609</v>
      </c>
      <c r="GPK1793" s="62">
        <v>53131609</v>
      </c>
      <c r="GPL1793" s="62">
        <v>53131609</v>
      </c>
      <c r="GPM1793" s="62">
        <v>53131609</v>
      </c>
      <c r="GPN1793" s="62">
        <v>53131609</v>
      </c>
      <c r="GPO1793" s="62">
        <v>53131609</v>
      </c>
      <c r="GPP1793" s="62">
        <v>53131609</v>
      </c>
      <c r="GPQ1793" s="62">
        <v>53131609</v>
      </c>
      <c r="GPR1793" s="62">
        <v>53131609</v>
      </c>
      <c r="GPS1793" s="62">
        <v>53131609</v>
      </c>
      <c r="GPT1793" s="62">
        <v>53131609</v>
      </c>
      <c r="GPU1793" s="62">
        <v>53131609</v>
      </c>
      <c r="GPV1793" s="62">
        <v>53131609</v>
      </c>
      <c r="GPW1793" s="62">
        <v>53131609</v>
      </c>
      <c r="GPX1793" s="62">
        <v>53131609</v>
      </c>
      <c r="GPY1793" s="62">
        <v>53131609</v>
      </c>
      <c r="GPZ1793" s="62">
        <v>53131609</v>
      </c>
      <c r="GQA1793" s="62">
        <v>53131609</v>
      </c>
      <c r="GQB1793" s="62">
        <v>53131609</v>
      </c>
      <c r="GQC1793" s="62">
        <v>53131609</v>
      </c>
      <c r="GQD1793" s="62">
        <v>53131609</v>
      </c>
      <c r="GQE1793" s="62">
        <v>53131609</v>
      </c>
      <c r="GQF1793" s="62">
        <v>53131609</v>
      </c>
      <c r="GQG1793" s="62">
        <v>53131609</v>
      </c>
      <c r="GQH1793" s="62">
        <v>53131609</v>
      </c>
      <c r="GQI1793" s="62">
        <v>53131609</v>
      </c>
      <c r="GQJ1793" s="62">
        <v>53131609</v>
      </c>
      <c r="GQK1793" s="62">
        <v>53131609</v>
      </c>
      <c r="GQL1793" s="62">
        <v>53131609</v>
      </c>
      <c r="GQM1793" s="62">
        <v>53131609</v>
      </c>
      <c r="GQN1793" s="62">
        <v>53131609</v>
      </c>
      <c r="GQO1793" s="62">
        <v>53131609</v>
      </c>
      <c r="GQP1793" s="62">
        <v>53131609</v>
      </c>
      <c r="GQQ1793" s="62">
        <v>53131609</v>
      </c>
      <c r="GQR1793" s="62">
        <v>53131609</v>
      </c>
      <c r="GQS1793" s="62">
        <v>53131609</v>
      </c>
      <c r="GQT1793" s="62">
        <v>53131609</v>
      </c>
      <c r="GQU1793" s="62">
        <v>53131609</v>
      </c>
      <c r="GQV1793" s="62">
        <v>53131609</v>
      </c>
      <c r="GQW1793" s="62">
        <v>53131609</v>
      </c>
      <c r="GQX1793" s="62">
        <v>53131609</v>
      </c>
      <c r="GQY1793" s="62">
        <v>53131609</v>
      </c>
      <c r="GQZ1793" s="62">
        <v>53131609</v>
      </c>
      <c r="GRA1793" s="62">
        <v>53131609</v>
      </c>
      <c r="GRB1793" s="62">
        <v>53131609</v>
      </c>
      <c r="GRC1793" s="62">
        <v>53131609</v>
      </c>
      <c r="GRD1793" s="62">
        <v>53131609</v>
      </c>
      <c r="GRE1793" s="62">
        <v>53131609</v>
      </c>
      <c r="GRF1793" s="62">
        <v>53131609</v>
      </c>
      <c r="GRG1793" s="62">
        <v>53131609</v>
      </c>
      <c r="GRH1793" s="62">
        <v>53131609</v>
      </c>
      <c r="GRI1793" s="62">
        <v>53131609</v>
      </c>
      <c r="GRJ1793" s="62">
        <v>53131609</v>
      </c>
      <c r="GRK1793" s="62">
        <v>53131609</v>
      </c>
      <c r="GRL1793" s="62">
        <v>53131609</v>
      </c>
      <c r="GRM1793" s="62">
        <v>53131609</v>
      </c>
      <c r="GRN1793" s="62">
        <v>53131609</v>
      </c>
      <c r="GRO1793" s="62">
        <v>53131609</v>
      </c>
      <c r="GRP1793" s="62">
        <v>53131609</v>
      </c>
      <c r="GRQ1793" s="62">
        <v>53131609</v>
      </c>
      <c r="GRR1793" s="62">
        <v>53131609</v>
      </c>
      <c r="GRS1793" s="62">
        <v>53131609</v>
      </c>
      <c r="GRT1793" s="62">
        <v>53131609</v>
      </c>
      <c r="GRU1793" s="62">
        <v>53131609</v>
      </c>
      <c r="GRV1793" s="62">
        <v>53131609</v>
      </c>
      <c r="GRW1793" s="62">
        <v>53131609</v>
      </c>
      <c r="GRX1793" s="62">
        <v>53131609</v>
      </c>
      <c r="GRY1793" s="62">
        <v>53131609</v>
      </c>
      <c r="GRZ1793" s="62">
        <v>53131609</v>
      </c>
      <c r="GSA1793" s="62">
        <v>53131609</v>
      </c>
      <c r="GSB1793" s="62">
        <v>53131609</v>
      </c>
      <c r="GSC1793" s="62">
        <v>53131609</v>
      </c>
      <c r="GSD1793" s="62">
        <v>53131609</v>
      </c>
      <c r="GSE1793" s="62">
        <v>53131609</v>
      </c>
      <c r="GSF1793" s="62">
        <v>53131609</v>
      </c>
      <c r="GSG1793" s="62">
        <v>53131609</v>
      </c>
      <c r="GSH1793" s="62">
        <v>53131609</v>
      </c>
      <c r="GSI1793" s="62">
        <v>53131609</v>
      </c>
      <c r="GSJ1793" s="62">
        <v>53131609</v>
      </c>
      <c r="GSK1793" s="62">
        <v>53131609</v>
      </c>
      <c r="GSL1793" s="62">
        <v>53131609</v>
      </c>
      <c r="GSM1793" s="62">
        <v>53131609</v>
      </c>
      <c r="GSN1793" s="62">
        <v>53131609</v>
      </c>
      <c r="GSO1793" s="62">
        <v>53131609</v>
      </c>
      <c r="GSP1793" s="62">
        <v>53131609</v>
      </c>
      <c r="GSQ1793" s="62">
        <v>53131609</v>
      </c>
      <c r="GSR1793" s="62">
        <v>53131609</v>
      </c>
      <c r="GSS1793" s="62">
        <v>53131609</v>
      </c>
      <c r="GST1793" s="62">
        <v>53131609</v>
      </c>
      <c r="GSU1793" s="62">
        <v>53131609</v>
      </c>
      <c r="GSV1793" s="62">
        <v>53131609</v>
      </c>
      <c r="GSW1793" s="62">
        <v>53131609</v>
      </c>
      <c r="GSX1793" s="62">
        <v>53131609</v>
      </c>
      <c r="GSY1793" s="62">
        <v>53131609</v>
      </c>
      <c r="GSZ1793" s="62">
        <v>53131609</v>
      </c>
      <c r="GTA1793" s="62">
        <v>53131609</v>
      </c>
      <c r="GTB1793" s="62">
        <v>53131609</v>
      </c>
      <c r="GTC1793" s="62">
        <v>53131609</v>
      </c>
      <c r="GTD1793" s="62">
        <v>53131609</v>
      </c>
      <c r="GTE1793" s="62">
        <v>53131609</v>
      </c>
      <c r="GTF1793" s="62">
        <v>53131609</v>
      </c>
      <c r="GTG1793" s="62">
        <v>53131609</v>
      </c>
      <c r="GTH1793" s="62">
        <v>53131609</v>
      </c>
      <c r="GTI1793" s="62">
        <v>53131609</v>
      </c>
      <c r="GTJ1793" s="62">
        <v>53131609</v>
      </c>
      <c r="GTK1793" s="62">
        <v>53131609</v>
      </c>
      <c r="GTL1793" s="62">
        <v>53131609</v>
      </c>
      <c r="GTM1793" s="62">
        <v>53131609</v>
      </c>
      <c r="GTN1793" s="62">
        <v>53131609</v>
      </c>
      <c r="GTO1793" s="62">
        <v>53131609</v>
      </c>
      <c r="GTP1793" s="62">
        <v>53131609</v>
      </c>
      <c r="GTQ1793" s="62">
        <v>53131609</v>
      </c>
      <c r="GTR1793" s="62">
        <v>53131609</v>
      </c>
      <c r="GTS1793" s="62">
        <v>53131609</v>
      </c>
      <c r="GTT1793" s="62">
        <v>53131609</v>
      </c>
      <c r="GTU1793" s="62">
        <v>53131609</v>
      </c>
      <c r="GTV1793" s="62">
        <v>53131609</v>
      </c>
      <c r="GTW1793" s="62">
        <v>53131609</v>
      </c>
      <c r="GTX1793" s="62">
        <v>53131609</v>
      </c>
      <c r="GTY1793" s="62">
        <v>53131609</v>
      </c>
      <c r="GTZ1793" s="62">
        <v>53131609</v>
      </c>
      <c r="GUA1793" s="62">
        <v>53131609</v>
      </c>
      <c r="GUB1793" s="62">
        <v>53131609</v>
      </c>
      <c r="GUC1793" s="62">
        <v>53131609</v>
      </c>
      <c r="GUD1793" s="62">
        <v>53131609</v>
      </c>
      <c r="GUE1793" s="62">
        <v>53131609</v>
      </c>
      <c r="GUF1793" s="62">
        <v>53131609</v>
      </c>
      <c r="GUG1793" s="62">
        <v>53131609</v>
      </c>
      <c r="GUH1793" s="62">
        <v>53131609</v>
      </c>
      <c r="GUI1793" s="62">
        <v>53131609</v>
      </c>
      <c r="GUJ1793" s="62">
        <v>53131609</v>
      </c>
      <c r="GUK1793" s="62">
        <v>53131609</v>
      </c>
      <c r="GUL1793" s="62">
        <v>53131609</v>
      </c>
      <c r="GUM1793" s="62">
        <v>53131609</v>
      </c>
      <c r="GUN1793" s="62">
        <v>53131609</v>
      </c>
      <c r="GUO1793" s="62">
        <v>53131609</v>
      </c>
      <c r="GUP1793" s="62">
        <v>53131609</v>
      </c>
      <c r="GUQ1793" s="62">
        <v>53131609</v>
      </c>
      <c r="GUR1793" s="62">
        <v>53131609</v>
      </c>
      <c r="GUS1793" s="62">
        <v>53131609</v>
      </c>
      <c r="GUT1793" s="62">
        <v>53131609</v>
      </c>
      <c r="GUU1793" s="62">
        <v>53131609</v>
      </c>
      <c r="GUV1793" s="62">
        <v>53131609</v>
      </c>
      <c r="GUW1793" s="62">
        <v>53131609</v>
      </c>
      <c r="GUX1793" s="62">
        <v>53131609</v>
      </c>
      <c r="GUY1793" s="62">
        <v>53131609</v>
      </c>
      <c r="GUZ1793" s="62">
        <v>53131609</v>
      </c>
      <c r="GVA1793" s="62">
        <v>53131609</v>
      </c>
      <c r="GVB1793" s="62">
        <v>53131609</v>
      </c>
      <c r="GVC1793" s="62">
        <v>53131609</v>
      </c>
      <c r="GVD1793" s="62">
        <v>53131609</v>
      </c>
      <c r="GVE1793" s="62">
        <v>53131609</v>
      </c>
      <c r="GVF1793" s="62">
        <v>53131609</v>
      </c>
      <c r="GVG1793" s="62">
        <v>53131609</v>
      </c>
      <c r="GVH1793" s="62">
        <v>53131609</v>
      </c>
      <c r="GVI1793" s="62">
        <v>53131609</v>
      </c>
      <c r="GVJ1793" s="62">
        <v>53131609</v>
      </c>
      <c r="GVK1793" s="62">
        <v>53131609</v>
      </c>
      <c r="GVL1793" s="62">
        <v>53131609</v>
      </c>
      <c r="GVM1793" s="62">
        <v>53131609</v>
      </c>
      <c r="GVN1793" s="62">
        <v>53131609</v>
      </c>
      <c r="GVO1793" s="62">
        <v>53131609</v>
      </c>
      <c r="GVP1793" s="62">
        <v>53131609</v>
      </c>
      <c r="GVQ1793" s="62">
        <v>53131609</v>
      </c>
      <c r="GVR1793" s="62">
        <v>53131609</v>
      </c>
      <c r="GVS1793" s="62">
        <v>53131609</v>
      </c>
      <c r="GVT1793" s="62">
        <v>53131609</v>
      </c>
      <c r="GVU1793" s="62">
        <v>53131609</v>
      </c>
      <c r="GVV1793" s="62">
        <v>53131609</v>
      </c>
      <c r="GVW1793" s="62">
        <v>53131609</v>
      </c>
      <c r="GVX1793" s="62">
        <v>53131609</v>
      </c>
      <c r="GVY1793" s="62">
        <v>53131609</v>
      </c>
      <c r="GVZ1793" s="62">
        <v>53131609</v>
      </c>
      <c r="GWA1793" s="62">
        <v>53131609</v>
      </c>
      <c r="GWB1793" s="62">
        <v>53131609</v>
      </c>
      <c r="GWC1793" s="62">
        <v>53131609</v>
      </c>
      <c r="GWD1793" s="62">
        <v>53131609</v>
      </c>
      <c r="GWE1793" s="62">
        <v>53131609</v>
      </c>
      <c r="GWF1793" s="62">
        <v>53131609</v>
      </c>
      <c r="GWG1793" s="62">
        <v>53131609</v>
      </c>
      <c r="GWH1793" s="62">
        <v>53131609</v>
      </c>
      <c r="GWI1793" s="62">
        <v>53131609</v>
      </c>
      <c r="GWJ1793" s="62">
        <v>53131609</v>
      </c>
      <c r="GWK1793" s="62">
        <v>53131609</v>
      </c>
      <c r="GWL1793" s="62">
        <v>53131609</v>
      </c>
      <c r="GWM1793" s="62">
        <v>53131609</v>
      </c>
      <c r="GWN1793" s="62">
        <v>53131609</v>
      </c>
      <c r="GWO1793" s="62">
        <v>53131609</v>
      </c>
      <c r="GWP1793" s="62">
        <v>53131609</v>
      </c>
      <c r="GWQ1793" s="62">
        <v>53131609</v>
      </c>
      <c r="GWR1793" s="62">
        <v>53131609</v>
      </c>
      <c r="GWS1793" s="62">
        <v>53131609</v>
      </c>
      <c r="GWT1793" s="62">
        <v>53131609</v>
      </c>
      <c r="GWU1793" s="62">
        <v>53131609</v>
      </c>
      <c r="GWV1793" s="62">
        <v>53131609</v>
      </c>
      <c r="GWW1793" s="62">
        <v>53131609</v>
      </c>
      <c r="GWX1793" s="62">
        <v>53131609</v>
      </c>
      <c r="GWY1793" s="62">
        <v>53131609</v>
      </c>
      <c r="GWZ1793" s="62">
        <v>53131609</v>
      </c>
      <c r="GXA1793" s="62">
        <v>53131609</v>
      </c>
      <c r="GXB1793" s="62">
        <v>53131609</v>
      </c>
      <c r="GXC1793" s="62">
        <v>53131609</v>
      </c>
      <c r="GXD1793" s="62">
        <v>53131609</v>
      </c>
      <c r="GXE1793" s="62">
        <v>53131609</v>
      </c>
      <c r="GXF1793" s="62">
        <v>53131609</v>
      </c>
      <c r="GXG1793" s="62">
        <v>53131609</v>
      </c>
      <c r="GXH1793" s="62">
        <v>53131609</v>
      </c>
      <c r="GXI1793" s="62">
        <v>53131609</v>
      </c>
      <c r="GXJ1793" s="62">
        <v>53131609</v>
      </c>
      <c r="GXK1793" s="62">
        <v>53131609</v>
      </c>
      <c r="GXL1793" s="62">
        <v>53131609</v>
      </c>
      <c r="GXM1793" s="62">
        <v>53131609</v>
      </c>
      <c r="GXN1793" s="62">
        <v>53131609</v>
      </c>
      <c r="GXO1793" s="62">
        <v>53131609</v>
      </c>
      <c r="GXP1793" s="62">
        <v>53131609</v>
      </c>
      <c r="GXQ1793" s="62">
        <v>53131609</v>
      </c>
      <c r="GXR1793" s="62">
        <v>53131609</v>
      </c>
      <c r="GXS1793" s="62">
        <v>53131609</v>
      </c>
      <c r="GXT1793" s="62">
        <v>53131609</v>
      </c>
      <c r="GXU1793" s="62">
        <v>53131609</v>
      </c>
      <c r="GXV1793" s="62">
        <v>53131609</v>
      </c>
      <c r="GXW1793" s="62">
        <v>53131609</v>
      </c>
      <c r="GXX1793" s="62">
        <v>53131609</v>
      </c>
      <c r="GXY1793" s="62">
        <v>53131609</v>
      </c>
      <c r="GXZ1793" s="62">
        <v>53131609</v>
      </c>
      <c r="GYA1793" s="62">
        <v>53131609</v>
      </c>
      <c r="GYB1793" s="62">
        <v>53131609</v>
      </c>
      <c r="GYC1793" s="62">
        <v>53131609</v>
      </c>
      <c r="GYD1793" s="62">
        <v>53131609</v>
      </c>
      <c r="GYE1793" s="62">
        <v>53131609</v>
      </c>
      <c r="GYF1793" s="62">
        <v>53131609</v>
      </c>
      <c r="GYG1793" s="62">
        <v>53131609</v>
      </c>
      <c r="GYH1793" s="62">
        <v>53131609</v>
      </c>
      <c r="GYI1793" s="62">
        <v>53131609</v>
      </c>
      <c r="GYJ1793" s="62">
        <v>53131609</v>
      </c>
      <c r="GYK1793" s="62">
        <v>53131609</v>
      </c>
      <c r="GYL1793" s="62">
        <v>53131609</v>
      </c>
      <c r="GYM1793" s="62">
        <v>53131609</v>
      </c>
      <c r="GYN1793" s="62">
        <v>53131609</v>
      </c>
      <c r="GYO1793" s="62">
        <v>53131609</v>
      </c>
      <c r="GYP1793" s="62">
        <v>53131609</v>
      </c>
      <c r="GYQ1793" s="62">
        <v>53131609</v>
      </c>
      <c r="GYR1793" s="62">
        <v>53131609</v>
      </c>
      <c r="GYS1793" s="62">
        <v>53131609</v>
      </c>
      <c r="GYT1793" s="62">
        <v>53131609</v>
      </c>
      <c r="GYU1793" s="62">
        <v>53131609</v>
      </c>
      <c r="GYV1793" s="62">
        <v>53131609</v>
      </c>
      <c r="GYW1793" s="62">
        <v>53131609</v>
      </c>
      <c r="GYX1793" s="62">
        <v>53131609</v>
      </c>
      <c r="GYY1793" s="62">
        <v>53131609</v>
      </c>
      <c r="GYZ1793" s="62">
        <v>53131609</v>
      </c>
      <c r="GZA1793" s="62">
        <v>53131609</v>
      </c>
      <c r="GZB1793" s="62">
        <v>53131609</v>
      </c>
      <c r="GZC1793" s="62">
        <v>53131609</v>
      </c>
      <c r="GZD1793" s="62">
        <v>53131609</v>
      </c>
      <c r="GZE1793" s="62">
        <v>53131609</v>
      </c>
      <c r="GZF1793" s="62">
        <v>53131609</v>
      </c>
      <c r="GZG1793" s="62">
        <v>53131609</v>
      </c>
      <c r="GZH1793" s="62">
        <v>53131609</v>
      </c>
      <c r="GZI1793" s="62">
        <v>53131609</v>
      </c>
      <c r="GZJ1793" s="62">
        <v>53131609</v>
      </c>
      <c r="GZK1793" s="62">
        <v>53131609</v>
      </c>
      <c r="GZL1793" s="62">
        <v>53131609</v>
      </c>
      <c r="GZM1793" s="62">
        <v>53131609</v>
      </c>
      <c r="GZN1793" s="62">
        <v>53131609</v>
      </c>
      <c r="GZO1793" s="62">
        <v>53131609</v>
      </c>
      <c r="GZP1793" s="62">
        <v>53131609</v>
      </c>
      <c r="GZQ1793" s="62">
        <v>53131609</v>
      </c>
      <c r="GZR1793" s="62">
        <v>53131609</v>
      </c>
      <c r="GZS1793" s="62">
        <v>53131609</v>
      </c>
      <c r="GZT1793" s="62">
        <v>53131609</v>
      </c>
      <c r="GZU1793" s="62">
        <v>53131609</v>
      </c>
      <c r="GZV1793" s="62">
        <v>53131609</v>
      </c>
      <c r="GZW1793" s="62">
        <v>53131609</v>
      </c>
      <c r="GZX1793" s="62">
        <v>53131609</v>
      </c>
      <c r="GZY1793" s="62">
        <v>53131609</v>
      </c>
      <c r="GZZ1793" s="62">
        <v>53131609</v>
      </c>
      <c r="HAA1793" s="62">
        <v>53131609</v>
      </c>
      <c r="HAB1793" s="62">
        <v>53131609</v>
      </c>
      <c r="HAC1793" s="62">
        <v>53131609</v>
      </c>
      <c r="HAD1793" s="62">
        <v>53131609</v>
      </c>
      <c r="HAE1793" s="62">
        <v>53131609</v>
      </c>
      <c r="HAF1793" s="62">
        <v>53131609</v>
      </c>
      <c r="HAG1793" s="62">
        <v>53131609</v>
      </c>
      <c r="HAH1793" s="62">
        <v>53131609</v>
      </c>
      <c r="HAI1793" s="62">
        <v>53131609</v>
      </c>
      <c r="HAJ1793" s="62">
        <v>53131609</v>
      </c>
      <c r="HAK1793" s="62">
        <v>53131609</v>
      </c>
      <c r="HAL1793" s="62">
        <v>53131609</v>
      </c>
      <c r="HAM1793" s="62">
        <v>53131609</v>
      </c>
      <c r="HAN1793" s="62">
        <v>53131609</v>
      </c>
      <c r="HAO1793" s="62">
        <v>53131609</v>
      </c>
      <c r="HAP1793" s="62">
        <v>53131609</v>
      </c>
      <c r="HAQ1793" s="62">
        <v>53131609</v>
      </c>
      <c r="HAR1793" s="62">
        <v>53131609</v>
      </c>
      <c r="HAS1793" s="62">
        <v>53131609</v>
      </c>
      <c r="HAT1793" s="62">
        <v>53131609</v>
      </c>
      <c r="HAU1793" s="62">
        <v>53131609</v>
      </c>
      <c r="HAV1793" s="62">
        <v>53131609</v>
      </c>
      <c r="HAW1793" s="62">
        <v>53131609</v>
      </c>
      <c r="HAX1793" s="62">
        <v>53131609</v>
      </c>
      <c r="HAY1793" s="62">
        <v>53131609</v>
      </c>
      <c r="HAZ1793" s="62">
        <v>53131609</v>
      </c>
      <c r="HBA1793" s="62">
        <v>53131609</v>
      </c>
      <c r="HBB1793" s="62">
        <v>53131609</v>
      </c>
      <c r="HBC1793" s="62">
        <v>53131609</v>
      </c>
      <c r="HBD1793" s="62">
        <v>53131609</v>
      </c>
      <c r="HBE1793" s="62">
        <v>53131609</v>
      </c>
      <c r="HBF1793" s="62">
        <v>53131609</v>
      </c>
      <c r="HBG1793" s="62">
        <v>53131609</v>
      </c>
      <c r="HBH1793" s="62">
        <v>53131609</v>
      </c>
      <c r="HBI1793" s="62">
        <v>53131609</v>
      </c>
      <c r="HBJ1793" s="62">
        <v>53131609</v>
      </c>
      <c r="HBK1793" s="62">
        <v>53131609</v>
      </c>
      <c r="HBL1793" s="62">
        <v>53131609</v>
      </c>
      <c r="HBM1793" s="62">
        <v>53131609</v>
      </c>
      <c r="HBN1793" s="62">
        <v>53131609</v>
      </c>
      <c r="HBO1793" s="62">
        <v>53131609</v>
      </c>
      <c r="HBP1793" s="62">
        <v>53131609</v>
      </c>
      <c r="HBQ1793" s="62">
        <v>53131609</v>
      </c>
      <c r="HBR1793" s="62">
        <v>53131609</v>
      </c>
      <c r="HBS1793" s="62">
        <v>53131609</v>
      </c>
      <c r="HBT1793" s="62">
        <v>53131609</v>
      </c>
      <c r="HBU1793" s="62">
        <v>53131609</v>
      </c>
      <c r="HBV1793" s="62">
        <v>53131609</v>
      </c>
      <c r="HBW1793" s="62">
        <v>53131609</v>
      </c>
      <c r="HBX1793" s="62">
        <v>53131609</v>
      </c>
      <c r="HBY1793" s="62">
        <v>53131609</v>
      </c>
      <c r="HBZ1793" s="62">
        <v>53131609</v>
      </c>
      <c r="HCA1793" s="62">
        <v>53131609</v>
      </c>
      <c r="HCB1793" s="62">
        <v>53131609</v>
      </c>
      <c r="HCC1793" s="62">
        <v>53131609</v>
      </c>
      <c r="HCD1793" s="62">
        <v>53131609</v>
      </c>
      <c r="HCE1793" s="62">
        <v>53131609</v>
      </c>
      <c r="HCF1793" s="62">
        <v>53131609</v>
      </c>
      <c r="HCG1793" s="62">
        <v>53131609</v>
      </c>
      <c r="HCH1793" s="62">
        <v>53131609</v>
      </c>
      <c r="HCI1793" s="62">
        <v>53131609</v>
      </c>
      <c r="HCJ1793" s="62">
        <v>53131609</v>
      </c>
      <c r="HCK1793" s="62">
        <v>53131609</v>
      </c>
      <c r="HCL1793" s="62">
        <v>53131609</v>
      </c>
      <c r="HCM1793" s="62">
        <v>53131609</v>
      </c>
      <c r="HCN1793" s="62">
        <v>53131609</v>
      </c>
      <c r="HCO1793" s="62">
        <v>53131609</v>
      </c>
      <c r="HCP1793" s="62">
        <v>53131609</v>
      </c>
      <c r="HCQ1793" s="62">
        <v>53131609</v>
      </c>
      <c r="HCR1793" s="62">
        <v>53131609</v>
      </c>
      <c r="HCS1793" s="62">
        <v>53131609</v>
      </c>
      <c r="HCT1793" s="62">
        <v>53131609</v>
      </c>
      <c r="HCU1793" s="62">
        <v>53131609</v>
      </c>
      <c r="HCV1793" s="62">
        <v>53131609</v>
      </c>
      <c r="HCW1793" s="62">
        <v>53131609</v>
      </c>
      <c r="HCX1793" s="62">
        <v>53131609</v>
      </c>
      <c r="HCY1793" s="62">
        <v>53131609</v>
      </c>
      <c r="HCZ1793" s="62">
        <v>53131609</v>
      </c>
      <c r="HDA1793" s="62">
        <v>53131609</v>
      </c>
      <c r="HDB1793" s="62">
        <v>53131609</v>
      </c>
      <c r="HDC1793" s="62">
        <v>53131609</v>
      </c>
      <c r="HDD1793" s="62">
        <v>53131609</v>
      </c>
      <c r="HDE1793" s="62">
        <v>53131609</v>
      </c>
      <c r="HDF1793" s="62">
        <v>53131609</v>
      </c>
      <c r="HDG1793" s="62">
        <v>53131609</v>
      </c>
      <c r="HDH1793" s="62">
        <v>53131609</v>
      </c>
      <c r="HDI1793" s="62">
        <v>53131609</v>
      </c>
      <c r="HDJ1793" s="62">
        <v>53131609</v>
      </c>
      <c r="HDK1793" s="62">
        <v>53131609</v>
      </c>
      <c r="HDL1793" s="62">
        <v>53131609</v>
      </c>
      <c r="HDM1793" s="62">
        <v>53131609</v>
      </c>
      <c r="HDN1793" s="62">
        <v>53131609</v>
      </c>
      <c r="HDO1793" s="62">
        <v>53131609</v>
      </c>
      <c r="HDP1793" s="62">
        <v>53131609</v>
      </c>
      <c r="HDQ1793" s="62">
        <v>53131609</v>
      </c>
      <c r="HDR1793" s="62">
        <v>53131609</v>
      </c>
      <c r="HDS1793" s="62">
        <v>53131609</v>
      </c>
      <c r="HDT1793" s="62">
        <v>53131609</v>
      </c>
      <c r="HDU1793" s="62">
        <v>53131609</v>
      </c>
      <c r="HDV1793" s="62">
        <v>53131609</v>
      </c>
      <c r="HDW1793" s="62">
        <v>53131609</v>
      </c>
      <c r="HDX1793" s="62">
        <v>53131609</v>
      </c>
      <c r="HDY1793" s="62">
        <v>53131609</v>
      </c>
      <c r="HDZ1793" s="62">
        <v>53131609</v>
      </c>
      <c r="HEA1793" s="62">
        <v>53131609</v>
      </c>
      <c r="HEB1793" s="62">
        <v>53131609</v>
      </c>
      <c r="HEC1793" s="62">
        <v>53131609</v>
      </c>
      <c r="HED1793" s="62">
        <v>53131609</v>
      </c>
      <c r="HEE1793" s="62">
        <v>53131609</v>
      </c>
      <c r="HEF1793" s="62">
        <v>53131609</v>
      </c>
      <c r="HEG1793" s="62">
        <v>53131609</v>
      </c>
      <c r="HEH1793" s="62">
        <v>53131609</v>
      </c>
      <c r="HEI1793" s="62">
        <v>53131609</v>
      </c>
      <c r="HEJ1793" s="62">
        <v>53131609</v>
      </c>
      <c r="HEK1793" s="62">
        <v>53131609</v>
      </c>
      <c r="HEL1793" s="62">
        <v>53131609</v>
      </c>
      <c r="HEM1793" s="62">
        <v>53131609</v>
      </c>
      <c r="HEN1793" s="62">
        <v>53131609</v>
      </c>
      <c r="HEO1793" s="62">
        <v>53131609</v>
      </c>
      <c r="HEP1793" s="62">
        <v>53131609</v>
      </c>
      <c r="HEQ1793" s="62">
        <v>53131609</v>
      </c>
      <c r="HER1793" s="62">
        <v>53131609</v>
      </c>
      <c r="HES1793" s="62">
        <v>53131609</v>
      </c>
      <c r="HET1793" s="62">
        <v>53131609</v>
      </c>
      <c r="HEU1793" s="62">
        <v>53131609</v>
      </c>
      <c r="HEV1793" s="62">
        <v>53131609</v>
      </c>
      <c r="HEW1793" s="62">
        <v>53131609</v>
      </c>
      <c r="HEX1793" s="62">
        <v>53131609</v>
      </c>
      <c r="HEY1793" s="62">
        <v>53131609</v>
      </c>
      <c r="HEZ1793" s="62">
        <v>53131609</v>
      </c>
      <c r="HFA1793" s="62">
        <v>53131609</v>
      </c>
      <c r="HFB1793" s="62">
        <v>53131609</v>
      </c>
      <c r="HFC1793" s="62">
        <v>53131609</v>
      </c>
      <c r="HFD1793" s="62">
        <v>53131609</v>
      </c>
      <c r="HFE1793" s="62">
        <v>53131609</v>
      </c>
      <c r="HFF1793" s="62">
        <v>53131609</v>
      </c>
      <c r="HFG1793" s="62">
        <v>53131609</v>
      </c>
      <c r="HFH1793" s="62">
        <v>53131609</v>
      </c>
      <c r="HFI1793" s="62">
        <v>53131609</v>
      </c>
      <c r="HFJ1793" s="62">
        <v>53131609</v>
      </c>
      <c r="HFK1793" s="62">
        <v>53131609</v>
      </c>
      <c r="HFL1793" s="62">
        <v>53131609</v>
      </c>
      <c r="HFM1793" s="62">
        <v>53131609</v>
      </c>
      <c r="HFN1793" s="62">
        <v>53131609</v>
      </c>
      <c r="HFO1793" s="62">
        <v>53131609</v>
      </c>
      <c r="HFP1793" s="62">
        <v>53131609</v>
      </c>
      <c r="HFQ1793" s="62">
        <v>53131609</v>
      </c>
      <c r="HFR1793" s="62">
        <v>53131609</v>
      </c>
      <c r="HFS1793" s="62">
        <v>53131609</v>
      </c>
      <c r="HFT1793" s="62">
        <v>53131609</v>
      </c>
      <c r="HFU1793" s="62">
        <v>53131609</v>
      </c>
      <c r="HFV1793" s="62">
        <v>53131609</v>
      </c>
      <c r="HFW1793" s="62">
        <v>53131609</v>
      </c>
      <c r="HFX1793" s="62">
        <v>53131609</v>
      </c>
      <c r="HFY1793" s="62">
        <v>53131609</v>
      </c>
      <c r="HFZ1793" s="62">
        <v>53131609</v>
      </c>
      <c r="HGA1793" s="62">
        <v>53131609</v>
      </c>
      <c r="HGB1793" s="62">
        <v>53131609</v>
      </c>
      <c r="HGC1793" s="62">
        <v>53131609</v>
      </c>
      <c r="HGD1793" s="62">
        <v>53131609</v>
      </c>
      <c r="HGE1793" s="62">
        <v>53131609</v>
      </c>
      <c r="HGF1793" s="62">
        <v>53131609</v>
      </c>
      <c r="HGG1793" s="62">
        <v>53131609</v>
      </c>
      <c r="HGH1793" s="62">
        <v>53131609</v>
      </c>
      <c r="HGI1793" s="62">
        <v>53131609</v>
      </c>
      <c r="HGJ1793" s="62">
        <v>53131609</v>
      </c>
      <c r="HGK1793" s="62">
        <v>53131609</v>
      </c>
      <c r="HGL1793" s="62">
        <v>53131609</v>
      </c>
      <c r="HGM1793" s="62">
        <v>53131609</v>
      </c>
      <c r="HGN1793" s="62">
        <v>53131609</v>
      </c>
      <c r="HGO1793" s="62">
        <v>53131609</v>
      </c>
      <c r="HGP1793" s="62">
        <v>53131609</v>
      </c>
      <c r="HGQ1793" s="62">
        <v>53131609</v>
      </c>
      <c r="HGR1793" s="62">
        <v>53131609</v>
      </c>
      <c r="HGS1793" s="62">
        <v>53131609</v>
      </c>
      <c r="HGT1793" s="62">
        <v>53131609</v>
      </c>
      <c r="HGU1793" s="62">
        <v>53131609</v>
      </c>
      <c r="HGV1793" s="62">
        <v>53131609</v>
      </c>
      <c r="HGW1793" s="62">
        <v>53131609</v>
      </c>
      <c r="HGX1793" s="62">
        <v>53131609</v>
      </c>
      <c r="HGY1793" s="62">
        <v>53131609</v>
      </c>
      <c r="HGZ1793" s="62">
        <v>53131609</v>
      </c>
      <c r="HHA1793" s="62">
        <v>53131609</v>
      </c>
      <c r="HHB1793" s="62">
        <v>53131609</v>
      </c>
      <c r="HHC1793" s="62">
        <v>53131609</v>
      </c>
      <c r="HHD1793" s="62">
        <v>53131609</v>
      </c>
      <c r="HHE1793" s="62">
        <v>53131609</v>
      </c>
      <c r="HHF1793" s="62">
        <v>53131609</v>
      </c>
      <c r="HHG1793" s="62">
        <v>53131609</v>
      </c>
      <c r="HHH1793" s="62">
        <v>53131609</v>
      </c>
      <c r="HHI1793" s="62">
        <v>53131609</v>
      </c>
      <c r="HHJ1793" s="62">
        <v>53131609</v>
      </c>
      <c r="HHK1793" s="62">
        <v>53131609</v>
      </c>
      <c r="HHL1793" s="62">
        <v>53131609</v>
      </c>
      <c r="HHM1793" s="62">
        <v>53131609</v>
      </c>
      <c r="HHN1793" s="62">
        <v>53131609</v>
      </c>
      <c r="HHO1793" s="62">
        <v>53131609</v>
      </c>
      <c r="HHP1793" s="62">
        <v>53131609</v>
      </c>
      <c r="HHQ1793" s="62">
        <v>53131609</v>
      </c>
      <c r="HHR1793" s="62">
        <v>53131609</v>
      </c>
      <c r="HHS1793" s="62">
        <v>53131609</v>
      </c>
      <c r="HHT1793" s="62">
        <v>53131609</v>
      </c>
      <c r="HHU1793" s="62">
        <v>53131609</v>
      </c>
      <c r="HHV1793" s="62">
        <v>53131609</v>
      </c>
      <c r="HHW1793" s="62">
        <v>53131609</v>
      </c>
      <c r="HHX1793" s="62">
        <v>53131609</v>
      </c>
      <c r="HHY1793" s="62">
        <v>53131609</v>
      </c>
      <c r="HHZ1793" s="62">
        <v>53131609</v>
      </c>
      <c r="HIA1793" s="62">
        <v>53131609</v>
      </c>
      <c r="HIB1793" s="62">
        <v>53131609</v>
      </c>
      <c r="HIC1793" s="62">
        <v>53131609</v>
      </c>
      <c r="HID1793" s="62">
        <v>53131609</v>
      </c>
      <c r="HIE1793" s="62">
        <v>53131609</v>
      </c>
      <c r="HIF1793" s="62">
        <v>53131609</v>
      </c>
      <c r="HIG1793" s="62">
        <v>53131609</v>
      </c>
      <c r="HIH1793" s="62">
        <v>53131609</v>
      </c>
      <c r="HII1793" s="62">
        <v>53131609</v>
      </c>
      <c r="HIJ1793" s="62">
        <v>53131609</v>
      </c>
      <c r="HIK1793" s="62">
        <v>53131609</v>
      </c>
      <c r="HIL1793" s="62">
        <v>53131609</v>
      </c>
      <c r="HIM1793" s="62">
        <v>53131609</v>
      </c>
      <c r="HIN1793" s="62">
        <v>53131609</v>
      </c>
      <c r="HIO1793" s="62">
        <v>53131609</v>
      </c>
      <c r="HIP1793" s="62">
        <v>53131609</v>
      </c>
      <c r="HIQ1793" s="62">
        <v>53131609</v>
      </c>
      <c r="HIR1793" s="62">
        <v>53131609</v>
      </c>
      <c r="HIS1793" s="62">
        <v>53131609</v>
      </c>
      <c r="HIT1793" s="62">
        <v>53131609</v>
      </c>
      <c r="HIU1793" s="62">
        <v>53131609</v>
      </c>
      <c r="HIV1793" s="62">
        <v>53131609</v>
      </c>
      <c r="HIW1793" s="62">
        <v>53131609</v>
      </c>
      <c r="HIX1793" s="62">
        <v>53131609</v>
      </c>
      <c r="HIY1793" s="62">
        <v>53131609</v>
      </c>
      <c r="HIZ1793" s="62">
        <v>53131609</v>
      </c>
      <c r="HJA1793" s="62">
        <v>53131609</v>
      </c>
      <c r="HJB1793" s="62">
        <v>53131609</v>
      </c>
      <c r="HJC1793" s="62">
        <v>53131609</v>
      </c>
      <c r="HJD1793" s="62">
        <v>53131609</v>
      </c>
      <c r="HJE1793" s="62">
        <v>53131609</v>
      </c>
      <c r="HJF1793" s="62">
        <v>53131609</v>
      </c>
      <c r="HJG1793" s="62">
        <v>53131609</v>
      </c>
      <c r="HJH1793" s="62">
        <v>53131609</v>
      </c>
      <c r="HJI1793" s="62">
        <v>53131609</v>
      </c>
      <c r="HJJ1793" s="62">
        <v>53131609</v>
      </c>
      <c r="HJK1793" s="62">
        <v>53131609</v>
      </c>
      <c r="HJL1793" s="62">
        <v>53131609</v>
      </c>
      <c r="HJM1793" s="62">
        <v>53131609</v>
      </c>
      <c r="HJN1793" s="62">
        <v>53131609</v>
      </c>
      <c r="HJO1793" s="62">
        <v>53131609</v>
      </c>
      <c r="HJP1793" s="62">
        <v>53131609</v>
      </c>
      <c r="HJQ1793" s="62">
        <v>53131609</v>
      </c>
      <c r="HJR1793" s="62">
        <v>53131609</v>
      </c>
      <c r="HJS1793" s="62">
        <v>53131609</v>
      </c>
      <c r="HJT1793" s="62">
        <v>53131609</v>
      </c>
      <c r="HJU1793" s="62">
        <v>53131609</v>
      </c>
      <c r="HJV1793" s="62">
        <v>53131609</v>
      </c>
      <c r="HJW1793" s="62">
        <v>53131609</v>
      </c>
      <c r="HJX1793" s="62">
        <v>53131609</v>
      </c>
      <c r="HJY1793" s="62">
        <v>53131609</v>
      </c>
      <c r="HJZ1793" s="62">
        <v>53131609</v>
      </c>
      <c r="HKA1793" s="62">
        <v>53131609</v>
      </c>
      <c r="HKB1793" s="62">
        <v>53131609</v>
      </c>
      <c r="HKC1793" s="62">
        <v>53131609</v>
      </c>
      <c r="HKD1793" s="62">
        <v>53131609</v>
      </c>
      <c r="HKE1793" s="62">
        <v>53131609</v>
      </c>
      <c r="HKF1793" s="62">
        <v>53131609</v>
      </c>
      <c r="HKG1793" s="62">
        <v>53131609</v>
      </c>
      <c r="HKH1793" s="62">
        <v>53131609</v>
      </c>
      <c r="HKI1793" s="62">
        <v>53131609</v>
      </c>
      <c r="HKJ1793" s="62">
        <v>53131609</v>
      </c>
      <c r="HKK1793" s="62">
        <v>53131609</v>
      </c>
      <c r="HKL1793" s="62">
        <v>53131609</v>
      </c>
      <c r="HKM1793" s="62">
        <v>53131609</v>
      </c>
      <c r="HKN1793" s="62">
        <v>53131609</v>
      </c>
      <c r="HKO1793" s="62">
        <v>53131609</v>
      </c>
      <c r="HKP1793" s="62">
        <v>53131609</v>
      </c>
      <c r="HKQ1793" s="62">
        <v>53131609</v>
      </c>
      <c r="HKR1793" s="62">
        <v>53131609</v>
      </c>
      <c r="HKS1793" s="62">
        <v>53131609</v>
      </c>
      <c r="HKT1793" s="62">
        <v>53131609</v>
      </c>
      <c r="HKU1793" s="62">
        <v>53131609</v>
      </c>
      <c r="HKV1793" s="62">
        <v>53131609</v>
      </c>
      <c r="HKW1793" s="62">
        <v>53131609</v>
      </c>
      <c r="HKX1793" s="62">
        <v>53131609</v>
      </c>
      <c r="HKY1793" s="62">
        <v>53131609</v>
      </c>
      <c r="HKZ1793" s="62">
        <v>53131609</v>
      </c>
      <c r="HLA1793" s="62">
        <v>53131609</v>
      </c>
      <c r="HLB1793" s="62">
        <v>53131609</v>
      </c>
      <c r="HLC1793" s="62">
        <v>53131609</v>
      </c>
      <c r="HLD1793" s="62">
        <v>53131609</v>
      </c>
      <c r="HLE1793" s="62">
        <v>53131609</v>
      </c>
      <c r="HLF1793" s="62">
        <v>53131609</v>
      </c>
      <c r="HLG1793" s="62">
        <v>53131609</v>
      </c>
      <c r="HLH1793" s="62">
        <v>53131609</v>
      </c>
      <c r="HLI1793" s="62">
        <v>53131609</v>
      </c>
      <c r="HLJ1793" s="62">
        <v>53131609</v>
      </c>
      <c r="HLK1793" s="62">
        <v>53131609</v>
      </c>
      <c r="HLL1793" s="62">
        <v>53131609</v>
      </c>
      <c r="HLM1793" s="62">
        <v>53131609</v>
      </c>
      <c r="HLN1793" s="62">
        <v>53131609</v>
      </c>
      <c r="HLO1793" s="62">
        <v>53131609</v>
      </c>
      <c r="HLP1793" s="62">
        <v>53131609</v>
      </c>
      <c r="HLQ1793" s="62">
        <v>53131609</v>
      </c>
      <c r="HLR1793" s="62">
        <v>53131609</v>
      </c>
      <c r="HLS1793" s="62">
        <v>53131609</v>
      </c>
      <c r="HLT1793" s="62">
        <v>53131609</v>
      </c>
      <c r="HLU1793" s="62">
        <v>53131609</v>
      </c>
      <c r="HLV1793" s="62">
        <v>53131609</v>
      </c>
      <c r="HLW1793" s="62">
        <v>53131609</v>
      </c>
      <c r="HLX1793" s="62">
        <v>53131609</v>
      </c>
      <c r="HLY1793" s="62">
        <v>53131609</v>
      </c>
      <c r="HLZ1793" s="62">
        <v>53131609</v>
      </c>
      <c r="HMA1793" s="62">
        <v>53131609</v>
      </c>
      <c r="HMB1793" s="62">
        <v>53131609</v>
      </c>
      <c r="HMC1793" s="62">
        <v>53131609</v>
      </c>
      <c r="HMD1793" s="62">
        <v>53131609</v>
      </c>
      <c r="HME1793" s="62">
        <v>53131609</v>
      </c>
      <c r="HMF1793" s="62">
        <v>53131609</v>
      </c>
      <c r="HMG1793" s="62">
        <v>53131609</v>
      </c>
      <c r="HMH1793" s="62">
        <v>53131609</v>
      </c>
      <c r="HMI1793" s="62">
        <v>53131609</v>
      </c>
      <c r="HMJ1793" s="62">
        <v>53131609</v>
      </c>
      <c r="HMK1793" s="62">
        <v>53131609</v>
      </c>
      <c r="HML1793" s="62">
        <v>53131609</v>
      </c>
      <c r="HMM1793" s="62">
        <v>53131609</v>
      </c>
      <c r="HMN1793" s="62">
        <v>53131609</v>
      </c>
      <c r="HMO1793" s="62">
        <v>53131609</v>
      </c>
      <c r="HMP1793" s="62">
        <v>53131609</v>
      </c>
      <c r="HMQ1793" s="62">
        <v>53131609</v>
      </c>
      <c r="HMR1793" s="62">
        <v>53131609</v>
      </c>
      <c r="HMS1793" s="62">
        <v>53131609</v>
      </c>
      <c r="HMT1793" s="62">
        <v>53131609</v>
      </c>
      <c r="HMU1793" s="62">
        <v>53131609</v>
      </c>
      <c r="HMV1793" s="62">
        <v>53131609</v>
      </c>
      <c r="HMW1793" s="62">
        <v>53131609</v>
      </c>
      <c r="HMX1793" s="62">
        <v>53131609</v>
      </c>
      <c r="HMY1793" s="62">
        <v>53131609</v>
      </c>
      <c r="HMZ1793" s="62">
        <v>53131609</v>
      </c>
      <c r="HNA1793" s="62">
        <v>53131609</v>
      </c>
      <c r="HNB1793" s="62">
        <v>53131609</v>
      </c>
      <c r="HNC1793" s="62">
        <v>53131609</v>
      </c>
      <c r="HND1793" s="62">
        <v>53131609</v>
      </c>
      <c r="HNE1793" s="62">
        <v>53131609</v>
      </c>
      <c r="HNF1793" s="62">
        <v>53131609</v>
      </c>
      <c r="HNG1793" s="62">
        <v>53131609</v>
      </c>
      <c r="HNH1793" s="62">
        <v>53131609</v>
      </c>
      <c r="HNI1793" s="62">
        <v>53131609</v>
      </c>
      <c r="HNJ1793" s="62">
        <v>53131609</v>
      </c>
      <c r="HNK1793" s="62">
        <v>53131609</v>
      </c>
      <c r="HNL1793" s="62">
        <v>53131609</v>
      </c>
      <c r="HNM1793" s="62">
        <v>53131609</v>
      </c>
      <c r="HNN1793" s="62">
        <v>53131609</v>
      </c>
      <c r="HNO1793" s="62">
        <v>53131609</v>
      </c>
      <c r="HNP1793" s="62">
        <v>53131609</v>
      </c>
      <c r="HNQ1793" s="62">
        <v>53131609</v>
      </c>
      <c r="HNR1793" s="62">
        <v>53131609</v>
      </c>
      <c r="HNS1793" s="62">
        <v>53131609</v>
      </c>
      <c r="HNT1793" s="62">
        <v>53131609</v>
      </c>
      <c r="HNU1793" s="62">
        <v>53131609</v>
      </c>
      <c r="HNV1793" s="62">
        <v>53131609</v>
      </c>
      <c r="HNW1793" s="62">
        <v>53131609</v>
      </c>
      <c r="HNX1793" s="62">
        <v>53131609</v>
      </c>
      <c r="HNY1793" s="62">
        <v>53131609</v>
      </c>
      <c r="HNZ1793" s="62">
        <v>53131609</v>
      </c>
      <c r="HOA1793" s="62">
        <v>53131609</v>
      </c>
      <c r="HOB1793" s="62">
        <v>53131609</v>
      </c>
      <c r="HOC1793" s="62">
        <v>53131609</v>
      </c>
      <c r="HOD1793" s="62">
        <v>53131609</v>
      </c>
      <c r="HOE1793" s="62">
        <v>53131609</v>
      </c>
      <c r="HOF1793" s="62">
        <v>53131609</v>
      </c>
      <c r="HOG1793" s="62">
        <v>53131609</v>
      </c>
      <c r="HOH1793" s="62">
        <v>53131609</v>
      </c>
      <c r="HOI1793" s="62">
        <v>53131609</v>
      </c>
      <c r="HOJ1793" s="62">
        <v>53131609</v>
      </c>
      <c r="HOK1793" s="62">
        <v>53131609</v>
      </c>
      <c r="HOL1793" s="62">
        <v>53131609</v>
      </c>
      <c r="HOM1793" s="62">
        <v>53131609</v>
      </c>
      <c r="HON1793" s="62">
        <v>53131609</v>
      </c>
      <c r="HOO1793" s="62">
        <v>53131609</v>
      </c>
      <c r="HOP1793" s="62">
        <v>53131609</v>
      </c>
      <c r="HOQ1793" s="62">
        <v>53131609</v>
      </c>
      <c r="HOR1793" s="62">
        <v>53131609</v>
      </c>
      <c r="HOS1793" s="62">
        <v>53131609</v>
      </c>
      <c r="HOT1793" s="62">
        <v>53131609</v>
      </c>
      <c r="HOU1793" s="62">
        <v>53131609</v>
      </c>
      <c r="HOV1793" s="62">
        <v>53131609</v>
      </c>
      <c r="HOW1793" s="62">
        <v>53131609</v>
      </c>
      <c r="HOX1793" s="62">
        <v>53131609</v>
      </c>
      <c r="HOY1793" s="62">
        <v>53131609</v>
      </c>
      <c r="HOZ1793" s="62">
        <v>53131609</v>
      </c>
      <c r="HPA1793" s="62">
        <v>53131609</v>
      </c>
      <c r="HPB1793" s="62">
        <v>53131609</v>
      </c>
      <c r="HPC1793" s="62">
        <v>53131609</v>
      </c>
      <c r="HPD1793" s="62">
        <v>53131609</v>
      </c>
      <c r="HPE1793" s="62">
        <v>53131609</v>
      </c>
      <c r="HPF1793" s="62">
        <v>53131609</v>
      </c>
      <c r="HPG1793" s="62">
        <v>53131609</v>
      </c>
      <c r="HPH1793" s="62">
        <v>53131609</v>
      </c>
      <c r="HPI1793" s="62">
        <v>53131609</v>
      </c>
      <c r="HPJ1793" s="62">
        <v>53131609</v>
      </c>
      <c r="HPK1793" s="62">
        <v>53131609</v>
      </c>
      <c r="HPL1793" s="62">
        <v>53131609</v>
      </c>
      <c r="HPM1793" s="62">
        <v>53131609</v>
      </c>
      <c r="HPN1793" s="62">
        <v>53131609</v>
      </c>
      <c r="HPO1793" s="62">
        <v>53131609</v>
      </c>
      <c r="HPP1793" s="62">
        <v>53131609</v>
      </c>
      <c r="HPQ1793" s="62">
        <v>53131609</v>
      </c>
      <c r="HPR1793" s="62">
        <v>53131609</v>
      </c>
      <c r="HPS1793" s="62">
        <v>53131609</v>
      </c>
      <c r="HPT1793" s="62">
        <v>53131609</v>
      </c>
      <c r="HPU1793" s="62">
        <v>53131609</v>
      </c>
      <c r="HPV1793" s="62">
        <v>53131609</v>
      </c>
      <c r="HPW1793" s="62">
        <v>53131609</v>
      </c>
      <c r="HPX1793" s="62">
        <v>53131609</v>
      </c>
      <c r="HPY1793" s="62">
        <v>53131609</v>
      </c>
      <c r="HPZ1793" s="62">
        <v>53131609</v>
      </c>
      <c r="HQA1793" s="62">
        <v>53131609</v>
      </c>
      <c r="HQB1793" s="62">
        <v>53131609</v>
      </c>
      <c r="HQC1793" s="62">
        <v>53131609</v>
      </c>
      <c r="HQD1793" s="62">
        <v>53131609</v>
      </c>
      <c r="HQE1793" s="62">
        <v>53131609</v>
      </c>
      <c r="HQF1793" s="62">
        <v>53131609</v>
      </c>
      <c r="HQG1793" s="62">
        <v>53131609</v>
      </c>
      <c r="HQH1793" s="62">
        <v>53131609</v>
      </c>
      <c r="HQI1793" s="62">
        <v>53131609</v>
      </c>
      <c r="HQJ1793" s="62">
        <v>53131609</v>
      </c>
      <c r="HQK1793" s="62">
        <v>53131609</v>
      </c>
      <c r="HQL1793" s="62">
        <v>53131609</v>
      </c>
      <c r="HQM1793" s="62">
        <v>53131609</v>
      </c>
      <c r="HQN1793" s="62">
        <v>53131609</v>
      </c>
      <c r="HQO1793" s="62">
        <v>53131609</v>
      </c>
      <c r="HQP1793" s="62">
        <v>53131609</v>
      </c>
      <c r="HQQ1793" s="62">
        <v>53131609</v>
      </c>
      <c r="HQR1793" s="62">
        <v>53131609</v>
      </c>
      <c r="HQS1793" s="62">
        <v>53131609</v>
      </c>
      <c r="HQT1793" s="62">
        <v>53131609</v>
      </c>
      <c r="HQU1793" s="62">
        <v>53131609</v>
      </c>
      <c r="HQV1793" s="62">
        <v>53131609</v>
      </c>
      <c r="HQW1793" s="62">
        <v>53131609</v>
      </c>
      <c r="HQX1793" s="62">
        <v>53131609</v>
      </c>
      <c r="HQY1793" s="62">
        <v>53131609</v>
      </c>
      <c r="HQZ1793" s="62">
        <v>53131609</v>
      </c>
      <c r="HRA1793" s="62">
        <v>53131609</v>
      </c>
      <c r="HRB1793" s="62">
        <v>53131609</v>
      </c>
      <c r="HRC1793" s="62">
        <v>53131609</v>
      </c>
      <c r="HRD1793" s="62">
        <v>53131609</v>
      </c>
      <c r="HRE1793" s="62">
        <v>53131609</v>
      </c>
      <c r="HRF1793" s="62">
        <v>53131609</v>
      </c>
      <c r="HRG1793" s="62">
        <v>53131609</v>
      </c>
      <c r="HRH1793" s="62">
        <v>53131609</v>
      </c>
      <c r="HRI1793" s="62">
        <v>53131609</v>
      </c>
      <c r="HRJ1793" s="62">
        <v>53131609</v>
      </c>
      <c r="HRK1793" s="62">
        <v>53131609</v>
      </c>
      <c r="HRL1793" s="62">
        <v>53131609</v>
      </c>
      <c r="HRM1793" s="62">
        <v>53131609</v>
      </c>
      <c r="HRN1793" s="62">
        <v>53131609</v>
      </c>
      <c r="HRO1793" s="62">
        <v>53131609</v>
      </c>
      <c r="HRP1793" s="62">
        <v>53131609</v>
      </c>
      <c r="HRQ1793" s="62">
        <v>53131609</v>
      </c>
      <c r="HRR1793" s="62">
        <v>53131609</v>
      </c>
      <c r="HRS1793" s="62">
        <v>53131609</v>
      </c>
      <c r="HRT1793" s="62">
        <v>53131609</v>
      </c>
      <c r="HRU1793" s="62">
        <v>53131609</v>
      </c>
      <c r="HRV1793" s="62">
        <v>53131609</v>
      </c>
      <c r="HRW1793" s="62">
        <v>53131609</v>
      </c>
      <c r="HRX1793" s="62">
        <v>53131609</v>
      </c>
      <c r="HRY1793" s="62">
        <v>53131609</v>
      </c>
      <c r="HRZ1793" s="62">
        <v>53131609</v>
      </c>
      <c r="HSA1793" s="62">
        <v>53131609</v>
      </c>
      <c r="HSB1793" s="62">
        <v>53131609</v>
      </c>
      <c r="HSC1793" s="62">
        <v>53131609</v>
      </c>
      <c r="HSD1793" s="62">
        <v>53131609</v>
      </c>
      <c r="HSE1793" s="62">
        <v>53131609</v>
      </c>
      <c r="HSF1793" s="62">
        <v>53131609</v>
      </c>
      <c r="HSG1793" s="62">
        <v>53131609</v>
      </c>
      <c r="HSH1793" s="62">
        <v>53131609</v>
      </c>
      <c r="HSI1793" s="62">
        <v>53131609</v>
      </c>
      <c r="HSJ1793" s="62">
        <v>53131609</v>
      </c>
      <c r="HSK1793" s="62">
        <v>53131609</v>
      </c>
      <c r="HSL1793" s="62">
        <v>53131609</v>
      </c>
      <c r="HSM1793" s="62">
        <v>53131609</v>
      </c>
      <c r="HSN1793" s="62">
        <v>53131609</v>
      </c>
      <c r="HSO1793" s="62">
        <v>53131609</v>
      </c>
      <c r="HSP1793" s="62">
        <v>53131609</v>
      </c>
      <c r="HSQ1793" s="62">
        <v>53131609</v>
      </c>
      <c r="HSR1793" s="62">
        <v>53131609</v>
      </c>
      <c r="HSS1793" s="62">
        <v>53131609</v>
      </c>
      <c r="HST1793" s="62">
        <v>53131609</v>
      </c>
      <c r="HSU1793" s="62">
        <v>53131609</v>
      </c>
      <c r="HSV1793" s="62">
        <v>53131609</v>
      </c>
      <c r="HSW1793" s="62">
        <v>53131609</v>
      </c>
      <c r="HSX1793" s="62">
        <v>53131609</v>
      </c>
      <c r="HSY1793" s="62">
        <v>53131609</v>
      </c>
      <c r="HSZ1793" s="62">
        <v>53131609</v>
      </c>
      <c r="HTA1793" s="62">
        <v>53131609</v>
      </c>
      <c r="HTB1793" s="62">
        <v>53131609</v>
      </c>
      <c r="HTC1793" s="62">
        <v>53131609</v>
      </c>
      <c r="HTD1793" s="62">
        <v>53131609</v>
      </c>
      <c r="HTE1793" s="62">
        <v>53131609</v>
      </c>
      <c r="HTF1793" s="62">
        <v>53131609</v>
      </c>
      <c r="HTG1793" s="62">
        <v>53131609</v>
      </c>
      <c r="HTH1793" s="62">
        <v>53131609</v>
      </c>
      <c r="HTI1793" s="62">
        <v>53131609</v>
      </c>
      <c r="HTJ1793" s="62">
        <v>53131609</v>
      </c>
      <c r="HTK1793" s="62">
        <v>53131609</v>
      </c>
      <c r="HTL1793" s="62">
        <v>53131609</v>
      </c>
      <c r="HTM1793" s="62">
        <v>53131609</v>
      </c>
      <c r="HTN1793" s="62">
        <v>53131609</v>
      </c>
      <c r="HTO1793" s="62">
        <v>53131609</v>
      </c>
      <c r="HTP1793" s="62">
        <v>53131609</v>
      </c>
      <c r="HTQ1793" s="62">
        <v>53131609</v>
      </c>
      <c r="HTR1793" s="62">
        <v>53131609</v>
      </c>
      <c r="HTS1793" s="62">
        <v>53131609</v>
      </c>
      <c r="HTT1793" s="62">
        <v>53131609</v>
      </c>
      <c r="HTU1793" s="62">
        <v>53131609</v>
      </c>
      <c r="HTV1793" s="62">
        <v>53131609</v>
      </c>
      <c r="HTW1793" s="62">
        <v>53131609</v>
      </c>
      <c r="HTX1793" s="62">
        <v>53131609</v>
      </c>
      <c r="HTY1793" s="62">
        <v>53131609</v>
      </c>
      <c r="HTZ1793" s="62">
        <v>53131609</v>
      </c>
      <c r="HUA1793" s="62">
        <v>53131609</v>
      </c>
      <c r="HUB1793" s="62">
        <v>53131609</v>
      </c>
      <c r="HUC1793" s="62">
        <v>53131609</v>
      </c>
      <c r="HUD1793" s="62">
        <v>53131609</v>
      </c>
      <c r="HUE1793" s="62">
        <v>53131609</v>
      </c>
      <c r="HUF1793" s="62">
        <v>53131609</v>
      </c>
      <c r="HUG1793" s="62">
        <v>53131609</v>
      </c>
      <c r="HUH1793" s="62">
        <v>53131609</v>
      </c>
      <c r="HUI1793" s="62">
        <v>53131609</v>
      </c>
      <c r="HUJ1793" s="62">
        <v>53131609</v>
      </c>
      <c r="HUK1793" s="62">
        <v>53131609</v>
      </c>
      <c r="HUL1793" s="62">
        <v>53131609</v>
      </c>
      <c r="HUM1793" s="62">
        <v>53131609</v>
      </c>
      <c r="HUN1793" s="62">
        <v>53131609</v>
      </c>
      <c r="HUO1793" s="62">
        <v>53131609</v>
      </c>
      <c r="HUP1793" s="62">
        <v>53131609</v>
      </c>
      <c r="HUQ1793" s="62">
        <v>53131609</v>
      </c>
      <c r="HUR1793" s="62">
        <v>53131609</v>
      </c>
      <c r="HUS1793" s="62">
        <v>53131609</v>
      </c>
      <c r="HUT1793" s="62">
        <v>53131609</v>
      </c>
      <c r="HUU1793" s="62">
        <v>53131609</v>
      </c>
      <c r="HUV1793" s="62">
        <v>53131609</v>
      </c>
      <c r="HUW1793" s="62">
        <v>53131609</v>
      </c>
      <c r="HUX1793" s="62">
        <v>53131609</v>
      </c>
      <c r="HUY1793" s="62">
        <v>53131609</v>
      </c>
      <c r="HUZ1793" s="62">
        <v>53131609</v>
      </c>
      <c r="HVA1793" s="62">
        <v>53131609</v>
      </c>
      <c r="HVB1793" s="62">
        <v>53131609</v>
      </c>
      <c r="HVC1793" s="62">
        <v>53131609</v>
      </c>
      <c r="HVD1793" s="62">
        <v>53131609</v>
      </c>
      <c r="HVE1793" s="62">
        <v>53131609</v>
      </c>
      <c r="HVF1793" s="62">
        <v>53131609</v>
      </c>
      <c r="HVG1793" s="62">
        <v>53131609</v>
      </c>
      <c r="HVH1793" s="62">
        <v>53131609</v>
      </c>
      <c r="HVI1793" s="62">
        <v>53131609</v>
      </c>
      <c r="HVJ1793" s="62">
        <v>53131609</v>
      </c>
      <c r="HVK1793" s="62">
        <v>53131609</v>
      </c>
      <c r="HVL1793" s="62">
        <v>53131609</v>
      </c>
      <c r="HVM1793" s="62">
        <v>53131609</v>
      </c>
      <c r="HVN1793" s="62">
        <v>53131609</v>
      </c>
      <c r="HVO1793" s="62">
        <v>53131609</v>
      </c>
      <c r="HVP1793" s="62">
        <v>53131609</v>
      </c>
      <c r="HVQ1793" s="62">
        <v>53131609</v>
      </c>
      <c r="HVR1793" s="62">
        <v>53131609</v>
      </c>
      <c r="HVS1793" s="62">
        <v>53131609</v>
      </c>
      <c r="HVT1793" s="62">
        <v>53131609</v>
      </c>
      <c r="HVU1793" s="62">
        <v>53131609</v>
      </c>
      <c r="HVV1793" s="62">
        <v>53131609</v>
      </c>
      <c r="HVW1793" s="62">
        <v>53131609</v>
      </c>
      <c r="HVX1793" s="62">
        <v>53131609</v>
      </c>
      <c r="HVY1793" s="62">
        <v>53131609</v>
      </c>
      <c r="HVZ1793" s="62">
        <v>53131609</v>
      </c>
      <c r="HWA1793" s="62">
        <v>53131609</v>
      </c>
      <c r="HWB1793" s="62">
        <v>53131609</v>
      </c>
      <c r="HWC1793" s="62">
        <v>53131609</v>
      </c>
      <c r="HWD1793" s="62">
        <v>53131609</v>
      </c>
      <c r="HWE1793" s="62">
        <v>53131609</v>
      </c>
      <c r="HWF1793" s="62">
        <v>53131609</v>
      </c>
      <c r="HWG1793" s="62">
        <v>53131609</v>
      </c>
      <c r="HWH1793" s="62">
        <v>53131609</v>
      </c>
      <c r="HWI1793" s="62">
        <v>53131609</v>
      </c>
      <c r="HWJ1793" s="62">
        <v>53131609</v>
      </c>
      <c r="HWK1793" s="62">
        <v>53131609</v>
      </c>
      <c r="HWL1793" s="62">
        <v>53131609</v>
      </c>
      <c r="HWM1793" s="62">
        <v>53131609</v>
      </c>
      <c r="HWN1793" s="62">
        <v>53131609</v>
      </c>
      <c r="HWO1793" s="62">
        <v>53131609</v>
      </c>
      <c r="HWP1793" s="62">
        <v>53131609</v>
      </c>
      <c r="HWQ1793" s="62">
        <v>53131609</v>
      </c>
      <c r="HWR1793" s="62">
        <v>53131609</v>
      </c>
      <c r="HWS1793" s="62">
        <v>53131609</v>
      </c>
      <c r="HWT1793" s="62">
        <v>53131609</v>
      </c>
      <c r="HWU1793" s="62">
        <v>53131609</v>
      </c>
      <c r="HWV1793" s="62">
        <v>53131609</v>
      </c>
      <c r="HWW1793" s="62">
        <v>53131609</v>
      </c>
      <c r="HWX1793" s="62">
        <v>53131609</v>
      </c>
      <c r="HWY1793" s="62">
        <v>53131609</v>
      </c>
      <c r="HWZ1793" s="62">
        <v>53131609</v>
      </c>
      <c r="HXA1793" s="62">
        <v>53131609</v>
      </c>
      <c r="HXB1793" s="62">
        <v>53131609</v>
      </c>
      <c r="HXC1793" s="62">
        <v>53131609</v>
      </c>
      <c r="HXD1793" s="62">
        <v>53131609</v>
      </c>
      <c r="HXE1793" s="62">
        <v>53131609</v>
      </c>
      <c r="HXF1793" s="62">
        <v>53131609</v>
      </c>
      <c r="HXG1793" s="62">
        <v>53131609</v>
      </c>
      <c r="HXH1793" s="62">
        <v>53131609</v>
      </c>
      <c r="HXI1793" s="62">
        <v>53131609</v>
      </c>
      <c r="HXJ1793" s="62">
        <v>53131609</v>
      </c>
      <c r="HXK1793" s="62">
        <v>53131609</v>
      </c>
      <c r="HXL1793" s="62">
        <v>53131609</v>
      </c>
      <c r="HXM1793" s="62">
        <v>53131609</v>
      </c>
      <c r="HXN1793" s="62">
        <v>53131609</v>
      </c>
      <c r="HXO1793" s="62">
        <v>53131609</v>
      </c>
      <c r="HXP1793" s="62">
        <v>53131609</v>
      </c>
      <c r="HXQ1793" s="62">
        <v>53131609</v>
      </c>
      <c r="HXR1793" s="62">
        <v>53131609</v>
      </c>
      <c r="HXS1793" s="62">
        <v>53131609</v>
      </c>
      <c r="HXT1793" s="62">
        <v>53131609</v>
      </c>
      <c r="HXU1793" s="62">
        <v>53131609</v>
      </c>
      <c r="HXV1793" s="62">
        <v>53131609</v>
      </c>
      <c r="HXW1793" s="62">
        <v>53131609</v>
      </c>
      <c r="HXX1793" s="62">
        <v>53131609</v>
      </c>
      <c r="HXY1793" s="62">
        <v>53131609</v>
      </c>
      <c r="HXZ1793" s="62">
        <v>53131609</v>
      </c>
      <c r="HYA1793" s="62">
        <v>53131609</v>
      </c>
      <c r="HYB1793" s="62">
        <v>53131609</v>
      </c>
      <c r="HYC1793" s="62">
        <v>53131609</v>
      </c>
      <c r="HYD1793" s="62">
        <v>53131609</v>
      </c>
      <c r="HYE1793" s="62">
        <v>53131609</v>
      </c>
      <c r="HYF1793" s="62">
        <v>53131609</v>
      </c>
      <c r="HYG1793" s="62">
        <v>53131609</v>
      </c>
      <c r="HYH1793" s="62">
        <v>53131609</v>
      </c>
      <c r="HYI1793" s="62">
        <v>53131609</v>
      </c>
      <c r="HYJ1793" s="62">
        <v>53131609</v>
      </c>
      <c r="HYK1793" s="62">
        <v>53131609</v>
      </c>
      <c r="HYL1793" s="62">
        <v>53131609</v>
      </c>
      <c r="HYM1793" s="62">
        <v>53131609</v>
      </c>
      <c r="HYN1793" s="62">
        <v>53131609</v>
      </c>
      <c r="HYO1793" s="62">
        <v>53131609</v>
      </c>
      <c r="HYP1793" s="62">
        <v>53131609</v>
      </c>
      <c r="HYQ1793" s="62">
        <v>53131609</v>
      </c>
      <c r="HYR1793" s="62">
        <v>53131609</v>
      </c>
      <c r="HYS1793" s="62">
        <v>53131609</v>
      </c>
      <c r="HYT1793" s="62">
        <v>53131609</v>
      </c>
      <c r="HYU1793" s="62">
        <v>53131609</v>
      </c>
      <c r="HYV1793" s="62">
        <v>53131609</v>
      </c>
      <c r="HYW1793" s="62">
        <v>53131609</v>
      </c>
      <c r="HYX1793" s="62">
        <v>53131609</v>
      </c>
      <c r="HYY1793" s="62">
        <v>53131609</v>
      </c>
      <c r="HYZ1793" s="62">
        <v>53131609</v>
      </c>
      <c r="HZA1793" s="62">
        <v>53131609</v>
      </c>
      <c r="HZB1793" s="62">
        <v>53131609</v>
      </c>
      <c r="HZC1793" s="62">
        <v>53131609</v>
      </c>
      <c r="HZD1793" s="62">
        <v>53131609</v>
      </c>
      <c r="HZE1793" s="62">
        <v>53131609</v>
      </c>
      <c r="HZF1793" s="62">
        <v>53131609</v>
      </c>
      <c r="HZG1793" s="62">
        <v>53131609</v>
      </c>
      <c r="HZH1793" s="62">
        <v>53131609</v>
      </c>
      <c r="HZI1793" s="62">
        <v>53131609</v>
      </c>
      <c r="HZJ1793" s="62">
        <v>53131609</v>
      </c>
      <c r="HZK1793" s="62">
        <v>53131609</v>
      </c>
      <c r="HZL1793" s="62">
        <v>53131609</v>
      </c>
      <c r="HZM1793" s="62">
        <v>53131609</v>
      </c>
      <c r="HZN1793" s="62">
        <v>53131609</v>
      </c>
      <c r="HZO1793" s="62">
        <v>53131609</v>
      </c>
      <c r="HZP1793" s="62">
        <v>53131609</v>
      </c>
      <c r="HZQ1793" s="62">
        <v>53131609</v>
      </c>
      <c r="HZR1793" s="62">
        <v>53131609</v>
      </c>
      <c r="HZS1793" s="62">
        <v>53131609</v>
      </c>
      <c r="HZT1793" s="62">
        <v>53131609</v>
      </c>
      <c r="HZU1793" s="62">
        <v>53131609</v>
      </c>
      <c r="HZV1793" s="62">
        <v>53131609</v>
      </c>
      <c r="HZW1793" s="62">
        <v>53131609</v>
      </c>
      <c r="HZX1793" s="62">
        <v>53131609</v>
      </c>
      <c r="HZY1793" s="62">
        <v>53131609</v>
      </c>
      <c r="HZZ1793" s="62">
        <v>53131609</v>
      </c>
      <c r="IAA1793" s="62">
        <v>53131609</v>
      </c>
      <c r="IAB1793" s="62">
        <v>53131609</v>
      </c>
      <c r="IAC1793" s="62">
        <v>53131609</v>
      </c>
      <c r="IAD1793" s="62">
        <v>53131609</v>
      </c>
      <c r="IAE1793" s="62">
        <v>53131609</v>
      </c>
      <c r="IAF1793" s="62">
        <v>53131609</v>
      </c>
      <c r="IAG1793" s="62">
        <v>53131609</v>
      </c>
      <c r="IAH1793" s="62">
        <v>53131609</v>
      </c>
      <c r="IAI1793" s="62">
        <v>53131609</v>
      </c>
      <c r="IAJ1793" s="62">
        <v>53131609</v>
      </c>
      <c r="IAK1793" s="62">
        <v>53131609</v>
      </c>
      <c r="IAL1793" s="62">
        <v>53131609</v>
      </c>
      <c r="IAM1793" s="62">
        <v>53131609</v>
      </c>
      <c r="IAN1793" s="62">
        <v>53131609</v>
      </c>
      <c r="IAO1793" s="62">
        <v>53131609</v>
      </c>
      <c r="IAP1793" s="62">
        <v>53131609</v>
      </c>
      <c r="IAQ1793" s="62">
        <v>53131609</v>
      </c>
      <c r="IAR1793" s="62">
        <v>53131609</v>
      </c>
      <c r="IAS1793" s="62">
        <v>53131609</v>
      </c>
      <c r="IAT1793" s="62">
        <v>53131609</v>
      </c>
      <c r="IAU1793" s="62">
        <v>53131609</v>
      </c>
      <c r="IAV1793" s="62">
        <v>53131609</v>
      </c>
      <c r="IAW1793" s="62">
        <v>53131609</v>
      </c>
      <c r="IAX1793" s="62">
        <v>53131609</v>
      </c>
      <c r="IAY1793" s="62">
        <v>53131609</v>
      </c>
      <c r="IAZ1793" s="62">
        <v>53131609</v>
      </c>
      <c r="IBA1793" s="62">
        <v>53131609</v>
      </c>
      <c r="IBB1793" s="62">
        <v>53131609</v>
      </c>
      <c r="IBC1793" s="62">
        <v>53131609</v>
      </c>
      <c r="IBD1793" s="62">
        <v>53131609</v>
      </c>
      <c r="IBE1793" s="62">
        <v>53131609</v>
      </c>
      <c r="IBF1793" s="62">
        <v>53131609</v>
      </c>
      <c r="IBG1793" s="62">
        <v>53131609</v>
      </c>
      <c r="IBH1793" s="62">
        <v>53131609</v>
      </c>
      <c r="IBI1793" s="62">
        <v>53131609</v>
      </c>
      <c r="IBJ1793" s="62">
        <v>53131609</v>
      </c>
      <c r="IBK1793" s="62">
        <v>53131609</v>
      </c>
      <c r="IBL1793" s="62">
        <v>53131609</v>
      </c>
      <c r="IBM1793" s="62">
        <v>53131609</v>
      </c>
      <c r="IBN1793" s="62">
        <v>53131609</v>
      </c>
      <c r="IBO1793" s="62">
        <v>53131609</v>
      </c>
      <c r="IBP1793" s="62">
        <v>53131609</v>
      </c>
      <c r="IBQ1793" s="62">
        <v>53131609</v>
      </c>
      <c r="IBR1793" s="62">
        <v>53131609</v>
      </c>
      <c r="IBS1793" s="62">
        <v>53131609</v>
      </c>
      <c r="IBT1793" s="62">
        <v>53131609</v>
      </c>
      <c r="IBU1793" s="62">
        <v>53131609</v>
      </c>
      <c r="IBV1793" s="62">
        <v>53131609</v>
      </c>
      <c r="IBW1793" s="62">
        <v>53131609</v>
      </c>
      <c r="IBX1793" s="62">
        <v>53131609</v>
      </c>
      <c r="IBY1793" s="62">
        <v>53131609</v>
      </c>
      <c r="IBZ1793" s="62">
        <v>53131609</v>
      </c>
      <c r="ICA1793" s="62">
        <v>53131609</v>
      </c>
      <c r="ICB1793" s="62">
        <v>53131609</v>
      </c>
      <c r="ICC1793" s="62">
        <v>53131609</v>
      </c>
      <c r="ICD1793" s="62">
        <v>53131609</v>
      </c>
      <c r="ICE1793" s="62">
        <v>53131609</v>
      </c>
      <c r="ICF1793" s="62">
        <v>53131609</v>
      </c>
      <c r="ICG1793" s="62">
        <v>53131609</v>
      </c>
      <c r="ICH1793" s="62">
        <v>53131609</v>
      </c>
      <c r="ICI1793" s="62">
        <v>53131609</v>
      </c>
      <c r="ICJ1793" s="62">
        <v>53131609</v>
      </c>
      <c r="ICK1793" s="62">
        <v>53131609</v>
      </c>
      <c r="ICL1793" s="62">
        <v>53131609</v>
      </c>
      <c r="ICM1793" s="62">
        <v>53131609</v>
      </c>
      <c r="ICN1793" s="62">
        <v>53131609</v>
      </c>
      <c r="ICO1793" s="62">
        <v>53131609</v>
      </c>
      <c r="ICP1793" s="62">
        <v>53131609</v>
      </c>
      <c r="ICQ1793" s="62">
        <v>53131609</v>
      </c>
      <c r="ICR1793" s="62">
        <v>53131609</v>
      </c>
      <c r="ICS1793" s="62">
        <v>53131609</v>
      </c>
      <c r="ICT1793" s="62">
        <v>53131609</v>
      </c>
      <c r="ICU1793" s="62">
        <v>53131609</v>
      </c>
      <c r="ICV1793" s="62">
        <v>53131609</v>
      </c>
      <c r="ICW1793" s="62">
        <v>53131609</v>
      </c>
      <c r="ICX1793" s="62">
        <v>53131609</v>
      </c>
      <c r="ICY1793" s="62">
        <v>53131609</v>
      </c>
      <c r="ICZ1793" s="62">
        <v>53131609</v>
      </c>
      <c r="IDA1793" s="62">
        <v>53131609</v>
      </c>
      <c r="IDB1793" s="62">
        <v>53131609</v>
      </c>
      <c r="IDC1793" s="62">
        <v>53131609</v>
      </c>
      <c r="IDD1793" s="62">
        <v>53131609</v>
      </c>
      <c r="IDE1793" s="62">
        <v>53131609</v>
      </c>
      <c r="IDF1793" s="62">
        <v>53131609</v>
      </c>
      <c r="IDG1793" s="62">
        <v>53131609</v>
      </c>
      <c r="IDH1793" s="62">
        <v>53131609</v>
      </c>
      <c r="IDI1793" s="62">
        <v>53131609</v>
      </c>
      <c r="IDJ1793" s="62">
        <v>53131609</v>
      </c>
      <c r="IDK1793" s="62">
        <v>53131609</v>
      </c>
      <c r="IDL1793" s="62">
        <v>53131609</v>
      </c>
      <c r="IDM1793" s="62">
        <v>53131609</v>
      </c>
      <c r="IDN1793" s="62">
        <v>53131609</v>
      </c>
      <c r="IDO1793" s="62">
        <v>53131609</v>
      </c>
      <c r="IDP1793" s="62">
        <v>53131609</v>
      </c>
      <c r="IDQ1793" s="62">
        <v>53131609</v>
      </c>
      <c r="IDR1793" s="62">
        <v>53131609</v>
      </c>
      <c r="IDS1793" s="62">
        <v>53131609</v>
      </c>
      <c r="IDT1793" s="62">
        <v>53131609</v>
      </c>
      <c r="IDU1793" s="62">
        <v>53131609</v>
      </c>
      <c r="IDV1793" s="62">
        <v>53131609</v>
      </c>
      <c r="IDW1793" s="62">
        <v>53131609</v>
      </c>
      <c r="IDX1793" s="62">
        <v>53131609</v>
      </c>
      <c r="IDY1793" s="62">
        <v>53131609</v>
      </c>
      <c r="IDZ1793" s="62">
        <v>53131609</v>
      </c>
      <c r="IEA1793" s="62">
        <v>53131609</v>
      </c>
      <c r="IEB1793" s="62">
        <v>53131609</v>
      </c>
      <c r="IEC1793" s="62">
        <v>53131609</v>
      </c>
      <c r="IED1793" s="62">
        <v>53131609</v>
      </c>
      <c r="IEE1793" s="62">
        <v>53131609</v>
      </c>
      <c r="IEF1793" s="62">
        <v>53131609</v>
      </c>
      <c r="IEG1793" s="62">
        <v>53131609</v>
      </c>
      <c r="IEH1793" s="62">
        <v>53131609</v>
      </c>
      <c r="IEI1793" s="62">
        <v>53131609</v>
      </c>
      <c r="IEJ1793" s="62">
        <v>53131609</v>
      </c>
      <c r="IEK1793" s="62">
        <v>53131609</v>
      </c>
      <c r="IEL1793" s="62">
        <v>53131609</v>
      </c>
      <c r="IEM1793" s="62">
        <v>53131609</v>
      </c>
      <c r="IEN1793" s="62">
        <v>53131609</v>
      </c>
      <c r="IEO1793" s="62">
        <v>53131609</v>
      </c>
      <c r="IEP1793" s="62">
        <v>53131609</v>
      </c>
      <c r="IEQ1793" s="62">
        <v>53131609</v>
      </c>
      <c r="IER1793" s="62">
        <v>53131609</v>
      </c>
      <c r="IES1793" s="62">
        <v>53131609</v>
      </c>
      <c r="IET1793" s="62">
        <v>53131609</v>
      </c>
      <c r="IEU1793" s="62">
        <v>53131609</v>
      </c>
      <c r="IEV1793" s="62">
        <v>53131609</v>
      </c>
      <c r="IEW1793" s="62">
        <v>53131609</v>
      </c>
      <c r="IEX1793" s="62">
        <v>53131609</v>
      </c>
      <c r="IEY1793" s="62">
        <v>53131609</v>
      </c>
      <c r="IEZ1793" s="62">
        <v>53131609</v>
      </c>
      <c r="IFA1793" s="62">
        <v>53131609</v>
      </c>
      <c r="IFB1793" s="62">
        <v>53131609</v>
      </c>
      <c r="IFC1793" s="62">
        <v>53131609</v>
      </c>
      <c r="IFD1793" s="62">
        <v>53131609</v>
      </c>
      <c r="IFE1793" s="62">
        <v>53131609</v>
      </c>
      <c r="IFF1793" s="62">
        <v>53131609</v>
      </c>
      <c r="IFG1793" s="62">
        <v>53131609</v>
      </c>
      <c r="IFH1793" s="62">
        <v>53131609</v>
      </c>
      <c r="IFI1793" s="62">
        <v>53131609</v>
      </c>
      <c r="IFJ1793" s="62">
        <v>53131609</v>
      </c>
      <c r="IFK1793" s="62">
        <v>53131609</v>
      </c>
      <c r="IFL1793" s="62">
        <v>53131609</v>
      </c>
      <c r="IFM1793" s="62">
        <v>53131609</v>
      </c>
      <c r="IFN1793" s="62">
        <v>53131609</v>
      </c>
      <c r="IFO1793" s="62">
        <v>53131609</v>
      </c>
      <c r="IFP1793" s="62">
        <v>53131609</v>
      </c>
      <c r="IFQ1793" s="62">
        <v>53131609</v>
      </c>
      <c r="IFR1793" s="62">
        <v>53131609</v>
      </c>
      <c r="IFS1793" s="62">
        <v>53131609</v>
      </c>
      <c r="IFT1793" s="62">
        <v>53131609</v>
      </c>
      <c r="IFU1793" s="62">
        <v>53131609</v>
      </c>
      <c r="IFV1793" s="62">
        <v>53131609</v>
      </c>
      <c r="IFW1793" s="62">
        <v>53131609</v>
      </c>
      <c r="IFX1793" s="62">
        <v>53131609</v>
      </c>
      <c r="IFY1793" s="62">
        <v>53131609</v>
      </c>
      <c r="IFZ1793" s="62">
        <v>53131609</v>
      </c>
      <c r="IGA1793" s="62">
        <v>53131609</v>
      </c>
      <c r="IGB1793" s="62">
        <v>53131609</v>
      </c>
      <c r="IGC1793" s="62">
        <v>53131609</v>
      </c>
      <c r="IGD1793" s="62">
        <v>53131609</v>
      </c>
      <c r="IGE1793" s="62">
        <v>53131609</v>
      </c>
      <c r="IGF1793" s="62">
        <v>53131609</v>
      </c>
      <c r="IGG1793" s="62">
        <v>53131609</v>
      </c>
      <c r="IGH1793" s="62">
        <v>53131609</v>
      </c>
      <c r="IGI1793" s="62">
        <v>53131609</v>
      </c>
      <c r="IGJ1793" s="62">
        <v>53131609</v>
      </c>
      <c r="IGK1793" s="62">
        <v>53131609</v>
      </c>
      <c r="IGL1793" s="62">
        <v>53131609</v>
      </c>
      <c r="IGM1793" s="62">
        <v>53131609</v>
      </c>
      <c r="IGN1793" s="62">
        <v>53131609</v>
      </c>
      <c r="IGO1793" s="62">
        <v>53131609</v>
      </c>
      <c r="IGP1793" s="62">
        <v>53131609</v>
      </c>
      <c r="IGQ1793" s="62">
        <v>53131609</v>
      </c>
      <c r="IGR1793" s="62">
        <v>53131609</v>
      </c>
      <c r="IGS1793" s="62">
        <v>53131609</v>
      </c>
      <c r="IGT1793" s="62">
        <v>53131609</v>
      </c>
      <c r="IGU1793" s="62">
        <v>53131609</v>
      </c>
      <c r="IGV1793" s="62">
        <v>53131609</v>
      </c>
      <c r="IGW1793" s="62">
        <v>53131609</v>
      </c>
      <c r="IGX1793" s="62">
        <v>53131609</v>
      </c>
      <c r="IGY1793" s="62">
        <v>53131609</v>
      </c>
      <c r="IGZ1793" s="62">
        <v>53131609</v>
      </c>
      <c r="IHA1793" s="62">
        <v>53131609</v>
      </c>
      <c r="IHB1793" s="62">
        <v>53131609</v>
      </c>
      <c r="IHC1793" s="62">
        <v>53131609</v>
      </c>
      <c r="IHD1793" s="62">
        <v>53131609</v>
      </c>
      <c r="IHE1793" s="62">
        <v>53131609</v>
      </c>
      <c r="IHF1793" s="62">
        <v>53131609</v>
      </c>
      <c r="IHG1793" s="62">
        <v>53131609</v>
      </c>
      <c r="IHH1793" s="62">
        <v>53131609</v>
      </c>
      <c r="IHI1793" s="62">
        <v>53131609</v>
      </c>
      <c r="IHJ1793" s="62">
        <v>53131609</v>
      </c>
      <c r="IHK1793" s="62">
        <v>53131609</v>
      </c>
      <c r="IHL1793" s="62">
        <v>53131609</v>
      </c>
      <c r="IHM1793" s="62">
        <v>53131609</v>
      </c>
      <c r="IHN1793" s="62">
        <v>53131609</v>
      </c>
      <c r="IHO1793" s="62">
        <v>53131609</v>
      </c>
      <c r="IHP1793" s="62">
        <v>53131609</v>
      </c>
      <c r="IHQ1793" s="62">
        <v>53131609</v>
      </c>
      <c r="IHR1793" s="62">
        <v>53131609</v>
      </c>
      <c r="IHS1793" s="62">
        <v>53131609</v>
      </c>
      <c r="IHT1793" s="62">
        <v>53131609</v>
      </c>
      <c r="IHU1793" s="62">
        <v>53131609</v>
      </c>
      <c r="IHV1793" s="62">
        <v>53131609</v>
      </c>
      <c r="IHW1793" s="62">
        <v>53131609</v>
      </c>
      <c r="IHX1793" s="62">
        <v>53131609</v>
      </c>
      <c r="IHY1793" s="62">
        <v>53131609</v>
      </c>
      <c r="IHZ1793" s="62">
        <v>53131609</v>
      </c>
      <c r="IIA1793" s="62">
        <v>53131609</v>
      </c>
      <c r="IIB1793" s="62">
        <v>53131609</v>
      </c>
      <c r="IIC1793" s="62">
        <v>53131609</v>
      </c>
      <c r="IID1793" s="62">
        <v>53131609</v>
      </c>
      <c r="IIE1793" s="62">
        <v>53131609</v>
      </c>
      <c r="IIF1793" s="62">
        <v>53131609</v>
      </c>
      <c r="IIG1793" s="62">
        <v>53131609</v>
      </c>
      <c r="IIH1793" s="62">
        <v>53131609</v>
      </c>
      <c r="III1793" s="62">
        <v>53131609</v>
      </c>
      <c r="IIJ1793" s="62">
        <v>53131609</v>
      </c>
      <c r="IIK1793" s="62">
        <v>53131609</v>
      </c>
      <c r="IIL1793" s="62">
        <v>53131609</v>
      </c>
      <c r="IIM1793" s="62">
        <v>53131609</v>
      </c>
      <c r="IIN1793" s="62">
        <v>53131609</v>
      </c>
      <c r="IIO1793" s="62">
        <v>53131609</v>
      </c>
      <c r="IIP1793" s="62">
        <v>53131609</v>
      </c>
      <c r="IIQ1793" s="62">
        <v>53131609</v>
      </c>
      <c r="IIR1793" s="62">
        <v>53131609</v>
      </c>
      <c r="IIS1793" s="62">
        <v>53131609</v>
      </c>
      <c r="IIT1793" s="62">
        <v>53131609</v>
      </c>
      <c r="IIU1793" s="62">
        <v>53131609</v>
      </c>
      <c r="IIV1793" s="62">
        <v>53131609</v>
      </c>
      <c r="IIW1793" s="62">
        <v>53131609</v>
      </c>
      <c r="IIX1793" s="62">
        <v>53131609</v>
      </c>
      <c r="IIY1793" s="62">
        <v>53131609</v>
      </c>
      <c r="IIZ1793" s="62">
        <v>53131609</v>
      </c>
      <c r="IJA1793" s="62">
        <v>53131609</v>
      </c>
      <c r="IJB1793" s="62">
        <v>53131609</v>
      </c>
      <c r="IJC1793" s="62">
        <v>53131609</v>
      </c>
      <c r="IJD1793" s="62">
        <v>53131609</v>
      </c>
      <c r="IJE1793" s="62">
        <v>53131609</v>
      </c>
      <c r="IJF1793" s="62">
        <v>53131609</v>
      </c>
      <c r="IJG1793" s="62">
        <v>53131609</v>
      </c>
      <c r="IJH1793" s="62">
        <v>53131609</v>
      </c>
      <c r="IJI1793" s="62">
        <v>53131609</v>
      </c>
      <c r="IJJ1793" s="62">
        <v>53131609</v>
      </c>
      <c r="IJK1793" s="62">
        <v>53131609</v>
      </c>
      <c r="IJL1793" s="62">
        <v>53131609</v>
      </c>
      <c r="IJM1793" s="62">
        <v>53131609</v>
      </c>
      <c r="IJN1793" s="62">
        <v>53131609</v>
      </c>
      <c r="IJO1793" s="62">
        <v>53131609</v>
      </c>
      <c r="IJP1793" s="62">
        <v>53131609</v>
      </c>
      <c r="IJQ1793" s="62">
        <v>53131609</v>
      </c>
      <c r="IJR1793" s="62">
        <v>53131609</v>
      </c>
      <c r="IJS1793" s="62">
        <v>53131609</v>
      </c>
      <c r="IJT1793" s="62">
        <v>53131609</v>
      </c>
      <c r="IJU1793" s="62">
        <v>53131609</v>
      </c>
      <c r="IJV1793" s="62">
        <v>53131609</v>
      </c>
      <c r="IJW1793" s="62">
        <v>53131609</v>
      </c>
      <c r="IJX1793" s="62">
        <v>53131609</v>
      </c>
      <c r="IJY1793" s="62">
        <v>53131609</v>
      </c>
      <c r="IJZ1793" s="62">
        <v>53131609</v>
      </c>
      <c r="IKA1793" s="62">
        <v>53131609</v>
      </c>
      <c r="IKB1793" s="62">
        <v>53131609</v>
      </c>
      <c r="IKC1793" s="62">
        <v>53131609</v>
      </c>
      <c r="IKD1793" s="62">
        <v>53131609</v>
      </c>
      <c r="IKE1793" s="62">
        <v>53131609</v>
      </c>
      <c r="IKF1793" s="62">
        <v>53131609</v>
      </c>
      <c r="IKG1793" s="62">
        <v>53131609</v>
      </c>
      <c r="IKH1793" s="62">
        <v>53131609</v>
      </c>
      <c r="IKI1793" s="62">
        <v>53131609</v>
      </c>
      <c r="IKJ1793" s="62">
        <v>53131609</v>
      </c>
      <c r="IKK1793" s="62">
        <v>53131609</v>
      </c>
      <c r="IKL1793" s="62">
        <v>53131609</v>
      </c>
      <c r="IKM1793" s="62">
        <v>53131609</v>
      </c>
      <c r="IKN1793" s="62">
        <v>53131609</v>
      </c>
      <c r="IKO1793" s="62">
        <v>53131609</v>
      </c>
      <c r="IKP1793" s="62">
        <v>53131609</v>
      </c>
      <c r="IKQ1793" s="62">
        <v>53131609</v>
      </c>
      <c r="IKR1793" s="62">
        <v>53131609</v>
      </c>
      <c r="IKS1793" s="62">
        <v>53131609</v>
      </c>
      <c r="IKT1793" s="62">
        <v>53131609</v>
      </c>
      <c r="IKU1793" s="62">
        <v>53131609</v>
      </c>
      <c r="IKV1793" s="62">
        <v>53131609</v>
      </c>
      <c r="IKW1793" s="62">
        <v>53131609</v>
      </c>
      <c r="IKX1793" s="62">
        <v>53131609</v>
      </c>
      <c r="IKY1793" s="62">
        <v>53131609</v>
      </c>
      <c r="IKZ1793" s="62">
        <v>53131609</v>
      </c>
      <c r="ILA1793" s="62">
        <v>53131609</v>
      </c>
      <c r="ILB1793" s="62">
        <v>53131609</v>
      </c>
      <c r="ILC1793" s="62">
        <v>53131609</v>
      </c>
      <c r="ILD1793" s="62">
        <v>53131609</v>
      </c>
      <c r="ILE1793" s="62">
        <v>53131609</v>
      </c>
      <c r="ILF1793" s="62">
        <v>53131609</v>
      </c>
      <c r="ILG1793" s="62">
        <v>53131609</v>
      </c>
      <c r="ILH1793" s="62">
        <v>53131609</v>
      </c>
      <c r="ILI1793" s="62">
        <v>53131609</v>
      </c>
      <c r="ILJ1793" s="62">
        <v>53131609</v>
      </c>
      <c r="ILK1793" s="62">
        <v>53131609</v>
      </c>
      <c r="ILL1793" s="62">
        <v>53131609</v>
      </c>
      <c r="ILM1793" s="62">
        <v>53131609</v>
      </c>
      <c r="ILN1793" s="62">
        <v>53131609</v>
      </c>
      <c r="ILO1793" s="62">
        <v>53131609</v>
      </c>
      <c r="ILP1793" s="62">
        <v>53131609</v>
      </c>
      <c r="ILQ1793" s="62">
        <v>53131609</v>
      </c>
      <c r="ILR1793" s="62">
        <v>53131609</v>
      </c>
      <c r="ILS1793" s="62">
        <v>53131609</v>
      </c>
      <c r="ILT1793" s="62">
        <v>53131609</v>
      </c>
      <c r="ILU1793" s="62">
        <v>53131609</v>
      </c>
      <c r="ILV1793" s="62">
        <v>53131609</v>
      </c>
      <c r="ILW1793" s="62">
        <v>53131609</v>
      </c>
      <c r="ILX1793" s="62">
        <v>53131609</v>
      </c>
      <c r="ILY1793" s="62">
        <v>53131609</v>
      </c>
      <c r="ILZ1793" s="62">
        <v>53131609</v>
      </c>
      <c r="IMA1793" s="62">
        <v>53131609</v>
      </c>
      <c r="IMB1793" s="62">
        <v>53131609</v>
      </c>
      <c r="IMC1793" s="62">
        <v>53131609</v>
      </c>
      <c r="IMD1793" s="62">
        <v>53131609</v>
      </c>
      <c r="IME1793" s="62">
        <v>53131609</v>
      </c>
      <c r="IMF1793" s="62">
        <v>53131609</v>
      </c>
      <c r="IMG1793" s="62">
        <v>53131609</v>
      </c>
      <c r="IMH1793" s="62">
        <v>53131609</v>
      </c>
      <c r="IMI1793" s="62">
        <v>53131609</v>
      </c>
      <c r="IMJ1793" s="62">
        <v>53131609</v>
      </c>
      <c r="IMK1793" s="62">
        <v>53131609</v>
      </c>
      <c r="IML1793" s="62">
        <v>53131609</v>
      </c>
      <c r="IMM1793" s="62">
        <v>53131609</v>
      </c>
      <c r="IMN1793" s="62">
        <v>53131609</v>
      </c>
      <c r="IMO1793" s="62">
        <v>53131609</v>
      </c>
      <c r="IMP1793" s="62">
        <v>53131609</v>
      </c>
      <c r="IMQ1793" s="62">
        <v>53131609</v>
      </c>
      <c r="IMR1793" s="62">
        <v>53131609</v>
      </c>
      <c r="IMS1793" s="62">
        <v>53131609</v>
      </c>
      <c r="IMT1793" s="62">
        <v>53131609</v>
      </c>
      <c r="IMU1793" s="62">
        <v>53131609</v>
      </c>
      <c r="IMV1793" s="62">
        <v>53131609</v>
      </c>
      <c r="IMW1793" s="62">
        <v>53131609</v>
      </c>
      <c r="IMX1793" s="62">
        <v>53131609</v>
      </c>
      <c r="IMY1793" s="62">
        <v>53131609</v>
      </c>
      <c r="IMZ1793" s="62">
        <v>53131609</v>
      </c>
      <c r="INA1793" s="62">
        <v>53131609</v>
      </c>
      <c r="INB1793" s="62">
        <v>53131609</v>
      </c>
      <c r="INC1793" s="62">
        <v>53131609</v>
      </c>
      <c r="IND1793" s="62">
        <v>53131609</v>
      </c>
      <c r="INE1793" s="62">
        <v>53131609</v>
      </c>
      <c r="INF1793" s="62">
        <v>53131609</v>
      </c>
      <c r="ING1793" s="62">
        <v>53131609</v>
      </c>
      <c r="INH1793" s="62">
        <v>53131609</v>
      </c>
      <c r="INI1793" s="62">
        <v>53131609</v>
      </c>
      <c r="INJ1793" s="62">
        <v>53131609</v>
      </c>
      <c r="INK1793" s="62">
        <v>53131609</v>
      </c>
      <c r="INL1793" s="62">
        <v>53131609</v>
      </c>
      <c r="INM1793" s="62">
        <v>53131609</v>
      </c>
      <c r="INN1793" s="62">
        <v>53131609</v>
      </c>
      <c r="INO1793" s="62">
        <v>53131609</v>
      </c>
      <c r="INP1793" s="62">
        <v>53131609</v>
      </c>
      <c r="INQ1793" s="62">
        <v>53131609</v>
      </c>
      <c r="INR1793" s="62">
        <v>53131609</v>
      </c>
      <c r="INS1793" s="62">
        <v>53131609</v>
      </c>
      <c r="INT1793" s="62">
        <v>53131609</v>
      </c>
      <c r="INU1793" s="62">
        <v>53131609</v>
      </c>
      <c r="INV1793" s="62">
        <v>53131609</v>
      </c>
      <c r="INW1793" s="62">
        <v>53131609</v>
      </c>
      <c r="INX1793" s="62">
        <v>53131609</v>
      </c>
      <c r="INY1793" s="62">
        <v>53131609</v>
      </c>
      <c r="INZ1793" s="62">
        <v>53131609</v>
      </c>
      <c r="IOA1793" s="62">
        <v>53131609</v>
      </c>
      <c r="IOB1793" s="62">
        <v>53131609</v>
      </c>
      <c r="IOC1793" s="62">
        <v>53131609</v>
      </c>
      <c r="IOD1793" s="62">
        <v>53131609</v>
      </c>
      <c r="IOE1793" s="62">
        <v>53131609</v>
      </c>
      <c r="IOF1793" s="62">
        <v>53131609</v>
      </c>
      <c r="IOG1793" s="62">
        <v>53131609</v>
      </c>
      <c r="IOH1793" s="62">
        <v>53131609</v>
      </c>
      <c r="IOI1793" s="62">
        <v>53131609</v>
      </c>
      <c r="IOJ1793" s="62">
        <v>53131609</v>
      </c>
      <c r="IOK1793" s="62">
        <v>53131609</v>
      </c>
      <c r="IOL1793" s="62">
        <v>53131609</v>
      </c>
      <c r="IOM1793" s="62">
        <v>53131609</v>
      </c>
      <c r="ION1793" s="62">
        <v>53131609</v>
      </c>
      <c r="IOO1793" s="62">
        <v>53131609</v>
      </c>
      <c r="IOP1793" s="62">
        <v>53131609</v>
      </c>
      <c r="IOQ1793" s="62">
        <v>53131609</v>
      </c>
      <c r="IOR1793" s="62">
        <v>53131609</v>
      </c>
      <c r="IOS1793" s="62">
        <v>53131609</v>
      </c>
      <c r="IOT1793" s="62">
        <v>53131609</v>
      </c>
      <c r="IOU1793" s="62">
        <v>53131609</v>
      </c>
      <c r="IOV1793" s="62">
        <v>53131609</v>
      </c>
      <c r="IOW1793" s="62">
        <v>53131609</v>
      </c>
      <c r="IOX1793" s="62">
        <v>53131609</v>
      </c>
      <c r="IOY1793" s="62">
        <v>53131609</v>
      </c>
      <c r="IOZ1793" s="62">
        <v>53131609</v>
      </c>
      <c r="IPA1793" s="62">
        <v>53131609</v>
      </c>
      <c r="IPB1793" s="62">
        <v>53131609</v>
      </c>
      <c r="IPC1793" s="62">
        <v>53131609</v>
      </c>
      <c r="IPD1793" s="62">
        <v>53131609</v>
      </c>
      <c r="IPE1793" s="62">
        <v>53131609</v>
      </c>
      <c r="IPF1793" s="62">
        <v>53131609</v>
      </c>
      <c r="IPG1793" s="62">
        <v>53131609</v>
      </c>
      <c r="IPH1793" s="62">
        <v>53131609</v>
      </c>
      <c r="IPI1793" s="62">
        <v>53131609</v>
      </c>
      <c r="IPJ1793" s="62">
        <v>53131609</v>
      </c>
      <c r="IPK1793" s="62">
        <v>53131609</v>
      </c>
      <c r="IPL1793" s="62">
        <v>53131609</v>
      </c>
      <c r="IPM1793" s="62">
        <v>53131609</v>
      </c>
      <c r="IPN1793" s="62">
        <v>53131609</v>
      </c>
      <c r="IPO1793" s="62">
        <v>53131609</v>
      </c>
      <c r="IPP1793" s="62">
        <v>53131609</v>
      </c>
      <c r="IPQ1793" s="62">
        <v>53131609</v>
      </c>
      <c r="IPR1793" s="62">
        <v>53131609</v>
      </c>
      <c r="IPS1793" s="62">
        <v>53131609</v>
      </c>
      <c r="IPT1793" s="62">
        <v>53131609</v>
      </c>
      <c r="IPU1793" s="62">
        <v>53131609</v>
      </c>
      <c r="IPV1793" s="62">
        <v>53131609</v>
      </c>
      <c r="IPW1793" s="62">
        <v>53131609</v>
      </c>
      <c r="IPX1793" s="62">
        <v>53131609</v>
      </c>
      <c r="IPY1793" s="62">
        <v>53131609</v>
      </c>
      <c r="IPZ1793" s="62">
        <v>53131609</v>
      </c>
      <c r="IQA1793" s="62">
        <v>53131609</v>
      </c>
      <c r="IQB1793" s="62">
        <v>53131609</v>
      </c>
      <c r="IQC1793" s="62">
        <v>53131609</v>
      </c>
      <c r="IQD1793" s="62">
        <v>53131609</v>
      </c>
      <c r="IQE1793" s="62">
        <v>53131609</v>
      </c>
      <c r="IQF1793" s="62">
        <v>53131609</v>
      </c>
      <c r="IQG1793" s="62">
        <v>53131609</v>
      </c>
      <c r="IQH1793" s="62">
        <v>53131609</v>
      </c>
      <c r="IQI1793" s="62">
        <v>53131609</v>
      </c>
      <c r="IQJ1793" s="62">
        <v>53131609</v>
      </c>
      <c r="IQK1793" s="62">
        <v>53131609</v>
      </c>
      <c r="IQL1793" s="62">
        <v>53131609</v>
      </c>
      <c r="IQM1793" s="62">
        <v>53131609</v>
      </c>
      <c r="IQN1793" s="62">
        <v>53131609</v>
      </c>
      <c r="IQO1793" s="62">
        <v>53131609</v>
      </c>
      <c r="IQP1793" s="62">
        <v>53131609</v>
      </c>
      <c r="IQQ1793" s="62">
        <v>53131609</v>
      </c>
      <c r="IQR1793" s="62">
        <v>53131609</v>
      </c>
      <c r="IQS1793" s="62">
        <v>53131609</v>
      </c>
      <c r="IQT1793" s="62">
        <v>53131609</v>
      </c>
      <c r="IQU1793" s="62">
        <v>53131609</v>
      </c>
      <c r="IQV1793" s="62">
        <v>53131609</v>
      </c>
      <c r="IQW1793" s="62">
        <v>53131609</v>
      </c>
      <c r="IQX1793" s="62">
        <v>53131609</v>
      </c>
      <c r="IQY1793" s="62">
        <v>53131609</v>
      </c>
      <c r="IQZ1793" s="62">
        <v>53131609</v>
      </c>
      <c r="IRA1793" s="62">
        <v>53131609</v>
      </c>
      <c r="IRB1793" s="62">
        <v>53131609</v>
      </c>
      <c r="IRC1793" s="62">
        <v>53131609</v>
      </c>
      <c r="IRD1793" s="62">
        <v>53131609</v>
      </c>
      <c r="IRE1793" s="62">
        <v>53131609</v>
      </c>
      <c r="IRF1793" s="62">
        <v>53131609</v>
      </c>
      <c r="IRG1793" s="62">
        <v>53131609</v>
      </c>
      <c r="IRH1793" s="62">
        <v>53131609</v>
      </c>
      <c r="IRI1793" s="62">
        <v>53131609</v>
      </c>
      <c r="IRJ1793" s="62">
        <v>53131609</v>
      </c>
      <c r="IRK1793" s="62">
        <v>53131609</v>
      </c>
      <c r="IRL1793" s="62">
        <v>53131609</v>
      </c>
      <c r="IRM1793" s="62">
        <v>53131609</v>
      </c>
      <c r="IRN1793" s="62">
        <v>53131609</v>
      </c>
      <c r="IRO1793" s="62">
        <v>53131609</v>
      </c>
      <c r="IRP1793" s="62">
        <v>53131609</v>
      </c>
      <c r="IRQ1793" s="62">
        <v>53131609</v>
      </c>
      <c r="IRR1793" s="62">
        <v>53131609</v>
      </c>
      <c r="IRS1793" s="62">
        <v>53131609</v>
      </c>
      <c r="IRT1793" s="62">
        <v>53131609</v>
      </c>
      <c r="IRU1793" s="62">
        <v>53131609</v>
      </c>
      <c r="IRV1793" s="62">
        <v>53131609</v>
      </c>
      <c r="IRW1793" s="62">
        <v>53131609</v>
      </c>
      <c r="IRX1793" s="62">
        <v>53131609</v>
      </c>
      <c r="IRY1793" s="62">
        <v>53131609</v>
      </c>
      <c r="IRZ1793" s="62">
        <v>53131609</v>
      </c>
      <c r="ISA1793" s="62">
        <v>53131609</v>
      </c>
      <c r="ISB1793" s="62">
        <v>53131609</v>
      </c>
      <c r="ISC1793" s="62">
        <v>53131609</v>
      </c>
      <c r="ISD1793" s="62">
        <v>53131609</v>
      </c>
      <c r="ISE1793" s="62">
        <v>53131609</v>
      </c>
      <c r="ISF1793" s="62">
        <v>53131609</v>
      </c>
      <c r="ISG1793" s="62">
        <v>53131609</v>
      </c>
      <c r="ISH1793" s="62">
        <v>53131609</v>
      </c>
      <c r="ISI1793" s="62">
        <v>53131609</v>
      </c>
      <c r="ISJ1793" s="62">
        <v>53131609</v>
      </c>
      <c r="ISK1793" s="62">
        <v>53131609</v>
      </c>
      <c r="ISL1793" s="62">
        <v>53131609</v>
      </c>
      <c r="ISM1793" s="62">
        <v>53131609</v>
      </c>
      <c r="ISN1793" s="62">
        <v>53131609</v>
      </c>
      <c r="ISO1793" s="62">
        <v>53131609</v>
      </c>
      <c r="ISP1793" s="62">
        <v>53131609</v>
      </c>
      <c r="ISQ1793" s="62">
        <v>53131609</v>
      </c>
      <c r="ISR1793" s="62">
        <v>53131609</v>
      </c>
      <c r="ISS1793" s="62">
        <v>53131609</v>
      </c>
      <c r="IST1793" s="62">
        <v>53131609</v>
      </c>
      <c r="ISU1793" s="62">
        <v>53131609</v>
      </c>
      <c r="ISV1793" s="62">
        <v>53131609</v>
      </c>
      <c r="ISW1793" s="62">
        <v>53131609</v>
      </c>
      <c r="ISX1793" s="62">
        <v>53131609</v>
      </c>
      <c r="ISY1793" s="62">
        <v>53131609</v>
      </c>
      <c r="ISZ1793" s="62">
        <v>53131609</v>
      </c>
      <c r="ITA1793" s="62">
        <v>53131609</v>
      </c>
      <c r="ITB1793" s="62">
        <v>53131609</v>
      </c>
      <c r="ITC1793" s="62">
        <v>53131609</v>
      </c>
      <c r="ITD1793" s="62">
        <v>53131609</v>
      </c>
      <c r="ITE1793" s="62">
        <v>53131609</v>
      </c>
      <c r="ITF1793" s="62">
        <v>53131609</v>
      </c>
      <c r="ITG1793" s="62">
        <v>53131609</v>
      </c>
      <c r="ITH1793" s="62">
        <v>53131609</v>
      </c>
      <c r="ITI1793" s="62">
        <v>53131609</v>
      </c>
      <c r="ITJ1793" s="62">
        <v>53131609</v>
      </c>
      <c r="ITK1793" s="62">
        <v>53131609</v>
      </c>
      <c r="ITL1793" s="62">
        <v>53131609</v>
      </c>
      <c r="ITM1793" s="62">
        <v>53131609</v>
      </c>
      <c r="ITN1793" s="62">
        <v>53131609</v>
      </c>
      <c r="ITO1793" s="62">
        <v>53131609</v>
      </c>
      <c r="ITP1793" s="62">
        <v>53131609</v>
      </c>
      <c r="ITQ1793" s="62">
        <v>53131609</v>
      </c>
      <c r="ITR1793" s="62">
        <v>53131609</v>
      </c>
      <c r="ITS1793" s="62">
        <v>53131609</v>
      </c>
      <c r="ITT1793" s="62">
        <v>53131609</v>
      </c>
      <c r="ITU1793" s="62">
        <v>53131609</v>
      </c>
      <c r="ITV1793" s="62">
        <v>53131609</v>
      </c>
      <c r="ITW1793" s="62">
        <v>53131609</v>
      </c>
      <c r="ITX1793" s="62">
        <v>53131609</v>
      </c>
      <c r="ITY1793" s="62">
        <v>53131609</v>
      </c>
      <c r="ITZ1793" s="62">
        <v>53131609</v>
      </c>
      <c r="IUA1793" s="62">
        <v>53131609</v>
      </c>
      <c r="IUB1793" s="62">
        <v>53131609</v>
      </c>
      <c r="IUC1793" s="62">
        <v>53131609</v>
      </c>
      <c r="IUD1793" s="62">
        <v>53131609</v>
      </c>
      <c r="IUE1793" s="62">
        <v>53131609</v>
      </c>
      <c r="IUF1793" s="62">
        <v>53131609</v>
      </c>
      <c r="IUG1793" s="62">
        <v>53131609</v>
      </c>
      <c r="IUH1793" s="62">
        <v>53131609</v>
      </c>
      <c r="IUI1793" s="62">
        <v>53131609</v>
      </c>
      <c r="IUJ1793" s="62">
        <v>53131609</v>
      </c>
      <c r="IUK1793" s="62">
        <v>53131609</v>
      </c>
      <c r="IUL1793" s="62">
        <v>53131609</v>
      </c>
      <c r="IUM1793" s="62">
        <v>53131609</v>
      </c>
      <c r="IUN1793" s="62">
        <v>53131609</v>
      </c>
      <c r="IUO1793" s="62">
        <v>53131609</v>
      </c>
      <c r="IUP1793" s="62">
        <v>53131609</v>
      </c>
      <c r="IUQ1793" s="62">
        <v>53131609</v>
      </c>
      <c r="IUR1793" s="62">
        <v>53131609</v>
      </c>
      <c r="IUS1793" s="62">
        <v>53131609</v>
      </c>
      <c r="IUT1793" s="62">
        <v>53131609</v>
      </c>
      <c r="IUU1793" s="62">
        <v>53131609</v>
      </c>
      <c r="IUV1793" s="62">
        <v>53131609</v>
      </c>
      <c r="IUW1793" s="62">
        <v>53131609</v>
      </c>
      <c r="IUX1793" s="62">
        <v>53131609</v>
      </c>
      <c r="IUY1793" s="62">
        <v>53131609</v>
      </c>
      <c r="IUZ1793" s="62">
        <v>53131609</v>
      </c>
      <c r="IVA1793" s="62">
        <v>53131609</v>
      </c>
      <c r="IVB1793" s="62">
        <v>53131609</v>
      </c>
      <c r="IVC1793" s="62">
        <v>53131609</v>
      </c>
      <c r="IVD1793" s="62">
        <v>53131609</v>
      </c>
      <c r="IVE1793" s="62">
        <v>53131609</v>
      </c>
      <c r="IVF1793" s="62">
        <v>53131609</v>
      </c>
      <c r="IVG1793" s="62">
        <v>53131609</v>
      </c>
      <c r="IVH1793" s="62">
        <v>53131609</v>
      </c>
      <c r="IVI1793" s="62">
        <v>53131609</v>
      </c>
      <c r="IVJ1793" s="62">
        <v>53131609</v>
      </c>
      <c r="IVK1793" s="62">
        <v>53131609</v>
      </c>
      <c r="IVL1793" s="62">
        <v>53131609</v>
      </c>
      <c r="IVM1793" s="62">
        <v>53131609</v>
      </c>
      <c r="IVN1793" s="62">
        <v>53131609</v>
      </c>
      <c r="IVO1793" s="62">
        <v>53131609</v>
      </c>
      <c r="IVP1793" s="62">
        <v>53131609</v>
      </c>
      <c r="IVQ1793" s="62">
        <v>53131609</v>
      </c>
      <c r="IVR1793" s="62">
        <v>53131609</v>
      </c>
      <c r="IVS1793" s="62">
        <v>53131609</v>
      </c>
      <c r="IVT1793" s="62">
        <v>53131609</v>
      </c>
      <c r="IVU1793" s="62">
        <v>53131609</v>
      </c>
      <c r="IVV1793" s="62">
        <v>53131609</v>
      </c>
      <c r="IVW1793" s="62">
        <v>53131609</v>
      </c>
      <c r="IVX1793" s="62">
        <v>53131609</v>
      </c>
      <c r="IVY1793" s="62">
        <v>53131609</v>
      </c>
      <c r="IVZ1793" s="62">
        <v>53131609</v>
      </c>
      <c r="IWA1793" s="62">
        <v>53131609</v>
      </c>
      <c r="IWB1793" s="62">
        <v>53131609</v>
      </c>
      <c r="IWC1793" s="62">
        <v>53131609</v>
      </c>
      <c r="IWD1793" s="62">
        <v>53131609</v>
      </c>
      <c r="IWE1793" s="62">
        <v>53131609</v>
      </c>
      <c r="IWF1793" s="62">
        <v>53131609</v>
      </c>
      <c r="IWG1793" s="62">
        <v>53131609</v>
      </c>
      <c r="IWH1793" s="62">
        <v>53131609</v>
      </c>
      <c r="IWI1793" s="62">
        <v>53131609</v>
      </c>
      <c r="IWJ1793" s="62">
        <v>53131609</v>
      </c>
      <c r="IWK1793" s="62">
        <v>53131609</v>
      </c>
      <c r="IWL1793" s="62">
        <v>53131609</v>
      </c>
      <c r="IWM1793" s="62">
        <v>53131609</v>
      </c>
      <c r="IWN1793" s="62">
        <v>53131609</v>
      </c>
      <c r="IWO1793" s="62">
        <v>53131609</v>
      </c>
      <c r="IWP1793" s="62">
        <v>53131609</v>
      </c>
      <c r="IWQ1793" s="62">
        <v>53131609</v>
      </c>
      <c r="IWR1793" s="62">
        <v>53131609</v>
      </c>
      <c r="IWS1793" s="62">
        <v>53131609</v>
      </c>
      <c r="IWT1793" s="62">
        <v>53131609</v>
      </c>
      <c r="IWU1793" s="62">
        <v>53131609</v>
      </c>
      <c r="IWV1793" s="62">
        <v>53131609</v>
      </c>
      <c r="IWW1793" s="62">
        <v>53131609</v>
      </c>
      <c r="IWX1793" s="62">
        <v>53131609</v>
      </c>
      <c r="IWY1793" s="62">
        <v>53131609</v>
      </c>
      <c r="IWZ1793" s="62">
        <v>53131609</v>
      </c>
      <c r="IXA1793" s="62">
        <v>53131609</v>
      </c>
      <c r="IXB1793" s="62">
        <v>53131609</v>
      </c>
      <c r="IXC1793" s="62">
        <v>53131609</v>
      </c>
      <c r="IXD1793" s="62">
        <v>53131609</v>
      </c>
      <c r="IXE1793" s="62">
        <v>53131609</v>
      </c>
      <c r="IXF1793" s="62">
        <v>53131609</v>
      </c>
      <c r="IXG1793" s="62">
        <v>53131609</v>
      </c>
      <c r="IXH1793" s="62">
        <v>53131609</v>
      </c>
      <c r="IXI1793" s="62">
        <v>53131609</v>
      </c>
      <c r="IXJ1793" s="62">
        <v>53131609</v>
      </c>
      <c r="IXK1793" s="62">
        <v>53131609</v>
      </c>
      <c r="IXL1793" s="62">
        <v>53131609</v>
      </c>
      <c r="IXM1793" s="62">
        <v>53131609</v>
      </c>
      <c r="IXN1793" s="62">
        <v>53131609</v>
      </c>
      <c r="IXO1793" s="62">
        <v>53131609</v>
      </c>
      <c r="IXP1793" s="62">
        <v>53131609</v>
      </c>
      <c r="IXQ1793" s="62">
        <v>53131609</v>
      </c>
      <c r="IXR1793" s="62">
        <v>53131609</v>
      </c>
      <c r="IXS1793" s="62">
        <v>53131609</v>
      </c>
      <c r="IXT1793" s="62">
        <v>53131609</v>
      </c>
      <c r="IXU1793" s="62">
        <v>53131609</v>
      </c>
      <c r="IXV1793" s="62">
        <v>53131609</v>
      </c>
      <c r="IXW1793" s="62">
        <v>53131609</v>
      </c>
      <c r="IXX1793" s="62">
        <v>53131609</v>
      </c>
      <c r="IXY1793" s="62">
        <v>53131609</v>
      </c>
      <c r="IXZ1793" s="62">
        <v>53131609</v>
      </c>
      <c r="IYA1793" s="62">
        <v>53131609</v>
      </c>
      <c r="IYB1793" s="62">
        <v>53131609</v>
      </c>
      <c r="IYC1793" s="62">
        <v>53131609</v>
      </c>
      <c r="IYD1793" s="62">
        <v>53131609</v>
      </c>
      <c r="IYE1793" s="62">
        <v>53131609</v>
      </c>
      <c r="IYF1793" s="62">
        <v>53131609</v>
      </c>
      <c r="IYG1793" s="62">
        <v>53131609</v>
      </c>
      <c r="IYH1793" s="62">
        <v>53131609</v>
      </c>
      <c r="IYI1793" s="62">
        <v>53131609</v>
      </c>
      <c r="IYJ1793" s="62">
        <v>53131609</v>
      </c>
      <c r="IYK1793" s="62">
        <v>53131609</v>
      </c>
      <c r="IYL1793" s="62">
        <v>53131609</v>
      </c>
      <c r="IYM1793" s="62">
        <v>53131609</v>
      </c>
      <c r="IYN1793" s="62">
        <v>53131609</v>
      </c>
      <c r="IYO1793" s="62">
        <v>53131609</v>
      </c>
      <c r="IYP1793" s="62">
        <v>53131609</v>
      </c>
      <c r="IYQ1793" s="62">
        <v>53131609</v>
      </c>
      <c r="IYR1793" s="62">
        <v>53131609</v>
      </c>
      <c r="IYS1793" s="62">
        <v>53131609</v>
      </c>
      <c r="IYT1793" s="62">
        <v>53131609</v>
      </c>
      <c r="IYU1793" s="62">
        <v>53131609</v>
      </c>
      <c r="IYV1793" s="62">
        <v>53131609</v>
      </c>
      <c r="IYW1793" s="62">
        <v>53131609</v>
      </c>
      <c r="IYX1793" s="62">
        <v>53131609</v>
      </c>
      <c r="IYY1793" s="62">
        <v>53131609</v>
      </c>
      <c r="IYZ1793" s="62">
        <v>53131609</v>
      </c>
      <c r="IZA1793" s="62">
        <v>53131609</v>
      </c>
      <c r="IZB1793" s="62">
        <v>53131609</v>
      </c>
      <c r="IZC1793" s="62">
        <v>53131609</v>
      </c>
      <c r="IZD1793" s="62">
        <v>53131609</v>
      </c>
      <c r="IZE1793" s="62">
        <v>53131609</v>
      </c>
      <c r="IZF1793" s="62">
        <v>53131609</v>
      </c>
      <c r="IZG1793" s="62">
        <v>53131609</v>
      </c>
      <c r="IZH1793" s="62">
        <v>53131609</v>
      </c>
      <c r="IZI1793" s="62">
        <v>53131609</v>
      </c>
      <c r="IZJ1793" s="62">
        <v>53131609</v>
      </c>
      <c r="IZK1793" s="62">
        <v>53131609</v>
      </c>
      <c r="IZL1793" s="62">
        <v>53131609</v>
      </c>
      <c r="IZM1793" s="62">
        <v>53131609</v>
      </c>
      <c r="IZN1793" s="62">
        <v>53131609</v>
      </c>
      <c r="IZO1793" s="62">
        <v>53131609</v>
      </c>
      <c r="IZP1793" s="62">
        <v>53131609</v>
      </c>
      <c r="IZQ1793" s="62">
        <v>53131609</v>
      </c>
      <c r="IZR1793" s="62">
        <v>53131609</v>
      </c>
      <c r="IZS1793" s="62">
        <v>53131609</v>
      </c>
      <c r="IZT1793" s="62">
        <v>53131609</v>
      </c>
      <c r="IZU1793" s="62">
        <v>53131609</v>
      </c>
      <c r="IZV1793" s="62">
        <v>53131609</v>
      </c>
      <c r="IZW1793" s="62">
        <v>53131609</v>
      </c>
      <c r="IZX1793" s="62">
        <v>53131609</v>
      </c>
      <c r="IZY1793" s="62">
        <v>53131609</v>
      </c>
      <c r="IZZ1793" s="62">
        <v>53131609</v>
      </c>
      <c r="JAA1793" s="62">
        <v>53131609</v>
      </c>
      <c r="JAB1793" s="62">
        <v>53131609</v>
      </c>
      <c r="JAC1793" s="62">
        <v>53131609</v>
      </c>
      <c r="JAD1793" s="62">
        <v>53131609</v>
      </c>
      <c r="JAE1793" s="62">
        <v>53131609</v>
      </c>
      <c r="JAF1793" s="62">
        <v>53131609</v>
      </c>
      <c r="JAG1793" s="62">
        <v>53131609</v>
      </c>
      <c r="JAH1793" s="62">
        <v>53131609</v>
      </c>
      <c r="JAI1793" s="62">
        <v>53131609</v>
      </c>
      <c r="JAJ1793" s="62">
        <v>53131609</v>
      </c>
      <c r="JAK1793" s="62">
        <v>53131609</v>
      </c>
      <c r="JAL1793" s="62">
        <v>53131609</v>
      </c>
      <c r="JAM1793" s="62">
        <v>53131609</v>
      </c>
      <c r="JAN1793" s="62">
        <v>53131609</v>
      </c>
      <c r="JAO1793" s="62">
        <v>53131609</v>
      </c>
      <c r="JAP1793" s="62">
        <v>53131609</v>
      </c>
      <c r="JAQ1793" s="62">
        <v>53131609</v>
      </c>
      <c r="JAR1793" s="62">
        <v>53131609</v>
      </c>
      <c r="JAS1793" s="62">
        <v>53131609</v>
      </c>
      <c r="JAT1793" s="62">
        <v>53131609</v>
      </c>
      <c r="JAU1793" s="62">
        <v>53131609</v>
      </c>
      <c r="JAV1793" s="62">
        <v>53131609</v>
      </c>
      <c r="JAW1793" s="62">
        <v>53131609</v>
      </c>
      <c r="JAX1793" s="62">
        <v>53131609</v>
      </c>
      <c r="JAY1793" s="62">
        <v>53131609</v>
      </c>
      <c r="JAZ1793" s="62">
        <v>53131609</v>
      </c>
      <c r="JBA1793" s="62">
        <v>53131609</v>
      </c>
      <c r="JBB1793" s="62">
        <v>53131609</v>
      </c>
      <c r="JBC1793" s="62">
        <v>53131609</v>
      </c>
      <c r="JBD1793" s="62">
        <v>53131609</v>
      </c>
      <c r="JBE1793" s="62">
        <v>53131609</v>
      </c>
      <c r="JBF1793" s="62">
        <v>53131609</v>
      </c>
      <c r="JBG1793" s="62">
        <v>53131609</v>
      </c>
      <c r="JBH1793" s="62">
        <v>53131609</v>
      </c>
      <c r="JBI1793" s="62">
        <v>53131609</v>
      </c>
      <c r="JBJ1793" s="62">
        <v>53131609</v>
      </c>
      <c r="JBK1793" s="62">
        <v>53131609</v>
      </c>
      <c r="JBL1793" s="62">
        <v>53131609</v>
      </c>
      <c r="JBM1793" s="62">
        <v>53131609</v>
      </c>
      <c r="JBN1793" s="62">
        <v>53131609</v>
      </c>
      <c r="JBO1793" s="62">
        <v>53131609</v>
      </c>
      <c r="JBP1793" s="62">
        <v>53131609</v>
      </c>
      <c r="JBQ1793" s="62">
        <v>53131609</v>
      </c>
      <c r="JBR1793" s="62">
        <v>53131609</v>
      </c>
      <c r="JBS1793" s="62">
        <v>53131609</v>
      </c>
      <c r="JBT1793" s="62">
        <v>53131609</v>
      </c>
      <c r="JBU1793" s="62">
        <v>53131609</v>
      </c>
      <c r="JBV1793" s="62">
        <v>53131609</v>
      </c>
      <c r="JBW1793" s="62">
        <v>53131609</v>
      </c>
      <c r="JBX1793" s="62">
        <v>53131609</v>
      </c>
      <c r="JBY1793" s="62">
        <v>53131609</v>
      </c>
      <c r="JBZ1793" s="62">
        <v>53131609</v>
      </c>
      <c r="JCA1793" s="62">
        <v>53131609</v>
      </c>
      <c r="JCB1793" s="62">
        <v>53131609</v>
      </c>
      <c r="JCC1793" s="62">
        <v>53131609</v>
      </c>
      <c r="JCD1793" s="62">
        <v>53131609</v>
      </c>
      <c r="JCE1793" s="62">
        <v>53131609</v>
      </c>
      <c r="JCF1793" s="62">
        <v>53131609</v>
      </c>
      <c r="JCG1793" s="62">
        <v>53131609</v>
      </c>
      <c r="JCH1793" s="62">
        <v>53131609</v>
      </c>
      <c r="JCI1793" s="62">
        <v>53131609</v>
      </c>
      <c r="JCJ1793" s="62">
        <v>53131609</v>
      </c>
      <c r="JCK1793" s="62">
        <v>53131609</v>
      </c>
      <c r="JCL1793" s="62">
        <v>53131609</v>
      </c>
      <c r="JCM1793" s="62">
        <v>53131609</v>
      </c>
      <c r="JCN1793" s="62">
        <v>53131609</v>
      </c>
      <c r="JCO1793" s="62">
        <v>53131609</v>
      </c>
      <c r="JCP1793" s="62">
        <v>53131609</v>
      </c>
      <c r="JCQ1793" s="62">
        <v>53131609</v>
      </c>
      <c r="JCR1793" s="62">
        <v>53131609</v>
      </c>
      <c r="JCS1793" s="62">
        <v>53131609</v>
      </c>
      <c r="JCT1793" s="62">
        <v>53131609</v>
      </c>
      <c r="JCU1793" s="62">
        <v>53131609</v>
      </c>
      <c r="JCV1793" s="62">
        <v>53131609</v>
      </c>
      <c r="JCW1793" s="62">
        <v>53131609</v>
      </c>
      <c r="JCX1793" s="62">
        <v>53131609</v>
      </c>
      <c r="JCY1793" s="62">
        <v>53131609</v>
      </c>
      <c r="JCZ1793" s="62">
        <v>53131609</v>
      </c>
      <c r="JDA1793" s="62">
        <v>53131609</v>
      </c>
      <c r="JDB1793" s="62">
        <v>53131609</v>
      </c>
      <c r="JDC1793" s="62">
        <v>53131609</v>
      </c>
      <c r="JDD1793" s="62">
        <v>53131609</v>
      </c>
      <c r="JDE1793" s="62">
        <v>53131609</v>
      </c>
      <c r="JDF1793" s="62">
        <v>53131609</v>
      </c>
      <c r="JDG1793" s="62">
        <v>53131609</v>
      </c>
      <c r="JDH1793" s="62">
        <v>53131609</v>
      </c>
      <c r="JDI1793" s="62">
        <v>53131609</v>
      </c>
      <c r="JDJ1793" s="62">
        <v>53131609</v>
      </c>
      <c r="JDK1793" s="62">
        <v>53131609</v>
      </c>
      <c r="JDL1793" s="62">
        <v>53131609</v>
      </c>
      <c r="JDM1793" s="62">
        <v>53131609</v>
      </c>
      <c r="JDN1793" s="62">
        <v>53131609</v>
      </c>
      <c r="JDO1793" s="62">
        <v>53131609</v>
      </c>
      <c r="JDP1793" s="62">
        <v>53131609</v>
      </c>
      <c r="JDQ1793" s="62">
        <v>53131609</v>
      </c>
      <c r="JDR1793" s="62">
        <v>53131609</v>
      </c>
      <c r="JDS1793" s="62">
        <v>53131609</v>
      </c>
      <c r="JDT1793" s="62">
        <v>53131609</v>
      </c>
      <c r="JDU1793" s="62">
        <v>53131609</v>
      </c>
      <c r="JDV1793" s="62">
        <v>53131609</v>
      </c>
      <c r="JDW1793" s="62">
        <v>53131609</v>
      </c>
      <c r="JDX1793" s="62">
        <v>53131609</v>
      </c>
      <c r="JDY1793" s="62">
        <v>53131609</v>
      </c>
      <c r="JDZ1793" s="62">
        <v>53131609</v>
      </c>
      <c r="JEA1793" s="62">
        <v>53131609</v>
      </c>
      <c r="JEB1793" s="62">
        <v>53131609</v>
      </c>
      <c r="JEC1793" s="62">
        <v>53131609</v>
      </c>
      <c r="JED1793" s="62">
        <v>53131609</v>
      </c>
      <c r="JEE1793" s="62">
        <v>53131609</v>
      </c>
      <c r="JEF1793" s="62">
        <v>53131609</v>
      </c>
      <c r="JEG1793" s="62">
        <v>53131609</v>
      </c>
      <c r="JEH1793" s="62">
        <v>53131609</v>
      </c>
      <c r="JEI1793" s="62">
        <v>53131609</v>
      </c>
      <c r="JEJ1793" s="62">
        <v>53131609</v>
      </c>
      <c r="JEK1793" s="62">
        <v>53131609</v>
      </c>
      <c r="JEL1793" s="62">
        <v>53131609</v>
      </c>
      <c r="JEM1793" s="62">
        <v>53131609</v>
      </c>
      <c r="JEN1793" s="62">
        <v>53131609</v>
      </c>
      <c r="JEO1793" s="62">
        <v>53131609</v>
      </c>
      <c r="JEP1793" s="62">
        <v>53131609</v>
      </c>
      <c r="JEQ1793" s="62">
        <v>53131609</v>
      </c>
      <c r="JER1793" s="62">
        <v>53131609</v>
      </c>
      <c r="JES1793" s="62">
        <v>53131609</v>
      </c>
      <c r="JET1793" s="62">
        <v>53131609</v>
      </c>
      <c r="JEU1793" s="62">
        <v>53131609</v>
      </c>
      <c r="JEV1793" s="62">
        <v>53131609</v>
      </c>
      <c r="JEW1793" s="62">
        <v>53131609</v>
      </c>
      <c r="JEX1793" s="62">
        <v>53131609</v>
      </c>
      <c r="JEY1793" s="62">
        <v>53131609</v>
      </c>
      <c r="JEZ1793" s="62">
        <v>53131609</v>
      </c>
      <c r="JFA1793" s="62">
        <v>53131609</v>
      </c>
      <c r="JFB1793" s="62">
        <v>53131609</v>
      </c>
      <c r="JFC1793" s="62">
        <v>53131609</v>
      </c>
      <c r="JFD1793" s="62">
        <v>53131609</v>
      </c>
      <c r="JFE1793" s="62">
        <v>53131609</v>
      </c>
      <c r="JFF1793" s="62">
        <v>53131609</v>
      </c>
      <c r="JFG1793" s="62">
        <v>53131609</v>
      </c>
      <c r="JFH1793" s="62">
        <v>53131609</v>
      </c>
      <c r="JFI1793" s="62">
        <v>53131609</v>
      </c>
      <c r="JFJ1793" s="62">
        <v>53131609</v>
      </c>
      <c r="JFK1793" s="62">
        <v>53131609</v>
      </c>
      <c r="JFL1793" s="62">
        <v>53131609</v>
      </c>
      <c r="JFM1793" s="62">
        <v>53131609</v>
      </c>
      <c r="JFN1793" s="62">
        <v>53131609</v>
      </c>
      <c r="JFO1793" s="62">
        <v>53131609</v>
      </c>
      <c r="JFP1793" s="62">
        <v>53131609</v>
      </c>
      <c r="JFQ1793" s="62">
        <v>53131609</v>
      </c>
      <c r="JFR1793" s="62">
        <v>53131609</v>
      </c>
      <c r="JFS1793" s="62">
        <v>53131609</v>
      </c>
      <c r="JFT1793" s="62">
        <v>53131609</v>
      </c>
      <c r="JFU1793" s="62">
        <v>53131609</v>
      </c>
      <c r="JFV1793" s="62">
        <v>53131609</v>
      </c>
      <c r="JFW1793" s="62">
        <v>53131609</v>
      </c>
      <c r="JFX1793" s="62">
        <v>53131609</v>
      </c>
      <c r="JFY1793" s="62">
        <v>53131609</v>
      </c>
      <c r="JFZ1793" s="62">
        <v>53131609</v>
      </c>
      <c r="JGA1793" s="62">
        <v>53131609</v>
      </c>
      <c r="JGB1793" s="62">
        <v>53131609</v>
      </c>
      <c r="JGC1793" s="62">
        <v>53131609</v>
      </c>
      <c r="JGD1793" s="62">
        <v>53131609</v>
      </c>
      <c r="JGE1793" s="62">
        <v>53131609</v>
      </c>
      <c r="JGF1793" s="62">
        <v>53131609</v>
      </c>
      <c r="JGG1793" s="62">
        <v>53131609</v>
      </c>
      <c r="JGH1793" s="62">
        <v>53131609</v>
      </c>
      <c r="JGI1793" s="62">
        <v>53131609</v>
      </c>
      <c r="JGJ1793" s="62">
        <v>53131609</v>
      </c>
      <c r="JGK1793" s="62">
        <v>53131609</v>
      </c>
      <c r="JGL1793" s="62">
        <v>53131609</v>
      </c>
      <c r="JGM1793" s="62">
        <v>53131609</v>
      </c>
      <c r="JGN1793" s="62">
        <v>53131609</v>
      </c>
      <c r="JGO1793" s="62">
        <v>53131609</v>
      </c>
      <c r="JGP1793" s="62">
        <v>53131609</v>
      </c>
      <c r="JGQ1793" s="62">
        <v>53131609</v>
      </c>
      <c r="JGR1793" s="62">
        <v>53131609</v>
      </c>
      <c r="JGS1793" s="62">
        <v>53131609</v>
      </c>
      <c r="JGT1793" s="62">
        <v>53131609</v>
      </c>
      <c r="JGU1793" s="62">
        <v>53131609</v>
      </c>
      <c r="JGV1793" s="62">
        <v>53131609</v>
      </c>
      <c r="JGW1793" s="62">
        <v>53131609</v>
      </c>
      <c r="JGX1793" s="62">
        <v>53131609</v>
      </c>
      <c r="JGY1793" s="62">
        <v>53131609</v>
      </c>
      <c r="JGZ1793" s="62">
        <v>53131609</v>
      </c>
      <c r="JHA1793" s="62">
        <v>53131609</v>
      </c>
      <c r="JHB1793" s="62">
        <v>53131609</v>
      </c>
      <c r="JHC1793" s="62">
        <v>53131609</v>
      </c>
      <c r="JHD1793" s="62">
        <v>53131609</v>
      </c>
      <c r="JHE1793" s="62">
        <v>53131609</v>
      </c>
      <c r="JHF1793" s="62">
        <v>53131609</v>
      </c>
      <c r="JHG1793" s="62">
        <v>53131609</v>
      </c>
      <c r="JHH1793" s="62">
        <v>53131609</v>
      </c>
      <c r="JHI1793" s="62">
        <v>53131609</v>
      </c>
      <c r="JHJ1793" s="62">
        <v>53131609</v>
      </c>
      <c r="JHK1793" s="62">
        <v>53131609</v>
      </c>
      <c r="JHL1793" s="62">
        <v>53131609</v>
      </c>
      <c r="JHM1793" s="62">
        <v>53131609</v>
      </c>
      <c r="JHN1793" s="62">
        <v>53131609</v>
      </c>
      <c r="JHO1793" s="62">
        <v>53131609</v>
      </c>
      <c r="JHP1793" s="62">
        <v>53131609</v>
      </c>
      <c r="JHQ1793" s="62">
        <v>53131609</v>
      </c>
      <c r="JHR1793" s="62">
        <v>53131609</v>
      </c>
      <c r="JHS1793" s="62">
        <v>53131609</v>
      </c>
      <c r="JHT1793" s="62">
        <v>53131609</v>
      </c>
      <c r="JHU1793" s="62">
        <v>53131609</v>
      </c>
      <c r="JHV1793" s="62">
        <v>53131609</v>
      </c>
      <c r="JHW1793" s="62">
        <v>53131609</v>
      </c>
      <c r="JHX1793" s="62">
        <v>53131609</v>
      </c>
      <c r="JHY1793" s="62">
        <v>53131609</v>
      </c>
      <c r="JHZ1793" s="62">
        <v>53131609</v>
      </c>
      <c r="JIA1793" s="62">
        <v>53131609</v>
      </c>
      <c r="JIB1793" s="62">
        <v>53131609</v>
      </c>
      <c r="JIC1793" s="62">
        <v>53131609</v>
      </c>
      <c r="JID1793" s="62">
        <v>53131609</v>
      </c>
      <c r="JIE1793" s="62">
        <v>53131609</v>
      </c>
      <c r="JIF1793" s="62">
        <v>53131609</v>
      </c>
      <c r="JIG1793" s="62">
        <v>53131609</v>
      </c>
      <c r="JIH1793" s="62">
        <v>53131609</v>
      </c>
      <c r="JII1793" s="62">
        <v>53131609</v>
      </c>
      <c r="JIJ1793" s="62">
        <v>53131609</v>
      </c>
      <c r="JIK1793" s="62">
        <v>53131609</v>
      </c>
      <c r="JIL1793" s="62">
        <v>53131609</v>
      </c>
      <c r="JIM1793" s="62">
        <v>53131609</v>
      </c>
      <c r="JIN1793" s="62">
        <v>53131609</v>
      </c>
      <c r="JIO1793" s="62">
        <v>53131609</v>
      </c>
      <c r="JIP1793" s="62">
        <v>53131609</v>
      </c>
      <c r="JIQ1793" s="62">
        <v>53131609</v>
      </c>
      <c r="JIR1793" s="62">
        <v>53131609</v>
      </c>
      <c r="JIS1793" s="62">
        <v>53131609</v>
      </c>
      <c r="JIT1793" s="62">
        <v>53131609</v>
      </c>
      <c r="JIU1793" s="62">
        <v>53131609</v>
      </c>
      <c r="JIV1793" s="62">
        <v>53131609</v>
      </c>
      <c r="JIW1793" s="62">
        <v>53131609</v>
      </c>
      <c r="JIX1793" s="62">
        <v>53131609</v>
      </c>
      <c r="JIY1793" s="62">
        <v>53131609</v>
      </c>
      <c r="JIZ1793" s="62">
        <v>53131609</v>
      </c>
      <c r="JJA1793" s="62">
        <v>53131609</v>
      </c>
      <c r="JJB1793" s="62">
        <v>53131609</v>
      </c>
      <c r="JJC1793" s="62">
        <v>53131609</v>
      </c>
      <c r="JJD1793" s="62">
        <v>53131609</v>
      </c>
      <c r="JJE1793" s="62">
        <v>53131609</v>
      </c>
      <c r="JJF1793" s="62">
        <v>53131609</v>
      </c>
      <c r="JJG1793" s="62">
        <v>53131609</v>
      </c>
      <c r="JJH1793" s="62">
        <v>53131609</v>
      </c>
      <c r="JJI1793" s="62">
        <v>53131609</v>
      </c>
      <c r="JJJ1793" s="62">
        <v>53131609</v>
      </c>
      <c r="JJK1793" s="62">
        <v>53131609</v>
      </c>
      <c r="JJL1793" s="62">
        <v>53131609</v>
      </c>
      <c r="JJM1793" s="62">
        <v>53131609</v>
      </c>
      <c r="JJN1793" s="62">
        <v>53131609</v>
      </c>
      <c r="JJO1793" s="62">
        <v>53131609</v>
      </c>
      <c r="JJP1793" s="62">
        <v>53131609</v>
      </c>
      <c r="JJQ1793" s="62">
        <v>53131609</v>
      </c>
      <c r="JJR1793" s="62">
        <v>53131609</v>
      </c>
      <c r="JJS1793" s="62">
        <v>53131609</v>
      </c>
      <c r="JJT1793" s="62">
        <v>53131609</v>
      </c>
      <c r="JJU1793" s="62">
        <v>53131609</v>
      </c>
      <c r="JJV1793" s="62">
        <v>53131609</v>
      </c>
      <c r="JJW1793" s="62">
        <v>53131609</v>
      </c>
      <c r="JJX1793" s="62">
        <v>53131609</v>
      </c>
      <c r="JJY1793" s="62">
        <v>53131609</v>
      </c>
      <c r="JJZ1793" s="62">
        <v>53131609</v>
      </c>
      <c r="JKA1793" s="62">
        <v>53131609</v>
      </c>
      <c r="JKB1793" s="62">
        <v>53131609</v>
      </c>
      <c r="JKC1793" s="62">
        <v>53131609</v>
      </c>
      <c r="JKD1793" s="62">
        <v>53131609</v>
      </c>
      <c r="JKE1793" s="62">
        <v>53131609</v>
      </c>
      <c r="JKF1793" s="62">
        <v>53131609</v>
      </c>
      <c r="JKG1793" s="62">
        <v>53131609</v>
      </c>
      <c r="JKH1793" s="62">
        <v>53131609</v>
      </c>
      <c r="JKI1793" s="62">
        <v>53131609</v>
      </c>
      <c r="JKJ1793" s="62">
        <v>53131609</v>
      </c>
      <c r="JKK1793" s="62">
        <v>53131609</v>
      </c>
      <c r="JKL1793" s="62">
        <v>53131609</v>
      </c>
      <c r="JKM1793" s="62">
        <v>53131609</v>
      </c>
      <c r="JKN1793" s="62">
        <v>53131609</v>
      </c>
      <c r="JKO1793" s="62">
        <v>53131609</v>
      </c>
      <c r="JKP1793" s="62">
        <v>53131609</v>
      </c>
      <c r="JKQ1793" s="62">
        <v>53131609</v>
      </c>
      <c r="JKR1793" s="62">
        <v>53131609</v>
      </c>
      <c r="JKS1793" s="62">
        <v>53131609</v>
      </c>
      <c r="JKT1793" s="62">
        <v>53131609</v>
      </c>
      <c r="JKU1793" s="62">
        <v>53131609</v>
      </c>
      <c r="JKV1793" s="62">
        <v>53131609</v>
      </c>
      <c r="JKW1793" s="62">
        <v>53131609</v>
      </c>
      <c r="JKX1793" s="62">
        <v>53131609</v>
      </c>
      <c r="JKY1793" s="62">
        <v>53131609</v>
      </c>
      <c r="JKZ1793" s="62">
        <v>53131609</v>
      </c>
      <c r="JLA1793" s="62">
        <v>53131609</v>
      </c>
      <c r="JLB1793" s="62">
        <v>53131609</v>
      </c>
      <c r="JLC1793" s="62">
        <v>53131609</v>
      </c>
      <c r="JLD1793" s="62">
        <v>53131609</v>
      </c>
      <c r="JLE1793" s="62">
        <v>53131609</v>
      </c>
      <c r="JLF1793" s="62">
        <v>53131609</v>
      </c>
      <c r="JLG1793" s="62">
        <v>53131609</v>
      </c>
      <c r="JLH1793" s="62">
        <v>53131609</v>
      </c>
      <c r="JLI1793" s="62">
        <v>53131609</v>
      </c>
      <c r="JLJ1793" s="62">
        <v>53131609</v>
      </c>
      <c r="JLK1793" s="62">
        <v>53131609</v>
      </c>
      <c r="JLL1793" s="62">
        <v>53131609</v>
      </c>
      <c r="JLM1793" s="62">
        <v>53131609</v>
      </c>
      <c r="JLN1793" s="62">
        <v>53131609</v>
      </c>
      <c r="JLO1793" s="62">
        <v>53131609</v>
      </c>
      <c r="JLP1793" s="62">
        <v>53131609</v>
      </c>
      <c r="JLQ1793" s="62">
        <v>53131609</v>
      </c>
      <c r="JLR1793" s="62">
        <v>53131609</v>
      </c>
      <c r="JLS1793" s="62">
        <v>53131609</v>
      </c>
      <c r="JLT1793" s="62">
        <v>53131609</v>
      </c>
      <c r="JLU1793" s="62">
        <v>53131609</v>
      </c>
      <c r="JLV1793" s="62">
        <v>53131609</v>
      </c>
      <c r="JLW1793" s="62">
        <v>53131609</v>
      </c>
      <c r="JLX1793" s="62">
        <v>53131609</v>
      </c>
      <c r="JLY1793" s="62">
        <v>53131609</v>
      </c>
      <c r="JLZ1793" s="62">
        <v>53131609</v>
      </c>
      <c r="JMA1793" s="62">
        <v>53131609</v>
      </c>
      <c r="JMB1793" s="62">
        <v>53131609</v>
      </c>
      <c r="JMC1793" s="62">
        <v>53131609</v>
      </c>
      <c r="JMD1793" s="62">
        <v>53131609</v>
      </c>
      <c r="JME1793" s="62">
        <v>53131609</v>
      </c>
      <c r="JMF1793" s="62">
        <v>53131609</v>
      </c>
      <c r="JMG1793" s="62">
        <v>53131609</v>
      </c>
      <c r="JMH1793" s="62">
        <v>53131609</v>
      </c>
      <c r="JMI1793" s="62">
        <v>53131609</v>
      </c>
      <c r="JMJ1793" s="62">
        <v>53131609</v>
      </c>
      <c r="JMK1793" s="62">
        <v>53131609</v>
      </c>
      <c r="JML1793" s="62">
        <v>53131609</v>
      </c>
      <c r="JMM1793" s="62">
        <v>53131609</v>
      </c>
      <c r="JMN1793" s="62">
        <v>53131609</v>
      </c>
      <c r="JMO1793" s="62">
        <v>53131609</v>
      </c>
      <c r="JMP1793" s="62">
        <v>53131609</v>
      </c>
      <c r="JMQ1793" s="62">
        <v>53131609</v>
      </c>
      <c r="JMR1793" s="62">
        <v>53131609</v>
      </c>
      <c r="JMS1793" s="62">
        <v>53131609</v>
      </c>
      <c r="JMT1793" s="62">
        <v>53131609</v>
      </c>
      <c r="JMU1793" s="62">
        <v>53131609</v>
      </c>
      <c r="JMV1793" s="62">
        <v>53131609</v>
      </c>
      <c r="JMW1793" s="62">
        <v>53131609</v>
      </c>
      <c r="JMX1793" s="62">
        <v>53131609</v>
      </c>
      <c r="JMY1793" s="62">
        <v>53131609</v>
      </c>
      <c r="JMZ1793" s="62">
        <v>53131609</v>
      </c>
      <c r="JNA1793" s="62">
        <v>53131609</v>
      </c>
      <c r="JNB1793" s="62">
        <v>53131609</v>
      </c>
      <c r="JNC1793" s="62">
        <v>53131609</v>
      </c>
      <c r="JND1793" s="62">
        <v>53131609</v>
      </c>
      <c r="JNE1793" s="62">
        <v>53131609</v>
      </c>
      <c r="JNF1793" s="62">
        <v>53131609</v>
      </c>
      <c r="JNG1793" s="62">
        <v>53131609</v>
      </c>
      <c r="JNH1793" s="62">
        <v>53131609</v>
      </c>
      <c r="JNI1793" s="62">
        <v>53131609</v>
      </c>
      <c r="JNJ1793" s="62">
        <v>53131609</v>
      </c>
      <c r="JNK1793" s="62">
        <v>53131609</v>
      </c>
      <c r="JNL1793" s="62">
        <v>53131609</v>
      </c>
      <c r="JNM1793" s="62">
        <v>53131609</v>
      </c>
      <c r="JNN1793" s="62">
        <v>53131609</v>
      </c>
      <c r="JNO1793" s="62">
        <v>53131609</v>
      </c>
      <c r="JNP1793" s="62">
        <v>53131609</v>
      </c>
      <c r="JNQ1793" s="62">
        <v>53131609</v>
      </c>
      <c r="JNR1793" s="62">
        <v>53131609</v>
      </c>
      <c r="JNS1793" s="62">
        <v>53131609</v>
      </c>
      <c r="JNT1793" s="62">
        <v>53131609</v>
      </c>
      <c r="JNU1793" s="62">
        <v>53131609</v>
      </c>
      <c r="JNV1793" s="62">
        <v>53131609</v>
      </c>
      <c r="JNW1793" s="62">
        <v>53131609</v>
      </c>
      <c r="JNX1793" s="62">
        <v>53131609</v>
      </c>
      <c r="JNY1793" s="62">
        <v>53131609</v>
      </c>
      <c r="JNZ1793" s="62">
        <v>53131609</v>
      </c>
      <c r="JOA1793" s="62">
        <v>53131609</v>
      </c>
      <c r="JOB1793" s="62">
        <v>53131609</v>
      </c>
      <c r="JOC1793" s="62">
        <v>53131609</v>
      </c>
      <c r="JOD1793" s="62">
        <v>53131609</v>
      </c>
      <c r="JOE1793" s="62">
        <v>53131609</v>
      </c>
      <c r="JOF1793" s="62">
        <v>53131609</v>
      </c>
      <c r="JOG1793" s="62">
        <v>53131609</v>
      </c>
      <c r="JOH1793" s="62">
        <v>53131609</v>
      </c>
      <c r="JOI1793" s="62">
        <v>53131609</v>
      </c>
      <c r="JOJ1793" s="62">
        <v>53131609</v>
      </c>
      <c r="JOK1793" s="62">
        <v>53131609</v>
      </c>
      <c r="JOL1793" s="62">
        <v>53131609</v>
      </c>
      <c r="JOM1793" s="62">
        <v>53131609</v>
      </c>
      <c r="JON1793" s="62">
        <v>53131609</v>
      </c>
      <c r="JOO1793" s="62">
        <v>53131609</v>
      </c>
      <c r="JOP1793" s="62">
        <v>53131609</v>
      </c>
      <c r="JOQ1793" s="62">
        <v>53131609</v>
      </c>
      <c r="JOR1793" s="62">
        <v>53131609</v>
      </c>
      <c r="JOS1793" s="62">
        <v>53131609</v>
      </c>
      <c r="JOT1793" s="62">
        <v>53131609</v>
      </c>
      <c r="JOU1793" s="62">
        <v>53131609</v>
      </c>
      <c r="JOV1793" s="62">
        <v>53131609</v>
      </c>
      <c r="JOW1793" s="62">
        <v>53131609</v>
      </c>
      <c r="JOX1793" s="62">
        <v>53131609</v>
      </c>
      <c r="JOY1793" s="62">
        <v>53131609</v>
      </c>
      <c r="JOZ1793" s="62">
        <v>53131609</v>
      </c>
      <c r="JPA1793" s="62">
        <v>53131609</v>
      </c>
      <c r="JPB1793" s="62">
        <v>53131609</v>
      </c>
      <c r="JPC1793" s="62">
        <v>53131609</v>
      </c>
      <c r="JPD1793" s="62">
        <v>53131609</v>
      </c>
      <c r="JPE1793" s="62">
        <v>53131609</v>
      </c>
      <c r="JPF1793" s="62">
        <v>53131609</v>
      </c>
      <c r="JPG1793" s="62">
        <v>53131609</v>
      </c>
      <c r="JPH1793" s="62">
        <v>53131609</v>
      </c>
      <c r="JPI1793" s="62">
        <v>53131609</v>
      </c>
      <c r="JPJ1793" s="62">
        <v>53131609</v>
      </c>
      <c r="JPK1793" s="62">
        <v>53131609</v>
      </c>
      <c r="JPL1793" s="62">
        <v>53131609</v>
      </c>
      <c r="JPM1793" s="62">
        <v>53131609</v>
      </c>
      <c r="JPN1793" s="62">
        <v>53131609</v>
      </c>
      <c r="JPO1793" s="62">
        <v>53131609</v>
      </c>
      <c r="JPP1793" s="62">
        <v>53131609</v>
      </c>
      <c r="JPQ1793" s="62">
        <v>53131609</v>
      </c>
      <c r="JPR1793" s="62">
        <v>53131609</v>
      </c>
      <c r="JPS1793" s="62">
        <v>53131609</v>
      </c>
      <c r="JPT1793" s="62">
        <v>53131609</v>
      </c>
      <c r="JPU1793" s="62">
        <v>53131609</v>
      </c>
      <c r="JPV1793" s="62">
        <v>53131609</v>
      </c>
      <c r="JPW1793" s="62">
        <v>53131609</v>
      </c>
      <c r="JPX1793" s="62">
        <v>53131609</v>
      </c>
      <c r="JPY1793" s="62">
        <v>53131609</v>
      </c>
      <c r="JPZ1793" s="62">
        <v>53131609</v>
      </c>
      <c r="JQA1793" s="62">
        <v>53131609</v>
      </c>
      <c r="JQB1793" s="62">
        <v>53131609</v>
      </c>
      <c r="JQC1793" s="62">
        <v>53131609</v>
      </c>
      <c r="JQD1793" s="62">
        <v>53131609</v>
      </c>
      <c r="JQE1793" s="62">
        <v>53131609</v>
      </c>
      <c r="JQF1793" s="62">
        <v>53131609</v>
      </c>
      <c r="JQG1793" s="62">
        <v>53131609</v>
      </c>
      <c r="JQH1793" s="62">
        <v>53131609</v>
      </c>
      <c r="JQI1793" s="62">
        <v>53131609</v>
      </c>
      <c r="JQJ1793" s="62">
        <v>53131609</v>
      </c>
      <c r="JQK1793" s="62">
        <v>53131609</v>
      </c>
      <c r="JQL1793" s="62">
        <v>53131609</v>
      </c>
      <c r="JQM1793" s="62">
        <v>53131609</v>
      </c>
      <c r="JQN1793" s="62">
        <v>53131609</v>
      </c>
      <c r="JQO1793" s="62">
        <v>53131609</v>
      </c>
      <c r="JQP1793" s="62">
        <v>53131609</v>
      </c>
      <c r="JQQ1793" s="62">
        <v>53131609</v>
      </c>
      <c r="JQR1793" s="62">
        <v>53131609</v>
      </c>
      <c r="JQS1793" s="62">
        <v>53131609</v>
      </c>
      <c r="JQT1793" s="62">
        <v>53131609</v>
      </c>
      <c r="JQU1793" s="62">
        <v>53131609</v>
      </c>
      <c r="JQV1793" s="62">
        <v>53131609</v>
      </c>
      <c r="JQW1793" s="62">
        <v>53131609</v>
      </c>
      <c r="JQX1793" s="62">
        <v>53131609</v>
      </c>
      <c r="JQY1793" s="62">
        <v>53131609</v>
      </c>
      <c r="JQZ1793" s="62">
        <v>53131609</v>
      </c>
      <c r="JRA1793" s="62">
        <v>53131609</v>
      </c>
      <c r="JRB1793" s="62">
        <v>53131609</v>
      </c>
      <c r="JRC1793" s="62">
        <v>53131609</v>
      </c>
      <c r="JRD1793" s="62">
        <v>53131609</v>
      </c>
      <c r="JRE1793" s="62">
        <v>53131609</v>
      </c>
      <c r="JRF1793" s="62">
        <v>53131609</v>
      </c>
      <c r="JRG1793" s="62">
        <v>53131609</v>
      </c>
      <c r="JRH1793" s="62">
        <v>53131609</v>
      </c>
      <c r="JRI1793" s="62">
        <v>53131609</v>
      </c>
      <c r="JRJ1793" s="62">
        <v>53131609</v>
      </c>
      <c r="JRK1793" s="62">
        <v>53131609</v>
      </c>
      <c r="JRL1793" s="62">
        <v>53131609</v>
      </c>
      <c r="JRM1793" s="62">
        <v>53131609</v>
      </c>
      <c r="JRN1793" s="62">
        <v>53131609</v>
      </c>
      <c r="JRO1793" s="62">
        <v>53131609</v>
      </c>
      <c r="JRP1793" s="62">
        <v>53131609</v>
      </c>
      <c r="JRQ1793" s="62">
        <v>53131609</v>
      </c>
      <c r="JRR1793" s="62">
        <v>53131609</v>
      </c>
      <c r="JRS1793" s="62">
        <v>53131609</v>
      </c>
      <c r="JRT1793" s="62">
        <v>53131609</v>
      </c>
      <c r="JRU1793" s="62">
        <v>53131609</v>
      </c>
      <c r="JRV1793" s="62">
        <v>53131609</v>
      </c>
      <c r="JRW1793" s="62">
        <v>53131609</v>
      </c>
      <c r="JRX1793" s="62">
        <v>53131609</v>
      </c>
      <c r="JRY1793" s="62">
        <v>53131609</v>
      </c>
      <c r="JRZ1793" s="62">
        <v>53131609</v>
      </c>
      <c r="JSA1793" s="62">
        <v>53131609</v>
      </c>
      <c r="JSB1793" s="62">
        <v>53131609</v>
      </c>
      <c r="JSC1793" s="62">
        <v>53131609</v>
      </c>
      <c r="JSD1793" s="62">
        <v>53131609</v>
      </c>
      <c r="JSE1793" s="62">
        <v>53131609</v>
      </c>
      <c r="JSF1793" s="62">
        <v>53131609</v>
      </c>
      <c r="JSG1793" s="62">
        <v>53131609</v>
      </c>
      <c r="JSH1793" s="62">
        <v>53131609</v>
      </c>
      <c r="JSI1793" s="62">
        <v>53131609</v>
      </c>
      <c r="JSJ1793" s="62">
        <v>53131609</v>
      </c>
      <c r="JSK1793" s="62">
        <v>53131609</v>
      </c>
      <c r="JSL1793" s="62">
        <v>53131609</v>
      </c>
      <c r="JSM1793" s="62">
        <v>53131609</v>
      </c>
      <c r="JSN1793" s="62">
        <v>53131609</v>
      </c>
      <c r="JSO1793" s="62">
        <v>53131609</v>
      </c>
      <c r="JSP1793" s="62">
        <v>53131609</v>
      </c>
      <c r="JSQ1793" s="62">
        <v>53131609</v>
      </c>
      <c r="JSR1793" s="62">
        <v>53131609</v>
      </c>
      <c r="JSS1793" s="62">
        <v>53131609</v>
      </c>
      <c r="JST1793" s="62">
        <v>53131609</v>
      </c>
      <c r="JSU1793" s="62">
        <v>53131609</v>
      </c>
      <c r="JSV1793" s="62">
        <v>53131609</v>
      </c>
      <c r="JSW1793" s="62">
        <v>53131609</v>
      </c>
      <c r="JSX1793" s="62">
        <v>53131609</v>
      </c>
      <c r="JSY1793" s="62">
        <v>53131609</v>
      </c>
      <c r="JSZ1793" s="62">
        <v>53131609</v>
      </c>
      <c r="JTA1793" s="62">
        <v>53131609</v>
      </c>
      <c r="JTB1793" s="62">
        <v>53131609</v>
      </c>
      <c r="JTC1793" s="62">
        <v>53131609</v>
      </c>
      <c r="JTD1793" s="62">
        <v>53131609</v>
      </c>
      <c r="JTE1793" s="62">
        <v>53131609</v>
      </c>
      <c r="JTF1793" s="62">
        <v>53131609</v>
      </c>
      <c r="JTG1793" s="62">
        <v>53131609</v>
      </c>
      <c r="JTH1793" s="62">
        <v>53131609</v>
      </c>
      <c r="JTI1793" s="62">
        <v>53131609</v>
      </c>
      <c r="JTJ1793" s="62">
        <v>53131609</v>
      </c>
      <c r="JTK1793" s="62">
        <v>53131609</v>
      </c>
      <c r="JTL1793" s="62">
        <v>53131609</v>
      </c>
      <c r="JTM1793" s="62">
        <v>53131609</v>
      </c>
      <c r="JTN1793" s="62">
        <v>53131609</v>
      </c>
      <c r="JTO1793" s="62">
        <v>53131609</v>
      </c>
      <c r="JTP1793" s="62">
        <v>53131609</v>
      </c>
      <c r="JTQ1793" s="62">
        <v>53131609</v>
      </c>
      <c r="JTR1793" s="62">
        <v>53131609</v>
      </c>
      <c r="JTS1793" s="62">
        <v>53131609</v>
      </c>
      <c r="JTT1793" s="62">
        <v>53131609</v>
      </c>
      <c r="JTU1793" s="62">
        <v>53131609</v>
      </c>
      <c r="JTV1793" s="62">
        <v>53131609</v>
      </c>
      <c r="JTW1793" s="62">
        <v>53131609</v>
      </c>
      <c r="JTX1793" s="62">
        <v>53131609</v>
      </c>
      <c r="JTY1793" s="62">
        <v>53131609</v>
      </c>
      <c r="JTZ1793" s="62">
        <v>53131609</v>
      </c>
      <c r="JUA1793" s="62">
        <v>53131609</v>
      </c>
      <c r="JUB1793" s="62">
        <v>53131609</v>
      </c>
      <c r="JUC1793" s="62">
        <v>53131609</v>
      </c>
      <c r="JUD1793" s="62">
        <v>53131609</v>
      </c>
      <c r="JUE1793" s="62">
        <v>53131609</v>
      </c>
      <c r="JUF1793" s="62">
        <v>53131609</v>
      </c>
      <c r="JUG1793" s="62">
        <v>53131609</v>
      </c>
      <c r="JUH1793" s="62">
        <v>53131609</v>
      </c>
      <c r="JUI1793" s="62">
        <v>53131609</v>
      </c>
      <c r="JUJ1793" s="62">
        <v>53131609</v>
      </c>
      <c r="JUK1793" s="62">
        <v>53131609</v>
      </c>
      <c r="JUL1793" s="62">
        <v>53131609</v>
      </c>
      <c r="JUM1793" s="62">
        <v>53131609</v>
      </c>
      <c r="JUN1793" s="62">
        <v>53131609</v>
      </c>
      <c r="JUO1793" s="62">
        <v>53131609</v>
      </c>
      <c r="JUP1793" s="62">
        <v>53131609</v>
      </c>
      <c r="JUQ1793" s="62">
        <v>53131609</v>
      </c>
      <c r="JUR1793" s="62">
        <v>53131609</v>
      </c>
      <c r="JUS1793" s="62">
        <v>53131609</v>
      </c>
      <c r="JUT1793" s="62">
        <v>53131609</v>
      </c>
      <c r="JUU1793" s="62">
        <v>53131609</v>
      </c>
      <c r="JUV1793" s="62">
        <v>53131609</v>
      </c>
      <c r="JUW1793" s="62">
        <v>53131609</v>
      </c>
      <c r="JUX1793" s="62">
        <v>53131609</v>
      </c>
      <c r="JUY1793" s="62">
        <v>53131609</v>
      </c>
      <c r="JUZ1793" s="62">
        <v>53131609</v>
      </c>
      <c r="JVA1793" s="62">
        <v>53131609</v>
      </c>
      <c r="JVB1793" s="62">
        <v>53131609</v>
      </c>
      <c r="JVC1793" s="62">
        <v>53131609</v>
      </c>
      <c r="JVD1793" s="62">
        <v>53131609</v>
      </c>
      <c r="JVE1793" s="62">
        <v>53131609</v>
      </c>
      <c r="JVF1793" s="62">
        <v>53131609</v>
      </c>
      <c r="JVG1793" s="62">
        <v>53131609</v>
      </c>
      <c r="JVH1793" s="62">
        <v>53131609</v>
      </c>
      <c r="JVI1793" s="62">
        <v>53131609</v>
      </c>
      <c r="JVJ1793" s="62">
        <v>53131609</v>
      </c>
      <c r="JVK1793" s="62">
        <v>53131609</v>
      </c>
      <c r="JVL1793" s="62">
        <v>53131609</v>
      </c>
      <c r="JVM1793" s="62">
        <v>53131609</v>
      </c>
      <c r="JVN1793" s="62">
        <v>53131609</v>
      </c>
      <c r="JVO1793" s="62">
        <v>53131609</v>
      </c>
      <c r="JVP1793" s="62">
        <v>53131609</v>
      </c>
      <c r="JVQ1793" s="62">
        <v>53131609</v>
      </c>
      <c r="JVR1793" s="62">
        <v>53131609</v>
      </c>
      <c r="JVS1793" s="62">
        <v>53131609</v>
      </c>
      <c r="JVT1793" s="62">
        <v>53131609</v>
      </c>
      <c r="JVU1793" s="62">
        <v>53131609</v>
      </c>
      <c r="JVV1793" s="62">
        <v>53131609</v>
      </c>
      <c r="JVW1793" s="62">
        <v>53131609</v>
      </c>
      <c r="JVX1793" s="62">
        <v>53131609</v>
      </c>
      <c r="JVY1793" s="62">
        <v>53131609</v>
      </c>
      <c r="JVZ1793" s="62">
        <v>53131609</v>
      </c>
      <c r="JWA1793" s="62">
        <v>53131609</v>
      </c>
      <c r="JWB1793" s="62">
        <v>53131609</v>
      </c>
      <c r="JWC1793" s="62">
        <v>53131609</v>
      </c>
      <c r="JWD1793" s="62">
        <v>53131609</v>
      </c>
      <c r="JWE1793" s="62">
        <v>53131609</v>
      </c>
      <c r="JWF1793" s="62">
        <v>53131609</v>
      </c>
      <c r="JWG1793" s="62">
        <v>53131609</v>
      </c>
      <c r="JWH1793" s="62">
        <v>53131609</v>
      </c>
      <c r="JWI1793" s="62">
        <v>53131609</v>
      </c>
      <c r="JWJ1793" s="62">
        <v>53131609</v>
      </c>
      <c r="JWK1793" s="62">
        <v>53131609</v>
      </c>
      <c r="JWL1793" s="62">
        <v>53131609</v>
      </c>
      <c r="JWM1793" s="62">
        <v>53131609</v>
      </c>
      <c r="JWN1793" s="62">
        <v>53131609</v>
      </c>
      <c r="JWO1793" s="62">
        <v>53131609</v>
      </c>
      <c r="JWP1793" s="62">
        <v>53131609</v>
      </c>
      <c r="JWQ1793" s="62">
        <v>53131609</v>
      </c>
      <c r="JWR1793" s="62">
        <v>53131609</v>
      </c>
      <c r="JWS1793" s="62">
        <v>53131609</v>
      </c>
      <c r="JWT1793" s="62">
        <v>53131609</v>
      </c>
      <c r="JWU1793" s="62">
        <v>53131609</v>
      </c>
      <c r="JWV1793" s="62">
        <v>53131609</v>
      </c>
      <c r="JWW1793" s="62">
        <v>53131609</v>
      </c>
      <c r="JWX1793" s="62">
        <v>53131609</v>
      </c>
      <c r="JWY1793" s="62">
        <v>53131609</v>
      </c>
      <c r="JWZ1793" s="62">
        <v>53131609</v>
      </c>
      <c r="JXA1793" s="62">
        <v>53131609</v>
      </c>
      <c r="JXB1793" s="62">
        <v>53131609</v>
      </c>
      <c r="JXC1793" s="62">
        <v>53131609</v>
      </c>
      <c r="JXD1793" s="62">
        <v>53131609</v>
      </c>
      <c r="JXE1793" s="62">
        <v>53131609</v>
      </c>
      <c r="JXF1793" s="62">
        <v>53131609</v>
      </c>
      <c r="JXG1793" s="62">
        <v>53131609</v>
      </c>
      <c r="JXH1793" s="62">
        <v>53131609</v>
      </c>
      <c r="JXI1793" s="62">
        <v>53131609</v>
      </c>
      <c r="JXJ1793" s="62">
        <v>53131609</v>
      </c>
      <c r="JXK1793" s="62">
        <v>53131609</v>
      </c>
      <c r="JXL1793" s="62">
        <v>53131609</v>
      </c>
      <c r="JXM1793" s="62">
        <v>53131609</v>
      </c>
      <c r="JXN1793" s="62">
        <v>53131609</v>
      </c>
      <c r="JXO1793" s="62">
        <v>53131609</v>
      </c>
      <c r="JXP1793" s="62">
        <v>53131609</v>
      </c>
      <c r="JXQ1793" s="62">
        <v>53131609</v>
      </c>
      <c r="JXR1793" s="62">
        <v>53131609</v>
      </c>
      <c r="JXS1793" s="62">
        <v>53131609</v>
      </c>
      <c r="JXT1793" s="62">
        <v>53131609</v>
      </c>
      <c r="JXU1793" s="62">
        <v>53131609</v>
      </c>
      <c r="JXV1793" s="62">
        <v>53131609</v>
      </c>
      <c r="JXW1793" s="62">
        <v>53131609</v>
      </c>
      <c r="JXX1793" s="62">
        <v>53131609</v>
      </c>
      <c r="JXY1793" s="62">
        <v>53131609</v>
      </c>
      <c r="JXZ1793" s="62">
        <v>53131609</v>
      </c>
      <c r="JYA1793" s="62">
        <v>53131609</v>
      </c>
      <c r="JYB1793" s="62">
        <v>53131609</v>
      </c>
      <c r="JYC1793" s="62">
        <v>53131609</v>
      </c>
      <c r="JYD1793" s="62">
        <v>53131609</v>
      </c>
      <c r="JYE1793" s="62">
        <v>53131609</v>
      </c>
      <c r="JYF1793" s="62">
        <v>53131609</v>
      </c>
      <c r="JYG1793" s="62">
        <v>53131609</v>
      </c>
      <c r="JYH1793" s="62">
        <v>53131609</v>
      </c>
      <c r="JYI1793" s="62">
        <v>53131609</v>
      </c>
      <c r="JYJ1793" s="62">
        <v>53131609</v>
      </c>
      <c r="JYK1793" s="62">
        <v>53131609</v>
      </c>
      <c r="JYL1793" s="62">
        <v>53131609</v>
      </c>
      <c r="JYM1793" s="62">
        <v>53131609</v>
      </c>
      <c r="JYN1793" s="62">
        <v>53131609</v>
      </c>
      <c r="JYO1793" s="62">
        <v>53131609</v>
      </c>
      <c r="JYP1793" s="62">
        <v>53131609</v>
      </c>
      <c r="JYQ1793" s="62">
        <v>53131609</v>
      </c>
      <c r="JYR1793" s="62">
        <v>53131609</v>
      </c>
      <c r="JYS1793" s="62">
        <v>53131609</v>
      </c>
      <c r="JYT1793" s="62">
        <v>53131609</v>
      </c>
      <c r="JYU1793" s="62">
        <v>53131609</v>
      </c>
      <c r="JYV1793" s="62">
        <v>53131609</v>
      </c>
      <c r="JYW1793" s="62">
        <v>53131609</v>
      </c>
      <c r="JYX1793" s="62">
        <v>53131609</v>
      </c>
      <c r="JYY1793" s="62">
        <v>53131609</v>
      </c>
      <c r="JYZ1793" s="62">
        <v>53131609</v>
      </c>
      <c r="JZA1793" s="62">
        <v>53131609</v>
      </c>
      <c r="JZB1793" s="62">
        <v>53131609</v>
      </c>
      <c r="JZC1793" s="62">
        <v>53131609</v>
      </c>
      <c r="JZD1793" s="62">
        <v>53131609</v>
      </c>
      <c r="JZE1793" s="62">
        <v>53131609</v>
      </c>
      <c r="JZF1793" s="62">
        <v>53131609</v>
      </c>
      <c r="JZG1793" s="62">
        <v>53131609</v>
      </c>
      <c r="JZH1793" s="62">
        <v>53131609</v>
      </c>
      <c r="JZI1793" s="62">
        <v>53131609</v>
      </c>
      <c r="JZJ1793" s="62">
        <v>53131609</v>
      </c>
      <c r="JZK1793" s="62">
        <v>53131609</v>
      </c>
      <c r="JZL1793" s="62">
        <v>53131609</v>
      </c>
      <c r="JZM1793" s="62">
        <v>53131609</v>
      </c>
      <c r="JZN1793" s="62">
        <v>53131609</v>
      </c>
      <c r="JZO1793" s="62">
        <v>53131609</v>
      </c>
      <c r="JZP1793" s="62">
        <v>53131609</v>
      </c>
      <c r="JZQ1793" s="62">
        <v>53131609</v>
      </c>
      <c r="JZR1793" s="62">
        <v>53131609</v>
      </c>
      <c r="JZS1793" s="62">
        <v>53131609</v>
      </c>
      <c r="JZT1793" s="62">
        <v>53131609</v>
      </c>
      <c r="JZU1793" s="62">
        <v>53131609</v>
      </c>
      <c r="JZV1793" s="62">
        <v>53131609</v>
      </c>
      <c r="JZW1793" s="62">
        <v>53131609</v>
      </c>
      <c r="JZX1793" s="62">
        <v>53131609</v>
      </c>
      <c r="JZY1793" s="62">
        <v>53131609</v>
      </c>
      <c r="JZZ1793" s="62">
        <v>53131609</v>
      </c>
      <c r="KAA1793" s="62">
        <v>53131609</v>
      </c>
      <c r="KAB1793" s="62">
        <v>53131609</v>
      </c>
      <c r="KAC1793" s="62">
        <v>53131609</v>
      </c>
      <c r="KAD1793" s="62">
        <v>53131609</v>
      </c>
      <c r="KAE1793" s="62">
        <v>53131609</v>
      </c>
      <c r="KAF1793" s="62">
        <v>53131609</v>
      </c>
      <c r="KAG1793" s="62">
        <v>53131609</v>
      </c>
      <c r="KAH1793" s="62">
        <v>53131609</v>
      </c>
      <c r="KAI1793" s="62">
        <v>53131609</v>
      </c>
      <c r="KAJ1793" s="62">
        <v>53131609</v>
      </c>
      <c r="KAK1793" s="62">
        <v>53131609</v>
      </c>
      <c r="KAL1793" s="62">
        <v>53131609</v>
      </c>
      <c r="KAM1793" s="62">
        <v>53131609</v>
      </c>
      <c r="KAN1793" s="62">
        <v>53131609</v>
      </c>
      <c r="KAO1793" s="62">
        <v>53131609</v>
      </c>
      <c r="KAP1793" s="62">
        <v>53131609</v>
      </c>
      <c r="KAQ1793" s="62">
        <v>53131609</v>
      </c>
      <c r="KAR1793" s="62">
        <v>53131609</v>
      </c>
      <c r="KAS1793" s="62">
        <v>53131609</v>
      </c>
      <c r="KAT1793" s="62">
        <v>53131609</v>
      </c>
      <c r="KAU1793" s="62">
        <v>53131609</v>
      </c>
      <c r="KAV1793" s="62">
        <v>53131609</v>
      </c>
      <c r="KAW1793" s="62">
        <v>53131609</v>
      </c>
      <c r="KAX1793" s="62">
        <v>53131609</v>
      </c>
      <c r="KAY1793" s="62">
        <v>53131609</v>
      </c>
      <c r="KAZ1793" s="62">
        <v>53131609</v>
      </c>
      <c r="KBA1793" s="62">
        <v>53131609</v>
      </c>
      <c r="KBB1793" s="62">
        <v>53131609</v>
      </c>
      <c r="KBC1793" s="62">
        <v>53131609</v>
      </c>
      <c r="KBD1793" s="62">
        <v>53131609</v>
      </c>
      <c r="KBE1793" s="62">
        <v>53131609</v>
      </c>
      <c r="KBF1793" s="62">
        <v>53131609</v>
      </c>
      <c r="KBG1793" s="62">
        <v>53131609</v>
      </c>
      <c r="KBH1793" s="62">
        <v>53131609</v>
      </c>
      <c r="KBI1793" s="62">
        <v>53131609</v>
      </c>
      <c r="KBJ1793" s="62">
        <v>53131609</v>
      </c>
      <c r="KBK1793" s="62">
        <v>53131609</v>
      </c>
      <c r="KBL1793" s="62">
        <v>53131609</v>
      </c>
      <c r="KBM1793" s="62">
        <v>53131609</v>
      </c>
      <c r="KBN1793" s="62">
        <v>53131609</v>
      </c>
      <c r="KBO1793" s="62">
        <v>53131609</v>
      </c>
      <c r="KBP1793" s="62">
        <v>53131609</v>
      </c>
      <c r="KBQ1793" s="62">
        <v>53131609</v>
      </c>
      <c r="KBR1793" s="62">
        <v>53131609</v>
      </c>
      <c r="KBS1793" s="62">
        <v>53131609</v>
      </c>
      <c r="KBT1793" s="62">
        <v>53131609</v>
      </c>
      <c r="KBU1793" s="62">
        <v>53131609</v>
      </c>
      <c r="KBV1793" s="62">
        <v>53131609</v>
      </c>
      <c r="KBW1793" s="62">
        <v>53131609</v>
      </c>
      <c r="KBX1793" s="62">
        <v>53131609</v>
      </c>
      <c r="KBY1793" s="62">
        <v>53131609</v>
      </c>
      <c r="KBZ1793" s="62">
        <v>53131609</v>
      </c>
      <c r="KCA1793" s="62">
        <v>53131609</v>
      </c>
      <c r="KCB1793" s="62">
        <v>53131609</v>
      </c>
      <c r="KCC1793" s="62">
        <v>53131609</v>
      </c>
      <c r="KCD1793" s="62">
        <v>53131609</v>
      </c>
      <c r="KCE1793" s="62">
        <v>53131609</v>
      </c>
      <c r="KCF1793" s="62">
        <v>53131609</v>
      </c>
      <c r="KCG1793" s="62">
        <v>53131609</v>
      </c>
      <c r="KCH1793" s="62">
        <v>53131609</v>
      </c>
      <c r="KCI1793" s="62">
        <v>53131609</v>
      </c>
      <c r="KCJ1793" s="62">
        <v>53131609</v>
      </c>
      <c r="KCK1793" s="62">
        <v>53131609</v>
      </c>
      <c r="KCL1793" s="62">
        <v>53131609</v>
      </c>
      <c r="KCM1793" s="62">
        <v>53131609</v>
      </c>
      <c r="KCN1793" s="62">
        <v>53131609</v>
      </c>
      <c r="KCO1793" s="62">
        <v>53131609</v>
      </c>
      <c r="KCP1793" s="62">
        <v>53131609</v>
      </c>
      <c r="KCQ1793" s="62">
        <v>53131609</v>
      </c>
      <c r="KCR1793" s="62">
        <v>53131609</v>
      </c>
      <c r="KCS1793" s="62">
        <v>53131609</v>
      </c>
      <c r="KCT1793" s="62">
        <v>53131609</v>
      </c>
      <c r="KCU1793" s="62">
        <v>53131609</v>
      </c>
      <c r="KCV1793" s="62">
        <v>53131609</v>
      </c>
      <c r="KCW1793" s="62">
        <v>53131609</v>
      </c>
      <c r="KCX1793" s="62">
        <v>53131609</v>
      </c>
      <c r="KCY1793" s="62">
        <v>53131609</v>
      </c>
      <c r="KCZ1793" s="62">
        <v>53131609</v>
      </c>
      <c r="KDA1793" s="62">
        <v>53131609</v>
      </c>
      <c r="KDB1793" s="62">
        <v>53131609</v>
      </c>
      <c r="KDC1793" s="62">
        <v>53131609</v>
      </c>
      <c r="KDD1793" s="62">
        <v>53131609</v>
      </c>
      <c r="KDE1793" s="62">
        <v>53131609</v>
      </c>
      <c r="KDF1793" s="62">
        <v>53131609</v>
      </c>
      <c r="KDG1793" s="62">
        <v>53131609</v>
      </c>
      <c r="KDH1793" s="62">
        <v>53131609</v>
      </c>
      <c r="KDI1793" s="62">
        <v>53131609</v>
      </c>
      <c r="KDJ1793" s="62">
        <v>53131609</v>
      </c>
      <c r="KDK1793" s="62">
        <v>53131609</v>
      </c>
      <c r="KDL1793" s="62">
        <v>53131609</v>
      </c>
      <c r="KDM1793" s="62">
        <v>53131609</v>
      </c>
      <c r="KDN1793" s="62">
        <v>53131609</v>
      </c>
      <c r="KDO1793" s="62">
        <v>53131609</v>
      </c>
      <c r="KDP1793" s="62">
        <v>53131609</v>
      </c>
      <c r="KDQ1793" s="62">
        <v>53131609</v>
      </c>
      <c r="KDR1793" s="62">
        <v>53131609</v>
      </c>
      <c r="KDS1793" s="62">
        <v>53131609</v>
      </c>
      <c r="KDT1793" s="62">
        <v>53131609</v>
      </c>
      <c r="KDU1793" s="62">
        <v>53131609</v>
      </c>
      <c r="KDV1793" s="62">
        <v>53131609</v>
      </c>
      <c r="KDW1793" s="62">
        <v>53131609</v>
      </c>
      <c r="KDX1793" s="62">
        <v>53131609</v>
      </c>
      <c r="KDY1793" s="62">
        <v>53131609</v>
      </c>
      <c r="KDZ1793" s="62">
        <v>53131609</v>
      </c>
      <c r="KEA1793" s="62">
        <v>53131609</v>
      </c>
      <c r="KEB1793" s="62">
        <v>53131609</v>
      </c>
      <c r="KEC1793" s="62">
        <v>53131609</v>
      </c>
      <c r="KED1793" s="62">
        <v>53131609</v>
      </c>
      <c r="KEE1793" s="62">
        <v>53131609</v>
      </c>
      <c r="KEF1793" s="62">
        <v>53131609</v>
      </c>
      <c r="KEG1793" s="62">
        <v>53131609</v>
      </c>
      <c r="KEH1793" s="62">
        <v>53131609</v>
      </c>
      <c r="KEI1793" s="62">
        <v>53131609</v>
      </c>
      <c r="KEJ1793" s="62">
        <v>53131609</v>
      </c>
      <c r="KEK1793" s="62">
        <v>53131609</v>
      </c>
      <c r="KEL1793" s="62">
        <v>53131609</v>
      </c>
      <c r="KEM1793" s="62">
        <v>53131609</v>
      </c>
      <c r="KEN1793" s="62">
        <v>53131609</v>
      </c>
      <c r="KEO1793" s="62">
        <v>53131609</v>
      </c>
      <c r="KEP1793" s="62">
        <v>53131609</v>
      </c>
      <c r="KEQ1793" s="62">
        <v>53131609</v>
      </c>
      <c r="KER1793" s="62">
        <v>53131609</v>
      </c>
      <c r="KES1793" s="62">
        <v>53131609</v>
      </c>
      <c r="KET1793" s="62">
        <v>53131609</v>
      </c>
      <c r="KEU1793" s="62">
        <v>53131609</v>
      </c>
      <c r="KEV1793" s="62">
        <v>53131609</v>
      </c>
      <c r="KEW1793" s="62">
        <v>53131609</v>
      </c>
      <c r="KEX1793" s="62">
        <v>53131609</v>
      </c>
      <c r="KEY1793" s="62">
        <v>53131609</v>
      </c>
      <c r="KEZ1793" s="62">
        <v>53131609</v>
      </c>
      <c r="KFA1793" s="62">
        <v>53131609</v>
      </c>
      <c r="KFB1793" s="62">
        <v>53131609</v>
      </c>
      <c r="KFC1793" s="62">
        <v>53131609</v>
      </c>
      <c r="KFD1793" s="62">
        <v>53131609</v>
      </c>
      <c r="KFE1793" s="62">
        <v>53131609</v>
      </c>
      <c r="KFF1793" s="62">
        <v>53131609</v>
      </c>
      <c r="KFG1793" s="62">
        <v>53131609</v>
      </c>
      <c r="KFH1793" s="62">
        <v>53131609</v>
      </c>
      <c r="KFI1793" s="62">
        <v>53131609</v>
      </c>
      <c r="KFJ1793" s="62">
        <v>53131609</v>
      </c>
      <c r="KFK1793" s="62">
        <v>53131609</v>
      </c>
      <c r="KFL1793" s="62">
        <v>53131609</v>
      </c>
      <c r="KFM1793" s="62">
        <v>53131609</v>
      </c>
      <c r="KFN1793" s="62">
        <v>53131609</v>
      </c>
      <c r="KFO1793" s="62">
        <v>53131609</v>
      </c>
      <c r="KFP1793" s="62">
        <v>53131609</v>
      </c>
      <c r="KFQ1793" s="62">
        <v>53131609</v>
      </c>
      <c r="KFR1793" s="62">
        <v>53131609</v>
      </c>
      <c r="KFS1793" s="62">
        <v>53131609</v>
      </c>
      <c r="KFT1793" s="62">
        <v>53131609</v>
      </c>
      <c r="KFU1793" s="62">
        <v>53131609</v>
      </c>
      <c r="KFV1793" s="62">
        <v>53131609</v>
      </c>
      <c r="KFW1793" s="62">
        <v>53131609</v>
      </c>
      <c r="KFX1793" s="62">
        <v>53131609</v>
      </c>
      <c r="KFY1793" s="62">
        <v>53131609</v>
      </c>
      <c r="KFZ1793" s="62">
        <v>53131609</v>
      </c>
      <c r="KGA1793" s="62">
        <v>53131609</v>
      </c>
      <c r="KGB1793" s="62">
        <v>53131609</v>
      </c>
      <c r="KGC1793" s="62">
        <v>53131609</v>
      </c>
      <c r="KGD1793" s="62">
        <v>53131609</v>
      </c>
      <c r="KGE1793" s="62">
        <v>53131609</v>
      </c>
      <c r="KGF1793" s="62">
        <v>53131609</v>
      </c>
      <c r="KGG1793" s="62">
        <v>53131609</v>
      </c>
      <c r="KGH1793" s="62">
        <v>53131609</v>
      </c>
      <c r="KGI1793" s="62">
        <v>53131609</v>
      </c>
      <c r="KGJ1793" s="62">
        <v>53131609</v>
      </c>
      <c r="KGK1793" s="62">
        <v>53131609</v>
      </c>
      <c r="KGL1793" s="62">
        <v>53131609</v>
      </c>
      <c r="KGM1793" s="62">
        <v>53131609</v>
      </c>
      <c r="KGN1793" s="62">
        <v>53131609</v>
      </c>
      <c r="KGO1793" s="62">
        <v>53131609</v>
      </c>
      <c r="KGP1793" s="62">
        <v>53131609</v>
      </c>
      <c r="KGQ1793" s="62">
        <v>53131609</v>
      </c>
      <c r="KGR1793" s="62">
        <v>53131609</v>
      </c>
      <c r="KGS1793" s="62">
        <v>53131609</v>
      </c>
      <c r="KGT1793" s="62">
        <v>53131609</v>
      </c>
      <c r="KGU1793" s="62">
        <v>53131609</v>
      </c>
      <c r="KGV1793" s="62">
        <v>53131609</v>
      </c>
      <c r="KGW1793" s="62">
        <v>53131609</v>
      </c>
      <c r="KGX1793" s="62">
        <v>53131609</v>
      </c>
      <c r="KGY1793" s="62">
        <v>53131609</v>
      </c>
      <c r="KGZ1793" s="62">
        <v>53131609</v>
      </c>
      <c r="KHA1793" s="62">
        <v>53131609</v>
      </c>
      <c r="KHB1793" s="62">
        <v>53131609</v>
      </c>
      <c r="KHC1793" s="62">
        <v>53131609</v>
      </c>
      <c r="KHD1793" s="62">
        <v>53131609</v>
      </c>
      <c r="KHE1793" s="62">
        <v>53131609</v>
      </c>
      <c r="KHF1793" s="62">
        <v>53131609</v>
      </c>
      <c r="KHG1793" s="62">
        <v>53131609</v>
      </c>
      <c r="KHH1793" s="62">
        <v>53131609</v>
      </c>
      <c r="KHI1793" s="62">
        <v>53131609</v>
      </c>
      <c r="KHJ1793" s="62">
        <v>53131609</v>
      </c>
      <c r="KHK1793" s="62">
        <v>53131609</v>
      </c>
      <c r="KHL1793" s="62">
        <v>53131609</v>
      </c>
      <c r="KHM1793" s="62">
        <v>53131609</v>
      </c>
      <c r="KHN1793" s="62">
        <v>53131609</v>
      </c>
      <c r="KHO1793" s="62">
        <v>53131609</v>
      </c>
      <c r="KHP1793" s="62">
        <v>53131609</v>
      </c>
      <c r="KHQ1793" s="62">
        <v>53131609</v>
      </c>
      <c r="KHR1793" s="62">
        <v>53131609</v>
      </c>
      <c r="KHS1793" s="62">
        <v>53131609</v>
      </c>
      <c r="KHT1793" s="62">
        <v>53131609</v>
      </c>
      <c r="KHU1793" s="62">
        <v>53131609</v>
      </c>
      <c r="KHV1793" s="62">
        <v>53131609</v>
      </c>
      <c r="KHW1793" s="62">
        <v>53131609</v>
      </c>
      <c r="KHX1793" s="62">
        <v>53131609</v>
      </c>
      <c r="KHY1793" s="62">
        <v>53131609</v>
      </c>
      <c r="KHZ1793" s="62">
        <v>53131609</v>
      </c>
      <c r="KIA1793" s="62">
        <v>53131609</v>
      </c>
      <c r="KIB1793" s="62">
        <v>53131609</v>
      </c>
      <c r="KIC1793" s="62">
        <v>53131609</v>
      </c>
      <c r="KID1793" s="62">
        <v>53131609</v>
      </c>
      <c r="KIE1793" s="62">
        <v>53131609</v>
      </c>
      <c r="KIF1793" s="62">
        <v>53131609</v>
      </c>
      <c r="KIG1793" s="62">
        <v>53131609</v>
      </c>
      <c r="KIH1793" s="62">
        <v>53131609</v>
      </c>
      <c r="KII1793" s="62">
        <v>53131609</v>
      </c>
      <c r="KIJ1793" s="62">
        <v>53131609</v>
      </c>
      <c r="KIK1793" s="62">
        <v>53131609</v>
      </c>
      <c r="KIL1793" s="62">
        <v>53131609</v>
      </c>
      <c r="KIM1793" s="62">
        <v>53131609</v>
      </c>
      <c r="KIN1793" s="62">
        <v>53131609</v>
      </c>
      <c r="KIO1793" s="62">
        <v>53131609</v>
      </c>
      <c r="KIP1793" s="62">
        <v>53131609</v>
      </c>
      <c r="KIQ1793" s="62">
        <v>53131609</v>
      </c>
      <c r="KIR1793" s="62">
        <v>53131609</v>
      </c>
      <c r="KIS1793" s="62">
        <v>53131609</v>
      </c>
      <c r="KIT1793" s="62">
        <v>53131609</v>
      </c>
      <c r="KIU1793" s="62">
        <v>53131609</v>
      </c>
      <c r="KIV1793" s="62">
        <v>53131609</v>
      </c>
      <c r="KIW1793" s="62">
        <v>53131609</v>
      </c>
      <c r="KIX1793" s="62">
        <v>53131609</v>
      </c>
      <c r="KIY1793" s="62">
        <v>53131609</v>
      </c>
      <c r="KIZ1793" s="62">
        <v>53131609</v>
      </c>
      <c r="KJA1793" s="62">
        <v>53131609</v>
      </c>
      <c r="KJB1793" s="62">
        <v>53131609</v>
      </c>
      <c r="KJC1793" s="62">
        <v>53131609</v>
      </c>
      <c r="KJD1793" s="62">
        <v>53131609</v>
      </c>
      <c r="KJE1793" s="62">
        <v>53131609</v>
      </c>
      <c r="KJF1793" s="62">
        <v>53131609</v>
      </c>
      <c r="KJG1793" s="62">
        <v>53131609</v>
      </c>
      <c r="KJH1793" s="62">
        <v>53131609</v>
      </c>
      <c r="KJI1793" s="62">
        <v>53131609</v>
      </c>
      <c r="KJJ1793" s="62">
        <v>53131609</v>
      </c>
      <c r="KJK1793" s="62">
        <v>53131609</v>
      </c>
      <c r="KJL1793" s="62">
        <v>53131609</v>
      </c>
      <c r="KJM1793" s="62">
        <v>53131609</v>
      </c>
      <c r="KJN1793" s="62">
        <v>53131609</v>
      </c>
      <c r="KJO1793" s="62">
        <v>53131609</v>
      </c>
      <c r="KJP1793" s="62">
        <v>53131609</v>
      </c>
      <c r="KJQ1793" s="62">
        <v>53131609</v>
      </c>
      <c r="KJR1793" s="62">
        <v>53131609</v>
      </c>
      <c r="KJS1793" s="62">
        <v>53131609</v>
      </c>
      <c r="KJT1793" s="62">
        <v>53131609</v>
      </c>
      <c r="KJU1793" s="62">
        <v>53131609</v>
      </c>
      <c r="KJV1793" s="62">
        <v>53131609</v>
      </c>
      <c r="KJW1793" s="62">
        <v>53131609</v>
      </c>
      <c r="KJX1793" s="62">
        <v>53131609</v>
      </c>
      <c r="KJY1793" s="62">
        <v>53131609</v>
      </c>
      <c r="KJZ1793" s="62">
        <v>53131609</v>
      </c>
      <c r="KKA1793" s="62">
        <v>53131609</v>
      </c>
      <c r="KKB1793" s="62">
        <v>53131609</v>
      </c>
      <c r="KKC1793" s="62">
        <v>53131609</v>
      </c>
      <c r="KKD1793" s="62">
        <v>53131609</v>
      </c>
      <c r="KKE1793" s="62">
        <v>53131609</v>
      </c>
      <c r="KKF1793" s="62">
        <v>53131609</v>
      </c>
      <c r="KKG1793" s="62">
        <v>53131609</v>
      </c>
      <c r="KKH1793" s="62">
        <v>53131609</v>
      </c>
      <c r="KKI1793" s="62">
        <v>53131609</v>
      </c>
      <c r="KKJ1793" s="62">
        <v>53131609</v>
      </c>
      <c r="KKK1793" s="62">
        <v>53131609</v>
      </c>
      <c r="KKL1793" s="62">
        <v>53131609</v>
      </c>
      <c r="KKM1793" s="62">
        <v>53131609</v>
      </c>
      <c r="KKN1793" s="62">
        <v>53131609</v>
      </c>
      <c r="KKO1793" s="62">
        <v>53131609</v>
      </c>
      <c r="KKP1793" s="62">
        <v>53131609</v>
      </c>
      <c r="KKQ1793" s="62">
        <v>53131609</v>
      </c>
      <c r="KKR1793" s="62">
        <v>53131609</v>
      </c>
      <c r="KKS1793" s="62">
        <v>53131609</v>
      </c>
      <c r="KKT1793" s="62">
        <v>53131609</v>
      </c>
      <c r="KKU1793" s="62">
        <v>53131609</v>
      </c>
      <c r="KKV1793" s="62">
        <v>53131609</v>
      </c>
      <c r="KKW1793" s="62">
        <v>53131609</v>
      </c>
      <c r="KKX1793" s="62">
        <v>53131609</v>
      </c>
      <c r="KKY1793" s="62">
        <v>53131609</v>
      </c>
      <c r="KKZ1793" s="62">
        <v>53131609</v>
      </c>
      <c r="KLA1793" s="62">
        <v>53131609</v>
      </c>
      <c r="KLB1793" s="62">
        <v>53131609</v>
      </c>
      <c r="KLC1793" s="62">
        <v>53131609</v>
      </c>
      <c r="KLD1793" s="62">
        <v>53131609</v>
      </c>
      <c r="KLE1793" s="62">
        <v>53131609</v>
      </c>
      <c r="KLF1793" s="62">
        <v>53131609</v>
      </c>
      <c r="KLG1793" s="62">
        <v>53131609</v>
      </c>
      <c r="KLH1793" s="62">
        <v>53131609</v>
      </c>
      <c r="KLI1793" s="62">
        <v>53131609</v>
      </c>
      <c r="KLJ1793" s="62">
        <v>53131609</v>
      </c>
      <c r="KLK1793" s="62">
        <v>53131609</v>
      </c>
      <c r="KLL1793" s="62">
        <v>53131609</v>
      </c>
      <c r="KLM1793" s="62">
        <v>53131609</v>
      </c>
      <c r="KLN1793" s="62">
        <v>53131609</v>
      </c>
      <c r="KLO1793" s="62">
        <v>53131609</v>
      </c>
      <c r="KLP1793" s="62">
        <v>53131609</v>
      </c>
      <c r="KLQ1793" s="62">
        <v>53131609</v>
      </c>
      <c r="KLR1793" s="62">
        <v>53131609</v>
      </c>
      <c r="KLS1793" s="62">
        <v>53131609</v>
      </c>
      <c r="KLT1793" s="62">
        <v>53131609</v>
      </c>
      <c r="KLU1793" s="62">
        <v>53131609</v>
      </c>
      <c r="KLV1793" s="62">
        <v>53131609</v>
      </c>
      <c r="KLW1793" s="62">
        <v>53131609</v>
      </c>
      <c r="KLX1793" s="62">
        <v>53131609</v>
      </c>
      <c r="KLY1793" s="62">
        <v>53131609</v>
      </c>
      <c r="KLZ1793" s="62">
        <v>53131609</v>
      </c>
      <c r="KMA1793" s="62">
        <v>53131609</v>
      </c>
      <c r="KMB1793" s="62">
        <v>53131609</v>
      </c>
      <c r="KMC1793" s="62">
        <v>53131609</v>
      </c>
      <c r="KMD1793" s="62">
        <v>53131609</v>
      </c>
      <c r="KME1793" s="62">
        <v>53131609</v>
      </c>
      <c r="KMF1793" s="62">
        <v>53131609</v>
      </c>
      <c r="KMG1793" s="62">
        <v>53131609</v>
      </c>
      <c r="KMH1793" s="62">
        <v>53131609</v>
      </c>
      <c r="KMI1793" s="62">
        <v>53131609</v>
      </c>
      <c r="KMJ1793" s="62">
        <v>53131609</v>
      </c>
      <c r="KMK1793" s="62">
        <v>53131609</v>
      </c>
      <c r="KML1793" s="62">
        <v>53131609</v>
      </c>
      <c r="KMM1793" s="62">
        <v>53131609</v>
      </c>
      <c r="KMN1793" s="62">
        <v>53131609</v>
      </c>
      <c r="KMO1793" s="62">
        <v>53131609</v>
      </c>
      <c r="KMP1793" s="62">
        <v>53131609</v>
      </c>
      <c r="KMQ1793" s="62">
        <v>53131609</v>
      </c>
      <c r="KMR1793" s="62">
        <v>53131609</v>
      </c>
      <c r="KMS1793" s="62">
        <v>53131609</v>
      </c>
      <c r="KMT1793" s="62">
        <v>53131609</v>
      </c>
      <c r="KMU1793" s="62">
        <v>53131609</v>
      </c>
      <c r="KMV1793" s="62">
        <v>53131609</v>
      </c>
      <c r="KMW1793" s="62">
        <v>53131609</v>
      </c>
      <c r="KMX1793" s="62">
        <v>53131609</v>
      </c>
      <c r="KMY1793" s="62">
        <v>53131609</v>
      </c>
      <c r="KMZ1793" s="62">
        <v>53131609</v>
      </c>
      <c r="KNA1793" s="62">
        <v>53131609</v>
      </c>
      <c r="KNB1793" s="62">
        <v>53131609</v>
      </c>
      <c r="KNC1793" s="62">
        <v>53131609</v>
      </c>
      <c r="KND1793" s="62">
        <v>53131609</v>
      </c>
      <c r="KNE1793" s="62">
        <v>53131609</v>
      </c>
      <c r="KNF1793" s="62">
        <v>53131609</v>
      </c>
      <c r="KNG1793" s="62">
        <v>53131609</v>
      </c>
      <c r="KNH1793" s="62">
        <v>53131609</v>
      </c>
      <c r="KNI1793" s="62">
        <v>53131609</v>
      </c>
      <c r="KNJ1793" s="62">
        <v>53131609</v>
      </c>
      <c r="KNK1793" s="62">
        <v>53131609</v>
      </c>
      <c r="KNL1793" s="62">
        <v>53131609</v>
      </c>
      <c r="KNM1793" s="62">
        <v>53131609</v>
      </c>
      <c r="KNN1793" s="62">
        <v>53131609</v>
      </c>
      <c r="KNO1793" s="62">
        <v>53131609</v>
      </c>
      <c r="KNP1793" s="62">
        <v>53131609</v>
      </c>
      <c r="KNQ1793" s="62">
        <v>53131609</v>
      </c>
      <c r="KNR1793" s="62">
        <v>53131609</v>
      </c>
      <c r="KNS1793" s="62">
        <v>53131609</v>
      </c>
      <c r="KNT1793" s="62">
        <v>53131609</v>
      </c>
      <c r="KNU1793" s="62">
        <v>53131609</v>
      </c>
      <c r="KNV1793" s="62">
        <v>53131609</v>
      </c>
      <c r="KNW1793" s="62">
        <v>53131609</v>
      </c>
      <c r="KNX1793" s="62">
        <v>53131609</v>
      </c>
      <c r="KNY1793" s="62">
        <v>53131609</v>
      </c>
      <c r="KNZ1793" s="62">
        <v>53131609</v>
      </c>
      <c r="KOA1793" s="62">
        <v>53131609</v>
      </c>
      <c r="KOB1793" s="62">
        <v>53131609</v>
      </c>
      <c r="KOC1793" s="62">
        <v>53131609</v>
      </c>
      <c r="KOD1793" s="62">
        <v>53131609</v>
      </c>
      <c r="KOE1793" s="62">
        <v>53131609</v>
      </c>
      <c r="KOF1793" s="62">
        <v>53131609</v>
      </c>
      <c r="KOG1793" s="62">
        <v>53131609</v>
      </c>
      <c r="KOH1793" s="62">
        <v>53131609</v>
      </c>
      <c r="KOI1793" s="62">
        <v>53131609</v>
      </c>
      <c r="KOJ1793" s="62">
        <v>53131609</v>
      </c>
      <c r="KOK1793" s="62">
        <v>53131609</v>
      </c>
      <c r="KOL1793" s="62">
        <v>53131609</v>
      </c>
      <c r="KOM1793" s="62">
        <v>53131609</v>
      </c>
      <c r="KON1793" s="62">
        <v>53131609</v>
      </c>
      <c r="KOO1793" s="62">
        <v>53131609</v>
      </c>
      <c r="KOP1793" s="62">
        <v>53131609</v>
      </c>
      <c r="KOQ1793" s="62">
        <v>53131609</v>
      </c>
      <c r="KOR1793" s="62">
        <v>53131609</v>
      </c>
      <c r="KOS1793" s="62">
        <v>53131609</v>
      </c>
      <c r="KOT1793" s="62">
        <v>53131609</v>
      </c>
      <c r="KOU1793" s="62">
        <v>53131609</v>
      </c>
      <c r="KOV1793" s="62">
        <v>53131609</v>
      </c>
      <c r="KOW1793" s="62">
        <v>53131609</v>
      </c>
      <c r="KOX1793" s="62">
        <v>53131609</v>
      </c>
      <c r="KOY1793" s="62">
        <v>53131609</v>
      </c>
      <c r="KOZ1793" s="62">
        <v>53131609</v>
      </c>
      <c r="KPA1793" s="62">
        <v>53131609</v>
      </c>
      <c r="KPB1793" s="62">
        <v>53131609</v>
      </c>
      <c r="KPC1793" s="62">
        <v>53131609</v>
      </c>
      <c r="KPD1793" s="62">
        <v>53131609</v>
      </c>
      <c r="KPE1793" s="62">
        <v>53131609</v>
      </c>
      <c r="KPF1793" s="62">
        <v>53131609</v>
      </c>
      <c r="KPG1793" s="62">
        <v>53131609</v>
      </c>
      <c r="KPH1793" s="62">
        <v>53131609</v>
      </c>
      <c r="KPI1793" s="62">
        <v>53131609</v>
      </c>
      <c r="KPJ1793" s="62">
        <v>53131609</v>
      </c>
      <c r="KPK1793" s="62">
        <v>53131609</v>
      </c>
      <c r="KPL1793" s="62">
        <v>53131609</v>
      </c>
      <c r="KPM1793" s="62">
        <v>53131609</v>
      </c>
      <c r="KPN1793" s="62">
        <v>53131609</v>
      </c>
      <c r="KPO1793" s="62">
        <v>53131609</v>
      </c>
      <c r="KPP1793" s="62">
        <v>53131609</v>
      </c>
      <c r="KPQ1793" s="62">
        <v>53131609</v>
      </c>
      <c r="KPR1793" s="62">
        <v>53131609</v>
      </c>
      <c r="KPS1793" s="62">
        <v>53131609</v>
      </c>
      <c r="KPT1793" s="62">
        <v>53131609</v>
      </c>
      <c r="KPU1793" s="62">
        <v>53131609</v>
      </c>
      <c r="KPV1793" s="62">
        <v>53131609</v>
      </c>
      <c r="KPW1793" s="62">
        <v>53131609</v>
      </c>
      <c r="KPX1793" s="62">
        <v>53131609</v>
      </c>
      <c r="KPY1793" s="62">
        <v>53131609</v>
      </c>
      <c r="KPZ1793" s="62">
        <v>53131609</v>
      </c>
      <c r="KQA1793" s="62">
        <v>53131609</v>
      </c>
      <c r="KQB1793" s="62">
        <v>53131609</v>
      </c>
      <c r="KQC1793" s="62">
        <v>53131609</v>
      </c>
      <c r="KQD1793" s="62">
        <v>53131609</v>
      </c>
      <c r="KQE1793" s="62">
        <v>53131609</v>
      </c>
      <c r="KQF1793" s="62">
        <v>53131609</v>
      </c>
      <c r="KQG1793" s="62">
        <v>53131609</v>
      </c>
      <c r="KQH1793" s="62">
        <v>53131609</v>
      </c>
      <c r="KQI1793" s="62">
        <v>53131609</v>
      </c>
      <c r="KQJ1793" s="62">
        <v>53131609</v>
      </c>
      <c r="KQK1793" s="62">
        <v>53131609</v>
      </c>
      <c r="KQL1793" s="62">
        <v>53131609</v>
      </c>
      <c r="KQM1793" s="62">
        <v>53131609</v>
      </c>
      <c r="KQN1793" s="62">
        <v>53131609</v>
      </c>
      <c r="KQO1793" s="62">
        <v>53131609</v>
      </c>
      <c r="KQP1793" s="62">
        <v>53131609</v>
      </c>
      <c r="KQQ1793" s="62">
        <v>53131609</v>
      </c>
      <c r="KQR1793" s="62">
        <v>53131609</v>
      </c>
      <c r="KQS1793" s="62">
        <v>53131609</v>
      </c>
      <c r="KQT1793" s="62">
        <v>53131609</v>
      </c>
      <c r="KQU1793" s="62">
        <v>53131609</v>
      </c>
      <c r="KQV1793" s="62">
        <v>53131609</v>
      </c>
      <c r="KQW1793" s="62">
        <v>53131609</v>
      </c>
      <c r="KQX1793" s="62">
        <v>53131609</v>
      </c>
      <c r="KQY1793" s="62">
        <v>53131609</v>
      </c>
      <c r="KQZ1793" s="62">
        <v>53131609</v>
      </c>
      <c r="KRA1793" s="62">
        <v>53131609</v>
      </c>
      <c r="KRB1793" s="62">
        <v>53131609</v>
      </c>
      <c r="KRC1793" s="62">
        <v>53131609</v>
      </c>
      <c r="KRD1793" s="62">
        <v>53131609</v>
      </c>
      <c r="KRE1793" s="62">
        <v>53131609</v>
      </c>
      <c r="KRF1793" s="62">
        <v>53131609</v>
      </c>
      <c r="KRG1793" s="62">
        <v>53131609</v>
      </c>
      <c r="KRH1793" s="62">
        <v>53131609</v>
      </c>
      <c r="KRI1793" s="62">
        <v>53131609</v>
      </c>
      <c r="KRJ1793" s="62">
        <v>53131609</v>
      </c>
      <c r="KRK1793" s="62">
        <v>53131609</v>
      </c>
      <c r="KRL1793" s="62">
        <v>53131609</v>
      </c>
      <c r="KRM1793" s="62">
        <v>53131609</v>
      </c>
      <c r="KRN1793" s="62">
        <v>53131609</v>
      </c>
      <c r="KRO1793" s="62">
        <v>53131609</v>
      </c>
      <c r="KRP1793" s="62">
        <v>53131609</v>
      </c>
      <c r="KRQ1793" s="62">
        <v>53131609</v>
      </c>
      <c r="KRR1793" s="62">
        <v>53131609</v>
      </c>
      <c r="KRS1793" s="62">
        <v>53131609</v>
      </c>
      <c r="KRT1793" s="62">
        <v>53131609</v>
      </c>
      <c r="KRU1793" s="62">
        <v>53131609</v>
      </c>
      <c r="KRV1793" s="62">
        <v>53131609</v>
      </c>
      <c r="KRW1793" s="62">
        <v>53131609</v>
      </c>
      <c r="KRX1793" s="62">
        <v>53131609</v>
      </c>
      <c r="KRY1793" s="62">
        <v>53131609</v>
      </c>
      <c r="KRZ1793" s="62">
        <v>53131609</v>
      </c>
      <c r="KSA1793" s="62">
        <v>53131609</v>
      </c>
      <c r="KSB1793" s="62">
        <v>53131609</v>
      </c>
      <c r="KSC1793" s="62">
        <v>53131609</v>
      </c>
      <c r="KSD1793" s="62">
        <v>53131609</v>
      </c>
      <c r="KSE1793" s="62">
        <v>53131609</v>
      </c>
      <c r="KSF1793" s="62">
        <v>53131609</v>
      </c>
      <c r="KSG1793" s="62">
        <v>53131609</v>
      </c>
      <c r="KSH1793" s="62">
        <v>53131609</v>
      </c>
      <c r="KSI1793" s="62">
        <v>53131609</v>
      </c>
      <c r="KSJ1793" s="62">
        <v>53131609</v>
      </c>
      <c r="KSK1793" s="62">
        <v>53131609</v>
      </c>
      <c r="KSL1793" s="62">
        <v>53131609</v>
      </c>
      <c r="KSM1793" s="62">
        <v>53131609</v>
      </c>
      <c r="KSN1793" s="62">
        <v>53131609</v>
      </c>
      <c r="KSO1793" s="62">
        <v>53131609</v>
      </c>
      <c r="KSP1793" s="62">
        <v>53131609</v>
      </c>
      <c r="KSQ1793" s="62">
        <v>53131609</v>
      </c>
      <c r="KSR1793" s="62">
        <v>53131609</v>
      </c>
      <c r="KSS1793" s="62">
        <v>53131609</v>
      </c>
      <c r="KST1793" s="62">
        <v>53131609</v>
      </c>
      <c r="KSU1793" s="62">
        <v>53131609</v>
      </c>
      <c r="KSV1793" s="62">
        <v>53131609</v>
      </c>
      <c r="KSW1793" s="62">
        <v>53131609</v>
      </c>
      <c r="KSX1793" s="62">
        <v>53131609</v>
      </c>
      <c r="KSY1793" s="62">
        <v>53131609</v>
      </c>
      <c r="KSZ1793" s="62">
        <v>53131609</v>
      </c>
      <c r="KTA1793" s="62">
        <v>53131609</v>
      </c>
      <c r="KTB1793" s="62">
        <v>53131609</v>
      </c>
      <c r="KTC1793" s="62">
        <v>53131609</v>
      </c>
      <c r="KTD1793" s="62">
        <v>53131609</v>
      </c>
      <c r="KTE1793" s="62">
        <v>53131609</v>
      </c>
      <c r="KTF1793" s="62">
        <v>53131609</v>
      </c>
      <c r="KTG1793" s="62">
        <v>53131609</v>
      </c>
      <c r="KTH1793" s="62">
        <v>53131609</v>
      </c>
      <c r="KTI1793" s="62">
        <v>53131609</v>
      </c>
      <c r="KTJ1793" s="62">
        <v>53131609</v>
      </c>
      <c r="KTK1793" s="62">
        <v>53131609</v>
      </c>
      <c r="KTL1793" s="62">
        <v>53131609</v>
      </c>
      <c r="KTM1793" s="62">
        <v>53131609</v>
      </c>
      <c r="KTN1793" s="62">
        <v>53131609</v>
      </c>
      <c r="KTO1793" s="62">
        <v>53131609</v>
      </c>
      <c r="KTP1793" s="62">
        <v>53131609</v>
      </c>
      <c r="KTQ1793" s="62">
        <v>53131609</v>
      </c>
      <c r="KTR1793" s="62">
        <v>53131609</v>
      </c>
      <c r="KTS1793" s="62">
        <v>53131609</v>
      </c>
      <c r="KTT1793" s="62">
        <v>53131609</v>
      </c>
      <c r="KTU1793" s="62">
        <v>53131609</v>
      </c>
      <c r="KTV1793" s="62">
        <v>53131609</v>
      </c>
      <c r="KTW1793" s="62">
        <v>53131609</v>
      </c>
      <c r="KTX1793" s="62">
        <v>53131609</v>
      </c>
      <c r="KTY1793" s="62">
        <v>53131609</v>
      </c>
      <c r="KTZ1793" s="62">
        <v>53131609</v>
      </c>
      <c r="KUA1793" s="62">
        <v>53131609</v>
      </c>
      <c r="KUB1793" s="62">
        <v>53131609</v>
      </c>
      <c r="KUC1793" s="62">
        <v>53131609</v>
      </c>
      <c r="KUD1793" s="62">
        <v>53131609</v>
      </c>
      <c r="KUE1793" s="62">
        <v>53131609</v>
      </c>
      <c r="KUF1793" s="62">
        <v>53131609</v>
      </c>
      <c r="KUG1793" s="62">
        <v>53131609</v>
      </c>
      <c r="KUH1793" s="62">
        <v>53131609</v>
      </c>
      <c r="KUI1793" s="62">
        <v>53131609</v>
      </c>
      <c r="KUJ1793" s="62">
        <v>53131609</v>
      </c>
      <c r="KUK1793" s="62">
        <v>53131609</v>
      </c>
      <c r="KUL1793" s="62">
        <v>53131609</v>
      </c>
      <c r="KUM1793" s="62">
        <v>53131609</v>
      </c>
      <c r="KUN1793" s="62">
        <v>53131609</v>
      </c>
      <c r="KUO1793" s="62">
        <v>53131609</v>
      </c>
      <c r="KUP1793" s="62">
        <v>53131609</v>
      </c>
      <c r="KUQ1793" s="62">
        <v>53131609</v>
      </c>
      <c r="KUR1793" s="62">
        <v>53131609</v>
      </c>
      <c r="KUS1793" s="62">
        <v>53131609</v>
      </c>
      <c r="KUT1793" s="62">
        <v>53131609</v>
      </c>
      <c r="KUU1793" s="62">
        <v>53131609</v>
      </c>
      <c r="KUV1793" s="62">
        <v>53131609</v>
      </c>
      <c r="KUW1793" s="62">
        <v>53131609</v>
      </c>
      <c r="KUX1793" s="62">
        <v>53131609</v>
      </c>
      <c r="KUY1793" s="62">
        <v>53131609</v>
      </c>
      <c r="KUZ1793" s="62">
        <v>53131609</v>
      </c>
      <c r="KVA1793" s="62">
        <v>53131609</v>
      </c>
      <c r="KVB1793" s="62">
        <v>53131609</v>
      </c>
      <c r="KVC1793" s="62">
        <v>53131609</v>
      </c>
      <c r="KVD1793" s="62">
        <v>53131609</v>
      </c>
      <c r="KVE1793" s="62">
        <v>53131609</v>
      </c>
      <c r="KVF1793" s="62">
        <v>53131609</v>
      </c>
      <c r="KVG1793" s="62">
        <v>53131609</v>
      </c>
      <c r="KVH1793" s="62">
        <v>53131609</v>
      </c>
      <c r="KVI1793" s="62">
        <v>53131609</v>
      </c>
      <c r="KVJ1793" s="62">
        <v>53131609</v>
      </c>
      <c r="KVK1793" s="62">
        <v>53131609</v>
      </c>
      <c r="KVL1793" s="62">
        <v>53131609</v>
      </c>
      <c r="KVM1793" s="62">
        <v>53131609</v>
      </c>
      <c r="KVN1793" s="62">
        <v>53131609</v>
      </c>
      <c r="KVO1793" s="62">
        <v>53131609</v>
      </c>
      <c r="KVP1793" s="62">
        <v>53131609</v>
      </c>
      <c r="KVQ1793" s="62">
        <v>53131609</v>
      </c>
      <c r="KVR1793" s="62">
        <v>53131609</v>
      </c>
      <c r="KVS1793" s="62">
        <v>53131609</v>
      </c>
      <c r="KVT1793" s="62">
        <v>53131609</v>
      </c>
      <c r="KVU1793" s="62">
        <v>53131609</v>
      </c>
      <c r="KVV1793" s="62">
        <v>53131609</v>
      </c>
      <c r="KVW1793" s="62">
        <v>53131609</v>
      </c>
      <c r="KVX1793" s="62">
        <v>53131609</v>
      </c>
      <c r="KVY1793" s="62">
        <v>53131609</v>
      </c>
      <c r="KVZ1793" s="62">
        <v>53131609</v>
      </c>
      <c r="KWA1793" s="62">
        <v>53131609</v>
      </c>
      <c r="KWB1793" s="62">
        <v>53131609</v>
      </c>
      <c r="KWC1793" s="62">
        <v>53131609</v>
      </c>
      <c r="KWD1793" s="62">
        <v>53131609</v>
      </c>
      <c r="KWE1793" s="62">
        <v>53131609</v>
      </c>
      <c r="KWF1793" s="62">
        <v>53131609</v>
      </c>
      <c r="KWG1793" s="62">
        <v>53131609</v>
      </c>
      <c r="KWH1793" s="62">
        <v>53131609</v>
      </c>
      <c r="KWI1793" s="62">
        <v>53131609</v>
      </c>
      <c r="KWJ1793" s="62">
        <v>53131609</v>
      </c>
      <c r="KWK1793" s="62">
        <v>53131609</v>
      </c>
      <c r="KWL1793" s="62">
        <v>53131609</v>
      </c>
      <c r="KWM1793" s="62">
        <v>53131609</v>
      </c>
      <c r="KWN1793" s="62">
        <v>53131609</v>
      </c>
      <c r="KWO1793" s="62">
        <v>53131609</v>
      </c>
      <c r="KWP1793" s="62">
        <v>53131609</v>
      </c>
      <c r="KWQ1793" s="62">
        <v>53131609</v>
      </c>
      <c r="KWR1793" s="62">
        <v>53131609</v>
      </c>
      <c r="KWS1793" s="62">
        <v>53131609</v>
      </c>
      <c r="KWT1793" s="62">
        <v>53131609</v>
      </c>
      <c r="KWU1793" s="62">
        <v>53131609</v>
      </c>
      <c r="KWV1793" s="62">
        <v>53131609</v>
      </c>
      <c r="KWW1793" s="62">
        <v>53131609</v>
      </c>
      <c r="KWX1793" s="62">
        <v>53131609</v>
      </c>
      <c r="KWY1793" s="62">
        <v>53131609</v>
      </c>
      <c r="KWZ1793" s="62">
        <v>53131609</v>
      </c>
      <c r="KXA1793" s="62">
        <v>53131609</v>
      </c>
      <c r="KXB1793" s="62">
        <v>53131609</v>
      </c>
      <c r="KXC1793" s="62">
        <v>53131609</v>
      </c>
      <c r="KXD1793" s="62">
        <v>53131609</v>
      </c>
      <c r="KXE1793" s="62">
        <v>53131609</v>
      </c>
      <c r="KXF1793" s="62">
        <v>53131609</v>
      </c>
      <c r="KXG1793" s="62">
        <v>53131609</v>
      </c>
      <c r="KXH1793" s="62">
        <v>53131609</v>
      </c>
      <c r="KXI1793" s="62">
        <v>53131609</v>
      </c>
      <c r="KXJ1793" s="62">
        <v>53131609</v>
      </c>
      <c r="KXK1793" s="62">
        <v>53131609</v>
      </c>
      <c r="KXL1793" s="62">
        <v>53131609</v>
      </c>
      <c r="KXM1793" s="62">
        <v>53131609</v>
      </c>
      <c r="KXN1793" s="62">
        <v>53131609</v>
      </c>
      <c r="KXO1793" s="62">
        <v>53131609</v>
      </c>
      <c r="KXP1793" s="62">
        <v>53131609</v>
      </c>
      <c r="KXQ1793" s="62">
        <v>53131609</v>
      </c>
      <c r="KXR1793" s="62">
        <v>53131609</v>
      </c>
      <c r="KXS1793" s="62">
        <v>53131609</v>
      </c>
      <c r="KXT1793" s="62">
        <v>53131609</v>
      </c>
      <c r="KXU1793" s="62">
        <v>53131609</v>
      </c>
      <c r="KXV1793" s="62">
        <v>53131609</v>
      </c>
      <c r="KXW1793" s="62">
        <v>53131609</v>
      </c>
      <c r="KXX1793" s="62">
        <v>53131609</v>
      </c>
      <c r="KXY1793" s="62">
        <v>53131609</v>
      </c>
      <c r="KXZ1793" s="62">
        <v>53131609</v>
      </c>
      <c r="KYA1793" s="62">
        <v>53131609</v>
      </c>
      <c r="KYB1793" s="62">
        <v>53131609</v>
      </c>
      <c r="KYC1793" s="62">
        <v>53131609</v>
      </c>
      <c r="KYD1793" s="62">
        <v>53131609</v>
      </c>
      <c r="KYE1793" s="62">
        <v>53131609</v>
      </c>
      <c r="KYF1793" s="62">
        <v>53131609</v>
      </c>
      <c r="KYG1793" s="62">
        <v>53131609</v>
      </c>
      <c r="KYH1793" s="62">
        <v>53131609</v>
      </c>
      <c r="KYI1793" s="62">
        <v>53131609</v>
      </c>
      <c r="KYJ1793" s="62">
        <v>53131609</v>
      </c>
      <c r="KYK1793" s="62">
        <v>53131609</v>
      </c>
      <c r="KYL1793" s="62">
        <v>53131609</v>
      </c>
      <c r="KYM1793" s="62">
        <v>53131609</v>
      </c>
      <c r="KYN1793" s="62">
        <v>53131609</v>
      </c>
      <c r="KYO1793" s="62">
        <v>53131609</v>
      </c>
      <c r="KYP1793" s="62">
        <v>53131609</v>
      </c>
      <c r="KYQ1793" s="62">
        <v>53131609</v>
      </c>
      <c r="KYR1793" s="62">
        <v>53131609</v>
      </c>
      <c r="KYS1793" s="62">
        <v>53131609</v>
      </c>
      <c r="KYT1793" s="62">
        <v>53131609</v>
      </c>
      <c r="KYU1793" s="62">
        <v>53131609</v>
      </c>
      <c r="KYV1793" s="62">
        <v>53131609</v>
      </c>
      <c r="KYW1793" s="62">
        <v>53131609</v>
      </c>
      <c r="KYX1793" s="62">
        <v>53131609</v>
      </c>
      <c r="KYY1793" s="62">
        <v>53131609</v>
      </c>
      <c r="KYZ1793" s="62">
        <v>53131609</v>
      </c>
      <c r="KZA1793" s="62">
        <v>53131609</v>
      </c>
      <c r="KZB1793" s="62">
        <v>53131609</v>
      </c>
      <c r="KZC1793" s="62">
        <v>53131609</v>
      </c>
      <c r="KZD1793" s="62">
        <v>53131609</v>
      </c>
      <c r="KZE1793" s="62">
        <v>53131609</v>
      </c>
      <c r="KZF1793" s="62">
        <v>53131609</v>
      </c>
      <c r="KZG1793" s="62">
        <v>53131609</v>
      </c>
      <c r="KZH1793" s="62">
        <v>53131609</v>
      </c>
      <c r="KZI1793" s="62">
        <v>53131609</v>
      </c>
      <c r="KZJ1793" s="62">
        <v>53131609</v>
      </c>
      <c r="KZK1793" s="62">
        <v>53131609</v>
      </c>
      <c r="KZL1793" s="62">
        <v>53131609</v>
      </c>
      <c r="KZM1793" s="62">
        <v>53131609</v>
      </c>
      <c r="KZN1793" s="62">
        <v>53131609</v>
      </c>
      <c r="KZO1793" s="62">
        <v>53131609</v>
      </c>
      <c r="KZP1793" s="62">
        <v>53131609</v>
      </c>
      <c r="KZQ1793" s="62">
        <v>53131609</v>
      </c>
      <c r="KZR1793" s="62">
        <v>53131609</v>
      </c>
      <c r="KZS1793" s="62">
        <v>53131609</v>
      </c>
      <c r="KZT1793" s="62">
        <v>53131609</v>
      </c>
      <c r="KZU1793" s="62">
        <v>53131609</v>
      </c>
      <c r="KZV1793" s="62">
        <v>53131609</v>
      </c>
      <c r="KZW1793" s="62">
        <v>53131609</v>
      </c>
      <c r="KZX1793" s="62">
        <v>53131609</v>
      </c>
      <c r="KZY1793" s="62">
        <v>53131609</v>
      </c>
      <c r="KZZ1793" s="62">
        <v>53131609</v>
      </c>
      <c r="LAA1793" s="62">
        <v>53131609</v>
      </c>
      <c r="LAB1793" s="62">
        <v>53131609</v>
      </c>
      <c r="LAC1793" s="62">
        <v>53131609</v>
      </c>
      <c r="LAD1793" s="62">
        <v>53131609</v>
      </c>
      <c r="LAE1793" s="62">
        <v>53131609</v>
      </c>
      <c r="LAF1793" s="62">
        <v>53131609</v>
      </c>
      <c r="LAG1793" s="62">
        <v>53131609</v>
      </c>
      <c r="LAH1793" s="62">
        <v>53131609</v>
      </c>
      <c r="LAI1793" s="62">
        <v>53131609</v>
      </c>
      <c r="LAJ1793" s="62">
        <v>53131609</v>
      </c>
      <c r="LAK1793" s="62">
        <v>53131609</v>
      </c>
      <c r="LAL1793" s="62">
        <v>53131609</v>
      </c>
      <c r="LAM1793" s="62">
        <v>53131609</v>
      </c>
      <c r="LAN1793" s="62">
        <v>53131609</v>
      </c>
      <c r="LAO1793" s="62">
        <v>53131609</v>
      </c>
      <c r="LAP1793" s="62">
        <v>53131609</v>
      </c>
      <c r="LAQ1793" s="62">
        <v>53131609</v>
      </c>
      <c r="LAR1793" s="62">
        <v>53131609</v>
      </c>
      <c r="LAS1793" s="62">
        <v>53131609</v>
      </c>
      <c r="LAT1793" s="62">
        <v>53131609</v>
      </c>
      <c r="LAU1793" s="62">
        <v>53131609</v>
      </c>
      <c r="LAV1793" s="62">
        <v>53131609</v>
      </c>
      <c r="LAW1793" s="62">
        <v>53131609</v>
      </c>
      <c r="LAX1793" s="62">
        <v>53131609</v>
      </c>
      <c r="LAY1793" s="62">
        <v>53131609</v>
      </c>
      <c r="LAZ1793" s="62">
        <v>53131609</v>
      </c>
      <c r="LBA1793" s="62">
        <v>53131609</v>
      </c>
      <c r="LBB1793" s="62">
        <v>53131609</v>
      </c>
      <c r="LBC1793" s="62">
        <v>53131609</v>
      </c>
      <c r="LBD1793" s="62">
        <v>53131609</v>
      </c>
      <c r="LBE1793" s="62">
        <v>53131609</v>
      </c>
      <c r="LBF1793" s="62">
        <v>53131609</v>
      </c>
      <c r="LBG1793" s="62">
        <v>53131609</v>
      </c>
      <c r="LBH1793" s="62">
        <v>53131609</v>
      </c>
      <c r="LBI1793" s="62">
        <v>53131609</v>
      </c>
      <c r="LBJ1793" s="62">
        <v>53131609</v>
      </c>
      <c r="LBK1793" s="62">
        <v>53131609</v>
      </c>
      <c r="LBL1793" s="62">
        <v>53131609</v>
      </c>
      <c r="LBM1793" s="62">
        <v>53131609</v>
      </c>
      <c r="LBN1793" s="62">
        <v>53131609</v>
      </c>
      <c r="LBO1793" s="62">
        <v>53131609</v>
      </c>
      <c r="LBP1793" s="62">
        <v>53131609</v>
      </c>
      <c r="LBQ1793" s="62">
        <v>53131609</v>
      </c>
      <c r="LBR1793" s="62">
        <v>53131609</v>
      </c>
      <c r="LBS1793" s="62">
        <v>53131609</v>
      </c>
      <c r="LBT1793" s="62">
        <v>53131609</v>
      </c>
      <c r="LBU1793" s="62">
        <v>53131609</v>
      </c>
      <c r="LBV1793" s="62">
        <v>53131609</v>
      </c>
      <c r="LBW1793" s="62">
        <v>53131609</v>
      </c>
      <c r="LBX1793" s="62">
        <v>53131609</v>
      </c>
      <c r="LBY1793" s="62">
        <v>53131609</v>
      </c>
      <c r="LBZ1793" s="62">
        <v>53131609</v>
      </c>
      <c r="LCA1793" s="62">
        <v>53131609</v>
      </c>
      <c r="LCB1793" s="62">
        <v>53131609</v>
      </c>
      <c r="LCC1793" s="62">
        <v>53131609</v>
      </c>
      <c r="LCD1793" s="62">
        <v>53131609</v>
      </c>
      <c r="LCE1793" s="62">
        <v>53131609</v>
      </c>
      <c r="LCF1793" s="62">
        <v>53131609</v>
      </c>
      <c r="LCG1793" s="62">
        <v>53131609</v>
      </c>
      <c r="LCH1793" s="62">
        <v>53131609</v>
      </c>
      <c r="LCI1793" s="62">
        <v>53131609</v>
      </c>
      <c r="LCJ1793" s="62">
        <v>53131609</v>
      </c>
      <c r="LCK1793" s="62">
        <v>53131609</v>
      </c>
      <c r="LCL1793" s="62">
        <v>53131609</v>
      </c>
      <c r="LCM1793" s="62">
        <v>53131609</v>
      </c>
      <c r="LCN1793" s="62">
        <v>53131609</v>
      </c>
      <c r="LCO1793" s="62">
        <v>53131609</v>
      </c>
      <c r="LCP1793" s="62">
        <v>53131609</v>
      </c>
      <c r="LCQ1793" s="62">
        <v>53131609</v>
      </c>
      <c r="LCR1793" s="62">
        <v>53131609</v>
      </c>
      <c r="LCS1793" s="62">
        <v>53131609</v>
      </c>
      <c r="LCT1793" s="62">
        <v>53131609</v>
      </c>
      <c r="LCU1793" s="62">
        <v>53131609</v>
      </c>
      <c r="LCV1793" s="62">
        <v>53131609</v>
      </c>
      <c r="LCW1793" s="62">
        <v>53131609</v>
      </c>
      <c r="LCX1793" s="62">
        <v>53131609</v>
      </c>
      <c r="LCY1793" s="62">
        <v>53131609</v>
      </c>
      <c r="LCZ1793" s="62">
        <v>53131609</v>
      </c>
      <c r="LDA1793" s="62">
        <v>53131609</v>
      </c>
      <c r="LDB1793" s="62">
        <v>53131609</v>
      </c>
      <c r="LDC1793" s="62">
        <v>53131609</v>
      </c>
      <c r="LDD1793" s="62">
        <v>53131609</v>
      </c>
      <c r="LDE1793" s="62">
        <v>53131609</v>
      </c>
      <c r="LDF1793" s="62">
        <v>53131609</v>
      </c>
      <c r="LDG1793" s="62">
        <v>53131609</v>
      </c>
      <c r="LDH1793" s="62">
        <v>53131609</v>
      </c>
      <c r="LDI1793" s="62">
        <v>53131609</v>
      </c>
      <c r="LDJ1793" s="62">
        <v>53131609</v>
      </c>
      <c r="LDK1793" s="62">
        <v>53131609</v>
      </c>
      <c r="LDL1793" s="62">
        <v>53131609</v>
      </c>
      <c r="LDM1793" s="62">
        <v>53131609</v>
      </c>
      <c r="LDN1793" s="62">
        <v>53131609</v>
      </c>
      <c r="LDO1793" s="62">
        <v>53131609</v>
      </c>
      <c r="LDP1793" s="62">
        <v>53131609</v>
      </c>
      <c r="LDQ1793" s="62">
        <v>53131609</v>
      </c>
      <c r="LDR1793" s="62">
        <v>53131609</v>
      </c>
      <c r="LDS1793" s="62">
        <v>53131609</v>
      </c>
      <c r="LDT1793" s="62">
        <v>53131609</v>
      </c>
      <c r="LDU1793" s="62">
        <v>53131609</v>
      </c>
      <c r="LDV1793" s="62">
        <v>53131609</v>
      </c>
      <c r="LDW1793" s="62">
        <v>53131609</v>
      </c>
      <c r="LDX1793" s="62">
        <v>53131609</v>
      </c>
      <c r="LDY1793" s="62">
        <v>53131609</v>
      </c>
      <c r="LDZ1793" s="62">
        <v>53131609</v>
      </c>
      <c r="LEA1793" s="62">
        <v>53131609</v>
      </c>
      <c r="LEB1793" s="62">
        <v>53131609</v>
      </c>
      <c r="LEC1793" s="62">
        <v>53131609</v>
      </c>
      <c r="LED1793" s="62">
        <v>53131609</v>
      </c>
      <c r="LEE1793" s="62">
        <v>53131609</v>
      </c>
      <c r="LEF1793" s="62">
        <v>53131609</v>
      </c>
      <c r="LEG1793" s="62">
        <v>53131609</v>
      </c>
      <c r="LEH1793" s="62">
        <v>53131609</v>
      </c>
      <c r="LEI1793" s="62">
        <v>53131609</v>
      </c>
      <c r="LEJ1793" s="62">
        <v>53131609</v>
      </c>
      <c r="LEK1793" s="62">
        <v>53131609</v>
      </c>
      <c r="LEL1793" s="62">
        <v>53131609</v>
      </c>
      <c r="LEM1793" s="62">
        <v>53131609</v>
      </c>
      <c r="LEN1793" s="62">
        <v>53131609</v>
      </c>
      <c r="LEO1793" s="62">
        <v>53131609</v>
      </c>
      <c r="LEP1793" s="62">
        <v>53131609</v>
      </c>
      <c r="LEQ1793" s="62">
        <v>53131609</v>
      </c>
      <c r="LER1793" s="62">
        <v>53131609</v>
      </c>
      <c r="LES1793" s="62">
        <v>53131609</v>
      </c>
      <c r="LET1793" s="62">
        <v>53131609</v>
      </c>
      <c r="LEU1793" s="62">
        <v>53131609</v>
      </c>
      <c r="LEV1793" s="62">
        <v>53131609</v>
      </c>
      <c r="LEW1793" s="62">
        <v>53131609</v>
      </c>
      <c r="LEX1793" s="62">
        <v>53131609</v>
      </c>
      <c r="LEY1793" s="62">
        <v>53131609</v>
      </c>
      <c r="LEZ1793" s="62">
        <v>53131609</v>
      </c>
      <c r="LFA1793" s="62">
        <v>53131609</v>
      </c>
      <c r="LFB1793" s="62">
        <v>53131609</v>
      </c>
      <c r="LFC1793" s="62">
        <v>53131609</v>
      </c>
      <c r="LFD1793" s="62">
        <v>53131609</v>
      </c>
      <c r="LFE1793" s="62">
        <v>53131609</v>
      </c>
      <c r="LFF1793" s="62">
        <v>53131609</v>
      </c>
      <c r="LFG1793" s="62">
        <v>53131609</v>
      </c>
      <c r="LFH1793" s="62">
        <v>53131609</v>
      </c>
      <c r="LFI1793" s="62">
        <v>53131609</v>
      </c>
      <c r="LFJ1793" s="62">
        <v>53131609</v>
      </c>
      <c r="LFK1793" s="62">
        <v>53131609</v>
      </c>
      <c r="LFL1793" s="62">
        <v>53131609</v>
      </c>
      <c r="LFM1793" s="62">
        <v>53131609</v>
      </c>
      <c r="LFN1793" s="62">
        <v>53131609</v>
      </c>
      <c r="LFO1793" s="62">
        <v>53131609</v>
      </c>
      <c r="LFP1793" s="62">
        <v>53131609</v>
      </c>
      <c r="LFQ1793" s="62">
        <v>53131609</v>
      </c>
      <c r="LFR1793" s="62">
        <v>53131609</v>
      </c>
      <c r="LFS1793" s="62">
        <v>53131609</v>
      </c>
      <c r="LFT1793" s="62">
        <v>53131609</v>
      </c>
      <c r="LFU1793" s="62">
        <v>53131609</v>
      </c>
      <c r="LFV1793" s="62">
        <v>53131609</v>
      </c>
      <c r="LFW1793" s="62">
        <v>53131609</v>
      </c>
      <c r="LFX1793" s="62">
        <v>53131609</v>
      </c>
      <c r="LFY1793" s="62">
        <v>53131609</v>
      </c>
      <c r="LFZ1793" s="62">
        <v>53131609</v>
      </c>
      <c r="LGA1793" s="62">
        <v>53131609</v>
      </c>
      <c r="LGB1793" s="62">
        <v>53131609</v>
      </c>
      <c r="LGC1793" s="62">
        <v>53131609</v>
      </c>
      <c r="LGD1793" s="62">
        <v>53131609</v>
      </c>
      <c r="LGE1793" s="62">
        <v>53131609</v>
      </c>
      <c r="LGF1793" s="62">
        <v>53131609</v>
      </c>
      <c r="LGG1793" s="62">
        <v>53131609</v>
      </c>
      <c r="LGH1793" s="62">
        <v>53131609</v>
      </c>
      <c r="LGI1793" s="62">
        <v>53131609</v>
      </c>
      <c r="LGJ1793" s="62">
        <v>53131609</v>
      </c>
      <c r="LGK1793" s="62">
        <v>53131609</v>
      </c>
      <c r="LGL1793" s="62">
        <v>53131609</v>
      </c>
      <c r="LGM1793" s="62">
        <v>53131609</v>
      </c>
      <c r="LGN1793" s="62">
        <v>53131609</v>
      </c>
      <c r="LGO1793" s="62">
        <v>53131609</v>
      </c>
      <c r="LGP1793" s="62">
        <v>53131609</v>
      </c>
      <c r="LGQ1793" s="62">
        <v>53131609</v>
      </c>
      <c r="LGR1793" s="62">
        <v>53131609</v>
      </c>
      <c r="LGS1793" s="62">
        <v>53131609</v>
      </c>
      <c r="LGT1793" s="62">
        <v>53131609</v>
      </c>
      <c r="LGU1793" s="62">
        <v>53131609</v>
      </c>
      <c r="LGV1793" s="62">
        <v>53131609</v>
      </c>
      <c r="LGW1793" s="62">
        <v>53131609</v>
      </c>
      <c r="LGX1793" s="62">
        <v>53131609</v>
      </c>
      <c r="LGY1793" s="62">
        <v>53131609</v>
      </c>
      <c r="LGZ1793" s="62">
        <v>53131609</v>
      </c>
      <c r="LHA1793" s="62">
        <v>53131609</v>
      </c>
      <c r="LHB1793" s="62">
        <v>53131609</v>
      </c>
      <c r="LHC1793" s="62">
        <v>53131609</v>
      </c>
      <c r="LHD1793" s="62">
        <v>53131609</v>
      </c>
      <c r="LHE1793" s="62">
        <v>53131609</v>
      </c>
      <c r="LHF1793" s="62">
        <v>53131609</v>
      </c>
      <c r="LHG1793" s="62">
        <v>53131609</v>
      </c>
      <c r="LHH1793" s="62">
        <v>53131609</v>
      </c>
      <c r="LHI1793" s="62">
        <v>53131609</v>
      </c>
      <c r="LHJ1793" s="62">
        <v>53131609</v>
      </c>
      <c r="LHK1793" s="62">
        <v>53131609</v>
      </c>
      <c r="LHL1793" s="62">
        <v>53131609</v>
      </c>
      <c r="LHM1793" s="62">
        <v>53131609</v>
      </c>
      <c r="LHN1793" s="62">
        <v>53131609</v>
      </c>
      <c r="LHO1793" s="62">
        <v>53131609</v>
      </c>
      <c r="LHP1793" s="62">
        <v>53131609</v>
      </c>
      <c r="LHQ1793" s="62">
        <v>53131609</v>
      </c>
      <c r="LHR1793" s="62">
        <v>53131609</v>
      </c>
      <c r="LHS1793" s="62">
        <v>53131609</v>
      </c>
      <c r="LHT1793" s="62">
        <v>53131609</v>
      </c>
      <c r="LHU1793" s="62">
        <v>53131609</v>
      </c>
      <c r="LHV1793" s="62">
        <v>53131609</v>
      </c>
      <c r="LHW1793" s="62">
        <v>53131609</v>
      </c>
      <c r="LHX1793" s="62">
        <v>53131609</v>
      </c>
      <c r="LHY1793" s="62">
        <v>53131609</v>
      </c>
      <c r="LHZ1793" s="62">
        <v>53131609</v>
      </c>
      <c r="LIA1793" s="62">
        <v>53131609</v>
      </c>
      <c r="LIB1793" s="62">
        <v>53131609</v>
      </c>
      <c r="LIC1793" s="62">
        <v>53131609</v>
      </c>
      <c r="LID1793" s="62">
        <v>53131609</v>
      </c>
      <c r="LIE1793" s="62">
        <v>53131609</v>
      </c>
      <c r="LIF1793" s="62">
        <v>53131609</v>
      </c>
      <c r="LIG1793" s="62">
        <v>53131609</v>
      </c>
      <c r="LIH1793" s="62">
        <v>53131609</v>
      </c>
      <c r="LII1793" s="62">
        <v>53131609</v>
      </c>
      <c r="LIJ1793" s="62">
        <v>53131609</v>
      </c>
      <c r="LIK1793" s="62">
        <v>53131609</v>
      </c>
      <c r="LIL1793" s="62">
        <v>53131609</v>
      </c>
      <c r="LIM1793" s="62">
        <v>53131609</v>
      </c>
      <c r="LIN1793" s="62">
        <v>53131609</v>
      </c>
      <c r="LIO1793" s="62">
        <v>53131609</v>
      </c>
      <c r="LIP1793" s="62">
        <v>53131609</v>
      </c>
      <c r="LIQ1793" s="62">
        <v>53131609</v>
      </c>
      <c r="LIR1793" s="62">
        <v>53131609</v>
      </c>
      <c r="LIS1793" s="62">
        <v>53131609</v>
      </c>
      <c r="LIT1793" s="62">
        <v>53131609</v>
      </c>
      <c r="LIU1793" s="62">
        <v>53131609</v>
      </c>
      <c r="LIV1793" s="62">
        <v>53131609</v>
      </c>
      <c r="LIW1793" s="62">
        <v>53131609</v>
      </c>
      <c r="LIX1793" s="62">
        <v>53131609</v>
      </c>
      <c r="LIY1793" s="62">
        <v>53131609</v>
      </c>
      <c r="LIZ1793" s="62">
        <v>53131609</v>
      </c>
      <c r="LJA1793" s="62">
        <v>53131609</v>
      </c>
      <c r="LJB1793" s="62">
        <v>53131609</v>
      </c>
      <c r="LJC1793" s="62">
        <v>53131609</v>
      </c>
      <c r="LJD1793" s="62">
        <v>53131609</v>
      </c>
      <c r="LJE1793" s="62">
        <v>53131609</v>
      </c>
      <c r="LJF1793" s="62">
        <v>53131609</v>
      </c>
      <c r="LJG1793" s="62">
        <v>53131609</v>
      </c>
      <c r="LJH1793" s="62">
        <v>53131609</v>
      </c>
      <c r="LJI1793" s="62">
        <v>53131609</v>
      </c>
      <c r="LJJ1793" s="62">
        <v>53131609</v>
      </c>
      <c r="LJK1793" s="62">
        <v>53131609</v>
      </c>
      <c r="LJL1793" s="62">
        <v>53131609</v>
      </c>
      <c r="LJM1793" s="62">
        <v>53131609</v>
      </c>
      <c r="LJN1793" s="62">
        <v>53131609</v>
      </c>
      <c r="LJO1793" s="62">
        <v>53131609</v>
      </c>
      <c r="LJP1793" s="62">
        <v>53131609</v>
      </c>
      <c r="LJQ1793" s="62">
        <v>53131609</v>
      </c>
      <c r="LJR1793" s="62">
        <v>53131609</v>
      </c>
      <c r="LJS1793" s="62">
        <v>53131609</v>
      </c>
      <c r="LJT1793" s="62">
        <v>53131609</v>
      </c>
      <c r="LJU1793" s="62">
        <v>53131609</v>
      </c>
      <c r="LJV1793" s="62">
        <v>53131609</v>
      </c>
      <c r="LJW1793" s="62">
        <v>53131609</v>
      </c>
      <c r="LJX1793" s="62">
        <v>53131609</v>
      </c>
      <c r="LJY1793" s="62">
        <v>53131609</v>
      </c>
      <c r="LJZ1793" s="62">
        <v>53131609</v>
      </c>
      <c r="LKA1793" s="62">
        <v>53131609</v>
      </c>
      <c r="LKB1793" s="62">
        <v>53131609</v>
      </c>
      <c r="LKC1793" s="62">
        <v>53131609</v>
      </c>
      <c r="LKD1793" s="62">
        <v>53131609</v>
      </c>
      <c r="LKE1793" s="62">
        <v>53131609</v>
      </c>
      <c r="LKF1793" s="62">
        <v>53131609</v>
      </c>
      <c r="LKG1793" s="62">
        <v>53131609</v>
      </c>
      <c r="LKH1793" s="62">
        <v>53131609</v>
      </c>
      <c r="LKI1793" s="62">
        <v>53131609</v>
      </c>
      <c r="LKJ1793" s="62">
        <v>53131609</v>
      </c>
      <c r="LKK1793" s="62">
        <v>53131609</v>
      </c>
      <c r="LKL1793" s="62">
        <v>53131609</v>
      </c>
      <c r="LKM1793" s="62">
        <v>53131609</v>
      </c>
      <c r="LKN1793" s="62">
        <v>53131609</v>
      </c>
      <c r="LKO1793" s="62">
        <v>53131609</v>
      </c>
      <c r="LKP1793" s="62">
        <v>53131609</v>
      </c>
      <c r="LKQ1793" s="62">
        <v>53131609</v>
      </c>
      <c r="LKR1793" s="62">
        <v>53131609</v>
      </c>
      <c r="LKS1793" s="62">
        <v>53131609</v>
      </c>
      <c r="LKT1793" s="62">
        <v>53131609</v>
      </c>
      <c r="LKU1793" s="62">
        <v>53131609</v>
      </c>
      <c r="LKV1793" s="62">
        <v>53131609</v>
      </c>
      <c r="LKW1793" s="62">
        <v>53131609</v>
      </c>
      <c r="LKX1793" s="62">
        <v>53131609</v>
      </c>
      <c r="LKY1793" s="62">
        <v>53131609</v>
      </c>
      <c r="LKZ1793" s="62">
        <v>53131609</v>
      </c>
      <c r="LLA1793" s="62">
        <v>53131609</v>
      </c>
      <c r="LLB1793" s="62">
        <v>53131609</v>
      </c>
      <c r="LLC1793" s="62">
        <v>53131609</v>
      </c>
      <c r="LLD1793" s="62">
        <v>53131609</v>
      </c>
      <c r="LLE1793" s="62">
        <v>53131609</v>
      </c>
      <c r="LLF1793" s="62">
        <v>53131609</v>
      </c>
      <c r="LLG1793" s="62">
        <v>53131609</v>
      </c>
      <c r="LLH1793" s="62">
        <v>53131609</v>
      </c>
      <c r="LLI1793" s="62">
        <v>53131609</v>
      </c>
      <c r="LLJ1793" s="62">
        <v>53131609</v>
      </c>
      <c r="LLK1793" s="62">
        <v>53131609</v>
      </c>
      <c r="LLL1793" s="62">
        <v>53131609</v>
      </c>
      <c r="LLM1793" s="62">
        <v>53131609</v>
      </c>
      <c r="LLN1793" s="62">
        <v>53131609</v>
      </c>
      <c r="LLO1793" s="62">
        <v>53131609</v>
      </c>
      <c r="LLP1793" s="62">
        <v>53131609</v>
      </c>
      <c r="LLQ1793" s="62">
        <v>53131609</v>
      </c>
      <c r="LLR1793" s="62">
        <v>53131609</v>
      </c>
      <c r="LLS1793" s="62">
        <v>53131609</v>
      </c>
      <c r="LLT1793" s="62">
        <v>53131609</v>
      </c>
      <c r="LLU1793" s="62">
        <v>53131609</v>
      </c>
      <c r="LLV1793" s="62">
        <v>53131609</v>
      </c>
      <c r="LLW1793" s="62">
        <v>53131609</v>
      </c>
      <c r="LLX1793" s="62">
        <v>53131609</v>
      </c>
      <c r="LLY1793" s="62">
        <v>53131609</v>
      </c>
      <c r="LLZ1793" s="62">
        <v>53131609</v>
      </c>
      <c r="LMA1793" s="62">
        <v>53131609</v>
      </c>
      <c r="LMB1793" s="62">
        <v>53131609</v>
      </c>
      <c r="LMC1793" s="62">
        <v>53131609</v>
      </c>
      <c r="LMD1793" s="62">
        <v>53131609</v>
      </c>
      <c r="LME1793" s="62">
        <v>53131609</v>
      </c>
      <c r="LMF1793" s="62">
        <v>53131609</v>
      </c>
      <c r="LMG1793" s="62">
        <v>53131609</v>
      </c>
      <c r="LMH1793" s="62">
        <v>53131609</v>
      </c>
      <c r="LMI1793" s="62">
        <v>53131609</v>
      </c>
      <c r="LMJ1793" s="62">
        <v>53131609</v>
      </c>
      <c r="LMK1793" s="62">
        <v>53131609</v>
      </c>
      <c r="LML1793" s="62">
        <v>53131609</v>
      </c>
      <c r="LMM1793" s="62">
        <v>53131609</v>
      </c>
      <c r="LMN1793" s="62">
        <v>53131609</v>
      </c>
      <c r="LMO1793" s="62">
        <v>53131609</v>
      </c>
      <c r="LMP1793" s="62">
        <v>53131609</v>
      </c>
      <c r="LMQ1793" s="62">
        <v>53131609</v>
      </c>
      <c r="LMR1793" s="62">
        <v>53131609</v>
      </c>
      <c r="LMS1793" s="62">
        <v>53131609</v>
      </c>
      <c r="LMT1793" s="62">
        <v>53131609</v>
      </c>
      <c r="LMU1793" s="62">
        <v>53131609</v>
      </c>
      <c r="LMV1793" s="62">
        <v>53131609</v>
      </c>
      <c r="LMW1793" s="62">
        <v>53131609</v>
      </c>
      <c r="LMX1793" s="62">
        <v>53131609</v>
      </c>
      <c r="LMY1793" s="62">
        <v>53131609</v>
      </c>
      <c r="LMZ1793" s="62">
        <v>53131609</v>
      </c>
      <c r="LNA1793" s="62">
        <v>53131609</v>
      </c>
      <c r="LNB1793" s="62">
        <v>53131609</v>
      </c>
      <c r="LNC1793" s="62">
        <v>53131609</v>
      </c>
      <c r="LND1793" s="62">
        <v>53131609</v>
      </c>
      <c r="LNE1793" s="62">
        <v>53131609</v>
      </c>
      <c r="LNF1793" s="62">
        <v>53131609</v>
      </c>
      <c r="LNG1793" s="62">
        <v>53131609</v>
      </c>
      <c r="LNH1793" s="62">
        <v>53131609</v>
      </c>
      <c r="LNI1793" s="62">
        <v>53131609</v>
      </c>
      <c r="LNJ1793" s="62">
        <v>53131609</v>
      </c>
      <c r="LNK1793" s="62">
        <v>53131609</v>
      </c>
      <c r="LNL1793" s="62">
        <v>53131609</v>
      </c>
      <c r="LNM1793" s="62">
        <v>53131609</v>
      </c>
      <c r="LNN1793" s="62">
        <v>53131609</v>
      </c>
      <c r="LNO1793" s="62">
        <v>53131609</v>
      </c>
      <c r="LNP1793" s="62">
        <v>53131609</v>
      </c>
      <c r="LNQ1793" s="62">
        <v>53131609</v>
      </c>
      <c r="LNR1793" s="62">
        <v>53131609</v>
      </c>
      <c r="LNS1793" s="62">
        <v>53131609</v>
      </c>
      <c r="LNT1793" s="62">
        <v>53131609</v>
      </c>
      <c r="LNU1793" s="62">
        <v>53131609</v>
      </c>
      <c r="LNV1793" s="62">
        <v>53131609</v>
      </c>
      <c r="LNW1793" s="62">
        <v>53131609</v>
      </c>
      <c r="LNX1793" s="62">
        <v>53131609</v>
      </c>
      <c r="LNY1793" s="62">
        <v>53131609</v>
      </c>
      <c r="LNZ1793" s="62">
        <v>53131609</v>
      </c>
      <c r="LOA1793" s="62">
        <v>53131609</v>
      </c>
      <c r="LOB1793" s="62">
        <v>53131609</v>
      </c>
      <c r="LOC1793" s="62">
        <v>53131609</v>
      </c>
      <c r="LOD1793" s="62">
        <v>53131609</v>
      </c>
      <c r="LOE1793" s="62">
        <v>53131609</v>
      </c>
      <c r="LOF1793" s="62">
        <v>53131609</v>
      </c>
      <c r="LOG1793" s="62">
        <v>53131609</v>
      </c>
      <c r="LOH1793" s="62">
        <v>53131609</v>
      </c>
      <c r="LOI1793" s="62">
        <v>53131609</v>
      </c>
      <c r="LOJ1793" s="62">
        <v>53131609</v>
      </c>
      <c r="LOK1793" s="62">
        <v>53131609</v>
      </c>
      <c r="LOL1793" s="62">
        <v>53131609</v>
      </c>
      <c r="LOM1793" s="62">
        <v>53131609</v>
      </c>
      <c r="LON1793" s="62">
        <v>53131609</v>
      </c>
      <c r="LOO1793" s="62">
        <v>53131609</v>
      </c>
      <c r="LOP1793" s="62">
        <v>53131609</v>
      </c>
      <c r="LOQ1793" s="62">
        <v>53131609</v>
      </c>
      <c r="LOR1793" s="62">
        <v>53131609</v>
      </c>
      <c r="LOS1793" s="62">
        <v>53131609</v>
      </c>
      <c r="LOT1793" s="62">
        <v>53131609</v>
      </c>
      <c r="LOU1793" s="62">
        <v>53131609</v>
      </c>
      <c r="LOV1793" s="62">
        <v>53131609</v>
      </c>
      <c r="LOW1793" s="62">
        <v>53131609</v>
      </c>
      <c r="LOX1793" s="62">
        <v>53131609</v>
      </c>
      <c r="LOY1793" s="62">
        <v>53131609</v>
      </c>
      <c r="LOZ1793" s="62">
        <v>53131609</v>
      </c>
      <c r="LPA1793" s="62">
        <v>53131609</v>
      </c>
      <c r="LPB1793" s="62">
        <v>53131609</v>
      </c>
      <c r="LPC1793" s="62">
        <v>53131609</v>
      </c>
      <c r="LPD1793" s="62">
        <v>53131609</v>
      </c>
      <c r="LPE1793" s="62">
        <v>53131609</v>
      </c>
      <c r="LPF1793" s="62">
        <v>53131609</v>
      </c>
      <c r="LPG1793" s="62">
        <v>53131609</v>
      </c>
      <c r="LPH1793" s="62">
        <v>53131609</v>
      </c>
      <c r="LPI1793" s="62">
        <v>53131609</v>
      </c>
      <c r="LPJ1793" s="62">
        <v>53131609</v>
      </c>
      <c r="LPK1793" s="62">
        <v>53131609</v>
      </c>
      <c r="LPL1793" s="62">
        <v>53131609</v>
      </c>
      <c r="LPM1793" s="62">
        <v>53131609</v>
      </c>
      <c r="LPN1793" s="62">
        <v>53131609</v>
      </c>
      <c r="LPO1793" s="62">
        <v>53131609</v>
      </c>
      <c r="LPP1793" s="62">
        <v>53131609</v>
      </c>
      <c r="LPQ1793" s="62">
        <v>53131609</v>
      </c>
      <c r="LPR1793" s="62">
        <v>53131609</v>
      </c>
      <c r="LPS1793" s="62">
        <v>53131609</v>
      </c>
      <c r="LPT1793" s="62">
        <v>53131609</v>
      </c>
      <c r="LPU1793" s="62">
        <v>53131609</v>
      </c>
      <c r="LPV1793" s="62">
        <v>53131609</v>
      </c>
      <c r="LPW1793" s="62">
        <v>53131609</v>
      </c>
      <c r="LPX1793" s="62">
        <v>53131609</v>
      </c>
      <c r="LPY1793" s="62">
        <v>53131609</v>
      </c>
      <c r="LPZ1793" s="62">
        <v>53131609</v>
      </c>
      <c r="LQA1793" s="62">
        <v>53131609</v>
      </c>
      <c r="LQB1793" s="62">
        <v>53131609</v>
      </c>
      <c r="LQC1793" s="62">
        <v>53131609</v>
      </c>
      <c r="LQD1793" s="62">
        <v>53131609</v>
      </c>
      <c r="LQE1793" s="62">
        <v>53131609</v>
      </c>
      <c r="LQF1793" s="62">
        <v>53131609</v>
      </c>
      <c r="LQG1793" s="62">
        <v>53131609</v>
      </c>
      <c r="LQH1793" s="62">
        <v>53131609</v>
      </c>
      <c r="LQI1793" s="62">
        <v>53131609</v>
      </c>
      <c r="LQJ1793" s="62">
        <v>53131609</v>
      </c>
      <c r="LQK1793" s="62">
        <v>53131609</v>
      </c>
      <c r="LQL1793" s="62">
        <v>53131609</v>
      </c>
      <c r="LQM1793" s="62">
        <v>53131609</v>
      </c>
      <c r="LQN1793" s="62">
        <v>53131609</v>
      </c>
      <c r="LQO1793" s="62">
        <v>53131609</v>
      </c>
      <c r="LQP1793" s="62">
        <v>53131609</v>
      </c>
      <c r="LQQ1793" s="62">
        <v>53131609</v>
      </c>
      <c r="LQR1793" s="62">
        <v>53131609</v>
      </c>
      <c r="LQS1793" s="62">
        <v>53131609</v>
      </c>
      <c r="LQT1793" s="62">
        <v>53131609</v>
      </c>
      <c r="LQU1793" s="62">
        <v>53131609</v>
      </c>
      <c r="LQV1793" s="62">
        <v>53131609</v>
      </c>
      <c r="LQW1793" s="62">
        <v>53131609</v>
      </c>
      <c r="LQX1793" s="62">
        <v>53131609</v>
      </c>
      <c r="LQY1793" s="62">
        <v>53131609</v>
      </c>
      <c r="LQZ1793" s="62">
        <v>53131609</v>
      </c>
      <c r="LRA1793" s="62">
        <v>53131609</v>
      </c>
      <c r="LRB1793" s="62">
        <v>53131609</v>
      </c>
      <c r="LRC1793" s="62">
        <v>53131609</v>
      </c>
      <c r="LRD1793" s="62">
        <v>53131609</v>
      </c>
      <c r="LRE1793" s="62">
        <v>53131609</v>
      </c>
      <c r="LRF1793" s="62">
        <v>53131609</v>
      </c>
      <c r="LRG1793" s="62">
        <v>53131609</v>
      </c>
      <c r="LRH1793" s="62">
        <v>53131609</v>
      </c>
      <c r="LRI1793" s="62">
        <v>53131609</v>
      </c>
      <c r="LRJ1793" s="62">
        <v>53131609</v>
      </c>
      <c r="LRK1793" s="62">
        <v>53131609</v>
      </c>
      <c r="LRL1793" s="62">
        <v>53131609</v>
      </c>
      <c r="LRM1793" s="62">
        <v>53131609</v>
      </c>
      <c r="LRN1793" s="62">
        <v>53131609</v>
      </c>
      <c r="LRO1793" s="62">
        <v>53131609</v>
      </c>
      <c r="LRP1793" s="62">
        <v>53131609</v>
      </c>
      <c r="LRQ1793" s="62">
        <v>53131609</v>
      </c>
      <c r="LRR1793" s="62">
        <v>53131609</v>
      </c>
      <c r="LRS1793" s="62">
        <v>53131609</v>
      </c>
      <c r="LRT1793" s="62">
        <v>53131609</v>
      </c>
      <c r="LRU1793" s="62">
        <v>53131609</v>
      </c>
      <c r="LRV1793" s="62">
        <v>53131609</v>
      </c>
      <c r="LRW1793" s="62">
        <v>53131609</v>
      </c>
      <c r="LRX1793" s="62">
        <v>53131609</v>
      </c>
      <c r="LRY1793" s="62">
        <v>53131609</v>
      </c>
      <c r="LRZ1793" s="62">
        <v>53131609</v>
      </c>
      <c r="LSA1793" s="62">
        <v>53131609</v>
      </c>
      <c r="LSB1793" s="62">
        <v>53131609</v>
      </c>
      <c r="LSC1793" s="62">
        <v>53131609</v>
      </c>
      <c r="LSD1793" s="62">
        <v>53131609</v>
      </c>
      <c r="LSE1793" s="62">
        <v>53131609</v>
      </c>
      <c r="LSF1793" s="62">
        <v>53131609</v>
      </c>
      <c r="LSG1793" s="62">
        <v>53131609</v>
      </c>
      <c r="LSH1793" s="62">
        <v>53131609</v>
      </c>
      <c r="LSI1793" s="62">
        <v>53131609</v>
      </c>
      <c r="LSJ1793" s="62">
        <v>53131609</v>
      </c>
      <c r="LSK1793" s="62">
        <v>53131609</v>
      </c>
      <c r="LSL1793" s="62">
        <v>53131609</v>
      </c>
      <c r="LSM1793" s="62">
        <v>53131609</v>
      </c>
      <c r="LSN1793" s="62">
        <v>53131609</v>
      </c>
      <c r="LSO1793" s="62">
        <v>53131609</v>
      </c>
      <c r="LSP1793" s="62">
        <v>53131609</v>
      </c>
      <c r="LSQ1793" s="62">
        <v>53131609</v>
      </c>
      <c r="LSR1793" s="62">
        <v>53131609</v>
      </c>
      <c r="LSS1793" s="62">
        <v>53131609</v>
      </c>
      <c r="LST1793" s="62">
        <v>53131609</v>
      </c>
      <c r="LSU1793" s="62">
        <v>53131609</v>
      </c>
      <c r="LSV1793" s="62">
        <v>53131609</v>
      </c>
      <c r="LSW1793" s="62">
        <v>53131609</v>
      </c>
      <c r="LSX1793" s="62">
        <v>53131609</v>
      </c>
      <c r="LSY1793" s="62">
        <v>53131609</v>
      </c>
      <c r="LSZ1793" s="62">
        <v>53131609</v>
      </c>
      <c r="LTA1793" s="62">
        <v>53131609</v>
      </c>
      <c r="LTB1793" s="62">
        <v>53131609</v>
      </c>
      <c r="LTC1793" s="62">
        <v>53131609</v>
      </c>
      <c r="LTD1793" s="62">
        <v>53131609</v>
      </c>
      <c r="LTE1793" s="62">
        <v>53131609</v>
      </c>
      <c r="LTF1793" s="62">
        <v>53131609</v>
      </c>
      <c r="LTG1793" s="62">
        <v>53131609</v>
      </c>
      <c r="LTH1793" s="62">
        <v>53131609</v>
      </c>
      <c r="LTI1793" s="62">
        <v>53131609</v>
      </c>
      <c r="LTJ1793" s="62">
        <v>53131609</v>
      </c>
      <c r="LTK1793" s="62">
        <v>53131609</v>
      </c>
      <c r="LTL1793" s="62">
        <v>53131609</v>
      </c>
      <c r="LTM1793" s="62">
        <v>53131609</v>
      </c>
      <c r="LTN1793" s="62">
        <v>53131609</v>
      </c>
      <c r="LTO1793" s="62">
        <v>53131609</v>
      </c>
      <c r="LTP1793" s="62">
        <v>53131609</v>
      </c>
      <c r="LTQ1793" s="62">
        <v>53131609</v>
      </c>
      <c r="LTR1793" s="62">
        <v>53131609</v>
      </c>
      <c r="LTS1793" s="62">
        <v>53131609</v>
      </c>
      <c r="LTT1793" s="62">
        <v>53131609</v>
      </c>
      <c r="LTU1793" s="62">
        <v>53131609</v>
      </c>
      <c r="LTV1793" s="62">
        <v>53131609</v>
      </c>
      <c r="LTW1793" s="62">
        <v>53131609</v>
      </c>
      <c r="LTX1793" s="62">
        <v>53131609</v>
      </c>
      <c r="LTY1793" s="62">
        <v>53131609</v>
      </c>
      <c r="LTZ1793" s="62">
        <v>53131609</v>
      </c>
      <c r="LUA1793" s="62">
        <v>53131609</v>
      </c>
      <c r="LUB1793" s="62">
        <v>53131609</v>
      </c>
      <c r="LUC1793" s="62">
        <v>53131609</v>
      </c>
      <c r="LUD1793" s="62">
        <v>53131609</v>
      </c>
      <c r="LUE1793" s="62">
        <v>53131609</v>
      </c>
      <c r="LUF1793" s="62">
        <v>53131609</v>
      </c>
      <c r="LUG1793" s="62">
        <v>53131609</v>
      </c>
      <c r="LUH1793" s="62">
        <v>53131609</v>
      </c>
      <c r="LUI1793" s="62">
        <v>53131609</v>
      </c>
      <c r="LUJ1793" s="62">
        <v>53131609</v>
      </c>
      <c r="LUK1793" s="62">
        <v>53131609</v>
      </c>
      <c r="LUL1793" s="62">
        <v>53131609</v>
      </c>
      <c r="LUM1793" s="62">
        <v>53131609</v>
      </c>
      <c r="LUN1793" s="62">
        <v>53131609</v>
      </c>
      <c r="LUO1793" s="62">
        <v>53131609</v>
      </c>
      <c r="LUP1793" s="62">
        <v>53131609</v>
      </c>
      <c r="LUQ1793" s="62">
        <v>53131609</v>
      </c>
      <c r="LUR1793" s="62">
        <v>53131609</v>
      </c>
      <c r="LUS1793" s="62">
        <v>53131609</v>
      </c>
      <c r="LUT1793" s="62">
        <v>53131609</v>
      </c>
      <c r="LUU1793" s="62">
        <v>53131609</v>
      </c>
      <c r="LUV1793" s="62">
        <v>53131609</v>
      </c>
      <c r="LUW1793" s="62">
        <v>53131609</v>
      </c>
      <c r="LUX1793" s="62">
        <v>53131609</v>
      </c>
      <c r="LUY1793" s="62">
        <v>53131609</v>
      </c>
      <c r="LUZ1793" s="62">
        <v>53131609</v>
      </c>
      <c r="LVA1793" s="62">
        <v>53131609</v>
      </c>
      <c r="LVB1793" s="62">
        <v>53131609</v>
      </c>
      <c r="LVC1793" s="62">
        <v>53131609</v>
      </c>
      <c r="LVD1793" s="62">
        <v>53131609</v>
      </c>
      <c r="LVE1793" s="62">
        <v>53131609</v>
      </c>
      <c r="LVF1793" s="62">
        <v>53131609</v>
      </c>
      <c r="LVG1793" s="62">
        <v>53131609</v>
      </c>
      <c r="LVH1793" s="62">
        <v>53131609</v>
      </c>
      <c r="LVI1793" s="62">
        <v>53131609</v>
      </c>
      <c r="LVJ1793" s="62">
        <v>53131609</v>
      </c>
      <c r="LVK1793" s="62">
        <v>53131609</v>
      </c>
      <c r="LVL1793" s="62">
        <v>53131609</v>
      </c>
      <c r="LVM1793" s="62">
        <v>53131609</v>
      </c>
      <c r="LVN1793" s="62">
        <v>53131609</v>
      </c>
      <c r="LVO1793" s="62">
        <v>53131609</v>
      </c>
      <c r="LVP1793" s="62">
        <v>53131609</v>
      </c>
      <c r="LVQ1793" s="62">
        <v>53131609</v>
      </c>
      <c r="LVR1793" s="62">
        <v>53131609</v>
      </c>
      <c r="LVS1793" s="62">
        <v>53131609</v>
      </c>
      <c r="LVT1793" s="62">
        <v>53131609</v>
      </c>
      <c r="LVU1793" s="62">
        <v>53131609</v>
      </c>
      <c r="LVV1793" s="62">
        <v>53131609</v>
      </c>
      <c r="LVW1793" s="62">
        <v>53131609</v>
      </c>
      <c r="LVX1793" s="62">
        <v>53131609</v>
      </c>
      <c r="LVY1793" s="62">
        <v>53131609</v>
      </c>
      <c r="LVZ1793" s="62">
        <v>53131609</v>
      </c>
      <c r="LWA1793" s="62">
        <v>53131609</v>
      </c>
      <c r="LWB1793" s="62">
        <v>53131609</v>
      </c>
      <c r="LWC1793" s="62">
        <v>53131609</v>
      </c>
      <c r="LWD1793" s="62">
        <v>53131609</v>
      </c>
      <c r="LWE1793" s="62">
        <v>53131609</v>
      </c>
      <c r="LWF1793" s="62">
        <v>53131609</v>
      </c>
      <c r="LWG1793" s="62">
        <v>53131609</v>
      </c>
      <c r="LWH1793" s="62">
        <v>53131609</v>
      </c>
      <c r="LWI1793" s="62">
        <v>53131609</v>
      </c>
      <c r="LWJ1793" s="62">
        <v>53131609</v>
      </c>
      <c r="LWK1793" s="62">
        <v>53131609</v>
      </c>
      <c r="LWL1793" s="62">
        <v>53131609</v>
      </c>
      <c r="LWM1793" s="62">
        <v>53131609</v>
      </c>
      <c r="LWN1793" s="62">
        <v>53131609</v>
      </c>
      <c r="LWO1793" s="62">
        <v>53131609</v>
      </c>
      <c r="LWP1793" s="62">
        <v>53131609</v>
      </c>
      <c r="LWQ1793" s="62">
        <v>53131609</v>
      </c>
      <c r="LWR1793" s="62">
        <v>53131609</v>
      </c>
      <c r="LWS1793" s="62">
        <v>53131609</v>
      </c>
      <c r="LWT1793" s="62">
        <v>53131609</v>
      </c>
      <c r="LWU1793" s="62">
        <v>53131609</v>
      </c>
      <c r="LWV1793" s="62">
        <v>53131609</v>
      </c>
      <c r="LWW1793" s="62">
        <v>53131609</v>
      </c>
      <c r="LWX1793" s="62">
        <v>53131609</v>
      </c>
      <c r="LWY1793" s="62">
        <v>53131609</v>
      </c>
      <c r="LWZ1793" s="62">
        <v>53131609</v>
      </c>
      <c r="LXA1793" s="62">
        <v>53131609</v>
      </c>
      <c r="LXB1793" s="62">
        <v>53131609</v>
      </c>
      <c r="LXC1793" s="62">
        <v>53131609</v>
      </c>
      <c r="LXD1793" s="62">
        <v>53131609</v>
      </c>
      <c r="LXE1793" s="62">
        <v>53131609</v>
      </c>
      <c r="LXF1793" s="62">
        <v>53131609</v>
      </c>
      <c r="LXG1793" s="62">
        <v>53131609</v>
      </c>
      <c r="LXH1793" s="62">
        <v>53131609</v>
      </c>
      <c r="LXI1793" s="62">
        <v>53131609</v>
      </c>
      <c r="LXJ1793" s="62">
        <v>53131609</v>
      </c>
      <c r="LXK1793" s="62">
        <v>53131609</v>
      </c>
      <c r="LXL1793" s="62">
        <v>53131609</v>
      </c>
      <c r="LXM1793" s="62">
        <v>53131609</v>
      </c>
      <c r="LXN1793" s="62">
        <v>53131609</v>
      </c>
      <c r="LXO1793" s="62">
        <v>53131609</v>
      </c>
      <c r="LXP1793" s="62">
        <v>53131609</v>
      </c>
      <c r="LXQ1793" s="62">
        <v>53131609</v>
      </c>
      <c r="LXR1793" s="62">
        <v>53131609</v>
      </c>
      <c r="LXS1793" s="62">
        <v>53131609</v>
      </c>
      <c r="LXT1793" s="62">
        <v>53131609</v>
      </c>
      <c r="LXU1793" s="62">
        <v>53131609</v>
      </c>
      <c r="LXV1793" s="62">
        <v>53131609</v>
      </c>
      <c r="LXW1793" s="62">
        <v>53131609</v>
      </c>
      <c r="LXX1793" s="62">
        <v>53131609</v>
      </c>
      <c r="LXY1793" s="62">
        <v>53131609</v>
      </c>
      <c r="LXZ1793" s="62">
        <v>53131609</v>
      </c>
      <c r="LYA1793" s="62">
        <v>53131609</v>
      </c>
      <c r="LYB1793" s="62">
        <v>53131609</v>
      </c>
      <c r="LYC1793" s="62">
        <v>53131609</v>
      </c>
      <c r="LYD1793" s="62">
        <v>53131609</v>
      </c>
      <c r="LYE1793" s="62">
        <v>53131609</v>
      </c>
      <c r="LYF1793" s="62">
        <v>53131609</v>
      </c>
      <c r="LYG1793" s="62">
        <v>53131609</v>
      </c>
      <c r="LYH1793" s="62">
        <v>53131609</v>
      </c>
      <c r="LYI1793" s="62">
        <v>53131609</v>
      </c>
      <c r="LYJ1793" s="62">
        <v>53131609</v>
      </c>
      <c r="LYK1793" s="62">
        <v>53131609</v>
      </c>
      <c r="LYL1793" s="62">
        <v>53131609</v>
      </c>
      <c r="LYM1793" s="62">
        <v>53131609</v>
      </c>
      <c r="LYN1793" s="62">
        <v>53131609</v>
      </c>
      <c r="LYO1793" s="62">
        <v>53131609</v>
      </c>
      <c r="LYP1793" s="62">
        <v>53131609</v>
      </c>
      <c r="LYQ1793" s="62">
        <v>53131609</v>
      </c>
      <c r="LYR1793" s="62">
        <v>53131609</v>
      </c>
      <c r="LYS1793" s="62">
        <v>53131609</v>
      </c>
      <c r="LYT1793" s="62">
        <v>53131609</v>
      </c>
      <c r="LYU1793" s="62">
        <v>53131609</v>
      </c>
      <c r="LYV1793" s="62">
        <v>53131609</v>
      </c>
      <c r="LYW1793" s="62">
        <v>53131609</v>
      </c>
      <c r="LYX1793" s="62">
        <v>53131609</v>
      </c>
      <c r="LYY1793" s="62">
        <v>53131609</v>
      </c>
      <c r="LYZ1793" s="62">
        <v>53131609</v>
      </c>
      <c r="LZA1793" s="62">
        <v>53131609</v>
      </c>
      <c r="LZB1793" s="62">
        <v>53131609</v>
      </c>
      <c r="LZC1793" s="62">
        <v>53131609</v>
      </c>
      <c r="LZD1793" s="62">
        <v>53131609</v>
      </c>
      <c r="LZE1793" s="62">
        <v>53131609</v>
      </c>
      <c r="LZF1793" s="62">
        <v>53131609</v>
      </c>
      <c r="LZG1793" s="62">
        <v>53131609</v>
      </c>
      <c r="LZH1793" s="62">
        <v>53131609</v>
      </c>
      <c r="LZI1793" s="62">
        <v>53131609</v>
      </c>
      <c r="LZJ1793" s="62">
        <v>53131609</v>
      </c>
      <c r="LZK1793" s="62">
        <v>53131609</v>
      </c>
      <c r="LZL1793" s="62">
        <v>53131609</v>
      </c>
      <c r="LZM1793" s="62">
        <v>53131609</v>
      </c>
      <c r="LZN1793" s="62">
        <v>53131609</v>
      </c>
      <c r="LZO1793" s="62">
        <v>53131609</v>
      </c>
      <c r="LZP1793" s="62">
        <v>53131609</v>
      </c>
      <c r="LZQ1793" s="62">
        <v>53131609</v>
      </c>
      <c r="LZR1793" s="62">
        <v>53131609</v>
      </c>
      <c r="LZS1793" s="62">
        <v>53131609</v>
      </c>
      <c r="LZT1793" s="62">
        <v>53131609</v>
      </c>
      <c r="LZU1793" s="62">
        <v>53131609</v>
      </c>
      <c r="LZV1793" s="62">
        <v>53131609</v>
      </c>
      <c r="LZW1793" s="62">
        <v>53131609</v>
      </c>
      <c r="LZX1793" s="62">
        <v>53131609</v>
      </c>
      <c r="LZY1793" s="62">
        <v>53131609</v>
      </c>
      <c r="LZZ1793" s="62">
        <v>53131609</v>
      </c>
      <c r="MAA1793" s="62">
        <v>53131609</v>
      </c>
      <c r="MAB1793" s="62">
        <v>53131609</v>
      </c>
      <c r="MAC1793" s="62">
        <v>53131609</v>
      </c>
      <c r="MAD1793" s="62">
        <v>53131609</v>
      </c>
      <c r="MAE1793" s="62">
        <v>53131609</v>
      </c>
      <c r="MAF1793" s="62">
        <v>53131609</v>
      </c>
      <c r="MAG1793" s="62">
        <v>53131609</v>
      </c>
      <c r="MAH1793" s="62">
        <v>53131609</v>
      </c>
      <c r="MAI1793" s="62">
        <v>53131609</v>
      </c>
      <c r="MAJ1793" s="62">
        <v>53131609</v>
      </c>
      <c r="MAK1793" s="62">
        <v>53131609</v>
      </c>
      <c r="MAL1793" s="62">
        <v>53131609</v>
      </c>
      <c r="MAM1793" s="62">
        <v>53131609</v>
      </c>
      <c r="MAN1793" s="62">
        <v>53131609</v>
      </c>
      <c r="MAO1793" s="62">
        <v>53131609</v>
      </c>
      <c r="MAP1793" s="62">
        <v>53131609</v>
      </c>
      <c r="MAQ1793" s="62">
        <v>53131609</v>
      </c>
      <c r="MAR1793" s="62">
        <v>53131609</v>
      </c>
      <c r="MAS1793" s="62">
        <v>53131609</v>
      </c>
      <c r="MAT1793" s="62">
        <v>53131609</v>
      </c>
      <c r="MAU1793" s="62">
        <v>53131609</v>
      </c>
      <c r="MAV1793" s="62">
        <v>53131609</v>
      </c>
      <c r="MAW1793" s="62">
        <v>53131609</v>
      </c>
      <c r="MAX1793" s="62">
        <v>53131609</v>
      </c>
      <c r="MAY1793" s="62">
        <v>53131609</v>
      </c>
      <c r="MAZ1793" s="62">
        <v>53131609</v>
      </c>
      <c r="MBA1793" s="62">
        <v>53131609</v>
      </c>
      <c r="MBB1793" s="62">
        <v>53131609</v>
      </c>
      <c r="MBC1793" s="62">
        <v>53131609</v>
      </c>
      <c r="MBD1793" s="62">
        <v>53131609</v>
      </c>
      <c r="MBE1793" s="62">
        <v>53131609</v>
      </c>
      <c r="MBF1793" s="62">
        <v>53131609</v>
      </c>
      <c r="MBG1793" s="62">
        <v>53131609</v>
      </c>
      <c r="MBH1793" s="62">
        <v>53131609</v>
      </c>
      <c r="MBI1793" s="62">
        <v>53131609</v>
      </c>
      <c r="MBJ1793" s="62">
        <v>53131609</v>
      </c>
      <c r="MBK1793" s="62">
        <v>53131609</v>
      </c>
      <c r="MBL1793" s="62">
        <v>53131609</v>
      </c>
      <c r="MBM1793" s="62">
        <v>53131609</v>
      </c>
      <c r="MBN1793" s="62">
        <v>53131609</v>
      </c>
      <c r="MBO1793" s="62">
        <v>53131609</v>
      </c>
      <c r="MBP1793" s="62">
        <v>53131609</v>
      </c>
      <c r="MBQ1793" s="62">
        <v>53131609</v>
      </c>
      <c r="MBR1793" s="62">
        <v>53131609</v>
      </c>
      <c r="MBS1793" s="62">
        <v>53131609</v>
      </c>
      <c r="MBT1793" s="62">
        <v>53131609</v>
      </c>
      <c r="MBU1793" s="62">
        <v>53131609</v>
      </c>
      <c r="MBV1793" s="62">
        <v>53131609</v>
      </c>
      <c r="MBW1793" s="62">
        <v>53131609</v>
      </c>
      <c r="MBX1793" s="62">
        <v>53131609</v>
      </c>
      <c r="MBY1793" s="62">
        <v>53131609</v>
      </c>
      <c r="MBZ1793" s="62">
        <v>53131609</v>
      </c>
      <c r="MCA1793" s="62">
        <v>53131609</v>
      </c>
      <c r="MCB1793" s="62">
        <v>53131609</v>
      </c>
      <c r="MCC1793" s="62">
        <v>53131609</v>
      </c>
      <c r="MCD1793" s="62">
        <v>53131609</v>
      </c>
      <c r="MCE1793" s="62">
        <v>53131609</v>
      </c>
      <c r="MCF1793" s="62">
        <v>53131609</v>
      </c>
      <c r="MCG1793" s="62">
        <v>53131609</v>
      </c>
      <c r="MCH1793" s="62">
        <v>53131609</v>
      </c>
      <c r="MCI1793" s="62">
        <v>53131609</v>
      </c>
      <c r="MCJ1793" s="62">
        <v>53131609</v>
      </c>
      <c r="MCK1793" s="62">
        <v>53131609</v>
      </c>
      <c r="MCL1793" s="62">
        <v>53131609</v>
      </c>
      <c r="MCM1793" s="62">
        <v>53131609</v>
      </c>
      <c r="MCN1793" s="62">
        <v>53131609</v>
      </c>
      <c r="MCO1793" s="62">
        <v>53131609</v>
      </c>
      <c r="MCP1793" s="62">
        <v>53131609</v>
      </c>
      <c r="MCQ1793" s="62">
        <v>53131609</v>
      </c>
      <c r="MCR1793" s="62">
        <v>53131609</v>
      </c>
      <c r="MCS1793" s="62">
        <v>53131609</v>
      </c>
      <c r="MCT1793" s="62">
        <v>53131609</v>
      </c>
      <c r="MCU1793" s="62">
        <v>53131609</v>
      </c>
      <c r="MCV1793" s="62">
        <v>53131609</v>
      </c>
      <c r="MCW1793" s="62">
        <v>53131609</v>
      </c>
      <c r="MCX1793" s="62">
        <v>53131609</v>
      </c>
      <c r="MCY1793" s="62">
        <v>53131609</v>
      </c>
      <c r="MCZ1793" s="62">
        <v>53131609</v>
      </c>
      <c r="MDA1793" s="62">
        <v>53131609</v>
      </c>
      <c r="MDB1793" s="62">
        <v>53131609</v>
      </c>
      <c r="MDC1793" s="62">
        <v>53131609</v>
      </c>
      <c r="MDD1793" s="62">
        <v>53131609</v>
      </c>
      <c r="MDE1793" s="62">
        <v>53131609</v>
      </c>
      <c r="MDF1793" s="62">
        <v>53131609</v>
      </c>
      <c r="MDG1793" s="62">
        <v>53131609</v>
      </c>
      <c r="MDH1793" s="62">
        <v>53131609</v>
      </c>
      <c r="MDI1793" s="62">
        <v>53131609</v>
      </c>
      <c r="MDJ1793" s="62">
        <v>53131609</v>
      </c>
      <c r="MDK1793" s="62">
        <v>53131609</v>
      </c>
      <c r="MDL1793" s="62">
        <v>53131609</v>
      </c>
      <c r="MDM1793" s="62">
        <v>53131609</v>
      </c>
      <c r="MDN1793" s="62">
        <v>53131609</v>
      </c>
      <c r="MDO1793" s="62">
        <v>53131609</v>
      </c>
      <c r="MDP1793" s="62">
        <v>53131609</v>
      </c>
      <c r="MDQ1793" s="62">
        <v>53131609</v>
      </c>
      <c r="MDR1793" s="62">
        <v>53131609</v>
      </c>
      <c r="MDS1793" s="62">
        <v>53131609</v>
      </c>
      <c r="MDT1793" s="62">
        <v>53131609</v>
      </c>
      <c r="MDU1793" s="62">
        <v>53131609</v>
      </c>
      <c r="MDV1793" s="62">
        <v>53131609</v>
      </c>
      <c r="MDW1793" s="62">
        <v>53131609</v>
      </c>
      <c r="MDX1793" s="62">
        <v>53131609</v>
      </c>
      <c r="MDY1793" s="62">
        <v>53131609</v>
      </c>
      <c r="MDZ1793" s="62">
        <v>53131609</v>
      </c>
      <c r="MEA1793" s="62">
        <v>53131609</v>
      </c>
      <c r="MEB1793" s="62">
        <v>53131609</v>
      </c>
      <c r="MEC1793" s="62">
        <v>53131609</v>
      </c>
      <c r="MED1793" s="62">
        <v>53131609</v>
      </c>
      <c r="MEE1793" s="62">
        <v>53131609</v>
      </c>
      <c r="MEF1793" s="62">
        <v>53131609</v>
      </c>
      <c r="MEG1793" s="62">
        <v>53131609</v>
      </c>
      <c r="MEH1793" s="62">
        <v>53131609</v>
      </c>
      <c r="MEI1793" s="62">
        <v>53131609</v>
      </c>
      <c r="MEJ1793" s="62">
        <v>53131609</v>
      </c>
      <c r="MEK1793" s="62">
        <v>53131609</v>
      </c>
      <c r="MEL1793" s="62">
        <v>53131609</v>
      </c>
      <c r="MEM1793" s="62">
        <v>53131609</v>
      </c>
      <c r="MEN1793" s="62">
        <v>53131609</v>
      </c>
      <c r="MEO1793" s="62">
        <v>53131609</v>
      </c>
      <c r="MEP1793" s="62">
        <v>53131609</v>
      </c>
      <c r="MEQ1793" s="62">
        <v>53131609</v>
      </c>
      <c r="MER1793" s="62">
        <v>53131609</v>
      </c>
      <c r="MES1793" s="62">
        <v>53131609</v>
      </c>
      <c r="MET1793" s="62">
        <v>53131609</v>
      </c>
      <c r="MEU1793" s="62">
        <v>53131609</v>
      </c>
      <c r="MEV1793" s="62">
        <v>53131609</v>
      </c>
      <c r="MEW1793" s="62">
        <v>53131609</v>
      </c>
      <c r="MEX1793" s="62">
        <v>53131609</v>
      </c>
      <c r="MEY1793" s="62">
        <v>53131609</v>
      </c>
      <c r="MEZ1793" s="62">
        <v>53131609</v>
      </c>
      <c r="MFA1793" s="62">
        <v>53131609</v>
      </c>
      <c r="MFB1793" s="62">
        <v>53131609</v>
      </c>
      <c r="MFC1793" s="62">
        <v>53131609</v>
      </c>
      <c r="MFD1793" s="62">
        <v>53131609</v>
      </c>
      <c r="MFE1793" s="62">
        <v>53131609</v>
      </c>
      <c r="MFF1793" s="62">
        <v>53131609</v>
      </c>
      <c r="MFG1793" s="62">
        <v>53131609</v>
      </c>
      <c r="MFH1793" s="62">
        <v>53131609</v>
      </c>
      <c r="MFI1793" s="62">
        <v>53131609</v>
      </c>
      <c r="MFJ1793" s="62">
        <v>53131609</v>
      </c>
      <c r="MFK1793" s="62">
        <v>53131609</v>
      </c>
      <c r="MFL1793" s="62">
        <v>53131609</v>
      </c>
      <c r="MFM1793" s="62">
        <v>53131609</v>
      </c>
      <c r="MFN1793" s="62">
        <v>53131609</v>
      </c>
      <c r="MFO1793" s="62">
        <v>53131609</v>
      </c>
      <c r="MFP1793" s="62">
        <v>53131609</v>
      </c>
      <c r="MFQ1793" s="62">
        <v>53131609</v>
      </c>
      <c r="MFR1793" s="62">
        <v>53131609</v>
      </c>
      <c r="MFS1793" s="62">
        <v>53131609</v>
      </c>
      <c r="MFT1793" s="62">
        <v>53131609</v>
      </c>
      <c r="MFU1793" s="62">
        <v>53131609</v>
      </c>
      <c r="MFV1793" s="62">
        <v>53131609</v>
      </c>
      <c r="MFW1793" s="62">
        <v>53131609</v>
      </c>
      <c r="MFX1793" s="62">
        <v>53131609</v>
      </c>
      <c r="MFY1793" s="62">
        <v>53131609</v>
      </c>
      <c r="MFZ1793" s="62">
        <v>53131609</v>
      </c>
      <c r="MGA1793" s="62">
        <v>53131609</v>
      </c>
      <c r="MGB1793" s="62">
        <v>53131609</v>
      </c>
      <c r="MGC1793" s="62">
        <v>53131609</v>
      </c>
      <c r="MGD1793" s="62">
        <v>53131609</v>
      </c>
      <c r="MGE1793" s="62">
        <v>53131609</v>
      </c>
      <c r="MGF1793" s="62">
        <v>53131609</v>
      </c>
      <c r="MGG1793" s="62">
        <v>53131609</v>
      </c>
      <c r="MGH1793" s="62">
        <v>53131609</v>
      </c>
      <c r="MGI1793" s="62">
        <v>53131609</v>
      </c>
      <c r="MGJ1793" s="62">
        <v>53131609</v>
      </c>
      <c r="MGK1793" s="62">
        <v>53131609</v>
      </c>
      <c r="MGL1793" s="62">
        <v>53131609</v>
      </c>
      <c r="MGM1793" s="62">
        <v>53131609</v>
      </c>
      <c r="MGN1793" s="62">
        <v>53131609</v>
      </c>
      <c r="MGO1793" s="62">
        <v>53131609</v>
      </c>
      <c r="MGP1793" s="62">
        <v>53131609</v>
      </c>
      <c r="MGQ1793" s="62">
        <v>53131609</v>
      </c>
      <c r="MGR1793" s="62">
        <v>53131609</v>
      </c>
      <c r="MGS1793" s="62">
        <v>53131609</v>
      </c>
      <c r="MGT1793" s="62">
        <v>53131609</v>
      </c>
      <c r="MGU1793" s="62">
        <v>53131609</v>
      </c>
      <c r="MGV1793" s="62">
        <v>53131609</v>
      </c>
      <c r="MGW1793" s="62">
        <v>53131609</v>
      </c>
      <c r="MGX1793" s="62">
        <v>53131609</v>
      </c>
      <c r="MGY1793" s="62">
        <v>53131609</v>
      </c>
      <c r="MGZ1793" s="62">
        <v>53131609</v>
      </c>
      <c r="MHA1793" s="62">
        <v>53131609</v>
      </c>
      <c r="MHB1793" s="62">
        <v>53131609</v>
      </c>
      <c r="MHC1793" s="62">
        <v>53131609</v>
      </c>
      <c r="MHD1793" s="62">
        <v>53131609</v>
      </c>
      <c r="MHE1793" s="62">
        <v>53131609</v>
      </c>
      <c r="MHF1793" s="62">
        <v>53131609</v>
      </c>
      <c r="MHG1793" s="62">
        <v>53131609</v>
      </c>
      <c r="MHH1793" s="62">
        <v>53131609</v>
      </c>
      <c r="MHI1793" s="62">
        <v>53131609</v>
      </c>
      <c r="MHJ1793" s="62">
        <v>53131609</v>
      </c>
      <c r="MHK1793" s="62">
        <v>53131609</v>
      </c>
      <c r="MHL1793" s="62">
        <v>53131609</v>
      </c>
      <c r="MHM1793" s="62">
        <v>53131609</v>
      </c>
      <c r="MHN1793" s="62">
        <v>53131609</v>
      </c>
      <c r="MHO1793" s="62">
        <v>53131609</v>
      </c>
      <c r="MHP1793" s="62">
        <v>53131609</v>
      </c>
      <c r="MHQ1793" s="62">
        <v>53131609</v>
      </c>
      <c r="MHR1793" s="62">
        <v>53131609</v>
      </c>
      <c r="MHS1793" s="62">
        <v>53131609</v>
      </c>
      <c r="MHT1793" s="62">
        <v>53131609</v>
      </c>
      <c r="MHU1793" s="62">
        <v>53131609</v>
      </c>
      <c r="MHV1793" s="62">
        <v>53131609</v>
      </c>
      <c r="MHW1793" s="62">
        <v>53131609</v>
      </c>
      <c r="MHX1793" s="62">
        <v>53131609</v>
      </c>
      <c r="MHY1793" s="62">
        <v>53131609</v>
      </c>
      <c r="MHZ1793" s="62">
        <v>53131609</v>
      </c>
      <c r="MIA1793" s="62">
        <v>53131609</v>
      </c>
      <c r="MIB1793" s="62">
        <v>53131609</v>
      </c>
      <c r="MIC1793" s="62">
        <v>53131609</v>
      </c>
      <c r="MID1793" s="62">
        <v>53131609</v>
      </c>
      <c r="MIE1793" s="62">
        <v>53131609</v>
      </c>
      <c r="MIF1793" s="62">
        <v>53131609</v>
      </c>
      <c r="MIG1793" s="62">
        <v>53131609</v>
      </c>
      <c r="MIH1793" s="62">
        <v>53131609</v>
      </c>
      <c r="MII1793" s="62">
        <v>53131609</v>
      </c>
      <c r="MIJ1793" s="62">
        <v>53131609</v>
      </c>
      <c r="MIK1793" s="62">
        <v>53131609</v>
      </c>
      <c r="MIL1793" s="62">
        <v>53131609</v>
      </c>
      <c r="MIM1793" s="62">
        <v>53131609</v>
      </c>
      <c r="MIN1793" s="62">
        <v>53131609</v>
      </c>
      <c r="MIO1793" s="62">
        <v>53131609</v>
      </c>
      <c r="MIP1793" s="62">
        <v>53131609</v>
      </c>
      <c r="MIQ1793" s="62">
        <v>53131609</v>
      </c>
      <c r="MIR1793" s="62">
        <v>53131609</v>
      </c>
      <c r="MIS1793" s="62">
        <v>53131609</v>
      </c>
      <c r="MIT1793" s="62">
        <v>53131609</v>
      </c>
      <c r="MIU1793" s="62">
        <v>53131609</v>
      </c>
      <c r="MIV1793" s="62">
        <v>53131609</v>
      </c>
      <c r="MIW1793" s="62">
        <v>53131609</v>
      </c>
      <c r="MIX1793" s="62">
        <v>53131609</v>
      </c>
      <c r="MIY1793" s="62">
        <v>53131609</v>
      </c>
      <c r="MIZ1793" s="62">
        <v>53131609</v>
      </c>
      <c r="MJA1793" s="62">
        <v>53131609</v>
      </c>
      <c r="MJB1793" s="62">
        <v>53131609</v>
      </c>
      <c r="MJC1793" s="62">
        <v>53131609</v>
      </c>
      <c r="MJD1793" s="62">
        <v>53131609</v>
      </c>
      <c r="MJE1793" s="62">
        <v>53131609</v>
      </c>
      <c r="MJF1793" s="62">
        <v>53131609</v>
      </c>
      <c r="MJG1793" s="62">
        <v>53131609</v>
      </c>
      <c r="MJH1793" s="62">
        <v>53131609</v>
      </c>
      <c r="MJI1793" s="62">
        <v>53131609</v>
      </c>
      <c r="MJJ1793" s="62">
        <v>53131609</v>
      </c>
      <c r="MJK1793" s="62">
        <v>53131609</v>
      </c>
      <c r="MJL1793" s="62">
        <v>53131609</v>
      </c>
      <c r="MJM1793" s="62">
        <v>53131609</v>
      </c>
      <c r="MJN1793" s="62">
        <v>53131609</v>
      </c>
      <c r="MJO1793" s="62">
        <v>53131609</v>
      </c>
      <c r="MJP1793" s="62">
        <v>53131609</v>
      </c>
      <c r="MJQ1793" s="62">
        <v>53131609</v>
      </c>
      <c r="MJR1793" s="62">
        <v>53131609</v>
      </c>
      <c r="MJS1793" s="62">
        <v>53131609</v>
      </c>
      <c r="MJT1793" s="62">
        <v>53131609</v>
      </c>
      <c r="MJU1793" s="62">
        <v>53131609</v>
      </c>
      <c r="MJV1793" s="62">
        <v>53131609</v>
      </c>
      <c r="MJW1793" s="62">
        <v>53131609</v>
      </c>
      <c r="MJX1793" s="62">
        <v>53131609</v>
      </c>
      <c r="MJY1793" s="62">
        <v>53131609</v>
      </c>
      <c r="MJZ1793" s="62">
        <v>53131609</v>
      </c>
      <c r="MKA1793" s="62">
        <v>53131609</v>
      </c>
      <c r="MKB1793" s="62">
        <v>53131609</v>
      </c>
      <c r="MKC1793" s="62">
        <v>53131609</v>
      </c>
      <c r="MKD1793" s="62">
        <v>53131609</v>
      </c>
      <c r="MKE1793" s="62">
        <v>53131609</v>
      </c>
      <c r="MKF1793" s="62">
        <v>53131609</v>
      </c>
      <c r="MKG1793" s="62">
        <v>53131609</v>
      </c>
      <c r="MKH1793" s="62">
        <v>53131609</v>
      </c>
      <c r="MKI1793" s="62">
        <v>53131609</v>
      </c>
      <c r="MKJ1793" s="62">
        <v>53131609</v>
      </c>
      <c r="MKK1793" s="62">
        <v>53131609</v>
      </c>
      <c r="MKL1793" s="62">
        <v>53131609</v>
      </c>
      <c r="MKM1793" s="62">
        <v>53131609</v>
      </c>
      <c r="MKN1793" s="62">
        <v>53131609</v>
      </c>
      <c r="MKO1793" s="62">
        <v>53131609</v>
      </c>
      <c r="MKP1793" s="62">
        <v>53131609</v>
      </c>
      <c r="MKQ1793" s="62">
        <v>53131609</v>
      </c>
      <c r="MKR1793" s="62">
        <v>53131609</v>
      </c>
      <c r="MKS1793" s="62">
        <v>53131609</v>
      </c>
      <c r="MKT1793" s="62">
        <v>53131609</v>
      </c>
      <c r="MKU1793" s="62">
        <v>53131609</v>
      </c>
      <c r="MKV1793" s="62">
        <v>53131609</v>
      </c>
      <c r="MKW1793" s="62">
        <v>53131609</v>
      </c>
      <c r="MKX1793" s="62">
        <v>53131609</v>
      </c>
      <c r="MKY1793" s="62">
        <v>53131609</v>
      </c>
      <c r="MKZ1793" s="62">
        <v>53131609</v>
      </c>
      <c r="MLA1793" s="62">
        <v>53131609</v>
      </c>
      <c r="MLB1793" s="62">
        <v>53131609</v>
      </c>
      <c r="MLC1793" s="62">
        <v>53131609</v>
      </c>
      <c r="MLD1793" s="62">
        <v>53131609</v>
      </c>
      <c r="MLE1793" s="62">
        <v>53131609</v>
      </c>
      <c r="MLF1793" s="62">
        <v>53131609</v>
      </c>
      <c r="MLG1793" s="62">
        <v>53131609</v>
      </c>
      <c r="MLH1793" s="62">
        <v>53131609</v>
      </c>
      <c r="MLI1793" s="62">
        <v>53131609</v>
      </c>
      <c r="MLJ1793" s="62">
        <v>53131609</v>
      </c>
      <c r="MLK1793" s="62">
        <v>53131609</v>
      </c>
      <c r="MLL1793" s="62">
        <v>53131609</v>
      </c>
      <c r="MLM1793" s="62">
        <v>53131609</v>
      </c>
      <c r="MLN1793" s="62">
        <v>53131609</v>
      </c>
      <c r="MLO1793" s="62">
        <v>53131609</v>
      </c>
      <c r="MLP1793" s="62">
        <v>53131609</v>
      </c>
      <c r="MLQ1793" s="62">
        <v>53131609</v>
      </c>
      <c r="MLR1793" s="62">
        <v>53131609</v>
      </c>
      <c r="MLS1793" s="62">
        <v>53131609</v>
      </c>
      <c r="MLT1793" s="62">
        <v>53131609</v>
      </c>
      <c r="MLU1793" s="62">
        <v>53131609</v>
      </c>
      <c r="MLV1793" s="62">
        <v>53131609</v>
      </c>
      <c r="MLW1793" s="62">
        <v>53131609</v>
      </c>
      <c r="MLX1793" s="62">
        <v>53131609</v>
      </c>
      <c r="MLY1793" s="62">
        <v>53131609</v>
      </c>
      <c r="MLZ1793" s="62">
        <v>53131609</v>
      </c>
      <c r="MMA1793" s="62">
        <v>53131609</v>
      </c>
      <c r="MMB1793" s="62">
        <v>53131609</v>
      </c>
      <c r="MMC1793" s="62">
        <v>53131609</v>
      </c>
      <c r="MMD1793" s="62">
        <v>53131609</v>
      </c>
      <c r="MME1793" s="62">
        <v>53131609</v>
      </c>
      <c r="MMF1793" s="62">
        <v>53131609</v>
      </c>
      <c r="MMG1793" s="62">
        <v>53131609</v>
      </c>
      <c r="MMH1793" s="62">
        <v>53131609</v>
      </c>
      <c r="MMI1793" s="62">
        <v>53131609</v>
      </c>
      <c r="MMJ1793" s="62">
        <v>53131609</v>
      </c>
      <c r="MMK1793" s="62">
        <v>53131609</v>
      </c>
      <c r="MML1793" s="62">
        <v>53131609</v>
      </c>
      <c r="MMM1793" s="62">
        <v>53131609</v>
      </c>
      <c r="MMN1793" s="62">
        <v>53131609</v>
      </c>
      <c r="MMO1793" s="62">
        <v>53131609</v>
      </c>
      <c r="MMP1793" s="62">
        <v>53131609</v>
      </c>
      <c r="MMQ1793" s="62">
        <v>53131609</v>
      </c>
      <c r="MMR1793" s="62">
        <v>53131609</v>
      </c>
      <c r="MMS1793" s="62">
        <v>53131609</v>
      </c>
      <c r="MMT1793" s="62">
        <v>53131609</v>
      </c>
      <c r="MMU1793" s="62">
        <v>53131609</v>
      </c>
      <c r="MMV1793" s="62">
        <v>53131609</v>
      </c>
      <c r="MMW1793" s="62">
        <v>53131609</v>
      </c>
      <c r="MMX1793" s="62">
        <v>53131609</v>
      </c>
      <c r="MMY1793" s="62">
        <v>53131609</v>
      </c>
      <c r="MMZ1793" s="62">
        <v>53131609</v>
      </c>
      <c r="MNA1793" s="62">
        <v>53131609</v>
      </c>
      <c r="MNB1793" s="62">
        <v>53131609</v>
      </c>
      <c r="MNC1793" s="62">
        <v>53131609</v>
      </c>
      <c r="MND1793" s="62">
        <v>53131609</v>
      </c>
      <c r="MNE1793" s="62">
        <v>53131609</v>
      </c>
      <c r="MNF1793" s="62">
        <v>53131609</v>
      </c>
      <c r="MNG1793" s="62">
        <v>53131609</v>
      </c>
      <c r="MNH1793" s="62">
        <v>53131609</v>
      </c>
      <c r="MNI1793" s="62">
        <v>53131609</v>
      </c>
      <c r="MNJ1793" s="62">
        <v>53131609</v>
      </c>
      <c r="MNK1793" s="62">
        <v>53131609</v>
      </c>
      <c r="MNL1793" s="62">
        <v>53131609</v>
      </c>
      <c r="MNM1793" s="62">
        <v>53131609</v>
      </c>
      <c r="MNN1793" s="62">
        <v>53131609</v>
      </c>
      <c r="MNO1793" s="62">
        <v>53131609</v>
      </c>
      <c r="MNP1793" s="62">
        <v>53131609</v>
      </c>
      <c r="MNQ1793" s="62">
        <v>53131609</v>
      </c>
      <c r="MNR1793" s="62">
        <v>53131609</v>
      </c>
      <c r="MNS1793" s="62">
        <v>53131609</v>
      </c>
      <c r="MNT1793" s="62">
        <v>53131609</v>
      </c>
      <c r="MNU1793" s="62">
        <v>53131609</v>
      </c>
      <c r="MNV1793" s="62">
        <v>53131609</v>
      </c>
      <c r="MNW1793" s="62">
        <v>53131609</v>
      </c>
      <c r="MNX1793" s="62">
        <v>53131609</v>
      </c>
      <c r="MNY1793" s="62">
        <v>53131609</v>
      </c>
      <c r="MNZ1793" s="62">
        <v>53131609</v>
      </c>
      <c r="MOA1793" s="62">
        <v>53131609</v>
      </c>
      <c r="MOB1793" s="62">
        <v>53131609</v>
      </c>
      <c r="MOC1793" s="62">
        <v>53131609</v>
      </c>
      <c r="MOD1793" s="62">
        <v>53131609</v>
      </c>
      <c r="MOE1793" s="62">
        <v>53131609</v>
      </c>
      <c r="MOF1793" s="62">
        <v>53131609</v>
      </c>
      <c r="MOG1793" s="62">
        <v>53131609</v>
      </c>
      <c r="MOH1793" s="62">
        <v>53131609</v>
      </c>
      <c r="MOI1793" s="62">
        <v>53131609</v>
      </c>
      <c r="MOJ1793" s="62">
        <v>53131609</v>
      </c>
      <c r="MOK1793" s="62">
        <v>53131609</v>
      </c>
      <c r="MOL1793" s="62">
        <v>53131609</v>
      </c>
      <c r="MOM1793" s="62">
        <v>53131609</v>
      </c>
      <c r="MON1793" s="62">
        <v>53131609</v>
      </c>
      <c r="MOO1793" s="62">
        <v>53131609</v>
      </c>
      <c r="MOP1793" s="62">
        <v>53131609</v>
      </c>
      <c r="MOQ1793" s="62">
        <v>53131609</v>
      </c>
      <c r="MOR1793" s="62">
        <v>53131609</v>
      </c>
      <c r="MOS1793" s="62">
        <v>53131609</v>
      </c>
      <c r="MOT1793" s="62">
        <v>53131609</v>
      </c>
      <c r="MOU1793" s="62">
        <v>53131609</v>
      </c>
      <c r="MOV1793" s="62">
        <v>53131609</v>
      </c>
      <c r="MOW1793" s="62">
        <v>53131609</v>
      </c>
      <c r="MOX1793" s="62">
        <v>53131609</v>
      </c>
      <c r="MOY1793" s="62">
        <v>53131609</v>
      </c>
      <c r="MOZ1793" s="62">
        <v>53131609</v>
      </c>
      <c r="MPA1793" s="62">
        <v>53131609</v>
      </c>
      <c r="MPB1793" s="62">
        <v>53131609</v>
      </c>
      <c r="MPC1793" s="62">
        <v>53131609</v>
      </c>
      <c r="MPD1793" s="62">
        <v>53131609</v>
      </c>
      <c r="MPE1793" s="62">
        <v>53131609</v>
      </c>
      <c r="MPF1793" s="62">
        <v>53131609</v>
      </c>
      <c r="MPG1793" s="62">
        <v>53131609</v>
      </c>
      <c r="MPH1793" s="62">
        <v>53131609</v>
      </c>
      <c r="MPI1793" s="62">
        <v>53131609</v>
      </c>
      <c r="MPJ1793" s="62">
        <v>53131609</v>
      </c>
      <c r="MPK1793" s="62">
        <v>53131609</v>
      </c>
      <c r="MPL1793" s="62">
        <v>53131609</v>
      </c>
      <c r="MPM1793" s="62">
        <v>53131609</v>
      </c>
      <c r="MPN1793" s="62">
        <v>53131609</v>
      </c>
      <c r="MPO1793" s="62">
        <v>53131609</v>
      </c>
      <c r="MPP1793" s="62">
        <v>53131609</v>
      </c>
      <c r="MPQ1793" s="62">
        <v>53131609</v>
      </c>
      <c r="MPR1793" s="62">
        <v>53131609</v>
      </c>
      <c r="MPS1793" s="62">
        <v>53131609</v>
      </c>
      <c r="MPT1793" s="62">
        <v>53131609</v>
      </c>
      <c r="MPU1793" s="62">
        <v>53131609</v>
      </c>
      <c r="MPV1793" s="62">
        <v>53131609</v>
      </c>
      <c r="MPW1793" s="62">
        <v>53131609</v>
      </c>
      <c r="MPX1793" s="62">
        <v>53131609</v>
      </c>
      <c r="MPY1793" s="62">
        <v>53131609</v>
      </c>
      <c r="MPZ1793" s="62">
        <v>53131609</v>
      </c>
      <c r="MQA1793" s="62">
        <v>53131609</v>
      </c>
      <c r="MQB1793" s="62">
        <v>53131609</v>
      </c>
      <c r="MQC1793" s="62">
        <v>53131609</v>
      </c>
      <c r="MQD1793" s="62">
        <v>53131609</v>
      </c>
      <c r="MQE1793" s="62">
        <v>53131609</v>
      </c>
      <c r="MQF1793" s="62">
        <v>53131609</v>
      </c>
      <c r="MQG1793" s="62">
        <v>53131609</v>
      </c>
      <c r="MQH1793" s="62">
        <v>53131609</v>
      </c>
      <c r="MQI1793" s="62">
        <v>53131609</v>
      </c>
      <c r="MQJ1793" s="62">
        <v>53131609</v>
      </c>
      <c r="MQK1793" s="62">
        <v>53131609</v>
      </c>
      <c r="MQL1793" s="62">
        <v>53131609</v>
      </c>
      <c r="MQM1793" s="62">
        <v>53131609</v>
      </c>
      <c r="MQN1793" s="62">
        <v>53131609</v>
      </c>
      <c r="MQO1793" s="62">
        <v>53131609</v>
      </c>
      <c r="MQP1793" s="62">
        <v>53131609</v>
      </c>
      <c r="MQQ1793" s="62">
        <v>53131609</v>
      </c>
      <c r="MQR1793" s="62">
        <v>53131609</v>
      </c>
      <c r="MQS1793" s="62">
        <v>53131609</v>
      </c>
      <c r="MQT1793" s="62">
        <v>53131609</v>
      </c>
      <c r="MQU1793" s="62">
        <v>53131609</v>
      </c>
      <c r="MQV1793" s="62">
        <v>53131609</v>
      </c>
      <c r="MQW1793" s="62">
        <v>53131609</v>
      </c>
      <c r="MQX1793" s="62">
        <v>53131609</v>
      </c>
      <c r="MQY1793" s="62">
        <v>53131609</v>
      </c>
      <c r="MQZ1793" s="62">
        <v>53131609</v>
      </c>
      <c r="MRA1793" s="62">
        <v>53131609</v>
      </c>
      <c r="MRB1793" s="62">
        <v>53131609</v>
      </c>
      <c r="MRC1793" s="62">
        <v>53131609</v>
      </c>
      <c r="MRD1793" s="62">
        <v>53131609</v>
      </c>
      <c r="MRE1793" s="62">
        <v>53131609</v>
      </c>
      <c r="MRF1793" s="62">
        <v>53131609</v>
      </c>
      <c r="MRG1793" s="62">
        <v>53131609</v>
      </c>
      <c r="MRH1793" s="62">
        <v>53131609</v>
      </c>
      <c r="MRI1793" s="62">
        <v>53131609</v>
      </c>
      <c r="MRJ1793" s="62">
        <v>53131609</v>
      </c>
      <c r="MRK1793" s="62">
        <v>53131609</v>
      </c>
      <c r="MRL1793" s="62">
        <v>53131609</v>
      </c>
      <c r="MRM1793" s="62">
        <v>53131609</v>
      </c>
      <c r="MRN1793" s="62">
        <v>53131609</v>
      </c>
      <c r="MRO1793" s="62">
        <v>53131609</v>
      </c>
      <c r="MRP1793" s="62">
        <v>53131609</v>
      </c>
      <c r="MRQ1793" s="62">
        <v>53131609</v>
      </c>
      <c r="MRR1793" s="62">
        <v>53131609</v>
      </c>
      <c r="MRS1793" s="62">
        <v>53131609</v>
      </c>
      <c r="MRT1793" s="62">
        <v>53131609</v>
      </c>
      <c r="MRU1793" s="62">
        <v>53131609</v>
      </c>
      <c r="MRV1793" s="62">
        <v>53131609</v>
      </c>
      <c r="MRW1793" s="62">
        <v>53131609</v>
      </c>
      <c r="MRX1793" s="62">
        <v>53131609</v>
      </c>
      <c r="MRY1793" s="62">
        <v>53131609</v>
      </c>
      <c r="MRZ1793" s="62">
        <v>53131609</v>
      </c>
      <c r="MSA1793" s="62">
        <v>53131609</v>
      </c>
      <c r="MSB1793" s="62">
        <v>53131609</v>
      </c>
      <c r="MSC1793" s="62">
        <v>53131609</v>
      </c>
      <c r="MSD1793" s="62">
        <v>53131609</v>
      </c>
      <c r="MSE1793" s="62">
        <v>53131609</v>
      </c>
      <c r="MSF1793" s="62">
        <v>53131609</v>
      </c>
      <c r="MSG1793" s="62">
        <v>53131609</v>
      </c>
      <c r="MSH1793" s="62">
        <v>53131609</v>
      </c>
      <c r="MSI1793" s="62">
        <v>53131609</v>
      </c>
      <c r="MSJ1793" s="62">
        <v>53131609</v>
      </c>
      <c r="MSK1793" s="62">
        <v>53131609</v>
      </c>
      <c r="MSL1793" s="62">
        <v>53131609</v>
      </c>
      <c r="MSM1793" s="62">
        <v>53131609</v>
      </c>
      <c r="MSN1793" s="62">
        <v>53131609</v>
      </c>
      <c r="MSO1793" s="62">
        <v>53131609</v>
      </c>
      <c r="MSP1793" s="62">
        <v>53131609</v>
      </c>
      <c r="MSQ1793" s="62">
        <v>53131609</v>
      </c>
      <c r="MSR1793" s="62">
        <v>53131609</v>
      </c>
      <c r="MSS1793" s="62">
        <v>53131609</v>
      </c>
      <c r="MST1793" s="62">
        <v>53131609</v>
      </c>
      <c r="MSU1793" s="62">
        <v>53131609</v>
      </c>
      <c r="MSV1793" s="62">
        <v>53131609</v>
      </c>
      <c r="MSW1793" s="62">
        <v>53131609</v>
      </c>
      <c r="MSX1793" s="62">
        <v>53131609</v>
      </c>
      <c r="MSY1793" s="62">
        <v>53131609</v>
      </c>
      <c r="MSZ1793" s="62">
        <v>53131609</v>
      </c>
      <c r="MTA1793" s="62">
        <v>53131609</v>
      </c>
      <c r="MTB1793" s="62">
        <v>53131609</v>
      </c>
      <c r="MTC1793" s="62">
        <v>53131609</v>
      </c>
      <c r="MTD1793" s="62">
        <v>53131609</v>
      </c>
      <c r="MTE1793" s="62">
        <v>53131609</v>
      </c>
      <c r="MTF1793" s="62">
        <v>53131609</v>
      </c>
      <c r="MTG1793" s="62">
        <v>53131609</v>
      </c>
      <c r="MTH1793" s="62">
        <v>53131609</v>
      </c>
      <c r="MTI1793" s="62">
        <v>53131609</v>
      </c>
      <c r="MTJ1793" s="62">
        <v>53131609</v>
      </c>
      <c r="MTK1793" s="62">
        <v>53131609</v>
      </c>
      <c r="MTL1793" s="62">
        <v>53131609</v>
      </c>
      <c r="MTM1793" s="62">
        <v>53131609</v>
      </c>
      <c r="MTN1793" s="62">
        <v>53131609</v>
      </c>
      <c r="MTO1793" s="62">
        <v>53131609</v>
      </c>
      <c r="MTP1793" s="62">
        <v>53131609</v>
      </c>
      <c r="MTQ1793" s="62">
        <v>53131609</v>
      </c>
      <c r="MTR1793" s="62">
        <v>53131609</v>
      </c>
      <c r="MTS1793" s="62">
        <v>53131609</v>
      </c>
      <c r="MTT1793" s="62">
        <v>53131609</v>
      </c>
      <c r="MTU1793" s="62">
        <v>53131609</v>
      </c>
      <c r="MTV1793" s="62">
        <v>53131609</v>
      </c>
      <c r="MTW1793" s="62">
        <v>53131609</v>
      </c>
      <c r="MTX1793" s="62">
        <v>53131609</v>
      </c>
      <c r="MTY1793" s="62">
        <v>53131609</v>
      </c>
      <c r="MTZ1793" s="62">
        <v>53131609</v>
      </c>
      <c r="MUA1793" s="62">
        <v>53131609</v>
      </c>
      <c r="MUB1793" s="62">
        <v>53131609</v>
      </c>
      <c r="MUC1793" s="62">
        <v>53131609</v>
      </c>
      <c r="MUD1793" s="62">
        <v>53131609</v>
      </c>
      <c r="MUE1793" s="62">
        <v>53131609</v>
      </c>
      <c r="MUF1793" s="62">
        <v>53131609</v>
      </c>
      <c r="MUG1793" s="62">
        <v>53131609</v>
      </c>
      <c r="MUH1793" s="62">
        <v>53131609</v>
      </c>
      <c r="MUI1793" s="62">
        <v>53131609</v>
      </c>
      <c r="MUJ1793" s="62">
        <v>53131609</v>
      </c>
      <c r="MUK1793" s="62">
        <v>53131609</v>
      </c>
      <c r="MUL1793" s="62">
        <v>53131609</v>
      </c>
      <c r="MUM1793" s="62">
        <v>53131609</v>
      </c>
      <c r="MUN1793" s="62">
        <v>53131609</v>
      </c>
      <c r="MUO1793" s="62">
        <v>53131609</v>
      </c>
      <c r="MUP1793" s="62">
        <v>53131609</v>
      </c>
      <c r="MUQ1793" s="62">
        <v>53131609</v>
      </c>
      <c r="MUR1793" s="62">
        <v>53131609</v>
      </c>
      <c r="MUS1793" s="62">
        <v>53131609</v>
      </c>
      <c r="MUT1793" s="62">
        <v>53131609</v>
      </c>
      <c r="MUU1793" s="62">
        <v>53131609</v>
      </c>
      <c r="MUV1793" s="62">
        <v>53131609</v>
      </c>
      <c r="MUW1793" s="62">
        <v>53131609</v>
      </c>
      <c r="MUX1793" s="62">
        <v>53131609</v>
      </c>
      <c r="MUY1793" s="62">
        <v>53131609</v>
      </c>
      <c r="MUZ1793" s="62">
        <v>53131609</v>
      </c>
      <c r="MVA1793" s="62">
        <v>53131609</v>
      </c>
      <c r="MVB1793" s="62">
        <v>53131609</v>
      </c>
      <c r="MVC1793" s="62">
        <v>53131609</v>
      </c>
      <c r="MVD1793" s="62">
        <v>53131609</v>
      </c>
      <c r="MVE1793" s="62">
        <v>53131609</v>
      </c>
      <c r="MVF1793" s="62">
        <v>53131609</v>
      </c>
      <c r="MVG1793" s="62">
        <v>53131609</v>
      </c>
      <c r="MVH1793" s="62">
        <v>53131609</v>
      </c>
      <c r="MVI1793" s="62">
        <v>53131609</v>
      </c>
      <c r="MVJ1793" s="62">
        <v>53131609</v>
      </c>
      <c r="MVK1793" s="62">
        <v>53131609</v>
      </c>
      <c r="MVL1793" s="62">
        <v>53131609</v>
      </c>
      <c r="MVM1793" s="62">
        <v>53131609</v>
      </c>
      <c r="MVN1793" s="62">
        <v>53131609</v>
      </c>
      <c r="MVO1793" s="62">
        <v>53131609</v>
      </c>
      <c r="MVP1793" s="62">
        <v>53131609</v>
      </c>
      <c r="MVQ1793" s="62">
        <v>53131609</v>
      </c>
      <c r="MVR1793" s="62">
        <v>53131609</v>
      </c>
      <c r="MVS1793" s="62">
        <v>53131609</v>
      </c>
      <c r="MVT1793" s="62">
        <v>53131609</v>
      </c>
      <c r="MVU1793" s="62">
        <v>53131609</v>
      </c>
      <c r="MVV1793" s="62">
        <v>53131609</v>
      </c>
      <c r="MVW1793" s="62">
        <v>53131609</v>
      </c>
      <c r="MVX1793" s="62">
        <v>53131609</v>
      </c>
      <c r="MVY1793" s="62">
        <v>53131609</v>
      </c>
      <c r="MVZ1793" s="62">
        <v>53131609</v>
      </c>
      <c r="MWA1793" s="62">
        <v>53131609</v>
      </c>
      <c r="MWB1793" s="62">
        <v>53131609</v>
      </c>
      <c r="MWC1793" s="62">
        <v>53131609</v>
      </c>
      <c r="MWD1793" s="62">
        <v>53131609</v>
      </c>
      <c r="MWE1793" s="62">
        <v>53131609</v>
      </c>
      <c r="MWF1793" s="62">
        <v>53131609</v>
      </c>
      <c r="MWG1793" s="62">
        <v>53131609</v>
      </c>
      <c r="MWH1793" s="62">
        <v>53131609</v>
      </c>
      <c r="MWI1793" s="62">
        <v>53131609</v>
      </c>
      <c r="MWJ1793" s="62">
        <v>53131609</v>
      </c>
      <c r="MWK1793" s="62">
        <v>53131609</v>
      </c>
      <c r="MWL1793" s="62">
        <v>53131609</v>
      </c>
      <c r="MWM1793" s="62">
        <v>53131609</v>
      </c>
      <c r="MWN1793" s="62">
        <v>53131609</v>
      </c>
      <c r="MWO1793" s="62">
        <v>53131609</v>
      </c>
      <c r="MWP1793" s="62">
        <v>53131609</v>
      </c>
      <c r="MWQ1793" s="62">
        <v>53131609</v>
      </c>
      <c r="MWR1793" s="62">
        <v>53131609</v>
      </c>
      <c r="MWS1793" s="62">
        <v>53131609</v>
      </c>
      <c r="MWT1793" s="62">
        <v>53131609</v>
      </c>
      <c r="MWU1793" s="62">
        <v>53131609</v>
      </c>
      <c r="MWV1793" s="62">
        <v>53131609</v>
      </c>
      <c r="MWW1793" s="62">
        <v>53131609</v>
      </c>
      <c r="MWX1793" s="62">
        <v>53131609</v>
      </c>
      <c r="MWY1793" s="62">
        <v>53131609</v>
      </c>
      <c r="MWZ1793" s="62">
        <v>53131609</v>
      </c>
      <c r="MXA1793" s="62">
        <v>53131609</v>
      </c>
      <c r="MXB1793" s="62">
        <v>53131609</v>
      </c>
      <c r="MXC1793" s="62">
        <v>53131609</v>
      </c>
      <c r="MXD1793" s="62">
        <v>53131609</v>
      </c>
      <c r="MXE1793" s="62">
        <v>53131609</v>
      </c>
      <c r="MXF1793" s="62">
        <v>53131609</v>
      </c>
      <c r="MXG1793" s="62">
        <v>53131609</v>
      </c>
      <c r="MXH1793" s="62">
        <v>53131609</v>
      </c>
      <c r="MXI1793" s="62">
        <v>53131609</v>
      </c>
      <c r="MXJ1793" s="62">
        <v>53131609</v>
      </c>
      <c r="MXK1793" s="62">
        <v>53131609</v>
      </c>
      <c r="MXL1793" s="62">
        <v>53131609</v>
      </c>
      <c r="MXM1793" s="62">
        <v>53131609</v>
      </c>
      <c r="MXN1793" s="62">
        <v>53131609</v>
      </c>
      <c r="MXO1793" s="62">
        <v>53131609</v>
      </c>
      <c r="MXP1793" s="62">
        <v>53131609</v>
      </c>
      <c r="MXQ1793" s="62">
        <v>53131609</v>
      </c>
      <c r="MXR1793" s="62">
        <v>53131609</v>
      </c>
      <c r="MXS1793" s="62">
        <v>53131609</v>
      </c>
      <c r="MXT1793" s="62">
        <v>53131609</v>
      </c>
      <c r="MXU1793" s="62">
        <v>53131609</v>
      </c>
      <c r="MXV1793" s="62">
        <v>53131609</v>
      </c>
      <c r="MXW1793" s="62">
        <v>53131609</v>
      </c>
      <c r="MXX1793" s="62">
        <v>53131609</v>
      </c>
      <c r="MXY1793" s="62">
        <v>53131609</v>
      </c>
      <c r="MXZ1793" s="62">
        <v>53131609</v>
      </c>
      <c r="MYA1793" s="62">
        <v>53131609</v>
      </c>
      <c r="MYB1793" s="62">
        <v>53131609</v>
      </c>
      <c r="MYC1793" s="62">
        <v>53131609</v>
      </c>
      <c r="MYD1793" s="62">
        <v>53131609</v>
      </c>
      <c r="MYE1793" s="62">
        <v>53131609</v>
      </c>
      <c r="MYF1793" s="62">
        <v>53131609</v>
      </c>
      <c r="MYG1793" s="62">
        <v>53131609</v>
      </c>
      <c r="MYH1793" s="62">
        <v>53131609</v>
      </c>
      <c r="MYI1793" s="62">
        <v>53131609</v>
      </c>
      <c r="MYJ1793" s="62">
        <v>53131609</v>
      </c>
      <c r="MYK1793" s="62">
        <v>53131609</v>
      </c>
      <c r="MYL1793" s="62">
        <v>53131609</v>
      </c>
      <c r="MYM1793" s="62">
        <v>53131609</v>
      </c>
      <c r="MYN1793" s="62">
        <v>53131609</v>
      </c>
      <c r="MYO1793" s="62">
        <v>53131609</v>
      </c>
      <c r="MYP1793" s="62">
        <v>53131609</v>
      </c>
      <c r="MYQ1793" s="62">
        <v>53131609</v>
      </c>
      <c r="MYR1793" s="62">
        <v>53131609</v>
      </c>
      <c r="MYS1793" s="62">
        <v>53131609</v>
      </c>
      <c r="MYT1793" s="62">
        <v>53131609</v>
      </c>
      <c r="MYU1793" s="62">
        <v>53131609</v>
      </c>
      <c r="MYV1793" s="62">
        <v>53131609</v>
      </c>
      <c r="MYW1793" s="62">
        <v>53131609</v>
      </c>
      <c r="MYX1793" s="62">
        <v>53131609</v>
      </c>
      <c r="MYY1793" s="62">
        <v>53131609</v>
      </c>
      <c r="MYZ1793" s="62">
        <v>53131609</v>
      </c>
      <c r="MZA1793" s="62">
        <v>53131609</v>
      </c>
      <c r="MZB1793" s="62">
        <v>53131609</v>
      </c>
      <c r="MZC1793" s="62">
        <v>53131609</v>
      </c>
      <c r="MZD1793" s="62">
        <v>53131609</v>
      </c>
      <c r="MZE1793" s="62">
        <v>53131609</v>
      </c>
      <c r="MZF1793" s="62">
        <v>53131609</v>
      </c>
      <c r="MZG1793" s="62">
        <v>53131609</v>
      </c>
      <c r="MZH1793" s="62">
        <v>53131609</v>
      </c>
      <c r="MZI1793" s="62">
        <v>53131609</v>
      </c>
      <c r="MZJ1793" s="62">
        <v>53131609</v>
      </c>
      <c r="MZK1793" s="62">
        <v>53131609</v>
      </c>
      <c r="MZL1793" s="62">
        <v>53131609</v>
      </c>
      <c r="MZM1793" s="62">
        <v>53131609</v>
      </c>
      <c r="MZN1793" s="62">
        <v>53131609</v>
      </c>
      <c r="MZO1793" s="62">
        <v>53131609</v>
      </c>
      <c r="MZP1793" s="62">
        <v>53131609</v>
      </c>
      <c r="MZQ1793" s="62">
        <v>53131609</v>
      </c>
      <c r="MZR1793" s="62">
        <v>53131609</v>
      </c>
      <c r="MZS1793" s="62">
        <v>53131609</v>
      </c>
      <c r="MZT1793" s="62">
        <v>53131609</v>
      </c>
      <c r="MZU1793" s="62">
        <v>53131609</v>
      </c>
      <c r="MZV1793" s="62">
        <v>53131609</v>
      </c>
      <c r="MZW1793" s="62">
        <v>53131609</v>
      </c>
      <c r="MZX1793" s="62">
        <v>53131609</v>
      </c>
      <c r="MZY1793" s="62">
        <v>53131609</v>
      </c>
      <c r="MZZ1793" s="62">
        <v>53131609</v>
      </c>
      <c r="NAA1793" s="62">
        <v>53131609</v>
      </c>
      <c r="NAB1793" s="62">
        <v>53131609</v>
      </c>
      <c r="NAC1793" s="62">
        <v>53131609</v>
      </c>
      <c r="NAD1793" s="62">
        <v>53131609</v>
      </c>
      <c r="NAE1793" s="62">
        <v>53131609</v>
      </c>
      <c r="NAF1793" s="62">
        <v>53131609</v>
      </c>
      <c r="NAG1793" s="62">
        <v>53131609</v>
      </c>
      <c r="NAH1793" s="62">
        <v>53131609</v>
      </c>
      <c r="NAI1793" s="62">
        <v>53131609</v>
      </c>
      <c r="NAJ1793" s="62">
        <v>53131609</v>
      </c>
      <c r="NAK1793" s="62">
        <v>53131609</v>
      </c>
      <c r="NAL1793" s="62">
        <v>53131609</v>
      </c>
      <c r="NAM1793" s="62">
        <v>53131609</v>
      </c>
      <c r="NAN1793" s="62">
        <v>53131609</v>
      </c>
      <c r="NAO1793" s="62">
        <v>53131609</v>
      </c>
      <c r="NAP1793" s="62">
        <v>53131609</v>
      </c>
      <c r="NAQ1793" s="62">
        <v>53131609</v>
      </c>
      <c r="NAR1793" s="62">
        <v>53131609</v>
      </c>
      <c r="NAS1793" s="62">
        <v>53131609</v>
      </c>
      <c r="NAT1793" s="62">
        <v>53131609</v>
      </c>
      <c r="NAU1793" s="62">
        <v>53131609</v>
      </c>
      <c r="NAV1793" s="62">
        <v>53131609</v>
      </c>
      <c r="NAW1793" s="62">
        <v>53131609</v>
      </c>
      <c r="NAX1793" s="62">
        <v>53131609</v>
      </c>
      <c r="NAY1793" s="62">
        <v>53131609</v>
      </c>
      <c r="NAZ1793" s="62">
        <v>53131609</v>
      </c>
      <c r="NBA1793" s="62">
        <v>53131609</v>
      </c>
      <c r="NBB1793" s="62">
        <v>53131609</v>
      </c>
      <c r="NBC1793" s="62">
        <v>53131609</v>
      </c>
      <c r="NBD1793" s="62">
        <v>53131609</v>
      </c>
      <c r="NBE1793" s="62">
        <v>53131609</v>
      </c>
      <c r="NBF1793" s="62">
        <v>53131609</v>
      </c>
      <c r="NBG1793" s="62">
        <v>53131609</v>
      </c>
      <c r="NBH1793" s="62">
        <v>53131609</v>
      </c>
      <c r="NBI1793" s="62">
        <v>53131609</v>
      </c>
      <c r="NBJ1793" s="62">
        <v>53131609</v>
      </c>
      <c r="NBK1793" s="62">
        <v>53131609</v>
      </c>
      <c r="NBL1793" s="62">
        <v>53131609</v>
      </c>
      <c r="NBM1793" s="62">
        <v>53131609</v>
      </c>
      <c r="NBN1793" s="62">
        <v>53131609</v>
      </c>
      <c r="NBO1793" s="62">
        <v>53131609</v>
      </c>
      <c r="NBP1793" s="62">
        <v>53131609</v>
      </c>
      <c r="NBQ1793" s="62">
        <v>53131609</v>
      </c>
      <c r="NBR1793" s="62">
        <v>53131609</v>
      </c>
      <c r="NBS1793" s="62">
        <v>53131609</v>
      </c>
      <c r="NBT1793" s="62">
        <v>53131609</v>
      </c>
      <c r="NBU1793" s="62">
        <v>53131609</v>
      </c>
      <c r="NBV1793" s="62">
        <v>53131609</v>
      </c>
      <c r="NBW1793" s="62">
        <v>53131609</v>
      </c>
      <c r="NBX1793" s="62">
        <v>53131609</v>
      </c>
      <c r="NBY1793" s="62">
        <v>53131609</v>
      </c>
      <c r="NBZ1793" s="62">
        <v>53131609</v>
      </c>
      <c r="NCA1793" s="62">
        <v>53131609</v>
      </c>
      <c r="NCB1793" s="62">
        <v>53131609</v>
      </c>
      <c r="NCC1793" s="62">
        <v>53131609</v>
      </c>
      <c r="NCD1793" s="62">
        <v>53131609</v>
      </c>
      <c r="NCE1793" s="62">
        <v>53131609</v>
      </c>
      <c r="NCF1793" s="62">
        <v>53131609</v>
      </c>
      <c r="NCG1793" s="62">
        <v>53131609</v>
      </c>
      <c r="NCH1793" s="62">
        <v>53131609</v>
      </c>
      <c r="NCI1793" s="62">
        <v>53131609</v>
      </c>
      <c r="NCJ1793" s="62">
        <v>53131609</v>
      </c>
      <c r="NCK1793" s="62">
        <v>53131609</v>
      </c>
      <c r="NCL1793" s="62">
        <v>53131609</v>
      </c>
      <c r="NCM1793" s="62">
        <v>53131609</v>
      </c>
      <c r="NCN1793" s="62">
        <v>53131609</v>
      </c>
      <c r="NCO1793" s="62">
        <v>53131609</v>
      </c>
      <c r="NCP1793" s="62">
        <v>53131609</v>
      </c>
      <c r="NCQ1793" s="62">
        <v>53131609</v>
      </c>
      <c r="NCR1793" s="62">
        <v>53131609</v>
      </c>
      <c r="NCS1793" s="62">
        <v>53131609</v>
      </c>
      <c r="NCT1793" s="62">
        <v>53131609</v>
      </c>
      <c r="NCU1793" s="62">
        <v>53131609</v>
      </c>
      <c r="NCV1793" s="62">
        <v>53131609</v>
      </c>
      <c r="NCW1793" s="62">
        <v>53131609</v>
      </c>
      <c r="NCX1793" s="62">
        <v>53131609</v>
      </c>
      <c r="NCY1793" s="62">
        <v>53131609</v>
      </c>
      <c r="NCZ1793" s="62">
        <v>53131609</v>
      </c>
      <c r="NDA1793" s="62">
        <v>53131609</v>
      </c>
      <c r="NDB1793" s="62">
        <v>53131609</v>
      </c>
      <c r="NDC1793" s="62">
        <v>53131609</v>
      </c>
      <c r="NDD1793" s="62">
        <v>53131609</v>
      </c>
      <c r="NDE1793" s="62">
        <v>53131609</v>
      </c>
      <c r="NDF1793" s="62">
        <v>53131609</v>
      </c>
      <c r="NDG1793" s="62">
        <v>53131609</v>
      </c>
      <c r="NDH1793" s="62">
        <v>53131609</v>
      </c>
      <c r="NDI1793" s="62">
        <v>53131609</v>
      </c>
      <c r="NDJ1793" s="62">
        <v>53131609</v>
      </c>
      <c r="NDK1793" s="62">
        <v>53131609</v>
      </c>
      <c r="NDL1793" s="62">
        <v>53131609</v>
      </c>
      <c r="NDM1793" s="62">
        <v>53131609</v>
      </c>
      <c r="NDN1793" s="62">
        <v>53131609</v>
      </c>
      <c r="NDO1793" s="62">
        <v>53131609</v>
      </c>
      <c r="NDP1793" s="62">
        <v>53131609</v>
      </c>
      <c r="NDQ1793" s="62">
        <v>53131609</v>
      </c>
      <c r="NDR1793" s="62">
        <v>53131609</v>
      </c>
      <c r="NDS1793" s="62">
        <v>53131609</v>
      </c>
      <c r="NDT1793" s="62">
        <v>53131609</v>
      </c>
      <c r="NDU1793" s="62">
        <v>53131609</v>
      </c>
      <c r="NDV1793" s="62">
        <v>53131609</v>
      </c>
      <c r="NDW1793" s="62">
        <v>53131609</v>
      </c>
      <c r="NDX1793" s="62">
        <v>53131609</v>
      </c>
      <c r="NDY1793" s="62">
        <v>53131609</v>
      </c>
      <c r="NDZ1793" s="62">
        <v>53131609</v>
      </c>
      <c r="NEA1793" s="62">
        <v>53131609</v>
      </c>
      <c r="NEB1793" s="62">
        <v>53131609</v>
      </c>
      <c r="NEC1793" s="62">
        <v>53131609</v>
      </c>
      <c r="NED1793" s="62">
        <v>53131609</v>
      </c>
      <c r="NEE1793" s="62">
        <v>53131609</v>
      </c>
      <c r="NEF1793" s="62">
        <v>53131609</v>
      </c>
      <c r="NEG1793" s="62">
        <v>53131609</v>
      </c>
      <c r="NEH1793" s="62">
        <v>53131609</v>
      </c>
      <c r="NEI1793" s="62">
        <v>53131609</v>
      </c>
      <c r="NEJ1793" s="62">
        <v>53131609</v>
      </c>
      <c r="NEK1793" s="62">
        <v>53131609</v>
      </c>
      <c r="NEL1793" s="62">
        <v>53131609</v>
      </c>
      <c r="NEM1793" s="62">
        <v>53131609</v>
      </c>
      <c r="NEN1793" s="62">
        <v>53131609</v>
      </c>
      <c r="NEO1793" s="62">
        <v>53131609</v>
      </c>
      <c r="NEP1793" s="62">
        <v>53131609</v>
      </c>
      <c r="NEQ1793" s="62">
        <v>53131609</v>
      </c>
      <c r="NER1793" s="62">
        <v>53131609</v>
      </c>
      <c r="NES1793" s="62">
        <v>53131609</v>
      </c>
      <c r="NET1793" s="62">
        <v>53131609</v>
      </c>
      <c r="NEU1793" s="62">
        <v>53131609</v>
      </c>
      <c r="NEV1793" s="62">
        <v>53131609</v>
      </c>
      <c r="NEW1793" s="62">
        <v>53131609</v>
      </c>
      <c r="NEX1793" s="62">
        <v>53131609</v>
      </c>
      <c r="NEY1793" s="62">
        <v>53131609</v>
      </c>
      <c r="NEZ1793" s="62">
        <v>53131609</v>
      </c>
      <c r="NFA1793" s="62">
        <v>53131609</v>
      </c>
      <c r="NFB1793" s="62">
        <v>53131609</v>
      </c>
      <c r="NFC1793" s="62">
        <v>53131609</v>
      </c>
      <c r="NFD1793" s="62">
        <v>53131609</v>
      </c>
      <c r="NFE1793" s="62">
        <v>53131609</v>
      </c>
      <c r="NFF1793" s="62">
        <v>53131609</v>
      </c>
      <c r="NFG1793" s="62">
        <v>53131609</v>
      </c>
      <c r="NFH1793" s="62">
        <v>53131609</v>
      </c>
      <c r="NFI1793" s="62">
        <v>53131609</v>
      </c>
      <c r="NFJ1793" s="62">
        <v>53131609</v>
      </c>
      <c r="NFK1793" s="62">
        <v>53131609</v>
      </c>
      <c r="NFL1793" s="62">
        <v>53131609</v>
      </c>
      <c r="NFM1793" s="62">
        <v>53131609</v>
      </c>
      <c r="NFN1793" s="62">
        <v>53131609</v>
      </c>
      <c r="NFO1793" s="62">
        <v>53131609</v>
      </c>
      <c r="NFP1793" s="62">
        <v>53131609</v>
      </c>
      <c r="NFQ1793" s="62">
        <v>53131609</v>
      </c>
      <c r="NFR1793" s="62">
        <v>53131609</v>
      </c>
      <c r="NFS1793" s="62">
        <v>53131609</v>
      </c>
      <c r="NFT1793" s="62">
        <v>53131609</v>
      </c>
      <c r="NFU1793" s="62">
        <v>53131609</v>
      </c>
      <c r="NFV1793" s="62">
        <v>53131609</v>
      </c>
      <c r="NFW1793" s="62">
        <v>53131609</v>
      </c>
      <c r="NFX1793" s="62">
        <v>53131609</v>
      </c>
      <c r="NFY1793" s="62">
        <v>53131609</v>
      </c>
      <c r="NFZ1793" s="62">
        <v>53131609</v>
      </c>
      <c r="NGA1793" s="62">
        <v>53131609</v>
      </c>
      <c r="NGB1793" s="62">
        <v>53131609</v>
      </c>
      <c r="NGC1793" s="62">
        <v>53131609</v>
      </c>
      <c r="NGD1793" s="62">
        <v>53131609</v>
      </c>
      <c r="NGE1793" s="62">
        <v>53131609</v>
      </c>
      <c r="NGF1793" s="62">
        <v>53131609</v>
      </c>
      <c r="NGG1793" s="62">
        <v>53131609</v>
      </c>
      <c r="NGH1793" s="62">
        <v>53131609</v>
      </c>
      <c r="NGI1793" s="62">
        <v>53131609</v>
      </c>
      <c r="NGJ1793" s="62">
        <v>53131609</v>
      </c>
      <c r="NGK1793" s="62">
        <v>53131609</v>
      </c>
      <c r="NGL1793" s="62">
        <v>53131609</v>
      </c>
      <c r="NGM1793" s="62">
        <v>53131609</v>
      </c>
      <c r="NGN1793" s="62">
        <v>53131609</v>
      </c>
      <c r="NGO1793" s="62">
        <v>53131609</v>
      </c>
      <c r="NGP1793" s="62">
        <v>53131609</v>
      </c>
      <c r="NGQ1793" s="62">
        <v>53131609</v>
      </c>
      <c r="NGR1793" s="62">
        <v>53131609</v>
      </c>
      <c r="NGS1793" s="62">
        <v>53131609</v>
      </c>
      <c r="NGT1793" s="62">
        <v>53131609</v>
      </c>
      <c r="NGU1793" s="62">
        <v>53131609</v>
      </c>
      <c r="NGV1793" s="62">
        <v>53131609</v>
      </c>
      <c r="NGW1793" s="62">
        <v>53131609</v>
      </c>
      <c r="NGX1793" s="62">
        <v>53131609</v>
      </c>
      <c r="NGY1793" s="62">
        <v>53131609</v>
      </c>
      <c r="NGZ1793" s="62">
        <v>53131609</v>
      </c>
      <c r="NHA1793" s="62">
        <v>53131609</v>
      </c>
      <c r="NHB1793" s="62">
        <v>53131609</v>
      </c>
      <c r="NHC1793" s="62">
        <v>53131609</v>
      </c>
      <c r="NHD1793" s="62">
        <v>53131609</v>
      </c>
      <c r="NHE1793" s="62">
        <v>53131609</v>
      </c>
      <c r="NHF1793" s="62">
        <v>53131609</v>
      </c>
      <c r="NHG1793" s="62">
        <v>53131609</v>
      </c>
      <c r="NHH1793" s="62">
        <v>53131609</v>
      </c>
      <c r="NHI1793" s="62">
        <v>53131609</v>
      </c>
      <c r="NHJ1793" s="62">
        <v>53131609</v>
      </c>
      <c r="NHK1793" s="62">
        <v>53131609</v>
      </c>
      <c r="NHL1793" s="62">
        <v>53131609</v>
      </c>
      <c r="NHM1793" s="62">
        <v>53131609</v>
      </c>
      <c r="NHN1793" s="62">
        <v>53131609</v>
      </c>
      <c r="NHO1793" s="62">
        <v>53131609</v>
      </c>
      <c r="NHP1793" s="62">
        <v>53131609</v>
      </c>
      <c r="NHQ1793" s="62">
        <v>53131609</v>
      </c>
      <c r="NHR1793" s="62">
        <v>53131609</v>
      </c>
      <c r="NHS1793" s="62">
        <v>53131609</v>
      </c>
      <c r="NHT1793" s="62">
        <v>53131609</v>
      </c>
      <c r="NHU1793" s="62">
        <v>53131609</v>
      </c>
      <c r="NHV1793" s="62">
        <v>53131609</v>
      </c>
      <c r="NHW1793" s="62">
        <v>53131609</v>
      </c>
      <c r="NHX1793" s="62">
        <v>53131609</v>
      </c>
      <c r="NHY1793" s="62">
        <v>53131609</v>
      </c>
      <c r="NHZ1793" s="62">
        <v>53131609</v>
      </c>
      <c r="NIA1793" s="62">
        <v>53131609</v>
      </c>
      <c r="NIB1793" s="62">
        <v>53131609</v>
      </c>
      <c r="NIC1793" s="62">
        <v>53131609</v>
      </c>
      <c r="NID1793" s="62">
        <v>53131609</v>
      </c>
      <c r="NIE1793" s="62">
        <v>53131609</v>
      </c>
      <c r="NIF1793" s="62">
        <v>53131609</v>
      </c>
      <c r="NIG1793" s="62">
        <v>53131609</v>
      </c>
      <c r="NIH1793" s="62">
        <v>53131609</v>
      </c>
      <c r="NII1793" s="62">
        <v>53131609</v>
      </c>
      <c r="NIJ1793" s="62">
        <v>53131609</v>
      </c>
      <c r="NIK1793" s="62">
        <v>53131609</v>
      </c>
      <c r="NIL1793" s="62">
        <v>53131609</v>
      </c>
      <c r="NIM1793" s="62">
        <v>53131609</v>
      </c>
      <c r="NIN1793" s="62">
        <v>53131609</v>
      </c>
      <c r="NIO1793" s="62">
        <v>53131609</v>
      </c>
      <c r="NIP1793" s="62">
        <v>53131609</v>
      </c>
      <c r="NIQ1793" s="62">
        <v>53131609</v>
      </c>
      <c r="NIR1793" s="62">
        <v>53131609</v>
      </c>
      <c r="NIS1793" s="62">
        <v>53131609</v>
      </c>
      <c r="NIT1793" s="62">
        <v>53131609</v>
      </c>
      <c r="NIU1793" s="62">
        <v>53131609</v>
      </c>
      <c r="NIV1793" s="62">
        <v>53131609</v>
      </c>
      <c r="NIW1793" s="62">
        <v>53131609</v>
      </c>
      <c r="NIX1793" s="62">
        <v>53131609</v>
      </c>
      <c r="NIY1793" s="62">
        <v>53131609</v>
      </c>
      <c r="NIZ1793" s="62">
        <v>53131609</v>
      </c>
      <c r="NJA1793" s="62">
        <v>53131609</v>
      </c>
      <c r="NJB1793" s="62">
        <v>53131609</v>
      </c>
      <c r="NJC1793" s="62">
        <v>53131609</v>
      </c>
      <c r="NJD1793" s="62">
        <v>53131609</v>
      </c>
      <c r="NJE1793" s="62">
        <v>53131609</v>
      </c>
      <c r="NJF1793" s="62">
        <v>53131609</v>
      </c>
      <c r="NJG1793" s="62">
        <v>53131609</v>
      </c>
      <c r="NJH1793" s="62">
        <v>53131609</v>
      </c>
      <c r="NJI1793" s="62">
        <v>53131609</v>
      </c>
      <c r="NJJ1793" s="62">
        <v>53131609</v>
      </c>
      <c r="NJK1793" s="62">
        <v>53131609</v>
      </c>
      <c r="NJL1793" s="62">
        <v>53131609</v>
      </c>
      <c r="NJM1793" s="62">
        <v>53131609</v>
      </c>
      <c r="NJN1793" s="62">
        <v>53131609</v>
      </c>
      <c r="NJO1793" s="62">
        <v>53131609</v>
      </c>
      <c r="NJP1793" s="62">
        <v>53131609</v>
      </c>
      <c r="NJQ1793" s="62">
        <v>53131609</v>
      </c>
      <c r="NJR1793" s="62">
        <v>53131609</v>
      </c>
      <c r="NJS1793" s="62">
        <v>53131609</v>
      </c>
      <c r="NJT1793" s="62">
        <v>53131609</v>
      </c>
      <c r="NJU1793" s="62">
        <v>53131609</v>
      </c>
      <c r="NJV1793" s="62">
        <v>53131609</v>
      </c>
      <c r="NJW1793" s="62">
        <v>53131609</v>
      </c>
      <c r="NJX1793" s="62">
        <v>53131609</v>
      </c>
      <c r="NJY1793" s="62">
        <v>53131609</v>
      </c>
      <c r="NJZ1793" s="62">
        <v>53131609</v>
      </c>
      <c r="NKA1793" s="62">
        <v>53131609</v>
      </c>
      <c r="NKB1793" s="62">
        <v>53131609</v>
      </c>
      <c r="NKC1793" s="62">
        <v>53131609</v>
      </c>
      <c r="NKD1793" s="62">
        <v>53131609</v>
      </c>
      <c r="NKE1793" s="62">
        <v>53131609</v>
      </c>
      <c r="NKF1793" s="62">
        <v>53131609</v>
      </c>
      <c r="NKG1793" s="62">
        <v>53131609</v>
      </c>
      <c r="NKH1793" s="62">
        <v>53131609</v>
      </c>
      <c r="NKI1793" s="62">
        <v>53131609</v>
      </c>
      <c r="NKJ1793" s="62">
        <v>53131609</v>
      </c>
      <c r="NKK1793" s="62">
        <v>53131609</v>
      </c>
      <c r="NKL1793" s="62">
        <v>53131609</v>
      </c>
      <c r="NKM1793" s="62">
        <v>53131609</v>
      </c>
      <c r="NKN1793" s="62">
        <v>53131609</v>
      </c>
      <c r="NKO1793" s="62">
        <v>53131609</v>
      </c>
      <c r="NKP1793" s="62">
        <v>53131609</v>
      </c>
      <c r="NKQ1793" s="62">
        <v>53131609</v>
      </c>
      <c r="NKR1793" s="62">
        <v>53131609</v>
      </c>
      <c r="NKS1793" s="62">
        <v>53131609</v>
      </c>
      <c r="NKT1793" s="62">
        <v>53131609</v>
      </c>
      <c r="NKU1793" s="62">
        <v>53131609</v>
      </c>
      <c r="NKV1793" s="62">
        <v>53131609</v>
      </c>
      <c r="NKW1793" s="62">
        <v>53131609</v>
      </c>
      <c r="NKX1793" s="62">
        <v>53131609</v>
      </c>
      <c r="NKY1793" s="62">
        <v>53131609</v>
      </c>
      <c r="NKZ1793" s="62">
        <v>53131609</v>
      </c>
      <c r="NLA1793" s="62">
        <v>53131609</v>
      </c>
      <c r="NLB1793" s="62">
        <v>53131609</v>
      </c>
      <c r="NLC1793" s="62">
        <v>53131609</v>
      </c>
      <c r="NLD1793" s="62">
        <v>53131609</v>
      </c>
      <c r="NLE1793" s="62">
        <v>53131609</v>
      </c>
      <c r="NLF1793" s="62">
        <v>53131609</v>
      </c>
      <c r="NLG1793" s="62">
        <v>53131609</v>
      </c>
      <c r="NLH1793" s="62">
        <v>53131609</v>
      </c>
      <c r="NLI1793" s="62">
        <v>53131609</v>
      </c>
      <c r="NLJ1793" s="62">
        <v>53131609</v>
      </c>
      <c r="NLK1793" s="62">
        <v>53131609</v>
      </c>
      <c r="NLL1793" s="62">
        <v>53131609</v>
      </c>
      <c r="NLM1793" s="62">
        <v>53131609</v>
      </c>
      <c r="NLN1793" s="62">
        <v>53131609</v>
      </c>
      <c r="NLO1793" s="62">
        <v>53131609</v>
      </c>
      <c r="NLP1793" s="62">
        <v>53131609</v>
      </c>
      <c r="NLQ1793" s="62">
        <v>53131609</v>
      </c>
      <c r="NLR1793" s="62">
        <v>53131609</v>
      </c>
      <c r="NLS1793" s="62">
        <v>53131609</v>
      </c>
      <c r="NLT1793" s="62">
        <v>53131609</v>
      </c>
      <c r="NLU1793" s="62">
        <v>53131609</v>
      </c>
      <c r="NLV1793" s="62">
        <v>53131609</v>
      </c>
      <c r="NLW1793" s="62">
        <v>53131609</v>
      </c>
      <c r="NLX1793" s="62">
        <v>53131609</v>
      </c>
      <c r="NLY1793" s="62">
        <v>53131609</v>
      </c>
      <c r="NLZ1793" s="62">
        <v>53131609</v>
      </c>
      <c r="NMA1793" s="62">
        <v>53131609</v>
      </c>
      <c r="NMB1793" s="62">
        <v>53131609</v>
      </c>
      <c r="NMC1793" s="62">
        <v>53131609</v>
      </c>
      <c r="NMD1793" s="62">
        <v>53131609</v>
      </c>
      <c r="NME1793" s="62">
        <v>53131609</v>
      </c>
      <c r="NMF1793" s="62">
        <v>53131609</v>
      </c>
      <c r="NMG1793" s="62">
        <v>53131609</v>
      </c>
      <c r="NMH1793" s="62">
        <v>53131609</v>
      </c>
      <c r="NMI1793" s="62">
        <v>53131609</v>
      </c>
      <c r="NMJ1793" s="62">
        <v>53131609</v>
      </c>
      <c r="NMK1793" s="62">
        <v>53131609</v>
      </c>
      <c r="NML1793" s="62">
        <v>53131609</v>
      </c>
      <c r="NMM1793" s="62">
        <v>53131609</v>
      </c>
      <c r="NMN1793" s="62">
        <v>53131609</v>
      </c>
      <c r="NMO1793" s="62">
        <v>53131609</v>
      </c>
      <c r="NMP1793" s="62">
        <v>53131609</v>
      </c>
      <c r="NMQ1793" s="62">
        <v>53131609</v>
      </c>
      <c r="NMR1793" s="62">
        <v>53131609</v>
      </c>
      <c r="NMS1793" s="62">
        <v>53131609</v>
      </c>
      <c r="NMT1793" s="62">
        <v>53131609</v>
      </c>
      <c r="NMU1793" s="62">
        <v>53131609</v>
      </c>
      <c r="NMV1793" s="62">
        <v>53131609</v>
      </c>
      <c r="NMW1793" s="62">
        <v>53131609</v>
      </c>
      <c r="NMX1793" s="62">
        <v>53131609</v>
      </c>
      <c r="NMY1793" s="62">
        <v>53131609</v>
      </c>
      <c r="NMZ1793" s="62">
        <v>53131609</v>
      </c>
      <c r="NNA1793" s="62">
        <v>53131609</v>
      </c>
      <c r="NNB1793" s="62">
        <v>53131609</v>
      </c>
      <c r="NNC1793" s="62">
        <v>53131609</v>
      </c>
      <c r="NND1793" s="62">
        <v>53131609</v>
      </c>
      <c r="NNE1793" s="62">
        <v>53131609</v>
      </c>
      <c r="NNF1793" s="62">
        <v>53131609</v>
      </c>
      <c r="NNG1793" s="62">
        <v>53131609</v>
      </c>
      <c r="NNH1793" s="62">
        <v>53131609</v>
      </c>
      <c r="NNI1793" s="62">
        <v>53131609</v>
      </c>
      <c r="NNJ1793" s="62">
        <v>53131609</v>
      </c>
      <c r="NNK1793" s="62">
        <v>53131609</v>
      </c>
      <c r="NNL1793" s="62">
        <v>53131609</v>
      </c>
      <c r="NNM1793" s="62">
        <v>53131609</v>
      </c>
      <c r="NNN1793" s="62">
        <v>53131609</v>
      </c>
      <c r="NNO1793" s="62">
        <v>53131609</v>
      </c>
      <c r="NNP1793" s="62">
        <v>53131609</v>
      </c>
      <c r="NNQ1793" s="62">
        <v>53131609</v>
      </c>
      <c r="NNR1793" s="62">
        <v>53131609</v>
      </c>
      <c r="NNS1793" s="62">
        <v>53131609</v>
      </c>
      <c r="NNT1793" s="62">
        <v>53131609</v>
      </c>
      <c r="NNU1793" s="62">
        <v>53131609</v>
      </c>
      <c r="NNV1793" s="62">
        <v>53131609</v>
      </c>
      <c r="NNW1793" s="62">
        <v>53131609</v>
      </c>
      <c r="NNX1793" s="62">
        <v>53131609</v>
      </c>
      <c r="NNY1793" s="62">
        <v>53131609</v>
      </c>
      <c r="NNZ1793" s="62">
        <v>53131609</v>
      </c>
      <c r="NOA1793" s="62">
        <v>53131609</v>
      </c>
      <c r="NOB1793" s="62">
        <v>53131609</v>
      </c>
      <c r="NOC1793" s="62">
        <v>53131609</v>
      </c>
      <c r="NOD1793" s="62">
        <v>53131609</v>
      </c>
      <c r="NOE1793" s="62">
        <v>53131609</v>
      </c>
      <c r="NOF1793" s="62">
        <v>53131609</v>
      </c>
      <c r="NOG1793" s="62">
        <v>53131609</v>
      </c>
      <c r="NOH1793" s="62">
        <v>53131609</v>
      </c>
      <c r="NOI1793" s="62">
        <v>53131609</v>
      </c>
      <c r="NOJ1793" s="62">
        <v>53131609</v>
      </c>
      <c r="NOK1793" s="62">
        <v>53131609</v>
      </c>
      <c r="NOL1793" s="62">
        <v>53131609</v>
      </c>
      <c r="NOM1793" s="62">
        <v>53131609</v>
      </c>
      <c r="NON1793" s="62">
        <v>53131609</v>
      </c>
      <c r="NOO1793" s="62">
        <v>53131609</v>
      </c>
      <c r="NOP1793" s="62">
        <v>53131609</v>
      </c>
      <c r="NOQ1793" s="62">
        <v>53131609</v>
      </c>
      <c r="NOR1793" s="62">
        <v>53131609</v>
      </c>
      <c r="NOS1793" s="62">
        <v>53131609</v>
      </c>
      <c r="NOT1793" s="62">
        <v>53131609</v>
      </c>
      <c r="NOU1793" s="62">
        <v>53131609</v>
      </c>
      <c r="NOV1793" s="62">
        <v>53131609</v>
      </c>
      <c r="NOW1793" s="62">
        <v>53131609</v>
      </c>
      <c r="NOX1793" s="62">
        <v>53131609</v>
      </c>
      <c r="NOY1793" s="62">
        <v>53131609</v>
      </c>
      <c r="NOZ1793" s="62">
        <v>53131609</v>
      </c>
      <c r="NPA1793" s="62">
        <v>53131609</v>
      </c>
      <c r="NPB1793" s="62">
        <v>53131609</v>
      </c>
      <c r="NPC1793" s="62">
        <v>53131609</v>
      </c>
      <c r="NPD1793" s="62">
        <v>53131609</v>
      </c>
      <c r="NPE1793" s="62">
        <v>53131609</v>
      </c>
      <c r="NPF1793" s="62">
        <v>53131609</v>
      </c>
      <c r="NPG1793" s="62">
        <v>53131609</v>
      </c>
      <c r="NPH1793" s="62">
        <v>53131609</v>
      </c>
      <c r="NPI1793" s="62">
        <v>53131609</v>
      </c>
      <c r="NPJ1793" s="62">
        <v>53131609</v>
      </c>
      <c r="NPK1793" s="62">
        <v>53131609</v>
      </c>
      <c r="NPL1793" s="62">
        <v>53131609</v>
      </c>
      <c r="NPM1793" s="62">
        <v>53131609</v>
      </c>
      <c r="NPN1793" s="62">
        <v>53131609</v>
      </c>
      <c r="NPO1793" s="62">
        <v>53131609</v>
      </c>
      <c r="NPP1793" s="62">
        <v>53131609</v>
      </c>
      <c r="NPQ1793" s="62">
        <v>53131609</v>
      </c>
      <c r="NPR1793" s="62">
        <v>53131609</v>
      </c>
      <c r="NPS1793" s="62">
        <v>53131609</v>
      </c>
      <c r="NPT1793" s="62">
        <v>53131609</v>
      </c>
      <c r="NPU1793" s="62">
        <v>53131609</v>
      </c>
      <c r="NPV1793" s="62">
        <v>53131609</v>
      </c>
      <c r="NPW1793" s="62">
        <v>53131609</v>
      </c>
      <c r="NPX1793" s="62">
        <v>53131609</v>
      </c>
      <c r="NPY1793" s="62">
        <v>53131609</v>
      </c>
      <c r="NPZ1793" s="62">
        <v>53131609</v>
      </c>
      <c r="NQA1793" s="62">
        <v>53131609</v>
      </c>
      <c r="NQB1793" s="62">
        <v>53131609</v>
      </c>
      <c r="NQC1793" s="62">
        <v>53131609</v>
      </c>
      <c r="NQD1793" s="62">
        <v>53131609</v>
      </c>
      <c r="NQE1793" s="62">
        <v>53131609</v>
      </c>
      <c r="NQF1793" s="62">
        <v>53131609</v>
      </c>
      <c r="NQG1793" s="62">
        <v>53131609</v>
      </c>
      <c r="NQH1793" s="62">
        <v>53131609</v>
      </c>
      <c r="NQI1793" s="62">
        <v>53131609</v>
      </c>
      <c r="NQJ1793" s="62">
        <v>53131609</v>
      </c>
      <c r="NQK1793" s="62">
        <v>53131609</v>
      </c>
      <c r="NQL1793" s="62">
        <v>53131609</v>
      </c>
      <c r="NQM1793" s="62">
        <v>53131609</v>
      </c>
      <c r="NQN1793" s="62">
        <v>53131609</v>
      </c>
      <c r="NQO1793" s="62">
        <v>53131609</v>
      </c>
      <c r="NQP1793" s="62">
        <v>53131609</v>
      </c>
      <c r="NQQ1793" s="62">
        <v>53131609</v>
      </c>
      <c r="NQR1793" s="62">
        <v>53131609</v>
      </c>
      <c r="NQS1793" s="62">
        <v>53131609</v>
      </c>
      <c r="NQT1793" s="62">
        <v>53131609</v>
      </c>
      <c r="NQU1793" s="62">
        <v>53131609</v>
      </c>
      <c r="NQV1793" s="62">
        <v>53131609</v>
      </c>
      <c r="NQW1793" s="62">
        <v>53131609</v>
      </c>
      <c r="NQX1793" s="62">
        <v>53131609</v>
      </c>
      <c r="NQY1793" s="62">
        <v>53131609</v>
      </c>
      <c r="NQZ1793" s="62">
        <v>53131609</v>
      </c>
      <c r="NRA1793" s="62">
        <v>53131609</v>
      </c>
      <c r="NRB1793" s="62">
        <v>53131609</v>
      </c>
      <c r="NRC1793" s="62">
        <v>53131609</v>
      </c>
      <c r="NRD1793" s="62">
        <v>53131609</v>
      </c>
      <c r="NRE1793" s="62">
        <v>53131609</v>
      </c>
      <c r="NRF1793" s="62">
        <v>53131609</v>
      </c>
      <c r="NRG1793" s="62">
        <v>53131609</v>
      </c>
      <c r="NRH1793" s="62">
        <v>53131609</v>
      </c>
      <c r="NRI1793" s="62">
        <v>53131609</v>
      </c>
      <c r="NRJ1793" s="62">
        <v>53131609</v>
      </c>
      <c r="NRK1793" s="62">
        <v>53131609</v>
      </c>
      <c r="NRL1793" s="62">
        <v>53131609</v>
      </c>
      <c r="NRM1793" s="62">
        <v>53131609</v>
      </c>
      <c r="NRN1793" s="62">
        <v>53131609</v>
      </c>
      <c r="NRO1793" s="62">
        <v>53131609</v>
      </c>
      <c r="NRP1793" s="62">
        <v>53131609</v>
      </c>
      <c r="NRQ1793" s="62">
        <v>53131609</v>
      </c>
      <c r="NRR1793" s="62">
        <v>53131609</v>
      </c>
      <c r="NRS1793" s="62">
        <v>53131609</v>
      </c>
      <c r="NRT1793" s="62">
        <v>53131609</v>
      </c>
      <c r="NRU1793" s="62">
        <v>53131609</v>
      </c>
      <c r="NRV1793" s="62">
        <v>53131609</v>
      </c>
      <c r="NRW1793" s="62">
        <v>53131609</v>
      </c>
      <c r="NRX1793" s="62">
        <v>53131609</v>
      </c>
      <c r="NRY1793" s="62">
        <v>53131609</v>
      </c>
      <c r="NRZ1793" s="62">
        <v>53131609</v>
      </c>
      <c r="NSA1793" s="62">
        <v>53131609</v>
      </c>
      <c r="NSB1793" s="62">
        <v>53131609</v>
      </c>
      <c r="NSC1793" s="62">
        <v>53131609</v>
      </c>
      <c r="NSD1793" s="62">
        <v>53131609</v>
      </c>
      <c r="NSE1793" s="62">
        <v>53131609</v>
      </c>
      <c r="NSF1793" s="62">
        <v>53131609</v>
      </c>
      <c r="NSG1793" s="62">
        <v>53131609</v>
      </c>
      <c r="NSH1793" s="62">
        <v>53131609</v>
      </c>
      <c r="NSI1793" s="62">
        <v>53131609</v>
      </c>
      <c r="NSJ1793" s="62">
        <v>53131609</v>
      </c>
      <c r="NSK1793" s="62">
        <v>53131609</v>
      </c>
      <c r="NSL1793" s="62">
        <v>53131609</v>
      </c>
      <c r="NSM1793" s="62">
        <v>53131609</v>
      </c>
      <c r="NSN1793" s="62">
        <v>53131609</v>
      </c>
      <c r="NSO1793" s="62">
        <v>53131609</v>
      </c>
      <c r="NSP1793" s="62">
        <v>53131609</v>
      </c>
      <c r="NSQ1793" s="62">
        <v>53131609</v>
      </c>
      <c r="NSR1793" s="62">
        <v>53131609</v>
      </c>
      <c r="NSS1793" s="62">
        <v>53131609</v>
      </c>
      <c r="NST1793" s="62">
        <v>53131609</v>
      </c>
      <c r="NSU1793" s="62">
        <v>53131609</v>
      </c>
      <c r="NSV1793" s="62">
        <v>53131609</v>
      </c>
      <c r="NSW1793" s="62">
        <v>53131609</v>
      </c>
      <c r="NSX1793" s="62">
        <v>53131609</v>
      </c>
      <c r="NSY1793" s="62">
        <v>53131609</v>
      </c>
      <c r="NSZ1793" s="62">
        <v>53131609</v>
      </c>
      <c r="NTA1793" s="62">
        <v>53131609</v>
      </c>
      <c r="NTB1793" s="62">
        <v>53131609</v>
      </c>
      <c r="NTC1793" s="62">
        <v>53131609</v>
      </c>
      <c r="NTD1793" s="62">
        <v>53131609</v>
      </c>
      <c r="NTE1793" s="62">
        <v>53131609</v>
      </c>
      <c r="NTF1793" s="62">
        <v>53131609</v>
      </c>
      <c r="NTG1793" s="62">
        <v>53131609</v>
      </c>
      <c r="NTH1793" s="62">
        <v>53131609</v>
      </c>
      <c r="NTI1793" s="62">
        <v>53131609</v>
      </c>
      <c r="NTJ1793" s="62">
        <v>53131609</v>
      </c>
      <c r="NTK1793" s="62">
        <v>53131609</v>
      </c>
      <c r="NTL1793" s="62">
        <v>53131609</v>
      </c>
      <c r="NTM1793" s="62">
        <v>53131609</v>
      </c>
      <c r="NTN1793" s="62">
        <v>53131609</v>
      </c>
      <c r="NTO1793" s="62">
        <v>53131609</v>
      </c>
      <c r="NTP1793" s="62">
        <v>53131609</v>
      </c>
      <c r="NTQ1793" s="62">
        <v>53131609</v>
      </c>
      <c r="NTR1793" s="62">
        <v>53131609</v>
      </c>
      <c r="NTS1793" s="62">
        <v>53131609</v>
      </c>
      <c r="NTT1793" s="62">
        <v>53131609</v>
      </c>
      <c r="NTU1793" s="62">
        <v>53131609</v>
      </c>
      <c r="NTV1793" s="62">
        <v>53131609</v>
      </c>
      <c r="NTW1793" s="62">
        <v>53131609</v>
      </c>
      <c r="NTX1793" s="62">
        <v>53131609</v>
      </c>
      <c r="NTY1793" s="62">
        <v>53131609</v>
      </c>
      <c r="NTZ1793" s="62">
        <v>53131609</v>
      </c>
      <c r="NUA1793" s="62">
        <v>53131609</v>
      </c>
      <c r="NUB1793" s="62">
        <v>53131609</v>
      </c>
      <c r="NUC1793" s="62">
        <v>53131609</v>
      </c>
      <c r="NUD1793" s="62">
        <v>53131609</v>
      </c>
      <c r="NUE1793" s="62">
        <v>53131609</v>
      </c>
      <c r="NUF1793" s="62">
        <v>53131609</v>
      </c>
      <c r="NUG1793" s="62">
        <v>53131609</v>
      </c>
      <c r="NUH1793" s="62">
        <v>53131609</v>
      </c>
      <c r="NUI1793" s="62">
        <v>53131609</v>
      </c>
      <c r="NUJ1793" s="62">
        <v>53131609</v>
      </c>
      <c r="NUK1793" s="62">
        <v>53131609</v>
      </c>
      <c r="NUL1793" s="62">
        <v>53131609</v>
      </c>
      <c r="NUM1793" s="62">
        <v>53131609</v>
      </c>
      <c r="NUN1793" s="62">
        <v>53131609</v>
      </c>
      <c r="NUO1793" s="62">
        <v>53131609</v>
      </c>
      <c r="NUP1793" s="62">
        <v>53131609</v>
      </c>
      <c r="NUQ1793" s="62">
        <v>53131609</v>
      </c>
      <c r="NUR1793" s="62">
        <v>53131609</v>
      </c>
      <c r="NUS1793" s="62">
        <v>53131609</v>
      </c>
      <c r="NUT1793" s="62">
        <v>53131609</v>
      </c>
      <c r="NUU1793" s="62">
        <v>53131609</v>
      </c>
      <c r="NUV1793" s="62">
        <v>53131609</v>
      </c>
      <c r="NUW1793" s="62">
        <v>53131609</v>
      </c>
      <c r="NUX1793" s="62">
        <v>53131609</v>
      </c>
      <c r="NUY1793" s="62">
        <v>53131609</v>
      </c>
      <c r="NUZ1793" s="62">
        <v>53131609</v>
      </c>
      <c r="NVA1793" s="62">
        <v>53131609</v>
      </c>
      <c r="NVB1793" s="62">
        <v>53131609</v>
      </c>
      <c r="NVC1793" s="62">
        <v>53131609</v>
      </c>
      <c r="NVD1793" s="62">
        <v>53131609</v>
      </c>
      <c r="NVE1793" s="62">
        <v>53131609</v>
      </c>
      <c r="NVF1793" s="62">
        <v>53131609</v>
      </c>
      <c r="NVG1793" s="62">
        <v>53131609</v>
      </c>
      <c r="NVH1793" s="62">
        <v>53131609</v>
      </c>
      <c r="NVI1793" s="62">
        <v>53131609</v>
      </c>
      <c r="NVJ1793" s="62">
        <v>53131609</v>
      </c>
      <c r="NVK1793" s="62">
        <v>53131609</v>
      </c>
      <c r="NVL1793" s="62">
        <v>53131609</v>
      </c>
      <c r="NVM1793" s="62">
        <v>53131609</v>
      </c>
      <c r="NVN1793" s="62">
        <v>53131609</v>
      </c>
      <c r="NVO1793" s="62">
        <v>53131609</v>
      </c>
      <c r="NVP1793" s="62">
        <v>53131609</v>
      </c>
      <c r="NVQ1793" s="62">
        <v>53131609</v>
      </c>
      <c r="NVR1793" s="62">
        <v>53131609</v>
      </c>
      <c r="NVS1793" s="62">
        <v>53131609</v>
      </c>
      <c r="NVT1793" s="62">
        <v>53131609</v>
      </c>
      <c r="NVU1793" s="62">
        <v>53131609</v>
      </c>
      <c r="NVV1793" s="62">
        <v>53131609</v>
      </c>
      <c r="NVW1793" s="62">
        <v>53131609</v>
      </c>
      <c r="NVX1793" s="62">
        <v>53131609</v>
      </c>
      <c r="NVY1793" s="62">
        <v>53131609</v>
      </c>
      <c r="NVZ1793" s="62">
        <v>53131609</v>
      </c>
      <c r="NWA1793" s="62">
        <v>53131609</v>
      </c>
      <c r="NWB1793" s="62">
        <v>53131609</v>
      </c>
      <c r="NWC1793" s="62">
        <v>53131609</v>
      </c>
      <c r="NWD1793" s="62">
        <v>53131609</v>
      </c>
      <c r="NWE1793" s="62">
        <v>53131609</v>
      </c>
      <c r="NWF1793" s="62">
        <v>53131609</v>
      </c>
      <c r="NWG1793" s="62">
        <v>53131609</v>
      </c>
      <c r="NWH1793" s="62">
        <v>53131609</v>
      </c>
      <c r="NWI1793" s="62">
        <v>53131609</v>
      </c>
      <c r="NWJ1793" s="62">
        <v>53131609</v>
      </c>
      <c r="NWK1793" s="62">
        <v>53131609</v>
      </c>
      <c r="NWL1793" s="62">
        <v>53131609</v>
      </c>
      <c r="NWM1793" s="62">
        <v>53131609</v>
      </c>
      <c r="NWN1793" s="62">
        <v>53131609</v>
      </c>
      <c r="NWO1793" s="62">
        <v>53131609</v>
      </c>
      <c r="NWP1793" s="62">
        <v>53131609</v>
      </c>
      <c r="NWQ1793" s="62">
        <v>53131609</v>
      </c>
      <c r="NWR1793" s="62">
        <v>53131609</v>
      </c>
      <c r="NWS1793" s="62">
        <v>53131609</v>
      </c>
      <c r="NWT1793" s="62">
        <v>53131609</v>
      </c>
      <c r="NWU1793" s="62">
        <v>53131609</v>
      </c>
      <c r="NWV1793" s="62">
        <v>53131609</v>
      </c>
      <c r="NWW1793" s="62">
        <v>53131609</v>
      </c>
      <c r="NWX1793" s="62">
        <v>53131609</v>
      </c>
      <c r="NWY1793" s="62">
        <v>53131609</v>
      </c>
      <c r="NWZ1793" s="62">
        <v>53131609</v>
      </c>
      <c r="NXA1793" s="62">
        <v>53131609</v>
      </c>
      <c r="NXB1793" s="62">
        <v>53131609</v>
      </c>
      <c r="NXC1793" s="62">
        <v>53131609</v>
      </c>
      <c r="NXD1793" s="62">
        <v>53131609</v>
      </c>
      <c r="NXE1793" s="62">
        <v>53131609</v>
      </c>
      <c r="NXF1793" s="62">
        <v>53131609</v>
      </c>
      <c r="NXG1793" s="62">
        <v>53131609</v>
      </c>
      <c r="NXH1793" s="62">
        <v>53131609</v>
      </c>
      <c r="NXI1793" s="62">
        <v>53131609</v>
      </c>
      <c r="NXJ1793" s="62">
        <v>53131609</v>
      </c>
      <c r="NXK1793" s="62">
        <v>53131609</v>
      </c>
      <c r="NXL1793" s="62">
        <v>53131609</v>
      </c>
      <c r="NXM1793" s="62">
        <v>53131609</v>
      </c>
      <c r="NXN1793" s="62">
        <v>53131609</v>
      </c>
      <c r="NXO1793" s="62">
        <v>53131609</v>
      </c>
      <c r="NXP1793" s="62">
        <v>53131609</v>
      </c>
      <c r="NXQ1793" s="62">
        <v>53131609</v>
      </c>
      <c r="NXR1793" s="62">
        <v>53131609</v>
      </c>
      <c r="NXS1793" s="62">
        <v>53131609</v>
      </c>
      <c r="NXT1793" s="62">
        <v>53131609</v>
      </c>
      <c r="NXU1793" s="62">
        <v>53131609</v>
      </c>
      <c r="NXV1793" s="62">
        <v>53131609</v>
      </c>
      <c r="NXW1793" s="62">
        <v>53131609</v>
      </c>
      <c r="NXX1793" s="62">
        <v>53131609</v>
      </c>
      <c r="NXY1793" s="62">
        <v>53131609</v>
      </c>
      <c r="NXZ1793" s="62">
        <v>53131609</v>
      </c>
      <c r="NYA1793" s="62">
        <v>53131609</v>
      </c>
      <c r="NYB1793" s="62">
        <v>53131609</v>
      </c>
      <c r="NYC1793" s="62">
        <v>53131609</v>
      </c>
      <c r="NYD1793" s="62">
        <v>53131609</v>
      </c>
      <c r="NYE1793" s="62">
        <v>53131609</v>
      </c>
      <c r="NYF1793" s="62">
        <v>53131609</v>
      </c>
      <c r="NYG1793" s="62">
        <v>53131609</v>
      </c>
      <c r="NYH1793" s="62">
        <v>53131609</v>
      </c>
      <c r="NYI1793" s="62">
        <v>53131609</v>
      </c>
      <c r="NYJ1793" s="62">
        <v>53131609</v>
      </c>
      <c r="NYK1793" s="62">
        <v>53131609</v>
      </c>
      <c r="NYL1793" s="62">
        <v>53131609</v>
      </c>
      <c r="NYM1793" s="62">
        <v>53131609</v>
      </c>
      <c r="NYN1793" s="62">
        <v>53131609</v>
      </c>
      <c r="NYO1793" s="62">
        <v>53131609</v>
      </c>
      <c r="NYP1793" s="62">
        <v>53131609</v>
      </c>
      <c r="NYQ1793" s="62">
        <v>53131609</v>
      </c>
      <c r="NYR1793" s="62">
        <v>53131609</v>
      </c>
      <c r="NYS1793" s="62">
        <v>53131609</v>
      </c>
      <c r="NYT1793" s="62">
        <v>53131609</v>
      </c>
      <c r="NYU1793" s="62">
        <v>53131609</v>
      </c>
      <c r="NYV1793" s="62">
        <v>53131609</v>
      </c>
      <c r="NYW1793" s="62">
        <v>53131609</v>
      </c>
      <c r="NYX1793" s="62">
        <v>53131609</v>
      </c>
      <c r="NYY1793" s="62">
        <v>53131609</v>
      </c>
      <c r="NYZ1793" s="62">
        <v>53131609</v>
      </c>
      <c r="NZA1793" s="62">
        <v>53131609</v>
      </c>
      <c r="NZB1793" s="62">
        <v>53131609</v>
      </c>
      <c r="NZC1793" s="62">
        <v>53131609</v>
      </c>
      <c r="NZD1793" s="62">
        <v>53131609</v>
      </c>
      <c r="NZE1793" s="62">
        <v>53131609</v>
      </c>
      <c r="NZF1793" s="62">
        <v>53131609</v>
      </c>
      <c r="NZG1793" s="62">
        <v>53131609</v>
      </c>
      <c r="NZH1793" s="62">
        <v>53131609</v>
      </c>
      <c r="NZI1793" s="62">
        <v>53131609</v>
      </c>
      <c r="NZJ1793" s="62">
        <v>53131609</v>
      </c>
      <c r="NZK1793" s="62">
        <v>53131609</v>
      </c>
      <c r="NZL1793" s="62">
        <v>53131609</v>
      </c>
      <c r="NZM1793" s="62">
        <v>53131609</v>
      </c>
      <c r="NZN1793" s="62">
        <v>53131609</v>
      </c>
      <c r="NZO1793" s="62">
        <v>53131609</v>
      </c>
      <c r="NZP1793" s="62">
        <v>53131609</v>
      </c>
      <c r="NZQ1793" s="62">
        <v>53131609</v>
      </c>
      <c r="NZR1793" s="62">
        <v>53131609</v>
      </c>
      <c r="NZS1793" s="62">
        <v>53131609</v>
      </c>
      <c r="NZT1793" s="62">
        <v>53131609</v>
      </c>
      <c r="NZU1793" s="62">
        <v>53131609</v>
      </c>
      <c r="NZV1793" s="62">
        <v>53131609</v>
      </c>
      <c r="NZW1793" s="62">
        <v>53131609</v>
      </c>
      <c r="NZX1793" s="62">
        <v>53131609</v>
      </c>
      <c r="NZY1793" s="62">
        <v>53131609</v>
      </c>
      <c r="NZZ1793" s="62">
        <v>53131609</v>
      </c>
      <c r="OAA1793" s="62">
        <v>53131609</v>
      </c>
      <c r="OAB1793" s="62">
        <v>53131609</v>
      </c>
      <c r="OAC1793" s="62">
        <v>53131609</v>
      </c>
      <c r="OAD1793" s="62">
        <v>53131609</v>
      </c>
      <c r="OAE1793" s="62">
        <v>53131609</v>
      </c>
      <c r="OAF1793" s="62">
        <v>53131609</v>
      </c>
      <c r="OAG1793" s="62">
        <v>53131609</v>
      </c>
      <c r="OAH1793" s="62">
        <v>53131609</v>
      </c>
      <c r="OAI1793" s="62">
        <v>53131609</v>
      </c>
      <c r="OAJ1793" s="62">
        <v>53131609</v>
      </c>
      <c r="OAK1793" s="62">
        <v>53131609</v>
      </c>
      <c r="OAL1793" s="62">
        <v>53131609</v>
      </c>
      <c r="OAM1793" s="62">
        <v>53131609</v>
      </c>
      <c r="OAN1793" s="62">
        <v>53131609</v>
      </c>
      <c r="OAO1793" s="62">
        <v>53131609</v>
      </c>
      <c r="OAP1793" s="62">
        <v>53131609</v>
      </c>
      <c r="OAQ1793" s="62">
        <v>53131609</v>
      </c>
      <c r="OAR1793" s="62">
        <v>53131609</v>
      </c>
      <c r="OAS1793" s="62">
        <v>53131609</v>
      </c>
      <c r="OAT1793" s="62">
        <v>53131609</v>
      </c>
      <c r="OAU1793" s="62">
        <v>53131609</v>
      </c>
      <c r="OAV1793" s="62">
        <v>53131609</v>
      </c>
      <c r="OAW1793" s="62">
        <v>53131609</v>
      </c>
      <c r="OAX1793" s="62">
        <v>53131609</v>
      </c>
      <c r="OAY1793" s="62">
        <v>53131609</v>
      </c>
      <c r="OAZ1793" s="62">
        <v>53131609</v>
      </c>
      <c r="OBA1793" s="62">
        <v>53131609</v>
      </c>
      <c r="OBB1793" s="62">
        <v>53131609</v>
      </c>
      <c r="OBC1793" s="62">
        <v>53131609</v>
      </c>
      <c r="OBD1793" s="62">
        <v>53131609</v>
      </c>
      <c r="OBE1793" s="62">
        <v>53131609</v>
      </c>
      <c r="OBF1793" s="62">
        <v>53131609</v>
      </c>
      <c r="OBG1793" s="62">
        <v>53131609</v>
      </c>
      <c r="OBH1793" s="62">
        <v>53131609</v>
      </c>
      <c r="OBI1793" s="62">
        <v>53131609</v>
      </c>
      <c r="OBJ1793" s="62">
        <v>53131609</v>
      </c>
      <c r="OBK1793" s="62">
        <v>53131609</v>
      </c>
      <c r="OBL1793" s="62">
        <v>53131609</v>
      </c>
      <c r="OBM1793" s="62">
        <v>53131609</v>
      </c>
      <c r="OBN1793" s="62">
        <v>53131609</v>
      </c>
      <c r="OBO1793" s="62">
        <v>53131609</v>
      </c>
      <c r="OBP1793" s="62">
        <v>53131609</v>
      </c>
      <c r="OBQ1793" s="62">
        <v>53131609</v>
      </c>
      <c r="OBR1793" s="62">
        <v>53131609</v>
      </c>
      <c r="OBS1793" s="62">
        <v>53131609</v>
      </c>
      <c r="OBT1793" s="62">
        <v>53131609</v>
      </c>
      <c r="OBU1793" s="62">
        <v>53131609</v>
      </c>
      <c r="OBV1793" s="62">
        <v>53131609</v>
      </c>
      <c r="OBW1793" s="62">
        <v>53131609</v>
      </c>
      <c r="OBX1793" s="62">
        <v>53131609</v>
      </c>
      <c r="OBY1793" s="62">
        <v>53131609</v>
      </c>
      <c r="OBZ1793" s="62">
        <v>53131609</v>
      </c>
      <c r="OCA1793" s="62">
        <v>53131609</v>
      </c>
      <c r="OCB1793" s="62">
        <v>53131609</v>
      </c>
      <c r="OCC1793" s="62">
        <v>53131609</v>
      </c>
      <c r="OCD1793" s="62">
        <v>53131609</v>
      </c>
      <c r="OCE1793" s="62">
        <v>53131609</v>
      </c>
      <c r="OCF1793" s="62">
        <v>53131609</v>
      </c>
      <c r="OCG1793" s="62">
        <v>53131609</v>
      </c>
      <c r="OCH1793" s="62">
        <v>53131609</v>
      </c>
      <c r="OCI1793" s="62">
        <v>53131609</v>
      </c>
      <c r="OCJ1793" s="62">
        <v>53131609</v>
      </c>
      <c r="OCK1793" s="62">
        <v>53131609</v>
      </c>
      <c r="OCL1793" s="62">
        <v>53131609</v>
      </c>
      <c r="OCM1793" s="62">
        <v>53131609</v>
      </c>
      <c r="OCN1793" s="62">
        <v>53131609</v>
      </c>
      <c r="OCO1793" s="62">
        <v>53131609</v>
      </c>
      <c r="OCP1793" s="62">
        <v>53131609</v>
      </c>
      <c r="OCQ1793" s="62">
        <v>53131609</v>
      </c>
      <c r="OCR1793" s="62">
        <v>53131609</v>
      </c>
      <c r="OCS1793" s="62">
        <v>53131609</v>
      </c>
      <c r="OCT1793" s="62">
        <v>53131609</v>
      </c>
      <c r="OCU1793" s="62">
        <v>53131609</v>
      </c>
      <c r="OCV1793" s="62">
        <v>53131609</v>
      </c>
      <c r="OCW1793" s="62">
        <v>53131609</v>
      </c>
      <c r="OCX1793" s="62">
        <v>53131609</v>
      </c>
      <c r="OCY1793" s="62">
        <v>53131609</v>
      </c>
      <c r="OCZ1793" s="62">
        <v>53131609</v>
      </c>
      <c r="ODA1793" s="62">
        <v>53131609</v>
      </c>
      <c r="ODB1793" s="62">
        <v>53131609</v>
      </c>
      <c r="ODC1793" s="62">
        <v>53131609</v>
      </c>
      <c r="ODD1793" s="62">
        <v>53131609</v>
      </c>
      <c r="ODE1793" s="62">
        <v>53131609</v>
      </c>
      <c r="ODF1793" s="62">
        <v>53131609</v>
      </c>
      <c r="ODG1793" s="62">
        <v>53131609</v>
      </c>
      <c r="ODH1793" s="62">
        <v>53131609</v>
      </c>
      <c r="ODI1793" s="62">
        <v>53131609</v>
      </c>
      <c r="ODJ1793" s="62">
        <v>53131609</v>
      </c>
      <c r="ODK1793" s="62">
        <v>53131609</v>
      </c>
      <c r="ODL1793" s="62">
        <v>53131609</v>
      </c>
      <c r="ODM1793" s="62">
        <v>53131609</v>
      </c>
      <c r="ODN1793" s="62">
        <v>53131609</v>
      </c>
      <c r="ODO1793" s="62">
        <v>53131609</v>
      </c>
      <c r="ODP1793" s="62">
        <v>53131609</v>
      </c>
      <c r="ODQ1793" s="62">
        <v>53131609</v>
      </c>
      <c r="ODR1793" s="62">
        <v>53131609</v>
      </c>
      <c r="ODS1793" s="62">
        <v>53131609</v>
      </c>
      <c r="ODT1793" s="62">
        <v>53131609</v>
      </c>
      <c r="ODU1793" s="62">
        <v>53131609</v>
      </c>
      <c r="ODV1793" s="62">
        <v>53131609</v>
      </c>
      <c r="ODW1793" s="62">
        <v>53131609</v>
      </c>
      <c r="ODX1793" s="62">
        <v>53131609</v>
      </c>
      <c r="ODY1793" s="62">
        <v>53131609</v>
      </c>
      <c r="ODZ1793" s="62">
        <v>53131609</v>
      </c>
      <c r="OEA1793" s="62">
        <v>53131609</v>
      </c>
      <c r="OEB1793" s="62">
        <v>53131609</v>
      </c>
      <c r="OEC1793" s="62">
        <v>53131609</v>
      </c>
      <c r="OED1793" s="62">
        <v>53131609</v>
      </c>
      <c r="OEE1793" s="62">
        <v>53131609</v>
      </c>
      <c r="OEF1793" s="62">
        <v>53131609</v>
      </c>
      <c r="OEG1793" s="62">
        <v>53131609</v>
      </c>
      <c r="OEH1793" s="62">
        <v>53131609</v>
      </c>
      <c r="OEI1793" s="62">
        <v>53131609</v>
      </c>
      <c r="OEJ1793" s="62">
        <v>53131609</v>
      </c>
      <c r="OEK1793" s="62">
        <v>53131609</v>
      </c>
      <c r="OEL1793" s="62">
        <v>53131609</v>
      </c>
      <c r="OEM1793" s="62">
        <v>53131609</v>
      </c>
      <c r="OEN1793" s="62">
        <v>53131609</v>
      </c>
      <c r="OEO1793" s="62">
        <v>53131609</v>
      </c>
      <c r="OEP1793" s="62">
        <v>53131609</v>
      </c>
      <c r="OEQ1793" s="62">
        <v>53131609</v>
      </c>
      <c r="OER1793" s="62">
        <v>53131609</v>
      </c>
      <c r="OES1793" s="62">
        <v>53131609</v>
      </c>
      <c r="OET1793" s="62">
        <v>53131609</v>
      </c>
      <c r="OEU1793" s="62">
        <v>53131609</v>
      </c>
      <c r="OEV1793" s="62">
        <v>53131609</v>
      </c>
      <c r="OEW1793" s="62">
        <v>53131609</v>
      </c>
      <c r="OEX1793" s="62">
        <v>53131609</v>
      </c>
      <c r="OEY1793" s="62">
        <v>53131609</v>
      </c>
      <c r="OEZ1793" s="62">
        <v>53131609</v>
      </c>
      <c r="OFA1793" s="62">
        <v>53131609</v>
      </c>
      <c r="OFB1793" s="62">
        <v>53131609</v>
      </c>
      <c r="OFC1793" s="62">
        <v>53131609</v>
      </c>
      <c r="OFD1793" s="62">
        <v>53131609</v>
      </c>
      <c r="OFE1793" s="62">
        <v>53131609</v>
      </c>
      <c r="OFF1793" s="62">
        <v>53131609</v>
      </c>
      <c r="OFG1793" s="62">
        <v>53131609</v>
      </c>
      <c r="OFH1793" s="62">
        <v>53131609</v>
      </c>
      <c r="OFI1793" s="62">
        <v>53131609</v>
      </c>
      <c r="OFJ1793" s="62">
        <v>53131609</v>
      </c>
      <c r="OFK1793" s="62">
        <v>53131609</v>
      </c>
      <c r="OFL1793" s="62">
        <v>53131609</v>
      </c>
      <c r="OFM1793" s="62">
        <v>53131609</v>
      </c>
      <c r="OFN1793" s="62">
        <v>53131609</v>
      </c>
      <c r="OFO1793" s="62">
        <v>53131609</v>
      </c>
      <c r="OFP1793" s="62">
        <v>53131609</v>
      </c>
      <c r="OFQ1793" s="62">
        <v>53131609</v>
      </c>
      <c r="OFR1793" s="62">
        <v>53131609</v>
      </c>
      <c r="OFS1793" s="62">
        <v>53131609</v>
      </c>
      <c r="OFT1793" s="62">
        <v>53131609</v>
      </c>
      <c r="OFU1793" s="62">
        <v>53131609</v>
      </c>
      <c r="OFV1793" s="62">
        <v>53131609</v>
      </c>
      <c r="OFW1793" s="62">
        <v>53131609</v>
      </c>
      <c r="OFX1793" s="62">
        <v>53131609</v>
      </c>
      <c r="OFY1793" s="62">
        <v>53131609</v>
      </c>
      <c r="OFZ1793" s="62">
        <v>53131609</v>
      </c>
      <c r="OGA1793" s="62">
        <v>53131609</v>
      </c>
      <c r="OGB1793" s="62">
        <v>53131609</v>
      </c>
      <c r="OGC1793" s="62">
        <v>53131609</v>
      </c>
      <c r="OGD1793" s="62">
        <v>53131609</v>
      </c>
      <c r="OGE1793" s="62">
        <v>53131609</v>
      </c>
      <c r="OGF1793" s="62">
        <v>53131609</v>
      </c>
      <c r="OGG1793" s="62">
        <v>53131609</v>
      </c>
      <c r="OGH1793" s="62">
        <v>53131609</v>
      </c>
      <c r="OGI1793" s="62">
        <v>53131609</v>
      </c>
      <c r="OGJ1793" s="62">
        <v>53131609</v>
      </c>
      <c r="OGK1793" s="62">
        <v>53131609</v>
      </c>
      <c r="OGL1793" s="62">
        <v>53131609</v>
      </c>
      <c r="OGM1793" s="62">
        <v>53131609</v>
      </c>
      <c r="OGN1793" s="62">
        <v>53131609</v>
      </c>
      <c r="OGO1793" s="62">
        <v>53131609</v>
      </c>
      <c r="OGP1793" s="62">
        <v>53131609</v>
      </c>
      <c r="OGQ1793" s="62">
        <v>53131609</v>
      </c>
      <c r="OGR1793" s="62">
        <v>53131609</v>
      </c>
      <c r="OGS1793" s="62">
        <v>53131609</v>
      </c>
      <c r="OGT1793" s="62">
        <v>53131609</v>
      </c>
      <c r="OGU1793" s="62">
        <v>53131609</v>
      </c>
      <c r="OGV1793" s="62">
        <v>53131609</v>
      </c>
      <c r="OGW1793" s="62">
        <v>53131609</v>
      </c>
      <c r="OGX1793" s="62">
        <v>53131609</v>
      </c>
      <c r="OGY1793" s="62">
        <v>53131609</v>
      </c>
      <c r="OGZ1793" s="62">
        <v>53131609</v>
      </c>
      <c r="OHA1793" s="62">
        <v>53131609</v>
      </c>
      <c r="OHB1793" s="62">
        <v>53131609</v>
      </c>
      <c r="OHC1793" s="62">
        <v>53131609</v>
      </c>
      <c r="OHD1793" s="62">
        <v>53131609</v>
      </c>
      <c r="OHE1793" s="62">
        <v>53131609</v>
      </c>
      <c r="OHF1793" s="62">
        <v>53131609</v>
      </c>
      <c r="OHG1793" s="62">
        <v>53131609</v>
      </c>
      <c r="OHH1793" s="62">
        <v>53131609</v>
      </c>
      <c r="OHI1793" s="62">
        <v>53131609</v>
      </c>
      <c r="OHJ1793" s="62">
        <v>53131609</v>
      </c>
      <c r="OHK1793" s="62">
        <v>53131609</v>
      </c>
      <c r="OHL1793" s="62">
        <v>53131609</v>
      </c>
      <c r="OHM1793" s="62">
        <v>53131609</v>
      </c>
      <c r="OHN1793" s="62">
        <v>53131609</v>
      </c>
      <c r="OHO1793" s="62">
        <v>53131609</v>
      </c>
      <c r="OHP1793" s="62">
        <v>53131609</v>
      </c>
      <c r="OHQ1793" s="62">
        <v>53131609</v>
      </c>
      <c r="OHR1793" s="62">
        <v>53131609</v>
      </c>
      <c r="OHS1793" s="62">
        <v>53131609</v>
      </c>
      <c r="OHT1793" s="62">
        <v>53131609</v>
      </c>
      <c r="OHU1793" s="62">
        <v>53131609</v>
      </c>
      <c r="OHV1793" s="62">
        <v>53131609</v>
      </c>
      <c r="OHW1793" s="62">
        <v>53131609</v>
      </c>
      <c r="OHX1793" s="62">
        <v>53131609</v>
      </c>
      <c r="OHY1793" s="62">
        <v>53131609</v>
      </c>
      <c r="OHZ1793" s="62">
        <v>53131609</v>
      </c>
      <c r="OIA1793" s="62">
        <v>53131609</v>
      </c>
      <c r="OIB1793" s="62">
        <v>53131609</v>
      </c>
      <c r="OIC1793" s="62">
        <v>53131609</v>
      </c>
      <c r="OID1793" s="62">
        <v>53131609</v>
      </c>
      <c r="OIE1793" s="62">
        <v>53131609</v>
      </c>
      <c r="OIF1793" s="62">
        <v>53131609</v>
      </c>
      <c r="OIG1793" s="62">
        <v>53131609</v>
      </c>
      <c r="OIH1793" s="62">
        <v>53131609</v>
      </c>
      <c r="OII1793" s="62">
        <v>53131609</v>
      </c>
      <c r="OIJ1793" s="62">
        <v>53131609</v>
      </c>
      <c r="OIK1793" s="62">
        <v>53131609</v>
      </c>
      <c r="OIL1793" s="62">
        <v>53131609</v>
      </c>
      <c r="OIM1793" s="62">
        <v>53131609</v>
      </c>
      <c r="OIN1793" s="62">
        <v>53131609</v>
      </c>
      <c r="OIO1793" s="62">
        <v>53131609</v>
      </c>
      <c r="OIP1793" s="62">
        <v>53131609</v>
      </c>
      <c r="OIQ1793" s="62">
        <v>53131609</v>
      </c>
      <c r="OIR1793" s="62">
        <v>53131609</v>
      </c>
      <c r="OIS1793" s="62">
        <v>53131609</v>
      </c>
      <c r="OIT1793" s="62">
        <v>53131609</v>
      </c>
      <c r="OIU1793" s="62">
        <v>53131609</v>
      </c>
      <c r="OIV1793" s="62">
        <v>53131609</v>
      </c>
      <c r="OIW1793" s="62">
        <v>53131609</v>
      </c>
      <c r="OIX1793" s="62">
        <v>53131609</v>
      </c>
      <c r="OIY1793" s="62">
        <v>53131609</v>
      </c>
      <c r="OIZ1793" s="62">
        <v>53131609</v>
      </c>
      <c r="OJA1793" s="62">
        <v>53131609</v>
      </c>
      <c r="OJB1793" s="62">
        <v>53131609</v>
      </c>
      <c r="OJC1793" s="62">
        <v>53131609</v>
      </c>
      <c r="OJD1793" s="62">
        <v>53131609</v>
      </c>
      <c r="OJE1793" s="62">
        <v>53131609</v>
      </c>
      <c r="OJF1793" s="62">
        <v>53131609</v>
      </c>
      <c r="OJG1793" s="62">
        <v>53131609</v>
      </c>
      <c r="OJH1793" s="62">
        <v>53131609</v>
      </c>
      <c r="OJI1793" s="62">
        <v>53131609</v>
      </c>
      <c r="OJJ1793" s="62">
        <v>53131609</v>
      </c>
      <c r="OJK1793" s="62">
        <v>53131609</v>
      </c>
      <c r="OJL1793" s="62">
        <v>53131609</v>
      </c>
      <c r="OJM1793" s="62">
        <v>53131609</v>
      </c>
      <c r="OJN1793" s="62">
        <v>53131609</v>
      </c>
      <c r="OJO1793" s="62">
        <v>53131609</v>
      </c>
      <c r="OJP1793" s="62">
        <v>53131609</v>
      </c>
      <c r="OJQ1793" s="62">
        <v>53131609</v>
      </c>
      <c r="OJR1793" s="62">
        <v>53131609</v>
      </c>
      <c r="OJS1793" s="62">
        <v>53131609</v>
      </c>
      <c r="OJT1793" s="62">
        <v>53131609</v>
      </c>
      <c r="OJU1793" s="62">
        <v>53131609</v>
      </c>
      <c r="OJV1793" s="62">
        <v>53131609</v>
      </c>
      <c r="OJW1793" s="62">
        <v>53131609</v>
      </c>
      <c r="OJX1793" s="62">
        <v>53131609</v>
      </c>
      <c r="OJY1793" s="62">
        <v>53131609</v>
      </c>
      <c r="OJZ1793" s="62">
        <v>53131609</v>
      </c>
      <c r="OKA1793" s="62">
        <v>53131609</v>
      </c>
      <c r="OKB1793" s="62">
        <v>53131609</v>
      </c>
      <c r="OKC1793" s="62">
        <v>53131609</v>
      </c>
      <c r="OKD1793" s="62">
        <v>53131609</v>
      </c>
      <c r="OKE1793" s="62">
        <v>53131609</v>
      </c>
      <c r="OKF1793" s="62">
        <v>53131609</v>
      </c>
      <c r="OKG1793" s="62">
        <v>53131609</v>
      </c>
      <c r="OKH1793" s="62">
        <v>53131609</v>
      </c>
      <c r="OKI1793" s="62">
        <v>53131609</v>
      </c>
      <c r="OKJ1793" s="62">
        <v>53131609</v>
      </c>
      <c r="OKK1793" s="62">
        <v>53131609</v>
      </c>
      <c r="OKL1793" s="62">
        <v>53131609</v>
      </c>
      <c r="OKM1793" s="62">
        <v>53131609</v>
      </c>
      <c r="OKN1793" s="62">
        <v>53131609</v>
      </c>
      <c r="OKO1793" s="62">
        <v>53131609</v>
      </c>
      <c r="OKP1793" s="62">
        <v>53131609</v>
      </c>
      <c r="OKQ1793" s="62">
        <v>53131609</v>
      </c>
      <c r="OKR1793" s="62">
        <v>53131609</v>
      </c>
      <c r="OKS1793" s="62">
        <v>53131609</v>
      </c>
      <c r="OKT1793" s="62">
        <v>53131609</v>
      </c>
      <c r="OKU1793" s="62">
        <v>53131609</v>
      </c>
      <c r="OKV1793" s="62">
        <v>53131609</v>
      </c>
      <c r="OKW1793" s="62">
        <v>53131609</v>
      </c>
      <c r="OKX1793" s="62">
        <v>53131609</v>
      </c>
      <c r="OKY1793" s="62">
        <v>53131609</v>
      </c>
      <c r="OKZ1793" s="62">
        <v>53131609</v>
      </c>
      <c r="OLA1793" s="62">
        <v>53131609</v>
      </c>
      <c r="OLB1793" s="62">
        <v>53131609</v>
      </c>
      <c r="OLC1793" s="62">
        <v>53131609</v>
      </c>
      <c r="OLD1793" s="62">
        <v>53131609</v>
      </c>
      <c r="OLE1793" s="62">
        <v>53131609</v>
      </c>
      <c r="OLF1793" s="62">
        <v>53131609</v>
      </c>
      <c r="OLG1793" s="62">
        <v>53131609</v>
      </c>
      <c r="OLH1793" s="62">
        <v>53131609</v>
      </c>
      <c r="OLI1793" s="62">
        <v>53131609</v>
      </c>
      <c r="OLJ1793" s="62">
        <v>53131609</v>
      </c>
      <c r="OLK1793" s="62">
        <v>53131609</v>
      </c>
      <c r="OLL1793" s="62">
        <v>53131609</v>
      </c>
      <c r="OLM1793" s="62">
        <v>53131609</v>
      </c>
      <c r="OLN1793" s="62">
        <v>53131609</v>
      </c>
      <c r="OLO1793" s="62">
        <v>53131609</v>
      </c>
      <c r="OLP1793" s="62">
        <v>53131609</v>
      </c>
      <c r="OLQ1793" s="62">
        <v>53131609</v>
      </c>
      <c r="OLR1793" s="62">
        <v>53131609</v>
      </c>
      <c r="OLS1793" s="62">
        <v>53131609</v>
      </c>
      <c r="OLT1793" s="62">
        <v>53131609</v>
      </c>
      <c r="OLU1793" s="62">
        <v>53131609</v>
      </c>
      <c r="OLV1793" s="62">
        <v>53131609</v>
      </c>
      <c r="OLW1793" s="62">
        <v>53131609</v>
      </c>
      <c r="OLX1793" s="62">
        <v>53131609</v>
      </c>
      <c r="OLY1793" s="62">
        <v>53131609</v>
      </c>
      <c r="OLZ1793" s="62">
        <v>53131609</v>
      </c>
      <c r="OMA1793" s="62">
        <v>53131609</v>
      </c>
      <c r="OMB1793" s="62">
        <v>53131609</v>
      </c>
      <c r="OMC1793" s="62">
        <v>53131609</v>
      </c>
      <c r="OMD1793" s="62">
        <v>53131609</v>
      </c>
      <c r="OME1793" s="62">
        <v>53131609</v>
      </c>
      <c r="OMF1793" s="62">
        <v>53131609</v>
      </c>
      <c r="OMG1793" s="62">
        <v>53131609</v>
      </c>
      <c r="OMH1793" s="62">
        <v>53131609</v>
      </c>
      <c r="OMI1793" s="62">
        <v>53131609</v>
      </c>
      <c r="OMJ1793" s="62">
        <v>53131609</v>
      </c>
      <c r="OMK1793" s="62">
        <v>53131609</v>
      </c>
      <c r="OML1793" s="62">
        <v>53131609</v>
      </c>
      <c r="OMM1793" s="62">
        <v>53131609</v>
      </c>
      <c r="OMN1793" s="62">
        <v>53131609</v>
      </c>
      <c r="OMO1793" s="62">
        <v>53131609</v>
      </c>
      <c r="OMP1793" s="62">
        <v>53131609</v>
      </c>
      <c r="OMQ1793" s="62">
        <v>53131609</v>
      </c>
      <c r="OMR1793" s="62">
        <v>53131609</v>
      </c>
      <c r="OMS1793" s="62">
        <v>53131609</v>
      </c>
      <c r="OMT1793" s="62">
        <v>53131609</v>
      </c>
      <c r="OMU1793" s="62">
        <v>53131609</v>
      </c>
      <c r="OMV1793" s="62">
        <v>53131609</v>
      </c>
      <c r="OMW1793" s="62">
        <v>53131609</v>
      </c>
      <c r="OMX1793" s="62">
        <v>53131609</v>
      </c>
      <c r="OMY1793" s="62">
        <v>53131609</v>
      </c>
      <c r="OMZ1793" s="62">
        <v>53131609</v>
      </c>
      <c r="ONA1793" s="62">
        <v>53131609</v>
      </c>
      <c r="ONB1793" s="62">
        <v>53131609</v>
      </c>
      <c r="ONC1793" s="62">
        <v>53131609</v>
      </c>
      <c r="OND1793" s="62">
        <v>53131609</v>
      </c>
      <c r="ONE1793" s="62">
        <v>53131609</v>
      </c>
      <c r="ONF1793" s="62">
        <v>53131609</v>
      </c>
      <c r="ONG1793" s="62">
        <v>53131609</v>
      </c>
      <c r="ONH1793" s="62">
        <v>53131609</v>
      </c>
      <c r="ONI1793" s="62">
        <v>53131609</v>
      </c>
      <c r="ONJ1793" s="62">
        <v>53131609</v>
      </c>
      <c r="ONK1793" s="62">
        <v>53131609</v>
      </c>
      <c r="ONL1793" s="62">
        <v>53131609</v>
      </c>
      <c r="ONM1793" s="62">
        <v>53131609</v>
      </c>
      <c r="ONN1793" s="62">
        <v>53131609</v>
      </c>
      <c r="ONO1793" s="62">
        <v>53131609</v>
      </c>
      <c r="ONP1793" s="62">
        <v>53131609</v>
      </c>
      <c r="ONQ1793" s="62">
        <v>53131609</v>
      </c>
      <c r="ONR1793" s="62">
        <v>53131609</v>
      </c>
      <c r="ONS1793" s="62">
        <v>53131609</v>
      </c>
      <c r="ONT1793" s="62">
        <v>53131609</v>
      </c>
      <c r="ONU1793" s="62">
        <v>53131609</v>
      </c>
      <c r="ONV1793" s="62">
        <v>53131609</v>
      </c>
      <c r="ONW1793" s="62">
        <v>53131609</v>
      </c>
      <c r="ONX1793" s="62">
        <v>53131609</v>
      </c>
      <c r="ONY1793" s="62">
        <v>53131609</v>
      </c>
      <c r="ONZ1793" s="62">
        <v>53131609</v>
      </c>
      <c r="OOA1793" s="62">
        <v>53131609</v>
      </c>
      <c r="OOB1793" s="62">
        <v>53131609</v>
      </c>
      <c r="OOC1793" s="62">
        <v>53131609</v>
      </c>
      <c r="OOD1793" s="62">
        <v>53131609</v>
      </c>
      <c r="OOE1793" s="62">
        <v>53131609</v>
      </c>
      <c r="OOF1793" s="62">
        <v>53131609</v>
      </c>
      <c r="OOG1793" s="62">
        <v>53131609</v>
      </c>
      <c r="OOH1793" s="62">
        <v>53131609</v>
      </c>
      <c r="OOI1793" s="62">
        <v>53131609</v>
      </c>
      <c r="OOJ1793" s="62">
        <v>53131609</v>
      </c>
      <c r="OOK1793" s="62">
        <v>53131609</v>
      </c>
      <c r="OOL1793" s="62">
        <v>53131609</v>
      </c>
      <c r="OOM1793" s="62">
        <v>53131609</v>
      </c>
      <c r="OON1793" s="62">
        <v>53131609</v>
      </c>
      <c r="OOO1793" s="62">
        <v>53131609</v>
      </c>
      <c r="OOP1793" s="62">
        <v>53131609</v>
      </c>
      <c r="OOQ1793" s="62">
        <v>53131609</v>
      </c>
      <c r="OOR1793" s="62">
        <v>53131609</v>
      </c>
      <c r="OOS1793" s="62">
        <v>53131609</v>
      </c>
      <c r="OOT1793" s="62">
        <v>53131609</v>
      </c>
      <c r="OOU1793" s="62">
        <v>53131609</v>
      </c>
      <c r="OOV1793" s="62">
        <v>53131609</v>
      </c>
      <c r="OOW1793" s="62">
        <v>53131609</v>
      </c>
      <c r="OOX1793" s="62">
        <v>53131609</v>
      </c>
      <c r="OOY1793" s="62">
        <v>53131609</v>
      </c>
      <c r="OOZ1793" s="62">
        <v>53131609</v>
      </c>
      <c r="OPA1793" s="62">
        <v>53131609</v>
      </c>
      <c r="OPB1793" s="62">
        <v>53131609</v>
      </c>
      <c r="OPC1793" s="62">
        <v>53131609</v>
      </c>
      <c r="OPD1793" s="62">
        <v>53131609</v>
      </c>
      <c r="OPE1793" s="62">
        <v>53131609</v>
      </c>
      <c r="OPF1793" s="62">
        <v>53131609</v>
      </c>
      <c r="OPG1793" s="62">
        <v>53131609</v>
      </c>
      <c r="OPH1793" s="62">
        <v>53131609</v>
      </c>
      <c r="OPI1793" s="62">
        <v>53131609</v>
      </c>
      <c r="OPJ1793" s="62">
        <v>53131609</v>
      </c>
      <c r="OPK1793" s="62">
        <v>53131609</v>
      </c>
      <c r="OPL1793" s="62">
        <v>53131609</v>
      </c>
      <c r="OPM1793" s="62">
        <v>53131609</v>
      </c>
      <c r="OPN1793" s="62">
        <v>53131609</v>
      </c>
      <c r="OPO1793" s="62">
        <v>53131609</v>
      </c>
      <c r="OPP1793" s="62">
        <v>53131609</v>
      </c>
      <c r="OPQ1793" s="62">
        <v>53131609</v>
      </c>
      <c r="OPR1793" s="62">
        <v>53131609</v>
      </c>
      <c r="OPS1793" s="62">
        <v>53131609</v>
      </c>
      <c r="OPT1793" s="62">
        <v>53131609</v>
      </c>
      <c r="OPU1793" s="62">
        <v>53131609</v>
      </c>
      <c r="OPV1793" s="62">
        <v>53131609</v>
      </c>
      <c r="OPW1793" s="62">
        <v>53131609</v>
      </c>
      <c r="OPX1793" s="62">
        <v>53131609</v>
      </c>
      <c r="OPY1793" s="62">
        <v>53131609</v>
      </c>
      <c r="OPZ1793" s="62">
        <v>53131609</v>
      </c>
      <c r="OQA1793" s="62">
        <v>53131609</v>
      </c>
      <c r="OQB1793" s="62">
        <v>53131609</v>
      </c>
      <c r="OQC1793" s="62">
        <v>53131609</v>
      </c>
      <c r="OQD1793" s="62">
        <v>53131609</v>
      </c>
      <c r="OQE1793" s="62">
        <v>53131609</v>
      </c>
      <c r="OQF1793" s="62">
        <v>53131609</v>
      </c>
      <c r="OQG1793" s="62">
        <v>53131609</v>
      </c>
      <c r="OQH1793" s="62">
        <v>53131609</v>
      </c>
      <c r="OQI1793" s="62">
        <v>53131609</v>
      </c>
      <c r="OQJ1793" s="62">
        <v>53131609</v>
      </c>
      <c r="OQK1793" s="62">
        <v>53131609</v>
      </c>
      <c r="OQL1793" s="62">
        <v>53131609</v>
      </c>
      <c r="OQM1793" s="62">
        <v>53131609</v>
      </c>
      <c r="OQN1793" s="62">
        <v>53131609</v>
      </c>
      <c r="OQO1793" s="62">
        <v>53131609</v>
      </c>
      <c r="OQP1793" s="62">
        <v>53131609</v>
      </c>
      <c r="OQQ1793" s="62">
        <v>53131609</v>
      </c>
      <c r="OQR1793" s="62">
        <v>53131609</v>
      </c>
      <c r="OQS1793" s="62">
        <v>53131609</v>
      </c>
      <c r="OQT1793" s="62">
        <v>53131609</v>
      </c>
      <c r="OQU1793" s="62">
        <v>53131609</v>
      </c>
      <c r="OQV1793" s="62">
        <v>53131609</v>
      </c>
      <c r="OQW1793" s="62">
        <v>53131609</v>
      </c>
      <c r="OQX1793" s="62">
        <v>53131609</v>
      </c>
      <c r="OQY1793" s="62">
        <v>53131609</v>
      </c>
      <c r="OQZ1793" s="62">
        <v>53131609</v>
      </c>
      <c r="ORA1793" s="62">
        <v>53131609</v>
      </c>
      <c r="ORB1793" s="62">
        <v>53131609</v>
      </c>
      <c r="ORC1793" s="62">
        <v>53131609</v>
      </c>
      <c r="ORD1793" s="62">
        <v>53131609</v>
      </c>
      <c r="ORE1793" s="62">
        <v>53131609</v>
      </c>
      <c r="ORF1793" s="62">
        <v>53131609</v>
      </c>
      <c r="ORG1793" s="62">
        <v>53131609</v>
      </c>
      <c r="ORH1793" s="62">
        <v>53131609</v>
      </c>
      <c r="ORI1793" s="62">
        <v>53131609</v>
      </c>
      <c r="ORJ1793" s="62">
        <v>53131609</v>
      </c>
      <c r="ORK1793" s="62">
        <v>53131609</v>
      </c>
      <c r="ORL1793" s="62">
        <v>53131609</v>
      </c>
      <c r="ORM1793" s="62">
        <v>53131609</v>
      </c>
      <c r="ORN1793" s="62">
        <v>53131609</v>
      </c>
      <c r="ORO1793" s="62">
        <v>53131609</v>
      </c>
      <c r="ORP1793" s="62">
        <v>53131609</v>
      </c>
      <c r="ORQ1793" s="62">
        <v>53131609</v>
      </c>
      <c r="ORR1793" s="62">
        <v>53131609</v>
      </c>
      <c r="ORS1793" s="62">
        <v>53131609</v>
      </c>
      <c r="ORT1793" s="62">
        <v>53131609</v>
      </c>
      <c r="ORU1793" s="62">
        <v>53131609</v>
      </c>
      <c r="ORV1793" s="62">
        <v>53131609</v>
      </c>
      <c r="ORW1793" s="62">
        <v>53131609</v>
      </c>
      <c r="ORX1793" s="62">
        <v>53131609</v>
      </c>
      <c r="ORY1793" s="62">
        <v>53131609</v>
      </c>
      <c r="ORZ1793" s="62">
        <v>53131609</v>
      </c>
      <c r="OSA1793" s="62">
        <v>53131609</v>
      </c>
      <c r="OSB1793" s="62">
        <v>53131609</v>
      </c>
      <c r="OSC1793" s="62">
        <v>53131609</v>
      </c>
      <c r="OSD1793" s="62">
        <v>53131609</v>
      </c>
      <c r="OSE1793" s="62">
        <v>53131609</v>
      </c>
      <c r="OSF1793" s="62">
        <v>53131609</v>
      </c>
      <c r="OSG1793" s="62">
        <v>53131609</v>
      </c>
      <c r="OSH1793" s="62">
        <v>53131609</v>
      </c>
      <c r="OSI1793" s="62">
        <v>53131609</v>
      </c>
      <c r="OSJ1793" s="62">
        <v>53131609</v>
      </c>
      <c r="OSK1793" s="62">
        <v>53131609</v>
      </c>
      <c r="OSL1793" s="62">
        <v>53131609</v>
      </c>
      <c r="OSM1793" s="62">
        <v>53131609</v>
      </c>
      <c r="OSN1793" s="62">
        <v>53131609</v>
      </c>
      <c r="OSO1793" s="62">
        <v>53131609</v>
      </c>
      <c r="OSP1793" s="62">
        <v>53131609</v>
      </c>
      <c r="OSQ1793" s="62">
        <v>53131609</v>
      </c>
      <c r="OSR1793" s="62">
        <v>53131609</v>
      </c>
      <c r="OSS1793" s="62">
        <v>53131609</v>
      </c>
      <c r="OST1793" s="62">
        <v>53131609</v>
      </c>
      <c r="OSU1793" s="62">
        <v>53131609</v>
      </c>
      <c r="OSV1793" s="62">
        <v>53131609</v>
      </c>
      <c r="OSW1793" s="62">
        <v>53131609</v>
      </c>
      <c r="OSX1793" s="62">
        <v>53131609</v>
      </c>
      <c r="OSY1793" s="62">
        <v>53131609</v>
      </c>
      <c r="OSZ1793" s="62">
        <v>53131609</v>
      </c>
      <c r="OTA1793" s="62">
        <v>53131609</v>
      </c>
      <c r="OTB1793" s="62">
        <v>53131609</v>
      </c>
      <c r="OTC1793" s="62">
        <v>53131609</v>
      </c>
      <c r="OTD1793" s="62">
        <v>53131609</v>
      </c>
      <c r="OTE1793" s="62">
        <v>53131609</v>
      </c>
      <c r="OTF1793" s="62">
        <v>53131609</v>
      </c>
      <c r="OTG1793" s="62">
        <v>53131609</v>
      </c>
      <c r="OTH1793" s="62">
        <v>53131609</v>
      </c>
      <c r="OTI1793" s="62">
        <v>53131609</v>
      </c>
      <c r="OTJ1793" s="62">
        <v>53131609</v>
      </c>
      <c r="OTK1793" s="62">
        <v>53131609</v>
      </c>
      <c r="OTL1793" s="62">
        <v>53131609</v>
      </c>
      <c r="OTM1793" s="62">
        <v>53131609</v>
      </c>
      <c r="OTN1793" s="62">
        <v>53131609</v>
      </c>
      <c r="OTO1793" s="62">
        <v>53131609</v>
      </c>
      <c r="OTP1793" s="62">
        <v>53131609</v>
      </c>
      <c r="OTQ1793" s="62">
        <v>53131609</v>
      </c>
      <c r="OTR1793" s="62">
        <v>53131609</v>
      </c>
      <c r="OTS1793" s="62">
        <v>53131609</v>
      </c>
      <c r="OTT1793" s="62">
        <v>53131609</v>
      </c>
      <c r="OTU1793" s="62">
        <v>53131609</v>
      </c>
      <c r="OTV1793" s="62">
        <v>53131609</v>
      </c>
      <c r="OTW1793" s="62">
        <v>53131609</v>
      </c>
      <c r="OTX1793" s="62">
        <v>53131609</v>
      </c>
      <c r="OTY1793" s="62">
        <v>53131609</v>
      </c>
      <c r="OTZ1793" s="62">
        <v>53131609</v>
      </c>
      <c r="OUA1793" s="62">
        <v>53131609</v>
      </c>
      <c r="OUB1793" s="62">
        <v>53131609</v>
      </c>
      <c r="OUC1793" s="62">
        <v>53131609</v>
      </c>
      <c r="OUD1793" s="62">
        <v>53131609</v>
      </c>
      <c r="OUE1793" s="62">
        <v>53131609</v>
      </c>
      <c r="OUF1793" s="62">
        <v>53131609</v>
      </c>
      <c r="OUG1793" s="62">
        <v>53131609</v>
      </c>
      <c r="OUH1793" s="62">
        <v>53131609</v>
      </c>
      <c r="OUI1793" s="62">
        <v>53131609</v>
      </c>
      <c r="OUJ1793" s="62">
        <v>53131609</v>
      </c>
      <c r="OUK1793" s="62">
        <v>53131609</v>
      </c>
      <c r="OUL1793" s="62">
        <v>53131609</v>
      </c>
      <c r="OUM1793" s="62">
        <v>53131609</v>
      </c>
      <c r="OUN1793" s="62">
        <v>53131609</v>
      </c>
      <c r="OUO1793" s="62">
        <v>53131609</v>
      </c>
      <c r="OUP1793" s="62">
        <v>53131609</v>
      </c>
      <c r="OUQ1793" s="62">
        <v>53131609</v>
      </c>
      <c r="OUR1793" s="62">
        <v>53131609</v>
      </c>
      <c r="OUS1793" s="62">
        <v>53131609</v>
      </c>
      <c r="OUT1793" s="62">
        <v>53131609</v>
      </c>
      <c r="OUU1793" s="62">
        <v>53131609</v>
      </c>
      <c r="OUV1793" s="62">
        <v>53131609</v>
      </c>
      <c r="OUW1793" s="62">
        <v>53131609</v>
      </c>
      <c r="OUX1793" s="62">
        <v>53131609</v>
      </c>
      <c r="OUY1793" s="62">
        <v>53131609</v>
      </c>
      <c r="OUZ1793" s="62">
        <v>53131609</v>
      </c>
      <c r="OVA1793" s="62">
        <v>53131609</v>
      </c>
      <c r="OVB1793" s="62">
        <v>53131609</v>
      </c>
      <c r="OVC1793" s="62">
        <v>53131609</v>
      </c>
      <c r="OVD1793" s="62">
        <v>53131609</v>
      </c>
      <c r="OVE1793" s="62">
        <v>53131609</v>
      </c>
      <c r="OVF1793" s="62">
        <v>53131609</v>
      </c>
      <c r="OVG1793" s="62">
        <v>53131609</v>
      </c>
      <c r="OVH1793" s="62">
        <v>53131609</v>
      </c>
      <c r="OVI1793" s="62">
        <v>53131609</v>
      </c>
      <c r="OVJ1793" s="62">
        <v>53131609</v>
      </c>
      <c r="OVK1793" s="62">
        <v>53131609</v>
      </c>
      <c r="OVL1793" s="62">
        <v>53131609</v>
      </c>
      <c r="OVM1793" s="62">
        <v>53131609</v>
      </c>
      <c r="OVN1793" s="62">
        <v>53131609</v>
      </c>
      <c r="OVO1793" s="62">
        <v>53131609</v>
      </c>
      <c r="OVP1793" s="62">
        <v>53131609</v>
      </c>
      <c r="OVQ1793" s="62">
        <v>53131609</v>
      </c>
      <c r="OVR1793" s="62">
        <v>53131609</v>
      </c>
      <c r="OVS1793" s="62">
        <v>53131609</v>
      </c>
      <c r="OVT1793" s="62">
        <v>53131609</v>
      </c>
      <c r="OVU1793" s="62">
        <v>53131609</v>
      </c>
      <c r="OVV1793" s="62">
        <v>53131609</v>
      </c>
      <c r="OVW1793" s="62">
        <v>53131609</v>
      </c>
      <c r="OVX1793" s="62">
        <v>53131609</v>
      </c>
      <c r="OVY1793" s="62">
        <v>53131609</v>
      </c>
      <c r="OVZ1793" s="62">
        <v>53131609</v>
      </c>
      <c r="OWA1793" s="62">
        <v>53131609</v>
      </c>
      <c r="OWB1793" s="62">
        <v>53131609</v>
      </c>
      <c r="OWC1793" s="62">
        <v>53131609</v>
      </c>
      <c r="OWD1793" s="62">
        <v>53131609</v>
      </c>
      <c r="OWE1793" s="62">
        <v>53131609</v>
      </c>
      <c r="OWF1793" s="62">
        <v>53131609</v>
      </c>
      <c r="OWG1793" s="62">
        <v>53131609</v>
      </c>
      <c r="OWH1793" s="62">
        <v>53131609</v>
      </c>
      <c r="OWI1793" s="62">
        <v>53131609</v>
      </c>
      <c r="OWJ1793" s="62">
        <v>53131609</v>
      </c>
      <c r="OWK1793" s="62">
        <v>53131609</v>
      </c>
      <c r="OWL1793" s="62">
        <v>53131609</v>
      </c>
      <c r="OWM1793" s="62">
        <v>53131609</v>
      </c>
      <c r="OWN1793" s="62">
        <v>53131609</v>
      </c>
      <c r="OWO1793" s="62">
        <v>53131609</v>
      </c>
      <c r="OWP1793" s="62">
        <v>53131609</v>
      </c>
      <c r="OWQ1793" s="62">
        <v>53131609</v>
      </c>
      <c r="OWR1793" s="62">
        <v>53131609</v>
      </c>
      <c r="OWS1793" s="62">
        <v>53131609</v>
      </c>
      <c r="OWT1793" s="62">
        <v>53131609</v>
      </c>
      <c r="OWU1793" s="62">
        <v>53131609</v>
      </c>
      <c r="OWV1793" s="62">
        <v>53131609</v>
      </c>
      <c r="OWW1793" s="62">
        <v>53131609</v>
      </c>
      <c r="OWX1793" s="62">
        <v>53131609</v>
      </c>
      <c r="OWY1793" s="62">
        <v>53131609</v>
      </c>
      <c r="OWZ1793" s="62">
        <v>53131609</v>
      </c>
      <c r="OXA1793" s="62">
        <v>53131609</v>
      </c>
      <c r="OXB1793" s="62">
        <v>53131609</v>
      </c>
      <c r="OXC1793" s="62">
        <v>53131609</v>
      </c>
      <c r="OXD1793" s="62">
        <v>53131609</v>
      </c>
      <c r="OXE1793" s="62">
        <v>53131609</v>
      </c>
      <c r="OXF1793" s="62">
        <v>53131609</v>
      </c>
      <c r="OXG1793" s="62">
        <v>53131609</v>
      </c>
      <c r="OXH1793" s="62">
        <v>53131609</v>
      </c>
      <c r="OXI1793" s="62">
        <v>53131609</v>
      </c>
      <c r="OXJ1793" s="62">
        <v>53131609</v>
      </c>
      <c r="OXK1793" s="62">
        <v>53131609</v>
      </c>
      <c r="OXL1793" s="62">
        <v>53131609</v>
      </c>
      <c r="OXM1793" s="62">
        <v>53131609</v>
      </c>
      <c r="OXN1793" s="62">
        <v>53131609</v>
      </c>
      <c r="OXO1793" s="62">
        <v>53131609</v>
      </c>
      <c r="OXP1793" s="62">
        <v>53131609</v>
      </c>
      <c r="OXQ1793" s="62">
        <v>53131609</v>
      </c>
      <c r="OXR1793" s="62">
        <v>53131609</v>
      </c>
      <c r="OXS1793" s="62">
        <v>53131609</v>
      </c>
      <c r="OXT1793" s="62">
        <v>53131609</v>
      </c>
      <c r="OXU1793" s="62">
        <v>53131609</v>
      </c>
      <c r="OXV1793" s="62">
        <v>53131609</v>
      </c>
      <c r="OXW1793" s="62">
        <v>53131609</v>
      </c>
      <c r="OXX1793" s="62">
        <v>53131609</v>
      </c>
      <c r="OXY1793" s="62">
        <v>53131609</v>
      </c>
      <c r="OXZ1793" s="62">
        <v>53131609</v>
      </c>
      <c r="OYA1793" s="62">
        <v>53131609</v>
      </c>
      <c r="OYB1793" s="62">
        <v>53131609</v>
      </c>
      <c r="OYC1793" s="62">
        <v>53131609</v>
      </c>
      <c r="OYD1793" s="62">
        <v>53131609</v>
      </c>
      <c r="OYE1793" s="62">
        <v>53131609</v>
      </c>
      <c r="OYF1793" s="62">
        <v>53131609</v>
      </c>
      <c r="OYG1793" s="62">
        <v>53131609</v>
      </c>
      <c r="OYH1793" s="62">
        <v>53131609</v>
      </c>
      <c r="OYI1793" s="62">
        <v>53131609</v>
      </c>
      <c r="OYJ1793" s="62">
        <v>53131609</v>
      </c>
      <c r="OYK1793" s="62">
        <v>53131609</v>
      </c>
      <c r="OYL1793" s="62">
        <v>53131609</v>
      </c>
      <c r="OYM1793" s="62">
        <v>53131609</v>
      </c>
      <c r="OYN1793" s="62">
        <v>53131609</v>
      </c>
      <c r="OYO1793" s="62">
        <v>53131609</v>
      </c>
      <c r="OYP1793" s="62">
        <v>53131609</v>
      </c>
      <c r="OYQ1793" s="62">
        <v>53131609</v>
      </c>
      <c r="OYR1793" s="62">
        <v>53131609</v>
      </c>
      <c r="OYS1793" s="62">
        <v>53131609</v>
      </c>
      <c r="OYT1793" s="62">
        <v>53131609</v>
      </c>
      <c r="OYU1793" s="62">
        <v>53131609</v>
      </c>
      <c r="OYV1793" s="62">
        <v>53131609</v>
      </c>
      <c r="OYW1793" s="62">
        <v>53131609</v>
      </c>
      <c r="OYX1793" s="62">
        <v>53131609</v>
      </c>
      <c r="OYY1793" s="62">
        <v>53131609</v>
      </c>
      <c r="OYZ1793" s="62">
        <v>53131609</v>
      </c>
      <c r="OZA1793" s="62">
        <v>53131609</v>
      </c>
      <c r="OZB1793" s="62">
        <v>53131609</v>
      </c>
      <c r="OZC1793" s="62">
        <v>53131609</v>
      </c>
      <c r="OZD1793" s="62">
        <v>53131609</v>
      </c>
      <c r="OZE1793" s="62">
        <v>53131609</v>
      </c>
      <c r="OZF1793" s="62">
        <v>53131609</v>
      </c>
      <c r="OZG1793" s="62">
        <v>53131609</v>
      </c>
      <c r="OZH1793" s="62">
        <v>53131609</v>
      </c>
      <c r="OZI1793" s="62">
        <v>53131609</v>
      </c>
      <c r="OZJ1793" s="62">
        <v>53131609</v>
      </c>
      <c r="OZK1793" s="62">
        <v>53131609</v>
      </c>
      <c r="OZL1793" s="62">
        <v>53131609</v>
      </c>
      <c r="OZM1793" s="62">
        <v>53131609</v>
      </c>
      <c r="OZN1793" s="62">
        <v>53131609</v>
      </c>
      <c r="OZO1793" s="62">
        <v>53131609</v>
      </c>
      <c r="OZP1793" s="62">
        <v>53131609</v>
      </c>
      <c r="OZQ1793" s="62">
        <v>53131609</v>
      </c>
      <c r="OZR1793" s="62">
        <v>53131609</v>
      </c>
      <c r="OZS1793" s="62">
        <v>53131609</v>
      </c>
      <c r="OZT1793" s="62">
        <v>53131609</v>
      </c>
      <c r="OZU1793" s="62">
        <v>53131609</v>
      </c>
      <c r="OZV1793" s="62">
        <v>53131609</v>
      </c>
      <c r="OZW1793" s="62">
        <v>53131609</v>
      </c>
      <c r="OZX1793" s="62">
        <v>53131609</v>
      </c>
      <c r="OZY1793" s="62">
        <v>53131609</v>
      </c>
      <c r="OZZ1793" s="62">
        <v>53131609</v>
      </c>
      <c r="PAA1793" s="62">
        <v>53131609</v>
      </c>
      <c r="PAB1793" s="62">
        <v>53131609</v>
      </c>
      <c r="PAC1793" s="62">
        <v>53131609</v>
      </c>
      <c r="PAD1793" s="62">
        <v>53131609</v>
      </c>
      <c r="PAE1793" s="62">
        <v>53131609</v>
      </c>
      <c r="PAF1793" s="62">
        <v>53131609</v>
      </c>
      <c r="PAG1793" s="62">
        <v>53131609</v>
      </c>
      <c r="PAH1793" s="62">
        <v>53131609</v>
      </c>
      <c r="PAI1793" s="62">
        <v>53131609</v>
      </c>
      <c r="PAJ1793" s="62">
        <v>53131609</v>
      </c>
      <c r="PAK1793" s="62">
        <v>53131609</v>
      </c>
      <c r="PAL1793" s="62">
        <v>53131609</v>
      </c>
      <c r="PAM1793" s="62">
        <v>53131609</v>
      </c>
      <c r="PAN1793" s="62">
        <v>53131609</v>
      </c>
      <c r="PAO1793" s="62">
        <v>53131609</v>
      </c>
      <c r="PAP1793" s="62">
        <v>53131609</v>
      </c>
      <c r="PAQ1793" s="62">
        <v>53131609</v>
      </c>
      <c r="PAR1793" s="62">
        <v>53131609</v>
      </c>
      <c r="PAS1793" s="62">
        <v>53131609</v>
      </c>
      <c r="PAT1793" s="62">
        <v>53131609</v>
      </c>
      <c r="PAU1793" s="62">
        <v>53131609</v>
      </c>
      <c r="PAV1793" s="62">
        <v>53131609</v>
      </c>
      <c r="PAW1793" s="62">
        <v>53131609</v>
      </c>
      <c r="PAX1793" s="62">
        <v>53131609</v>
      </c>
      <c r="PAY1793" s="62">
        <v>53131609</v>
      </c>
      <c r="PAZ1793" s="62">
        <v>53131609</v>
      </c>
      <c r="PBA1793" s="62">
        <v>53131609</v>
      </c>
      <c r="PBB1793" s="62">
        <v>53131609</v>
      </c>
      <c r="PBC1793" s="62">
        <v>53131609</v>
      </c>
      <c r="PBD1793" s="62">
        <v>53131609</v>
      </c>
      <c r="PBE1793" s="62">
        <v>53131609</v>
      </c>
      <c r="PBF1793" s="62">
        <v>53131609</v>
      </c>
      <c r="PBG1793" s="62">
        <v>53131609</v>
      </c>
      <c r="PBH1793" s="62">
        <v>53131609</v>
      </c>
      <c r="PBI1793" s="62">
        <v>53131609</v>
      </c>
      <c r="PBJ1793" s="62">
        <v>53131609</v>
      </c>
      <c r="PBK1793" s="62">
        <v>53131609</v>
      </c>
      <c r="PBL1793" s="62">
        <v>53131609</v>
      </c>
      <c r="PBM1793" s="62">
        <v>53131609</v>
      </c>
      <c r="PBN1793" s="62">
        <v>53131609</v>
      </c>
      <c r="PBO1793" s="62">
        <v>53131609</v>
      </c>
      <c r="PBP1793" s="62">
        <v>53131609</v>
      </c>
      <c r="PBQ1793" s="62">
        <v>53131609</v>
      </c>
      <c r="PBR1793" s="62">
        <v>53131609</v>
      </c>
      <c r="PBS1793" s="62">
        <v>53131609</v>
      </c>
      <c r="PBT1793" s="62">
        <v>53131609</v>
      </c>
      <c r="PBU1793" s="62">
        <v>53131609</v>
      </c>
      <c r="PBV1793" s="62">
        <v>53131609</v>
      </c>
      <c r="PBW1793" s="62">
        <v>53131609</v>
      </c>
      <c r="PBX1793" s="62">
        <v>53131609</v>
      </c>
      <c r="PBY1793" s="62">
        <v>53131609</v>
      </c>
      <c r="PBZ1793" s="62">
        <v>53131609</v>
      </c>
      <c r="PCA1793" s="62">
        <v>53131609</v>
      </c>
      <c r="PCB1793" s="62">
        <v>53131609</v>
      </c>
      <c r="PCC1793" s="62">
        <v>53131609</v>
      </c>
      <c r="PCD1793" s="62">
        <v>53131609</v>
      </c>
      <c r="PCE1793" s="62">
        <v>53131609</v>
      </c>
      <c r="PCF1793" s="62">
        <v>53131609</v>
      </c>
      <c r="PCG1793" s="62">
        <v>53131609</v>
      </c>
      <c r="PCH1793" s="62">
        <v>53131609</v>
      </c>
      <c r="PCI1793" s="62">
        <v>53131609</v>
      </c>
      <c r="PCJ1793" s="62">
        <v>53131609</v>
      </c>
      <c r="PCK1793" s="62">
        <v>53131609</v>
      </c>
      <c r="PCL1793" s="62">
        <v>53131609</v>
      </c>
      <c r="PCM1793" s="62">
        <v>53131609</v>
      </c>
      <c r="PCN1793" s="62">
        <v>53131609</v>
      </c>
      <c r="PCO1793" s="62">
        <v>53131609</v>
      </c>
      <c r="PCP1793" s="62">
        <v>53131609</v>
      </c>
      <c r="PCQ1793" s="62">
        <v>53131609</v>
      </c>
      <c r="PCR1793" s="62">
        <v>53131609</v>
      </c>
      <c r="PCS1793" s="62">
        <v>53131609</v>
      </c>
      <c r="PCT1793" s="62">
        <v>53131609</v>
      </c>
      <c r="PCU1793" s="62">
        <v>53131609</v>
      </c>
      <c r="PCV1793" s="62">
        <v>53131609</v>
      </c>
      <c r="PCW1793" s="62">
        <v>53131609</v>
      </c>
      <c r="PCX1793" s="62">
        <v>53131609</v>
      </c>
      <c r="PCY1793" s="62">
        <v>53131609</v>
      </c>
      <c r="PCZ1793" s="62">
        <v>53131609</v>
      </c>
      <c r="PDA1793" s="62">
        <v>53131609</v>
      </c>
      <c r="PDB1793" s="62">
        <v>53131609</v>
      </c>
      <c r="PDC1793" s="62">
        <v>53131609</v>
      </c>
      <c r="PDD1793" s="62">
        <v>53131609</v>
      </c>
      <c r="PDE1793" s="62">
        <v>53131609</v>
      </c>
      <c r="PDF1793" s="62">
        <v>53131609</v>
      </c>
      <c r="PDG1793" s="62">
        <v>53131609</v>
      </c>
      <c r="PDH1793" s="62">
        <v>53131609</v>
      </c>
      <c r="PDI1793" s="62">
        <v>53131609</v>
      </c>
      <c r="PDJ1793" s="62">
        <v>53131609</v>
      </c>
      <c r="PDK1793" s="62">
        <v>53131609</v>
      </c>
      <c r="PDL1793" s="62">
        <v>53131609</v>
      </c>
      <c r="PDM1793" s="62">
        <v>53131609</v>
      </c>
      <c r="PDN1793" s="62">
        <v>53131609</v>
      </c>
      <c r="PDO1793" s="62">
        <v>53131609</v>
      </c>
      <c r="PDP1793" s="62">
        <v>53131609</v>
      </c>
      <c r="PDQ1793" s="62">
        <v>53131609</v>
      </c>
      <c r="PDR1793" s="62">
        <v>53131609</v>
      </c>
      <c r="PDS1793" s="62">
        <v>53131609</v>
      </c>
      <c r="PDT1793" s="62">
        <v>53131609</v>
      </c>
      <c r="PDU1793" s="62">
        <v>53131609</v>
      </c>
      <c r="PDV1793" s="62">
        <v>53131609</v>
      </c>
      <c r="PDW1793" s="62">
        <v>53131609</v>
      </c>
      <c r="PDX1793" s="62">
        <v>53131609</v>
      </c>
      <c r="PDY1793" s="62">
        <v>53131609</v>
      </c>
      <c r="PDZ1793" s="62">
        <v>53131609</v>
      </c>
      <c r="PEA1793" s="62">
        <v>53131609</v>
      </c>
      <c r="PEB1793" s="62">
        <v>53131609</v>
      </c>
      <c r="PEC1793" s="62">
        <v>53131609</v>
      </c>
      <c r="PED1793" s="62">
        <v>53131609</v>
      </c>
      <c r="PEE1793" s="62">
        <v>53131609</v>
      </c>
      <c r="PEF1793" s="62">
        <v>53131609</v>
      </c>
      <c r="PEG1793" s="62">
        <v>53131609</v>
      </c>
      <c r="PEH1793" s="62">
        <v>53131609</v>
      </c>
      <c r="PEI1793" s="62">
        <v>53131609</v>
      </c>
      <c r="PEJ1793" s="62">
        <v>53131609</v>
      </c>
      <c r="PEK1793" s="62">
        <v>53131609</v>
      </c>
      <c r="PEL1793" s="62">
        <v>53131609</v>
      </c>
      <c r="PEM1793" s="62">
        <v>53131609</v>
      </c>
      <c r="PEN1793" s="62">
        <v>53131609</v>
      </c>
      <c r="PEO1793" s="62">
        <v>53131609</v>
      </c>
      <c r="PEP1793" s="62">
        <v>53131609</v>
      </c>
      <c r="PEQ1793" s="62">
        <v>53131609</v>
      </c>
      <c r="PER1793" s="62">
        <v>53131609</v>
      </c>
      <c r="PES1793" s="62">
        <v>53131609</v>
      </c>
      <c r="PET1793" s="62">
        <v>53131609</v>
      </c>
      <c r="PEU1793" s="62">
        <v>53131609</v>
      </c>
      <c r="PEV1793" s="62">
        <v>53131609</v>
      </c>
      <c r="PEW1793" s="62">
        <v>53131609</v>
      </c>
      <c r="PEX1793" s="62">
        <v>53131609</v>
      </c>
      <c r="PEY1793" s="62">
        <v>53131609</v>
      </c>
      <c r="PEZ1793" s="62">
        <v>53131609</v>
      </c>
      <c r="PFA1793" s="62">
        <v>53131609</v>
      </c>
      <c r="PFB1793" s="62">
        <v>53131609</v>
      </c>
      <c r="PFC1793" s="62">
        <v>53131609</v>
      </c>
      <c r="PFD1793" s="62">
        <v>53131609</v>
      </c>
      <c r="PFE1793" s="62">
        <v>53131609</v>
      </c>
      <c r="PFF1793" s="62">
        <v>53131609</v>
      </c>
      <c r="PFG1793" s="62">
        <v>53131609</v>
      </c>
      <c r="PFH1793" s="62">
        <v>53131609</v>
      </c>
      <c r="PFI1793" s="62">
        <v>53131609</v>
      </c>
      <c r="PFJ1793" s="62">
        <v>53131609</v>
      </c>
      <c r="PFK1793" s="62">
        <v>53131609</v>
      </c>
      <c r="PFL1793" s="62">
        <v>53131609</v>
      </c>
      <c r="PFM1793" s="62">
        <v>53131609</v>
      </c>
      <c r="PFN1793" s="62">
        <v>53131609</v>
      </c>
      <c r="PFO1793" s="62">
        <v>53131609</v>
      </c>
      <c r="PFP1793" s="62">
        <v>53131609</v>
      </c>
      <c r="PFQ1793" s="62">
        <v>53131609</v>
      </c>
      <c r="PFR1793" s="62">
        <v>53131609</v>
      </c>
      <c r="PFS1793" s="62">
        <v>53131609</v>
      </c>
      <c r="PFT1793" s="62">
        <v>53131609</v>
      </c>
      <c r="PFU1793" s="62">
        <v>53131609</v>
      </c>
      <c r="PFV1793" s="62">
        <v>53131609</v>
      </c>
      <c r="PFW1793" s="62">
        <v>53131609</v>
      </c>
      <c r="PFX1793" s="62">
        <v>53131609</v>
      </c>
      <c r="PFY1793" s="62">
        <v>53131609</v>
      </c>
      <c r="PFZ1793" s="62">
        <v>53131609</v>
      </c>
      <c r="PGA1793" s="62">
        <v>53131609</v>
      </c>
      <c r="PGB1793" s="62">
        <v>53131609</v>
      </c>
      <c r="PGC1793" s="62">
        <v>53131609</v>
      </c>
      <c r="PGD1793" s="62">
        <v>53131609</v>
      </c>
      <c r="PGE1793" s="62">
        <v>53131609</v>
      </c>
      <c r="PGF1793" s="62">
        <v>53131609</v>
      </c>
      <c r="PGG1793" s="62">
        <v>53131609</v>
      </c>
      <c r="PGH1793" s="62">
        <v>53131609</v>
      </c>
      <c r="PGI1793" s="62">
        <v>53131609</v>
      </c>
      <c r="PGJ1793" s="62">
        <v>53131609</v>
      </c>
      <c r="PGK1793" s="62">
        <v>53131609</v>
      </c>
      <c r="PGL1793" s="62">
        <v>53131609</v>
      </c>
      <c r="PGM1793" s="62">
        <v>53131609</v>
      </c>
      <c r="PGN1793" s="62">
        <v>53131609</v>
      </c>
      <c r="PGO1793" s="62">
        <v>53131609</v>
      </c>
      <c r="PGP1793" s="62">
        <v>53131609</v>
      </c>
      <c r="PGQ1793" s="62">
        <v>53131609</v>
      </c>
      <c r="PGR1793" s="62">
        <v>53131609</v>
      </c>
      <c r="PGS1793" s="62">
        <v>53131609</v>
      </c>
      <c r="PGT1793" s="62">
        <v>53131609</v>
      </c>
      <c r="PGU1793" s="62">
        <v>53131609</v>
      </c>
      <c r="PGV1793" s="62">
        <v>53131609</v>
      </c>
      <c r="PGW1793" s="62">
        <v>53131609</v>
      </c>
      <c r="PGX1793" s="62">
        <v>53131609</v>
      </c>
      <c r="PGY1793" s="62">
        <v>53131609</v>
      </c>
      <c r="PGZ1793" s="62">
        <v>53131609</v>
      </c>
      <c r="PHA1793" s="62">
        <v>53131609</v>
      </c>
      <c r="PHB1793" s="62">
        <v>53131609</v>
      </c>
      <c r="PHC1793" s="62">
        <v>53131609</v>
      </c>
      <c r="PHD1793" s="62">
        <v>53131609</v>
      </c>
      <c r="PHE1793" s="62">
        <v>53131609</v>
      </c>
      <c r="PHF1793" s="62">
        <v>53131609</v>
      </c>
      <c r="PHG1793" s="62">
        <v>53131609</v>
      </c>
      <c r="PHH1793" s="62">
        <v>53131609</v>
      </c>
      <c r="PHI1793" s="62">
        <v>53131609</v>
      </c>
      <c r="PHJ1793" s="62">
        <v>53131609</v>
      </c>
      <c r="PHK1793" s="62">
        <v>53131609</v>
      </c>
      <c r="PHL1793" s="62">
        <v>53131609</v>
      </c>
      <c r="PHM1793" s="62">
        <v>53131609</v>
      </c>
      <c r="PHN1793" s="62">
        <v>53131609</v>
      </c>
      <c r="PHO1793" s="62">
        <v>53131609</v>
      </c>
      <c r="PHP1793" s="62">
        <v>53131609</v>
      </c>
      <c r="PHQ1793" s="62">
        <v>53131609</v>
      </c>
      <c r="PHR1793" s="62">
        <v>53131609</v>
      </c>
      <c r="PHS1793" s="62">
        <v>53131609</v>
      </c>
      <c r="PHT1793" s="62">
        <v>53131609</v>
      </c>
      <c r="PHU1793" s="62">
        <v>53131609</v>
      </c>
      <c r="PHV1793" s="62">
        <v>53131609</v>
      </c>
      <c r="PHW1793" s="62">
        <v>53131609</v>
      </c>
      <c r="PHX1793" s="62">
        <v>53131609</v>
      </c>
      <c r="PHY1793" s="62">
        <v>53131609</v>
      </c>
      <c r="PHZ1793" s="62">
        <v>53131609</v>
      </c>
      <c r="PIA1793" s="62">
        <v>53131609</v>
      </c>
      <c r="PIB1793" s="62">
        <v>53131609</v>
      </c>
      <c r="PIC1793" s="62">
        <v>53131609</v>
      </c>
      <c r="PID1793" s="62">
        <v>53131609</v>
      </c>
      <c r="PIE1793" s="62">
        <v>53131609</v>
      </c>
      <c r="PIF1793" s="62">
        <v>53131609</v>
      </c>
      <c r="PIG1793" s="62">
        <v>53131609</v>
      </c>
      <c r="PIH1793" s="62">
        <v>53131609</v>
      </c>
      <c r="PII1793" s="62">
        <v>53131609</v>
      </c>
      <c r="PIJ1793" s="62">
        <v>53131609</v>
      </c>
      <c r="PIK1793" s="62">
        <v>53131609</v>
      </c>
      <c r="PIL1793" s="62">
        <v>53131609</v>
      </c>
      <c r="PIM1793" s="62">
        <v>53131609</v>
      </c>
      <c r="PIN1793" s="62">
        <v>53131609</v>
      </c>
      <c r="PIO1793" s="62">
        <v>53131609</v>
      </c>
      <c r="PIP1793" s="62">
        <v>53131609</v>
      </c>
      <c r="PIQ1793" s="62">
        <v>53131609</v>
      </c>
      <c r="PIR1793" s="62">
        <v>53131609</v>
      </c>
      <c r="PIS1793" s="62">
        <v>53131609</v>
      </c>
      <c r="PIT1793" s="62">
        <v>53131609</v>
      </c>
      <c r="PIU1793" s="62">
        <v>53131609</v>
      </c>
      <c r="PIV1793" s="62">
        <v>53131609</v>
      </c>
      <c r="PIW1793" s="62">
        <v>53131609</v>
      </c>
      <c r="PIX1793" s="62">
        <v>53131609</v>
      </c>
      <c r="PIY1793" s="62">
        <v>53131609</v>
      </c>
      <c r="PIZ1793" s="62">
        <v>53131609</v>
      </c>
      <c r="PJA1793" s="62">
        <v>53131609</v>
      </c>
      <c r="PJB1793" s="62">
        <v>53131609</v>
      </c>
      <c r="PJC1793" s="62">
        <v>53131609</v>
      </c>
      <c r="PJD1793" s="62">
        <v>53131609</v>
      </c>
      <c r="PJE1793" s="62">
        <v>53131609</v>
      </c>
      <c r="PJF1793" s="62">
        <v>53131609</v>
      </c>
      <c r="PJG1793" s="62">
        <v>53131609</v>
      </c>
      <c r="PJH1793" s="62">
        <v>53131609</v>
      </c>
      <c r="PJI1793" s="62">
        <v>53131609</v>
      </c>
      <c r="PJJ1793" s="62">
        <v>53131609</v>
      </c>
      <c r="PJK1793" s="62">
        <v>53131609</v>
      </c>
      <c r="PJL1793" s="62">
        <v>53131609</v>
      </c>
      <c r="PJM1793" s="62">
        <v>53131609</v>
      </c>
      <c r="PJN1793" s="62">
        <v>53131609</v>
      </c>
      <c r="PJO1793" s="62">
        <v>53131609</v>
      </c>
      <c r="PJP1793" s="62">
        <v>53131609</v>
      </c>
      <c r="PJQ1793" s="62">
        <v>53131609</v>
      </c>
      <c r="PJR1793" s="62">
        <v>53131609</v>
      </c>
      <c r="PJS1793" s="62">
        <v>53131609</v>
      </c>
      <c r="PJT1793" s="62">
        <v>53131609</v>
      </c>
      <c r="PJU1793" s="62">
        <v>53131609</v>
      </c>
      <c r="PJV1793" s="62">
        <v>53131609</v>
      </c>
      <c r="PJW1793" s="62">
        <v>53131609</v>
      </c>
      <c r="PJX1793" s="62">
        <v>53131609</v>
      </c>
      <c r="PJY1793" s="62">
        <v>53131609</v>
      </c>
      <c r="PJZ1793" s="62">
        <v>53131609</v>
      </c>
      <c r="PKA1793" s="62">
        <v>53131609</v>
      </c>
      <c r="PKB1793" s="62">
        <v>53131609</v>
      </c>
      <c r="PKC1793" s="62">
        <v>53131609</v>
      </c>
      <c r="PKD1793" s="62">
        <v>53131609</v>
      </c>
      <c r="PKE1793" s="62">
        <v>53131609</v>
      </c>
      <c r="PKF1793" s="62">
        <v>53131609</v>
      </c>
      <c r="PKG1793" s="62">
        <v>53131609</v>
      </c>
      <c r="PKH1793" s="62">
        <v>53131609</v>
      </c>
      <c r="PKI1793" s="62">
        <v>53131609</v>
      </c>
      <c r="PKJ1793" s="62">
        <v>53131609</v>
      </c>
      <c r="PKK1793" s="62">
        <v>53131609</v>
      </c>
      <c r="PKL1793" s="62">
        <v>53131609</v>
      </c>
      <c r="PKM1793" s="62">
        <v>53131609</v>
      </c>
      <c r="PKN1793" s="62">
        <v>53131609</v>
      </c>
      <c r="PKO1793" s="62">
        <v>53131609</v>
      </c>
      <c r="PKP1793" s="62">
        <v>53131609</v>
      </c>
      <c r="PKQ1793" s="62">
        <v>53131609</v>
      </c>
      <c r="PKR1793" s="62">
        <v>53131609</v>
      </c>
      <c r="PKS1793" s="62">
        <v>53131609</v>
      </c>
      <c r="PKT1793" s="62">
        <v>53131609</v>
      </c>
      <c r="PKU1793" s="62">
        <v>53131609</v>
      </c>
      <c r="PKV1793" s="62">
        <v>53131609</v>
      </c>
      <c r="PKW1793" s="62">
        <v>53131609</v>
      </c>
      <c r="PKX1793" s="62">
        <v>53131609</v>
      </c>
      <c r="PKY1793" s="62">
        <v>53131609</v>
      </c>
      <c r="PKZ1793" s="62">
        <v>53131609</v>
      </c>
      <c r="PLA1793" s="62">
        <v>53131609</v>
      </c>
      <c r="PLB1793" s="62">
        <v>53131609</v>
      </c>
      <c r="PLC1793" s="62">
        <v>53131609</v>
      </c>
      <c r="PLD1793" s="62">
        <v>53131609</v>
      </c>
      <c r="PLE1793" s="62">
        <v>53131609</v>
      </c>
      <c r="PLF1793" s="62">
        <v>53131609</v>
      </c>
      <c r="PLG1793" s="62">
        <v>53131609</v>
      </c>
      <c r="PLH1793" s="62">
        <v>53131609</v>
      </c>
      <c r="PLI1793" s="62">
        <v>53131609</v>
      </c>
      <c r="PLJ1793" s="62">
        <v>53131609</v>
      </c>
      <c r="PLK1793" s="62">
        <v>53131609</v>
      </c>
      <c r="PLL1793" s="62">
        <v>53131609</v>
      </c>
      <c r="PLM1793" s="62">
        <v>53131609</v>
      </c>
      <c r="PLN1793" s="62">
        <v>53131609</v>
      </c>
      <c r="PLO1793" s="62">
        <v>53131609</v>
      </c>
      <c r="PLP1793" s="62">
        <v>53131609</v>
      </c>
      <c r="PLQ1793" s="62">
        <v>53131609</v>
      </c>
      <c r="PLR1793" s="62">
        <v>53131609</v>
      </c>
      <c r="PLS1793" s="62">
        <v>53131609</v>
      </c>
      <c r="PLT1793" s="62">
        <v>53131609</v>
      </c>
      <c r="PLU1793" s="62">
        <v>53131609</v>
      </c>
      <c r="PLV1793" s="62">
        <v>53131609</v>
      </c>
      <c r="PLW1793" s="62">
        <v>53131609</v>
      </c>
      <c r="PLX1793" s="62">
        <v>53131609</v>
      </c>
      <c r="PLY1793" s="62">
        <v>53131609</v>
      </c>
      <c r="PLZ1793" s="62">
        <v>53131609</v>
      </c>
      <c r="PMA1793" s="62">
        <v>53131609</v>
      </c>
      <c r="PMB1793" s="62">
        <v>53131609</v>
      </c>
      <c r="PMC1793" s="62">
        <v>53131609</v>
      </c>
      <c r="PMD1793" s="62">
        <v>53131609</v>
      </c>
      <c r="PME1793" s="62">
        <v>53131609</v>
      </c>
      <c r="PMF1793" s="62">
        <v>53131609</v>
      </c>
      <c r="PMG1793" s="62">
        <v>53131609</v>
      </c>
      <c r="PMH1793" s="62">
        <v>53131609</v>
      </c>
      <c r="PMI1793" s="62">
        <v>53131609</v>
      </c>
      <c r="PMJ1793" s="62">
        <v>53131609</v>
      </c>
      <c r="PMK1793" s="62">
        <v>53131609</v>
      </c>
      <c r="PML1793" s="62">
        <v>53131609</v>
      </c>
      <c r="PMM1793" s="62">
        <v>53131609</v>
      </c>
      <c r="PMN1793" s="62">
        <v>53131609</v>
      </c>
      <c r="PMO1793" s="62">
        <v>53131609</v>
      </c>
      <c r="PMP1793" s="62">
        <v>53131609</v>
      </c>
      <c r="PMQ1793" s="62">
        <v>53131609</v>
      </c>
      <c r="PMR1793" s="62">
        <v>53131609</v>
      </c>
      <c r="PMS1793" s="62">
        <v>53131609</v>
      </c>
      <c r="PMT1793" s="62">
        <v>53131609</v>
      </c>
      <c r="PMU1793" s="62">
        <v>53131609</v>
      </c>
      <c r="PMV1793" s="62">
        <v>53131609</v>
      </c>
      <c r="PMW1793" s="62">
        <v>53131609</v>
      </c>
      <c r="PMX1793" s="62">
        <v>53131609</v>
      </c>
      <c r="PMY1793" s="62">
        <v>53131609</v>
      </c>
      <c r="PMZ1793" s="62">
        <v>53131609</v>
      </c>
      <c r="PNA1793" s="62">
        <v>53131609</v>
      </c>
      <c r="PNB1793" s="62">
        <v>53131609</v>
      </c>
      <c r="PNC1793" s="62">
        <v>53131609</v>
      </c>
      <c r="PND1793" s="62">
        <v>53131609</v>
      </c>
      <c r="PNE1793" s="62">
        <v>53131609</v>
      </c>
      <c r="PNF1793" s="62">
        <v>53131609</v>
      </c>
      <c r="PNG1793" s="62">
        <v>53131609</v>
      </c>
      <c r="PNH1793" s="62">
        <v>53131609</v>
      </c>
      <c r="PNI1793" s="62">
        <v>53131609</v>
      </c>
      <c r="PNJ1793" s="62">
        <v>53131609</v>
      </c>
      <c r="PNK1793" s="62">
        <v>53131609</v>
      </c>
      <c r="PNL1793" s="62">
        <v>53131609</v>
      </c>
      <c r="PNM1793" s="62">
        <v>53131609</v>
      </c>
      <c r="PNN1793" s="62">
        <v>53131609</v>
      </c>
      <c r="PNO1793" s="62">
        <v>53131609</v>
      </c>
      <c r="PNP1793" s="62">
        <v>53131609</v>
      </c>
      <c r="PNQ1793" s="62">
        <v>53131609</v>
      </c>
      <c r="PNR1793" s="62">
        <v>53131609</v>
      </c>
      <c r="PNS1793" s="62">
        <v>53131609</v>
      </c>
      <c r="PNT1793" s="62">
        <v>53131609</v>
      </c>
      <c r="PNU1793" s="62">
        <v>53131609</v>
      </c>
      <c r="PNV1793" s="62">
        <v>53131609</v>
      </c>
      <c r="PNW1793" s="62">
        <v>53131609</v>
      </c>
      <c r="PNX1793" s="62">
        <v>53131609</v>
      </c>
      <c r="PNY1793" s="62">
        <v>53131609</v>
      </c>
      <c r="PNZ1793" s="62">
        <v>53131609</v>
      </c>
      <c r="POA1793" s="62">
        <v>53131609</v>
      </c>
      <c r="POB1793" s="62">
        <v>53131609</v>
      </c>
      <c r="POC1793" s="62">
        <v>53131609</v>
      </c>
      <c r="POD1793" s="62">
        <v>53131609</v>
      </c>
      <c r="POE1793" s="62">
        <v>53131609</v>
      </c>
      <c r="POF1793" s="62">
        <v>53131609</v>
      </c>
      <c r="POG1793" s="62">
        <v>53131609</v>
      </c>
      <c r="POH1793" s="62">
        <v>53131609</v>
      </c>
      <c r="POI1793" s="62">
        <v>53131609</v>
      </c>
      <c r="POJ1793" s="62">
        <v>53131609</v>
      </c>
      <c r="POK1793" s="62">
        <v>53131609</v>
      </c>
      <c r="POL1793" s="62">
        <v>53131609</v>
      </c>
      <c r="POM1793" s="62">
        <v>53131609</v>
      </c>
      <c r="PON1793" s="62">
        <v>53131609</v>
      </c>
      <c r="POO1793" s="62">
        <v>53131609</v>
      </c>
      <c r="POP1793" s="62">
        <v>53131609</v>
      </c>
      <c r="POQ1793" s="62">
        <v>53131609</v>
      </c>
      <c r="POR1793" s="62">
        <v>53131609</v>
      </c>
      <c r="POS1793" s="62">
        <v>53131609</v>
      </c>
      <c r="POT1793" s="62">
        <v>53131609</v>
      </c>
      <c r="POU1793" s="62">
        <v>53131609</v>
      </c>
      <c r="POV1793" s="62">
        <v>53131609</v>
      </c>
      <c r="POW1793" s="62">
        <v>53131609</v>
      </c>
      <c r="POX1793" s="62">
        <v>53131609</v>
      </c>
      <c r="POY1793" s="62">
        <v>53131609</v>
      </c>
      <c r="POZ1793" s="62">
        <v>53131609</v>
      </c>
      <c r="PPA1793" s="62">
        <v>53131609</v>
      </c>
      <c r="PPB1793" s="62">
        <v>53131609</v>
      </c>
      <c r="PPC1793" s="62">
        <v>53131609</v>
      </c>
      <c r="PPD1793" s="62">
        <v>53131609</v>
      </c>
      <c r="PPE1793" s="62">
        <v>53131609</v>
      </c>
      <c r="PPF1793" s="62">
        <v>53131609</v>
      </c>
      <c r="PPG1793" s="62">
        <v>53131609</v>
      </c>
      <c r="PPH1793" s="62">
        <v>53131609</v>
      </c>
      <c r="PPI1793" s="62">
        <v>53131609</v>
      </c>
      <c r="PPJ1793" s="62">
        <v>53131609</v>
      </c>
      <c r="PPK1793" s="62">
        <v>53131609</v>
      </c>
      <c r="PPL1793" s="62">
        <v>53131609</v>
      </c>
      <c r="PPM1793" s="62">
        <v>53131609</v>
      </c>
      <c r="PPN1793" s="62">
        <v>53131609</v>
      </c>
      <c r="PPO1793" s="62">
        <v>53131609</v>
      </c>
      <c r="PPP1793" s="62">
        <v>53131609</v>
      </c>
      <c r="PPQ1793" s="62">
        <v>53131609</v>
      </c>
      <c r="PPR1793" s="62">
        <v>53131609</v>
      </c>
      <c r="PPS1793" s="62">
        <v>53131609</v>
      </c>
      <c r="PPT1793" s="62">
        <v>53131609</v>
      </c>
      <c r="PPU1793" s="62">
        <v>53131609</v>
      </c>
      <c r="PPV1793" s="62">
        <v>53131609</v>
      </c>
      <c r="PPW1793" s="62">
        <v>53131609</v>
      </c>
      <c r="PPX1793" s="62">
        <v>53131609</v>
      </c>
      <c r="PPY1793" s="62">
        <v>53131609</v>
      </c>
      <c r="PPZ1793" s="62">
        <v>53131609</v>
      </c>
      <c r="PQA1793" s="62">
        <v>53131609</v>
      </c>
      <c r="PQB1793" s="62">
        <v>53131609</v>
      </c>
      <c r="PQC1793" s="62">
        <v>53131609</v>
      </c>
      <c r="PQD1793" s="62">
        <v>53131609</v>
      </c>
      <c r="PQE1793" s="62">
        <v>53131609</v>
      </c>
      <c r="PQF1793" s="62">
        <v>53131609</v>
      </c>
      <c r="PQG1793" s="62">
        <v>53131609</v>
      </c>
      <c r="PQH1793" s="62">
        <v>53131609</v>
      </c>
      <c r="PQI1793" s="62">
        <v>53131609</v>
      </c>
      <c r="PQJ1793" s="62">
        <v>53131609</v>
      </c>
      <c r="PQK1793" s="62">
        <v>53131609</v>
      </c>
      <c r="PQL1793" s="62">
        <v>53131609</v>
      </c>
      <c r="PQM1793" s="62">
        <v>53131609</v>
      </c>
      <c r="PQN1793" s="62">
        <v>53131609</v>
      </c>
      <c r="PQO1793" s="62">
        <v>53131609</v>
      </c>
      <c r="PQP1793" s="62">
        <v>53131609</v>
      </c>
      <c r="PQQ1793" s="62">
        <v>53131609</v>
      </c>
      <c r="PQR1793" s="62">
        <v>53131609</v>
      </c>
      <c r="PQS1793" s="62">
        <v>53131609</v>
      </c>
      <c r="PQT1793" s="62">
        <v>53131609</v>
      </c>
      <c r="PQU1793" s="62">
        <v>53131609</v>
      </c>
      <c r="PQV1793" s="62">
        <v>53131609</v>
      </c>
      <c r="PQW1793" s="62">
        <v>53131609</v>
      </c>
      <c r="PQX1793" s="62">
        <v>53131609</v>
      </c>
      <c r="PQY1793" s="62">
        <v>53131609</v>
      </c>
      <c r="PQZ1793" s="62">
        <v>53131609</v>
      </c>
      <c r="PRA1793" s="62">
        <v>53131609</v>
      </c>
      <c r="PRB1793" s="62">
        <v>53131609</v>
      </c>
      <c r="PRC1793" s="62">
        <v>53131609</v>
      </c>
      <c r="PRD1793" s="62">
        <v>53131609</v>
      </c>
      <c r="PRE1793" s="62">
        <v>53131609</v>
      </c>
      <c r="PRF1793" s="62">
        <v>53131609</v>
      </c>
      <c r="PRG1793" s="62">
        <v>53131609</v>
      </c>
      <c r="PRH1793" s="62">
        <v>53131609</v>
      </c>
      <c r="PRI1793" s="62">
        <v>53131609</v>
      </c>
      <c r="PRJ1793" s="62">
        <v>53131609</v>
      </c>
      <c r="PRK1793" s="62">
        <v>53131609</v>
      </c>
      <c r="PRL1793" s="62">
        <v>53131609</v>
      </c>
      <c r="PRM1793" s="62">
        <v>53131609</v>
      </c>
      <c r="PRN1793" s="62">
        <v>53131609</v>
      </c>
      <c r="PRO1793" s="62">
        <v>53131609</v>
      </c>
      <c r="PRP1793" s="62">
        <v>53131609</v>
      </c>
      <c r="PRQ1793" s="62">
        <v>53131609</v>
      </c>
      <c r="PRR1793" s="62">
        <v>53131609</v>
      </c>
      <c r="PRS1793" s="62">
        <v>53131609</v>
      </c>
      <c r="PRT1793" s="62">
        <v>53131609</v>
      </c>
      <c r="PRU1793" s="62">
        <v>53131609</v>
      </c>
      <c r="PRV1793" s="62">
        <v>53131609</v>
      </c>
      <c r="PRW1793" s="62">
        <v>53131609</v>
      </c>
      <c r="PRX1793" s="62">
        <v>53131609</v>
      </c>
      <c r="PRY1793" s="62">
        <v>53131609</v>
      </c>
      <c r="PRZ1793" s="62">
        <v>53131609</v>
      </c>
      <c r="PSA1793" s="62">
        <v>53131609</v>
      </c>
      <c r="PSB1793" s="62">
        <v>53131609</v>
      </c>
      <c r="PSC1793" s="62">
        <v>53131609</v>
      </c>
      <c r="PSD1793" s="62">
        <v>53131609</v>
      </c>
      <c r="PSE1793" s="62">
        <v>53131609</v>
      </c>
      <c r="PSF1793" s="62">
        <v>53131609</v>
      </c>
      <c r="PSG1793" s="62">
        <v>53131609</v>
      </c>
      <c r="PSH1793" s="62">
        <v>53131609</v>
      </c>
      <c r="PSI1793" s="62">
        <v>53131609</v>
      </c>
      <c r="PSJ1793" s="62">
        <v>53131609</v>
      </c>
      <c r="PSK1793" s="62">
        <v>53131609</v>
      </c>
      <c r="PSL1793" s="62">
        <v>53131609</v>
      </c>
      <c r="PSM1793" s="62">
        <v>53131609</v>
      </c>
      <c r="PSN1793" s="62">
        <v>53131609</v>
      </c>
      <c r="PSO1793" s="62">
        <v>53131609</v>
      </c>
      <c r="PSP1793" s="62">
        <v>53131609</v>
      </c>
      <c r="PSQ1793" s="62">
        <v>53131609</v>
      </c>
      <c r="PSR1793" s="62">
        <v>53131609</v>
      </c>
      <c r="PSS1793" s="62">
        <v>53131609</v>
      </c>
      <c r="PST1793" s="62">
        <v>53131609</v>
      </c>
      <c r="PSU1793" s="62">
        <v>53131609</v>
      </c>
      <c r="PSV1793" s="62">
        <v>53131609</v>
      </c>
      <c r="PSW1793" s="62">
        <v>53131609</v>
      </c>
      <c r="PSX1793" s="62">
        <v>53131609</v>
      </c>
      <c r="PSY1793" s="62">
        <v>53131609</v>
      </c>
      <c r="PSZ1793" s="62">
        <v>53131609</v>
      </c>
      <c r="PTA1793" s="62">
        <v>53131609</v>
      </c>
      <c r="PTB1793" s="62">
        <v>53131609</v>
      </c>
      <c r="PTC1793" s="62">
        <v>53131609</v>
      </c>
      <c r="PTD1793" s="62">
        <v>53131609</v>
      </c>
      <c r="PTE1793" s="62">
        <v>53131609</v>
      </c>
      <c r="PTF1793" s="62">
        <v>53131609</v>
      </c>
      <c r="PTG1793" s="62">
        <v>53131609</v>
      </c>
      <c r="PTH1793" s="62">
        <v>53131609</v>
      </c>
      <c r="PTI1793" s="62">
        <v>53131609</v>
      </c>
      <c r="PTJ1793" s="62">
        <v>53131609</v>
      </c>
      <c r="PTK1793" s="62">
        <v>53131609</v>
      </c>
      <c r="PTL1793" s="62">
        <v>53131609</v>
      </c>
      <c r="PTM1793" s="62">
        <v>53131609</v>
      </c>
      <c r="PTN1793" s="62">
        <v>53131609</v>
      </c>
      <c r="PTO1793" s="62">
        <v>53131609</v>
      </c>
      <c r="PTP1793" s="62">
        <v>53131609</v>
      </c>
      <c r="PTQ1793" s="62">
        <v>53131609</v>
      </c>
      <c r="PTR1793" s="62">
        <v>53131609</v>
      </c>
      <c r="PTS1793" s="62">
        <v>53131609</v>
      </c>
      <c r="PTT1793" s="62">
        <v>53131609</v>
      </c>
      <c r="PTU1793" s="62">
        <v>53131609</v>
      </c>
      <c r="PTV1793" s="62">
        <v>53131609</v>
      </c>
      <c r="PTW1793" s="62">
        <v>53131609</v>
      </c>
      <c r="PTX1793" s="62">
        <v>53131609</v>
      </c>
      <c r="PTY1793" s="62">
        <v>53131609</v>
      </c>
      <c r="PTZ1793" s="62">
        <v>53131609</v>
      </c>
      <c r="PUA1793" s="62">
        <v>53131609</v>
      </c>
      <c r="PUB1793" s="62">
        <v>53131609</v>
      </c>
      <c r="PUC1793" s="62">
        <v>53131609</v>
      </c>
      <c r="PUD1793" s="62">
        <v>53131609</v>
      </c>
      <c r="PUE1793" s="62">
        <v>53131609</v>
      </c>
      <c r="PUF1793" s="62">
        <v>53131609</v>
      </c>
      <c r="PUG1793" s="62">
        <v>53131609</v>
      </c>
      <c r="PUH1793" s="62">
        <v>53131609</v>
      </c>
      <c r="PUI1793" s="62">
        <v>53131609</v>
      </c>
      <c r="PUJ1793" s="62">
        <v>53131609</v>
      </c>
      <c r="PUK1793" s="62">
        <v>53131609</v>
      </c>
      <c r="PUL1793" s="62">
        <v>53131609</v>
      </c>
      <c r="PUM1793" s="62">
        <v>53131609</v>
      </c>
      <c r="PUN1793" s="62">
        <v>53131609</v>
      </c>
      <c r="PUO1793" s="62">
        <v>53131609</v>
      </c>
      <c r="PUP1793" s="62">
        <v>53131609</v>
      </c>
      <c r="PUQ1793" s="62">
        <v>53131609</v>
      </c>
      <c r="PUR1793" s="62">
        <v>53131609</v>
      </c>
      <c r="PUS1793" s="62">
        <v>53131609</v>
      </c>
      <c r="PUT1793" s="62">
        <v>53131609</v>
      </c>
      <c r="PUU1793" s="62">
        <v>53131609</v>
      </c>
      <c r="PUV1793" s="62">
        <v>53131609</v>
      </c>
      <c r="PUW1793" s="62">
        <v>53131609</v>
      </c>
      <c r="PUX1793" s="62">
        <v>53131609</v>
      </c>
      <c r="PUY1793" s="62">
        <v>53131609</v>
      </c>
      <c r="PUZ1793" s="62">
        <v>53131609</v>
      </c>
      <c r="PVA1793" s="62">
        <v>53131609</v>
      </c>
      <c r="PVB1793" s="62">
        <v>53131609</v>
      </c>
      <c r="PVC1793" s="62">
        <v>53131609</v>
      </c>
      <c r="PVD1793" s="62">
        <v>53131609</v>
      </c>
      <c r="PVE1793" s="62">
        <v>53131609</v>
      </c>
      <c r="PVF1793" s="62">
        <v>53131609</v>
      </c>
      <c r="PVG1793" s="62">
        <v>53131609</v>
      </c>
      <c r="PVH1793" s="62">
        <v>53131609</v>
      </c>
      <c r="PVI1793" s="62">
        <v>53131609</v>
      </c>
      <c r="PVJ1793" s="62">
        <v>53131609</v>
      </c>
      <c r="PVK1793" s="62">
        <v>53131609</v>
      </c>
      <c r="PVL1793" s="62">
        <v>53131609</v>
      </c>
      <c r="PVM1793" s="62">
        <v>53131609</v>
      </c>
      <c r="PVN1793" s="62">
        <v>53131609</v>
      </c>
      <c r="PVO1793" s="62">
        <v>53131609</v>
      </c>
      <c r="PVP1793" s="62">
        <v>53131609</v>
      </c>
      <c r="PVQ1793" s="62">
        <v>53131609</v>
      </c>
      <c r="PVR1793" s="62">
        <v>53131609</v>
      </c>
      <c r="PVS1793" s="62">
        <v>53131609</v>
      </c>
      <c r="PVT1793" s="62">
        <v>53131609</v>
      </c>
      <c r="PVU1793" s="62">
        <v>53131609</v>
      </c>
      <c r="PVV1793" s="62">
        <v>53131609</v>
      </c>
      <c r="PVW1793" s="62">
        <v>53131609</v>
      </c>
      <c r="PVX1793" s="62">
        <v>53131609</v>
      </c>
      <c r="PVY1793" s="62">
        <v>53131609</v>
      </c>
      <c r="PVZ1793" s="62">
        <v>53131609</v>
      </c>
      <c r="PWA1793" s="62">
        <v>53131609</v>
      </c>
      <c r="PWB1793" s="62">
        <v>53131609</v>
      </c>
      <c r="PWC1793" s="62">
        <v>53131609</v>
      </c>
      <c r="PWD1793" s="62">
        <v>53131609</v>
      </c>
      <c r="PWE1793" s="62">
        <v>53131609</v>
      </c>
      <c r="PWF1793" s="62">
        <v>53131609</v>
      </c>
      <c r="PWG1793" s="62">
        <v>53131609</v>
      </c>
      <c r="PWH1793" s="62">
        <v>53131609</v>
      </c>
      <c r="PWI1793" s="62">
        <v>53131609</v>
      </c>
      <c r="PWJ1793" s="62">
        <v>53131609</v>
      </c>
      <c r="PWK1793" s="62">
        <v>53131609</v>
      </c>
      <c r="PWL1793" s="62">
        <v>53131609</v>
      </c>
      <c r="PWM1793" s="62">
        <v>53131609</v>
      </c>
      <c r="PWN1793" s="62">
        <v>53131609</v>
      </c>
      <c r="PWO1793" s="62">
        <v>53131609</v>
      </c>
      <c r="PWP1793" s="62">
        <v>53131609</v>
      </c>
      <c r="PWQ1793" s="62">
        <v>53131609</v>
      </c>
      <c r="PWR1793" s="62">
        <v>53131609</v>
      </c>
      <c r="PWS1793" s="62">
        <v>53131609</v>
      </c>
      <c r="PWT1793" s="62">
        <v>53131609</v>
      </c>
      <c r="PWU1793" s="62">
        <v>53131609</v>
      </c>
      <c r="PWV1793" s="62">
        <v>53131609</v>
      </c>
      <c r="PWW1793" s="62">
        <v>53131609</v>
      </c>
      <c r="PWX1793" s="62">
        <v>53131609</v>
      </c>
      <c r="PWY1793" s="62">
        <v>53131609</v>
      </c>
      <c r="PWZ1793" s="62">
        <v>53131609</v>
      </c>
      <c r="PXA1793" s="62">
        <v>53131609</v>
      </c>
      <c r="PXB1793" s="62">
        <v>53131609</v>
      </c>
      <c r="PXC1793" s="62">
        <v>53131609</v>
      </c>
      <c r="PXD1793" s="62">
        <v>53131609</v>
      </c>
      <c r="PXE1793" s="62">
        <v>53131609</v>
      </c>
      <c r="PXF1793" s="62">
        <v>53131609</v>
      </c>
      <c r="PXG1793" s="62">
        <v>53131609</v>
      </c>
      <c r="PXH1793" s="62">
        <v>53131609</v>
      </c>
      <c r="PXI1793" s="62">
        <v>53131609</v>
      </c>
      <c r="PXJ1793" s="62">
        <v>53131609</v>
      </c>
      <c r="PXK1793" s="62">
        <v>53131609</v>
      </c>
      <c r="PXL1793" s="62">
        <v>53131609</v>
      </c>
      <c r="PXM1793" s="62">
        <v>53131609</v>
      </c>
      <c r="PXN1793" s="62">
        <v>53131609</v>
      </c>
      <c r="PXO1793" s="62">
        <v>53131609</v>
      </c>
      <c r="PXP1793" s="62">
        <v>53131609</v>
      </c>
      <c r="PXQ1793" s="62">
        <v>53131609</v>
      </c>
      <c r="PXR1793" s="62">
        <v>53131609</v>
      </c>
      <c r="PXS1793" s="62">
        <v>53131609</v>
      </c>
      <c r="PXT1793" s="62">
        <v>53131609</v>
      </c>
      <c r="PXU1793" s="62">
        <v>53131609</v>
      </c>
      <c r="PXV1793" s="62">
        <v>53131609</v>
      </c>
      <c r="PXW1793" s="62">
        <v>53131609</v>
      </c>
      <c r="PXX1793" s="62">
        <v>53131609</v>
      </c>
      <c r="PXY1793" s="62">
        <v>53131609</v>
      </c>
      <c r="PXZ1793" s="62">
        <v>53131609</v>
      </c>
      <c r="PYA1793" s="62">
        <v>53131609</v>
      </c>
      <c r="PYB1793" s="62">
        <v>53131609</v>
      </c>
      <c r="PYC1793" s="62">
        <v>53131609</v>
      </c>
      <c r="PYD1793" s="62">
        <v>53131609</v>
      </c>
      <c r="PYE1793" s="62">
        <v>53131609</v>
      </c>
      <c r="PYF1793" s="62">
        <v>53131609</v>
      </c>
      <c r="PYG1793" s="62">
        <v>53131609</v>
      </c>
      <c r="PYH1793" s="62">
        <v>53131609</v>
      </c>
      <c r="PYI1793" s="62">
        <v>53131609</v>
      </c>
      <c r="PYJ1793" s="62">
        <v>53131609</v>
      </c>
      <c r="PYK1793" s="62">
        <v>53131609</v>
      </c>
      <c r="PYL1793" s="62">
        <v>53131609</v>
      </c>
      <c r="PYM1793" s="62">
        <v>53131609</v>
      </c>
      <c r="PYN1793" s="62">
        <v>53131609</v>
      </c>
      <c r="PYO1793" s="62">
        <v>53131609</v>
      </c>
      <c r="PYP1793" s="62">
        <v>53131609</v>
      </c>
      <c r="PYQ1793" s="62">
        <v>53131609</v>
      </c>
      <c r="PYR1793" s="62">
        <v>53131609</v>
      </c>
      <c r="PYS1793" s="62">
        <v>53131609</v>
      </c>
      <c r="PYT1793" s="62">
        <v>53131609</v>
      </c>
      <c r="PYU1793" s="62">
        <v>53131609</v>
      </c>
      <c r="PYV1793" s="62">
        <v>53131609</v>
      </c>
      <c r="PYW1793" s="62">
        <v>53131609</v>
      </c>
      <c r="PYX1793" s="62">
        <v>53131609</v>
      </c>
      <c r="PYY1793" s="62">
        <v>53131609</v>
      </c>
      <c r="PYZ1793" s="62">
        <v>53131609</v>
      </c>
      <c r="PZA1793" s="62">
        <v>53131609</v>
      </c>
      <c r="PZB1793" s="62">
        <v>53131609</v>
      </c>
      <c r="PZC1793" s="62">
        <v>53131609</v>
      </c>
      <c r="PZD1793" s="62">
        <v>53131609</v>
      </c>
      <c r="PZE1793" s="62">
        <v>53131609</v>
      </c>
      <c r="PZF1793" s="62">
        <v>53131609</v>
      </c>
      <c r="PZG1793" s="62">
        <v>53131609</v>
      </c>
      <c r="PZH1793" s="62">
        <v>53131609</v>
      </c>
      <c r="PZI1793" s="62">
        <v>53131609</v>
      </c>
      <c r="PZJ1793" s="62">
        <v>53131609</v>
      </c>
      <c r="PZK1793" s="62">
        <v>53131609</v>
      </c>
      <c r="PZL1793" s="62">
        <v>53131609</v>
      </c>
      <c r="PZM1793" s="62">
        <v>53131609</v>
      </c>
      <c r="PZN1793" s="62">
        <v>53131609</v>
      </c>
      <c r="PZO1793" s="62">
        <v>53131609</v>
      </c>
      <c r="PZP1793" s="62">
        <v>53131609</v>
      </c>
      <c r="PZQ1793" s="62">
        <v>53131609</v>
      </c>
      <c r="PZR1793" s="62">
        <v>53131609</v>
      </c>
      <c r="PZS1793" s="62">
        <v>53131609</v>
      </c>
      <c r="PZT1793" s="62">
        <v>53131609</v>
      </c>
      <c r="PZU1793" s="62">
        <v>53131609</v>
      </c>
      <c r="PZV1793" s="62">
        <v>53131609</v>
      </c>
      <c r="PZW1793" s="62">
        <v>53131609</v>
      </c>
      <c r="PZX1793" s="62">
        <v>53131609</v>
      </c>
      <c r="PZY1793" s="62">
        <v>53131609</v>
      </c>
      <c r="PZZ1793" s="62">
        <v>53131609</v>
      </c>
      <c r="QAA1793" s="62">
        <v>53131609</v>
      </c>
      <c r="QAB1793" s="62">
        <v>53131609</v>
      </c>
      <c r="QAC1793" s="62">
        <v>53131609</v>
      </c>
      <c r="QAD1793" s="62">
        <v>53131609</v>
      </c>
      <c r="QAE1793" s="62">
        <v>53131609</v>
      </c>
      <c r="QAF1793" s="62">
        <v>53131609</v>
      </c>
      <c r="QAG1793" s="62">
        <v>53131609</v>
      </c>
      <c r="QAH1793" s="62">
        <v>53131609</v>
      </c>
      <c r="QAI1793" s="62">
        <v>53131609</v>
      </c>
      <c r="QAJ1793" s="62">
        <v>53131609</v>
      </c>
      <c r="QAK1793" s="62">
        <v>53131609</v>
      </c>
      <c r="QAL1793" s="62">
        <v>53131609</v>
      </c>
      <c r="QAM1793" s="62">
        <v>53131609</v>
      </c>
      <c r="QAN1793" s="62">
        <v>53131609</v>
      </c>
      <c r="QAO1793" s="62">
        <v>53131609</v>
      </c>
      <c r="QAP1793" s="62">
        <v>53131609</v>
      </c>
      <c r="QAQ1793" s="62">
        <v>53131609</v>
      </c>
      <c r="QAR1793" s="62">
        <v>53131609</v>
      </c>
      <c r="QAS1793" s="62">
        <v>53131609</v>
      </c>
      <c r="QAT1793" s="62">
        <v>53131609</v>
      </c>
      <c r="QAU1793" s="62">
        <v>53131609</v>
      </c>
      <c r="QAV1793" s="62">
        <v>53131609</v>
      </c>
      <c r="QAW1793" s="62">
        <v>53131609</v>
      </c>
      <c r="QAX1793" s="62">
        <v>53131609</v>
      </c>
      <c r="QAY1793" s="62">
        <v>53131609</v>
      </c>
      <c r="QAZ1793" s="62">
        <v>53131609</v>
      </c>
      <c r="QBA1793" s="62">
        <v>53131609</v>
      </c>
      <c r="QBB1793" s="62">
        <v>53131609</v>
      </c>
      <c r="QBC1793" s="62">
        <v>53131609</v>
      </c>
      <c r="QBD1793" s="62">
        <v>53131609</v>
      </c>
      <c r="QBE1793" s="62">
        <v>53131609</v>
      </c>
      <c r="QBF1793" s="62">
        <v>53131609</v>
      </c>
      <c r="QBG1793" s="62">
        <v>53131609</v>
      </c>
      <c r="QBH1793" s="62">
        <v>53131609</v>
      </c>
      <c r="QBI1793" s="62">
        <v>53131609</v>
      </c>
      <c r="QBJ1793" s="62">
        <v>53131609</v>
      </c>
      <c r="QBK1793" s="62">
        <v>53131609</v>
      </c>
      <c r="QBL1793" s="62">
        <v>53131609</v>
      </c>
      <c r="QBM1793" s="62">
        <v>53131609</v>
      </c>
      <c r="QBN1793" s="62">
        <v>53131609</v>
      </c>
      <c r="QBO1793" s="62">
        <v>53131609</v>
      </c>
      <c r="QBP1793" s="62">
        <v>53131609</v>
      </c>
      <c r="QBQ1793" s="62">
        <v>53131609</v>
      </c>
      <c r="QBR1793" s="62">
        <v>53131609</v>
      </c>
      <c r="QBS1793" s="62">
        <v>53131609</v>
      </c>
      <c r="QBT1793" s="62">
        <v>53131609</v>
      </c>
      <c r="QBU1793" s="62">
        <v>53131609</v>
      </c>
      <c r="QBV1793" s="62">
        <v>53131609</v>
      </c>
      <c r="QBW1793" s="62">
        <v>53131609</v>
      </c>
      <c r="QBX1793" s="62">
        <v>53131609</v>
      </c>
      <c r="QBY1793" s="62">
        <v>53131609</v>
      </c>
      <c r="QBZ1793" s="62">
        <v>53131609</v>
      </c>
      <c r="QCA1793" s="62">
        <v>53131609</v>
      </c>
      <c r="QCB1793" s="62">
        <v>53131609</v>
      </c>
      <c r="QCC1793" s="62">
        <v>53131609</v>
      </c>
      <c r="QCD1793" s="62">
        <v>53131609</v>
      </c>
      <c r="QCE1793" s="62">
        <v>53131609</v>
      </c>
      <c r="QCF1793" s="62">
        <v>53131609</v>
      </c>
      <c r="QCG1793" s="62">
        <v>53131609</v>
      </c>
      <c r="QCH1793" s="62">
        <v>53131609</v>
      </c>
      <c r="QCI1793" s="62">
        <v>53131609</v>
      </c>
      <c r="QCJ1793" s="62">
        <v>53131609</v>
      </c>
      <c r="QCK1793" s="62">
        <v>53131609</v>
      </c>
      <c r="QCL1793" s="62">
        <v>53131609</v>
      </c>
      <c r="QCM1793" s="62">
        <v>53131609</v>
      </c>
      <c r="QCN1793" s="62">
        <v>53131609</v>
      </c>
      <c r="QCO1793" s="62">
        <v>53131609</v>
      </c>
      <c r="QCP1793" s="62">
        <v>53131609</v>
      </c>
      <c r="QCQ1793" s="62">
        <v>53131609</v>
      </c>
      <c r="QCR1793" s="62">
        <v>53131609</v>
      </c>
      <c r="QCS1793" s="62">
        <v>53131609</v>
      </c>
      <c r="QCT1793" s="62">
        <v>53131609</v>
      </c>
      <c r="QCU1793" s="62">
        <v>53131609</v>
      </c>
      <c r="QCV1793" s="62">
        <v>53131609</v>
      </c>
      <c r="QCW1793" s="62">
        <v>53131609</v>
      </c>
      <c r="QCX1793" s="62">
        <v>53131609</v>
      </c>
      <c r="QCY1793" s="62">
        <v>53131609</v>
      </c>
      <c r="QCZ1793" s="62">
        <v>53131609</v>
      </c>
      <c r="QDA1793" s="62">
        <v>53131609</v>
      </c>
      <c r="QDB1793" s="62">
        <v>53131609</v>
      </c>
      <c r="QDC1793" s="62">
        <v>53131609</v>
      </c>
      <c r="QDD1793" s="62">
        <v>53131609</v>
      </c>
      <c r="QDE1793" s="62">
        <v>53131609</v>
      </c>
      <c r="QDF1793" s="62">
        <v>53131609</v>
      </c>
      <c r="QDG1793" s="62">
        <v>53131609</v>
      </c>
      <c r="QDH1793" s="62">
        <v>53131609</v>
      </c>
      <c r="QDI1793" s="62">
        <v>53131609</v>
      </c>
      <c r="QDJ1793" s="62">
        <v>53131609</v>
      </c>
      <c r="QDK1793" s="62">
        <v>53131609</v>
      </c>
      <c r="QDL1793" s="62">
        <v>53131609</v>
      </c>
      <c r="QDM1793" s="62">
        <v>53131609</v>
      </c>
      <c r="QDN1793" s="62">
        <v>53131609</v>
      </c>
      <c r="QDO1793" s="62">
        <v>53131609</v>
      </c>
      <c r="QDP1793" s="62">
        <v>53131609</v>
      </c>
      <c r="QDQ1793" s="62">
        <v>53131609</v>
      </c>
      <c r="QDR1793" s="62">
        <v>53131609</v>
      </c>
      <c r="QDS1793" s="62">
        <v>53131609</v>
      </c>
      <c r="QDT1793" s="62">
        <v>53131609</v>
      </c>
      <c r="QDU1793" s="62">
        <v>53131609</v>
      </c>
      <c r="QDV1793" s="62">
        <v>53131609</v>
      </c>
      <c r="QDW1793" s="62">
        <v>53131609</v>
      </c>
      <c r="QDX1793" s="62">
        <v>53131609</v>
      </c>
      <c r="QDY1793" s="62">
        <v>53131609</v>
      </c>
      <c r="QDZ1793" s="62">
        <v>53131609</v>
      </c>
      <c r="QEA1793" s="62">
        <v>53131609</v>
      </c>
      <c r="QEB1793" s="62">
        <v>53131609</v>
      </c>
      <c r="QEC1793" s="62">
        <v>53131609</v>
      </c>
      <c r="QED1793" s="62">
        <v>53131609</v>
      </c>
      <c r="QEE1793" s="62">
        <v>53131609</v>
      </c>
      <c r="QEF1793" s="62">
        <v>53131609</v>
      </c>
      <c r="QEG1793" s="62">
        <v>53131609</v>
      </c>
      <c r="QEH1793" s="62">
        <v>53131609</v>
      </c>
      <c r="QEI1793" s="62">
        <v>53131609</v>
      </c>
      <c r="QEJ1793" s="62">
        <v>53131609</v>
      </c>
      <c r="QEK1793" s="62">
        <v>53131609</v>
      </c>
      <c r="QEL1793" s="62">
        <v>53131609</v>
      </c>
      <c r="QEM1793" s="62">
        <v>53131609</v>
      </c>
      <c r="QEN1793" s="62">
        <v>53131609</v>
      </c>
      <c r="QEO1793" s="62">
        <v>53131609</v>
      </c>
      <c r="QEP1793" s="62">
        <v>53131609</v>
      </c>
      <c r="QEQ1793" s="62">
        <v>53131609</v>
      </c>
      <c r="QER1793" s="62">
        <v>53131609</v>
      </c>
      <c r="QES1793" s="62">
        <v>53131609</v>
      </c>
      <c r="QET1793" s="62">
        <v>53131609</v>
      </c>
      <c r="QEU1793" s="62">
        <v>53131609</v>
      </c>
      <c r="QEV1793" s="62">
        <v>53131609</v>
      </c>
      <c r="QEW1793" s="62">
        <v>53131609</v>
      </c>
      <c r="QEX1793" s="62">
        <v>53131609</v>
      </c>
      <c r="QEY1793" s="62">
        <v>53131609</v>
      </c>
      <c r="QEZ1793" s="62">
        <v>53131609</v>
      </c>
      <c r="QFA1793" s="62">
        <v>53131609</v>
      </c>
      <c r="QFB1793" s="62">
        <v>53131609</v>
      </c>
      <c r="QFC1793" s="62">
        <v>53131609</v>
      </c>
      <c r="QFD1793" s="62">
        <v>53131609</v>
      </c>
      <c r="QFE1793" s="62">
        <v>53131609</v>
      </c>
      <c r="QFF1793" s="62">
        <v>53131609</v>
      </c>
      <c r="QFG1793" s="62">
        <v>53131609</v>
      </c>
      <c r="QFH1793" s="62">
        <v>53131609</v>
      </c>
      <c r="QFI1793" s="62">
        <v>53131609</v>
      </c>
      <c r="QFJ1793" s="62">
        <v>53131609</v>
      </c>
      <c r="QFK1793" s="62">
        <v>53131609</v>
      </c>
      <c r="QFL1793" s="62">
        <v>53131609</v>
      </c>
      <c r="QFM1793" s="62">
        <v>53131609</v>
      </c>
      <c r="QFN1793" s="62">
        <v>53131609</v>
      </c>
      <c r="QFO1793" s="62">
        <v>53131609</v>
      </c>
      <c r="QFP1793" s="62">
        <v>53131609</v>
      </c>
      <c r="QFQ1793" s="62">
        <v>53131609</v>
      </c>
      <c r="QFR1793" s="62">
        <v>53131609</v>
      </c>
      <c r="QFS1793" s="62">
        <v>53131609</v>
      </c>
      <c r="QFT1793" s="62">
        <v>53131609</v>
      </c>
      <c r="QFU1793" s="62">
        <v>53131609</v>
      </c>
      <c r="QFV1793" s="62">
        <v>53131609</v>
      </c>
      <c r="QFW1793" s="62">
        <v>53131609</v>
      </c>
      <c r="QFX1793" s="62">
        <v>53131609</v>
      </c>
      <c r="QFY1793" s="62">
        <v>53131609</v>
      </c>
      <c r="QFZ1793" s="62">
        <v>53131609</v>
      </c>
      <c r="QGA1793" s="62">
        <v>53131609</v>
      </c>
      <c r="QGB1793" s="62">
        <v>53131609</v>
      </c>
      <c r="QGC1793" s="62">
        <v>53131609</v>
      </c>
      <c r="QGD1793" s="62">
        <v>53131609</v>
      </c>
      <c r="QGE1793" s="62">
        <v>53131609</v>
      </c>
      <c r="QGF1793" s="62">
        <v>53131609</v>
      </c>
      <c r="QGG1793" s="62">
        <v>53131609</v>
      </c>
      <c r="QGH1793" s="62">
        <v>53131609</v>
      </c>
      <c r="QGI1793" s="62">
        <v>53131609</v>
      </c>
      <c r="QGJ1793" s="62">
        <v>53131609</v>
      </c>
      <c r="QGK1793" s="62">
        <v>53131609</v>
      </c>
      <c r="QGL1793" s="62">
        <v>53131609</v>
      </c>
      <c r="QGM1793" s="62">
        <v>53131609</v>
      </c>
      <c r="QGN1793" s="62">
        <v>53131609</v>
      </c>
      <c r="QGO1793" s="62">
        <v>53131609</v>
      </c>
      <c r="QGP1793" s="62">
        <v>53131609</v>
      </c>
      <c r="QGQ1793" s="62">
        <v>53131609</v>
      </c>
      <c r="QGR1793" s="62">
        <v>53131609</v>
      </c>
      <c r="QGS1793" s="62">
        <v>53131609</v>
      </c>
      <c r="QGT1793" s="62">
        <v>53131609</v>
      </c>
      <c r="QGU1793" s="62">
        <v>53131609</v>
      </c>
      <c r="QGV1793" s="62">
        <v>53131609</v>
      </c>
      <c r="QGW1793" s="62">
        <v>53131609</v>
      </c>
      <c r="QGX1793" s="62">
        <v>53131609</v>
      </c>
      <c r="QGY1793" s="62">
        <v>53131609</v>
      </c>
      <c r="QGZ1793" s="62">
        <v>53131609</v>
      </c>
      <c r="QHA1793" s="62">
        <v>53131609</v>
      </c>
      <c r="QHB1793" s="62">
        <v>53131609</v>
      </c>
      <c r="QHC1793" s="62">
        <v>53131609</v>
      </c>
      <c r="QHD1793" s="62">
        <v>53131609</v>
      </c>
      <c r="QHE1793" s="62">
        <v>53131609</v>
      </c>
      <c r="QHF1793" s="62">
        <v>53131609</v>
      </c>
      <c r="QHG1793" s="62">
        <v>53131609</v>
      </c>
      <c r="QHH1793" s="62">
        <v>53131609</v>
      </c>
      <c r="QHI1793" s="62">
        <v>53131609</v>
      </c>
      <c r="QHJ1793" s="62">
        <v>53131609</v>
      </c>
      <c r="QHK1793" s="62">
        <v>53131609</v>
      </c>
      <c r="QHL1793" s="62">
        <v>53131609</v>
      </c>
      <c r="QHM1793" s="62">
        <v>53131609</v>
      </c>
      <c r="QHN1793" s="62">
        <v>53131609</v>
      </c>
      <c r="QHO1793" s="62">
        <v>53131609</v>
      </c>
      <c r="QHP1793" s="62">
        <v>53131609</v>
      </c>
      <c r="QHQ1793" s="62">
        <v>53131609</v>
      </c>
      <c r="QHR1793" s="62">
        <v>53131609</v>
      </c>
      <c r="QHS1793" s="62">
        <v>53131609</v>
      </c>
      <c r="QHT1793" s="62">
        <v>53131609</v>
      </c>
      <c r="QHU1793" s="62">
        <v>53131609</v>
      </c>
      <c r="QHV1793" s="62">
        <v>53131609</v>
      </c>
      <c r="QHW1793" s="62">
        <v>53131609</v>
      </c>
      <c r="QHX1793" s="62">
        <v>53131609</v>
      </c>
      <c r="QHY1793" s="62">
        <v>53131609</v>
      </c>
      <c r="QHZ1793" s="62">
        <v>53131609</v>
      </c>
      <c r="QIA1793" s="62">
        <v>53131609</v>
      </c>
      <c r="QIB1793" s="62">
        <v>53131609</v>
      </c>
      <c r="QIC1793" s="62">
        <v>53131609</v>
      </c>
      <c r="QID1793" s="62">
        <v>53131609</v>
      </c>
      <c r="QIE1793" s="62">
        <v>53131609</v>
      </c>
      <c r="QIF1793" s="62">
        <v>53131609</v>
      </c>
      <c r="QIG1793" s="62">
        <v>53131609</v>
      </c>
      <c r="QIH1793" s="62">
        <v>53131609</v>
      </c>
      <c r="QII1793" s="62">
        <v>53131609</v>
      </c>
      <c r="QIJ1793" s="62">
        <v>53131609</v>
      </c>
      <c r="QIK1793" s="62">
        <v>53131609</v>
      </c>
      <c r="QIL1793" s="62">
        <v>53131609</v>
      </c>
      <c r="QIM1793" s="62">
        <v>53131609</v>
      </c>
      <c r="QIN1793" s="62">
        <v>53131609</v>
      </c>
      <c r="QIO1793" s="62">
        <v>53131609</v>
      </c>
      <c r="QIP1793" s="62">
        <v>53131609</v>
      </c>
      <c r="QIQ1793" s="62">
        <v>53131609</v>
      </c>
      <c r="QIR1793" s="62">
        <v>53131609</v>
      </c>
      <c r="QIS1793" s="62">
        <v>53131609</v>
      </c>
      <c r="QIT1793" s="62">
        <v>53131609</v>
      </c>
      <c r="QIU1793" s="62">
        <v>53131609</v>
      </c>
      <c r="QIV1793" s="62">
        <v>53131609</v>
      </c>
      <c r="QIW1793" s="62">
        <v>53131609</v>
      </c>
      <c r="QIX1793" s="62">
        <v>53131609</v>
      </c>
      <c r="QIY1793" s="62">
        <v>53131609</v>
      </c>
      <c r="QIZ1793" s="62">
        <v>53131609</v>
      </c>
      <c r="QJA1793" s="62">
        <v>53131609</v>
      </c>
      <c r="QJB1793" s="62">
        <v>53131609</v>
      </c>
      <c r="QJC1793" s="62">
        <v>53131609</v>
      </c>
      <c r="QJD1793" s="62">
        <v>53131609</v>
      </c>
      <c r="QJE1793" s="62">
        <v>53131609</v>
      </c>
      <c r="QJF1793" s="62">
        <v>53131609</v>
      </c>
      <c r="QJG1793" s="62">
        <v>53131609</v>
      </c>
      <c r="QJH1793" s="62">
        <v>53131609</v>
      </c>
      <c r="QJI1793" s="62">
        <v>53131609</v>
      </c>
      <c r="QJJ1793" s="62">
        <v>53131609</v>
      </c>
      <c r="QJK1793" s="62">
        <v>53131609</v>
      </c>
      <c r="QJL1793" s="62">
        <v>53131609</v>
      </c>
      <c r="QJM1793" s="62">
        <v>53131609</v>
      </c>
      <c r="QJN1793" s="62">
        <v>53131609</v>
      </c>
      <c r="QJO1793" s="62">
        <v>53131609</v>
      </c>
      <c r="QJP1793" s="62">
        <v>53131609</v>
      </c>
      <c r="QJQ1793" s="62">
        <v>53131609</v>
      </c>
      <c r="QJR1793" s="62">
        <v>53131609</v>
      </c>
      <c r="QJS1793" s="62">
        <v>53131609</v>
      </c>
      <c r="QJT1793" s="62">
        <v>53131609</v>
      </c>
      <c r="QJU1793" s="62">
        <v>53131609</v>
      </c>
      <c r="QJV1793" s="62">
        <v>53131609</v>
      </c>
      <c r="QJW1793" s="62">
        <v>53131609</v>
      </c>
      <c r="QJX1793" s="62">
        <v>53131609</v>
      </c>
      <c r="QJY1793" s="62">
        <v>53131609</v>
      </c>
      <c r="QJZ1793" s="62">
        <v>53131609</v>
      </c>
      <c r="QKA1793" s="62">
        <v>53131609</v>
      </c>
      <c r="QKB1793" s="62">
        <v>53131609</v>
      </c>
      <c r="QKC1793" s="62">
        <v>53131609</v>
      </c>
      <c r="QKD1793" s="62">
        <v>53131609</v>
      </c>
      <c r="QKE1793" s="62">
        <v>53131609</v>
      </c>
      <c r="QKF1793" s="62">
        <v>53131609</v>
      </c>
      <c r="QKG1793" s="62">
        <v>53131609</v>
      </c>
      <c r="QKH1793" s="62">
        <v>53131609</v>
      </c>
      <c r="QKI1793" s="62">
        <v>53131609</v>
      </c>
      <c r="QKJ1793" s="62">
        <v>53131609</v>
      </c>
      <c r="QKK1793" s="62">
        <v>53131609</v>
      </c>
      <c r="QKL1793" s="62">
        <v>53131609</v>
      </c>
      <c r="QKM1793" s="62">
        <v>53131609</v>
      </c>
      <c r="QKN1793" s="62">
        <v>53131609</v>
      </c>
      <c r="QKO1793" s="62">
        <v>53131609</v>
      </c>
      <c r="QKP1793" s="62">
        <v>53131609</v>
      </c>
      <c r="QKQ1793" s="62">
        <v>53131609</v>
      </c>
      <c r="QKR1793" s="62">
        <v>53131609</v>
      </c>
      <c r="QKS1793" s="62">
        <v>53131609</v>
      </c>
      <c r="QKT1793" s="62">
        <v>53131609</v>
      </c>
      <c r="QKU1793" s="62">
        <v>53131609</v>
      </c>
      <c r="QKV1793" s="62">
        <v>53131609</v>
      </c>
      <c r="QKW1793" s="62">
        <v>53131609</v>
      </c>
      <c r="QKX1793" s="62">
        <v>53131609</v>
      </c>
      <c r="QKY1793" s="62">
        <v>53131609</v>
      </c>
      <c r="QKZ1793" s="62">
        <v>53131609</v>
      </c>
      <c r="QLA1793" s="62">
        <v>53131609</v>
      </c>
      <c r="QLB1793" s="62">
        <v>53131609</v>
      </c>
      <c r="QLC1793" s="62">
        <v>53131609</v>
      </c>
      <c r="QLD1793" s="62">
        <v>53131609</v>
      </c>
      <c r="QLE1793" s="62">
        <v>53131609</v>
      </c>
      <c r="QLF1793" s="62">
        <v>53131609</v>
      </c>
      <c r="QLG1793" s="62">
        <v>53131609</v>
      </c>
      <c r="QLH1793" s="62">
        <v>53131609</v>
      </c>
      <c r="QLI1793" s="62">
        <v>53131609</v>
      </c>
      <c r="QLJ1793" s="62">
        <v>53131609</v>
      </c>
      <c r="QLK1793" s="62">
        <v>53131609</v>
      </c>
      <c r="QLL1793" s="62">
        <v>53131609</v>
      </c>
      <c r="QLM1793" s="62">
        <v>53131609</v>
      </c>
      <c r="QLN1793" s="62">
        <v>53131609</v>
      </c>
      <c r="QLO1793" s="62">
        <v>53131609</v>
      </c>
      <c r="QLP1793" s="62">
        <v>53131609</v>
      </c>
      <c r="QLQ1793" s="62">
        <v>53131609</v>
      </c>
      <c r="QLR1793" s="62">
        <v>53131609</v>
      </c>
      <c r="QLS1793" s="62">
        <v>53131609</v>
      </c>
      <c r="QLT1793" s="62">
        <v>53131609</v>
      </c>
      <c r="QLU1793" s="62">
        <v>53131609</v>
      </c>
      <c r="QLV1793" s="62">
        <v>53131609</v>
      </c>
      <c r="QLW1793" s="62">
        <v>53131609</v>
      </c>
      <c r="QLX1793" s="62">
        <v>53131609</v>
      </c>
      <c r="QLY1793" s="62">
        <v>53131609</v>
      </c>
      <c r="QLZ1793" s="62">
        <v>53131609</v>
      </c>
      <c r="QMA1793" s="62">
        <v>53131609</v>
      </c>
      <c r="QMB1793" s="62">
        <v>53131609</v>
      </c>
      <c r="QMC1793" s="62">
        <v>53131609</v>
      </c>
      <c r="QMD1793" s="62">
        <v>53131609</v>
      </c>
      <c r="QME1793" s="62">
        <v>53131609</v>
      </c>
      <c r="QMF1793" s="62">
        <v>53131609</v>
      </c>
      <c r="QMG1793" s="62">
        <v>53131609</v>
      </c>
      <c r="QMH1793" s="62">
        <v>53131609</v>
      </c>
      <c r="QMI1793" s="62">
        <v>53131609</v>
      </c>
      <c r="QMJ1793" s="62">
        <v>53131609</v>
      </c>
      <c r="QMK1793" s="62">
        <v>53131609</v>
      </c>
      <c r="QML1793" s="62">
        <v>53131609</v>
      </c>
      <c r="QMM1793" s="62">
        <v>53131609</v>
      </c>
      <c r="QMN1793" s="62">
        <v>53131609</v>
      </c>
      <c r="QMO1793" s="62">
        <v>53131609</v>
      </c>
      <c r="QMP1793" s="62">
        <v>53131609</v>
      </c>
      <c r="QMQ1793" s="62">
        <v>53131609</v>
      </c>
      <c r="QMR1793" s="62">
        <v>53131609</v>
      </c>
      <c r="QMS1793" s="62">
        <v>53131609</v>
      </c>
      <c r="QMT1793" s="62">
        <v>53131609</v>
      </c>
      <c r="QMU1793" s="62">
        <v>53131609</v>
      </c>
      <c r="QMV1793" s="62">
        <v>53131609</v>
      </c>
      <c r="QMW1793" s="62">
        <v>53131609</v>
      </c>
      <c r="QMX1793" s="62">
        <v>53131609</v>
      </c>
      <c r="QMY1793" s="62">
        <v>53131609</v>
      </c>
      <c r="QMZ1793" s="62">
        <v>53131609</v>
      </c>
      <c r="QNA1793" s="62">
        <v>53131609</v>
      </c>
      <c r="QNB1793" s="62">
        <v>53131609</v>
      </c>
      <c r="QNC1793" s="62">
        <v>53131609</v>
      </c>
      <c r="QND1793" s="62">
        <v>53131609</v>
      </c>
      <c r="QNE1793" s="62">
        <v>53131609</v>
      </c>
      <c r="QNF1793" s="62">
        <v>53131609</v>
      </c>
      <c r="QNG1793" s="62">
        <v>53131609</v>
      </c>
      <c r="QNH1793" s="62">
        <v>53131609</v>
      </c>
      <c r="QNI1793" s="62">
        <v>53131609</v>
      </c>
      <c r="QNJ1793" s="62">
        <v>53131609</v>
      </c>
      <c r="QNK1793" s="62">
        <v>53131609</v>
      </c>
      <c r="QNL1793" s="62">
        <v>53131609</v>
      </c>
      <c r="QNM1793" s="62">
        <v>53131609</v>
      </c>
      <c r="QNN1793" s="62">
        <v>53131609</v>
      </c>
      <c r="QNO1793" s="62">
        <v>53131609</v>
      </c>
      <c r="QNP1793" s="62">
        <v>53131609</v>
      </c>
      <c r="QNQ1793" s="62">
        <v>53131609</v>
      </c>
      <c r="QNR1793" s="62">
        <v>53131609</v>
      </c>
      <c r="QNS1793" s="62">
        <v>53131609</v>
      </c>
      <c r="QNT1793" s="62">
        <v>53131609</v>
      </c>
      <c r="QNU1793" s="62">
        <v>53131609</v>
      </c>
      <c r="QNV1793" s="62">
        <v>53131609</v>
      </c>
      <c r="QNW1793" s="62">
        <v>53131609</v>
      </c>
      <c r="QNX1793" s="62">
        <v>53131609</v>
      </c>
      <c r="QNY1793" s="62">
        <v>53131609</v>
      </c>
      <c r="QNZ1793" s="62">
        <v>53131609</v>
      </c>
      <c r="QOA1793" s="62">
        <v>53131609</v>
      </c>
      <c r="QOB1793" s="62">
        <v>53131609</v>
      </c>
      <c r="QOC1793" s="62">
        <v>53131609</v>
      </c>
      <c r="QOD1793" s="62">
        <v>53131609</v>
      </c>
      <c r="QOE1793" s="62">
        <v>53131609</v>
      </c>
      <c r="QOF1793" s="62">
        <v>53131609</v>
      </c>
      <c r="QOG1793" s="62">
        <v>53131609</v>
      </c>
      <c r="QOH1793" s="62">
        <v>53131609</v>
      </c>
      <c r="QOI1793" s="62">
        <v>53131609</v>
      </c>
      <c r="QOJ1793" s="62">
        <v>53131609</v>
      </c>
      <c r="QOK1793" s="62">
        <v>53131609</v>
      </c>
      <c r="QOL1793" s="62">
        <v>53131609</v>
      </c>
      <c r="QOM1793" s="62">
        <v>53131609</v>
      </c>
      <c r="QON1793" s="62">
        <v>53131609</v>
      </c>
      <c r="QOO1793" s="62">
        <v>53131609</v>
      </c>
      <c r="QOP1793" s="62">
        <v>53131609</v>
      </c>
      <c r="QOQ1793" s="62">
        <v>53131609</v>
      </c>
      <c r="QOR1793" s="62">
        <v>53131609</v>
      </c>
      <c r="QOS1793" s="62">
        <v>53131609</v>
      </c>
      <c r="QOT1793" s="62">
        <v>53131609</v>
      </c>
      <c r="QOU1793" s="62">
        <v>53131609</v>
      </c>
      <c r="QOV1793" s="62">
        <v>53131609</v>
      </c>
      <c r="QOW1793" s="62">
        <v>53131609</v>
      </c>
      <c r="QOX1793" s="62">
        <v>53131609</v>
      </c>
      <c r="QOY1793" s="62">
        <v>53131609</v>
      </c>
      <c r="QOZ1793" s="62">
        <v>53131609</v>
      </c>
      <c r="QPA1793" s="62">
        <v>53131609</v>
      </c>
      <c r="QPB1793" s="62">
        <v>53131609</v>
      </c>
      <c r="QPC1793" s="62">
        <v>53131609</v>
      </c>
      <c r="QPD1793" s="62">
        <v>53131609</v>
      </c>
      <c r="QPE1793" s="62">
        <v>53131609</v>
      </c>
      <c r="QPF1793" s="62">
        <v>53131609</v>
      </c>
      <c r="QPG1793" s="62">
        <v>53131609</v>
      </c>
      <c r="QPH1793" s="62">
        <v>53131609</v>
      </c>
      <c r="QPI1793" s="62">
        <v>53131609</v>
      </c>
      <c r="QPJ1793" s="62">
        <v>53131609</v>
      </c>
      <c r="QPK1793" s="62">
        <v>53131609</v>
      </c>
      <c r="QPL1793" s="62">
        <v>53131609</v>
      </c>
      <c r="QPM1793" s="62">
        <v>53131609</v>
      </c>
      <c r="QPN1793" s="62">
        <v>53131609</v>
      </c>
      <c r="QPO1793" s="62">
        <v>53131609</v>
      </c>
      <c r="QPP1793" s="62">
        <v>53131609</v>
      </c>
      <c r="QPQ1793" s="62">
        <v>53131609</v>
      </c>
      <c r="QPR1793" s="62">
        <v>53131609</v>
      </c>
      <c r="QPS1793" s="62">
        <v>53131609</v>
      </c>
      <c r="QPT1793" s="62">
        <v>53131609</v>
      </c>
      <c r="QPU1793" s="62">
        <v>53131609</v>
      </c>
      <c r="QPV1793" s="62">
        <v>53131609</v>
      </c>
      <c r="QPW1793" s="62">
        <v>53131609</v>
      </c>
      <c r="QPX1793" s="62">
        <v>53131609</v>
      </c>
      <c r="QPY1793" s="62">
        <v>53131609</v>
      </c>
      <c r="QPZ1793" s="62">
        <v>53131609</v>
      </c>
      <c r="QQA1793" s="62">
        <v>53131609</v>
      </c>
      <c r="QQB1793" s="62">
        <v>53131609</v>
      </c>
      <c r="QQC1793" s="62">
        <v>53131609</v>
      </c>
      <c r="QQD1793" s="62">
        <v>53131609</v>
      </c>
      <c r="QQE1793" s="62">
        <v>53131609</v>
      </c>
      <c r="QQF1793" s="62">
        <v>53131609</v>
      </c>
      <c r="QQG1793" s="62">
        <v>53131609</v>
      </c>
      <c r="QQH1793" s="62">
        <v>53131609</v>
      </c>
      <c r="QQI1793" s="62">
        <v>53131609</v>
      </c>
      <c r="QQJ1793" s="62">
        <v>53131609</v>
      </c>
      <c r="QQK1793" s="62">
        <v>53131609</v>
      </c>
      <c r="QQL1793" s="62">
        <v>53131609</v>
      </c>
      <c r="QQM1793" s="62">
        <v>53131609</v>
      </c>
      <c r="QQN1793" s="62">
        <v>53131609</v>
      </c>
      <c r="QQO1793" s="62">
        <v>53131609</v>
      </c>
      <c r="QQP1793" s="62">
        <v>53131609</v>
      </c>
      <c r="QQQ1793" s="62">
        <v>53131609</v>
      </c>
      <c r="QQR1793" s="62">
        <v>53131609</v>
      </c>
      <c r="QQS1793" s="62">
        <v>53131609</v>
      </c>
      <c r="QQT1793" s="62">
        <v>53131609</v>
      </c>
      <c r="QQU1793" s="62">
        <v>53131609</v>
      </c>
      <c r="QQV1793" s="62">
        <v>53131609</v>
      </c>
      <c r="QQW1793" s="62">
        <v>53131609</v>
      </c>
      <c r="QQX1793" s="62">
        <v>53131609</v>
      </c>
      <c r="QQY1793" s="62">
        <v>53131609</v>
      </c>
      <c r="QQZ1793" s="62">
        <v>53131609</v>
      </c>
      <c r="QRA1793" s="62">
        <v>53131609</v>
      </c>
      <c r="QRB1793" s="62">
        <v>53131609</v>
      </c>
      <c r="QRC1793" s="62">
        <v>53131609</v>
      </c>
      <c r="QRD1793" s="62">
        <v>53131609</v>
      </c>
      <c r="QRE1793" s="62">
        <v>53131609</v>
      </c>
      <c r="QRF1793" s="62">
        <v>53131609</v>
      </c>
      <c r="QRG1793" s="62">
        <v>53131609</v>
      </c>
      <c r="QRH1793" s="62">
        <v>53131609</v>
      </c>
      <c r="QRI1793" s="62">
        <v>53131609</v>
      </c>
      <c r="QRJ1793" s="62">
        <v>53131609</v>
      </c>
      <c r="QRK1793" s="62">
        <v>53131609</v>
      </c>
      <c r="QRL1793" s="62">
        <v>53131609</v>
      </c>
      <c r="QRM1793" s="62">
        <v>53131609</v>
      </c>
      <c r="QRN1793" s="62">
        <v>53131609</v>
      </c>
      <c r="QRO1793" s="62">
        <v>53131609</v>
      </c>
      <c r="QRP1793" s="62">
        <v>53131609</v>
      </c>
      <c r="QRQ1793" s="62">
        <v>53131609</v>
      </c>
      <c r="QRR1793" s="62">
        <v>53131609</v>
      </c>
      <c r="QRS1793" s="62">
        <v>53131609</v>
      </c>
      <c r="QRT1793" s="62">
        <v>53131609</v>
      </c>
      <c r="QRU1793" s="62">
        <v>53131609</v>
      </c>
      <c r="QRV1793" s="62">
        <v>53131609</v>
      </c>
      <c r="QRW1793" s="62">
        <v>53131609</v>
      </c>
      <c r="QRX1793" s="62">
        <v>53131609</v>
      </c>
      <c r="QRY1793" s="62">
        <v>53131609</v>
      </c>
      <c r="QRZ1793" s="62">
        <v>53131609</v>
      </c>
      <c r="QSA1793" s="62">
        <v>53131609</v>
      </c>
      <c r="QSB1793" s="62">
        <v>53131609</v>
      </c>
      <c r="QSC1793" s="62">
        <v>53131609</v>
      </c>
      <c r="QSD1793" s="62">
        <v>53131609</v>
      </c>
      <c r="QSE1793" s="62">
        <v>53131609</v>
      </c>
      <c r="QSF1793" s="62">
        <v>53131609</v>
      </c>
      <c r="QSG1793" s="62">
        <v>53131609</v>
      </c>
      <c r="QSH1793" s="62">
        <v>53131609</v>
      </c>
      <c r="QSI1793" s="62">
        <v>53131609</v>
      </c>
      <c r="QSJ1793" s="62">
        <v>53131609</v>
      </c>
      <c r="QSK1793" s="62">
        <v>53131609</v>
      </c>
      <c r="QSL1793" s="62">
        <v>53131609</v>
      </c>
      <c r="QSM1793" s="62">
        <v>53131609</v>
      </c>
      <c r="QSN1793" s="62">
        <v>53131609</v>
      </c>
      <c r="QSO1793" s="62">
        <v>53131609</v>
      </c>
      <c r="QSP1793" s="62">
        <v>53131609</v>
      </c>
      <c r="QSQ1793" s="62">
        <v>53131609</v>
      </c>
      <c r="QSR1793" s="62">
        <v>53131609</v>
      </c>
      <c r="QSS1793" s="62">
        <v>53131609</v>
      </c>
      <c r="QST1793" s="62">
        <v>53131609</v>
      </c>
      <c r="QSU1793" s="62">
        <v>53131609</v>
      </c>
      <c r="QSV1793" s="62">
        <v>53131609</v>
      </c>
      <c r="QSW1793" s="62">
        <v>53131609</v>
      </c>
      <c r="QSX1793" s="62">
        <v>53131609</v>
      </c>
      <c r="QSY1793" s="62">
        <v>53131609</v>
      </c>
      <c r="QSZ1793" s="62">
        <v>53131609</v>
      </c>
      <c r="QTA1793" s="62">
        <v>53131609</v>
      </c>
      <c r="QTB1793" s="62">
        <v>53131609</v>
      </c>
      <c r="QTC1793" s="62">
        <v>53131609</v>
      </c>
      <c r="QTD1793" s="62">
        <v>53131609</v>
      </c>
      <c r="QTE1793" s="62">
        <v>53131609</v>
      </c>
      <c r="QTF1793" s="62">
        <v>53131609</v>
      </c>
      <c r="QTG1793" s="62">
        <v>53131609</v>
      </c>
      <c r="QTH1793" s="62">
        <v>53131609</v>
      </c>
      <c r="QTI1793" s="62">
        <v>53131609</v>
      </c>
      <c r="QTJ1793" s="62">
        <v>53131609</v>
      </c>
      <c r="QTK1793" s="62">
        <v>53131609</v>
      </c>
      <c r="QTL1793" s="62">
        <v>53131609</v>
      </c>
      <c r="QTM1793" s="62">
        <v>53131609</v>
      </c>
      <c r="QTN1793" s="62">
        <v>53131609</v>
      </c>
      <c r="QTO1793" s="62">
        <v>53131609</v>
      </c>
      <c r="QTP1793" s="62">
        <v>53131609</v>
      </c>
      <c r="QTQ1793" s="62">
        <v>53131609</v>
      </c>
      <c r="QTR1793" s="62">
        <v>53131609</v>
      </c>
      <c r="QTS1793" s="62">
        <v>53131609</v>
      </c>
      <c r="QTT1793" s="62">
        <v>53131609</v>
      </c>
      <c r="QTU1793" s="62">
        <v>53131609</v>
      </c>
      <c r="QTV1793" s="62">
        <v>53131609</v>
      </c>
      <c r="QTW1793" s="62">
        <v>53131609</v>
      </c>
      <c r="QTX1793" s="62">
        <v>53131609</v>
      </c>
      <c r="QTY1793" s="62">
        <v>53131609</v>
      </c>
      <c r="QTZ1793" s="62">
        <v>53131609</v>
      </c>
      <c r="QUA1793" s="62">
        <v>53131609</v>
      </c>
      <c r="QUB1793" s="62">
        <v>53131609</v>
      </c>
      <c r="QUC1793" s="62">
        <v>53131609</v>
      </c>
      <c r="QUD1793" s="62">
        <v>53131609</v>
      </c>
      <c r="QUE1793" s="62">
        <v>53131609</v>
      </c>
      <c r="QUF1793" s="62">
        <v>53131609</v>
      </c>
      <c r="QUG1793" s="62">
        <v>53131609</v>
      </c>
      <c r="QUH1793" s="62">
        <v>53131609</v>
      </c>
      <c r="QUI1793" s="62">
        <v>53131609</v>
      </c>
      <c r="QUJ1793" s="62">
        <v>53131609</v>
      </c>
      <c r="QUK1793" s="62">
        <v>53131609</v>
      </c>
      <c r="QUL1793" s="62">
        <v>53131609</v>
      </c>
      <c r="QUM1793" s="62">
        <v>53131609</v>
      </c>
      <c r="QUN1793" s="62">
        <v>53131609</v>
      </c>
      <c r="QUO1793" s="62">
        <v>53131609</v>
      </c>
      <c r="QUP1793" s="62">
        <v>53131609</v>
      </c>
      <c r="QUQ1793" s="62">
        <v>53131609</v>
      </c>
      <c r="QUR1793" s="62">
        <v>53131609</v>
      </c>
      <c r="QUS1793" s="62">
        <v>53131609</v>
      </c>
      <c r="QUT1793" s="62">
        <v>53131609</v>
      </c>
      <c r="QUU1793" s="62">
        <v>53131609</v>
      </c>
      <c r="QUV1793" s="62">
        <v>53131609</v>
      </c>
      <c r="QUW1793" s="62">
        <v>53131609</v>
      </c>
      <c r="QUX1793" s="62">
        <v>53131609</v>
      </c>
      <c r="QUY1793" s="62">
        <v>53131609</v>
      </c>
      <c r="QUZ1793" s="62">
        <v>53131609</v>
      </c>
      <c r="QVA1793" s="62">
        <v>53131609</v>
      </c>
      <c r="QVB1793" s="62">
        <v>53131609</v>
      </c>
      <c r="QVC1793" s="62">
        <v>53131609</v>
      </c>
      <c r="QVD1793" s="62">
        <v>53131609</v>
      </c>
      <c r="QVE1793" s="62">
        <v>53131609</v>
      </c>
      <c r="QVF1793" s="62">
        <v>53131609</v>
      </c>
      <c r="QVG1793" s="62">
        <v>53131609</v>
      </c>
      <c r="QVH1793" s="62">
        <v>53131609</v>
      </c>
      <c r="QVI1793" s="62">
        <v>53131609</v>
      </c>
      <c r="QVJ1793" s="62">
        <v>53131609</v>
      </c>
      <c r="QVK1793" s="62">
        <v>53131609</v>
      </c>
      <c r="QVL1793" s="62">
        <v>53131609</v>
      </c>
      <c r="QVM1793" s="62">
        <v>53131609</v>
      </c>
      <c r="QVN1793" s="62">
        <v>53131609</v>
      </c>
      <c r="QVO1793" s="62">
        <v>53131609</v>
      </c>
      <c r="QVP1793" s="62">
        <v>53131609</v>
      </c>
      <c r="QVQ1793" s="62">
        <v>53131609</v>
      </c>
      <c r="QVR1793" s="62">
        <v>53131609</v>
      </c>
      <c r="QVS1793" s="62">
        <v>53131609</v>
      </c>
      <c r="QVT1793" s="62">
        <v>53131609</v>
      </c>
      <c r="QVU1793" s="62">
        <v>53131609</v>
      </c>
      <c r="QVV1793" s="62">
        <v>53131609</v>
      </c>
      <c r="QVW1793" s="62">
        <v>53131609</v>
      </c>
      <c r="QVX1793" s="62">
        <v>53131609</v>
      </c>
      <c r="QVY1793" s="62">
        <v>53131609</v>
      </c>
      <c r="QVZ1793" s="62">
        <v>53131609</v>
      </c>
      <c r="QWA1793" s="62">
        <v>53131609</v>
      </c>
      <c r="QWB1793" s="62">
        <v>53131609</v>
      </c>
      <c r="QWC1793" s="62">
        <v>53131609</v>
      </c>
      <c r="QWD1793" s="62">
        <v>53131609</v>
      </c>
      <c r="QWE1793" s="62">
        <v>53131609</v>
      </c>
      <c r="QWF1793" s="62">
        <v>53131609</v>
      </c>
      <c r="QWG1793" s="62">
        <v>53131609</v>
      </c>
      <c r="QWH1793" s="62">
        <v>53131609</v>
      </c>
      <c r="QWI1793" s="62">
        <v>53131609</v>
      </c>
      <c r="QWJ1793" s="62">
        <v>53131609</v>
      </c>
      <c r="QWK1793" s="62">
        <v>53131609</v>
      </c>
      <c r="QWL1793" s="62">
        <v>53131609</v>
      </c>
      <c r="QWM1793" s="62">
        <v>53131609</v>
      </c>
      <c r="QWN1793" s="62">
        <v>53131609</v>
      </c>
      <c r="QWO1793" s="62">
        <v>53131609</v>
      </c>
      <c r="QWP1793" s="62">
        <v>53131609</v>
      </c>
      <c r="QWQ1793" s="62">
        <v>53131609</v>
      </c>
      <c r="QWR1793" s="62">
        <v>53131609</v>
      </c>
      <c r="QWS1793" s="62">
        <v>53131609</v>
      </c>
      <c r="QWT1793" s="62">
        <v>53131609</v>
      </c>
      <c r="QWU1793" s="62">
        <v>53131609</v>
      </c>
      <c r="QWV1793" s="62">
        <v>53131609</v>
      </c>
      <c r="QWW1793" s="62">
        <v>53131609</v>
      </c>
      <c r="QWX1793" s="62">
        <v>53131609</v>
      </c>
      <c r="QWY1793" s="62">
        <v>53131609</v>
      </c>
      <c r="QWZ1793" s="62">
        <v>53131609</v>
      </c>
      <c r="QXA1793" s="62">
        <v>53131609</v>
      </c>
      <c r="QXB1793" s="62">
        <v>53131609</v>
      </c>
      <c r="QXC1793" s="62">
        <v>53131609</v>
      </c>
      <c r="QXD1793" s="62">
        <v>53131609</v>
      </c>
      <c r="QXE1793" s="62">
        <v>53131609</v>
      </c>
      <c r="QXF1793" s="62">
        <v>53131609</v>
      </c>
      <c r="QXG1793" s="62">
        <v>53131609</v>
      </c>
      <c r="QXH1793" s="62">
        <v>53131609</v>
      </c>
      <c r="QXI1793" s="62">
        <v>53131609</v>
      </c>
      <c r="QXJ1793" s="62">
        <v>53131609</v>
      </c>
      <c r="QXK1793" s="62">
        <v>53131609</v>
      </c>
      <c r="QXL1793" s="62">
        <v>53131609</v>
      </c>
      <c r="QXM1793" s="62">
        <v>53131609</v>
      </c>
      <c r="QXN1793" s="62">
        <v>53131609</v>
      </c>
      <c r="QXO1793" s="62">
        <v>53131609</v>
      </c>
      <c r="QXP1793" s="62">
        <v>53131609</v>
      </c>
      <c r="QXQ1793" s="62">
        <v>53131609</v>
      </c>
      <c r="QXR1793" s="62">
        <v>53131609</v>
      </c>
      <c r="QXS1793" s="62">
        <v>53131609</v>
      </c>
      <c r="QXT1793" s="62">
        <v>53131609</v>
      </c>
      <c r="QXU1793" s="62">
        <v>53131609</v>
      </c>
      <c r="QXV1793" s="62">
        <v>53131609</v>
      </c>
      <c r="QXW1793" s="62">
        <v>53131609</v>
      </c>
      <c r="QXX1793" s="62">
        <v>53131609</v>
      </c>
      <c r="QXY1793" s="62">
        <v>53131609</v>
      </c>
      <c r="QXZ1793" s="62">
        <v>53131609</v>
      </c>
      <c r="QYA1793" s="62">
        <v>53131609</v>
      </c>
      <c r="QYB1793" s="62">
        <v>53131609</v>
      </c>
      <c r="QYC1793" s="62">
        <v>53131609</v>
      </c>
      <c r="QYD1793" s="62">
        <v>53131609</v>
      </c>
      <c r="QYE1793" s="62">
        <v>53131609</v>
      </c>
      <c r="QYF1793" s="62">
        <v>53131609</v>
      </c>
      <c r="QYG1793" s="62">
        <v>53131609</v>
      </c>
      <c r="QYH1793" s="62">
        <v>53131609</v>
      </c>
      <c r="QYI1793" s="62">
        <v>53131609</v>
      </c>
      <c r="QYJ1793" s="62">
        <v>53131609</v>
      </c>
      <c r="QYK1793" s="62">
        <v>53131609</v>
      </c>
      <c r="QYL1793" s="62">
        <v>53131609</v>
      </c>
      <c r="QYM1793" s="62">
        <v>53131609</v>
      </c>
      <c r="QYN1793" s="62">
        <v>53131609</v>
      </c>
      <c r="QYO1793" s="62">
        <v>53131609</v>
      </c>
      <c r="QYP1793" s="62">
        <v>53131609</v>
      </c>
      <c r="QYQ1793" s="62">
        <v>53131609</v>
      </c>
      <c r="QYR1793" s="62">
        <v>53131609</v>
      </c>
      <c r="QYS1793" s="62">
        <v>53131609</v>
      </c>
      <c r="QYT1793" s="62">
        <v>53131609</v>
      </c>
      <c r="QYU1793" s="62">
        <v>53131609</v>
      </c>
      <c r="QYV1793" s="62">
        <v>53131609</v>
      </c>
      <c r="QYW1793" s="62">
        <v>53131609</v>
      </c>
      <c r="QYX1793" s="62">
        <v>53131609</v>
      </c>
      <c r="QYY1793" s="62">
        <v>53131609</v>
      </c>
      <c r="QYZ1793" s="62">
        <v>53131609</v>
      </c>
      <c r="QZA1793" s="62">
        <v>53131609</v>
      </c>
      <c r="QZB1793" s="62">
        <v>53131609</v>
      </c>
      <c r="QZC1793" s="62">
        <v>53131609</v>
      </c>
      <c r="QZD1793" s="62">
        <v>53131609</v>
      </c>
      <c r="QZE1793" s="62">
        <v>53131609</v>
      </c>
      <c r="QZF1793" s="62">
        <v>53131609</v>
      </c>
      <c r="QZG1793" s="62">
        <v>53131609</v>
      </c>
      <c r="QZH1793" s="62">
        <v>53131609</v>
      </c>
      <c r="QZI1793" s="62">
        <v>53131609</v>
      </c>
      <c r="QZJ1793" s="62">
        <v>53131609</v>
      </c>
      <c r="QZK1793" s="62">
        <v>53131609</v>
      </c>
      <c r="QZL1793" s="62">
        <v>53131609</v>
      </c>
      <c r="QZM1793" s="62">
        <v>53131609</v>
      </c>
      <c r="QZN1793" s="62">
        <v>53131609</v>
      </c>
      <c r="QZO1793" s="62">
        <v>53131609</v>
      </c>
      <c r="QZP1793" s="62">
        <v>53131609</v>
      </c>
      <c r="QZQ1793" s="62">
        <v>53131609</v>
      </c>
      <c r="QZR1793" s="62">
        <v>53131609</v>
      </c>
      <c r="QZS1793" s="62">
        <v>53131609</v>
      </c>
      <c r="QZT1793" s="62">
        <v>53131609</v>
      </c>
      <c r="QZU1793" s="62">
        <v>53131609</v>
      </c>
      <c r="QZV1793" s="62">
        <v>53131609</v>
      </c>
      <c r="QZW1793" s="62">
        <v>53131609</v>
      </c>
      <c r="QZX1793" s="62">
        <v>53131609</v>
      </c>
      <c r="QZY1793" s="62">
        <v>53131609</v>
      </c>
      <c r="QZZ1793" s="62">
        <v>53131609</v>
      </c>
      <c r="RAA1793" s="62">
        <v>53131609</v>
      </c>
      <c r="RAB1793" s="62">
        <v>53131609</v>
      </c>
      <c r="RAC1793" s="62">
        <v>53131609</v>
      </c>
      <c r="RAD1793" s="62">
        <v>53131609</v>
      </c>
      <c r="RAE1793" s="62">
        <v>53131609</v>
      </c>
      <c r="RAF1793" s="62">
        <v>53131609</v>
      </c>
      <c r="RAG1793" s="62">
        <v>53131609</v>
      </c>
      <c r="RAH1793" s="62">
        <v>53131609</v>
      </c>
      <c r="RAI1793" s="62">
        <v>53131609</v>
      </c>
      <c r="RAJ1793" s="62">
        <v>53131609</v>
      </c>
      <c r="RAK1793" s="62">
        <v>53131609</v>
      </c>
      <c r="RAL1793" s="62">
        <v>53131609</v>
      </c>
      <c r="RAM1793" s="62">
        <v>53131609</v>
      </c>
      <c r="RAN1793" s="62">
        <v>53131609</v>
      </c>
      <c r="RAO1793" s="62">
        <v>53131609</v>
      </c>
      <c r="RAP1793" s="62">
        <v>53131609</v>
      </c>
      <c r="RAQ1793" s="62">
        <v>53131609</v>
      </c>
      <c r="RAR1793" s="62">
        <v>53131609</v>
      </c>
      <c r="RAS1793" s="62">
        <v>53131609</v>
      </c>
      <c r="RAT1793" s="62">
        <v>53131609</v>
      </c>
      <c r="RAU1793" s="62">
        <v>53131609</v>
      </c>
      <c r="RAV1793" s="62">
        <v>53131609</v>
      </c>
      <c r="RAW1793" s="62">
        <v>53131609</v>
      </c>
      <c r="RAX1793" s="62">
        <v>53131609</v>
      </c>
      <c r="RAY1793" s="62">
        <v>53131609</v>
      </c>
      <c r="RAZ1793" s="62">
        <v>53131609</v>
      </c>
      <c r="RBA1793" s="62">
        <v>53131609</v>
      </c>
      <c r="RBB1793" s="62">
        <v>53131609</v>
      </c>
      <c r="RBC1793" s="62">
        <v>53131609</v>
      </c>
      <c r="RBD1793" s="62">
        <v>53131609</v>
      </c>
      <c r="RBE1793" s="62">
        <v>53131609</v>
      </c>
      <c r="RBF1793" s="62">
        <v>53131609</v>
      </c>
      <c r="RBG1793" s="62">
        <v>53131609</v>
      </c>
      <c r="RBH1793" s="62">
        <v>53131609</v>
      </c>
      <c r="RBI1793" s="62">
        <v>53131609</v>
      </c>
      <c r="RBJ1793" s="62">
        <v>53131609</v>
      </c>
      <c r="RBK1793" s="62">
        <v>53131609</v>
      </c>
      <c r="RBL1793" s="62">
        <v>53131609</v>
      </c>
      <c r="RBM1793" s="62">
        <v>53131609</v>
      </c>
      <c r="RBN1793" s="62">
        <v>53131609</v>
      </c>
      <c r="RBO1793" s="62">
        <v>53131609</v>
      </c>
      <c r="RBP1793" s="62">
        <v>53131609</v>
      </c>
      <c r="RBQ1793" s="62">
        <v>53131609</v>
      </c>
      <c r="RBR1793" s="62">
        <v>53131609</v>
      </c>
      <c r="RBS1793" s="62">
        <v>53131609</v>
      </c>
      <c r="RBT1793" s="62">
        <v>53131609</v>
      </c>
      <c r="RBU1793" s="62">
        <v>53131609</v>
      </c>
      <c r="RBV1793" s="62">
        <v>53131609</v>
      </c>
      <c r="RBW1793" s="62">
        <v>53131609</v>
      </c>
      <c r="RBX1793" s="62">
        <v>53131609</v>
      </c>
      <c r="RBY1793" s="62">
        <v>53131609</v>
      </c>
      <c r="RBZ1793" s="62">
        <v>53131609</v>
      </c>
      <c r="RCA1793" s="62">
        <v>53131609</v>
      </c>
      <c r="RCB1793" s="62">
        <v>53131609</v>
      </c>
      <c r="RCC1793" s="62">
        <v>53131609</v>
      </c>
      <c r="RCD1793" s="62">
        <v>53131609</v>
      </c>
      <c r="RCE1793" s="62">
        <v>53131609</v>
      </c>
      <c r="RCF1793" s="62">
        <v>53131609</v>
      </c>
      <c r="RCG1793" s="62">
        <v>53131609</v>
      </c>
      <c r="RCH1793" s="62">
        <v>53131609</v>
      </c>
      <c r="RCI1793" s="62">
        <v>53131609</v>
      </c>
      <c r="RCJ1793" s="62">
        <v>53131609</v>
      </c>
      <c r="RCK1793" s="62">
        <v>53131609</v>
      </c>
      <c r="RCL1793" s="62">
        <v>53131609</v>
      </c>
      <c r="RCM1793" s="62">
        <v>53131609</v>
      </c>
      <c r="RCN1793" s="62">
        <v>53131609</v>
      </c>
      <c r="RCO1793" s="62">
        <v>53131609</v>
      </c>
      <c r="RCP1793" s="62">
        <v>53131609</v>
      </c>
      <c r="RCQ1793" s="62">
        <v>53131609</v>
      </c>
      <c r="RCR1793" s="62">
        <v>53131609</v>
      </c>
      <c r="RCS1793" s="62">
        <v>53131609</v>
      </c>
      <c r="RCT1793" s="62">
        <v>53131609</v>
      </c>
      <c r="RCU1793" s="62">
        <v>53131609</v>
      </c>
      <c r="RCV1793" s="62">
        <v>53131609</v>
      </c>
      <c r="RCW1793" s="62">
        <v>53131609</v>
      </c>
      <c r="RCX1793" s="62">
        <v>53131609</v>
      </c>
      <c r="RCY1793" s="62">
        <v>53131609</v>
      </c>
      <c r="RCZ1793" s="62">
        <v>53131609</v>
      </c>
      <c r="RDA1793" s="62">
        <v>53131609</v>
      </c>
      <c r="RDB1793" s="62">
        <v>53131609</v>
      </c>
      <c r="RDC1793" s="62">
        <v>53131609</v>
      </c>
      <c r="RDD1793" s="62">
        <v>53131609</v>
      </c>
      <c r="RDE1793" s="62">
        <v>53131609</v>
      </c>
      <c r="RDF1793" s="62">
        <v>53131609</v>
      </c>
      <c r="RDG1793" s="62">
        <v>53131609</v>
      </c>
      <c r="RDH1793" s="62">
        <v>53131609</v>
      </c>
      <c r="RDI1793" s="62">
        <v>53131609</v>
      </c>
      <c r="RDJ1793" s="62">
        <v>53131609</v>
      </c>
      <c r="RDK1793" s="62">
        <v>53131609</v>
      </c>
      <c r="RDL1793" s="62">
        <v>53131609</v>
      </c>
      <c r="RDM1793" s="62">
        <v>53131609</v>
      </c>
      <c r="RDN1793" s="62">
        <v>53131609</v>
      </c>
      <c r="RDO1793" s="62">
        <v>53131609</v>
      </c>
      <c r="RDP1793" s="62">
        <v>53131609</v>
      </c>
      <c r="RDQ1793" s="62">
        <v>53131609</v>
      </c>
      <c r="RDR1793" s="62">
        <v>53131609</v>
      </c>
      <c r="RDS1793" s="62">
        <v>53131609</v>
      </c>
      <c r="RDT1793" s="62">
        <v>53131609</v>
      </c>
      <c r="RDU1793" s="62">
        <v>53131609</v>
      </c>
      <c r="RDV1793" s="62">
        <v>53131609</v>
      </c>
      <c r="RDW1793" s="62">
        <v>53131609</v>
      </c>
      <c r="RDX1793" s="62">
        <v>53131609</v>
      </c>
      <c r="RDY1793" s="62">
        <v>53131609</v>
      </c>
      <c r="RDZ1793" s="62">
        <v>53131609</v>
      </c>
      <c r="REA1793" s="62">
        <v>53131609</v>
      </c>
      <c r="REB1793" s="62">
        <v>53131609</v>
      </c>
      <c r="REC1793" s="62">
        <v>53131609</v>
      </c>
      <c r="RED1793" s="62">
        <v>53131609</v>
      </c>
      <c r="REE1793" s="62">
        <v>53131609</v>
      </c>
      <c r="REF1793" s="62">
        <v>53131609</v>
      </c>
      <c r="REG1793" s="62">
        <v>53131609</v>
      </c>
      <c r="REH1793" s="62">
        <v>53131609</v>
      </c>
      <c r="REI1793" s="62">
        <v>53131609</v>
      </c>
      <c r="REJ1793" s="62">
        <v>53131609</v>
      </c>
      <c r="REK1793" s="62">
        <v>53131609</v>
      </c>
      <c r="REL1793" s="62">
        <v>53131609</v>
      </c>
      <c r="REM1793" s="62">
        <v>53131609</v>
      </c>
      <c r="REN1793" s="62">
        <v>53131609</v>
      </c>
      <c r="REO1793" s="62">
        <v>53131609</v>
      </c>
      <c r="REP1793" s="62">
        <v>53131609</v>
      </c>
      <c r="REQ1793" s="62">
        <v>53131609</v>
      </c>
      <c r="RER1793" s="62">
        <v>53131609</v>
      </c>
      <c r="RES1793" s="62">
        <v>53131609</v>
      </c>
      <c r="RET1793" s="62">
        <v>53131609</v>
      </c>
      <c r="REU1793" s="62">
        <v>53131609</v>
      </c>
      <c r="REV1793" s="62">
        <v>53131609</v>
      </c>
      <c r="REW1793" s="62">
        <v>53131609</v>
      </c>
      <c r="REX1793" s="62">
        <v>53131609</v>
      </c>
      <c r="REY1793" s="62">
        <v>53131609</v>
      </c>
      <c r="REZ1793" s="62">
        <v>53131609</v>
      </c>
      <c r="RFA1793" s="62">
        <v>53131609</v>
      </c>
      <c r="RFB1793" s="62">
        <v>53131609</v>
      </c>
      <c r="RFC1793" s="62">
        <v>53131609</v>
      </c>
      <c r="RFD1793" s="62">
        <v>53131609</v>
      </c>
      <c r="RFE1793" s="62">
        <v>53131609</v>
      </c>
      <c r="RFF1793" s="62">
        <v>53131609</v>
      </c>
      <c r="RFG1793" s="62">
        <v>53131609</v>
      </c>
      <c r="RFH1793" s="62">
        <v>53131609</v>
      </c>
      <c r="RFI1793" s="62">
        <v>53131609</v>
      </c>
      <c r="RFJ1793" s="62">
        <v>53131609</v>
      </c>
      <c r="RFK1793" s="62">
        <v>53131609</v>
      </c>
      <c r="RFL1793" s="62">
        <v>53131609</v>
      </c>
      <c r="RFM1793" s="62">
        <v>53131609</v>
      </c>
      <c r="RFN1793" s="62">
        <v>53131609</v>
      </c>
      <c r="RFO1793" s="62">
        <v>53131609</v>
      </c>
      <c r="RFP1793" s="62">
        <v>53131609</v>
      </c>
      <c r="RFQ1793" s="62">
        <v>53131609</v>
      </c>
      <c r="RFR1793" s="62">
        <v>53131609</v>
      </c>
      <c r="RFS1793" s="62">
        <v>53131609</v>
      </c>
      <c r="RFT1793" s="62">
        <v>53131609</v>
      </c>
      <c r="RFU1793" s="62">
        <v>53131609</v>
      </c>
      <c r="RFV1793" s="62">
        <v>53131609</v>
      </c>
      <c r="RFW1793" s="62">
        <v>53131609</v>
      </c>
      <c r="RFX1793" s="62">
        <v>53131609</v>
      </c>
      <c r="RFY1793" s="62">
        <v>53131609</v>
      </c>
      <c r="RFZ1793" s="62">
        <v>53131609</v>
      </c>
      <c r="RGA1793" s="62">
        <v>53131609</v>
      </c>
      <c r="RGB1793" s="62">
        <v>53131609</v>
      </c>
      <c r="RGC1793" s="62">
        <v>53131609</v>
      </c>
      <c r="RGD1793" s="62">
        <v>53131609</v>
      </c>
      <c r="RGE1793" s="62">
        <v>53131609</v>
      </c>
      <c r="RGF1793" s="62">
        <v>53131609</v>
      </c>
      <c r="RGG1793" s="62">
        <v>53131609</v>
      </c>
      <c r="RGH1793" s="62">
        <v>53131609</v>
      </c>
      <c r="RGI1793" s="62">
        <v>53131609</v>
      </c>
      <c r="RGJ1793" s="62">
        <v>53131609</v>
      </c>
      <c r="RGK1793" s="62">
        <v>53131609</v>
      </c>
      <c r="RGL1793" s="62">
        <v>53131609</v>
      </c>
      <c r="RGM1793" s="62">
        <v>53131609</v>
      </c>
      <c r="RGN1793" s="62">
        <v>53131609</v>
      </c>
      <c r="RGO1793" s="62">
        <v>53131609</v>
      </c>
      <c r="RGP1793" s="62">
        <v>53131609</v>
      </c>
      <c r="RGQ1793" s="62">
        <v>53131609</v>
      </c>
      <c r="RGR1793" s="62">
        <v>53131609</v>
      </c>
      <c r="RGS1793" s="62">
        <v>53131609</v>
      </c>
      <c r="RGT1793" s="62">
        <v>53131609</v>
      </c>
      <c r="RGU1793" s="62">
        <v>53131609</v>
      </c>
      <c r="RGV1793" s="62">
        <v>53131609</v>
      </c>
      <c r="RGW1793" s="62">
        <v>53131609</v>
      </c>
      <c r="RGX1793" s="62">
        <v>53131609</v>
      </c>
      <c r="RGY1793" s="62">
        <v>53131609</v>
      </c>
      <c r="RGZ1793" s="62">
        <v>53131609</v>
      </c>
      <c r="RHA1793" s="62">
        <v>53131609</v>
      </c>
      <c r="RHB1793" s="62">
        <v>53131609</v>
      </c>
      <c r="RHC1793" s="62">
        <v>53131609</v>
      </c>
      <c r="RHD1793" s="62">
        <v>53131609</v>
      </c>
      <c r="RHE1793" s="62">
        <v>53131609</v>
      </c>
      <c r="RHF1793" s="62">
        <v>53131609</v>
      </c>
      <c r="RHG1793" s="62">
        <v>53131609</v>
      </c>
      <c r="RHH1793" s="62">
        <v>53131609</v>
      </c>
      <c r="RHI1793" s="62">
        <v>53131609</v>
      </c>
      <c r="RHJ1793" s="62">
        <v>53131609</v>
      </c>
      <c r="RHK1793" s="62">
        <v>53131609</v>
      </c>
      <c r="RHL1793" s="62">
        <v>53131609</v>
      </c>
      <c r="RHM1793" s="62">
        <v>53131609</v>
      </c>
      <c r="RHN1793" s="62">
        <v>53131609</v>
      </c>
      <c r="RHO1793" s="62">
        <v>53131609</v>
      </c>
      <c r="RHP1793" s="62">
        <v>53131609</v>
      </c>
      <c r="RHQ1793" s="62">
        <v>53131609</v>
      </c>
      <c r="RHR1793" s="62">
        <v>53131609</v>
      </c>
      <c r="RHS1793" s="62">
        <v>53131609</v>
      </c>
      <c r="RHT1793" s="62">
        <v>53131609</v>
      </c>
      <c r="RHU1793" s="62">
        <v>53131609</v>
      </c>
      <c r="RHV1793" s="62">
        <v>53131609</v>
      </c>
      <c r="RHW1793" s="62">
        <v>53131609</v>
      </c>
      <c r="RHX1793" s="62">
        <v>53131609</v>
      </c>
      <c r="RHY1793" s="62">
        <v>53131609</v>
      </c>
      <c r="RHZ1793" s="62">
        <v>53131609</v>
      </c>
      <c r="RIA1793" s="62">
        <v>53131609</v>
      </c>
      <c r="RIB1793" s="62">
        <v>53131609</v>
      </c>
      <c r="RIC1793" s="62">
        <v>53131609</v>
      </c>
      <c r="RID1793" s="62">
        <v>53131609</v>
      </c>
      <c r="RIE1793" s="62">
        <v>53131609</v>
      </c>
      <c r="RIF1793" s="62">
        <v>53131609</v>
      </c>
      <c r="RIG1793" s="62">
        <v>53131609</v>
      </c>
      <c r="RIH1793" s="62">
        <v>53131609</v>
      </c>
      <c r="RII1793" s="62">
        <v>53131609</v>
      </c>
      <c r="RIJ1793" s="62">
        <v>53131609</v>
      </c>
      <c r="RIK1793" s="62">
        <v>53131609</v>
      </c>
      <c r="RIL1793" s="62">
        <v>53131609</v>
      </c>
      <c r="RIM1793" s="62">
        <v>53131609</v>
      </c>
      <c r="RIN1793" s="62">
        <v>53131609</v>
      </c>
      <c r="RIO1793" s="62">
        <v>53131609</v>
      </c>
      <c r="RIP1793" s="62">
        <v>53131609</v>
      </c>
      <c r="RIQ1793" s="62">
        <v>53131609</v>
      </c>
      <c r="RIR1793" s="62">
        <v>53131609</v>
      </c>
      <c r="RIS1793" s="62">
        <v>53131609</v>
      </c>
      <c r="RIT1793" s="62">
        <v>53131609</v>
      </c>
      <c r="RIU1793" s="62">
        <v>53131609</v>
      </c>
      <c r="RIV1793" s="62">
        <v>53131609</v>
      </c>
      <c r="RIW1793" s="62">
        <v>53131609</v>
      </c>
      <c r="RIX1793" s="62">
        <v>53131609</v>
      </c>
      <c r="RIY1793" s="62">
        <v>53131609</v>
      </c>
      <c r="RIZ1793" s="62">
        <v>53131609</v>
      </c>
      <c r="RJA1793" s="62">
        <v>53131609</v>
      </c>
      <c r="RJB1793" s="62">
        <v>53131609</v>
      </c>
      <c r="RJC1793" s="62">
        <v>53131609</v>
      </c>
      <c r="RJD1793" s="62">
        <v>53131609</v>
      </c>
      <c r="RJE1793" s="62">
        <v>53131609</v>
      </c>
      <c r="RJF1793" s="62">
        <v>53131609</v>
      </c>
      <c r="RJG1793" s="62">
        <v>53131609</v>
      </c>
      <c r="RJH1793" s="62">
        <v>53131609</v>
      </c>
      <c r="RJI1793" s="62">
        <v>53131609</v>
      </c>
      <c r="RJJ1793" s="62">
        <v>53131609</v>
      </c>
      <c r="RJK1793" s="62">
        <v>53131609</v>
      </c>
      <c r="RJL1793" s="62">
        <v>53131609</v>
      </c>
      <c r="RJM1793" s="62">
        <v>53131609</v>
      </c>
      <c r="RJN1793" s="62">
        <v>53131609</v>
      </c>
      <c r="RJO1793" s="62">
        <v>53131609</v>
      </c>
      <c r="RJP1793" s="62">
        <v>53131609</v>
      </c>
      <c r="RJQ1793" s="62">
        <v>53131609</v>
      </c>
      <c r="RJR1793" s="62">
        <v>53131609</v>
      </c>
      <c r="RJS1793" s="62">
        <v>53131609</v>
      </c>
      <c r="RJT1793" s="62">
        <v>53131609</v>
      </c>
      <c r="RJU1793" s="62">
        <v>53131609</v>
      </c>
      <c r="RJV1793" s="62">
        <v>53131609</v>
      </c>
      <c r="RJW1793" s="62">
        <v>53131609</v>
      </c>
      <c r="RJX1793" s="62">
        <v>53131609</v>
      </c>
      <c r="RJY1793" s="62">
        <v>53131609</v>
      </c>
      <c r="RJZ1793" s="62">
        <v>53131609</v>
      </c>
      <c r="RKA1793" s="62">
        <v>53131609</v>
      </c>
      <c r="RKB1793" s="62">
        <v>53131609</v>
      </c>
      <c r="RKC1793" s="62">
        <v>53131609</v>
      </c>
      <c r="RKD1793" s="62">
        <v>53131609</v>
      </c>
      <c r="RKE1793" s="62">
        <v>53131609</v>
      </c>
      <c r="RKF1793" s="62">
        <v>53131609</v>
      </c>
      <c r="RKG1793" s="62">
        <v>53131609</v>
      </c>
      <c r="RKH1793" s="62">
        <v>53131609</v>
      </c>
      <c r="RKI1793" s="62">
        <v>53131609</v>
      </c>
      <c r="RKJ1793" s="62">
        <v>53131609</v>
      </c>
      <c r="RKK1793" s="62">
        <v>53131609</v>
      </c>
      <c r="RKL1793" s="62">
        <v>53131609</v>
      </c>
      <c r="RKM1793" s="62">
        <v>53131609</v>
      </c>
      <c r="RKN1793" s="62">
        <v>53131609</v>
      </c>
      <c r="RKO1793" s="62">
        <v>53131609</v>
      </c>
      <c r="RKP1793" s="62">
        <v>53131609</v>
      </c>
      <c r="RKQ1793" s="62">
        <v>53131609</v>
      </c>
      <c r="RKR1793" s="62">
        <v>53131609</v>
      </c>
      <c r="RKS1793" s="62">
        <v>53131609</v>
      </c>
      <c r="RKT1793" s="62">
        <v>53131609</v>
      </c>
      <c r="RKU1793" s="62">
        <v>53131609</v>
      </c>
      <c r="RKV1793" s="62">
        <v>53131609</v>
      </c>
      <c r="RKW1793" s="62">
        <v>53131609</v>
      </c>
      <c r="RKX1793" s="62">
        <v>53131609</v>
      </c>
      <c r="RKY1793" s="62">
        <v>53131609</v>
      </c>
      <c r="RKZ1793" s="62">
        <v>53131609</v>
      </c>
      <c r="RLA1793" s="62">
        <v>53131609</v>
      </c>
      <c r="RLB1793" s="62">
        <v>53131609</v>
      </c>
      <c r="RLC1793" s="62">
        <v>53131609</v>
      </c>
      <c r="RLD1793" s="62">
        <v>53131609</v>
      </c>
      <c r="RLE1793" s="62">
        <v>53131609</v>
      </c>
      <c r="RLF1793" s="62">
        <v>53131609</v>
      </c>
      <c r="RLG1793" s="62">
        <v>53131609</v>
      </c>
      <c r="RLH1793" s="62">
        <v>53131609</v>
      </c>
      <c r="RLI1793" s="62">
        <v>53131609</v>
      </c>
      <c r="RLJ1793" s="62">
        <v>53131609</v>
      </c>
      <c r="RLK1793" s="62">
        <v>53131609</v>
      </c>
      <c r="RLL1793" s="62">
        <v>53131609</v>
      </c>
      <c r="RLM1793" s="62">
        <v>53131609</v>
      </c>
      <c r="RLN1793" s="62">
        <v>53131609</v>
      </c>
      <c r="RLO1793" s="62">
        <v>53131609</v>
      </c>
      <c r="RLP1793" s="62">
        <v>53131609</v>
      </c>
      <c r="RLQ1793" s="62">
        <v>53131609</v>
      </c>
      <c r="RLR1793" s="62">
        <v>53131609</v>
      </c>
      <c r="RLS1793" s="62">
        <v>53131609</v>
      </c>
      <c r="RLT1793" s="62">
        <v>53131609</v>
      </c>
      <c r="RLU1793" s="62">
        <v>53131609</v>
      </c>
      <c r="RLV1793" s="62">
        <v>53131609</v>
      </c>
      <c r="RLW1793" s="62">
        <v>53131609</v>
      </c>
      <c r="RLX1793" s="62">
        <v>53131609</v>
      </c>
      <c r="RLY1793" s="62">
        <v>53131609</v>
      </c>
      <c r="RLZ1793" s="62">
        <v>53131609</v>
      </c>
      <c r="RMA1793" s="62">
        <v>53131609</v>
      </c>
      <c r="RMB1793" s="62">
        <v>53131609</v>
      </c>
      <c r="RMC1793" s="62">
        <v>53131609</v>
      </c>
      <c r="RMD1793" s="62">
        <v>53131609</v>
      </c>
      <c r="RME1793" s="62">
        <v>53131609</v>
      </c>
      <c r="RMF1793" s="62">
        <v>53131609</v>
      </c>
      <c r="RMG1793" s="62">
        <v>53131609</v>
      </c>
      <c r="RMH1793" s="62">
        <v>53131609</v>
      </c>
      <c r="RMI1793" s="62">
        <v>53131609</v>
      </c>
      <c r="RMJ1793" s="62">
        <v>53131609</v>
      </c>
      <c r="RMK1793" s="62">
        <v>53131609</v>
      </c>
      <c r="RML1793" s="62">
        <v>53131609</v>
      </c>
      <c r="RMM1793" s="62">
        <v>53131609</v>
      </c>
      <c r="RMN1793" s="62">
        <v>53131609</v>
      </c>
      <c r="RMO1793" s="62">
        <v>53131609</v>
      </c>
      <c r="RMP1793" s="62">
        <v>53131609</v>
      </c>
      <c r="RMQ1793" s="62">
        <v>53131609</v>
      </c>
      <c r="RMR1793" s="62">
        <v>53131609</v>
      </c>
      <c r="RMS1793" s="62">
        <v>53131609</v>
      </c>
      <c r="RMT1793" s="62">
        <v>53131609</v>
      </c>
      <c r="RMU1793" s="62">
        <v>53131609</v>
      </c>
      <c r="RMV1793" s="62">
        <v>53131609</v>
      </c>
      <c r="RMW1793" s="62">
        <v>53131609</v>
      </c>
      <c r="RMX1793" s="62">
        <v>53131609</v>
      </c>
      <c r="RMY1793" s="62">
        <v>53131609</v>
      </c>
      <c r="RMZ1793" s="62">
        <v>53131609</v>
      </c>
      <c r="RNA1793" s="62">
        <v>53131609</v>
      </c>
      <c r="RNB1793" s="62">
        <v>53131609</v>
      </c>
      <c r="RNC1793" s="62">
        <v>53131609</v>
      </c>
      <c r="RND1793" s="62">
        <v>53131609</v>
      </c>
      <c r="RNE1793" s="62">
        <v>53131609</v>
      </c>
      <c r="RNF1793" s="62">
        <v>53131609</v>
      </c>
      <c r="RNG1793" s="62">
        <v>53131609</v>
      </c>
      <c r="RNH1793" s="62">
        <v>53131609</v>
      </c>
      <c r="RNI1793" s="62">
        <v>53131609</v>
      </c>
      <c r="RNJ1793" s="62">
        <v>53131609</v>
      </c>
      <c r="RNK1793" s="62">
        <v>53131609</v>
      </c>
      <c r="RNL1793" s="62">
        <v>53131609</v>
      </c>
      <c r="RNM1793" s="62">
        <v>53131609</v>
      </c>
      <c r="RNN1793" s="62">
        <v>53131609</v>
      </c>
      <c r="RNO1793" s="62">
        <v>53131609</v>
      </c>
      <c r="RNP1793" s="62">
        <v>53131609</v>
      </c>
      <c r="RNQ1793" s="62">
        <v>53131609</v>
      </c>
      <c r="RNR1793" s="62">
        <v>53131609</v>
      </c>
      <c r="RNS1793" s="62">
        <v>53131609</v>
      </c>
      <c r="RNT1793" s="62">
        <v>53131609</v>
      </c>
      <c r="RNU1793" s="62">
        <v>53131609</v>
      </c>
      <c r="RNV1793" s="62">
        <v>53131609</v>
      </c>
      <c r="RNW1793" s="62">
        <v>53131609</v>
      </c>
      <c r="RNX1793" s="62">
        <v>53131609</v>
      </c>
      <c r="RNY1793" s="62">
        <v>53131609</v>
      </c>
      <c r="RNZ1793" s="62">
        <v>53131609</v>
      </c>
      <c r="ROA1793" s="62">
        <v>53131609</v>
      </c>
      <c r="ROB1793" s="62">
        <v>53131609</v>
      </c>
      <c r="ROC1793" s="62">
        <v>53131609</v>
      </c>
      <c r="ROD1793" s="62">
        <v>53131609</v>
      </c>
      <c r="ROE1793" s="62">
        <v>53131609</v>
      </c>
      <c r="ROF1793" s="62">
        <v>53131609</v>
      </c>
      <c r="ROG1793" s="62">
        <v>53131609</v>
      </c>
      <c r="ROH1793" s="62">
        <v>53131609</v>
      </c>
      <c r="ROI1793" s="62">
        <v>53131609</v>
      </c>
      <c r="ROJ1793" s="62">
        <v>53131609</v>
      </c>
      <c r="ROK1793" s="62">
        <v>53131609</v>
      </c>
      <c r="ROL1793" s="62">
        <v>53131609</v>
      </c>
      <c r="ROM1793" s="62">
        <v>53131609</v>
      </c>
      <c r="RON1793" s="62">
        <v>53131609</v>
      </c>
      <c r="ROO1793" s="62">
        <v>53131609</v>
      </c>
      <c r="ROP1793" s="62">
        <v>53131609</v>
      </c>
      <c r="ROQ1793" s="62">
        <v>53131609</v>
      </c>
      <c r="ROR1793" s="62">
        <v>53131609</v>
      </c>
      <c r="ROS1793" s="62">
        <v>53131609</v>
      </c>
      <c r="ROT1793" s="62">
        <v>53131609</v>
      </c>
      <c r="ROU1793" s="62">
        <v>53131609</v>
      </c>
      <c r="ROV1793" s="62">
        <v>53131609</v>
      </c>
      <c r="ROW1793" s="62">
        <v>53131609</v>
      </c>
      <c r="ROX1793" s="62">
        <v>53131609</v>
      </c>
      <c r="ROY1793" s="62">
        <v>53131609</v>
      </c>
      <c r="ROZ1793" s="62">
        <v>53131609</v>
      </c>
      <c r="RPA1793" s="62">
        <v>53131609</v>
      </c>
      <c r="RPB1793" s="62">
        <v>53131609</v>
      </c>
      <c r="RPC1793" s="62">
        <v>53131609</v>
      </c>
      <c r="RPD1793" s="62">
        <v>53131609</v>
      </c>
      <c r="RPE1793" s="62">
        <v>53131609</v>
      </c>
      <c r="RPF1793" s="62">
        <v>53131609</v>
      </c>
      <c r="RPG1793" s="62">
        <v>53131609</v>
      </c>
      <c r="RPH1793" s="62">
        <v>53131609</v>
      </c>
      <c r="RPI1793" s="62">
        <v>53131609</v>
      </c>
      <c r="RPJ1793" s="62">
        <v>53131609</v>
      </c>
      <c r="RPK1793" s="62">
        <v>53131609</v>
      </c>
      <c r="RPL1793" s="62">
        <v>53131609</v>
      </c>
      <c r="RPM1793" s="62">
        <v>53131609</v>
      </c>
      <c r="RPN1793" s="62">
        <v>53131609</v>
      </c>
      <c r="RPO1793" s="62">
        <v>53131609</v>
      </c>
      <c r="RPP1793" s="62">
        <v>53131609</v>
      </c>
      <c r="RPQ1793" s="62">
        <v>53131609</v>
      </c>
      <c r="RPR1793" s="62">
        <v>53131609</v>
      </c>
      <c r="RPS1793" s="62">
        <v>53131609</v>
      </c>
      <c r="RPT1793" s="62">
        <v>53131609</v>
      </c>
      <c r="RPU1793" s="62">
        <v>53131609</v>
      </c>
      <c r="RPV1793" s="62">
        <v>53131609</v>
      </c>
      <c r="RPW1793" s="62">
        <v>53131609</v>
      </c>
      <c r="RPX1793" s="62">
        <v>53131609</v>
      </c>
      <c r="RPY1793" s="62">
        <v>53131609</v>
      </c>
      <c r="RPZ1793" s="62">
        <v>53131609</v>
      </c>
      <c r="RQA1793" s="62">
        <v>53131609</v>
      </c>
      <c r="RQB1793" s="62">
        <v>53131609</v>
      </c>
      <c r="RQC1793" s="62">
        <v>53131609</v>
      </c>
      <c r="RQD1793" s="62">
        <v>53131609</v>
      </c>
      <c r="RQE1793" s="62">
        <v>53131609</v>
      </c>
      <c r="RQF1793" s="62">
        <v>53131609</v>
      </c>
      <c r="RQG1793" s="62">
        <v>53131609</v>
      </c>
      <c r="RQH1793" s="62">
        <v>53131609</v>
      </c>
      <c r="RQI1793" s="62">
        <v>53131609</v>
      </c>
      <c r="RQJ1793" s="62">
        <v>53131609</v>
      </c>
      <c r="RQK1793" s="62">
        <v>53131609</v>
      </c>
      <c r="RQL1793" s="62">
        <v>53131609</v>
      </c>
      <c r="RQM1793" s="62">
        <v>53131609</v>
      </c>
      <c r="RQN1793" s="62">
        <v>53131609</v>
      </c>
      <c r="RQO1793" s="62">
        <v>53131609</v>
      </c>
      <c r="RQP1793" s="62">
        <v>53131609</v>
      </c>
      <c r="RQQ1793" s="62">
        <v>53131609</v>
      </c>
      <c r="RQR1793" s="62">
        <v>53131609</v>
      </c>
      <c r="RQS1793" s="62">
        <v>53131609</v>
      </c>
      <c r="RQT1793" s="62">
        <v>53131609</v>
      </c>
      <c r="RQU1793" s="62">
        <v>53131609</v>
      </c>
      <c r="RQV1793" s="62">
        <v>53131609</v>
      </c>
      <c r="RQW1793" s="62">
        <v>53131609</v>
      </c>
      <c r="RQX1793" s="62">
        <v>53131609</v>
      </c>
      <c r="RQY1793" s="62">
        <v>53131609</v>
      </c>
      <c r="RQZ1793" s="62">
        <v>53131609</v>
      </c>
      <c r="RRA1793" s="62">
        <v>53131609</v>
      </c>
      <c r="RRB1793" s="62">
        <v>53131609</v>
      </c>
      <c r="RRC1793" s="62">
        <v>53131609</v>
      </c>
      <c r="RRD1793" s="62">
        <v>53131609</v>
      </c>
      <c r="RRE1793" s="62">
        <v>53131609</v>
      </c>
      <c r="RRF1793" s="62">
        <v>53131609</v>
      </c>
      <c r="RRG1793" s="62">
        <v>53131609</v>
      </c>
      <c r="RRH1793" s="62">
        <v>53131609</v>
      </c>
      <c r="RRI1793" s="62">
        <v>53131609</v>
      </c>
      <c r="RRJ1793" s="62">
        <v>53131609</v>
      </c>
      <c r="RRK1793" s="62">
        <v>53131609</v>
      </c>
      <c r="RRL1793" s="62">
        <v>53131609</v>
      </c>
      <c r="RRM1793" s="62">
        <v>53131609</v>
      </c>
      <c r="RRN1793" s="62">
        <v>53131609</v>
      </c>
      <c r="RRO1793" s="62">
        <v>53131609</v>
      </c>
      <c r="RRP1793" s="62">
        <v>53131609</v>
      </c>
      <c r="RRQ1793" s="62">
        <v>53131609</v>
      </c>
      <c r="RRR1793" s="62">
        <v>53131609</v>
      </c>
      <c r="RRS1793" s="62">
        <v>53131609</v>
      </c>
      <c r="RRT1793" s="62">
        <v>53131609</v>
      </c>
      <c r="RRU1793" s="62">
        <v>53131609</v>
      </c>
      <c r="RRV1793" s="62">
        <v>53131609</v>
      </c>
      <c r="RRW1793" s="62">
        <v>53131609</v>
      </c>
      <c r="RRX1793" s="62">
        <v>53131609</v>
      </c>
      <c r="RRY1793" s="62">
        <v>53131609</v>
      </c>
      <c r="RRZ1793" s="62">
        <v>53131609</v>
      </c>
      <c r="RSA1793" s="62">
        <v>53131609</v>
      </c>
      <c r="RSB1793" s="62">
        <v>53131609</v>
      </c>
      <c r="RSC1793" s="62">
        <v>53131609</v>
      </c>
      <c r="RSD1793" s="62">
        <v>53131609</v>
      </c>
      <c r="RSE1793" s="62">
        <v>53131609</v>
      </c>
      <c r="RSF1793" s="62">
        <v>53131609</v>
      </c>
      <c r="RSG1793" s="62">
        <v>53131609</v>
      </c>
      <c r="RSH1793" s="62">
        <v>53131609</v>
      </c>
      <c r="RSI1793" s="62">
        <v>53131609</v>
      </c>
      <c r="RSJ1793" s="62">
        <v>53131609</v>
      </c>
      <c r="RSK1793" s="62">
        <v>53131609</v>
      </c>
      <c r="RSL1793" s="62">
        <v>53131609</v>
      </c>
      <c r="RSM1793" s="62">
        <v>53131609</v>
      </c>
      <c r="RSN1793" s="62">
        <v>53131609</v>
      </c>
      <c r="RSO1793" s="62">
        <v>53131609</v>
      </c>
      <c r="RSP1793" s="62">
        <v>53131609</v>
      </c>
      <c r="RSQ1793" s="62">
        <v>53131609</v>
      </c>
      <c r="RSR1793" s="62">
        <v>53131609</v>
      </c>
      <c r="RSS1793" s="62">
        <v>53131609</v>
      </c>
      <c r="RST1793" s="62">
        <v>53131609</v>
      </c>
      <c r="RSU1793" s="62">
        <v>53131609</v>
      </c>
      <c r="RSV1793" s="62">
        <v>53131609</v>
      </c>
      <c r="RSW1793" s="62">
        <v>53131609</v>
      </c>
      <c r="RSX1793" s="62">
        <v>53131609</v>
      </c>
      <c r="RSY1793" s="62">
        <v>53131609</v>
      </c>
      <c r="RSZ1793" s="62">
        <v>53131609</v>
      </c>
      <c r="RTA1793" s="62">
        <v>53131609</v>
      </c>
      <c r="RTB1793" s="62">
        <v>53131609</v>
      </c>
      <c r="RTC1793" s="62">
        <v>53131609</v>
      </c>
      <c r="RTD1793" s="62">
        <v>53131609</v>
      </c>
      <c r="RTE1793" s="62">
        <v>53131609</v>
      </c>
      <c r="RTF1793" s="62">
        <v>53131609</v>
      </c>
      <c r="RTG1793" s="62">
        <v>53131609</v>
      </c>
      <c r="RTH1793" s="62">
        <v>53131609</v>
      </c>
      <c r="RTI1793" s="62">
        <v>53131609</v>
      </c>
      <c r="RTJ1793" s="62">
        <v>53131609</v>
      </c>
      <c r="RTK1793" s="62">
        <v>53131609</v>
      </c>
      <c r="RTL1793" s="62">
        <v>53131609</v>
      </c>
      <c r="RTM1793" s="62">
        <v>53131609</v>
      </c>
      <c r="RTN1793" s="62">
        <v>53131609</v>
      </c>
      <c r="RTO1793" s="62">
        <v>53131609</v>
      </c>
      <c r="RTP1793" s="62">
        <v>53131609</v>
      </c>
      <c r="RTQ1793" s="62">
        <v>53131609</v>
      </c>
      <c r="RTR1793" s="62">
        <v>53131609</v>
      </c>
      <c r="RTS1793" s="62">
        <v>53131609</v>
      </c>
      <c r="RTT1793" s="62">
        <v>53131609</v>
      </c>
      <c r="RTU1793" s="62">
        <v>53131609</v>
      </c>
      <c r="RTV1793" s="62">
        <v>53131609</v>
      </c>
      <c r="RTW1793" s="62">
        <v>53131609</v>
      </c>
      <c r="RTX1793" s="62">
        <v>53131609</v>
      </c>
      <c r="RTY1793" s="62">
        <v>53131609</v>
      </c>
      <c r="RTZ1793" s="62">
        <v>53131609</v>
      </c>
      <c r="RUA1793" s="62">
        <v>53131609</v>
      </c>
      <c r="RUB1793" s="62">
        <v>53131609</v>
      </c>
      <c r="RUC1793" s="62">
        <v>53131609</v>
      </c>
      <c r="RUD1793" s="62">
        <v>53131609</v>
      </c>
      <c r="RUE1793" s="62">
        <v>53131609</v>
      </c>
      <c r="RUF1793" s="62">
        <v>53131609</v>
      </c>
      <c r="RUG1793" s="62">
        <v>53131609</v>
      </c>
      <c r="RUH1793" s="62">
        <v>53131609</v>
      </c>
      <c r="RUI1793" s="62">
        <v>53131609</v>
      </c>
      <c r="RUJ1793" s="62">
        <v>53131609</v>
      </c>
      <c r="RUK1793" s="62">
        <v>53131609</v>
      </c>
      <c r="RUL1793" s="62">
        <v>53131609</v>
      </c>
      <c r="RUM1793" s="62">
        <v>53131609</v>
      </c>
      <c r="RUN1793" s="62">
        <v>53131609</v>
      </c>
      <c r="RUO1793" s="62">
        <v>53131609</v>
      </c>
      <c r="RUP1793" s="62">
        <v>53131609</v>
      </c>
      <c r="RUQ1793" s="62">
        <v>53131609</v>
      </c>
      <c r="RUR1793" s="62">
        <v>53131609</v>
      </c>
      <c r="RUS1793" s="62">
        <v>53131609</v>
      </c>
      <c r="RUT1793" s="62">
        <v>53131609</v>
      </c>
      <c r="RUU1793" s="62">
        <v>53131609</v>
      </c>
      <c r="RUV1793" s="62">
        <v>53131609</v>
      </c>
      <c r="RUW1793" s="62">
        <v>53131609</v>
      </c>
      <c r="RUX1793" s="62">
        <v>53131609</v>
      </c>
      <c r="RUY1793" s="62">
        <v>53131609</v>
      </c>
      <c r="RUZ1793" s="62">
        <v>53131609</v>
      </c>
      <c r="RVA1793" s="62">
        <v>53131609</v>
      </c>
      <c r="RVB1793" s="62">
        <v>53131609</v>
      </c>
      <c r="RVC1793" s="62">
        <v>53131609</v>
      </c>
      <c r="RVD1793" s="62">
        <v>53131609</v>
      </c>
      <c r="RVE1793" s="62">
        <v>53131609</v>
      </c>
      <c r="RVF1793" s="62">
        <v>53131609</v>
      </c>
      <c r="RVG1793" s="62">
        <v>53131609</v>
      </c>
      <c r="RVH1793" s="62">
        <v>53131609</v>
      </c>
      <c r="RVI1793" s="62">
        <v>53131609</v>
      </c>
      <c r="RVJ1793" s="62">
        <v>53131609</v>
      </c>
      <c r="RVK1793" s="62">
        <v>53131609</v>
      </c>
      <c r="RVL1793" s="62">
        <v>53131609</v>
      </c>
      <c r="RVM1793" s="62">
        <v>53131609</v>
      </c>
      <c r="RVN1793" s="62">
        <v>53131609</v>
      </c>
      <c r="RVO1793" s="62">
        <v>53131609</v>
      </c>
      <c r="RVP1793" s="62">
        <v>53131609</v>
      </c>
      <c r="RVQ1793" s="62">
        <v>53131609</v>
      </c>
      <c r="RVR1793" s="62">
        <v>53131609</v>
      </c>
      <c r="RVS1793" s="62">
        <v>53131609</v>
      </c>
      <c r="RVT1793" s="62">
        <v>53131609</v>
      </c>
      <c r="RVU1793" s="62">
        <v>53131609</v>
      </c>
      <c r="RVV1793" s="62">
        <v>53131609</v>
      </c>
      <c r="RVW1793" s="62">
        <v>53131609</v>
      </c>
      <c r="RVX1793" s="62">
        <v>53131609</v>
      </c>
      <c r="RVY1793" s="62">
        <v>53131609</v>
      </c>
      <c r="RVZ1793" s="62">
        <v>53131609</v>
      </c>
      <c r="RWA1793" s="62">
        <v>53131609</v>
      </c>
      <c r="RWB1793" s="62">
        <v>53131609</v>
      </c>
      <c r="RWC1793" s="62">
        <v>53131609</v>
      </c>
      <c r="RWD1793" s="62">
        <v>53131609</v>
      </c>
      <c r="RWE1793" s="62">
        <v>53131609</v>
      </c>
      <c r="RWF1793" s="62">
        <v>53131609</v>
      </c>
      <c r="RWG1793" s="62">
        <v>53131609</v>
      </c>
      <c r="RWH1793" s="62">
        <v>53131609</v>
      </c>
      <c r="RWI1793" s="62">
        <v>53131609</v>
      </c>
      <c r="RWJ1793" s="62">
        <v>53131609</v>
      </c>
      <c r="RWK1793" s="62">
        <v>53131609</v>
      </c>
      <c r="RWL1793" s="62">
        <v>53131609</v>
      </c>
      <c r="RWM1793" s="62">
        <v>53131609</v>
      </c>
      <c r="RWN1793" s="62">
        <v>53131609</v>
      </c>
      <c r="RWO1793" s="62">
        <v>53131609</v>
      </c>
      <c r="RWP1793" s="62">
        <v>53131609</v>
      </c>
      <c r="RWQ1793" s="62">
        <v>53131609</v>
      </c>
      <c r="RWR1793" s="62">
        <v>53131609</v>
      </c>
      <c r="RWS1793" s="62">
        <v>53131609</v>
      </c>
      <c r="RWT1793" s="62">
        <v>53131609</v>
      </c>
      <c r="RWU1793" s="62">
        <v>53131609</v>
      </c>
      <c r="RWV1793" s="62">
        <v>53131609</v>
      </c>
      <c r="RWW1793" s="62">
        <v>53131609</v>
      </c>
      <c r="RWX1793" s="62">
        <v>53131609</v>
      </c>
      <c r="RWY1793" s="62">
        <v>53131609</v>
      </c>
      <c r="RWZ1793" s="62">
        <v>53131609</v>
      </c>
      <c r="RXA1793" s="62">
        <v>53131609</v>
      </c>
      <c r="RXB1793" s="62">
        <v>53131609</v>
      </c>
      <c r="RXC1793" s="62">
        <v>53131609</v>
      </c>
      <c r="RXD1793" s="62">
        <v>53131609</v>
      </c>
      <c r="RXE1793" s="62">
        <v>53131609</v>
      </c>
      <c r="RXF1793" s="62">
        <v>53131609</v>
      </c>
      <c r="RXG1793" s="62">
        <v>53131609</v>
      </c>
      <c r="RXH1793" s="62">
        <v>53131609</v>
      </c>
      <c r="RXI1793" s="62">
        <v>53131609</v>
      </c>
      <c r="RXJ1793" s="62">
        <v>53131609</v>
      </c>
      <c r="RXK1793" s="62">
        <v>53131609</v>
      </c>
      <c r="RXL1793" s="62">
        <v>53131609</v>
      </c>
      <c r="RXM1793" s="62">
        <v>53131609</v>
      </c>
      <c r="RXN1793" s="62">
        <v>53131609</v>
      </c>
      <c r="RXO1793" s="62">
        <v>53131609</v>
      </c>
      <c r="RXP1793" s="62">
        <v>53131609</v>
      </c>
      <c r="RXQ1793" s="62">
        <v>53131609</v>
      </c>
      <c r="RXR1793" s="62">
        <v>53131609</v>
      </c>
      <c r="RXS1793" s="62">
        <v>53131609</v>
      </c>
      <c r="RXT1793" s="62">
        <v>53131609</v>
      </c>
      <c r="RXU1793" s="62">
        <v>53131609</v>
      </c>
      <c r="RXV1793" s="62">
        <v>53131609</v>
      </c>
      <c r="RXW1793" s="62">
        <v>53131609</v>
      </c>
      <c r="RXX1793" s="62">
        <v>53131609</v>
      </c>
      <c r="RXY1793" s="62">
        <v>53131609</v>
      </c>
      <c r="RXZ1793" s="62">
        <v>53131609</v>
      </c>
      <c r="RYA1793" s="62">
        <v>53131609</v>
      </c>
      <c r="RYB1793" s="62">
        <v>53131609</v>
      </c>
      <c r="RYC1793" s="62">
        <v>53131609</v>
      </c>
      <c r="RYD1793" s="62">
        <v>53131609</v>
      </c>
      <c r="RYE1793" s="62">
        <v>53131609</v>
      </c>
      <c r="RYF1793" s="62">
        <v>53131609</v>
      </c>
      <c r="RYG1793" s="62">
        <v>53131609</v>
      </c>
      <c r="RYH1793" s="62">
        <v>53131609</v>
      </c>
      <c r="RYI1793" s="62">
        <v>53131609</v>
      </c>
      <c r="RYJ1793" s="62">
        <v>53131609</v>
      </c>
      <c r="RYK1793" s="62">
        <v>53131609</v>
      </c>
      <c r="RYL1793" s="62">
        <v>53131609</v>
      </c>
      <c r="RYM1793" s="62">
        <v>53131609</v>
      </c>
      <c r="RYN1793" s="62">
        <v>53131609</v>
      </c>
      <c r="RYO1793" s="62">
        <v>53131609</v>
      </c>
      <c r="RYP1793" s="62">
        <v>53131609</v>
      </c>
      <c r="RYQ1793" s="62">
        <v>53131609</v>
      </c>
      <c r="RYR1793" s="62">
        <v>53131609</v>
      </c>
      <c r="RYS1793" s="62">
        <v>53131609</v>
      </c>
      <c r="RYT1793" s="62">
        <v>53131609</v>
      </c>
      <c r="RYU1793" s="62">
        <v>53131609</v>
      </c>
      <c r="RYV1793" s="62">
        <v>53131609</v>
      </c>
      <c r="RYW1793" s="62">
        <v>53131609</v>
      </c>
      <c r="RYX1793" s="62">
        <v>53131609</v>
      </c>
      <c r="RYY1793" s="62">
        <v>53131609</v>
      </c>
      <c r="RYZ1793" s="62">
        <v>53131609</v>
      </c>
      <c r="RZA1793" s="62">
        <v>53131609</v>
      </c>
      <c r="RZB1793" s="62">
        <v>53131609</v>
      </c>
      <c r="RZC1793" s="62">
        <v>53131609</v>
      </c>
      <c r="RZD1793" s="62">
        <v>53131609</v>
      </c>
      <c r="RZE1793" s="62">
        <v>53131609</v>
      </c>
      <c r="RZF1793" s="62">
        <v>53131609</v>
      </c>
      <c r="RZG1793" s="62">
        <v>53131609</v>
      </c>
      <c r="RZH1793" s="62">
        <v>53131609</v>
      </c>
      <c r="RZI1793" s="62">
        <v>53131609</v>
      </c>
      <c r="RZJ1793" s="62">
        <v>53131609</v>
      </c>
      <c r="RZK1793" s="62">
        <v>53131609</v>
      </c>
      <c r="RZL1793" s="62">
        <v>53131609</v>
      </c>
      <c r="RZM1793" s="62">
        <v>53131609</v>
      </c>
      <c r="RZN1793" s="62">
        <v>53131609</v>
      </c>
      <c r="RZO1793" s="62">
        <v>53131609</v>
      </c>
      <c r="RZP1793" s="62">
        <v>53131609</v>
      </c>
      <c r="RZQ1793" s="62">
        <v>53131609</v>
      </c>
      <c r="RZR1793" s="62">
        <v>53131609</v>
      </c>
      <c r="RZS1793" s="62">
        <v>53131609</v>
      </c>
      <c r="RZT1793" s="62">
        <v>53131609</v>
      </c>
      <c r="RZU1793" s="62">
        <v>53131609</v>
      </c>
      <c r="RZV1793" s="62">
        <v>53131609</v>
      </c>
      <c r="RZW1793" s="62">
        <v>53131609</v>
      </c>
      <c r="RZX1793" s="62">
        <v>53131609</v>
      </c>
      <c r="RZY1793" s="62">
        <v>53131609</v>
      </c>
      <c r="RZZ1793" s="62">
        <v>53131609</v>
      </c>
      <c r="SAA1793" s="62">
        <v>53131609</v>
      </c>
      <c r="SAB1793" s="62">
        <v>53131609</v>
      </c>
      <c r="SAC1793" s="62">
        <v>53131609</v>
      </c>
      <c r="SAD1793" s="62">
        <v>53131609</v>
      </c>
      <c r="SAE1793" s="62">
        <v>53131609</v>
      </c>
      <c r="SAF1793" s="62">
        <v>53131609</v>
      </c>
      <c r="SAG1793" s="62">
        <v>53131609</v>
      </c>
      <c r="SAH1793" s="62">
        <v>53131609</v>
      </c>
      <c r="SAI1793" s="62">
        <v>53131609</v>
      </c>
      <c r="SAJ1793" s="62">
        <v>53131609</v>
      </c>
      <c r="SAK1793" s="62">
        <v>53131609</v>
      </c>
      <c r="SAL1793" s="62">
        <v>53131609</v>
      </c>
      <c r="SAM1793" s="62">
        <v>53131609</v>
      </c>
      <c r="SAN1793" s="62">
        <v>53131609</v>
      </c>
      <c r="SAO1793" s="62">
        <v>53131609</v>
      </c>
      <c r="SAP1793" s="62">
        <v>53131609</v>
      </c>
      <c r="SAQ1793" s="62">
        <v>53131609</v>
      </c>
      <c r="SAR1793" s="62">
        <v>53131609</v>
      </c>
      <c r="SAS1793" s="62">
        <v>53131609</v>
      </c>
      <c r="SAT1793" s="62">
        <v>53131609</v>
      </c>
      <c r="SAU1793" s="62">
        <v>53131609</v>
      </c>
      <c r="SAV1793" s="62">
        <v>53131609</v>
      </c>
      <c r="SAW1793" s="62">
        <v>53131609</v>
      </c>
      <c r="SAX1793" s="62">
        <v>53131609</v>
      </c>
      <c r="SAY1793" s="62">
        <v>53131609</v>
      </c>
      <c r="SAZ1793" s="62">
        <v>53131609</v>
      </c>
      <c r="SBA1793" s="62">
        <v>53131609</v>
      </c>
      <c r="SBB1793" s="62">
        <v>53131609</v>
      </c>
      <c r="SBC1793" s="62">
        <v>53131609</v>
      </c>
      <c r="SBD1793" s="62">
        <v>53131609</v>
      </c>
      <c r="SBE1793" s="62">
        <v>53131609</v>
      </c>
      <c r="SBF1793" s="62">
        <v>53131609</v>
      </c>
      <c r="SBG1793" s="62">
        <v>53131609</v>
      </c>
      <c r="SBH1793" s="62">
        <v>53131609</v>
      </c>
      <c r="SBI1793" s="62">
        <v>53131609</v>
      </c>
      <c r="SBJ1793" s="62">
        <v>53131609</v>
      </c>
      <c r="SBK1793" s="62">
        <v>53131609</v>
      </c>
      <c r="SBL1793" s="62">
        <v>53131609</v>
      </c>
      <c r="SBM1793" s="62">
        <v>53131609</v>
      </c>
      <c r="SBN1793" s="62">
        <v>53131609</v>
      </c>
      <c r="SBO1793" s="62">
        <v>53131609</v>
      </c>
      <c r="SBP1793" s="62">
        <v>53131609</v>
      </c>
      <c r="SBQ1793" s="62">
        <v>53131609</v>
      </c>
      <c r="SBR1793" s="62">
        <v>53131609</v>
      </c>
      <c r="SBS1793" s="62">
        <v>53131609</v>
      </c>
      <c r="SBT1793" s="62">
        <v>53131609</v>
      </c>
      <c r="SBU1793" s="62">
        <v>53131609</v>
      </c>
      <c r="SBV1793" s="62">
        <v>53131609</v>
      </c>
      <c r="SBW1793" s="62">
        <v>53131609</v>
      </c>
      <c r="SBX1793" s="62">
        <v>53131609</v>
      </c>
      <c r="SBY1793" s="62">
        <v>53131609</v>
      </c>
      <c r="SBZ1793" s="62">
        <v>53131609</v>
      </c>
      <c r="SCA1793" s="62">
        <v>53131609</v>
      </c>
      <c r="SCB1793" s="62">
        <v>53131609</v>
      </c>
      <c r="SCC1793" s="62">
        <v>53131609</v>
      </c>
      <c r="SCD1793" s="62">
        <v>53131609</v>
      </c>
      <c r="SCE1793" s="62">
        <v>53131609</v>
      </c>
      <c r="SCF1793" s="62">
        <v>53131609</v>
      </c>
      <c r="SCG1793" s="62">
        <v>53131609</v>
      </c>
      <c r="SCH1793" s="62">
        <v>53131609</v>
      </c>
      <c r="SCI1793" s="62">
        <v>53131609</v>
      </c>
      <c r="SCJ1793" s="62">
        <v>53131609</v>
      </c>
      <c r="SCK1793" s="62">
        <v>53131609</v>
      </c>
      <c r="SCL1793" s="62">
        <v>53131609</v>
      </c>
      <c r="SCM1793" s="62">
        <v>53131609</v>
      </c>
      <c r="SCN1793" s="62">
        <v>53131609</v>
      </c>
      <c r="SCO1793" s="62">
        <v>53131609</v>
      </c>
      <c r="SCP1793" s="62">
        <v>53131609</v>
      </c>
      <c r="SCQ1793" s="62">
        <v>53131609</v>
      </c>
      <c r="SCR1793" s="62">
        <v>53131609</v>
      </c>
      <c r="SCS1793" s="62">
        <v>53131609</v>
      </c>
      <c r="SCT1793" s="62">
        <v>53131609</v>
      </c>
      <c r="SCU1793" s="62">
        <v>53131609</v>
      </c>
      <c r="SCV1793" s="62">
        <v>53131609</v>
      </c>
      <c r="SCW1793" s="62">
        <v>53131609</v>
      </c>
      <c r="SCX1793" s="62">
        <v>53131609</v>
      </c>
      <c r="SCY1793" s="62">
        <v>53131609</v>
      </c>
      <c r="SCZ1793" s="62">
        <v>53131609</v>
      </c>
      <c r="SDA1793" s="62">
        <v>53131609</v>
      </c>
      <c r="SDB1793" s="62">
        <v>53131609</v>
      </c>
      <c r="SDC1793" s="62">
        <v>53131609</v>
      </c>
      <c r="SDD1793" s="62">
        <v>53131609</v>
      </c>
      <c r="SDE1793" s="62">
        <v>53131609</v>
      </c>
      <c r="SDF1793" s="62">
        <v>53131609</v>
      </c>
      <c r="SDG1793" s="62">
        <v>53131609</v>
      </c>
      <c r="SDH1793" s="62">
        <v>53131609</v>
      </c>
      <c r="SDI1793" s="62">
        <v>53131609</v>
      </c>
      <c r="SDJ1793" s="62">
        <v>53131609</v>
      </c>
      <c r="SDK1793" s="62">
        <v>53131609</v>
      </c>
      <c r="SDL1793" s="62">
        <v>53131609</v>
      </c>
      <c r="SDM1793" s="62">
        <v>53131609</v>
      </c>
      <c r="SDN1793" s="62">
        <v>53131609</v>
      </c>
      <c r="SDO1793" s="62">
        <v>53131609</v>
      </c>
      <c r="SDP1793" s="62">
        <v>53131609</v>
      </c>
      <c r="SDQ1793" s="62">
        <v>53131609</v>
      </c>
      <c r="SDR1793" s="62">
        <v>53131609</v>
      </c>
      <c r="SDS1793" s="62">
        <v>53131609</v>
      </c>
      <c r="SDT1793" s="62">
        <v>53131609</v>
      </c>
      <c r="SDU1793" s="62">
        <v>53131609</v>
      </c>
      <c r="SDV1793" s="62">
        <v>53131609</v>
      </c>
      <c r="SDW1793" s="62">
        <v>53131609</v>
      </c>
      <c r="SDX1793" s="62">
        <v>53131609</v>
      </c>
      <c r="SDY1793" s="62">
        <v>53131609</v>
      </c>
      <c r="SDZ1793" s="62">
        <v>53131609</v>
      </c>
      <c r="SEA1793" s="62">
        <v>53131609</v>
      </c>
      <c r="SEB1793" s="62">
        <v>53131609</v>
      </c>
      <c r="SEC1793" s="62">
        <v>53131609</v>
      </c>
      <c r="SED1793" s="62">
        <v>53131609</v>
      </c>
      <c r="SEE1793" s="62">
        <v>53131609</v>
      </c>
      <c r="SEF1793" s="62">
        <v>53131609</v>
      </c>
      <c r="SEG1793" s="62">
        <v>53131609</v>
      </c>
      <c r="SEH1793" s="62">
        <v>53131609</v>
      </c>
      <c r="SEI1793" s="62">
        <v>53131609</v>
      </c>
      <c r="SEJ1793" s="62">
        <v>53131609</v>
      </c>
      <c r="SEK1793" s="62">
        <v>53131609</v>
      </c>
      <c r="SEL1793" s="62">
        <v>53131609</v>
      </c>
      <c r="SEM1793" s="62">
        <v>53131609</v>
      </c>
      <c r="SEN1793" s="62">
        <v>53131609</v>
      </c>
      <c r="SEO1793" s="62">
        <v>53131609</v>
      </c>
      <c r="SEP1793" s="62">
        <v>53131609</v>
      </c>
      <c r="SEQ1793" s="62">
        <v>53131609</v>
      </c>
      <c r="SER1793" s="62">
        <v>53131609</v>
      </c>
      <c r="SES1793" s="62">
        <v>53131609</v>
      </c>
      <c r="SET1793" s="62">
        <v>53131609</v>
      </c>
      <c r="SEU1793" s="62">
        <v>53131609</v>
      </c>
      <c r="SEV1793" s="62">
        <v>53131609</v>
      </c>
      <c r="SEW1793" s="62">
        <v>53131609</v>
      </c>
      <c r="SEX1793" s="62">
        <v>53131609</v>
      </c>
      <c r="SEY1793" s="62">
        <v>53131609</v>
      </c>
      <c r="SEZ1793" s="62">
        <v>53131609</v>
      </c>
      <c r="SFA1793" s="62">
        <v>53131609</v>
      </c>
      <c r="SFB1793" s="62">
        <v>53131609</v>
      </c>
      <c r="SFC1793" s="62">
        <v>53131609</v>
      </c>
      <c r="SFD1793" s="62">
        <v>53131609</v>
      </c>
      <c r="SFE1793" s="62">
        <v>53131609</v>
      </c>
      <c r="SFF1793" s="62">
        <v>53131609</v>
      </c>
      <c r="SFG1793" s="62">
        <v>53131609</v>
      </c>
      <c r="SFH1793" s="62">
        <v>53131609</v>
      </c>
      <c r="SFI1793" s="62">
        <v>53131609</v>
      </c>
      <c r="SFJ1793" s="62">
        <v>53131609</v>
      </c>
      <c r="SFK1793" s="62">
        <v>53131609</v>
      </c>
      <c r="SFL1793" s="62">
        <v>53131609</v>
      </c>
      <c r="SFM1793" s="62">
        <v>53131609</v>
      </c>
      <c r="SFN1793" s="62">
        <v>53131609</v>
      </c>
      <c r="SFO1793" s="62">
        <v>53131609</v>
      </c>
      <c r="SFP1793" s="62">
        <v>53131609</v>
      </c>
      <c r="SFQ1793" s="62">
        <v>53131609</v>
      </c>
      <c r="SFR1793" s="62">
        <v>53131609</v>
      </c>
      <c r="SFS1793" s="62">
        <v>53131609</v>
      </c>
      <c r="SFT1793" s="62">
        <v>53131609</v>
      </c>
      <c r="SFU1793" s="62">
        <v>53131609</v>
      </c>
      <c r="SFV1793" s="62">
        <v>53131609</v>
      </c>
      <c r="SFW1793" s="62">
        <v>53131609</v>
      </c>
      <c r="SFX1793" s="62">
        <v>53131609</v>
      </c>
      <c r="SFY1793" s="62">
        <v>53131609</v>
      </c>
      <c r="SFZ1793" s="62">
        <v>53131609</v>
      </c>
      <c r="SGA1793" s="62">
        <v>53131609</v>
      </c>
      <c r="SGB1793" s="62">
        <v>53131609</v>
      </c>
      <c r="SGC1793" s="62">
        <v>53131609</v>
      </c>
      <c r="SGD1793" s="62">
        <v>53131609</v>
      </c>
      <c r="SGE1793" s="62">
        <v>53131609</v>
      </c>
      <c r="SGF1793" s="62">
        <v>53131609</v>
      </c>
      <c r="SGG1793" s="62">
        <v>53131609</v>
      </c>
      <c r="SGH1793" s="62">
        <v>53131609</v>
      </c>
      <c r="SGI1793" s="62">
        <v>53131609</v>
      </c>
      <c r="SGJ1793" s="62">
        <v>53131609</v>
      </c>
      <c r="SGK1793" s="62">
        <v>53131609</v>
      </c>
      <c r="SGL1793" s="62">
        <v>53131609</v>
      </c>
      <c r="SGM1793" s="62">
        <v>53131609</v>
      </c>
      <c r="SGN1793" s="62">
        <v>53131609</v>
      </c>
      <c r="SGO1793" s="62">
        <v>53131609</v>
      </c>
      <c r="SGP1793" s="62">
        <v>53131609</v>
      </c>
      <c r="SGQ1793" s="62">
        <v>53131609</v>
      </c>
      <c r="SGR1793" s="62">
        <v>53131609</v>
      </c>
      <c r="SGS1793" s="62">
        <v>53131609</v>
      </c>
      <c r="SGT1793" s="62">
        <v>53131609</v>
      </c>
      <c r="SGU1793" s="62">
        <v>53131609</v>
      </c>
      <c r="SGV1793" s="62">
        <v>53131609</v>
      </c>
      <c r="SGW1793" s="62">
        <v>53131609</v>
      </c>
      <c r="SGX1793" s="62">
        <v>53131609</v>
      </c>
      <c r="SGY1793" s="62">
        <v>53131609</v>
      </c>
      <c r="SGZ1793" s="62">
        <v>53131609</v>
      </c>
      <c r="SHA1793" s="62">
        <v>53131609</v>
      </c>
      <c r="SHB1793" s="62">
        <v>53131609</v>
      </c>
      <c r="SHC1793" s="62">
        <v>53131609</v>
      </c>
      <c r="SHD1793" s="62">
        <v>53131609</v>
      </c>
      <c r="SHE1793" s="62">
        <v>53131609</v>
      </c>
      <c r="SHF1793" s="62">
        <v>53131609</v>
      </c>
      <c r="SHG1793" s="62">
        <v>53131609</v>
      </c>
      <c r="SHH1793" s="62">
        <v>53131609</v>
      </c>
      <c r="SHI1793" s="62">
        <v>53131609</v>
      </c>
      <c r="SHJ1793" s="62">
        <v>53131609</v>
      </c>
      <c r="SHK1793" s="62">
        <v>53131609</v>
      </c>
      <c r="SHL1793" s="62">
        <v>53131609</v>
      </c>
      <c r="SHM1793" s="62">
        <v>53131609</v>
      </c>
      <c r="SHN1793" s="62">
        <v>53131609</v>
      </c>
      <c r="SHO1793" s="62">
        <v>53131609</v>
      </c>
      <c r="SHP1793" s="62">
        <v>53131609</v>
      </c>
      <c r="SHQ1793" s="62">
        <v>53131609</v>
      </c>
      <c r="SHR1793" s="62">
        <v>53131609</v>
      </c>
      <c r="SHS1793" s="62">
        <v>53131609</v>
      </c>
      <c r="SHT1793" s="62">
        <v>53131609</v>
      </c>
      <c r="SHU1793" s="62">
        <v>53131609</v>
      </c>
      <c r="SHV1793" s="62">
        <v>53131609</v>
      </c>
      <c r="SHW1793" s="62">
        <v>53131609</v>
      </c>
      <c r="SHX1793" s="62">
        <v>53131609</v>
      </c>
      <c r="SHY1793" s="62">
        <v>53131609</v>
      </c>
      <c r="SHZ1793" s="62">
        <v>53131609</v>
      </c>
      <c r="SIA1793" s="62">
        <v>53131609</v>
      </c>
      <c r="SIB1793" s="62">
        <v>53131609</v>
      </c>
      <c r="SIC1793" s="62">
        <v>53131609</v>
      </c>
      <c r="SID1793" s="62">
        <v>53131609</v>
      </c>
      <c r="SIE1793" s="62">
        <v>53131609</v>
      </c>
      <c r="SIF1793" s="62">
        <v>53131609</v>
      </c>
      <c r="SIG1793" s="62">
        <v>53131609</v>
      </c>
      <c r="SIH1793" s="62">
        <v>53131609</v>
      </c>
      <c r="SII1793" s="62">
        <v>53131609</v>
      </c>
      <c r="SIJ1793" s="62">
        <v>53131609</v>
      </c>
      <c r="SIK1793" s="62">
        <v>53131609</v>
      </c>
      <c r="SIL1793" s="62">
        <v>53131609</v>
      </c>
      <c r="SIM1793" s="62">
        <v>53131609</v>
      </c>
      <c r="SIN1793" s="62">
        <v>53131609</v>
      </c>
      <c r="SIO1793" s="62">
        <v>53131609</v>
      </c>
      <c r="SIP1793" s="62">
        <v>53131609</v>
      </c>
      <c r="SIQ1793" s="62">
        <v>53131609</v>
      </c>
      <c r="SIR1793" s="62">
        <v>53131609</v>
      </c>
      <c r="SIS1793" s="62">
        <v>53131609</v>
      </c>
      <c r="SIT1793" s="62">
        <v>53131609</v>
      </c>
      <c r="SIU1793" s="62">
        <v>53131609</v>
      </c>
      <c r="SIV1793" s="62">
        <v>53131609</v>
      </c>
      <c r="SIW1793" s="62">
        <v>53131609</v>
      </c>
      <c r="SIX1793" s="62">
        <v>53131609</v>
      </c>
      <c r="SIY1793" s="62">
        <v>53131609</v>
      </c>
      <c r="SIZ1793" s="62">
        <v>53131609</v>
      </c>
      <c r="SJA1793" s="62">
        <v>53131609</v>
      </c>
      <c r="SJB1793" s="62">
        <v>53131609</v>
      </c>
      <c r="SJC1793" s="62">
        <v>53131609</v>
      </c>
      <c r="SJD1793" s="62">
        <v>53131609</v>
      </c>
      <c r="SJE1793" s="62">
        <v>53131609</v>
      </c>
      <c r="SJF1793" s="62">
        <v>53131609</v>
      </c>
      <c r="SJG1793" s="62">
        <v>53131609</v>
      </c>
      <c r="SJH1793" s="62">
        <v>53131609</v>
      </c>
      <c r="SJI1793" s="62">
        <v>53131609</v>
      </c>
      <c r="SJJ1793" s="62">
        <v>53131609</v>
      </c>
      <c r="SJK1793" s="62">
        <v>53131609</v>
      </c>
      <c r="SJL1793" s="62">
        <v>53131609</v>
      </c>
      <c r="SJM1793" s="62">
        <v>53131609</v>
      </c>
      <c r="SJN1793" s="62">
        <v>53131609</v>
      </c>
      <c r="SJO1793" s="62">
        <v>53131609</v>
      </c>
      <c r="SJP1793" s="62">
        <v>53131609</v>
      </c>
      <c r="SJQ1793" s="62">
        <v>53131609</v>
      </c>
      <c r="SJR1793" s="62">
        <v>53131609</v>
      </c>
      <c r="SJS1793" s="62">
        <v>53131609</v>
      </c>
      <c r="SJT1793" s="62">
        <v>53131609</v>
      </c>
      <c r="SJU1793" s="62">
        <v>53131609</v>
      </c>
      <c r="SJV1793" s="62">
        <v>53131609</v>
      </c>
      <c r="SJW1793" s="62">
        <v>53131609</v>
      </c>
      <c r="SJX1793" s="62">
        <v>53131609</v>
      </c>
      <c r="SJY1793" s="62">
        <v>53131609</v>
      </c>
      <c r="SJZ1793" s="62">
        <v>53131609</v>
      </c>
      <c r="SKA1793" s="62">
        <v>53131609</v>
      </c>
      <c r="SKB1793" s="62">
        <v>53131609</v>
      </c>
      <c r="SKC1793" s="62">
        <v>53131609</v>
      </c>
      <c r="SKD1793" s="62">
        <v>53131609</v>
      </c>
      <c r="SKE1793" s="62">
        <v>53131609</v>
      </c>
      <c r="SKF1793" s="62">
        <v>53131609</v>
      </c>
      <c r="SKG1793" s="62">
        <v>53131609</v>
      </c>
      <c r="SKH1793" s="62">
        <v>53131609</v>
      </c>
      <c r="SKI1793" s="62">
        <v>53131609</v>
      </c>
      <c r="SKJ1793" s="62">
        <v>53131609</v>
      </c>
      <c r="SKK1793" s="62">
        <v>53131609</v>
      </c>
      <c r="SKL1793" s="62">
        <v>53131609</v>
      </c>
      <c r="SKM1793" s="62">
        <v>53131609</v>
      </c>
      <c r="SKN1793" s="62">
        <v>53131609</v>
      </c>
      <c r="SKO1793" s="62">
        <v>53131609</v>
      </c>
      <c r="SKP1793" s="62">
        <v>53131609</v>
      </c>
      <c r="SKQ1793" s="62">
        <v>53131609</v>
      </c>
      <c r="SKR1793" s="62">
        <v>53131609</v>
      </c>
      <c r="SKS1793" s="62">
        <v>53131609</v>
      </c>
      <c r="SKT1793" s="62">
        <v>53131609</v>
      </c>
      <c r="SKU1793" s="62">
        <v>53131609</v>
      </c>
      <c r="SKV1793" s="62">
        <v>53131609</v>
      </c>
      <c r="SKW1793" s="62">
        <v>53131609</v>
      </c>
      <c r="SKX1793" s="62">
        <v>53131609</v>
      </c>
      <c r="SKY1793" s="62">
        <v>53131609</v>
      </c>
      <c r="SKZ1793" s="62">
        <v>53131609</v>
      </c>
      <c r="SLA1793" s="62">
        <v>53131609</v>
      </c>
      <c r="SLB1793" s="62">
        <v>53131609</v>
      </c>
      <c r="SLC1793" s="62">
        <v>53131609</v>
      </c>
      <c r="SLD1793" s="62">
        <v>53131609</v>
      </c>
      <c r="SLE1793" s="62">
        <v>53131609</v>
      </c>
      <c r="SLF1793" s="62">
        <v>53131609</v>
      </c>
      <c r="SLG1793" s="62">
        <v>53131609</v>
      </c>
      <c r="SLH1793" s="62">
        <v>53131609</v>
      </c>
      <c r="SLI1793" s="62">
        <v>53131609</v>
      </c>
      <c r="SLJ1793" s="62">
        <v>53131609</v>
      </c>
      <c r="SLK1793" s="62">
        <v>53131609</v>
      </c>
      <c r="SLL1793" s="62">
        <v>53131609</v>
      </c>
      <c r="SLM1793" s="62">
        <v>53131609</v>
      </c>
      <c r="SLN1793" s="62">
        <v>53131609</v>
      </c>
      <c r="SLO1793" s="62">
        <v>53131609</v>
      </c>
      <c r="SLP1793" s="62">
        <v>53131609</v>
      </c>
      <c r="SLQ1793" s="62">
        <v>53131609</v>
      </c>
      <c r="SLR1793" s="62">
        <v>53131609</v>
      </c>
      <c r="SLS1793" s="62">
        <v>53131609</v>
      </c>
      <c r="SLT1793" s="62">
        <v>53131609</v>
      </c>
      <c r="SLU1793" s="62">
        <v>53131609</v>
      </c>
      <c r="SLV1793" s="62">
        <v>53131609</v>
      </c>
      <c r="SLW1793" s="62">
        <v>53131609</v>
      </c>
      <c r="SLX1793" s="62">
        <v>53131609</v>
      </c>
      <c r="SLY1793" s="62">
        <v>53131609</v>
      </c>
      <c r="SLZ1793" s="62">
        <v>53131609</v>
      </c>
      <c r="SMA1793" s="62">
        <v>53131609</v>
      </c>
      <c r="SMB1793" s="62">
        <v>53131609</v>
      </c>
      <c r="SMC1793" s="62">
        <v>53131609</v>
      </c>
      <c r="SMD1793" s="62">
        <v>53131609</v>
      </c>
      <c r="SME1793" s="62">
        <v>53131609</v>
      </c>
      <c r="SMF1793" s="62">
        <v>53131609</v>
      </c>
      <c r="SMG1793" s="62">
        <v>53131609</v>
      </c>
      <c r="SMH1793" s="62">
        <v>53131609</v>
      </c>
      <c r="SMI1793" s="62">
        <v>53131609</v>
      </c>
      <c r="SMJ1793" s="62">
        <v>53131609</v>
      </c>
      <c r="SMK1793" s="62">
        <v>53131609</v>
      </c>
      <c r="SML1793" s="62">
        <v>53131609</v>
      </c>
      <c r="SMM1793" s="62">
        <v>53131609</v>
      </c>
      <c r="SMN1793" s="62">
        <v>53131609</v>
      </c>
      <c r="SMO1793" s="62">
        <v>53131609</v>
      </c>
      <c r="SMP1793" s="62">
        <v>53131609</v>
      </c>
      <c r="SMQ1793" s="62">
        <v>53131609</v>
      </c>
      <c r="SMR1793" s="62">
        <v>53131609</v>
      </c>
      <c r="SMS1793" s="62">
        <v>53131609</v>
      </c>
      <c r="SMT1793" s="62">
        <v>53131609</v>
      </c>
      <c r="SMU1793" s="62">
        <v>53131609</v>
      </c>
      <c r="SMV1793" s="62">
        <v>53131609</v>
      </c>
      <c r="SMW1793" s="62">
        <v>53131609</v>
      </c>
      <c r="SMX1793" s="62">
        <v>53131609</v>
      </c>
      <c r="SMY1793" s="62">
        <v>53131609</v>
      </c>
      <c r="SMZ1793" s="62">
        <v>53131609</v>
      </c>
      <c r="SNA1793" s="62">
        <v>53131609</v>
      </c>
      <c r="SNB1793" s="62">
        <v>53131609</v>
      </c>
      <c r="SNC1793" s="62">
        <v>53131609</v>
      </c>
      <c r="SND1793" s="62">
        <v>53131609</v>
      </c>
      <c r="SNE1793" s="62">
        <v>53131609</v>
      </c>
      <c r="SNF1793" s="62">
        <v>53131609</v>
      </c>
      <c r="SNG1793" s="62">
        <v>53131609</v>
      </c>
      <c r="SNH1793" s="62">
        <v>53131609</v>
      </c>
      <c r="SNI1793" s="62">
        <v>53131609</v>
      </c>
      <c r="SNJ1793" s="62">
        <v>53131609</v>
      </c>
      <c r="SNK1793" s="62">
        <v>53131609</v>
      </c>
      <c r="SNL1793" s="62">
        <v>53131609</v>
      </c>
      <c r="SNM1793" s="62">
        <v>53131609</v>
      </c>
      <c r="SNN1793" s="62">
        <v>53131609</v>
      </c>
      <c r="SNO1793" s="62">
        <v>53131609</v>
      </c>
      <c r="SNP1793" s="62">
        <v>53131609</v>
      </c>
      <c r="SNQ1793" s="62">
        <v>53131609</v>
      </c>
      <c r="SNR1793" s="62">
        <v>53131609</v>
      </c>
      <c r="SNS1793" s="62">
        <v>53131609</v>
      </c>
      <c r="SNT1793" s="62">
        <v>53131609</v>
      </c>
      <c r="SNU1793" s="62">
        <v>53131609</v>
      </c>
      <c r="SNV1793" s="62">
        <v>53131609</v>
      </c>
      <c r="SNW1793" s="62">
        <v>53131609</v>
      </c>
      <c r="SNX1793" s="62">
        <v>53131609</v>
      </c>
      <c r="SNY1793" s="62">
        <v>53131609</v>
      </c>
      <c r="SNZ1793" s="62">
        <v>53131609</v>
      </c>
      <c r="SOA1793" s="62">
        <v>53131609</v>
      </c>
      <c r="SOB1793" s="62">
        <v>53131609</v>
      </c>
      <c r="SOC1793" s="62">
        <v>53131609</v>
      </c>
      <c r="SOD1793" s="62">
        <v>53131609</v>
      </c>
      <c r="SOE1793" s="62">
        <v>53131609</v>
      </c>
      <c r="SOF1793" s="62">
        <v>53131609</v>
      </c>
      <c r="SOG1793" s="62">
        <v>53131609</v>
      </c>
      <c r="SOH1793" s="62">
        <v>53131609</v>
      </c>
      <c r="SOI1793" s="62">
        <v>53131609</v>
      </c>
      <c r="SOJ1793" s="62">
        <v>53131609</v>
      </c>
      <c r="SOK1793" s="62">
        <v>53131609</v>
      </c>
      <c r="SOL1793" s="62">
        <v>53131609</v>
      </c>
      <c r="SOM1793" s="62">
        <v>53131609</v>
      </c>
      <c r="SON1793" s="62">
        <v>53131609</v>
      </c>
      <c r="SOO1793" s="62">
        <v>53131609</v>
      </c>
      <c r="SOP1793" s="62">
        <v>53131609</v>
      </c>
      <c r="SOQ1793" s="62">
        <v>53131609</v>
      </c>
      <c r="SOR1793" s="62">
        <v>53131609</v>
      </c>
      <c r="SOS1793" s="62">
        <v>53131609</v>
      </c>
      <c r="SOT1793" s="62">
        <v>53131609</v>
      </c>
      <c r="SOU1793" s="62">
        <v>53131609</v>
      </c>
      <c r="SOV1793" s="62">
        <v>53131609</v>
      </c>
      <c r="SOW1793" s="62">
        <v>53131609</v>
      </c>
      <c r="SOX1793" s="62">
        <v>53131609</v>
      </c>
      <c r="SOY1793" s="62">
        <v>53131609</v>
      </c>
      <c r="SOZ1793" s="62">
        <v>53131609</v>
      </c>
      <c r="SPA1793" s="62">
        <v>53131609</v>
      </c>
      <c r="SPB1793" s="62">
        <v>53131609</v>
      </c>
      <c r="SPC1793" s="62">
        <v>53131609</v>
      </c>
      <c r="SPD1793" s="62">
        <v>53131609</v>
      </c>
      <c r="SPE1793" s="62">
        <v>53131609</v>
      </c>
      <c r="SPF1793" s="62">
        <v>53131609</v>
      </c>
      <c r="SPG1793" s="62">
        <v>53131609</v>
      </c>
      <c r="SPH1793" s="62">
        <v>53131609</v>
      </c>
      <c r="SPI1793" s="62">
        <v>53131609</v>
      </c>
      <c r="SPJ1793" s="62">
        <v>53131609</v>
      </c>
      <c r="SPK1793" s="62">
        <v>53131609</v>
      </c>
      <c r="SPL1793" s="62">
        <v>53131609</v>
      </c>
      <c r="SPM1793" s="62">
        <v>53131609</v>
      </c>
      <c r="SPN1793" s="62">
        <v>53131609</v>
      </c>
      <c r="SPO1793" s="62">
        <v>53131609</v>
      </c>
      <c r="SPP1793" s="62">
        <v>53131609</v>
      </c>
      <c r="SPQ1793" s="62">
        <v>53131609</v>
      </c>
      <c r="SPR1793" s="62">
        <v>53131609</v>
      </c>
      <c r="SPS1793" s="62">
        <v>53131609</v>
      </c>
      <c r="SPT1793" s="62">
        <v>53131609</v>
      </c>
      <c r="SPU1793" s="62">
        <v>53131609</v>
      </c>
      <c r="SPV1793" s="62">
        <v>53131609</v>
      </c>
      <c r="SPW1793" s="62">
        <v>53131609</v>
      </c>
      <c r="SPX1793" s="62">
        <v>53131609</v>
      </c>
      <c r="SPY1793" s="62">
        <v>53131609</v>
      </c>
      <c r="SPZ1793" s="62">
        <v>53131609</v>
      </c>
      <c r="SQA1793" s="62">
        <v>53131609</v>
      </c>
      <c r="SQB1793" s="62">
        <v>53131609</v>
      </c>
      <c r="SQC1793" s="62">
        <v>53131609</v>
      </c>
      <c r="SQD1793" s="62">
        <v>53131609</v>
      </c>
      <c r="SQE1793" s="62">
        <v>53131609</v>
      </c>
      <c r="SQF1793" s="62">
        <v>53131609</v>
      </c>
      <c r="SQG1793" s="62">
        <v>53131609</v>
      </c>
      <c r="SQH1793" s="62">
        <v>53131609</v>
      </c>
      <c r="SQI1793" s="62">
        <v>53131609</v>
      </c>
      <c r="SQJ1793" s="62">
        <v>53131609</v>
      </c>
      <c r="SQK1793" s="62">
        <v>53131609</v>
      </c>
      <c r="SQL1793" s="62">
        <v>53131609</v>
      </c>
      <c r="SQM1793" s="62">
        <v>53131609</v>
      </c>
      <c r="SQN1793" s="62">
        <v>53131609</v>
      </c>
      <c r="SQO1793" s="62">
        <v>53131609</v>
      </c>
      <c r="SQP1793" s="62">
        <v>53131609</v>
      </c>
      <c r="SQQ1793" s="62">
        <v>53131609</v>
      </c>
      <c r="SQR1793" s="62">
        <v>53131609</v>
      </c>
      <c r="SQS1793" s="62">
        <v>53131609</v>
      </c>
      <c r="SQT1793" s="62">
        <v>53131609</v>
      </c>
      <c r="SQU1793" s="62">
        <v>53131609</v>
      </c>
      <c r="SQV1793" s="62">
        <v>53131609</v>
      </c>
      <c r="SQW1793" s="62">
        <v>53131609</v>
      </c>
      <c r="SQX1793" s="62">
        <v>53131609</v>
      </c>
      <c r="SQY1793" s="62">
        <v>53131609</v>
      </c>
      <c r="SQZ1793" s="62">
        <v>53131609</v>
      </c>
      <c r="SRA1793" s="62">
        <v>53131609</v>
      </c>
      <c r="SRB1793" s="62">
        <v>53131609</v>
      </c>
      <c r="SRC1793" s="62">
        <v>53131609</v>
      </c>
      <c r="SRD1793" s="62">
        <v>53131609</v>
      </c>
      <c r="SRE1793" s="62">
        <v>53131609</v>
      </c>
      <c r="SRF1793" s="62">
        <v>53131609</v>
      </c>
      <c r="SRG1793" s="62">
        <v>53131609</v>
      </c>
      <c r="SRH1793" s="62">
        <v>53131609</v>
      </c>
      <c r="SRI1793" s="62">
        <v>53131609</v>
      </c>
      <c r="SRJ1793" s="62">
        <v>53131609</v>
      </c>
      <c r="SRK1793" s="62">
        <v>53131609</v>
      </c>
      <c r="SRL1793" s="62">
        <v>53131609</v>
      </c>
      <c r="SRM1793" s="62">
        <v>53131609</v>
      </c>
      <c r="SRN1793" s="62">
        <v>53131609</v>
      </c>
      <c r="SRO1793" s="62">
        <v>53131609</v>
      </c>
      <c r="SRP1793" s="62">
        <v>53131609</v>
      </c>
      <c r="SRQ1793" s="62">
        <v>53131609</v>
      </c>
      <c r="SRR1793" s="62">
        <v>53131609</v>
      </c>
      <c r="SRS1793" s="62">
        <v>53131609</v>
      </c>
      <c r="SRT1793" s="62">
        <v>53131609</v>
      </c>
      <c r="SRU1793" s="62">
        <v>53131609</v>
      </c>
      <c r="SRV1793" s="62">
        <v>53131609</v>
      </c>
      <c r="SRW1793" s="62">
        <v>53131609</v>
      </c>
      <c r="SRX1793" s="62">
        <v>53131609</v>
      </c>
      <c r="SRY1793" s="62">
        <v>53131609</v>
      </c>
      <c r="SRZ1793" s="62">
        <v>53131609</v>
      </c>
      <c r="SSA1793" s="62">
        <v>53131609</v>
      </c>
      <c r="SSB1793" s="62">
        <v>53131609</v>
      </c>
      <c r="SSC1793" s="62">
        <v>53131609</v>
      </c>
      <c r="SSD1793" s="62">
        <v>53131609</v>
      </c>
      <c r="SSE1793" s="62">
        <v>53131609</v>
      </c>
      <c r="SSF1793" s="62">
        <v>53131609</v>
      </c>
      <c r="SSG1793" s="62">
        <v>53131609</v>
      </c>
      <c r="SSH1793" s="62">
        <v>53131609</v>
      </c>
      <c r="SSI1793" s="62">
        <v>53131609</v>
      </c>
      <c r="SSJ1793" s="62">
        <v>53131609</v>
      </c>
      <c r="SSK1793" s="62">
        <v>53131609</v>
      </c>
      <c r="SSL1793" s="62">
        <v>53131609</v>
      </c>
      <c r="SSM1793" s="62">
        <v>53131609</v>
      </c>
      <c r="SSN1793" s="62">
        <v>53131609</v>
      </c>
      <c r="SSO1793" s="62">
        <v>53131609</v>
      </c>
      <c r="SSP1793" s="62">
        <v>53131609</v>
      </c>
      <c r="SSQ1793" s="62">
        <v>53131609</v>
      </c>
      <c r="SSR1793" s="62">
        <v>53131609</v>
      </c>
      <c r="SSS1793" s="62">
        <v>53131609</v>
      </c>
      <c r="SST1793" s="62">
        <v>53131609</v>
      </c>
      <c r="SSU1793" s="62">
        <v>53131609</v>
      </c>
      <c r="SSV1793" s="62">
        <v>53131609</v>
      </c>
      <c r="SSW1793" s="62">
        <v>53131609</v>
      </c>
      <c r="SSX1793" s="62">
        <v>53131609</v>
      </c>
      <c r="SSY1793" s="62">
        <v>53131609</v>
      </c>
      <c r="SSZ1793" s="62">
        <v>53131609</v>
      </c>
      <c r="STA1793" s="62">
        <v>53131609</v>
      </c>
      <c r="STB1793" s="62">
        <v>53131609</v>
      </c>
      <c r="STC1793" s="62">
        <v>53131609</v>
      </c>
      <c r="STD1793" s="62">
        <v>53131609</v>
      </c>
      <c r="STE1793" s="62">
        <v>53131609</v>
      </c>
      <c r="STF1793" s="62">
        <v>53131609</v>
      </c>
      <c r="STG1793" s="62">
        <v>53131609</v>
      </c>
      <c r="STH1793" s="62">
        <v>53131609</v>
      </c>
      <c r="STI1793" s="62">
        <v>53131609</v>
      </c>
      <c r="STJ1793" s="62">
        <v>53131609</v>
      </c>
      <c r="STK1793" s="62">
        <v>53131609</v>
      </c>
      <c r="STL1793" s="62">
        <v>53131609</v>
      </c>
      <c r="STM1793" s="62">
        <v>53131609</v>
      </c>
      <c r="STN1793" s="62">
        <v>53131609</v>
      </c>
      <c r="STO1793" s="62">
        <v>53131609</v>
      </c>
      <c r="STP1793" s="62">
        <v>53131609</v>
      </c>
      <c r="STQ1793" s="62">
        <v>53131609</v>
      </c>
      <c r="STR1793" s="62">
        <v>53131609</v>
      </c>
      <c r="STS1793" s="62">
        <v>53131609</v>
      </c>
      <c r="STT1793" s="62">
        <v>53131609</v>
      </c>
      <c r="STU1793" s="62">
        <v>53131609</v>
      </c>
      <c r="STV1793" s="62">
        <v>53131609</v>
      </c>
      <c r="STW1793" s="62">
        <v>53131609</v>
      </c>
      <c r="STX1793" s="62">
        <v>53131609</v>
      </c>
      <c r="STY1793" s="62">
        <v>53131609</v>
      </c>
      <c r="STZ1793" s="62">
        <v>53131609</v>
      </c>
      <c r="SUA1793" s="62">
        <v>53131609</v>
      </c>
      <c r="SUB1793" s="62">
        <v>53131609</v>
      </c>
      <c r="SUC1793" s="62">
        <v>53131609</v>
      </c>
      <c r="SUD1793" s="62">
        <v>53131609</v>
      </c>
      <c r="SUE1793" s="62">
        <v>53131609</v>
      </c>
      <c r="SUF1793" s="62">
        <v>53131609</v>
      </c>
      <c r="SUG1793" s="62">
        <v>53131609</v>
      </c>
      <c r="SUH1793" s="62">
        <v>53131609</v>
      </c>
      <c r="SUI1793" s="62">
        <v>53131609</v>
      </c>
      <c r="SUJ1793" s="62">
        <v>53131609</v>
      </c>
      <c r="SUK1793" s="62">
        <v>53131609</v>
      </c>
      <c r="SUL1793" s="62">
        <v>53131609</v>
      </c>
      <c r="SUM1793" s="62">
        <v>53131609</v>
      </c>
      <c r="SUN1793" s="62">
        <v>53131609</v>
      </c>
      <c r="SUO1793" s="62">
        <v>53131609</v>
      </c>
      <c r="SUP1793" s="62">
        <v>53131609</v>
      </c>
      <c r="SUQ1793" s="62">
        <v>53131609</v>
      </c>
      <c r="SUR1793" s="62">
        <v>53131609</v>
      </c>
      <c r="SUS1793" s="62">
        <v>53131609</v>
      </c>
      <c r="SUT1793" s="62">
        <v>53131609</v>
      </c>
      <c r="SUU1793" s="62">
        <v>53131609</v>
      </c>
      <c r="SUV1793" s="62">
        <v>53131609</v>
      </c>
      <c r="SUW1793" s="62">
        <v>53131609</v>
      </c>
      <c r="SUX1793" s="62">
        <v>53131609</v>
      </c>
      <c r="SUY1793" s="62">
        <v>53131609</v>
      </c>
      <c r="SUZ1793" s="62">
        <v>53131609</v>
      </c>
      <c r="SVA1793" s="62">
        <v>53131609</v>
      </c>
      <c r="SVB1793" s="62">
        <v>53131609</v>
      </c>
      <c r="SVC1793" s="62">
        <v>53131609</v>
      </c>
      <c r="SVD1793" s="62">
        <v>53131609</v>
      </c>
      <c r="SVE1793" s="62">
        <v>53131609</v>
      </c>
      <c r="SVF1793" s="62">
        <v>53131609</v>
      </c>
      <c r="SVG1793" s="62">
        <v>53131609</v>
      </c>
      <c r="SVH1793" s="62">
        <v>53131609</v>
      </c>
      <c r="SVI1793" s="62">
        <v>53131609</v>
      </c>
      <c r="SVJ1793" s="62">
        <v>53131609</v>
      </c>
      <c r="SVK1793" s="62">
        <v>53131609</v>
      </c>
      <c r="SVL1793" s="62">
        <v>53131609</v>
      </c>
      <c r="SVM1793" s="62">
        <v>53131609</v>
      </c>
      <c r="SVN1793" s="62">
        <v>53131609</v>
      </c>
      <c r="SVO1793" s="62">
        <v>53131609</v>
      </c>
      <c r="SVP1793" s="62">
        <v>53131609</v>
      </c>
      <c r="SVQ1793" s="62">
        <v>53131609</v>
      </c>
      <c r="SVR1793" s="62">
        <v>53131609</v>
      </c>
      <c r="SVS1793" s="62">
        <v>53131609</v>
      </c>
      <c r="SVT1793" s="62">
        <v>53131609</v>
      </c>
      <c r="SVU1793" s="62">
        <v>53131609</v>
      </c>
      <c r="SVV1793" s="62">
        <v>53131609</v>
      </c>
      <c r="SVW1793" s="62">
        <v>53131609</v>
      </c>
      <c r="SVX1793" s="62">
        <v>53131609</v>
      </c>
      <c r="SVY1793" s="62">
        <v>53131609</v>
      </c>
      <c r="SVZ1793" s="62">
        <v>53131609</v>
      </c>
      <c r="SWA1793" s="62">
        <v>53131609</v>
      </c>
      <c r="SWB1793" s="62">
        <v>53131609</v>
      </c>
      <c r="SWC1793" s="62">
        <v>53131609</v>
      </c>
      <c r="SWD1793" s="62">
        <v>53131609</v>
      </c>
      <c r="SWE1793" s="62">
        <v>53131609</v>
      </c>
      <c r="SWF1793" s="62">
        <v>53131609</v>
      </c>
      <c r="SWG1793" s="62">
        <v>53131609</v>
      </c>
      <c r="SWH1793" s="62">
        <v>53131609</v>
      </c>
      <c r="SWI1793" s="62">
        <v>53131609</v>
      </c>
      <c r="SWJ1793" s="62">
        <v>53131609</v>
      </c>
      <c r="SWK1793" s="62">
        <v>53131609</v>
      </c>
      <c r="SWL1793" s="62">
        <v>53131609</v>
      </c>
      <c r="SWM1793" s="62">
        <v>53131609</v>
      </c>
      <c r="SWN1793" s="62">
        <v>53131609</v>
      </c>
      <c r="SWO1793" s="62">
        <v>53131609</v>
      </c>
      <c r="SWP1793" s="62">
        <v>53131609</v>
      </c>
      <c r="SWQ1793" s="62">
        <v>53131609</v>
      </c>
      <c r="SWR1793" s="62">
        <v>53131609</v>
      </c>
      <c r="SWS1793" s="62">
        <v>53131609</v>
      </c>
      <c r="SWT1793" s="62">
        <v>53131609</v>
      </c>
      <c r="SWU1793" s="62">
        <v>53131609</v>
      </c>
      <c r="SWV1793" s="62">
        <v>53131609</v>
      </c>
      <c r="SWW1793" s="62">
        <v>53131609</v>
      </c>
      <c r="SWX1793" s="62">
        <v>53131609</v>
      </c>
      <c r="SWY1793" s="62">
        <v>53131609</v>
      </c>
      <c r="SWZ1793" s="62">
        <v>53131609</v>
      </c>
      <c r="SXA1793" s="62">
        <v>53131609</v>
      </c>
      <c r="SXB1793" s="62">
        <v>53131609</v>
      </c>
      <c r="SXC1793" s="62">
        <v>53131609</v>
      </c>
      <c r="SXD1793" s="62">
        <v>53131609</v>
      </c>
      <c r="SXE1793" s="62">
        <v>53131609</v>
      </c>
      <c r="SXF1793" s="62">
        <v>53131609</v>
      </c>
      <c r="SXG1793" s="62">
        <v>53131609</v>
      </c>
      <c r="SXH1793" s="62">
        <v>53131609</v>
      </c>
      <c r="SXI1793" s="62">
        <v>53131609</v>
      </c>
      <c r="SXJ1793" s="62">
        <v>53131609</v>
      </c>
      <c r="SXK1793" s="62">
        <v>53131609</v>
      </c>
      <c r="SXL1793" s="62">
        <v>53131609</v>
      </c>
      <c r="SXM1793" s="62">
        <v>53131609</v>
      </c>
      <c r="SXN1793" s="62">
        <v>53131609</v>
      </c>
      <c r="SXO1793" s="62">
        <v>53131609</v>
      </c>
      <c r="SXP1793" s="62">
        <v>53131609</v>
      </c>
      <c r="SXQ1793" s="62">
        <v>53131609</v>
      </c>
      <c r="SXR1793" s="62">
        <v>53131609</v>
      </c>
      <c r="SXS1793" s="62">
        <v>53131609</v>
      </c>
      <c r="SXT1793" s="62">
        <v>53131609</v>
      </c>
      <c r="SXU1793" s="62">
        <v>53131609</v>
      </c>
      <c r="SXV1793" s="62">
        <v>53131609</v>
      </c>
      <c r="SXW1793" s="62">
        <v>53131609</v>
      </c>
      <c r="SXX1793" s="62">
        <v>53131609</v>
      </c>
      <c r="SXY1793" s="62">
        <v>53131609</v>
      </c>
      <c r="SXZ1793" s="62">
        <v>53131609</v>
      </c>
      <c r="SYA1793" s="62">
        <v>53131609</v>
      </c>
      <c r="SYB1793" s="62">
        <v>53131609</v>
      </c>
      <c r="SYC1793" s="62">
        <v>53131609</v>
      </c>
      <c r="SYD1793" s="62">
        <v>53131609</v>
      </c>
      <c r="SYE1793" s="62">
        <v>53131609</v>
      </c>
      <c r="SYF1793" s="62">
        <v>53131609</v>
      </c>
      <c r="SYG1793" s="62">
        <v>53131609</v>
      </c>
      <c r="SYH1793" s="62">
        <v>53131609</v>
      </c>
      <c r="SYI1793" s="62">
        <v>53131609</v>
      </c>
      <c r="SYJ1793" s="62">
        <v>53131609</v>
      </c>
      <c r="SYK1793" s="62">
        <v>53131609</v>
      </c>
      <c r="SYL1793" s="62">
        <v>53131609</v>
      </c>
      <c r="SYM1793" s="62">
        <v>53131609</v>
      </c>
      <c r="SYN1793" s="62">
        <v>53131609</v>
      </c>
      <c r="SYO1793" s="62">
        <v>53131609</v>
      </c>
      <c r="SYP1793" s="62">
        <v>53131609</v>
      </c>
      <c r="SYQ1793" s="62">
        <v>53131609</v>
      </c>
      <c r="SYR1793" s="62">
        <v>53131609</v>
      </c>
      <c r="SYS1793" s="62">
        <v>53131609</v>
      </c>
      <c r="SYT1793" s="62">
        <v>53131609</v>
      </c>
      <c r="SYU1793" s="62">
        <v>53131609</v>
      </c>
      <c r="SYV1793" s="62">
        <v>53131609</v>
      </c>
      <c r="SYW1793" s="62">
        <v>53131609</v>
      </c>
      <c r="SYX1793" s="62">
        <v>53131609</v>
      </c>
      <c r="SYY1793" s="62">
        <v>53131609</v>
      </c>
      <c r="SYZ1793" s="62">
        <v>53131609</v>
      </c>
      <c r="SZA1793" s="62">
        <v>53131609</v>
      </c>
      <c r="SZB1793" s="62">
        <v>53131609</v>
      </c>
      <c r="SZC1793" s="62">
        <v>53131609</v>
      </c>
      <c r="SZD1793" s="62">
        <v>53131609</v>
      </c>
      <c r="SZE1793" s="62">
        <v>53131609</v>
      </c>
      <c r="SZF1793" s="62">
        <v>53131609</v>
      </c>
      <c r="SZG1793" s="62">
        <v>53131609</v>
      </c>
      <c r="SZH1793" s="62">
        <v>53131609</v>
      </c>
      <c r="SZI1793" s="62">
        <v>53131609</v>
      </c>
      <c r="SZJ1793" s="62">
        <v>53131609</v>
      </c>
      <c r="SZK1793" s="62">
        <v>53131609</v>
      </c>
      <c r="SZL1793" s="62">
        <v>53131609</v>
      </c>
      <c r="SZM1793" s="62">
        <v>53131609</v>
      </c>
      <c r="SZN1793" s="62">
        <v>53131609</v>
      </c>
      <c r="SZO1793" s="62">
        <v>53131609</v>
      </c>
      <c r="SZP1793" s="62">
        <v>53131609</v>
      </c>
      <c r="SZQ1793" s="62">
        <v>53131609</v>
      </c>
      <c r="SZR1793" s="62">
        <v>53131609</v>
      </c>
      <c r="SZS1793" s="62">
        <v>53131609</v>
      </c>
      <c r="SZT1793" s="62">
        <v>53131609</v>
      </c>
      <c r="SZU1793" s="62">
        <v>53131609</v>
      </c>
      <c r="SZV1793" s="62">
        <v>53131609</v>
      </c>
      <c r="SZW1793" s="62">
        <v>53131609</v>
      </c>
      <c r="SZX1793" s="62">
        <v>53131609</v>
      </c>
      <c r="SZY1793" s="62">
        <v>53131609</v>
      </c>
      <c r="SZZ1793" s="62">
        <v>53131609</v>
      </c>
      <c r="TAA1793" s="62">
        <v>53131609</v>
      </c>
      <c r="TAB1793" s="62">
        <v>53131609</v>
      </c>
      <c r="TAC1793" s="62">
        <v>53131609</v>
      </c>
      <c r="TAD1793" s="62">
        <v>53131609</v>
      </c>
      <c r="TAE1793" s="62">
        <v>53131609</v>
      </c>
      <c r="TAF1793" s="62">
        <v>53131609</v>
      </c>
      <c r="TAG1793" s="62">
        <v>53131609</v>
      </c>
      <c r="TAH1793" s="62">
        <v>53131609</v>
      </c>
      <c r="TAI1793" s="62">
        <v>53131609</v>
      </c>
      <c r="TAJ1793" s="62">
        <v>53131609</v>
      </c>
      <c r="TAK1793" s="62">
        <v>53131609</v>
      </c>
      <c r="TAL1793" s="62">
        <v>53131609</v>
      </c>
      <c r="TAM1793" s="62">
        <v>53131609</v>
      </c>
      <c r="TAN1793" s="62">
        <v>53131609</v>
      </c>
      <c r="TAO1793" s="62">
        <v>53131609</v>
      </c>
      <c r="TAP1793" s="62">
        <v>53131609</v>
      </c>
      <c r="TAQ1793" s="62">
        <v>53131609</v>
      </c>
      <c r="TAR1793" s="62">
        <v>53131609</v>
      </c>
      <c r="TAS1793" s="62">
        <v>53131609</v>
      </c>
      <c r="TAT1793" s="62">
        <v>53131609</v>
      </c>
      <c r="TAU1793" s="62">
        <v>53131609</v>
      </c>
      <c r="TAV1793" s="62">
        <v>53131609</v>
      </c>
      <c r="TAW1793" s="62">
        <v>53131609</v>
      </c>
      <c r="TAX1793" s="62">
        <v>53131609</v>
      </c>
      <c r="TAY1793" s="62">
        <v>53131609</v>
      </c>
      <c r="TAZ1793" s="62">
        <v>53131609</v>
      </c>
      <c r="TBA1793" s="62">
        <v>53131609</v>
      </c>
      <c r="TBB1793" s="62">
        <v>53131609</v>
      </c>
      <c r="TBC1793" s="62">
        <v>53131609</v>
      </c>
      <c r="TBD1793" s="62">
        <v>53131609</v>
      </c>
      <c r="TBE1793" s="62">
        <v>53131609</v>
      </c>
      <c r="TBF1793" s="62">
        <v>53131609</v>
      </c>
      <c r="TBG1793" s="62">
        <v>53131609</v>
      </c>
      <c r="TBH1793" s="62">
        <v>53131609</v>
      </c>
      <c r="TBI1793" s="62">
        <v>53131609</v>
      </c>
      <c r="TBJ1793" s="62">
        <v>53131609</v>
      </c>
      <c r="TBK1793" s="62">
        <v>53131609</v>
      </c>
      <c r="TBL1793" s="62">
        <v>53131609</v>
      </c>
      <c r="TBM1793" s="62">
        <v>53131609</v>
      </c>
      <c r="TBN1793" s="62">
        <v>53131609</v>
      </c>
      <c r="TBO1793" s="62">
        <v>53131609</v>
      </c>
      <c r="TBP1793" s="62">
        <v>53131609</v>
      </c>
      <c r="TBQ1793" s="62">
        <v>53131609</v>
      </c>
      <c r="TBR1793" s="62">
        <v>53131609</v>
      </c>
      <c r="TBS1793" s="62">
        <v>53131609</v>
      </c>
      <c r="TBT1793" s="62">
        <v>53131609</v>
      </c>
      <c r="TBU1793" s="62">
        <v>53131609</v>
      </c>
      <c r="TBV1793" s="62">
        <v>53131609</v>
      </c>
      <c r="TBW1793" s="62">
        <v>53131609</v>
      </c>
      <c r="TBX1793" s="62">
        <v>53131609</v>
      </c>
      <c r="TBY1793" s="62">
        <v>53131609</v>
      </c>
      <c r="TBZ1793" s="62">
        <v>53131609</v>
      </c>
      <c r="TCA1793" s="62">
        <v>53131609</v>
      </c>
      <c r="TCB1793" s="62">
        <v>53131609</v>
      </c>
      <c r="TCC1793" s="62">
        <v>53131609</v>
      </c>
      <c r="TCD1793" s="62">
        <v>53131609</v>
      </c>
      <c r="TCE1793" s="62">
        <v>53131609</v>
      </c>
      <c r="TCF1793" s="62">
        <v>53131609</v>
      </c>
      <c r="TCG1793" s="62">
        <v>53131609</v>
      </c>
      <c r="TCH1793" s="62">
        <v>53131609</v>
      </c>
      <c r="TCI1793" s="62">
        <v>53131609</v>
      </c>
      <c r="TCJ1793" s="62">
        <v>53131609</v>
      </c>
      <c r="TCK1793" s="62">
        <v>53131609</v>
      </c>
      <c r="TCL1793" s="62">
        <v>53131609</v>
      </c>
      <c r="TCM1793" s="62">
        <v>53131609</v>
      </c>
      <c r="TCN1793" s="62">
        <v>53131609</v>
      </c>
      <c r="TCO1793" s="62">
        <v>53131609</v>
      </c>
      <c r="TCP1793" s="62">
        <v>53131609</v>
      </c>
      <c r="TCQ1793" s="62">
        <v>53131609</v>
      </c>
      <c r="TCR1793" s="62">
        <v>53131609</v>
      </c>
      <c r="TCS1793" s="62">
        <v>53131609</v>
      </c>
      <c r="TCT1793" s="62">
        <v>53131609</v>
      </c>
      <c r="TCU1793" s="62">
        <v>53131609</v>
      </c>
      <c r="TCV1793" s="62">
        <v>53131609</v>
      </c>
      <c r="TCW1793" s="62">
        <v>53131609</v>
      </c>
      <c r="TCX1793" s="62">
        <v>53131609</v>
      </c>
      <c r="TCY1793" s="62">
        <v>53131609</v>
      </c>
      <c r="TCZ1793" s="62">
        <v>53131609</v>
      </c>
      <c r="TDA1793" s="62">
        <v>53131609</v>
      </c>
      <c r="TDB1793" s="62">
        <v>53131609</v>
      </c>
      <c r="TDC1793" s="62">
        <v>53131609</v>
      </c>
      <c r="TDD1793" s="62">
        <v>53131609</v>
      </c>
      <c r="TDE1793" s="62">
        <v>53131609</v>
      </c>
      <c r="TDF1793" s="62">
        <v>53131609</v>
      </c>
      <c r="TDG1793" s="62">
        <v>53131609</v>
      </c>
      <c r="TDH1793" s="62">
        <v>53131609</v>
      </c>
      <c r="TDI1793" s="62">
        <v>53131609</v>
      </c>
      <c r="TDJ1793" s="62">
        <v>53131609</v>
      </c>
      <c r="TDK1793" s="62">
        <v>53131609</v>
      </c>
      <c r="TDL1793" s="62">
        <v>53131609</v>
      </c>
      <c r="TDM1793" s="62">
        <v>53131609</v>
      </c>
      <c r="TDN1793" s="62">
        <v>53131609</v>
      </c>
      <c r="TDO1793" s="62">
        <v>53131609</v>
      </c>
      <c r="TDP1793" s="62">
        <v>53131609</v>
      </c>
      <c r="TDQ1793" s="62">
        <v>53131609</v>
      </c>
      <c r="TDR1793" s="62">
        <v>53131609</v>
      </c>
      <c r="TDS1793" s="62">
        <v>53131609</v>
      </c>
      <c r="TDT1793" s="62">
        <v>53131609</v>
      </c>
      <c r="TDU1793" s="62">
        <v>53131609</v>
      </c>
      <c r="TDV1793" s="62">
        <v>53131609</v>
      </c>
      <c r="TDW1793" s="62">
        <v>53131609</v>
      </c>
      <c r="TDX1793" s="62">
        <v>53131609</v>
      </c>
      <c r="TDY1793" s="62">
        <v>53131609</v>
      </c>
      <c r="TDZ1793" s="62">
        <v>53131609</v>
      </c>
      <c r="TEA1793" s="62">
        <v>53131609</v>
      </c>
      <c r="TEB1793" s="62">
        <v>53131609</v>
      </c>
      <c r="TEC1793" s="62">
        <v>53131609</v>
      </c>
      <c r="TED1793" s="62">
        <v>53131609</v>
      </c>
      <c r="TEE1793" s="62">
        <v>53131609</v>
      </c>
      <c r="TEF1793" s="62">
        <v>53131609</v>
      </c>
      <c r="TEG1793" s="62">
        <v>53131609</v>
      </c>
      <c r="TEH1793" s="62">
        <v>53131609</v>
      </c>
      <c r="TEI1793" s="62">
        <v>53131609</v>
      </c>
      <c r="TEJ1793" s="62">
        <v>53131609</v>
      </c>
      <c r="TEK1793" s="62">
        <v>53131609</v>
      </c>
      <c r="TEL1793" s="62">
        <v>53131609</v>
      </c>
      <c r="TEM1793" s="62">
        <v>53131609</v>
      </c>
      <c r="TEN1793" s="62">
        <v>53131609</v>
      </c>
      <c r="TEO1793" s="62">
        <v>53131609</v>
      </c>
      <c r="TEP1793" s="62">
        <v>53131609</v>
      </c>
      <c r="TEQ1793" s="62">
        <v>53131609</v>
      </c>
      <c r="TER1793" s="62">
        <v>53131609</v>
      </c>
      <c r="TES1793" s="62">
        <v>53131609</v>
      </c>
      <c r="TET1793" s="62">
        <v>53131609</v>
      </c>
      <c r="TEU1793" s="62">
        <v>53131609</v>
      </c>
      <c r="TEV1793" s="62">
        <v>53131609</v>
      </c>
      <c r="TEW1793" s="62">
        <v>53131609</v>
      </c>
      <c r="TEX1793" s="62">
        <v>53131609</v>
      </c>
      <c r="TEY1793" s="62">
        <v>53131609</v>
      </c>
      <c r="TEZ1793" s="62">
        <v>53131609</v>
      </c>
      <c r="TFA1793" s="62">
        <v>53131609</v>
      </c>
      <c r="TFB1793" s="62">
        <v>53131609</v>
      </c>
      <c r="TFC1793" s="62">
        <v>53131609</v>
      </c>
      <c r="TFD1793" s="62">
        <v>53131609</v>
      </c>
      <c r="TFE1793" s="62">
        <v>53131609</v>
      </c>
      <c r="TFF1793" s="62">
        <v>53131609</v>
      </c>
      <c r="TFG1793" s="62">
        <v>53131609</v>
      </c>
      <c r="TFH1793" s="62">
        <v>53131609</v>
      </c>
      <c r="TFI1793" s="62">
        <v>53131609</v>
      </c>
      <c r="TFJ1793" s="62">
        <v>53131609</v>
      </c>
      <c r="TFK1793" s="62">
        <v>53131609</v>
      </c>
      <c r="TFL1793" s="62">
        <v>53131609</v>
      </c>
      <c r="TFM1793" s="62">
        <v>53131609</v>
      </c>
      <c r="TFN1793" s="62">
        <v>53131609</v>
      </c>
      <c r="TFO1793" s="62">
        <v>53131609</v>
      </c>
      <c r="TFP1793" s="62">
        <v>53131609</v>
      </c>
      <c r="TFQ1793" s="62">
        <v>53131609</v>
      </c>
      <c r="TFR1793" s="62">
        <v>53131609</v>
      </c>
      <c r="TFS1793" s="62">
        <v>53131609</v>
      </c>
      <c r="TFT1793" s="62">
        <v>53131609</v>
      </c>
      <c r="TFU1793" s="62">
        <v>53131609</v>
      </c>
      <c r="TFV1793" s="62">
        <v>53131609</v>
      </c>
      <c r="TFW1793" s="62">
        <v>53131609</v>
      </c>
      <c r="TFX1793" s="62">
        <v>53131609</v>
      </c>
      <c r="TFY1793" s="62">
        <v>53131609</v>
      </c>
      <c r="TFZ1793" s="62">
        <v>53131609</v>
      </c>
      <c r="TGA1793" s="62">
        <v>53131609</v>
      </c>
      <c r="TGB1793" s="62">
        <v>53131609</v>
      </c>
      <c r="TGC1793" s="62">
        <v>53131609</v>
      </c>
      <c r="TGD1793" s="62">
        <v>53131609</v>
      </c>
      <c r="TGE1793" s="62">
        <v>53131609</v>
      </c>
      <c r="TGF1793" s="62">
        <v>53131609</v>
      </c>
      <c r="TGG1793" s="62">
        <v>53131609</v>
      </c>
      <c r="TGH1793" s="62">
        <v>53131609</v>
      </c>
      <c r="TGI1793" s="62">
        <v>53131609</v>
      </c>
      <c r="TGJ1793" s="62">
        <v>53131609</v>
      </c>
      <c r="TGK1793" s="62">
        <v>53131609</v>
      </c>
      <c r="TGL1793" s="62">
        <v>53131609</v>
      </c>
      <c r="TGM1793" s="62">
        <v>53131609</v>
      </c>
      <c r="TGN1793" s="62">
        <v>53131609</v>
      </c>
      <c r="TGO1793" s="62">
        <v>53131609</v>
      </c>
      <c r="TGP1793" s="62">
        <v>53131609</v>
      </c>
      <c r="TGQ1793" s="62">
        <v>53131609</v>
      </c>
      <c r="TGR1793" s="62">
        <v>53131609</v>
      </c>
      <c r="TGS1793" s="62">
        <v>53131609</v>
      </c>
      <c r="TGT1793" s="62">
        <v>53131609</v>
      </c>
      <c r="TGU1793" s="62">
        <v>53131609</v>
      </c>
      <c r="TGV1793" s="62">
        <v>53131609</v>
      </c>
      <c r="TGW1793" s="62">
        <v>53131609</v>
      </c>
      <c r="TGX1793" s="62">
        <v>53131609</v>
      </c>
      <c r="TGY1793" s="62">
        <v>53131609</v>
      </c>
      <c r="TGZ1793" s="62">
        <v>53131609</v>
      </c>
      <c r="THA1793" s="62">
        <v>53131609</v>
      </c>
      <c r="THB1793" s="62">
        <v>53131609</v>
      </c>
      <c r="THC1793" s="62">
        <v>53131609</v>
      </c>
      <c r="THD1793" s="62">
        <v>53131609</v>
      </c>
      <c r="THE1793" s="62">
        <v>53131609</v>
      </c>
      <c r="THF1793" s="62">
        <v>53131609</v>
      </c>
      <c r="THG1793" s="62">
        <v>53131609</v>
      </c>
      <c r="THH1793" s="62">
        <v>53131609</v>
      </c>
      <c r="THI1793" s="62">
        <v>53131609</v>
      </c>
      <c r="THJ1793" s="62">
        <v>53131609</v>
      </c>
      <c r="THK1793" s="62">
        <v>53131609</v>
      </c>
      <c r="THL1793" s="62">
        <v>53131609</v>
      </c>
      <c r="THM1793" s="62">
        <v>53131609</v>
      </c>
      <c r="THN1793" s="62">
        <v>53131609</v>
      </c>
      <c r="THO1793" s="62">
        <v>53131609</v>
      </c>
      <c r="THP1793" s="62">
        <v>53131609</v>
      </c>
      <c r="THQ1793" s="62">
        <v>53131609</v>
      </c>
      <c r="THR1793" s="62">
        <v>53131609</v>
      </c>
      <c r="THS1793" s="62">
        <v>53131609</v>
      </c>
      <c r="THT1793" s="62">
        <v>53131609</v>
      </c>
      <c r="THU1793" s="62">
        <v>53131609</v>
      </c>
      <c r="THV1793" s="62">
        <v>53131609</v>
      </c>
      <c r="THW1793" s="62">
        <v>53131609</v>
      </c>
      <c r="THX1793" s="62">
        <v>53131609</v>
      </c>
      <c r="THY1793" s="62">
        <v>53131609</v>
      </c>
      <c r="THZ1793" s="62">
        <v>53131609</v>
      </c>
      <c r="TIA1793" s="62">
        <v>53131609</v>
      </c>
      <c r="TIB1793" s="62">
        <v>53131609</v>
      </c>
      <c r="TIC1793" s="62">
        <v>53131609</v>
      </c>
      <c r="TID1793" s="62">
        <v>53131609</v>
      </c>
      <c r="TIE1793" s="62">
        <v>53131609</v>
      </c>
      <c r="TIF1793" s="62">
        <v>53131609</v>
      </c>
      <c r="TIG1793" s="62">
        <v>53131609</v>
      </c>
      <c r="TIH1793" s="62">
        <v>53131609</v>
      </c>
      <c r="TII1793" s="62">
        <v>53131609</v>
      </c>
      <c r="TIJ1793" s="62">
        <v>53131609</v>
      </c>
      <c r="TIK1793" s="62">
        <v>53131609</v>
      </c>
      <c r="TIL1793" s="62">
        <v>53131609</v>
      </c>
      <c r="TIM1793" s="62">
        <v>53131609</v>
      </c>
      <c r="TIN1793" s="62">
        <v>53131609</v>
      </c>
      <c r="TIO1793" s="62">
        <v>53131609</v>
      </c>
      <c r="TIP1793" s="62">
        <v>53131609</v>
      </c>
      <c r="TIQ1793" s="62">
        <v>53131609</v>
      </c>
      <c r="TIR1793" s="62">
        <v>53131609</v>
      </c>
      <c r="TIS1793" s="62">
        <v>53131609</v>
      </c>
      <c r="TIT1793" s="62">
        <v>53131609</v>
      </c>
      <c r="TIU1793" s="62">
        <v>53131609</v>
      </c>
      <c r="TIV1793" s="62">
        <v>53131609</v>
      </c>
      <c r="TIW1793" s="62">
        <v>53131609</v>
      </c>
      <c r="TIX1793" s="62">
        <v>53131609</v>
      </c>
      <c r="TIY1793" s="62">
        <v>53131609</v>
      </c>
      <c r="TIZ1793" s="62">
        <v>53131609</v>
      </c>
      <c r="TJA1793" s="62">
        <v>53131609</v>
      </c>
      <c r="TJB1793" s="62">
        <v>53131609</v>
      </c>
      <c r="TJC1793" s="62">
        <v>53131609</v>
      </c>
      <c r="TJD1793" s="62">
        <v>53131609</v>
      </c>
      <c r="TJE1793" s="62">
        <v>53131609</v>
      </c>
      <c r="TJF1793" s="62">
        <v>53131609</v>
      </c>
      <c r="TJG1793" s="62">
        <v>53131609</v>
      </c>
      <c r="TJH1793" s="62">
        <v>53131609</v>
      </c>
      <c r="TJI1793" s="62">
        <v>53131609</v>
      </c>
      <c r="TJJ1793" s="62">
        <v>53131609</v>
      </c>
      <c r="TJK1793" s="62">
        <v>53131609</v>
      </c>
      <c r="TJL1793" s="62">
        <v>53131609</v>
      </c>
      <c r="TJM1793" s="62">
        <v>53131609</v>
      </c>
      <c r="TJN1793" s="62">
        <v>53131609</v>
      </c>
      <c r="TJO1793" s="62">
        <v>53131609</v>
      </c>
      <c r="TJP1793" s="62">
        <v>53131609</v>
      </c>
      <c r="TJQ1793" s="62">
        <v>53131609</v>
      </c>
      <c r="TJR1793" s="62">
        <v>53131609</v>
      </c>
      <c r="TJS1793" s="62">
        <v>53131609</v>
      </c>
      <c r="TJT1793" s="62">
        <v>53131609</v>
      </c>
      <c r="TJU1793" s="62">
        <v>53131609</v>
      </c>
      <c r="TJV1793" s="62">
        <v>53131609</v>
      </c>
      <c r="TJW1793" s="62">
        <v>53131609</v>
      </c>
      <c r="TJX1793" s="62">
        <v>53131609</v>
      </c>
      <c r="TJY1793" s="62">
        <v>53131609</v>
      </c>
      <c r="TJZ1793" s="62">
        <v>53131609</v>
      </c>
      <c r="TKA1793" s="62">
        <v>53131609</v>
      </c>
      <c r="TKB1793" s="62">
        <v>53131609</v>
      </c>
      <c r="TKC1793" s="62">
        <v>53131609</v>
      </c>
      <c r="TKD1793" s="62">
        <v>53131609</v>
      </c>
      <c r="TKE1793" s="62">
        <v>53131609</v>
      </c>
      <c r="TKF1793" s="62">
        <v>53131609</v>
      </c>
      <c r="TKG1793" s="62">
        <v>53131609</v>
      </c>
      <c r="TKH1793" s="62">
        <v>53131609</v>
      </c>
      <c r="TKI1793" s="62">
        <v>53131609</v>
      </c>
      <c r="TKJ1793" s="62">
        <v>53131609</v>
      </c>
      <c r="TKK1793" s="62">
        <v>53131609</v>
      </c>
      <c r="TKL1793" s="62">
        <v>53131609</v>
      </c>
      <c r="TKM1793" s="62">
        <v>53131609</v>
      </c>
      <c r="TKN1793" s="62">
        <v>53131609</v>
      </c>
      <c r="TKO1793" s="62">
        <v>53131609</v>
      </c>
      <c r="TKP1793" s="62">
        <v>53131609</v>
      </c>
      <c r="TKQ1793" s="62">
        <v>53131609</v>
      </c>
      <c r="TKR1793" s="62">
        <v>53131609</v>
      </c>
      <c r="TKS1793" s="62">
        <v>53131609</v>
      </c>
      <c r="TKT1793" s="62">
        <v>53131609</v>
      </c>
      <c r="TKU1793" s="62">
        <v>53131609</v>
      </c>
      <c r="TKV1793" s="62">
        <v>53131609</v>
      </c>
      <c r="TKW1793" s="62">
        <v>53131609</v>
      </c>
      <c r="TKX1793" s="62">
        <v>53131609</v>
      </c>
      <c r="TKY1793" s="62">
        <v>53131609</v>
      </c>
      <c r="TKZ1793" s="62">
        <v>53131609</v>
      </c>
      <c r="TLA1793" s="62">
        <v>53131609</v>
      </c>
      <c r="TLB1793" s="62">
        <v>53131609</v>
      </c>
      <c r="TLC1793" s="62">
        <v>53131609</v>
      </c>
      <c r="TLD1793" s="62">
        <v>53131609</v>
      </c>
      <c r="TLE1793" s="62">
        <v>53131609</v>
      </c>
      <c r="TLF1793" s="62">
        <v>53131609</v>
      </c>
      <c r="TLG1793" s="62">
        <v>53131609</v>
      </c>
      <c r="TLH1793" s="62">
        <v>53131609</v>
      </c>
      <c r="TLI1793" s="62">
        <v>53131609</v>
      </c>
      <c r="TLJ1793" s="62">
        <v>53131609</v>
      </c>
      <c r="TLK1793" s="62">
        <v>53131609</v>
      </c>
      <c r="TLL1793" s="62">
        <v>53131609</v>
      </c>
      <c r="TLM1793" s="62">
        <v>53131609</v>
      </c>
      <c r="TLN1793" s="62">
        <v>53131609</v>
      </c>
      <c r="TLO1793" s="62">
        <v>53131609</v>
      </c>
      <c r="TLP1793" s="62">
        <v>53131609</v>
      </c>
      <c r="TLQ1793" s="62">
        <v>53131609</v>
      </c>
      <c r="TLR1793" s="62">
        <v>53131609</v>
      </c>
      <c r="TLS1793" s="62">
        <v>53131609</v>
      </c>
      <c r="TLT1793" s="62">
        <v>53131609</v>
      </c>
      <c r="TLU1793" s="62">
        <v>53131609</v>
      </c>
      <c r="TLV1793" s="62">
        <v>53131609</v>
      </c>
      <c r="TLW1793" s="62">
        <v>53131609</v>
      </c>
      <c r="TLX1793" s="62">
        <v>53131609</v>
      </c>
      <c r="TLY1793" s="62">
        <v>53131609</v>
      </c>
      <c r="TLZ1793" s="62">
        <v>53131609</v>
      </c>
      <c r="TMA1793" s="62">
        <v>53131609</v>
      </c>
      <c r="TMB1793" s="62">
        <v>53131609</v>
      </c>
      <c r="TMC1793" s="62">
        <v>53131609</v>
      </c>
      <c r="TMD1793" s="62">
        <v>53131609</v>
      </c>
      <c r="TME1793" s="62">
        <v>53131609</v>
      </c>
      <c r="TMF1793" s="62">
        <v>53131609</v>
      </c>
      <c r="TMG1793" s="62">
        <v>53131609</v>
      </c>
      <c r="TMH1793" s="62">
        <v>53131609</v>
      </c>
      <c r="TMI1793" s="62">
        <v>53131609</v>
      </c>
      <c r="TMJ1793" s="62">
        <v>53131609</v>
      </c>
      <c r="TMK1793" s="62">
        <v>53131609</v>
      </c>
      <c r="TML1793" s="62">
        <v>53131609</v>
      </c>
      <c r="TMM1793" s="62">
        <v>53131609</v>
      </c>
      <c r="TMN1793" s="62">
        <v>53131609</v>
      </c>
      <c r="TMO1793" s="62">
        <v>53131609</v>
      </c>
      <c r="TMP1793" s="62">
        <v>53131609</v>
      </c>
      <c r="TMQ1793" s="62">
        <v>53131609</v>
      </c>
      <c r="TMR1793" s="62">
        <v>53131609</v>
      </c>
      <c r="TMS1793" s="62">
        <v>53131609</v>
      </c>
      <c r="TMT1793" s="62">
        <v>53131609</v>
      </c>
      <c r="TMU1793" s="62">
        <v>53131609</v>
      </c>
      <c r="TMV1793" s="62">
        <v>53131609</v>
      </c>
      <c r="TMW1793" s="62">
        <v>53131609</v>
      </c>
      <c r="TMX1793" s="62">
        <v>53131609</v>
      </c>
      <c r="TMY1793" s="62">
        <v>53131609</v>
      </c>
      <c r="TMZ1793" s="62">
        <v>53131609</v>
      </c>
      <c r="TNA1793" s="62">
        <v>53131609</v>
      </c>
      <c r="TNB1793" s="62">
        <v>53131609</v>
      </c>
      <c r="TNC1793" s="62">
        <v>53131609</v>
      </c>
      <c r="TND1793" s="62">
        <v>53131609</v>
      </c>
      <c r="TNE1793" s="62">
        <v>53131609</v>
      </c>
      <c r="TNF1793" s="62">
        <v>53131609</v>
      </c>
      <c r="TNG1793" s="62">
        <v>53131609</v>
      </c>
      <c r="TNH1793" s="62">
        <v>53131609</v>
      </c>
      <c r="TNI1793" s="62">
        <v>53131609</v>
      </c>
      <c r="TNJ1793" s="62">
        <v>53131609</v>
      </c>
      <c r="TNK1793" s="62">
        <v>53131609</v>
      </c>
      <c r="TNL1793" s="62">
        <v>53131609</v>
      </c>
      <c r="TNM1793" s="62">
        <v>53131609</v>
      </c>
      <c r="TNN1793" s="62">
        <v>53131609</v>
      </c>
      <c r="TNO1793" s="62">
        <v>53131609</v>
      </c>
      <c r="TNP1793" s="62">
        <v>53131609</v>
      </c>
      <c r="TNQ1793" s="62">
        <v>53131609</v>
      </c>
      <c r="TNR1793" s="62">
        <v>53131609</v>
      </c>
      <c r="TNS1793" s="62">
        <v>53131609</v>
      </c>
      <c r="TNT1793" s="62">
        <v>53131609</v>
      </c>
      <c r="TNU1793" s="62">
        <v>53131609</v>
      </c>
      <c r="TNV1793" s="62">
        <v>53131609</v>
      </c>
      <c r="TNW1793" s="62">
        <v>53131609</v>
      </c>
      <c r="TNX1793" s="62">
        <v>53131609</v>
      </c>
      <c r="TNY1793" s="62">
        <v>53131609</v>
      </c>
      <c r="TNZ1793" s="62">
        <v>53131609</v>
      </c>
      <c r="TOA1793" s="62">
        <v>53131609</v>
      </c>
      <c r="TOB1793" s="62">
        <v>53131609</v>
      </c>
      <c r="TOC1793" s="62">
        <v>53131609</v>
      </c>
      <c r="TOD1793" s="62">
        <v>53131609</v>
      </c>
      <c r="TOE1793" s="62">
        <v>53131609</v>
      </c>
      <c r="TOF1793" s="62">
        <v>53131609</v>
      </c>
      <c r="TOG1793" s="62">
        <v>53131609</v>
      </c>
      <c r="TOH1793" s="62">
        <v>53131609</v>
      </c>
      <c r="TOI1793" s="62">
        <v>53131609</v>
      </c>
      <c r="TOJ1793" s="62">
        <v>53131609</v>
      </c>
      <c r="TOK1793" s="62">
        <v>53131609</v>
      </c>
      <c r="TOL1793" s="62">
        <v>53131609</v>
      </c>
      <c r="TOM1793" s="62">
        <v>53131609</v>
      </c>
      <c r="TON1793" s="62">
        <v>53131609</v>
      </c>
      <c r="TOO1793" s="62">
        <v>53131609</v>
      </c>
      <c r="TOP1793" s="62">
        <v>53131609</v>
      </c>
      <c r="TOQ1793" s="62">
        <v>53131609</v>
      </c>
      <c r="TOR1793" s="62">
        <v>53131609</v>
      </c>
      <c r="TOS1793" s="62">
        <v>53131609</v>
      </c>
      <c r="TOT1793" s="62">
        <v>53131609</v>
      </c>
      <c r="TOU1793" s="62">
        <v>53131609</v>
      </c>
      <c r="TOV1793" s="62">
        <v>53131609</v>
      </c>
      <c r="TOW1793" s="62">
        <v>53131609</v>
      </c>
      <c r="TOX1793" s="62">
        <v>53131609</v>
      </c>
      <c r="TOY1793" s="62">
        <v>53131609</v>
      </c>
      <c r="TOZ1793" s="62">
        <v>53131609</v>
      </c>
      <c r="TPA1793" s="62">
        <v>53131609</v>
      </c>
      <c r="TPB1793" s="62">
        <v>53131609</v>
      </c>
      <c r="TPC1793" s="62">
        <v>53131609</v>
      </c>
      <c r="TPD1793" s="62">
        <v>53131609</v>
      </c>
      <c r="TPE1793" s="62">
        <v>53131609</v>
      </c>
      <c r="TPF1793" s="62">
        <v>53131609</v>
      </c>
      <c r="TPG1793" s="62">
        <v>53131609</v>
      </c>
      <c r="TPH1793" s="62">
        <v>53131609</v>
      </c>
      <c r="TPI1793" s="62">
        <v>53131609</v>
      </c>
      <c r="TPJ1793" s="62">
        <v>53131609</v>
      </c>
      <c r="TPK1793" s="62">
        <v>53131609</v>
      </c>
      <c r="TPL1793" s="62">
        <v>53131609</v>
      </c>
      <c r="TPM1793" s="62">
        <v>53131609</v>
      </c>
      <c r="TPN1793" s="62">
        <v>53131609</v>
      </c>
      <c r="TPO1793" s="62">
        <v>53131609</v>
      </c>
      <c r="TPP1793" s="62">
        <v>53131609</v>
      </c>
      <c r="TPQ1793" s="62">
        <v>53131609</v>
      </c>
      <c r="TPR1793" s="62">
        <v>53131609</v>
      </c>
      <c r="TPS1793" s="62">
        <v>53131609</v>
      </c>
      <c r="TPT1793" s="62">
        <v>53131609</v>
      </c>
      <c r="TPU1793" s="62">
        <v>53131609</v>
      </c>
      <c r="TPV1793" s="62">
        <v>53131609</v>
      </c>
      <c r="TPW1793" s="62">
        <v>53131609</v>
      </c>
      <c r="TPX1793" s="62">
        <v>53131609</v>
      </c>
      <c r="TPY1793" s="62">
        <v>53131609</v>
      </c>
      <c r="TPZ1793" s="62">
        <v>53131609</v>
      </c>
      <c r="TQA1793" s="62">
        <v>53131609</v>
      </c>
      <c r="TQB1793" s="62">
        <v>53131609</v>
      </c>
      <c r="TQC1793" s="62">
        <v>53131609</v>
      </c>
      <c r="TQD1793" s="62">
        <v>53131609</v>
      </c>
      <c r="TQE1793" s="62">
        <v>53131609</v>
      </c>
      <c r="TQF1793" s="62">
        <v>53131609</v>
      </c>
      <c r="TQG1793" s="62">
        <v>53131609</v>
      </c>
      <c r="TQH1793" s="62">
        <v>53131609</v>
      </c>
      <c r="TQI1793" s="62">
        <v>53131609</v>
      </c>
      <c r="TQJ1793" s="62">
        <v>53131609</v>
      </c>
      <c r="TQK1793" s="62">
        <v>53131609</v>
      </c>
      <c r="TQL1793" s="62">
        <v>53131609</v>
      </c>
      <c r="TQM1793" s="62">
        <v>53131609</v>
      </c>
      <c r="TQN1793" s="62">
        <v>53131609</v>
      </c>
      <c r="TQO1793" s="62">
        <v>53131609</v>
      </c>
      <c r="TQP1793" s="62">
        <v>53131609</v>
      </c>
      <c r="TQQ1793" s="62">
        <v>53131609</v>
      </c>
      <c r="TQR1793" s="62">
        <v>53131609</v>
      </c>
      <c r="TQS1793" s="62">
        <v>53131609</v>
      </c>
      <c r="TQT1793" s="62">
        <v>53131609</v>
      </c>
      <c r="TQU1793" s="62">
        <v>53131609</v>
      </c>
      <c r="TQV1793" s="62">
        <v>53131609</v>
      </c>
      <c r="TQW1793" s="62">
        <v>53131609</v>
      </c>
      <c r="TQX1793" s="62">
        <v>53131609</v>
      </c>
      <c r="TQY1793" s="62">
        <v>53131609</v>
      </c>
      <c r="TQZ1793" s="62">
        <v>53131609</v>
      </c>
      <c r="TRA1793" s="62">
        <v>53131609</v>
      </c>
      <c r="TRB1793" s="62">
        <v>53131609</v>
      </c>
      <c r="TRC1793" s="62">
        <v>53131609</v>
      </c>
      <c r="TRD1793" s="62">
        <v>53131609</v>
      </c>
      <c r="TRE1793" s="62">
        <v>53131609</v>
      </c>
      <c r="TRF1793" s="62">
        <v>53131609</v>
      </c>
      <c r="TRG1793" s="62">
        <v>53131609</v>
      </c>
      <c r="TRH1793" s="62">
        <v>53131609</v>
      </c>
      <c r="TRI1793" s="62">
        <v>53131609</v>
      </c>
      <c r="TRJ1793" s="62">
        <v>53131609</v>
      </c>
      <c r="TRK1793" s="62">
        <v>53131609</v>
      </c>
      <c r="TRL1793" s="62">
        <v>53131609</v>
      </c>
      <c r="TRM1793" s="62">
        <v>53131609</v>
      </c>
      <c r="TRN1793" s="62">
        <v>53131609</v>
      </c>
      <c r="TRO1793" s="62">
        <v>53131609</v>
      </c>
      <c r="TRP1793" s="62">
        <v>53131609</v>
      </c>
      <c r="TRQ1793" s="62">
        <v>53131609</v>
      </c>
      <c r="TRR1793" s="62">
        <v>53131609</v>
      </c>
      <c r="TRS1793" s="62">
        <v>53131609</v>
      </c>
      <c r="TRT1793" s="62">
        <v>53131609</v>
      </c>
      <c r="TRU1793" s="62">
        <v>53131609</v>
      </c>
      <c r="TRV1793" s="62">
        <v>53131609</v>
      </c>
      <c r="TRW1793" s="62">
        <v>53131609</v>
      </c>
      <c r="TRX1793" s="62">
        <v>53131609</v>
      </c>
      <c r="TRY1793" s="62">
        <v>53131609</v>
      </c>
      <c r="TRZ1793" s="62">
        <v>53131609</v>
      </c>
      <c r="TSA1793" s="62">
        <v>53131609</v>
      </c>
      <c r="TSB1793" s="62">
        <v>53131609</v>
      </c>
      <c r="TSC1793" s="62">
        <v>53131609</v>
      </c>
      <c r="TSD1793" s="62">
        <v>53131609</v>
      </c>
      <c r="TSE1793" s="62">
        <v>53131609</v>
      </c>
      <c r="TSF1793" s="62">
        <v>53131609</v>
      </c>
      <c r="TSG1793" s="62">
        <v>53131609</v>
      </c>
      <c r="TSH1793" s="62">
        <v>53131609</v>
      </c>
      <c r="TSI1793" s="62">
        <v>53131609</v>
      </c>
      <c r="TSJ1793" s="62">
        <v>53131609</v>
      </c>
      <c r="TSK1793" s="62">
        <v>53131609</v>
      </c>
      <c r="TSL1793" s="62">
        <v>53131609</v>
      </c>
      <c r="TSM1793" s="62">
        <v>53131609</v>
      </c>
      <c r="TSN1793" s="62">
        <v>53131609</v>
      </c>
      <c r="TSO1793" s="62">
        <v>53131609</v>
      </c>
      <c r="TSP1793" s="62">
        <v>53131609</v>
      </c>
      <c r="TSQ1793" s="62">
        <v>53131609</v>
      </c>
      <c r="TSR1793" s="62">
        <v>53131609</v>
      </c>
      <c r="TSS1793" s="62">
        <v>53131609</v>
      </c>
      <c r="TST1793" s="62">
        <v>53131609</v>
      </c>
      <c r="TSU1793" s="62">
        <v>53131609</v>
      </c>
      <c r="TSV1793" s="62">
        <v>53131609</v>
      </c>
      <c r="TSW1793" s="62">
        <v>53131609</v>
      </c>
      <c r="TSX1793" s="62">
        <v>53131609</v>
      </c>
      <c r="TSY1793" s="62">
        <v>53131609</v>
      </c>
      <c r="TSZ1793" s="62">
        <v>53131609</v>
      </c>
      <c r="TTA1793" s="62">
        <v>53131609</v>
      </c>
      <c r="TTB1793" s="62">
        <v>53131609</v>
      </c>
      <c r="TTC1793" s="62">
        <v>53131609</v>
      </c>
      <c r="TTD1793" s="62">
        <v>53131609</v>
      </c>
      <c r="TTE1793" s="62">
        <v>53131609</v>
      </c>
      <c r="TTF1793" s="62">
        <v>53131609</v>
      </c>
      <c r="TTG1793" s="62">
        <v>53131609</v>
      </c>
      <c r="TTH1793" s="62">
        <v>53131609</v>
      </c>
      <c r="TTI1793" s="62">
        <v>53131609</v>
      </c>
      <c r="TTJ1793" s="62">
        <v>53131609</v>
      </c>
      <c r="TTK1793" s="62">
        <v>53131609</v>
      </c>
      <c r="TTL1793" s="62">
        <v>53131609</v>
      </c>
      <c r="TTM1793" s="62">
        <v>53131609</v>
      </c>
      <c r="TTN1793" s="62">
        <v>53131609</v>
      </c>
      <c r="TTO1793" s="62">
        <v>53131609</v>
      </c>
      <c r="TTP1793" s="62">
        <v>53131609</v>
      </c>
      <c r="TTQ1793" s="62">
        <v>53131609</v>
      </c>
      <c r="TTR1793" s="62">
        <v>53131609</v>
      </c>
      <c r="TTS1793" s="62">
        <v>53131609</v>
      </c>
      <c r="TTT1793" s="62">
        <v>53131609</v>
      </c>
      <c r="TTU1793" s="62">
        <v>53131609</v>
      </c>
      <c r="TTV1793" s="62">
        <v>53131609</v>
      </c>
      <c r="TTW1793" s="62">
        <v>53131609</v>
      </c>
      <c r="TTX1793" s="62">
        <v>53131609</v>
      </c>
      <c r="TTY1793" s="62">
        <v>53131609</v>
      </c>
      <c r="TTZ1793" s="62">
        <v>53131609</v>
      </c>
      <c r="TUA1793" s="62">
        <v>53131609</v>
      </c>
      <c r="TUB1793" s="62">
        <v>53131609</v>
      </c>
      <c r="TUC1793" s="62">
        <v>53131609</v>
      </c>
      <c r="TUD1793" s="62">
        <v>53131609</v>
      </c>
      <c r="TUE1793" s="62">
        <v>53131609</v>
      </c>
      <c r="TUF1793" s="62">
        <v>53131609</v>
      </c>
      <c r="TUG1793" s="62">
        <v>53131609</v>
      </c>
      <c r="TUH1793" s="62">
        <v>53131609</v>
      </c>
      <c r="TUI1793" s="62">
        <v>53131609</v>
      </c>
      <c r="TUJ1793" s="62">
        <v>53131609</v>
      </c>
      <c r="TUK1793" s="62">
        <v>53131609</v>
      </c>
      <c r="TUL1793" s="62">
        <v>53131609</v>
      </c>
      <c r="TUM1793" s="62">
        <v>53131609</v>
      </c>
      <c r="TUN1793" s="62">
        <v>53131609</v>
      </c>
      <c r="TUO1793" s="62">
        <v>53131609</v>
      </c>
      <c r="TUP1793" s="62">
        <v>53131609</v>
      </c>
      <c r="TUQ1793" s="62">
        <v>53131609</v>
      </c>
      <c r="TUR1793" s="62">
        <v>53131609</v>
      </c>
      <c r="TUS1793" s="62">
        <v>53131609</v>
      </c>
      <c r="TUT1793" s="62">
        <v>53131609</v>
      </c>
      <c r="TUU1793" s="62">
        <v>53131609</v>
      </c>
      <c r="TUV1793" s="62">
        <v>53131609</v>
      </c>
      <c r="TUW1793" s="62">
        <v>53131609</v>
      </c>
      <c r="TUX1793" s="62">
        <v>53131609</v>
      </c>
      <c r="TUY1793" s="62">
        <v>53131609</v>
      </c>
      <c r="TUZ1793" s="62">
        <v>53131609</v>
      </c>
      <c r="TVA1793" s="62">
        <v>53131609</v>
      </c>
      <c r="TVB1793" s="62">
        <v>53131609</v>
      </c>
      <c r="TVC1793" s="62">
        <v>53131609</v>
      </c>
      <c r="TVD1793" s="62">
        <v>53131609</v>
      </c>
      <c r="TVE1793" s="62">
        <v>53131609</v>
      </c>
      <c r="TVF1793" s="62">
        <v>53131609</v>
      </c>
      <c r="TVG1793" s="62">
        <v>53131609</v>
      </c>
      <c r="TVH1793" s="62">
        <v>53131609</v>
      </c>
      <c r="TVI1793" s="62">
        <v>53131609</v>
      </c>
      <c r="TVJ1793" s="62">
        <v>53131609</v>
      </c>
      <c r="TVK1793" s="62">
        <v>53131609</v>
      </c>
      <c r="TVL1793" s="62">
        <v>53131609</v>
      </c>
      <c r="TVM1793" s="62">
        <v>53131609</v>
      </c>
      <c r="TVN1793" s="62">
        <v>53131609</v>
      </c>
      <c r="TVO1793" s="62">
        <v>53131609</v>
      </c>
      <c r="TVP1793" s="62">
        <v>53131609</v>
      </c>
      <c r="TVQ1793" s="62">
        <v>53131609</v>
      </c>
      <c r="TVR1793" s="62">
        <v>53131609</v>
      </c>
      <c r="TVS1793" s="62">
        <v>53131609</v>
      </c>
      <c r="TVT1793" s="62">
        <v>53131609</v>
      </c>
      <c r="TVU1793" s="62">
        <v>53131609</v>
      </c>
      <c r="TVV1793" s="62">
        <v>53131609</v>
      </c>
      <c r="TVW1793" s="62">
        <v>53131609</v>
      </c>
      <c r="TVX1793" s="62">
        <v>53131609</v>
      </c>
      <c r="TVY1793" s="62">
        <v>53131609</v>
      </c>
      <c r="TVZ1793" s="62">
        <v>53131609</v>
      </c>
      <c r="TWA1793" s="62">
        <v>53131609</v>
      </c>
      <c r="TWB1793" s="62">
        <v>53131609</v>
      </c>
      <c r="TWC1793" s="62">
        <v>53131609</v>
      </c>
      <c r="TWD1793" s="62">
        <v>53131609</v>
      </c>
      <c r="TWE1793" s="62">
        <v>53131609</v>
      </c>
      <c r="TWF1793" s="62">
        <v>53131609</v>
      </c>
      <c r="TWG1793" s="62">
        <v>53131609</v>
      </c>
      <c r="TWH1793" s="62">
        <v>53131609</v>
      </c>
      <c r="TWI1793" s="62">
        <v>53131609</v>
      </c>
      <c r="TWJ1793" s="62">
        <v>53131609</v>
      </c>
      <c r="TWK1793" s="62">
        <v>53131609</v>
      </c>
      <c r="TWL1793" s="62">
        <v>53131609</v>
      </c>
      <c r="TWM1793" s="62">
        <v>53131609</v>
      </c>
      <c r="TWN1793" s="62">
        <v>53131609</v>
      </c>
      <c r="TWO1793" s="62">
        <v>53131609</v>
      </c>
      <c r="TWP1793" s="62">
        <v>53131609</v>
      </c>
      <c r="TWQ1793" s="62">
        <v>53131609</v>
      </c>
      <c r="TWR1793" s="62">
        <v>53131609</v>
      </c>
      <c r="TWS1793" s="62">
        <v>53131609</v>
      </c>
      <c r="TWT1793" s="62">
        <v>53131609</v>
      </c>
      <c r="TWU1793" s="62">
        <v>53131609</v>
      </c>
      <c r="TWV1793" s="62">
        <v>53131609</v>
      </c>
      <c r="TWW1793" s="62">
        <v>53131609</v>
      </c>
      <c r="TWX1793" s="62">
        <v>53131609</v>
      </c>
      <c r="TWY1793" s="62">
        <v>53131609</v>
      </c>
      <c r="TWZ1793" s="62">
        <v>53131609</v>
      </c>
      <c r="TXA1793" s="62">
        <v>53131609</v>
      </c>
      <c r="TXB1793" s="62">
        <v>53131609</v>
      </c>
      <c r="TXC1793" s="62">
        <v>53131609</v>
      </c>
      <c r="TXD1793" s="62">
        <v>53131609</v>
      </c>
      <c r="TXE1793" s="62">
        <v>53131609</v>
      </c>
      <c r="TXF1793" s="62">
        <v>53131609</v>
      </c>
      <c r="TXG1793" s="62">
        <v>53131609</v>
      </c>
      <c r="TXH1793" s="62">
        <v>53131609</v>
      </c>
      <c r="TXI1793" s="62">
        <v>53131609</v>
      </c>
      <c r="TXJ1793" s="62">
        <v>53131609</v>
      </c>
      <c r="TXK1793" s="62">
        <v>53131609</v>
      </c>
      <c r="TXL1793" s="62">
        <v>53131609</v>
      </c>
      <c r="TXM1793" s="62">
        <v>53131609</v>
      </c>
      <c r="TXN1793" s="62">
        <v>53131609</v>
      </c>
      <c r="TXO1793" s="62">
        <v>53131609</v>
      </c>
      <c r="TXP1793" s="62">
        <v>53131609</v>
      </c>
      <c r="TXQ1793" s="62">
        <v>53131609</v>
      </c>
      <c r="TXR1793" s="62">
        <v>53131609</v>
      </c>
      <c r="TXS1793" s="62">
        <v>53131609</v>
      </c>
      <c r="TXT1793" s="62">
        <v>53131609</v>
      </c>
      <c r="TXU1793" s="62">
        <v>53131609</v>
      </c>
      <c r="TXV1793" s="62">
        <v>53131609</v>
      </c>
      <c r="TXW1793" s="62">
        <v>53131609</v>
      </c>
      <c r="TXX1793" s="62">
        <v>53131609</v>
      </c>
      <c r="TXY1793" s="62">
        <v>53131609</v>
      </c>
      <c r="TXZ1793" s="62">
        <v>53131609</v>
      </c>
      <c r="TYA1793" s="62">
        <v>53131609</v>
      </c>
      <c r="TYB1793" s="62">
        <v>53131609</v>
      </c>
      <c r="TYC1793" s="62">
        <v>53131609</v>
      </c>
      <c r="TYD1793" s="62">
        <v>53131609</v>
      </c>
      <c r="TYE1793" s="62">
        <v>53131609</v>
      </c>
      <c r="TYF1793" s="62">
        <v>53131609</v>
      </c>
      <c r="TYG1793" s="62">
        <v>53131609</v>
      </c>
      <c r="TYH1793" s="62">
        <v>53131609</v>
      </c>
      <c r="TYI1793" s="62">
        <v>53131609</v>
      </c>
      <c r="TYJ1793" s="62">
        <v>53131609</v>
      </c>
      <c r="TYK1793" s="62">
        <v>53131609</v>
      </c>
      <c r="TYL1793" s="62">
        <v>53131609</v>
      </c>
      <c r="TYM1793" s="62">
        <v>53131609</v>
      </c>
      <c r="TYN1793" s="62">
        <v>53131609</v>
      </c>
      <c r="TYO1793" s="62">
        <v>53131609</v>
      </c>
      <c r="TYP1793" s="62">
        <v>53131609</v>
      </c>
      <c r="TYQ1793" s="62">
        <v>53131609</v>
      </c>
      <c r="TYR1793" s="62">
        <v>53131609</v>
      </c>
      <c r="TYS1793" s="62">
        <v>53131609</v>
      </c>
      <c r="TYT1793" s="62">
        <v>53131609</v>
      </c>
      <c r="TYU1793" s="62">
        <v>53131609</v>
      </c>
      <c r="TYV1793" s="62">
        <v>53131609</v>
      </c>
      <c r="TYW1793" s="62">
        <v>53131609</v>
      </c>
      <c r="TYX1793" s="62">
        <v>53131609</v>
      </c>
      <c r="TYY1793" s="62">
        <v>53131609</v>
      </c>
      <c r="TYZ1793" s="62">
        <v>53131609</v>
      </c>
      <c r="TZA1793" s="62">
        <v>53131609</v>
      </c>
      <c r="TZB1793" s="62">
        <v>53131609</v>
      </c>
      <c r="TZC1793" s="62">
        <v>53131609</v>
      </c>
      <c r="TZD1793" s="62">
        <v>53131609</v>
      </c>
      <c r="TZE1793" s="62">
        <v>53131609</v>
      </c>
      <c r="TZF1793" s="62">
        <v>53131609</v>
      </c>
      <c r="TZG1793" s="62">
        <v>53131609</v>
      </c>
      <c r="TZH1793" s="62">
        <v>53131609</v>
      </c>
      <c r="TZI1793" s="62">
        <v>53131609</v>
      </c>
      <c r="TZJ1793" s="62">
        <v>53131609</v>
      </c>
      <c r="TZK1793" s="62">
        <v>53131609</v>
      </c>
      <c r="TZL1793" s="62">
        <v>53131609</v>
      </c>
      <c r="TZM1793" s="62">
        <v>53131609</v>
      </c>
      <c r="TZN1793" s="62">
        <v>53131609</v>
      </c>
      <c r="TZO1793" s="62">
        <v>53131609</v>
      </c>
      <c r="TZP1793" s="62">
        <v>53131609</v>
      </c>
      <c r="TZQ1793" s="62">
        <v>53131609</v>
      </c>
      <c r="TZR1793" s="62">
        <v>53131609</v>
      </c>
      <c r="TZS1793" s="62">
        <v>53131609</v>
      </c>
      <c r="TZT1793" s="62">
        <v>53131609</v>
      </c>
      <c r="TZU1793" s="62">
        <v>53131609</v>
      </c>
      <c r="TZV1793" s="62">
        <v>53131609</v>
      </c>
      <c r="TZW1793" s="62">
        <v>53131609</v>
      </c>
      <c r="TZX1793" s="62">
        <v>53131609</v>
      </c>
      <c r="TZY1793" s="62">
        <v>53131609</v>
      </c>
      <c r="TZZ1793" s="62">
        <v>53131609</v>
      </c>
      <c r="UAA1793" s="62">
        <v>53131609</v>
      </c>
      <c r="UAB1793" s="62">
        <v>53131609</v>
      </c>
      <c r="UAC1793" s="62">
        <v>53131609</v>
      </c>
      <c r="UAD1793" s="62">
        <v>53131609</v>
      </c>
      <c r="UAE1793" s="62">
        <v>53131609</v>
      </c>
      <c r="UAF1793" s="62">
        <v>53131609</v>
      </c>
      <c r="UAG1793" s="62">
        <v>53131609</v>
      </c>
      <c r="UAH1793" s="62">
        <v>53131609</v>
      </c>
      <c r="UAI1793" s="62">
        <v>53131609</v>
      </c>
      <c r="UAJ1793" s="62">
        <v>53131609</v>
      </c>
      <c r="UAK1793" s="62">
        <v>53131609</v>
      </c>
      <c r="UAL1793" s="62">
        <v>53131609</v>
      </c>
      <c r="UAM1793" s="62">
        <v>53131609</v>
      </c>
      <c r="UAN1793" s="62">
        <v>53131609</v>
      </c>
      <c r="UAO1793" s="62">
        <v>53131609</v>
      </c>
      <c r="UAP1793" s="62">
        <v>53131609</v>
      </c>
      <c r="UAQ1793" s="62">
        <v>53131609</v>
      </c>
      <c r="UAR1793" s="62">
        <v>53131609</v>
      </c>
      <c r="UAS1793" s="62">
        <v>53131609</v>
      </c>
      <c r="UAT1793" s="62">
        <v>53131609</v>
      </c>
      <c r="UAU1793" s="62">
        <v>53131609</v>
      </c>
      <c r="UAV1793" s="62">
        <v>53131609</v>
      </c>
      <c r="UAW1793" s="62">
        <v>53131609</v>
      </c>
      <c r="UAX1793" s="62">
        <v>53131609</v>
      </c>
      <c r="UAY1793" s="62">
        <v>53131609</v>
      </c>
      <c r="UAZ1793" s="62">
        <v>53131609</v>
      </c>
      <c r="UBA1793" s="62">
        <v>53131609</v>
      </c>
      <c r="UBB1793" s="62">
        <v>53131609</v>
      </c>
      <c r="UBC1793" s="62">
        <v>53131609</v>
      </c>
      <c r="UBD1793" s="62">
        <v>53131609</v>
      </c>
      <c r="UBE1793" s="62">
        <v>53131609</v>
      </c>
      <c r="UBF1793" s="62">
        <v>53131609</v>
      </c>
      <c r="UBG1793" s="62">
        <v>53131609</v>
      </c>
      <c r="UBH1793" s="62">
        <v>53131609</v>
      </c>
      <c r="UBI1793" s="62">
        <v>53131609</v>
      </c>
      <c r="UBJ1793" s="62">
        <v>53131609</v>
      </c>
      <c r="UBK1793" s="62">
        <v>53131609</v>
      </c>
      <c r="UBL1793" s="62">
        <v>53131609</v>
      </c>
      <c r="UBM1793" s="62">
        <v>53131609</v>
      </c>
      <c r="UBN1793" s="62">
        <v>53131609</v>
      </c>
      <c r="UBO1793" s="62">
        <v>53131609</v>
      </c>
      <c r="UBP1793" s="62">
        <v>53131609</v>
      </c>
      <c r="UBQ1793" s="62">
        <v>53131609</v>
      </c>
      <c r="UBR1793" s="62">
        <v>53131609</v>
      </c>
      <c r="UBS1793" s="62">
        <v>53131609</v>
      </c>
      <c r="UBT1793" s="62">
        <v>53131609</v>
      </c>
      <c r="UBU1793" s="62">
        <v>53131609</v>
      </c>
      <c r="UBV1793" s="62">
        <v>53131609</v>
      </c>
      <c r="UBW1793" s="62">
        <v>53131609</v>
      </c>
      <c r="UBX1793" s="62">
        <v>53131609</v>
      </c>
      <c r="UBY1793" s="62">
        <v>53131609</v>
      </c>
      <c r="UBZ1793" s="62">
        <v>53131609</v>
      </c>
      <c r="UCA1793" s="62">
        <v>53131609</v>
      </c>
      <c r="UCB1793" s="62">
        <v>53131609</v>
      </c>
      <c r="UCC1793" s="62">
        <v>53131609</v>
      </c>
      <c r="UCD1793" s="62">
        <v>53131609</v>
      </c>
      <c r="UCE1793" s="62">
        <v>53131609</v>
      </c>
      <c r="UCF1793" s="62">
        <v>53131609</v>
      </c>
      <c r="UCG1793" s="62">
        <v>53131609</v>
      </c>
      <c r="UCH1793" s="62">
        <v>53131609</v>
      </c>
      <c r="UCI1793" s="62">
        <v>53131609</v>
      </c>
      <c r="UCJ1793" s="62">
        <v>53131609</v>
      </c>
      <c r="UCK1793" s="62">
        <v>53131609</v>
      </c>
      <c r="UCL1793" s="62">
        <v>53131609</v>
      </c>
      <c r="UCM1793" s="62">
        <v>53131609</v>
      </c>
      <c r="UCN1793" s="62">
        <v>53131609</v>
      </c>
      <c r="UCO1793" s="62">
        <v>53131609</v>
      </c>
      <c r="UCP1793" s="62">
        <v>53131609</v>
      </c>
      <c r="UCQ1793" s="62">
        <v>53131609</v>
      </c>
      <c r="UCR1793" s="62">
        <v>53131609</v>
      </c>
      <c r="UCS1793" s="62">
        <v>53131609</v>
      </c>
      <c r="UCT1793" s="62">
        <v>53131609</v>
      </c>
      <c r="UCU1793" s="62">
        <v>53131609</v>
      </c>
      <c r="UCV1793" s="62">
        <v>53131609</v>
      </c>
      <c r="UCW1793" s="62">
        <v>53131609</v>
      </c>
      <c r="UCX1793" s="62">
        <v>53131609</v>
      </c>
      <c r="UCY1793" s="62">
        <v>53131609</v>
      </c>
      <c r="UCZ1793" s="62">
        <v>53131609</v>
      </c>
      <c r="UDA1793" s="62">
        <v>53131609</v>
      </c>
      <c r="UDB1793" s="62">
        <v>53131609</v>
      </c>
      <c r="UDC1793" s="62">
        <v>53131609</v>
      </c>
      <c r="UDD1793" s="62">
        <v>53131609</v>
      </c>
      <c r="UDE1793" s="62">
        <v>53131609</v>
      </c>
      <c r="UDF1793" s="62">
        <v>53131609</v>
      </c>
      <c r="UDG1793" s="62">
        <v>53131609</v>
      </c>
      <c r="UDH1793" s="62">
        <v>53131609</v>
      </c>
      <c r="UDI1793" s="62">
        <v>53131609</v>
      </c>
      <c r="UDJ1793" s="62">
        <v>53131609</v>
      </c>
      <c r="UDK1793" s="62">
        <v>53131609</v>
      </c>
      <c r="UDL1793" s="62">
        <v>53131609</v>
      </c>
      <c r="UDM1793" s="62">
        <v>53131609</v>
      </c>
      <c r="UDN1793" s="62">
        <v>53131609</v>
      </c>
      <c r="UDO1793" s="62">
        <v>53131609</v>
      </c>
      <c r="UDP1793" s="62">
        <v>53131609</v>
      </c>
      <c r="UDQ1793" s="62">
        <v>53131609</v>
      </c>
      <c r="UDR1793" s="62">
        <v>53131609</v>
      </c>
      <c r="UDS1793" s="62">
        <v>53131609</v>
      </c>
      <c r="UDT1793" s="62">
        <v>53131609</v>
      </c>
      <c r="UDU1793" s="62">
        <v>53131609</v>
      </c>
      <c r="UDV1793" s="62">
        <v>53131609</v>
      </c>
      <c r="UDW1793" s="62">
        <v>53131609</v>
      </c>
      <c r="UDX1793" s="62">
        <v>53131609</v>
      </c>
      <c r="UDY1793" s="62">
        <v>53131609</v>
      </c>
      <c r="UDZ1793" s="62">
        <v>53131609</v>
      </c>
      <c r="UEA1793" s="62">
        <v>53131609</v>
      </c>
      <c r="UEB1793" s="62">
        <v>53131609</v>
      </c>
      <c r="UEC1793" s="62">
        <v>53131609</v>
      </c>
      <c r="UED1793" s="62">
        <v>53131609</v>
      </c>
      <c r="UEE1793" s="62">
        <v>53131609</v>
      </c>
      <c r="UEF1793" s="62">
        <v>53131609</v>
      </c>
      <c r="UEG1793" s="62">
        <v>53131609</v>
      </c>
      <c r="UEH1793" s="62">
        <v>53131609</v>
      </c>
      <c r="UEI1793" s="62">
        <v>53131609</v>
      </c>
      <c r="UEJ1793" s="62">
        <v>53131609</v>
      </c>
      <c r="UEK1793" s="62">
        <v>53131609</v>
      </c>
      <c r="UEL1793" s="62">
        <v>53131609</v>
      </c>
      <c r="UEM1793" s="62">
        <v>53131609</v>
      </c>
      <c r="UEN1793" s="62">
        <v>53131609</v>
      </c>
      <c r="UEO1793" s="62">
        <v>53131609</v>
      </c>
      <c r="UEP1793" s="62">
        <v>53131609</v>
      </c>
      <c r="UEQ1793" s="62">
        <v>53131609</v>
      </c>
      <c r="UER1793" s="62">
        <v>53131609</v>
      </c>
      <c r="UES1793" s="62">
        <v>53131609</v>
      </c>
      <c r="UET1793" s="62">
        <v>53131609</v>
      </c>
      <c r="UEU1793" s="62">
        <v>53131609</v>
      </c>
      <c r="UEV1793" s="62">
        <v>53131609</v>
      </c>
      <c r="UEW1793" s="62">
        <v>53131609</v>
      </c>
      <c r="UEX1793" s="62">
        <v>53131609</v>
      </c>
      <c r="UEY1793" s="62">
        <v>53131609</v>
      </c>
      <c r="UEZ1793" s="62">
        <v>53131609</v>
      </c>
      <c r="UFA1793" s="62">
        <v>53131609</v>
      </c>
      <c r="UFB1793" s="62">
        <v>53131609</v>
      </c>
      <c r="UFC1793" s="62">
        <v>53131609</v>
      </c>
      <c r="UFD1793" s="62">
        <v>53131609</v>
      </c>
      <c r="UFE1793" s="62">
        <v>53131609</v>
      </c>
      <c r="UFF1793" s="62">
        <v>53131609</v>
      </c>
      <c r="UFG1793" s="62">
        <v>53131609</v>
      </c>
      <c r="UFH1793" s="62">
        <v>53131609</v>
      </c>
      <c r="UFI1793" s="62">
        <v>53131609</v>
      </c>
      <c r="UFJ1793" s="62">
        <v>53131609</v>
      </c>
      <c r="UFK1793" s="62">
        <v>53131609</v>
      </c>
      <c r="UFL1793" s="62">
        <v>53131609</v>
      </c>
      <c r="UFM1793" s="62">
        <v>53131609</v>
      </c>
      <c r="UFN1793" s="62">
        <v>53131609</v>
      </c>
      <c r="UFO1793" s="62">
        <v>53131609</v>
      </c>
      <c r="UFP1793" s="62">
        <v>53131609</v>
      </c>
      <c r="UFQ1793" s="62">
        <v>53131609</v>
      </c>
      <c r="UFR1793" s="62">
        <v>53131609</v>
      </c>
      <c r="UFS1793" s="62">
        <v>53131609</v>
      </c>
      <c r="UFT1793" s="62">
        <v>53131609</v>
      </c>
      <c r="UFU1793" s="62">
        <v>53131609</v>
      </c>
      <c r="UFV1793" s="62">
        <v>53131609</v>
      </c>
      <c r="UFW1793" s="62">
        <v>53131609</v>
      </c>
      <c r="UFX1793" s="62">
        <v>53131609</v>
      </c>
      <c r="UFY1793" s="62">
        <v>53131609</v>
      </c>
      <c r="UFZ1793" s="62">
        <v>53131609</v>
      </c>
      <c r="UGA1793" s="62">
        <v>53131609</v>
      </c>
      <c r="UGB1793" s="62">
        <v>53131609</v>
      </c>
      <c r="UGC1793" s="62">
        <v>53131609</v>
      </c>
      <c r="UGD1793" s="62">
        <v>53131609</v>
      </c>
      <c r="UGE1793" s="62">
        <v>53131609</v>
      </c>
      <c r="UGF1793" s="62">
        <v>53131609</v>
      </c>
      <c r="UGG1793" s="62">
        <v>53131609</v>
      </c>
      <c r="UGH1793" s="62">
        <v>53131609</v>
      </c>
      <c r="UGI1793" s="62">
        <v>53131609</v>
      </c>
      <c r="UGJ1793" s="62">
        <v>53131609</v>
      </c>
      <c r="UGK1793" s="62">
        <v>53131609</v>
      </c>
      <c r="UGL1793" s="62">
        <v>53131609</v>
      </c>
      <c r="UGM1793" s="62">
        <v>53131609</v>
      </c>
      <c r="UGN1793" s="62">
        <v>53131609</v>
      </c>
      <c r="UGO1793" s="62">
        <v>53131609</v>
      </c>
      <c r="UGP1793" s="62">
        <v>53131609</v>
      </c>
      <c r="UGQ1793" s="62">
        <v>53131609</v>
      </c>
      <c r="UGR1793" s="62">
        <v>53131609</v>
      </c>
      <c r="UGS1793" s="62">
        <v>53131609</v>
      </c>
      <c r="UGT1793" s="62">
        <v>53131609</v>
      </c>
      <c r="UGU1793" s="62">
        <v>53131609</v>
      </c>
      <c r="UGV1793" s="62">
        <v>53131609</v>
      </c>
      <c r="UGW1793" s="62">
        <v>53131609</v>
      </c>
      <c r="UGX1793" s="62">
        <v>53131609</v>
      </c>
      <c r="UGY1793" s="62">
        <v>53131609</v>
      </c>
      <c r="UGZ1793" s="62">
        <v>53131609</v>
      </c>
      <c r="UHA1793" s="62">
        <v>53131609</v>
      </c>
      <c r="UHB1793" s="62">
        <v>53131609</v>
      </c>
      <c r="UHC1793" s="62">
        <v>53131609</v>
      </c>
      <c r="UHD1793" s="62">
        <v>53131609</v>
      </c>
      <c r="UHE1793" s="62">
        <v>53131609</v>
      </c>
      <c r="UHF1793" s="62">
        <v>53131609</v>
      </c>
      <c r="UHG1793" s="62">
        <v>53131609</v>
      </c>
      <c r="UHH1793" s="62">
        <v>53131609</v>
      </c>
      <c r="UHI1793" s="62">
        <v>53131609</v>
      </c>
      <c r="UHJ1793" s="62">
        <v>53131609</v>
      </c>
      <c r="UHK1793" s="62">
        <v>53131609</v>
      </c>
      <c r="UHL1793" s="62">
        <v>53131609</v>
      </c>
      <c r="UHM1793" s="62">
        <v>53131609</v>
      </c>
      <c r="UHN1793" s="62">
        <v>53131609</v>
      </c>
      <c r="UHO1793" s="62">
        <v>53131609</v>
      </c>
      <c r="UHP1793" s="62">
        <v>53131609</v>
      </c>
      <c r="UHQ1793" s="62">
        <v>53131609</v>
      </c>
      <c r="UHR1793" s="62">
        <v>53131609</v>
      </c>
      <c r="UHS1793" s="62">
        <v>53131609</v>
      </c>
      <c r="UHT1793" s="62">
        <v>53131609</v>
      </c>
      <c r="UHU1793" s="62">
        <v>53131609</v>
      </c>
      <c r="UHV1793" s="62">
        <v>53131609</v>
      </c>
      <c r="UHW1793" s="62">
        <v>53131609</v>
      </c>
      <c r="UHX1793" s="62">
        <v>53131609</v>
      </c>
      <c r="UHY1793" s="62">
        <v>53131609</v>
      </c>
      <c r="UHZ1793" s="62">
        <v>53131609</v>
      </c>
      <c r="UIA1793" s="62">
        <v>53131609</v>
      </c>
      <c r="UIB1793" s="62">
        <v>53131609</v>
      </c>
      <c r="UIC1793" s="62">
        <v>53131609</v>
      </c>
      <c r="UID1793" s="62">
        <v>53131609</v>
      </c>
      <c r="UIE1793" s="62">
        <v>53131609</v>
      </c>
      <c r="UIF1793" s="62">
        <v>53131609</v>
      </c>
      <c r="UIG1793" s="62">
        <v>53131609</v>
      </c>
      <c r="UIH1793" s="62">
        <v>53131609</v>
      </c>
      <c r="UII1793" s="62">
        <v>53131609</v>
      </c>
      <c r="UIJ1793" s="62">
        <v>53131609</v>
      </c>
      <c r="UIK1793" s="62">
        <v>53131609</v>
      </c>
      <c r="UIL1793" s="62">
        <v>53131609</v>
      </c>
      <c r="UIM1793" s="62">
        <v>53131609</v>
      </c>
      <c r="UIN1793" s="62">
        <v>53131609</v>
      </c>
      <c r="UIO1793" s="62">
        <v>53131609</v>
      </c>
      <c r="UIP1793" s="62">
        <v>53131609</v>
      </c>
      <c r="UIQ1793" s="62">
        <v>53131609</v>
      </c>
      <c r="UIR1793" s="62">
        <v>53131609</v>
      </c>
      <c r="UIS1793" s="62">
        <v>53131609</v>
      </c>
      <c r="UIT1793" s="62">
        <v>53131609</v>
      </c>
      <c r="UIU1793" s="62">
        <v>53131609</v>
      </c>
      <c r="UIV1793" s="62">
        <v>53131609</v>
      </c>
      <c r="UIW1793" s="62">
        <v>53131609</v>
      </c>
      <c r="UIX1793" s="62">
        <v>53131609</v>
      </c>
      <c r="UIY1793" s="62">
        <v>53131609</v>
      </c>
      <c r="UIZ1793" s="62">
        <v>53131609</v>
      </c>
      <c r="UJA1793" s="62">
        <v>53131609</v>
      </c>
      <c r="UJB1793" s="62">
        <v>53131609</v>
      </c>
      <c r="UJC1793" s="62">
        <v>53131609</v>
      </c>
      <c r="UJD1793" s="62">
        <v>53131609</v>
      </c>
      <c r="UJE1793" s="62">
        <v>53131609</v>
      </c>
      <c r="UJF1793" s="62">
        <v>53131609</v>
      </c>
      <c r="UJG1793" s="62">
        <v>53131609</v>
      </c>
      <c r="UJH1793" s="62">
        <v>53131609</v>
      </c>
      <c r="UJI1793" s="62">
        <v>53131609</v>
      </c>
      <c r="UJJ1793" s="62">
        <v>53131609</v>
      </c>
      <c r="UJK1793" s="62">
        <v>53131609</v>
      </c>
      <c r="UJL1793" s="62">
        <v>53131609</v>
      </c>
      <c r="UJM1793" s="62">
        <v>53131609</v>
      </c>
      <c r="UJN1793" s="62">
        <v>53131609</v>
      </c>
      <c r="UJO1793" s="62">
        <v>53131609</v>
      </c>
      <c r="UJP1793" s="62">
        <v>53131609</v>
      </c>
      <c r="UJQ1793" s="62">
        <v>53131609</v>
      </c>
      <c r="UJR1793" s="62">
        <v>53131609</v>
      </c>
      <c r="UJS1793" s="62">
        <v>53131609</v>
      </c>
      <c r="UJT1793" s="62">
        <v>53131609</v>
      </c>
      <c r="UJU1793" s="62">
        <v>53131609</v>
      </c>
      <c r="UJV1793" s="62">
        <v>53131609</v>
      </c>
      <c r="UJW1793" s="62">
        <v>53131609</v>
      </c>
      <c r="UJX1793" s="62">
        <v>53131609</v>
      </c>
      <c r="UJY1793" s="62">
        <v>53131609</v>
      </c>
      <c r="UJZ1793" s="62">
        <v>53131609</v>
      </c>
      <c r="UKA1793" s="62">
        <v>53131609</v>
      </c>
      <c r="UKB1793" s="62">
        <v>53131609</v>
      </c>
      <c r="UKC1793" s="62">
        <v>53131609</v>
      </c>
      <c r="UKD1793" s="62">
        <v>53131609</v>
      </c>
      <c r="UKE1793" s="62">
        <v>53131609</v>
      </c>
      <c r="UKF1793" s="62">
        <v>53131609</v>
      </c>
      <c r="UKG1793" s="62">
        <v>53131609</v>
      </c>
      <c r="UKH1793" s="62">
        <v>53131609</v>
      </c>
      <c r="UKI1793" s="62">
        <v>53131609</v>
      </c>
      <c r="UKJ1793" s="62">
        <v>53131609</v>
      </c>
      <c r="UKK1793" s="62">
        <v>53131609</v>
      </c>
      <c r="UKL1793" s="62">
        <v>53131609</v>
      </c>
      <c r="UKM1793" s="62">
        <v>53131609</v>
      </c>
      <c r="UKN1793" s="62">
        <v>53131609</v>
      </c>
      <c r="UKO1793" s="62">
        <v>53131609</v>
      </c>
      <c r="UKP1793" s="62">
        <v>53131609</v>
      </c>
      <c r="UKQ1793" s="62">
        <v>53131609</v>
      </c>
      <c r="UKR1793" s="62">
        <v>53131609</v>
      </c>
      <c r="UKS1793" s="62">
        <v>53131609</v>
      </c>
      <c r="UKT1793" s="62">
        <v>53131609</v>
      </c>
      <c r="UKU1793" s="62">
        <v>53131609</v>
      </c>
      <c r="UKV1793" s="62">
        <v>53131609</v>
      </c>
      <c r="UKW1793" s="62">
        <v>53131609</v>
      </c>
      <c r="UKX1793" s="62">
        <v>53131609</v>
      </c>
      <c r="UKY1793" s="62">
        <v>53131609</v>
      </c>
      <c r="UKZ1793" s="62">
        <v>53131609</v>
      </c>
      <c r="ULA1793" s="62">
        <v>53131609</v>
      </c>
      <c r="ULB1793" s="62">
        <v>53131609</v>
      </c>
      <c r="ULC1793" s="62">
        <v>53131609</v>
      </c>
      <c r="ULD1793" s="62">
        <v>53131609</v>
      </c>
      <c r="ULE1793" s="62">
        <v>53131609</v>
      </c>
      <c r="ULF1793" s="62">
        <v>53131609</v>
      </c>
      <c r="ULG1793" s="62">
        <v>53131609</v>
      </c>
      <c r="ULH1793" s="62">
        <v>53131609</v>
      </c>
      <c r="ULI1793" s="62">
        <v>53131609</v>
      </c>
      <c r="ULJ1793" s="62">
        <v>53131609</v>
      </c>
      <c r="ULK1793" s="62">
        <v>53131609</v>
      </c>
      <c r="ULL1793" s="62">
        <v>53131609</v>
      </c>
      <c r="ULM1793" s="62">
        <v>53131609</v>
      </c>
      <c r="ULN1793" s="62">
        <v>53131609</v>
      </c>
      <c r="ULO1793" s="62">
        <v>53131609</v>
      </c>
      <c r="ULP1793" s="62">
        <v>53131609</v>
      </c>
      <c r="ULQ1793" s="62">
        <v>53131609</v>
      </c>
      <c r="ULR1793" s="62">
        <v>53131609</v>
      </c>
      <c r="ULS1793" s="62">
        <v>53131609</v>
      </c>
      <c r="ULT1793" s="62">
        <v>53131609</v>
      </c>
      <c r="ULU1793" s="62">
        <v>53131609</v>
      </c>
      <c r="ULV1793" s="62">
        <v>53131609</v>
      </c>
      <c r="ULW1793" s="62">
        <v>53131609</v>
      </c>
      <c r="ULX1793" s="62">
        <v>53131609</v>
      </c>
      <c r="ULY1793" s="62">
        <v>53131609</v>
      </c>
      <c r="ULZ1793" s="62">
        <v>53131609</v>
      </c>
      <c r="UMA1793" s="62">
        <v>53131609</v>
      </c>
      <c r="UMB1793" s="62">
        <v>53131609</v>
      </c>
      <c r="UMC1793" s="62">
        <v>53131609</v>
      </c>
      <c r="UMD1793" s="62">
        <v>53131609</v>
      </c>
      <c r="UME1793" s="62">
        <v>53131609</v>
      </c>
      <c r="UMF1793" s="62">
        <v>53131609</v>
      </c>
      <c r="UMG1793" s="62">
        <v>53131609</v>
      </c>
      <c r="UMH1793" s="62">
        <v>53131609</v>
      </c>
      <c r="UMI1793" s="62">
        <v>53131609</v>
      </c>
      <c r="UMJ1793" s="62">
        <v>53131609</v>
      </c>
      <c r="UMK1793" s="62">
        <v>53131609</v>
      </c>
      <c r="UML1793" s="62">
        <v>53131609</v>
      </c>
      <c r="UMM1793" s="62">
        <v>53131609</v>
      </c>
      <c r="UMN1793" s="62">
        <v>53131609</v>
      </c>
      <c r="UMO1793" s="62">
        <v>53131609</v>
      </c>
      <c r="UMP1793" s="62">
        <v>53131609</v>
      </c>
      <c r="UMQ1793" s="62">
        <v>53131609</v>
      </c>
      <c r="UMR1793" s="62">
        <v>53131609</v>
      </c>
      <c r="UMS1793" s="62">
        <v>53131609</v>
      </c>
      <c r="UMT1793" s="62">
        <v>53131609</v>
      </c>
      <c r="UMU1793" s="62">
        <v>53131609</v>
      </c>
      <c r="UMV1793" s="62">
        <v>53131609</v>
      </c>
      <c r="UMW1793" s="62">
        <v>53131609</v>
      </c>
      <c r="UMX1793" s="62">
        <v>53131609</v>
      </c>
      <c r="UMY1793" s="62">
        <v>53131609</v>
      </c>
      <c r="UMZ1793" s="62">
        <v>53131609</v>
      </c>
      <c r="UNA1793" s="62">
        <v>53131609</v>
      </c>
      <c r="UNB1793" s="62">
        <v>53131609</v>
      </c>
      <c r="UNC1793" s="62">
        <v>53131609</v>
      </c>
      <c r="UND1793" s="62">
        <v>53131609</v>
      </c>
      <c r="UNE1793" s="62">
        <v>53131609</v>
      </c>
      <c r="UNF1793" s="62">
        <v>53131609</v>
      </c>
      <c r="UNG1793" s="62">
        <v>53131609</v>
      </c>
      <c r="UNH1793" s="62">
        <v>53131609</v>
      </c>
      <c r="UNI1793" s="62">
        <v>53131609</v>
      </c>
      <c r="UNJ1793" s="62">
        <v>53131609</v>
      </c>
      <c r="UNK1793" s="62">
        <v>53131609</v>
      </c>
      <c r="UNL1793" s="62">
        <v>53131609</v>
      </c>
      <c r="UNM1793" s="62">
        <v>53131609</v>
      </c>
      <c r="UNN1793" s="62">
        <v>53131609</v>
      </c>
      <c r="UNO1793" s="62">
        <v>53131609</v>
      </c>
      <c r="UNP1793" s="62">
        <v>53131609</v>
      </c>
      <c r="UNQ1793" s="62">
        <v>53131609</v>
      </c>
      <c r="UNR1793" s="62">
        <v>53131609</v>
      </c>
      <c r="UNS1793" s="62">
        <v>53131609</v>
      </c>
      <c r="UNT1793" s="62">
        <v>53131609</v>
      </c>
      <c r="UNU1793" s="62">
        <v>53131609</v>
      </c>
      <c r="UNV1793" s="62">
        <v>53131609</v>
      </c>
      <c r="UNW1793" s="62">
        <v>53131609</v>
      </c>
      <c r="UNX1793" s="62">
        <v>53131609</v>
      </c>
      <c r="UNY1793" s="62">
        <v>53131609</v>
      </c>
      <c r="UNZ1793" s="62">
        <v>53131609</v>
      </c>
      <c r="UOA1793" s="62">
        <v>53131609</v>
      </c>
      <c r="UOB1793" s="62">
        <v>53131609</v>
      </c>
      <c r="UOC1793" s="62">
        <v>53131609</v>
      </c>
      <c r="UOD1793" s="62">
        <v>53131609</v>
      </c>
      <c r="UOE1793" s="62">
        <v>53131609</v>
      </c>
      <c r="UOF1793" s="62">
        <v>53131609</v>
      </c>
      <c r="UOG1793" s="62">
        <v>53131609</v>
      </c>
      <c r="UOH1793" s="62">
        <v>53131609</v>
      </c>
      <c r="UOI1793" s="62">
        <v>53131609</v>
      </c>
      <c r="UOJ1793" s="62">
        <v>53131609</v>
      </c>
      <c r="UOK1793" s="62">
        <v>53131609</v>
      </c>
      <c r="UOL1793" s="62">
        <v>53131609</v>
      </c>
      <c r="UOM1793" s="62">
        <v>53131609</v>
      </c>
      <c r="UON1793" s="62">
        <v>53131609</v>
      </c>
      <c r="UOO1793" s="62">
        <v>53131609</v>
      </c>
      <c r="UOP1793" s="62">
        <v>53131609</v>
      </c>
      <c r="UOQ1793" s="62">
        <v>53131609</v>
      </c>
      <c r="UOR1793" s="62">
        <v>53131609</v>
      </c>
      <c r="UOS1793" s="62">
        <v>53131609</v>
      </c>
      <c r="UOT1793" s="62">
        <v>53131609</v>
      </c>
      <c r="UOU1793" s="62">
        <v>53131609</v>
      </c>
      <c r="UOV1793" s="62">
        <v>53131609</v>
      </c>
      <c r="UOW1793" s="62">
        <v>53131609</v>
      </c>
      <c r="UOX1793" s="62">
        <v>53131609</v>
      </c>
      <c r="UOY1793" s="62">
        <v>53131609</v>
      </c>
      <c r="UOZ1793" s="62">
        <v>53131609</v>
      </c>
      <c r="UPA1793" s="62">
        <v>53131609</v>
      </c>
      <c r="UPB1793" s="62">
        <v>53131609</v>
      </c>
      <c r="UPC1793" s="62">
        <v>53131609</v>
      </c>
      <c r="UPD1793" s="62">
        <v>53131609</v>
      </c>
      <c r="UPE1793" s="62">
        <v>53131609</v>
      </c>
      <c r="UPF1793" s="62">
        <v>53131609</v>
      </c>
      <c r="UPG1793" s="62">
        <v>53131609</v>
      </c>
      <c r="UPH1793" s="62">
        <v>53131609</v>
      </c>
      <c r="UPI1793" s="62">
        <v>53131609</v>
      </c>
      <c r="UPJ1793" s="62">
        <v>53131609</v>
      </c>
      <c r="UPK1793" s="62">
        <v>53131609</v>
      </c>
      <c r="UPL1793" s="62">
        <v>53131609</v>
      </c>
      <c r="UPM1793" s="62">
        <v>53131609</v>
      </c>
      <c r="UPN1793" s="62">
        <v>53131609</v>
      </c>
      <c r="UPO1793" s="62">
        <v>53131609</v>
      </c>
      <c r="UPP1793" s="62">
        <v>53131609</v>
      </c>
      <c r="UPQ1793" s="62">
        <v>53131609</v>
      </c>
      <c r="UPR1793" s="62">
        <v>53131609</v>
      </c>
      <c r="UPS1793" s="62">
        <v>53131609</v>
      </c>
      <c r="UPT1793" s="62">
        <v>53131609</v>
      </c>
      <c r="UPU1793" s="62">
        <v>53131609</v>
      </c>
      <c r="UPV1793" s="62">
        <v>53131609</v>
      </c>
      <c r="UPW1793" s="62">
        <v>53131609</v>
      </c>
      <c r="UPX1793" s="62">
        <v>53131609</v>
      </c>
      <c r="UPY1793" s="62">
        <v>53131609</v>
      </c>
      <c r="UPZ1793" s="62">
        <v>53131609</v>
      </c>
      <c r="UQA1793" s="62">
        <v>53131609</v>
      </c>
      <c r="UQB1793" s="62">
        <v>53131609</v>
      </c>
      <c r="UQC1793" s="62">
        <v>53131609</v>
      </c>
      <c r="UQD1793" s="62">
        <v>53131609</v>
      </c>
      <c r="UQE1793" s="62">
        <v>53131609</v>
      </c>
      <c r="UQF1793" s="62">
        <v>53131609</v>
      </c>
      <c r="UQG1793" s="62">
        <v>53131609</v>
      </c>
      <c r="UQH1793" s="62">
        <v>53131609</v>
      </c>
      <c r="UQI1793" s="62">
        <v>53131609</v>
      </c>
      <c r="UQJ1793" s="62">
        <v>53131609</v>
      </c>
      <c r="UQK1793" s="62">
        <v>53131609</v>
      </c>
      <c r="UQL1793" s="62">
        <v>53131609</v>
      </c>
      <c r="UQM1793" s="62">
        <v>53131609</v>
      </c>
      <c r="UQN1793" s="62">
        <v>53131609</v>
      </c>
      <c r="UQO1793" s="62">
        <v>53131609</v>
      </c>
      <c r="UQP1793" s="62">
        <v>53131609</v>
      </c>
      <c r="UQQ1793" s="62">
        <v>53131609</v>
      </c>
      <c r="UQR1793" s="62">
        <v>53131609</v>
      </c>
      <c r="UQS1793" s="62">
        <v>53131609</v>
      </c>
      <c r="UQT1793" s="62">
        <v>53131609</v>
      </c>
      <c r="UQU1793" s="62">
        <v>53131609</v>
      </c>
      <c r="UQV1793" s="62">
        <v>53131609</v>
      </c>
      <c r="UQW1793" s="62">
        <v>53131609</v>
      </c>
      <c r="UQX1793" s="62">
        <v>53131609</v>
      </c>
      <c r="UQY1793" s="62">
        <v>53131609</v>
      </c>
      <c r="UQZ1793" s="62">
        <v>53131609</v>
      </c>
      <c r="URA1793" s="62">
        <v>53131609</v>
      </c>
      <c r="URB1793" s="62">
        <v>53131609</v>
      </c>
      <c r="URC1793" s="62">
        <v>53131609</v>
      </c>
      <c r="URD1793" s="62">
        <v>53131609</v>
      </c>
      <c r="URE1793" s="62">
        <v>53131609</v>
      </c>
      <c r="URF1793" s="62">
        <v>53131609</v>
      </c>
      <c r="URG1793" s="62">
        <v>53131609</v>
      </c>
      <c r="URH1793" s="62">
        <v>53131609</v>
      </c>
      <c r="URI1793" s="62">
        <v>53131609</v>
      </c>
      <c r="URJ1793" s="62">
        <v>53131609</v>
      </c>
      <c r="URK1793" s="62">
        <v>53131609</v>
      </c>
      <c r="URL1793" s="62">
        <v>53131609</v>
      </c>
      <c r="URM1793" s="62">
        <v>53131609</v>
      </c>
      <c r="URN1793" s="62">
        <v>53131609</v>
      </c>
      <c r="URO1793" s="62">
        <v>53131609</v>
      </c>
      <c r="URP1793" s="62">
        <v>53131609</v>
      </c>
      <c r="URQ1793" s="62">
        <v>53131609</v>
      </c>
      <c r="URR1793" s="62">
        <v>53131609</v>
      </c>
      <c r="URS1793" s="62">
        <v>53131609</v>
      </c>
      <c r="URT1793" s="62">
        <v>53131609</v>
      </c>
      <c r="URU1793" s="62">
        <v>53131609</v>
      </c>
      <c r="URV1793" s="62">
        <v>53131609</v>
      </c>
      <c r="URW1793" s="62">
        <v>53131609</v>
      </c>
      <c r="URX1793" s="62">
        <v>53131609</v>
      </c>
      <c r="URY1793" s="62">
        <v>53131609</v>
      </c>
      <c r="URZ1793" s="62">
        <v>53131609</v>
      </c>
      <c r="USA1793" s="62">
        <v>53131609</v>
      </c>
      <c r="USB1793" s="62">
        <v>53131609</v>
      </c>
      <c r="USC1793" s="62">
        <v>53131609</v>
      </c>
      <c r="USD1793" s="62">
        <v>53131609</v>
      </c>
      <c r="USE1793" s="62">
        <v>53131609</v>
      </c>
      <c r="USF1793" s="62">
        <v>53131609</v>
      </c>
      <c r="USG1793" s="62">
        <v>53131609</v>
      </c>
      <c r="USH1793" s="62">
        <v>53131609</v>
      </c>
      <c r="USI1793" s="62">
        <v>53131609</v>
      </c>
      <c r="USJ1793" s="62">
        <v>53131609</v>
      </c>
      <c r="USK1793" s="62">
        <v>53131609</v>
      </c>
      <c r="USL1793" s="62">
        <v>53131609</v>
      </c>
      <c r="USM1793" s="62">
        <v>53131609</v>
      </c>
      <c r="USN1793" s="62">
        <v>53131609</v>
      </c>
      <c r="USO1793" s="62">
        <v>53131609</v>
      </c>
      <c r="USP1793" s="62">
        <v>53131609</v>
      </c>
      <c r="USQ1793" s="62">
        <v>53131609</v>
      </c>
      <c r="USR1793" s="62">
        <v>53131609</v>
      </c>
      <c r="USS1793" s="62">
        <v>53131609</v>
      </c>
      <c r="UST1793" s="62">
        <v>53131609</v>
      </c>
      <c r="USU1793" s="62">
        <v>53131609</v>
      </c>
      <c r="USV1793" s="62">
        <v>53131609</v>
      </c>
      <c r="USW1793" s="62">
        <v>53131609</v>
      </c>
      <c r="USX1793" s="62">
        <v>53131609</v>
      </c>
      <c r="USY1793" s="62">
        <v>53131609</v>
      </c>
      <c r="USZ1793" s="62">
        <v>53131609</v>
      </c>
      <c r="UTA1793" s="62">
        <v>53131609</v>
      </c>
      <c r="UTB1793" s="62">
        <v>53131609</v>
      </c>
      <c r="UTC1793" s="62">
        <v>53131609</v>
      </c>
      <c r="UTD1793" s="62">
        <v>53131609</v>
      </c>
      <c r="UTE1793" s="62">
        <v>53131609</v>
      </c>
      <c r="UTF1793" s="62">
        <v>53131609</v>
      </c>
      <c r="UTG1793" s="62">
        <v>53131609</v>
      </c>
      <c r="UTH1793" s="62">
        <v>53131609</v>
      </c>
      <c r="UTI1793" s="62">
        <v>53131609</v>
      </c>
      <c r="UTJ1793" s="62">
        <v>53131609</v>
      </c>
      <c r="UTK1793" s="62">
        <v>53131609</v>
      </c>
      <c r="UTL1793" s="62">
        <v>53131609</v>
      </c>
      <c r="UTM1793" s="62">
        <v>53131609</v>
      </c>
      <c r="UTN1793" s="62">
        <v>53131609</v>
      </c>
      <c r="UTO1793" s="62">
        <v>53131609</v>
      </c>
      <c r="UTP1793" s="62">
        <v>53131609</v>
      </c>
      <c r="UTQ1793" s="62">
        <v>53131609</v>
      </c>
      <c r="UTR1793" s="62">
        <v>53131609</v>
      </c>
      <c r="UTS1793" s="62">
        <v>53131609</v>
      </c>
      <c r="UTT1793" s="62">
        <v>53131609</v>
      </c>
      <c r="UTU1793" s="62">
        <v>53131609</v>
      </c>
      <c r="UTV1793" s="62">
        <v>53131609</v>
      </c>
      <c r="UTW1793" s="62">
        <v>53131609</v>
      </c>
      <c r="UTX1793" s="62">
        <v>53131609</v>
      </c>
      <c r="UTY1793" s="62">
        <v>53131609</v>
      </c>
      <c r="UTZ1793" s="62">
        <v>53131609</v>
      </c>
      <c r="UUA1793" s="62">
        <v>53131609</v>
      </c>
      <c r="UUB1793" s="62">
        <v>53131609</v>
      </c>
      <c r="UUC1793" s="62">
        <v>53131609</v>
      </c>
      <c r="UUD1793" s="62">
        <v>53131609</v>
      </c>
      <c r="UUE1793" s="62">
        <v>53131609</v>
      </c>
      <c r="UUF1793" s="62">
        <v>53131609</v>
      </c>
      <c r="UUG1793" s="62">
        <v>53131609</v>
      </c>
      <c r="UUH1793" s="62">
        <v>53131609</v>
      </c>
      <c r="UUI1793" s="62">
        <v>53131609</v>
      </c>
      <c r="UUJ1793" s="62">
        <v>53131609</v>
      </c>
      <c r="UUK1793" s="62">
        <v>53131609</v>
      </c>
      <c r="UUL1793" s="62">
        <v>53131609</v>
      </c>
      <c r="UUM1793" s="62">
        <v>53131609</v>
      </c>
      <c r="UUN1793" s="62">
        <v>53131609</v>
      </c>
      <c r="UUO1793" s="62">
        <v>53131609</v>
      </c>
      <c r="UUP1793" s="62">
        <v>53131609</v>
      </c>
      <c r="UUQ1793" s="62">
        <v>53131609</v>
      </c>
      <c r="UUR1793" s="62">
        <v>53131609</v>
      </c>
      <c r="UUS1793" s="62">
        <v>53131609</v>
      </c>
      <c r="UUT1793" s="62">
        <v>53131609</v>
      </c>
      <c r="UUU1793" s="62">
        <v>53131609</v>
      </c>
      <c r="UUV1793" s="62">
        <v>53131609</v>
      </c>
      <c r="UUW1793" s="62">
        <v>53131609</v>
      </c>
      <c r="UUX1793" s="62">
        <v>53131609</v>
      </c>
      <c r="UUY1793" s="62">
        <v>53131609</v>
      </c>
      <c r="UUZ1793" s="62">
        <v>53131609</v>
      </c>
      <c r="UVA1793" s="62">
        <v>53131609</v>
      </c>
      <c r="UVB1793" s="62">
        <v>53131609</v>
      </c>
      <c r="UVC1793" s="62">
        <v>53131609</v>
      </c>
      <c r="UVD1793" s="62">
        <v>53131609</v>
      </c>
      <c r="UVE1793" s="62">
        <v>53131609</v>
      </c>
      <c r="UVF1793" s="62">
        <v>53131609</v>
      </c>
      <c r="UVG1793" s="62">
        <v>53131609</v>
      </c>
      <c r="UVH1793" s="62">
        <v>53131609</v>
      </c>
      <c r="UVI1793" s="62">
        <v>53131609</v>
      </c>
      <c r="UVJ1793" s="62">
        <v>53131609</v>
      </c>
      <c r="UVK1793" s="62">
        <v>53131609</v>
      </c>
      <c r="UVL1793" s="62">
        <v>53131609</v>
      </c>
      <c r="UVM1793" s="62">
        <v>53131609</v>
      </c>
      <c r="UVN1793" s="62">
        <v>53131609</v>
      </c>
      <c r="UVO1793" s="62">
        <v>53131609</v>
      </c>
      <c r="UVP1793" s="62">
        <v>53131609</v>
      </c>
      <c r="UVQ1793" s="62">
        <v>53131609</v>
      </c>
      <c r="UVR1793" s="62">
        <v>53131609</v>
      </c>
      <c r="UVS1793" s="62">
        <v>53131609</v>
      </c>
      <c r="UVT1793" s="62">
        <v>53131609</v>
      </c>
      <c r="UVU1793" s="62">
        <v>53131609</v>
      </c>
      <c r="UVV1793" s="62">
        <v>53131609</v>
      </c>
      <c r="UVW1793" s="62">
        <v>53131609</v>
      </c>
      <c r="UVX1793" s="62">
        <v>53131609</v>
      </c>
      <c r="UVY1793" s="62">
        <v>53131609</v>
      </c>
      <c r="UVZ1793" s="62">
        <v>53131609</v>
      </c>
      <c r="UWA1793" s="62">
        <v>53131609</v>
      </c>
      <c r="UWB1793" s="62">
        <v>53131609</v>
      </c>
      <c r="UWC1793" s="62">
        <v>53131609</v>
      </c>
      <c r="UWD1793" s="62">
        <v>53131609</v>
      </c>
      <c r="UWE1793" s="62">
        <v>53131609</v>
      </c>
      <c r="UWF1793" s="62">
        <v>53131609</v>
      </c>
      <c r="UWG1793" s="62">
        <v>53131609</v>
      </c>
      <c r="UWH1793" s="62">
        <v>53131609</v>
      </c>
      <c r="UWI1793" s="62">
        <v>53131609</v>
      </c>
      <c r="UWJ1793" s="62">
        <v>53131609</v>
      </c>
      <c r="UWK1793" s="62">
        <v>53131609</v>
      </c>
      <c r="UWL1793" s="62">
        <v>53131609</v>
      </c>
      <c r="UWM1793" s="62">
        <v>53131609</v>
      </c>
      <c r="UWN1793" s="62">
        <v>53131609</v>
      </c>
      <c r="UWO1793" s="62">
        <v>53131609</v>
      </c>
      <c r="UWP1793" s="62">
        <v>53131609</v>
      </c>
      <c r="UWQ1793" s="62">
        <v>53131609</v>
      </c>
      <c r="UWR1793" s="62">
        <v>53131609</v>
      </c>
      <c r="UWS1793" s="62">
        <v>53131609</v>
      </c>
      <c r="UWT1793" s="62">
        <v>53131609</v>
      </c>
      <c r="UWU1793" s="62">
        <v>53131609</v>
      </c>
      <c r="UWV1793" s="62">
        <v>53131609</v>
      </c>
      <c r="UWW1793" s="62">
        <v>53131609</v>
      </c>
      <c r="UWX1793" s="62">
        <v>53131609</v>
      </c>
      <c r="UWY1793" s="62">
        <v>53131609</v>
      </c>
      <c r="UWZ1793" s="62">
        <v>53131609</v>
      </c>
      <c r="UXA1793" s="62">
        <v>53131609</v>
      </c>
      <c r="UXB1793" s="62">
        <v>53131609</v>
      </c>
      <c r="UXC1793" s="62">
        <v>53131609</v>
      </c>
      <c r="UXD1793" s="62">
        <v>53131609</v>
      </c>
      <c r="UXE1793" s="62">
        <v>53131609</v>
      </c>
      <c r="UXF1793" s="62">
        <v>53131609</v>
      </c>
      <c r="UXG1793" s="62">
        <v>53131609</v>
      </c>
      <c r="UXH1793" s="62">
        <v>53131609</v>
      </c>
      <c r="UXI1793" s="62">
        <v>53131609</v>
      </c>
      <c r="UXJ1793" s="62">
        <v>53131609</v>
      </c>
      <c r="UXK1793" s="62">
        <v>53131609</v>
      </c>
      <c r="UXL1793" s="62">
        <v>53131609</v>
      </c>
      <c r="UXM1793" s="62">
        <v>53131609</v>
      </c>
      <c r="UXN1793" s="62">
        <v>53131609</v>
      </c>
      <c r="UXO1793" s="62">
        <v>53131609</v>
      </c>
      <c r="UXP1793" s="62">
        <v>53131609</v>
      </c>
      <c r="UXQ1793" s="62">
        <v>53131609</v>
      </c>
      <c r="UXR1793" s="62">
        <v>53131609</v>
      </c>
      <c r="UXS1793" s="62">
        <v>53131609</v>
      </c>
      <c r="UXT1793" s="62">
        <v>53131609</v>
      </c>
      <c r="UXU1793" s="62">
        <v>53131609</v>
      </c>
      <c r="UXV1793" s="62">
        <v>53131609</v>
      </c>
      <c r="UXW1793" s="62">
        <v>53131609</v>
      </c>
      <c r="UXX1793" s="62">
        <v>53131609</v>
      </c>
      <c r="UXY1793" s="62">
        <v>53131609</v>
      </c>
      <c r="UXZ1793" s="62">
        <v>53131609</v>
      </c>
      <c r="UYA1793" s="62">
        <v>53131609</v>
      </c>
      <c r="UYB1793" s="62">
        <v>53131609</v>
      </c>
      <c r="UYC1793" s="62">
        <v>53131609</v>
      </c>
      <c r="UYD1793" s="62">
        <v>53131609</v>
      </c>
      <c r="UYE1793" s="62">
        <v>53131609</v>
      </c>
      <c r="UYF1793" s="62">
        <v>53131609</v>
      </c>
      <c r="UYG1793" s="62">
        <v>53131609</v>
      </c>
      <c r="UYH1793" s="62">
        <v>53131609</v>
      </c>
      <c r="UYI1793" s="62">
        <v>53131609</v>
      </c>
      <c r="UYJ1793" s="62">
        <v>53131609</v>
      </c>
      <c r="UYK1793" s="62">
        <v>53131609</v>
      </c>
      <c r="UYL1793" s="62">
        <v>53131609</v>
      </c>
      <c r="UYM1793" s="62">
        <v>53131609</v>
      </c>
      <c r="UYN1793" s="62">
        <v>53131609</v>
      </c>
      <c r="UYO1793" s="62">
        <v>53131609</v>
      </c>
      <c r="UYP1793" s="62">
        <v>53131609</v>
      </c>
      <c r="UYQ1793" s="62">
        <v>53131609</v>
      </c>
      <c r="UYR1793" s="62">
        <v>53131609</v>
      </c>
      <c r="UYS1793" s="62">
        <v>53131609</v>
      </c>
      <c r="UYT1793" s="62">
        <v>53131609</v>
      </c>
      <c r="UYU1793" s="62">
        <v>53131609</v>
      </c>
      <c r="UYV1793" s="62">
        <v>53131609</v>
      </c>
      <c r="UYW1793" s="62">
        <v>53131609</v>
      </c>
      <c r="UYX1793" s="62">
        <v>53131609</v>
      </c>
      <c r="UYY1793" s="62">
        <v>53131609</v>
      </c>
      <c r="UYZ1793" s="62">
        <v>53131609</v>
      </c>
      <c r="UZA1793" s="62">
        <v>53131609</v>
      </c>
      <c r="UZB1793" s="62">
        <v>53131609</v>
      </c>
      <c r="UZC1793" s="62">
        <v>53131609</v>
      </c>
      <c r="UZD1793" s="62">
        <v>53131609</v>
      </c>
      <c r="UZE1793" s="62">
        <v>53131609</v>
      </c>
      <c r="UZF1793" s="62">
        <v>53131609</v>
      </c>
      <c r="UZG1793" s="62">
        <v>53131609</v>
      </c>
      <c r="UZH1793" s="62">
        <v>53131609</v>
      </c>
      <c r="UZI1793" s="62">
        <v>53131609</v>
      </c>
      <c r="UZJ1793" s="62">
        <v>53131609</v>
      </c>
      <c r="UZK1793" s="62">
        <v>53131609</v>
      </c>
      <c r="UZL1793" s="62">
        <v>53131609</v>
      </c>
      <c r="UZM1793" s="62">
        <v>53131609</v>
      </c>
      <c r="UZN1793" s="62">
        <v>53131609</v>
      </c>
      <c r="UZO1793" s="62">
        <v>53131609</v>
      </c>
      <c r="UZP1793" s="62">
        <v>53131609</v>
      </c>
      <c r="UZQ1793" s="62">
        <v>53131609</v>
      </c>
      <c r="UZR1793" s="62">
        <v>53131609</v>
      </c>
      <c r="UZS1793" s="62">
        <v>53131609</v>
      </c>
      <c r="UZT1793" s="62">
        <v>53131609</v>
      </c>
      <c r="UZU1793" s="62">
        <v>53131609</v>
      </c>
      <c r="UZV1793" s="62">
        <v>53131609</v>
      </c>
      <c r="UZW1793" s="62">
        <v>53131609</v>
      </c>
      <c r="UZX1793" s="62">
        <v>53131609</v>
      </c>
      <c r="UZY1793" s="62">
        <v>53131609</v>
      </c>
      <c r="UZZ1793" s="62">
        <v>53131609</v>
      </c>
      <c r="VAA1793" s="62">
        <v>53131609</v>
      </c>
      <c r="VAB1793" s="62">
        <v>53131609</v>
      </c>
      <c r="VAC1793" s="62">
        <v>53131609</v>
      </c>
      <c r="VAD1793" s="62">
        <v>53131609</v>
      </c>
      <c r="VAE1793" s="62">
        <v>53131609</v>
      </c>
      <c r="VAF1793" s="62">
        <v>53131609</v>
      </c>
      <c r="VAG1793" s="62">
        <v>53131609</v>
      </c>
      <c r="VAH1793" s="62">
        <v>53131609</v>
      </c>
      <c r="VAI1793" s="62">
        <v>53131609</v>
      </c>
      <c r="VAJ1793" s="62">
        <v>53131609</v>
      </c>
      <c r="VAK1793" s="62">
        <v>53131609</v>
      </c>
      <c r="VAL1793" s="62">
        <v>53131609</v>
      </c>
      <c r="VAM1793" s="62">
        <v>53131609</v>
      </c>
      <c r="VAN1793" s="62">
        <v>53131609</v>
      </c>
      <c r="VAO1793" s="62">
        <v>53131609</v>
      </c>
      <c r="VAP1793" s="62">
        <v>53131609</v>
      </c>
      <c r="VAQ1793" s="62">
        <v>53131609</v>
      </c>
      <c r="VAR1793" s="62">
        <v>53131609</v>
      </c>
      <c r="VAS1793" s="62">
        <v>53131609</v>
      </c>
      <c r="VAT1793" s="62">
        <v>53131609</v>
      </c>
      <c r="VAU1793" s="62">
        <v>53131609</v>
      </c>
      <c r="VAV1793" s="62">
        <v>53131609</v>
      </c>
      <c r="VAW1793" s="62">
        <v>53131609</v>
      </c>
      <c r="VAX1793" s="62">
        <v>53131609</v>
      </c>
      <c r="VAY1793" s="62">
        <v>53131609</v>
      </c>
      <c r="VAZ1793" s="62">
        <v>53131609</v>
      </c>
      <c r="VBA1793" s="62">
        <v>53131609</v>
      </c>
      <c r="VBB1793" s="62">
        <v>53131609</v>
      </c>
      <c r="VBC1793" s="62">
        <v>53131609</v>
      </c>
      <c r="VBD1793" s="62">
        <v>53131609</v>
      </c>
      <c r="VBE1793" s="62">
        <v>53131609</v>
      </c>
      <c r="VBF1793" s="62">
        <v>53131609</v>
      </c>
      <c r="VBG1793" s="62">
        <v>53131609</v>
      </c>
      <c r="VBH1793" s="62">
        <v>53131609</v>
      </c>
      <c r="VBI1793" s="62">
        <v>53131609</v>
      </c>
      <c r="VBJ1793" s="62">
        <v>53131609</v>
      </c>
      <c r="VBK1793" s="62">
        <v>53131609</v>
      </c>
      <c r="VBL1793" s="62">
        <v>53131609</v>
      </c>
      <c r="VBM1793" s="62">
        <v>53131609</v>
      </c>
      <c r="VBN1793" s="62">
        <v>53131609</v>
      </c>
      <c r="VBO1793" s="62">
        <v>53131609</v>
      </c>
      <c r="VBP1793" s="62">
        <v>53131609</v>
      </c>
      <c r="VBQ1793" s="62">
        <v>53131609</v>
      </c>
      <c r="VBR1793" s="62">
        <v>53131609</v>
      </c>
      <c r="VBS1793" s="62">
        <v>53131609</v>
      </c>
      <c r="VBT1793" s="62">
        <v>53131609</v>
      </c>
      <c r="VBU1793" s="62">
        <v>53131609</v>
      </c>
      <c r="VBV1793" s="62">
        <v>53131609</v>
      </c>
      <c r="VBW1793" s="62">
        <v>53131609</v>
      </c>
      <c r="VBX1793" s="62">
        <v>53131609</v>
      </c>
      <c r="VBY1793" s="62">
        <v>53131609</v>
      </c>
      <c r="VBZ1793" s="62">
        <v>53131609</v>
      </c>
      <c r="VCA1793" s="62">
        <v>53131609</v>
      </c>
      <c r="VCB1793" s="62">
        <v>53131609</v>
      </c>
      <c r="VCC1793" s="62">
        <v>53131609</v>
      </c>
      <c r="VCD1793" s="62">
        <v>53131609</v>
      </c>
      <c r="VCE1793" s="62">
        <v>53131609</v>
      </c>
      <c r="VCF1793" s="62">
        <v>53131609</v>
      </c>
      <c r="VCG1793" s="62">
        <v>53131609</v>
      </c>
      <c r="VCH1793" s="62">
        <v>53131609</v>
      </c>
      <c r="VCI1793" s="62">
        <v>53131609</v>
      </c>
      <c r="VCJ1793" s="62">
        <v>53131609</v>
      </c>
      <c r="VCK1793" s="62">
        <v>53131609</v>
      </c>
      <c r="VCL1793" s="62">
        <v>53131609</v>
      </c>
      <c r="VCM1793" s="62">
        <v>53131609</v>
      </c>
      <c r="VCN1793" s="62">
        <v>53131609</v>
      </c>
      <c r="VCO1793" s="62">
        <v>53131609</v>
      </c>
      <c r="VCP1793" s="62">
        <v>53131609</v>
      </c>
      <c r="VCQ1793" s="62">
        <v>53131609</v>
      </c>
      <c r="VCR1793" s="62">
        <v>53131609</v>
      </c>
      <c r="VCS1793" s="62">
        <v>53131609</v>
      </c>
      <c r="VCT1793" s="62">
        <v>53131609</v>
      </c>
      <c r="VCU1793" s="62">
        <v>53131609</v>
      </c>
      <c r="VCV1793" s="62">
        <v>53131609</v>
      </c>
      <c r="VCW1793" s="62">
        <v>53131609</v>
      </c>
      <c r="VCX1793" s="62">
        <v>53131609</v>
      </c>
      <c r="VCY1793" s="62">
        <v>53131609</v>
      </c>
      <c r="VCZ1793" s="62">
        <v>53131609</v>
      </c>
      <c r="VDA1793" s="62">
        <v>53131609</v>
      </c>
      <c r="VDB1793" s="62">
        <v>53131609</v>
      </c>
      <c r="VDC1793" s="62">
        <v>53131609</v>
      </c>
      <c r="VDD1793" s="62">
        <v>53131609</v>
      </c>
      <c r="VDE1793" s="62">
        <v>53131609</v>
      </c>
      <c r="VDF1793" s="62">
        <v>53131609</v>
      </c>
      <c r="VDG1793" s="62">
        <v>53131609</v>
      </c>
      <c r="VDH1793" s="62">
        <v>53131609</v>
      </c>
      <c r="VDI1793" s="62">
        <v>53131609</v>
      </c>
      <c r="VDJ1793" s="62">
        <v>53131609</v>
      </c>
      <c r="VDK1793" s="62">
        <v>53131609</v>
      </c>
      <c r="VDL1793" s="62">
        <v>53131609</v>
      </c>
      <c r="VDM1793" s="62">
        <v>53131609</v>
      </c>
      <c r="VDN1793" s="62">
        <v>53131609</v>
      </c>
      <c r="VDO1793" s="62">
        <v>53131609</v>
      </c>
      <c r="VDP1793" s="62">
        <v>53131609</v>
      </c>
      <c r="VDQ1793" s="62">
        <v>53131609</v>
      </c>
      <c r="VDR1793" s="62">
        <v>53131609</v>
      </c>
      <c r="VDS1793" s="62">
        <v>53131609</v>
      </c>
      <c r="VDT1793" s="62">
        <v>53131609</v>
      </c>
      <c r="VDU1793" s="62">
        <v>53131609</v>
      </c>
      <c r="VDV1793" s="62">
        <v>53131609</v>
      </c>
      <c r="VDW1793" s="62">
        <v>53131609</v>
      </c>
      <c r="VDX1793" s="62">
        <v>53131609</v>
      </c>
      <c r="VDY1793" s="62">
        <v>53131609</v>
      </c>
      <c r="VDZ1793" s="62">
        <v>53131609</v>
      </c>
      <c r="VEA1793" s="62">
        <v>53131609</v>
      </c>
      <c r="VEB1793" s="62">
        <v>53131609</v>
      </c>
      <c r="VEC1793" s="62">
        <v>53131609</v>
      </c>
      <c r="VED1793" s="62">
        <v>53131609</v>
      </c>
      <c r="VEE1793" s="62">
        <v>53131609</v>
      </c>
      <c r="VEF1793" s="62">
        <v>53131609</v>
      </c>
      <c r="VEG1793" s="62">
        <v>53131609</v>
      </c>
      <c r="VEH1793" s="62">
        <v>53131609</v>
      </c>
      <c r="VEI1793" s="62">
        <v>53131609</v>
      </c>
      <c r="VEJ1793" s="62">
        <v>53131609</v>
      </c>
      <c r="VEK1793" s="62">
        <v>53131609</v>
      </c>
      <c r="VEL1793" s="62">
        <v>53131609</v>
      </c>
      <c r="VEM1793" s="62">
        <v>53131609</v>
      </c>
      <c r="VEN1793" s="62">
        <v>53131609</v>
      </c>
      <c r="VEO1793" s="62">
        <v>53131609</v>
      </c>
      <c r="VEP1793" s="62">
        <v>53131609</v>
      </c>
      <c r="VEQ1793" s="62">
        <v>53131609</v>
      </c>
      <c r="VER1793" s="62">
        <v>53131609</v>
      </c>
      <c r="VES1793" s="62">
        <v>53131609</v>
      </c>
      <c r="VET1793" s="62">
        <v>53131609</v>
      </c>
      <c r="VEU1793" s="62">
        <v>53131609</v>
      </c>
      <c r="VEV1793" s="62">
        <v>53131609</v>
      </c>
      <c r="VEW1793" s="62">
        <v>53131609</v>
      </c>
      <c r="VEX1793" s="62">
        <v>53131609</v>
      </c>
      <c r="VEY1793" s="62">
        <v>53131609</v>
      </c>
      <c r="VEZ1793" s="62">
        <v>53131609</v>
      </c>
      <c r="VFA1793" s="62">
        <v>53131609</v>
      </c>
      <c r="VFB1793" s="62">
        <v>53131609</v>
      </c>
      <c r="VFC1793" s="62">
        <v>53131609</v>
      </c>
      <c r="VFD1793" s="62">
        <v>53131609</v>
      </c>
      <c r="VFE1793" s="62">
        <v>53131609</v>
      </c>
      <c r="VFF1793" s="62">
        <v>53131609</v>
      </c>
      <c r="VFG1793" s="62">
        <v>53131609</v>
      </c>
      <c r="VFH1793" s="62">
        <v>53131609</v>
      </c>
      <c r="VFI1793" s="62">
        <v>53131609</v>
      </c>
      <c r="VFJ1793" s="62">
        <v>53131609</v>
      </c>
      <c r="VFK1793" s="62">
        <v>53131609</v>
      </c>
      <c r="VFL1793" s="62">
        <v>53131609</v>
      </c>
      <c r="VFM1793" s="62">
        <v>53131609</v>
      </c>
      <c r="VFN1793" s="62">
        <v>53131609</v>
      </c>
      <c r="VFO1793" s="62">
        <v>53131609</v>
      </c>
      <c r="VFP1793" s="62">
        <v>53131609</v>
      </c>
      <c r="VFQ1793" s="62">
        <v>53131609</v>
      </c>
      <c r="VFR1793" s="62">
        <v>53131609</v>
      </c>
      <c r="VFS1793" s="62">
        <v>53131609</v>
      </c>
      <c r="VFT1793" s="62">
        <v>53131609</v>
      </c>
      <c r="VFU1793" s="62">
        <v>53131609</v>
      </c>
      <c r="VFV1793" s="62">
        <v>53131609</v>
      </c>
      <c r="VFW1793" s="62">
        <v>53131609</v>
      </c>
      <c r="VFX1793" s="62">
        <v>53131609</v>
      </c>
      <c r="VFY1793" s="62">
        <v>53131609</v>
      </c>
      <c r="VFZ1793" s="62">
        <v>53131609</v>
      </c>
      <c r="VGA1793" s="62">
        <v>53131609</v>
      </c>
      <c r="VGB1793" s="62">
        <v>53131609</v>
      </c>
      <c r="VGC1793" s="62">
        <v>53131609</v>
      </c>
      <c r="VGD1793" s="62">
        <v>53131609</v>
      </c>
      <c r="VGE1793" s="62">
        <v>53131609</v>
      </c>
      <c r="VGF1793" s="62">
        <v>53131609</v>
      </c>
      <c r="VGG1793" s="62">
        <v>53131609</v>
      </c>
      <c r="VGH1793" s="62">
        <v>53131609</v>
      </c>
      <c r="VGI1793" s="62">
        <v>53131609</v>
      </c>
      <c r="VGJ1793" s="62">
        <v>53131609</v>
      </c>
      <c r="VGK1793" s="62">
        <v>53131609</v>
      </c>
      <c r="VGL1793" s="62">
        <v>53131609</v>
      </c>
      <c r="VGM1793" s="62">
        <v>53131609</v>
      </c>
      <c r="VGN1793" s="62">
        <v>53131609</v>
      </c>
      <c r="VGO1793" s="62">
        <v>53131609</v>
      </c>
      <c r="VGP1793" s="62">
        <v>53131609</v>
      </c>
      <c r="VGQ1793" s="62">
        <v>53131609</v>
      </c>
      <c r="VGR1793" s="62">
        <v>53131609</v>
      </c>
      <c r="VGS1793" s="62">
        <v>53131609</v>
      </c>
      <c r="VGT1793" s="62">
        <v>53131609</v>
      </c>
      <c r="VGU1793" s="62">
        <v>53131609</v>
      </c>
      <c r="VGV1793" s="62">
        <v>53131609</v>
      </c>
      <c r="VGW1793" s="62">
        <v>53131609</v>
      </c>
      <c r="VGX1793" s="62">
        <v>53131609</v>
      </c>
      <c r="VGY1793" s="62">
        <v>53131609</v>
      </c>
      <c r="VGZ1793" s="62">
        <v>53131609</v>
      </c>
      <c r="VHA1793" s="62">
        <v>53131609</v>
      </c>
      <c r="VHB1793" s="62">
        <v>53131609</v>
      </c>
      <c r="VHC1793" s="62">
        <v>53131609</v>
      </c>
      <c r="VHD1793" s="62">
        <v>53131609</v>
      </c>
      <c r="VHE1793" s="62">
        <v>53131609</v>
      </c>
      <c r="VHF1793" s="62">
        <v>53131609</v>
      </c>
      <c r="VHG1793" s="62">
        <v>53131609</v>
      </c>
      <c r="VHH1793" s="62">
        <v>53131609</v>
      </c>
      <c r="VHI1793" s="62">
        <v>53131609</v>
      </c>
      <c r="VHJ1793" s="62">
        <v>53131609</v>
      </c>
      <c r="VHK1793" s="62">
        <v>53131609</v>
      </c>
      <c r="VHL1793" s="62">
        <v>53131609</v>
      </c>
      <c r="VHM1793" s="62">
        <v>53131609</v>
      </c>
      <c r="VHN1793" s="62">
        <v>53131609</v>
      </c>
      <c r="VHO1793" s="62">
        <v>53131609</v>
      </c>
      <c r="VHP1793" s="62">
        <v>53131609</v>
      </c>
      <c r="VHQ1793" s="62">
        <v>53131609</v>
      </c>
      <c r="VHR1793" s="62">
        <v>53131609</v>
      </c>
      <c r="VHS1793" s="62">
        <v>53131609</v>
      </c>
      <c r="VHT1793" s="62">
        <v>53131609</v>
      </c>
      <c r="VHU1793" s="62">
        <v>53131609</v>
      </c>
      <c r="VHV1793" s="62">
        <v>53131609</v>
      </c>
      <c r="VHW1793" s="62">
        <v>53131609</v>
      </c>
      <c r="VHX1793" s="62">
        <v>53131609</v>
      </c>
      <c r="VHY1793" s="62">
        <v>53131609</v>
      </c>
      <c r="VHZ1793" s="62">
        <v>53131609</v>
      </c>
      <c r="VIA1793" s="62">
        <v>53131609</v>
      </c>
      <c r="VIB1793" s="62">
        <v>53131609</v>
      </c>
      <c r="VIC1793" s="62">
        <v>53131609</v>
      </c>
      <c r="VID1793" s="62">
        <v>53131609</v>
      </c>
      <c r="VIE1793" s="62">
        <v>53131609</v>
      </c>
      <c r="VIF1793" s="62">
        <v>53131609</v>
      </c>
      <c r="VIG1793" s="62">
        <v>53131609</v>
      </c>
      <c r="VIH1793" s="62">
        <v>53131609</v>
      </c>
      <c r="VII1793" s="62">
        <v>53131609</v>
      </c>
      <c r="VIJ1793" s="62">
        <v>53131609</v>
      </c>
      <c r="VIK1793" s="62">
        <v>53131609</v>
      </c>
      <c r="VIL1793" s="62">
        <v>53131609</v>
      </c>
      <c r="VIM1793" s="62">
        <v>53131609</v>
      </c>
      <c r="VIN1793" s="62">
        <v>53131609</v>
      </c>
      <c r="VIO1793" s="62">
        <v>53131609</v>
      </c>
      <c r="VIP1793" s="62">
        <v>53131609</v>
      </c>
      <c r="VIQ1793" s="62">
        <v>53131609</v>
      </c>
      <c r="VIR1793" s="62">
        <v>53131609</v>
      </c>
      <c r="VIS1793" s="62">
        <v>53131609</v>
      </c>
      <c r="VIT1793" s="62">
        <v>53131609</v>
      </c>
      <c r="VIU1793" s="62">
        <v>53131609</v>
      </c>
      <c r="VIV1793" s="62">
        <v>53131609</v>
      </c>
      <c r="VIW1793" s="62">
        <v>53131609</v>
      </c>
      <c r="VIX1793" s="62">
        <v>53131609</v>
      </c>
      <c r="VIY1793" s="62">
        <v>53131609</v>
      </c>
      <c r="VIZ1793" s="62">
        <v>53131609</v>
      </c>
      <c r="VJA1793" s="62">
        <v>53131609</v>
      </c>
      <c r="VJB1793" s="62">
        <v>53131609</v>
      </c>
      <c r="VJC1793" s="62">
        <v>53131609</v>
      </c>
      <c r="VJD1793" s="62">
        <v>53131609</v>
      </c>
      <c r="VJE1793" s="62">
        <v>53131609</v>
      </c>
      <c r="VJF1793" s="62">
        <v>53131609</v>
      </c>
      <c r="VJG1793" s="62">
        <v>53131609</v>
      </c>
      <c r="VJH1793" s="62">
        <v>53131609</v>
      </c>
      <c r="VJI1793" s="62">
        <v>53131609</v>
      </c>
      <c r="VJJ1793" s="62">
        <v>53131609</v>
      </c>
      <c r="VJK1793" s="62">
        <v>53131609</v>
      </c>
      <c r="VJL1793" s="62">
        <v>53131609</v>
      </c>
      <c r="VJM1793" s="62">
        <v>53131609</v>
      </c>
      <c r="VJN1793" s="62">
        <v>53131609</v>
      </c>
      <c r="VJO1793" s="62">
        <v>53131609</v>
      </c>
      <c r="VJP1793" s="62">
        <v>53131609</v>
      </c>
      <c r="VJQ1793" s="62">
        <v>53131609</v>
      </c>
      <c r="VJR1793" s="62">
        <v>53131609</v>
      </c>
      <c r="VJS1793" s="62">
        <v>53131609</v>
      </c>
      <c r="VJT1793" s="62">
        <v>53131609</v>
      </c>
      <c r="VJU1793" s="62">
        <v>53131609</v>
      </c>
      <c r="VJV1793" s="62">
        <v>53131609</v>
      </c>
      <c r="VJW1793" s="62">
        <v>53131609</v>
      </c>
      <c r="VJX1793" s="62">
        <v>53131609</v>
      </c>
      <c r="VJY1793" s="62">
        <v>53131609</v>
      </c>
      <c r="VJZ1793" s="62">
        <v>53131609</v>
      </c>
      <c r="VKA1793" s="62">
        <v>53131609</v>
      </c>
      <c r="VKB1793" s="62">
        <v>53131609</v>
      </c>
      <c r="VKC1793" s="62">
        <v>53131609</v>
      </c>
      <c r="VKD1793" s="62">
        <v>53131609</v>
      </c>
      <c r="VKE1793" s="62">
        <v>53131609</v>
      </c>
      <c r="VKF1793" s="62">
        <v>53131609</v>
      </c>
      <c r="VKG1793" s="62">
        <v>53131609</v>
      </c>
      <c r="VKH1793" s="62">
        <v>53131609</v>
      </c>
      <c r="VKI1793" s="62">
        <v>53131609</v>
      </c>
      <c r="VKJ1793" s="62">
        <v>53131609</v>
      </c>
      <c r="VKK1793" s="62">
        <v>53131609</v>
      </c>
      <c r="VKL1793" s="62">
        <v>53131609</v>
      </c>
      <c r="VKM1793" s="62">
        <v>53131609</v>
      </c>
      <c r="VKN1793" s="62">
        <v>53131609</v>
      </c>
      <c r="VKO1793" s="62">
        <v>53131609</v>
      </c>
      <c r="VKP1793" s="62">
        <v>53131609</v>
      </c>
      <c r="VKQ1793" s="62">
        <v>53131609</v>
      </c>
      <c r="VKR1793" s="62">
        <v>53131609</v>
      </c>
      <c r="VKS1793" s="62">
        <v>53131609</v>
      </c>
      <c r="VKT1793" s="62">
        <v>53131609</v>
      </c>
      <c r="VKU1793" s="62">
        <v>53131609</v>
      </c>
      <c r="VKV1793" s="62">
        <v>53131609</v>
      </c>
      <c r="VKW1793" s="62">
        <v>53131609</v>
      </c>
      <c r="VKX1793" s="62">
        <v>53131609</v>
      </c>
      <c r="VKY1793" s="62">
        <v>53131609</v>
      </c>
      <c r="VKZ1793" s="62">
        <v>53131609</v>
      </c>
      <c r="VLA1793" s="62">
        <v>53131609</v>
      </c>
      <c r="VLB1793" s="62">
        <v>53131609</v>
      </c>
      <c r="VLC1793" s="62">
        <v>53131609</v>
      </c>
      <c r="VLD1793" s="62">
        <v>53131609</v>
      </c>
      <c r="VLE1793" s="62">
        <v>53131609</v>
      </c>
      <c r="VLF1793" s="62">
        <v>53131609</v>
      </c>
      <c r="VLG1793" s="62">
        <v>53131609</v>
      </c>
      <c r="VLH1793" s="62">
        <v>53131609</v>
      </c>
      <c r="VLI1793" s="62">
        <v>53131609</v>
      </c>
      <c r="VLJ1793" s="62">
        <v>53131609</v>
      </c>
      <c r="VLK1793" s="62">
        <v>53131609</v>
      </c>
      <c r="VLL1793" s="62">
        <v>53131609</v>
      </c>
      <c r="VLM1793" s="62">
        <v>53131609</v>
      </c>
      <c r="VLN1793" s="62">
        <v>53131609</v>
      </c>
      <c r="VLO1793" s="62">
        <v>53131609</v>
      </c>
      <c r="VLP1793" s="62">
        <v>53131609</v>
      </c>
      <c r="VLQ1793" s="62">
        <v>53131609</v>
      </c>
      <c r="VLR1793" s="62">
        <v>53131609</v>
      </c>
      <c r="VLS1793" s="62">
        <v>53131609</v>
      </c>
      <c r="VLT1793" s="62">
        <v>53131609</v>
      </c>
      <c r="VLU1793" s="62">
        <v>53131609</v>
      </c>
      <c r="VLV1793" s="62">
        <v>53131609</v>
      </c>
      <c r="VLW1793" s="62">
        <v>53131609</v>
      </c>
      <c r="VLX1793" s="62">
        <v>53131609</v>
      </c>
      <c r="VLY1793" s="62">
        <v>53131609</v>
      </c>
      <c r="VLZ1793" s="62">
        <v>53131609</v>
      </c>
      <c r="VMA1793" s="62">
        <v>53131609</v>
      </c>
      <c r="VMB1793" s="62">
        <v>53131609</v>
      </c>
      <c r="VMC1793" s="62">
        <v>53131609</v>
      </c>
      <c r="VMD1793" s="62">
        <v>53131609</v>
      </c>
      <c r="VME1793" s="62">
        <v>53131609</v>
      </c>
      <c r="VMF1793" s="62">
        <v>53131609</v>
      </c>
      <c r="VMG1793" s="62">
        <v>53131609</v>
      </c>
      <c r="VMH1793" s="62">
        <v>53131609</v>
      </c>
      <c r="VMI1793" s="62">
        <v>53131609</v>
      </c>
      <c r="VMJ1793" s="62">
        <v>53131609</v>
      </c>
      <c r="VMK1793" s="62">
        <v>53131609</v>
      </c>
      <c r="VML1793" s="62">
        <v>53131609</v>
      </c>
      <c r="VMM1793" s="62">
        <v>53131609</v>
      </c>
      <c r="VMN1793" s="62">
        <v>53131609</v>
      </c>
      <c r="VMO1793" s="62">
        <v>53131609</v>
      </c>
      <c r="VMP1793" s="62">
        <v>53131609</v>
      </c>
      <c r="VMQ1793" s="62">
        <v>53131609</v>
      </c>
      <c r="VMR1793" s="62">
        <v>53131609</v>
      </c>
      <c r="VMS1793" s="62">
        <v>53131609</v>
      </c>
      <c r="VMT1793" s="62">
        <v>53131609</v>
      </c>
      <c r="VMU1793" s="62">
        <v>53131609</v>
      </c>
      <c r="VMV1793" s="62">
        <v>53131609</v>
      </c>
      <c r="VMW1793" s="62">
        <v>53131609</v>
      </c>
      <c r="VMX1793" s="62">
        <v>53131609</v>
      </c>
      <c r="VMY1793" s="62">
        <v>53131609</v>
      </c>
      <c r="VMZ1793" s="62">
        <v>53131609</v>
      </c>
      <c r="VNA1793" s="62">
        <v>53131609</v>
      </c>
      <c r="VNB1793" s="62">
        <v>53131609</v>
      </c>
      <c r="VNC1793" s="62">
        <v>53131609</v>
      </c>
      <c r="VND1793" s="62">
        <v>53131609</v>
      </c>
      <c r="VNE1793" s="62">
        <v>53131609</v>
      </c>
      <c r="VNF1793" s="62">
        <v>53131609</v>
      </c>
      <c r="VNG1793" s="62">
        <v>53131609</v>
      </c>
      <c r="VNH1793" s="62">
        <v>53131609</v>
      </c>
      <c r="VNI1793" s="62">
        <v>53131609</v>
      </c>
      <c r="VNJ1793" s="62">
        <v>53131609</v>
      </c>
      <c r="VNK1793" s="62">
        <v>53131609</v>
      </c>
      <c r="VNL1793" s="62">
        <v>53131609</v>
      </c>
      <c r="VNM1793" s="62">
        <v>53131609</v>
      </c>
      <c r="VNN1793" s="62">
        <v>53131609</v>
      </c>
      <c r="VNO1793" s="62">
        <v>53131609</v>
      </c>
      <c r="VNP1793" s="62">
        <v>53131609</v>
      </c>
      <c r="VNQ1793" s="62">
        <v>53131609</v>
      </c>
      <c r="VNR1793" s="62">
        <v>53131609</v>
      </c>
      <c r="VNS1793" s="62">
        <v>53131609</v>
      </c>
      <c r="VNT1793" s="62">
        <v>53131609</v>
      </c>
      <c r="VNU1793" s="62">
        <v>53131609</v>
      </c>
      <c r="VNV1793" s="62">
        <v>53131609</v>
      </c>
      <c r="VNW1793" s="62">
        <v>53131609</v>
      </c>
      <c r="VNX1793" s="62">
        <v>53131609</v>
      </c>
      <c r="VNY1793" s="62">
        <v>53131609</v>
      </c>
      <c r="VNZ1793" s="62">
        <v>53131609</v>
      </c>
      <c r="VOA1793" s="62">
        <v>53131609</v>
      </c>
      <c r="VOB1793" s="62">
        <v>53131609</v>
      </c>
      <c r="VOC1793" s="62">
        <v>53131609</v>
      </c>
      <c r="VOD1793" s="62">
        <v>53131609</v>
      </c>
      <c r="VOE1793" s="62">
        <v>53131609</v>
      </c>
      <c r="VOF1793" s="62">
        <v>53131609</v>
      </c>
      <c r="VOG1793" s="62">
        <v>53131609</v>
      </c>
      <c r="VOH1793" s="62">
        <v>53131609</v>
      </c>
      <c r="VOI1793" s="62">
        <v>53131609</v>
      </c>
      <c r="VOJ1793" s="62">
        <v>53131609</v>
      </c>
      <c r="VOK1793" s="62">
        <v>53131609</v>
      </c>
      <c r="VOL1793" s="62">
        <v>53131609</v>
      </c>
      <c r="VOM1793" s="62">
        <v>53131609</v>
      </c>
      <c r="VON1793" s="62">
        <v>53131609</v>
      </c>
      <c r="VOO1793" s="62">
        <v>53131609</v>
      </c>
      <c r="VOP1793" s="62">
        <v>53131609</v>
      </c>
      <c r="VOQ1793" s="62">
        <v>53131609</v>
      </c>
      <c r="VOR1793" s="62">
        <v>53131609</v>
      </c>
      <c r="VOS1793" s="62">
        <v>53131609</v>
      </c>
      <c r="VOT1793" s="62">
        <v>53131609</v>
      </c>
      <c r="VOU1793" s="62">
        <v>53131609</v>
      </c>
      <c r="VOV1793" s="62">
        <v>53131609</v>
      </c>
      <c r="VOW1793" s="62">
        <v>53131609</v>
      </c>
      <c r="VOX1793" s="62">
        <v>53131609</v>
      </c>
      <c r="VOY1793" s="62">
        <v>53131609</v>
      </c>
      <c r="VOZ1793" s="62">
        <v>53131609</v>
      </c>
      <c r="VPA1793" s="62">
        <v>53131609</v>
      </c>
      <c r="VPB1793" s="62">
        <v>53131609</v>
      </c>
      <c r="VPC1793" s="62">
        <v>53131609</v>
      </c>
      <c r="VPD1793" s="62">
        <v>53131609</v>
      </c>
      <c r="VPE1793" s="62">
        <v>53131609</v>
      </c>
      <c r="VPF1793" s="62">
        <v>53131609</v>
      </c>
      <c r="VPG1793" s="62">
        <v>53131609</v>
      </c>
      <c r="VPH1793" s="62">
        <v>53131609</v>
      </c>
      <c r="VPI1793" s="62">
        <v>53131609</v>
      </c>
      <c r="VPJ1793" s="62">
        <v>53131609</v>
      </c>
      <c r="VPK1793" s="62">
        <v>53131609</v>
      </c>
      <c r="VPL1793" s="62">
        <v>53131609</v>
      </c>
      <c r="VPM1793" s="62">
        <v>53131609</v>
      </c>
      <c r="VPN1793" s="62">
        <v>53131609</v>
      </c>
      <c r="VPO1793" s="62">
        <v>53131609</v>
      </c>
      <c r="VPP1793" s="62">
        <v>53131609</v>
      </c>
      <c r="VPQ1793" s="62">
        <v>53131609</v>
      </c>
      <c r="VPR1793" s="62">
        <v>53131609</v>
      </c>
      <c r="VPS1793" s="62">
        <v>53131609</v>
      </c>
      <c r="VPT1793" s="62">
        <v>53131609</v>
      </c>
      <c r="VPU1793" s="62">
        <v>53131609</v>
      </c>
      <c r="VPV1793" s="62">
        <v>53131609</v>
      </c>
      <c r="VPW1793" s="62">
        <v>53131609</v>
      </c>
      <c r="VPX1793" s="62">
        <v>53131609</v>
      </c>
      <c r="VPY1793" s="62">
        <v>53131609</v>
      </c>
      <c r="VPZ1793" s="62">
        <v>53131609</v>
      </c>
      <c r="VQA1793" s="62">
        <v>53131609</v>
      </c>
      <c r="VQB1793" s="62">
        <v>53131609</v>
      </c>
      <c r="VQC1793" s="62">
        <v>53131609</v>
      </c>
      <c r="VQD1793" s="62">
        <v>53131609</v>
      </c>
      <c r="VQE1793" s="62">
        <v>53131609</v>
      </c>
      <c r="VQF1793" s="62">
        <v>53131609</v>
      </c>
      <c r="VQG1793" s="62">
        <v>53131609</v>
      </c>
      <c r="VQH1793" s="62">
        <v>53131609</v>
      </c>
      <c r="VQI1793" s="62">
        <v>53131609</v>
      </c>
      <c r="VQJ1793" s="62">
        <v>53131609</v>
      </c>
      <c r="VQK1793" s="62">
        <v>53131609</v>
      </c>
      <c r="VQL1793" s="62">
        <v>53131609</v>
      </c>
      <c r="VQM1793" s="62">
        <v>53131609</v>
      </c>
      <c r="VQN1793" s="62">
        <v>53131609</v>
      </c>
      <c r="VQO1793" s="62">
        <v>53131609</v>
      </c>
      <c r="VQP1793" s="62">
        <v>53131609</v>
      </c>
      <c r="VQQ1793" s="62">
        <v>53131609</v>
      </c>
      <c r="VQR1793" s="62">
        <v>53131609</v>
      </c>
      <c r="VQS1793" s="62">
        <v>53131609</v>
      </c>
      <c r="VQT1793" s="62">
        <v>53131609</v>
      </c>
      <c r="VQU1793" s="62">
        <v>53131609</v>
      </c>
      <c r="VQV1793" s="62">
        <v>53131609</v>
      </c>
      <c r="VQW1793" s="62">
        <v>53131609</v>
      </c>
      <c r="VQX1793" s="62">
        <v>53131609</v>
      </c>
      <c r="VQY1793" s="62">
        <v>53131609</v>
      </c>
      <c r="VQZ1793" s="62">
        <v>53131609</v>
      </c>
      <c r="VRA1793" s="62">
        <v>53131609</v>
      </c>
      <c r="VRB1793" s="62">
        <v>53131609</v>
      </c>
      <c r="VRC1793" s="62">
        <v>53131609</v>
      </c>
      <c r="VRD1793" s="62">
        <v>53131609</v>
      </c>
      <c r="VRE1793" s="62">
        <v>53131609</v>
      </c>
      <c r="VRF1793" s="62">
        <v>53131609</v>
      </c>
      <c r="VRG1793" s="62">
        <v>53131609</v>
      </c>
      <c r="VRH1793" s="62">
        <v>53131609</v>
      </c>
      <c r="VRI1793" s="62">
        <v>53131609</v>
      </c>
      <c r="VRJ1793" s="62">
        <v>53131609</v>
      </c>
      <c r="VRK1793" s="62">
        <v>53131609</v>
      </c>
      <c r="VRL1793" s="62">
        <v>53131609</v>
      </c>
      <c r="VRM1793" s="62">
        <v>53131609</v>
      </c>
      <c r="VRN1793" s="62">
        <v>53131609</v>
      </c>
      <c r="VRO1793" s="62">
        <v>53131609</v>
      </c>
      <c r="VRP1793" s="62">
        <v>53131609</v>
      </c>
      <c r="VRQ1793" s="62">
        <v>53131609</v>
      </c>
      <c r="VRR1793" s="62">
        <v>53131609</v>
      </c>
      <c r="VRS1793" s="62">
        <v>53131609</v>
      </c>
      <c r="VRT1793" s="62">
        <v>53131609</v>
      </c>
      <c r="VRU1793" s="62">
        <v>53131609</v>
      </c>
      <c r="VRV1793" s="62">
        <v>53131609</v>
      </c>
      <c r="VRW1793" s="62">
        <v>53131609</v>
      </c>
      <c r="VRX1793" s="62">
        <v>53131609</v>
      </c>
      <c r="VRY1793" s="62">
        <v>53131609</v>
      </c>
      <c r="VRZ1793" s="62">
        <v>53131609</v>
      </c>
      <c r="VSA1793" s="62">
        <v>53131609</v>
      </c>
      <c r="VSB1793" s="62">
        <v>53131609</v>
      </c>
      <c r="VSC1793" s="62">
        <v>53131609</v>
      </c>
      <c r="VSD1793" s="62">
        <v>53131609</v>
      </c>
      <c r="VSE1793" s="62">
        <v>53131609</v>
      </c>
      <c r="VSF1793" s="62">
        <v>53131609</v>
      </c>
      <c r="VSG1793" s="62">
        <v>53131609</v>
      </c>
      <c r="VSH1793" s="62">
        <v>53131609</v>
      </c>
      <c r="VSI1793" s="62">
        <v>53131609</v>
      </c>
      <c r="VSJ1793" s="62">
        <v>53131609</v>
      </c>
      <c r="VSK1793" s="62">
        <v>53131609</v>
      </c>
      <c r="VSL1793" s="62">
        <v>53131609</v>
      </c>
      <c r="VSM1793" s="62">
        <v>53131609</v>
      </c>
      <c r="VSN1793" s="62">
        <v>53131609</v>
      </c>
      <c r="VSO1793" s="62">
        <v>53131609</v>
      </c>
      <c r="VSP1793" s="62">
        <v>53131609</v>
      </c>
      <c r="VSQ1793" s="62">
        <v>53131609</v>
      </c>
      <c r="VSR1793" s="62">
        <v>53131609</v>
      </c>
      <c r="VSS1793" s="62">
        <v>53131609</v>
      </c>
      <c r="VST1793" s="62">
        <v>53131609</v>
      </c>
      <c r="VSU1793" s="62">
        <v>53131609</v>
      </c>
      <c r="VSV1793" s="62">
        <v>53131609</v>
      </c>
      <c r="VSW1793" s="62">
        <v>53131609</v>
      </c>
      <c r="VSX1793" s="62">
        <v>53131609</v>
      </c>
      <c r="VSY1793" s="62">
        <v>53131609</v>
      </c>
      <c r="VSZ1793" s="62">
        <v>53131609</v>
      </c>
      <c r="VTA1793" s="62">
        <v>53131609</v>
      </c>
      <c r="VTB1793" s="62">
        <v>53131609</v>
      </c>
      <c r="VTC1793" s="62">
        <v>53131609</v>
      </c>
      <c r="VTD1793" s="62">
        <v>53131609</v>
      </c>
      <c r="VTE1793" s="62">
        <v>53131609</v>
      </c>
      <c r="VTF1793" s="62">
        <v>53131609</v>
      </c>
      <c r="VTG1793" s="62">
        <v>53131609</v>
      </c>
      <c r="VTH1793" s="62">
        <v>53131609</v>
      </c>
      <c r="VTI1793" s="62">
        <v>53131609</v>
      </c>
      <c r="VTJ1793" s="62">
        <v>53131609</v>
      </c>
      <c r="VTK1793" s="62">
        <v>53131609</v>
      </c>
      <c r="VTL1793" s="62">
        <v>53131609</v>
      </c>
      <c r="VTM1793" s="62">
        <v>53131609</v>
      </c>
      <c r="VTN1793" s="62">
        <v>53131609</v>
      </c>
      <c r="VTO1793" s="62">
        <v>53131609</v>
      </c>
      <c r="VTP1793" s="62">
        <v>53131609</v>
      </c>
      <c r="VTQ1793" s="62">
        <v>53131609</v>
      </c>
      <c r="VTR1793" s="62">
        <v>53131609</v>
      </c>
      <c r="VTS1793" s="62">
        <v>53131609</v>
      </c>
      <c r="VTT1793" s="62">
        <v>53131609</v>
      </c>
      <c r="VTU1793" s="62">
        <v>53131609</v>
      </c>
      <c r="VTV1793" s="62">
        <v>53131609</v>
      </c>
      <c r="VTW1793" s="62">
        <v>53131609</v>
      </c>
      <c r="VTX1793" s="62">
        <v>53131609</v>
      </c>
      <c r="VTY1793" s="62">
        <v>53131609</v>
      </c>
      <c r="VTZ1793" s="62">
        <v>53131609</v>
      </c>
      <c r="VUA1793" s="62">
        <v>53131609</v>
      </c>
      <c r="VUB1793" s="62">
        <v>53131609</v>
      </c>
      <c r="VUC1793" s="62">
        <v>53131609</v>
      </c>
      <c r="VUD1793" s="62">
        <v>53131609</v>
      </c>
      <c r="VUE1793" s="62">
        <v>53131609</v>
      </c>
      <c r="VUF1793" s="62">
        <v>53131609</v>
      </c>
      <c r="VUG1793" s="62">
        <v>53131609</v>
      </c>
      <c r="VUH1793" s="62">
        <v>53131609</v>
      </c>
      <c r="VUI1793" s="62">
        <v>53131609</v>
      </c>
      <c r="VUJ1793" s="62">
        <v>53131609</v>
      </c>
      <c r="VUK1793" s="62">
        <v>53131609</v>
      </c>
      <c r="VUL1793" s="62">
        <v>53131609</v>
      </c>
      <c r="VUM1793" s="62">
        <v>53131609</v>
      </c>
      <c r="VUN1793" s="62">
        <v>53131609</v>
      </c>
      <c r="VUO1793" s="62">
        <v>53131609</v>
      </c>
      <c r="VUP1793" s="62">
        <v>53131609</v>
      </c>
      <c r="VUQ1793" s="62">
        <v>53131609</v>
      </c>
      <c r="VUR1793" s="62">
        <v>53131609</v>
      </c>
      <c r="VUS1793" s="62">
        <v>53131609</v>
      </c>
      <c r="VUT1793" s="62">
        <v>53131609</v>
      </c>
      <c r="VUU1793" s="62">
        <v>53131609</v>
      </c>
      <c r="VUV1793" s="62">
        <v>53131609</v>
      </c>
      <c r="VUW1793" s="62">
        <v>53131609</v>
      </c>
      <c r="VUX1793" s="62">
        <v>53131609</v>
      </c>
      <c r="VUY1793" s="62">
        <v>53131609</v>
      </c>
      <c r="VUZ1793" s="62">
        <v>53131609</v>
      </c>
      <c r="VVA1793" s="62">
        <v>53131609</v>
      </c>
      <c r="VVB1793" s="62">
        <v>53131609</v>
      </c>
      <c r="VVC1793" s="62">
        <v>53131609</v>
      </c>
      <c r="VVD1793" s="62">
        <v>53131609</v>
      </c>
      <c r="VVE1793" s="62">
        <v>53131609</v>
      </c>
      <c r="VVF1793" s="62">
        <v>53131609</v>
      </c>
      <c r="VVG1793" s="62">
        <v>53131609</v>
      </c>
      <c r="VVH1793" s="62">
        <v>53131609</v>
      </c>
      <c r="VVI1793" s="62">
        <v>53131609</v>
      </c>
      <c r="VVJ1793" s="62">
        <v>53131609</v>
      </c>
      <c r="VVK1793" s="62">
        <v>53131609</v>
      </c>
      <c r="VVL1793" s="62">
        <v>53131609</v>
      </c>
      <c r="VVM1793" s="62">
        <v>53131609</v>
      </c>
      <c r="VVN1793" s="62">
        <v>53131609</v>
      </c>
      <c r="VVO1793" s="62">
        <v>53131609</v>
      </c>
      <c r="VVP1793" s="62">
        <v>53131609</v>
      </c>
      <c r="VVQ1793" s="62">
        <v>53131609</v>
      </c>
      <c r="VVR1793" s="62">
        <v>53131609</v>
      </c>
      <c r="VVS1793" s="62">
        <v>53131609</v>
      </c>
      <c r="VVT1793" s="62">
        <v>53131609</v>
      </c>
      <c r="VVU1793" s="62">
        <v>53131609</v>
      </c>
      <c r="VVV1793" s="62">
        <v>53131609</v>
      </c>
      <c r="VVW1793" s="62">
        <v>53131609</v>
      </c>
      <c r="VVX1793" s="62">
        <v>53131609</v>
      </c>
      <c r="VVY1793" s="62">
        <v>53131609</v>
      </c>
      <c r="VVZ1793" s="62">
        <v>53131609</v>
      </c>
      <c r="VWA1793" s="62">
        <v>53131609</v>
      </c>
      <c r="VWB1793" s="62">
        <v>53131609</v>
      </c>
      <c r="VWC1793" s="62">
        <v>53131609</v>
      </c>
      <c r="VWD1793" s="62">
        <v>53131609</v>
      </c>
      <c r="VWE1793" s="62">
        <v>53131609</v>
      </c>
      <c r="VWF1793" s="62">
        <v>53131609</v>
      </c>
      <c r="VWG1793" s="62">
        <v>53131609</v>
      </c>
      <c r="VWH1793" s="62">
        <v>53131609</v>
      </c>
      <c r="VWI1793" s="62">
        <v>53131609</v>
      </c>
      <c r="VWJ1793" s="62">
        <v>53131609</v>
      </c>
      <c r="VWK1793" s="62">
        <v>53131609</v>
      </c>
      <c r="VWL1793" s="62">
        <v>53131609</v>
      </c>
      <c r="VWM1793" s="62">
        <v>53131609</v>
      </c>
      <c r="VWN1793" s="62">
        <v>53131609</v>
      </c>
      <c r="VWO1793" s="62">
        <v>53131609</v>
      </c>
      <c r="VWP1793" s="62">
        <v>53131609</v>
      </c>
      <c r="VWQ1793" s="62">
        <v>53131609</v>
      </c>
      <c r="VWR1793" s="62">
        <v>53131609</v>
      </c>
      <c r="VWS1793" s="62">
        <v>53131609</v>
      </c>
      <c r="VWT1793" s="62">
        <v>53131609</v>
      </c>
      <c r="VWU1793" s="62">
        <v>53131609</v>
      </c>
      <c r="VWV1793" s="62">
        <v>53131609</v>
      </c>
      <c r="VWW1793" s="62">
        <v>53131609</v>
      </c>
      <c r="VWX1793" s="62">
        <v>53131609</v>
      </c>
      <c r="VWY1793" s="62">
        <v>53131609</v>
      </c>
      <c r="VWZ1793" s="62">
        <v>53131609</v>
      </c>
      <c r="VXA1793" s="62">
        <v>53131609</v>
      </c>
      <c r="VXB1793" s="62">
        <v>53131609</v>
      </c>
      <c r="VXC1793" s="62">
        <v>53131609</v>
      </c>
      <c r="VXD1793" s="62">
        <v>53131609</v>
      </c>
      <c r="VXE1793" s="62">
        <v>53131609</v>
      </c>
      <c r="VXF1793" s="62">
        <v>53131609</v>
      </c>
      <c r="VXG1793" s="62">
        <v>53131609</v>
      </c>
      <c r="VXH1793" s="62">
        <v>53131609</v>
      </c>
      <c r="VXI1793" s="62">
        <v>53131609</v>
      </c>
      <c r="VXJ1793" s="62">
        <v>53131609</v>
      </c>
      <c r="VXK1793" s="62">
        <v>53131609</v>
      </c>
      <c r="VXL1793" s="62">
        <v>53131609</v>
      </c>
      <c r="VXM1793" s="62">
        <v>53131609</v>
      </c>
      <c r="VXN1793" s="62">
        <v>53131609</v>
      </c>
      <c r="VXO1793" s="62">
        <v>53131609</v>
      </c>
      <c r="VXP1793" s="62">
        <v>53131609</v>
      </c>
      <c r="VXQ1793" s="62">
        <v>53131609</v>
      </c>
      <c r="VXR1793" s="62">
        <v>53131609</v>
      </c>
      <c r="VXS1793" s="62">
        <v>53131609</v>
      </c>
      <c r="VXT1793" s="62">
        <v>53131609</v>
      </c>
      <c r="VXU1793" s="62">
        <v>53131609</v>
      </c>
      <c r="VXV1793" s="62">
        <v>53131609</v>
      </c>
      <c r="VXW1793" s="62">
        <v>53131609</v>
      </c>
      <c r="VXX1793" s="62">
        <v>53131609</v>
      </c>
      <c r="VXY1793" s="62">
        <v>53131609</v>
      </c>
      <c r="VXZ1793" s="62">
        <v>53131609</v>
      </c>
      <c r="VYA1793" s="62">
        <v>53131609</v>
      </c>
      <c r="VYB1793" s="62">
        <v>53131609</v>
      </c>
      <c r="VYC1793" s="62">
        <v>53131609</v>
      </c>
      <c r="VYD1793" s="62">
        <v>53131609</v>
      </c>
      <c r="VYE1793" s="62">
        <v>53131609</v>
      </c>
      <c r="VYF1793" s="62">
        <v>53131609</v>
      </c>
      <c r="VYG1793" s="62">
        <v>53131609</v>
      </c>
      <c r="VYH1793" s="62">
        <v>53131609</v>
      </c>
      <c r="VYI1793" s="62">
        <v>53131609</v>
      </c>
      <c r="VYJ1793" s="62">
        <v>53131609</v>
      </c>
      <c r="VYK1793" s="62">
        <v>53131609</v>
      </c>
      <c r="VYL1793" s="62">
        <v>53131609</v>
      </c>
      <c r="VYM1793" s="62">
        <v>53131609</v>
      </c>
      <c r="VYN1793" s="62">
        <v>53131609</v>
      </c>
      <c r="VYO1793" s="62">
        <v>53131609</v>
      </c>
      <c r="VYP1793" s="62">
        <v>53131609</v>
      </c>
      <c r="VYQ1793" s="62">
        <v>53131609</v>
      </c>
      <c r="VYR1793" s="62">
        <v>53131609</v>
      </c>
      <c r="VYS1793" s="62">
        <v>53131609</v>
      </c>
      <c r="VYT1793" s="62">
        <v>53131609</v>
      </c>
      <c r="VYU1793" s="62">
        <v>53131609</v>
      </c>
      <c r="VYV1793" s="62">
        <v>53131609</v>
      </c>
      <c r="VYW1793" s="62">
        <v>53131609</v>
      </c>
      <c r="VYX1793" s="62">
        <v>53131609</v>
      </c>
      <c r="VYY1793" s="62">
        <v>53131609</v>
      </c>
      <c r="VYZ1793" s="62">
        <v>53131609</v>
      </c>
      <c r="VZA1793" s="62">
        <v>53131609</v>
      </c>
      <c r="VZB1793" s="62">
        <v>53131609</v>
      </c>
      <c r="VZC1793" s="62">
        <v>53131609</v>
      </c>
      <c r="VZD1793" s="62">
        <v>53131609</v>
      </c>
      <c r="VZE1793" s="62">
        <v>53131609</v>
      </c>
      <c r="VZF1793" s="62">
        <v>53131609</v>
      </c>
      <c r="VZG1793" s="62">
        <v>53131609</v>
      </c>
      <c r="VZH1793" s="62">
        <v>53131609</v>
      </c>
      <c r="VZI1793" s="62">
        <v>53131609</v>
      </c>
      <c r="VZJ1793" s="62">
        <v>53131609</v>
      </c>
      <c r="VZK1793" s="62">
        <v>53131609</v>
      </c>
      <c r="VZL1793" s="62">
        <v>53131609</v>
      </c>
      <c r="VZM1793" s="62">
        <v>53131609</v>
      </c>
      <c r="VZN1793" s="62">
        <v>53131609</v>
      </c>
      <c r="VZO1793" s="62">
        <v>53131609</v>
      </c>
      <c r="VZP1793" s="62">
        <v>53131609</v>
      </c>
      <c r="VZQ1793" s="62">
        <v>53131609</v>
      </c>
      <c r="VZR1793" s="62">
        <v>53131609</v>
      </c>
      <c r="VZS1793" s="62">
        <v>53131609</v>
      </c>
      <c r="VZT1793" s="62">
        <v>53131609</v>
      </c>
      <c r="VZU1793" s="62">
        <v>53131609</v>
      </c>
      <c r="VZV1793" s="62">
        <v>53131609</v>
      </c>
      <c r="VZW1793" s="62">
        <v>53131609</v>
      </c>
      <c r="VZX1793" s="62">
        <v>53131609</v>
      </c>
      <c r="VZY1793" s="62">
        <v>53131609</v>
      </c>
      <c r="VZZ1793" s="62">
        <v>53131609</v>
      </c>
      <c r="WAA1793" s="62">
        <v>53131609</v>
      </c>
      <c r="WAB1793" s="62">
        <v>53131609</v>
      </c>
      <c r="WAC1793" s="62">
        <v>53131609</v>
      </c>
      <c r="WAD1793" s="62">
        <v>53131609</v>
      </c>
      <c r="WAE1793" s="62">
        <v>53131609</v>
      </c>
      <c r="WAF1793" s="62">
        <v>53131609</v>
      </c>
      <c r="WAG1793" s="62">
        <v>53131609</v>
      </c>
      <c r="WAH1793" s="62">
        <v>53131609</v>
      </c>
      <c r="WAI1793" s="62">
        <v>53131609</v>
      </c>
      <c r="WAJ1793" s="62">
        <v>53131609</v>
      </c>
      <c r="WAK1793" s="62">
        <v>53131609</v>
      </c>
      <c r="WAL1793" s="62">
        <v>53131609</v>
      </c>
      <c r="WAM1793" s="62">
        <v>53131609</v>
      </c>
      <c r="WAN1793" s="62">
        <v>53131609</v>
      </c>
      <c r="WAO1793" s="62">
        <v>53131609</v>
      </c>
      <c r="WAP1793" s="62">
        <v>53131609</v>
      </c>
      <c r="WAQ1793" s="62">
        <v>53131609</v>
      </c>
      <c r="WAR1793" s="62">
        <v>53131609</v>
      </c>
      <c r="WAS1793" s="62">
        <v>53131609</v>
      </c>
      <c r="WAT1793" s="62">
        <v>53131609</v>
      </c>
      <c r="WAU1793" s="62">
        <v>53131609</v>
      </c>
      <c r="WAV1793" s="62">
        <v>53131609</v>
      </c>
      <c r="WAW1793" s="62">
        <v>53131609</v>
      </c>
      <c r="WAX1793" s="62">
        <v>53131609</v>
      </c>
      <c r="WAY1793" s="62">
        <v>53131609</v>
      </c>
      <c r="WAZ1793" s="62">
        <v>53131609</v>
      </c>
      <c r="WBA1793" s="62">
        <v>53131609</v>
      </c>
      <c r="WBB1793" s="62">
        <v>53131609</v>
      </c>
      <c r="WBC1793" s="62">
        <v>53131609</v>
      </c>
      <c r="WBD1793" s="62">
        <v>53131609</v>
      </c>
      <c r="WBE1793" s="62">
        <v>53131609</v>
      </c>
      <c r="WBF1793" s="62">
        <v>53131609</v>
      </c>
      <c r="WBG1793" s="62">
        <v>53131609</v>
      </c>
      <c r="WBH1793" s="62">
        <v>53131609</v>
      </c>
      <c r="WBI1793" s="62">
        <v>53131609</v>
      </c>
      <c r="WBJ1793" s="62">
        <v>53131609</v>
      </c>
      <c r="WBK1793" s="62">
        <v>53131609</v>
      </c>
      <c r="WBL1793" s="62">
        <v>53131609</v>
      </c>
      <c r="WBM1793" s="62">
        <v>53131609</v>
      </c>
      <c r="WBN1793" s="62">
        <v>53131609</v>
      </c>
      <c r="WBO1793" s="62">
        <v>53131609</v>
      </c>
      <c r="WBP1793" s="62">
        <v>53131609</v>
      </c>
      <c r="WBQ1793" s="62">
        <v>53131609</v>
      </c>
      <c r="WBR1793" s="62">
        <v>53131609</v>
      </c>
      <c r="WBS1793" s="62">
        <v>53131609</v>
      </c>
      <c r="WBT1793" s="62">
        <v>53131609</v>
      </c>
      <c r="WBU1793" s="62">
        <v>53131609</v>
      </c>
      <c r="WBV1793" s="62">
        <v>53131609</v>
      </c>
      <c r="WBW1793" s="62">
        <v>53131609</v>
      </c>
      <c r="WBX1793" s="62">
        <v>53131609</v>
      </c>
      <c r="WBY1793" s="62">
        <v>53131609</v>
      </c>
      <c r="WBZ1793" s="62">
        <v>53131609</v>
      </c>
      <c r="WCA1793" s="62">
        <v>53131609</v>
      </c>
      <c r="WCB1793" s="62">
        <v>53131609</v>
      </c>
      <c r="WCC1793" s="62">
        <v>53131609</v>
      </c>
      <c r="WCD1793" s="62">
        <v>53131609</v>
      </c>
      <c r="WCE1793" s="62">
        <v>53131609</v>
      </c>
      <c r="WCF1793" s="62">
        <v>53131609</v>
      </c>
      <c r="WCG1793" s="62">
        <v>53131609</v>
      </c>
      <c r="WCH1793" s="62">
        <v>53131609</v>
      </c>
      <c r="WCI1793" s="62">
        <v>53131609</v>
      </c>
      <c r="WCJ1793" s="62">
        <v>53131609</v>
      </c>
      <c r="WCK1793" s="62">
        <v>53131609</v>
      </c>
      <c r="WCL1793" s="62">
        <v>53131609</v>
      </c>
      <c r="WCM1793" s="62">
        <v>53131609</v>
      </c>
      <c r="WCN1793" s="62">
        <v>53131609</v>
      </c>
      <c r="WCO1793" s="62">
        <v>53131609</v>
      </c>
      <c r="WCP1793" s="62">
        <v>53131609</v>
      </c>
      <c r="WCQ1793" s="62">
        <v>53131609</v>
      </c>
      <c r="WCR1793" s="62">
        <v>53131609</v>
      </c>
      <c r="WCS1793" s="62">
        <v>53131609</v>
      </c>
      <c r="WCT1793" s="62">
        <v>53131609</v>
      </c>
      <c r="WCU1793" s="62">
        <v>53131609</v>
      </c>
      <c r="WCV1793" s="62">
        <v>53131609</v>
      </c>
      <c r="WCW1793" s="62">
        <v>53131609</v>
      </c>
      <c r="WCX1793" s="62">
        <v>53131609</v>
      </c>
      <c r="WCY1793" s="62">
        <v>53131609</v>
      </c>
      <c r="WCZ1793" s="62">
        <v>53131609</v>
      </c>
      <c r="WDA1793" s="62">
        <v>53131609</v>
      </c>
      <c r="WDB1793" s="62">
        <v>53131609</v>
      </c>
      <c r="WDC1793" s="62">
        <v>53131609</v>
      </c>
      <c r="WDD1793" s="62">
        <v>53131609</v>
      </c>
      <c r="WDE1793" s="62">
        <v>53131609</v>
      </c>
      <c r="WDF1793" s="62">
        <v>53131609</v>
      </c>
      <c r="WDG1793" s="62">
        <v>53131609</v>
      </c>
      <c r="WDH1793" s="62">
        <v>53131609</v>
      </c>
      <c r="WDI1793" s="62">
        <v>53131609</v>
      </c>
      <c r="WDJ1793" s="62">
        <v>53131609</v>
      </c>
      <c r="WDK1793" s="62">
        <v>53131609</v>
      </c>
      <c r="WDL1793" s="62">
        <v>53131609</v>
      </c>
      <c r="WDM1793" s="62">
        <v>53131609</v>
      </c>
      <c r="WDN1793" s="62">
        <v>53131609</v>
      </c>
      <c r="WDO1793" s="62">
        <v>53131609</v>
      </c>
      <c r="WDP1793" s="62">
        <v>53131609</v>
      </c>
      <c r="WDQ1793" s="62">
        <v>53131609</v>
      </c>
      <c r="WDR1793" s="62">
        <v>53131609</v>
      </c>
      <c r="WDS1793" s="62">
        <v>53131609</v>
      </c>
      <c r="WDT1793" s="62">
        <v>53131609</v>
      </c>
      <c r="WDU1793" s="62">
        <v>53131609</v>
      </c>
      <c r="WDV1793" s="62">
        <v>53131609</v>
      </c>
      <c r="WDW1793" s="62">
        <v>53131609</v>
      </c>
      <c r="WDX1793" s="62">
        <v>53131609</v>
      </c>
      <c r="WDY1793" s="62">
        <v>53131609</v>
      </c>
      <c r="WDZ1793" s="62">
        <v>53131609</v>
      </c>
      <c r="WEA1793" s="62">
        <v>53131609</v>
      </c>
      <c r="WEB1793" s="62">
        <v>53131609</v>
      </c>
      <c r="WEC1793" s="62">
        <v>53131609</v>
      </c>
      <c r="WED1793" s="62">
        <v>53131609</v>
      </c>
      <c r="WEE1793" s="62">
        <v>53131609</v>
      </c>
      <c r="WEF1793" s="62">
        <v>53131609</v>
      </c>
      <c r="WEG1793" s="62">
        <v>53131609</v>
      </c>
      <c r="WEH1793" s="62">
        <v>53131609</v>
      </c>
      <c r="WEI1793" s="62">
        <v>53131609</v>
      </c>
      <c r="WEJ1793" s="62">
        <v>53131609</v>
      </c>
      <c r="WEK1793" s="62">
        <v>53131609</v>
      </c>
      <c r="WEL1793" s="62">
        <v>53131609</v>
      </c>
      <c r="WEM1793" s="62">
        <v>53131609</v>
      </c>
      <c r="WEN1793" s="62">
        <v>53131609</v>
      </c>
      <c r="WEO1793" s="62">
        <v>53131609</v>
      </c>
      <c r="WEP1793" s="62">
        <v>53131609</v>
      </c>
      <c r="WEQ1793" s="62">
        <v>53131609</v>
      </c>
      <c r="WER1793" s="62">
        <v>53131609</v>
      </c>
      <c r="WES1793" s="62">
        <v>53131609</v>
      </c>
      <c r="WET1793" s="62">
        <v>53131609</v>
      </c>
      <c r="WEU1793" s="62">
        <v>53131609</v>
      </c>
      <c r="WEV1793" s="62">
        <v>53131609</v>
      </c>
      <c r="WEW1793" s="62">
        <v>53131609</v>
      </c>
      <c r="WEX1793" s="62">
        <v>53131609</v>
      </c>
      <c r="WEY1793" s="62">
        <v>53131609</v>
      </c>
      <c r="WEZ1793" s="62">
        <v>53131609</v>
      </c>
      <c r="WFA1793" s="62">
        <v>53131609</v>
      </c>
      <c r="WFB1793" s="62">
        <v>53131609</v>
      </c>
      <c r="WFC1793" s="62">
        <v>53131609</v>
      </c>
      <c r="WFD1793" s="62">
        <v>53131609</v>
      </c>
      <c r="WFE1793" s="62">
        <v>53131609</v>
      </c>
      <c r="WFF1793" s="62">
        <v>53131609</v>
      </c>
      <c r="WFG1793" s="62">
        <v>53131609</v>
      </c>
      <c r="WFH1793" s="62">
        <v>53131609</v>
      </c>
      <c r="WFI1793" s="62">
        <v>53131609</v>
      </c>
      <c r="WFJ1793" s="62">
        <v>53131609</v>
      </c>
      <c r="WFK1793" s="62">
        <v>53131609</v>
      </c>
      <c r="WFL1793" s="62">
        <v>53131609</v>
      </c>
      <c r="WFM1793" s="62">
        <v>53131609</v>
      </c>
      <c r="WFN1793" s="62">
        <v>53131609</v>
      </c>
      <c r="WFO1793" s="62">
        <v>53131609</v>
      </c>
      <c r="WFP1793" s="62">
        <v>53131609</v>
      </c>
      <c r="WFQ1793" s="62">
        <v>53131609</v>
      </c>
      <c r="WFR1793" s="62">
        <v>53131609</v>
      </c>
      <c r="WFS1793" s="62">
        <v>53131609</v>
      </c>
      <c r="WFT1793" s="62">
        <v>53131609</v>
      </c>
      <c r="WFU1793" s="62">
        <v>53131609</v>
      </c>
      <c r="WFV1793" s="62">
        <v>53131609</v>
      </c>
      <c r="WFW1793" s="62">
        <v>53131609</v>
      </c>
      <c r="WFX1793" s="62">
        <v>53131609</v>
      </c>
      <c r="WFY1793" s="62">
        <v>53131609</v>
      </c>
      <c r="WFZ1793" s="62">
        <v>53131609</v>
      </c>
      <c r="WGA1793" s="62">
        <v>53131609</v>
      </c>
      <c r="WGB1793" s="62">
        <v>53131609</v>
      </c>
      <c r="WGC1793" s="62">
        <v>53131609</v>
      </c>
      <c r="WGD1793" s="62">
        <v>53131609</v>
      </c>
      <c r="WGE1793" s="62">
        <v>53131609</v>
      </c>
      <c r="WGF1793" s="62">
        <v>53131609</v>
      </c>
      <c r="WGG1793" s="62">
        <v>53131609</v>
      </c>
      <c r="WGH1793" s="62">
        <v>53131609</v>
      </c>
      <c r="WGI1793" s="62">
        <v>53131609</v>
      </c>
      <c r="WGJ1793" s="62">
        <v>53131609</v>
      </c>
      <c r="WGK1793" s="62">
        <v>53131609</v>
      </c>
      <c r="WGL1793" s="62">
        <v>53131609</v>
      </c>
      <c r="WGM1793" s="62">
        <v>53131609</v>
      </c>
      <c r="WGN1793" s="62">
        <v>53131609</v>
      </c>
      <c r="WGO1793" s="62">
        <v>53131609</v>
      </c>
      <c r="WGP1793" s="62">
        <v>53131609</v>
      </c>
      <c r="WGQ1793" s="62">
        <v>53131609</v>
      </c>
      <c r="WGR1793" s="62">
        <v>53131609</v>
      </c>
      <c r="WGS1793" s="62">
        <v>53131609</v>
      </c>
      <c r="WGT1793" s="62">
        <v>53131609</v>
      </c>
      <c r="WGU1793" s="62">
        <v>53131609</v>
      </c>
      <c r="WGV1793" s="62">
        <v>53131609</v>
      </c>
      <c r="WGW1793" s="62">
        <v>53131609</v>
      </c>
      <c r="WGX1793" s="62">
        <v>53131609</v>
      </c>
      <c r="WGY1793" s="62">
        <v>53131609</v>
      </c>
      <c r="WGZ1793" s="62">
        <v>53131609</v>
      </c>
      <c r="WHA1793" s="62">
        <v>53131609</v>
      </c>
      <c r="WHB1793" s="62">
        <v>53131609</v>
      </c>
      <c r="WHC1793" s="62">
        <v>53131609</v>
      </c>
      <c r="WHD1793" s="62">
        <v>53131609</v>
      </c>
      <c r="WHE1793" s="62">
        <v>53131609</v>
      </c>
      <c r="WHF1793" s="62">
        <v>53131609</v>
      </c>
      <c r="WHG1793" s="62">
        <v>53131609</v>
      </c>
      <c r="WHH1793" s="62">
        <v>53131609</v>
      </c>
      <c r="WHI1793" s="62">
        <v>53131609</v>
      </c>
      <c r="WHJ1793" s="62">
        <v>53131609</v>
      </c>
      <c r="WHK1793" s="62">
        <v>53131609</v>
      </c>
      <c r="WHL1793" s="62">
        <v>53131609</v>
      </c>
      <c r="WHM1793" s="62">
        <v>53131609</v>
      </c>
      <c r="WHN1793" s="62">
        <v>53131609</v>
      </c>
      <c r="WHO1793" s="62">
        <v>53131609</v>
      </c>
      <c r="WHP1793" s="62">
        <v>53131609</v>
      </c>
      <c r="WHQ1793" s="62">
        <v>53131609</v>
      </c>
      <c r="WHR1793" s="62">
        <v>53131609</v>
      </c>
      <c r="WHS1793" s="62">
        <v>53131609</v>
      </c>
      <c r="WHT1793" s="62">
        <v>53131609</v>
      </c>
      <c r="WHU1793" s="62">
        <v>53131609</v>
      </c>
      <c r="WHV1793" s="62">
        <v>53131609</v>
      </c>
      <c r="WHW1793" s="62">
        <v>53131609</v>
      </c>
      <c r="WHX1793" s="62">
        <v>53131609</v>
      </c>
      <c r="WHY1793" s="62">
        <v>53131609</v>
      </c>
      <c r="WHZ1793" s="62">
        <v>53131609</v>
      </c>
      <c r="WIA1793" s="62">
        <v>53131609</v>
      </c>
      <c r="WIB1793" s="62">
        <v>53131609</v>
      </c>
      <c r="WIC1793" s="62">
        <v>53131609</v>
      </c>
      <c r="WID1793" s="62">
        <v>53131609</v>
      </c>
      <c r="WIE1793" s="62">
        <v>53131609</v>
      </c>
      <c r="WIF1793" s="62">
        <v>53131609</v>
      </c>
      <c r="WIG1793" s="62">
        <v>53131609</v>
      </c>
      <c r="WIH1793" s="62">
        <v>53131609</v>
      </c>
      <c r="WII1793" s="62">
        <v>53131609</v>
      </c>
      <c r="WIJ1793" s="62">
        <v>53131609</v>
      </c>
      <c r="WIK1793" s="62">
        <v>53131609</v>
      </c>
      <c r="WIL1793" s="62">
        <v>53131609</v>
      </c>
      <c r="WIM1793" s="62">
        <v>53131609</v>
      </c>
      <c r="WIN1793" s="62">
        <v>53131609</v>
      </c>
      <c r="WIO1793" s="62">
        <v>53131609</v>
      </c>
      <c r="WIP1793" s="62">
        <v>53131609</v>
      </c>
      <c r="WIQ1793" s="62">
        <v>53131609</v>
      </c>
      <c r="WIR1793" s="62">
        <v>53131609</v>
      </c>
      <c r="WIS1793" s="62">
        <v>53131609</v>
      </c>
      <c r="WIT1793" s="62">
        <v>53131609</v>
      </c>
      <c r="WIU1793" s="62">
        <v>53131609</v>
      </c>
      <c r="WIV1793" s="62">
        <v>53131609</v>
      </c>
      <c r="WIW1793" s="62">
        <v>53131609</v>
      </c>
      <c r="WIX1793" s="62">
        <v>53131609</v>
      </c>
      <c r="WIY1793" s="62">
        <v>53131609</v>
      </c>
      <c r="WIZ1793" s="62">
        <v>53131609</v>
      </c>
      <c r="WJA1793" s="62">
        <v>53131609</v>
      </c>
      <c r="WJB1793" s="62">
        <v>53131609</v>
      </c>
      <c r="WJC1793" s="62">
        <v>53131609</v>
      </c>
      <c r="WJD1793" s="62">
        <v>53131609</v>
      </c>
      <c r="WJE1793" s="62">
        <v>53131609</v>
      </c>
      <c r="WJF1793" s="62">
        <v>53131609</v>
      </c>
      <c r="WJG1793" s="62">
        <v>53131609</v>
      </c>
      <c r="WJH1793" s="62">
        <v>53131609</v>
      </c>
      <c r="WJI1793" s="62">
        <v>53131609</v>
      </c>
      <c r="WJJ1793" s="62">
        <v>53131609</v>
      </c>
      <c r="WJK1793" s="62">
        <v>53131609</v>
      </c>
      <c r="WJL1793" s="62">
        <v>53131609</v>
      </c>
      <c r="WJM1793" s="62">
        <v>53131609</v>
      </c>
      <c r="WJN1793" s="62">
        <v>53131609</v>
      </c>
      <c r="WJO1793" s="62">
        <v>53131609</v>
      </c>
      <c r="WJP1793" s="62">
        <v>53131609</v>
      </c>
      <c r="WJQ1793" s="62">
        <v>53131609</v>
      </c>
      <c r="WJR1793" s="62">
        <v>53131609</v>
      </c>
      <c r="WJS1793" s="62">
        <v>53131609</v>
      </c>
      <c r="WJT1793" s="62">
        <v>53131609</v>
      </c>
      <c r="WJU1793" s="62">
        <v>53131609</v>
      </c>
      <c r="WJV1793" s="62">
        <v>53131609</v>
      </c>
      <c r="WJW1793" s="62">
        <v>53131609</v>
      </c>
      <c r="WJX1793" s="62">
        <v>53131609</v>
      </c>
      <c r="WJY1793" s="62">
        <v>53131609</v>
      </c>
      <c r="WJZ1793" s="62">
        <v>53131609</v>
      </c>
      <c r="WKA1793" s="62">
        <v>53131609</v>
      </c>
      <c r="WKB1793" s="62">
        <v>53131609</v>
      </c>
      <c r="WKC1793" s="62">
        <v>53131609</v>
      </c>
      <c r="WKD1793" s="62">
        <v>53131609</v>
      </c>
      <c r="WKE1793" s="62">
        <v>53131609</v>
      </c>
      <c r="WKF1793" s="62">
        <v>53131609</v>
      </c>
      <c r="WKG1793" s="62">
        <v>53131609</v>
      </c>
      <c r="WKH1793" s="62">
        <v>53131609</v>
      </c>
      <c r="WKI1793" s="62">
        <v>53131609</v>
      </c>
      <c r="WKJ1793" s="62">
        <v>53131609</v>
      </c>
      <c r="WKK1793" s="62">
        <v>53131609</v>
      </c>
      <c r="WKL1793" s="62">
        <v>53131609</v>
      </c>
      <c r="WKM1793" s="62">
        <v>53131609</v>
      </c>
      <c r="WKN1793" s="62">
        <v>53131609</v>
      </c>
      <c r="WKO1793" s="62">
        <v>53131609</v>
      </c>
      <c r="WKP1793" s="62">
        <v>53131609</v>
      </c>
      <c r="WKQ1793" s="62">
        <v>53131609</v>
      </c>
      <c r="WKR1793" s="62">
        <v>53131609</v>
      </c>
      <c r="WKS1793" s="62">
        <v>53131609</v>
      </c>
      <c r="WKT1793" s="62">
        <v>53131609</v>
      </c>
      <c r="WKU1793" s="62">
        <v>53131609</v>
      </c>
      <c r="WKV1793" s="62">
        <v>53131609</v>
      </c>
      <c r="WKW1793" s="62">
        <v>53131609</v>
      </c>
      <c r="WKX1793" s="62">
        <v>53131609</v>
      </c>
      <c r="WKY1793" s="62">
        <v>53131609</v>
      </c>
      <c r="WKZ1793" s="62">
        <v>53131609</v>
      </c>
      <c r="WLA1793" s="62">
        <v>53131609</v>
      </c>
      <c r="WLB1793" s="62">
        <v>53131609</v>
      </c>
      <c r="WLC1793" s="62">
        <v>53131609</v>
      </c>
      <c r="WLD1793" s="62">
        <v>53131609</v>
      </c>
      <c r="WLE1793" s="62">
        <v>53131609</v>
      </c>
      <c r="WLF1793" s="62">
        <v>53131609</v>
      </c>
      <c r="WLG1793" s="62">
        <v>53131609</v>
      </c>
      <c r="WLH1793" s="62">
        <v>53131609</v>
      </c>
      <c r="WLI1793" s="62">
        <v>53131609</v>
      </c>
      <c r="WLJ1793" s="62">
        <v>53131609</v>
      </c>
      <c r="WLK1793" s="62">
        <v>53131609</v>
      </c>
      <c r="WLL1793" s="62">
        <v>53131609</v>
      </c>
      <c r="WLM1793" s="62">
        <v>53131609</v>
      </c>
      <c r="WLN1793" s="62">
        <v>53131609</v>
      </c>
      <c r="WLO1793" s="62">
        <v>53131609</v>
      </c>
      <c r="WLP1793" s="62">
        <v>53131609</v>
      </c>
      <c r="WLQ1793" s="62">
        <v>53131609</v>
      </c>
      <c r="WLR1793" s="62">
        <v>53131609</v>
      </c>
      <c r="WLS1793" s="62">
        <v>53131609</v>
      </c>
      <c r="WLT1793" s="62">
        <v>53131609</v>
      </c>
      <c r="WLU1793" s="62">
        <v>53131609</v>
      </c>
      <c r="WLV1793" s="62">
        <v>53131609</v>
      </c>
      <c r="WLW1793" s="62">
        <v>53131609</v>
      </c>
      <c r="WLX1793" s="62">
        <v>53131609</v>
      </c>
      <c r="WLY1793" s="62">
        <v>53131609</v>
      </c>
      <c r="WLZ1793" s="62">
        <v>53131609</v>
      </c>
      <c r="WMA1793" s="62">
        <v>53131609</v>
      </c>
      <c r="WMB1793" s="62">
        <v>53131609</v>
      </c>
      <c r="WMC1793" s="62">
        <v>53131609</v>
      </c>
      <c r="WMD1793" s="62">
        <v>53131609</v>
      </c>
      <c r="WME1793" s="62">
        <v>53131609</v>
      </c>
      <c r="WMF1793" s="62">
        <v>53131609</v>
      </c>
      <c r="WMG1793" s="62">
        <v>53131609</v>
      </c>
      <c r="WMH1793" s="62">
        <v>53131609</v>
      </c>
      <c r="WMI1793" s="62">
        <v>53131609</v>
      </c>
      <c r="WMJ1793" s="62">
        <v>53131609</v>
      </c>
      <c r="WMK1793" s="62">
        <v>53131609</v>
      </c>
      <c r="WML1793" s="62">
        <v>53131609</v>
      </c>
      <c r="WMM1793" s="62">
        <v>53131609</v>
      </c>
      <c r="WMN1793" s="62">
        <v>53131609</v>
      </c>
      <c r="WMO1793" s="62">
        <v>53131609</v>
      </c>
      <c r="WMP1793" s="62">
        <v>53131609</v>
      </c>
      <c r="WMQ1793" s="62">
        <v>53131609</v>
      </c>
      <c r="WMR1793" s="62">
        <v>53131609</v>
      </c>
      <c r="WMS1793" s="62">
        <v>53131609</v>
      </c>
      <c r="WMT1793" s="62">
        <v>53131609</v>
      </c>
      <c r="WMU1793" s="62">
        <v>53131609</v>
      </c>
      <c r="WMV1793" s="62">
        <v>53131609</v>
      </c>
      <c r="WMW1793" s="62">
        <v>53131609</v>
      </c>
      <c r="WMX1793" s="62">
        <v>53131609</v>
      </c>
      <c r="WMY1793" s="62">
        <v>53131609</v>
      </c>
      <c r="WMZ1793" s="62">
        <v>53131609</v>
      </c>
      <c r="WNA1793" s="62">
        <v>53131609</v>
      </c>
      <c r="WNB1793" s="62">
        <v>53131609</v>
      </c>
      <c r="WNC1793" s="62">
        <v>53131609</v>
      </c>
      <c r="WND1793" s="62">
        <v>53131609</v>
      </c>
      <c r="WNE1793" s="62">
        <v>53131609</v>
      </c>
      <c r="WNF1793" s="62">
        <v>53131609</v>
      </c>
      <c r="WNG1793" s="62">
        <v>53131609</v>
      </c>
      <c r="WNH1793" s="62">
        <v>53131609</v>
      </c>
      <c r="WNI1793" s="62">
        <v>53131609</v>
      </c>
      <c r="WNJ1793" s="62">
        <v>53131609</v>
      </c>
      <c r="WNK1793" s="62">
        <v>53131609</v>
      </c>
      <c r="WNL1793" s="62">
        <v>53131609</v>
      </c>
      <c r="WNM1793" s="62">
        <v>53131609</v>
      </c>
      <c r="WNN1793" s="62">
        <v>53131609</v>
      </c>
      <c r="WNO1793" s="62">
        <v>53131609</v>
      </c>
      <c r="WNP1793" s="62">
        <v>53131609</v>
      </c>
      <c r="WNQ1793" s="62">
        <v>53131609</v>
      </c>
      <c r="WNR1793" s="62">
        <v>53131609</v>
      </c>
      <c r="WNS1793" s="62">
        <v>53131609</v>
      </c>
      <c r="WNT1793" s="62">
        <v>53131609</v>
      </c>
      <c r="WNU1793" s="62">
        <v>53131609</v>
      </c>
      <c r="WNV1793" s="62">
        <v>53131609</v>
      </c>
      <c r="WNW1793" s="62">
        <v>53131609</v>
      </c>
      <c r="WNX1793" s="62">
        <v>53131609</v>
      </c>
      <c r="WNY1793" s="62">
        <v>53131609</v>
      </c>
      <c r="WNZ1793" s="62">
        <v>53131609</v>
      </c>
      <c r="WOA1793" s="62">
        <v>53131609</v>
      </c>
      <c r="WOB1793" s="62">
        <v>53131609</v>
      </c>
      <c r="WOC1793" s="62">
        <v>53131609</v>
      </c>
      <c r="WOD1793" s="62">
        <v>53131609</v>
      </c>
      <c r="WOE1793" s="62">
        <v>53131609</v>
      </c>
      <c r="WOF1793" s="62">
        <v>53131609</v>
      </c>
      <c r="WOG1793" s="62">
        <v>53131609</v>
      </c>
      <c r="WOH1793" s="62">
        <v>53131609</v>
      </c>
      <c r="WOI1793" s="62">
        <v>53131609</v>
      </c>
      <c r="WOJ1793" s="62">
        <v>53131609</v>
      </c>
      <c r="WOK1793" s="62">
        <v>53131609</v>
      </c>
      <c r="WOL1793" s="62">
        <v>53131609</v>
      </c>
      <c r="WOM1793" s="62">
        <v>53131609</v>
      </c>
      <c r="WON1793" s="62">
        <v>53131609</v>
      </c>
      <c r="WOO1793" s="62">
        <v>53131609</v>
      </c>
      <c r="WOP1793" s="62">
        <v>53131609</v>
      </c>
      <c r="WOQ1793" s="62">
        <v>53131609</v>
      </c>
      <c r="WOR1793" s="62">
        <v>53131609</v>
      </c>
      <c r="WOS1793" s="62">
        <v>53131609</v>
      </c>
      <c r="WOT1793" s="62">
        <v>53131609</v>
      </c>
      <c r="WOU1793" s="62">
        <v>53131609</v>
      </c>
      <c r="WOV1793" s="62">
        <v>53131609</v>
      </c>
      <c r="WOW1793" s="62">
        <v>53131609</v>
      </c>
      <c r="WOX1793" s="62">
        <v>53131609</v>
      </c>
      <c r="WOY1793" s="62">
        <v>53131609</v>
      </c>
      <c r="WOZ1793" s="62">
        <v>53131609</v>
      </c>
      <c r="WPA1793" s="62">
        <v>53131609</v>
      </c>
      <c r="WPB1793" s="62">
        <v>53131609</v>
      </c>
      <c r="WPC1793" s="62">
        <v>53131609</v>
      </c>
      <c r="WPD1793" s="62">
        <v>53131609</v>
      </c>
      <c r="WPE1793" s="62">
        <v>53131609</v>
      </c>
      <c r="WPF1793" s="62">
        <v>53131609</v>
      </c>
      <c r="WPG1793" s="62">
        <v>53131609</v>
      </c>
      <c r="WPH1793" s="62">
        <v>53131609</v>
      </c>
      <c r="WPI1793" s="62">
        <v>53131609</v>
      </c>
      <c r="WPJ1793" s="62">
        <v>53131609</v>
      </c>
      <c r="WPK1793" s="62">
        <v>53131609</v>
      </c>
      <c r="WPL1793" s="62">
        <v>53131609</v>
      </c>
      <c r="WPM1793" s="62">
        <v>53131609</v>
      </c>
      <c r="WPN1793" s="62">
        <v>53131609</v>
      </c>
      <c r="WPO1793" s="62">
        <v>53131609</v>
      </c>
      <c r="WPP1793" s="62">
        <v>53131609</v>
      </c>
      <c r="WPQ1793" s="62">
        <v>53131609</v>
      </c>
      <c r="WPR1793" s="62">
        <v>53131609</v>
      </c>
      <c r="WPS1793" s="62">
        <v>53131609</v>
      </c>
      <c r="WPT1793" s="62">
        <v>53131609</v>
      </c>
      <c r="WPU1793" s="62">
        <v>53131609</v>
      </c>
      <c r="WPV1793" s="62">
        <v>53131609</v>
      </c>
      <c r="WPW1793" s="62">
        <v>53131609</v>
      </c>
      <c r="WPX1793" s="62">
        <v>53131609</v>
      </c>
      <c r="WPY1793" s="62">
        <v>53131609</v>
      </c>
      <c r="WPZ1793" s="62">
        <v>53131609</v>
      </c>
      <c r="WQA1793" s="62">
        <v>53131609</v>
      </c>
      <c r="WQB1793" s="62">
        <v>53131609</v>
      </c>
      <c r="WQC1793" s="62">
        <v>53131609</v>
      </c>
      <c r="WQD1793" s="62">
        <v>53131609</v>
      </c>
      <c r="WQE1793" s="62">
        <v>53131609</v>
      </c>
      <c r="WQF1793" s="62">
        <v>53131609</v>
      </c>
      <c r="WQG1793" s="62">
        <v>53131609</v>
      </c>
      <c r="WQH1793" s="62">
        <v>53131609</v>
      </c>
      <c r="WQI1793" s="62">
        <v>53131609</v>
      </c>
      <c r="WQJ1793" s="62">
        <v>53131609</v>
      </c>
      <c r="WQK1793" s="62">
        <v>53131609</v>
      </c>
      <c r="WQL1793" s="62">
        <v>53131609</v>
      </c>
      <c r="WQM1793" s="62">
        <v>53131609</v>
      </c>
      <c r="WQN1793" s="62">
        <v>53131609</v>
      </c>
      <c r="WQO1793" s="62">
        <v>53131609</v>
      </c>
      <c r="WQP1793" s="62">
        <v>53131609</v>
      </c>
      <c r="WQQ1793" s="62">
        <v>53131609</v>
      </c>
      <c r="WQR1793" s="62">
        <v>53131609</v>
      </c>
      <c r="WQS1793" s="62">
        <v>53131609</v>
      </c>
      <c r="WQT1793" s="62">
        <v>53131609</v>
      </c>
      <c r="WQU1793" s="62">
        <v>53131609</v>
      </c>
      <c r="WQV1793" s="62">
        <v>53131609</v>
      </c>
      <c r="WQW1793" s="62">
        <v>53131609</v>
      </c>
      <c r="WQX1793" s="62">
        <v>53131609</v>
      </c>
      <c r="WQY1793" s="62">
        <v>53131609</v>
      </c>
      <c r="WQZ1793" s="62">
        <v>53131609</v>
      </c>
      <c r="WRA1793" s="62">
        <v>53131609</v>
      </c>
      <c r="WRB1793" s="62">
        <v>53131609</v>
      </c>
      <c r="WRC1793" s="62">
        <v>53131609</v>
      </c>
      <c r="WRD1793" s="62">
        <v>53131609</v>
      </c>
      <c r="WRE1793" s="62">
        <v>53131609</v>
      </c>
      <c r="WRF1793" s="62">
        <v>53131609</v>
      </c>
      <c r="WRG1793" s="62">
        <v>53131609</v>
      </c>
      <c r="WRH1793" s="62">
        <v>53131609</v>
      </c>
      <c r="WRI1793" s="62">
        <v>53131609</v>
      </c>
      <c r="WRJ1793" s="62">
        <v>53131609</v>
      </c>
      <c r="WRK1793" s="62">
        <v>53131609</v>
      </c>
      <c r="WRL1793" s="62">
        <v>53131609</v>
      </c>
      <c r="WRM1793" s="62">
        <v>53131609</v>
      </c>
      <c r="WRN1793" s="62">
        <v>53131609</v>
      </c>
      <c r="WRO1793" s="62">
        <v>53131609</v>
      </c>
      <c r="WRP1793" s="62">
        <v>53131609</v>
      </c>
      <c r="WRQ1793" s="62">
        <v>53131609</v>
      </c>
      <c r="WRR1793" s="62">
        <v>53131609</v>
      </c>
      <c r="WRS1793" s="62">
        <v>53131609</v>
      </c>
      <c r="WRT1793" s="62">
        <v>53131609</v>
      </c>
      <c r="WRU1793" s="62">
        <v>53131609</v>
      </c>
      <c r="WRV1793" s="62">
        <v>53131609</v>
      </c>
      <c r="WRW1793" s="62">
        <v>53131609</v>
      </c>
      <c r="WRX1793" s="62">
        <v>53131609</v>
      </c>
      <c r="WRY1793" s="62">
        <v>53131609</v>
      </c>
      <c r="WRZ1793" s="62">
        <v>53131609</v>
      </c>
      <c r="WSA1793" s="62">
        <v>53131609</v>
      </c>
      <c r="WSB1793" s="62">
        <v>53131609</v>
      </c>
      <c r="WSC1793" s="62">
        <v>53131609</v>
      </c>
      <c r="WSD1793" s="62">
        <v>53131609</v>
      </c>
      <c r="WSE1793" s="62">
        <v>53131609</v>
      </c>
      <c r="WSF1793" s="62">
        <v>53131609</v>
      </c>
      <c r="WSG1793" s="62">
        <v>53131609</v>
      </c>
      <c r="WSH1793" s="62">
        <v>53131609</v>
      </c>
      <c r="WSI1793" s="62">
        <v>53131609</v>
      </c>
      <c r="WSJ1793" s="62">
        <v>53131609</v>
      </c>
      <c r="WSK1793" s="62">
        <v>53131609</v>
      </c>
      <c r="WSL1793" s="62">
        <v>53131609</v>
      </c>
      <c r="WSM1793" s="62">
        <v>53131609</v>
      </c>
      <c r="WSN1793" s="62">
        <v>53131609</v>
      </c>
      <c r="WSO1793" s="62">
        <v>53131609</v>
      </c>
      <c r="WSP1793" s="62">
        <v>53131609</v>
      </c>
      <c r="WSQ1793" s="62">
        <v>53131609</v>
      </c>
      <c r="WSR1793" s="62">
        <v>53131609</v>
      </c>
      <c r="WSS1793" s="62">
        <v>53131609</v>
      </c>
      <c r="WST1793" s="62">
        <v>53131609</v>
      </c>
      <c r="WSU1793" s="62">
        <v>53131609</v>
      </c>
      <c r="WSV1793" s="62">
        <v>53131609</v>
      </c>
      <c r="WSW1793" s="62">
        <v>53131609</v>
      </c>
      <c r="WSX1793" s="62">
        <v>53131609</v>
      </c>
      <c r="WSY1793" s="62">
        <v>53131609</v>
      </c>
      <c r="WSZ1793" s="62">
        <v>53131609</v>
      </c>
      <c r="WTA1793" s="62">
        <v>53131609</v>
      </c>
      <c r="WTB1793" s="62">
        <v>53131609</v>
      </c>
      <c r="WTC1793" s="62">
        <v>53131609</v>
      </c>
      <c r="WTD1793" s="62">
        <v>53131609</v>
      </c>
      <c r="WTE1793" s="62">
        <v>53131609</v>
      </c>
      <c r="WTF1793" s="62">
        <v>53131609</v>
      </c>
      <c r="WTG1793" s="62">
        <v>53131609</v>
      </c>
      <c r="WTH1793" s="62">
        <v>53131609</v>
      </c>
      <c r="WTI1793" s="62">
        <v>53131609</v>
      </c>
      <c r="WTJ1793" s="62">
        <v>53131609</v>
      </c>
      <c r="WTK1793" s="62">
        <v>53131609</v>
      </c>
      <c r="WTL1793" s="62">
        <v>53131609</v>
      </c>
      <c r="WTM1793" s="62">
        <v>53131609</v>
      </c>
      <c r="WTN1793" s="62">
        <v>53131609</v>
      </c>
      <c r="WTO1793" s="62">
        <v>53131609</v>
      </c>
      <c r="WTP1793" s="62">
        <v>53131609</v>
      </c>
      <c r="WTQ1793" s="62">
        <v>53131609</v>
      </c>
      <c r="WTR1793" s="62">
        <v>53131609</v>
      </c>
      <c r="WTS1793" s="62">
        <v>53131609</v>
      </c>
      <c r="WTT1793" s="62">
        <v>53131609</v>
      </c>
      <c r="WTU1793" s="62">
        <v>53131609</v>
      </c>
      <c r="WTV1793" s="62">
        <v>53131609</v>
      </c>
      <c r="WTW1793" s="62">
        <v>53131609</v>
      </c>
      <c r="WTX1793" s="62">
        <v>53131609</v>
      </c>
      <c r="WTY1793" s="62">
        <v>53131609</v>
      </c>
      <c r="WTZ1793" s="62">
        <v>53131609</v>
      </c>
      <c r="WUA1793" s="62">
        <v>53131609</v>
      </c>
      <c r="WUB1793" s="62">
        <v>53131609</v>
      </c>
      <c r="WUC1793" s="62">
        <v>53131609</v>
      </c>
      <c r="WUD1793" s="62">
        <v>53131609</v>
      </c>
      <c r="WUE1793" s="62">
        <v>53131609</v>
      </c>
      <c r="WUF1793" s="62">
        <v>53131609</v>
      </c>
      <c r="WUG1793" s="62">
        <v>53131609</v>
      </c>
      <c r="WUH1793" s="62">
        <v>53131609</v>
      </c>
      <c r="WUI1793" s="62">
        <v>53131609</v>
      </c>
      <c r="WUJ1793" s="62">
        <v>53131609</v>
      </c>
      <c r="WUK1793" s="62">
        <v>53131609</v>
      </c>
      <c r="WUL1793" s="62">
        <v>53131609</v>
      </c>
      <c r="WUM1793" s="62">
        <v>53131609</v>
      </c>
      <c r="WUN1793" s="62">
        <v>53131609</v>
      </c>
      <c r="WUO1793" s="62">
        <v>53131609</v>
      </c>
      <c r="WUP1793" s="62">
        <v>53131609</v>
      </c>
      <c r="WUQ1793" s="62">
        <v>53131609</v>
      </c>
      <c r="WUR1793" s="62">
        <v>53131609</v>
      </c>
      <c r="WUS1793" s="62">
        <v>53131609</v>
      </c>
      <c r="WUT1793" s="62">
        <v>53131609</v>
      </c>
      <c r="WUU1793" s="62">
        <v>53131609</v>
      </c>
      <c r="WUV1793" s="62">
        <v>53131609</v>
      </c>
      <c r="WUW1793" s="62">
        <v>53131609</v>
      </c>
      <c r="WUX1793" s="62">
        <v>53131609</v>
      </c>
      <c r="WUY1793" s="62">
        <v>53131609</v>
      </c>
      <c r="WUZ1793" s="62">
        <v>53131609</v>
      </c>
      <c r="WVA1793" s="62">
        <v>53131609</v>
      </c>
      <c r="WVB1793" s="62">
        <v>53131609</v>
      </c>
      <c r="WVC1793" s="62">
        <v>53131609</v>
      </c>
      <c r="WVD1793" s="62">
        <v>53131609</v>
      </c>
      <c r="WVE1793" s="62">
        <v>53131609</v>
      </c>
      <c r="WVF1793" s="62">
        <v>53131609</v>
      </c>
      <c r="WVG1793" s="62">
        <v>53131609</v>
      </c>
      <c r="WVH1793" s="62">
        <v>53131609</v>
      </c>
      <c r="WVI1793" s="62">
        <v>53131609</v>
      </c>
      <c r="WVJ1793" s="62">
        <v>53131609</v>
      </c>
      <c r="WVK1793" s="62">
        <v>53131609</v>
      </c>
      <c r="WVL1793" s="62">
        <v>53131609</v>
      </c>
      <c r="WVM1793" s="62">
        <v>53131609</v>
      </c>
      <c r="WVN1793" s="62">
        <v>53131609</v>
      </c>
      <c r="WVO1793" s="62">
        <v>53131609</v>
      </c>
      <c r="WVP1793" s="62">
        <v>53131609</v>
      </c>
      <c r="WVQ1793" s="62">
        <v>53131609</v>
      </c>
      <c r="WVR1793" s="62">
        <v>53131609</v>
      </c>
      <c r="WVS1793" s="62">
        <v>53131609</v>
      </c>
      <c r="WVT1793" s="62">
        <v>53131609</v>
      </c>
      <c r="WVU1793" s="62">
        <v>53131609</v>
      </c>
      <c r="WVV1793" s="62">
        <v>53131609</v>
      </c>
      <c r="WVW1793" s="62">
        <v>53131609</v>
      </c>
      <c r="WVX1793" s="62">
        <v>53131609</v>
      </c>
      <c r="WVY1793" s="62">
        <v>53131609</v>
      </c>
      <c r="WVZ1793" s="62">
        <v>53131609</v>
      </c>
      <c r="WWA1793" s="62">
        <v>53131609</v>
      </c>
      <c r="WWB1793" s="62">
        <v>53131609</v>
      </c>
      <c r="WWC1793" s="62">
        <v>53131609</v>
      </c>
      <c r="WWD1793" s="62">
        <v>53131609</v>
      </c>
      <c r="WWE1793" s="62">
        <v>53131609</v>
      </c>
      <c r="WWF1793" s="62">
        <v>53131609</v>
      </c>
      <c r="WWG1793" s="62">
        <v>53131609</v>
      </c>
      <c r="WWH1793" s="62">
        <v>53131609</v>
      </c>
      <c r="WWI1793" s="62">
        <v>53131609</v>
      </c>
      <c r="WWJ1793" s="62">
        <v>53131609</v>
      </c>
      <c r="WWK1793" s="62">
        <v>53131609</v>
      </c>
      <c r="WWL1793" s="62">
        <v>53131609</v>
      </c>
      <c r="WWM1793" s="62">
        <v>53131609</v>
      </c>
      <c r="WWN1793" s="62">
        <v>53131609</v>
      </c>
      <c r="WWO1793" s="62">
        <v>53131609</v>
      </c>
      <c r="WWP1793" s="62">
        <v>53131609</v>
      </c>
      <c r="WWQ1793" s="62">
        <v>53131609</v>
      </c>
      <c r="WWR1793" s="62">
        <v>53131609</v>
      </c>
      <c r="WWS1793" s="62">
        <v>53131609</v>
      </c>
      <c r="WWT1793" s="62">
        <v>53131609</v>
      </c>
      <c r="WWU1793" s="62">
        <v>53131609</v>
      </c>
      <c r="WWV1793" s="62">
        <v>53131609</v>
      </c>
      <c r="WWW1793" s="62">
        <v>53131609</v>
      </c>
      <c r="WWX1793" s="62">
        <v>53131609</v>
      </c>
      <c r="WWY1793" s="62">
        <v>53131609</v>
      </c>
      <c r="WWZ1793" s="62">
        <v>53131609</v>
      </c>
      <c r="WXA1793" s="62">
        <v>53131609</v>
      </c>
      <c r="WXB1793" s="62">
        <v>53131609</v>
      </c>
      <c r="WXC1793" s="62">
        <v>53131609</v>
      </c>
      <c r="WXD1793" s="62">
        <v>53131609</v>
      </c>
      <c r="WXE1793" s="62">
        <v>53131609</v>
      </c>
      <c r="WXF1793" s="62">
        <v>53131609</v>
      </c>
      <c r="WXG1793" s="62">
        <v>53131609</v>
      </c>
      <c r="WXH1793" s="62">
        <v>53131609</v>
      </c>
      <c r="WXI1793" s="62">
        <v>53131609</v>
      </c>
      <c r="WXJ1793" s="62">
        <v>53131609</v>
      </c>
      <c r="WXK1793" s="62">
        <v>53131609</v>
      </c>
      <c r="WXL1793" s="62">
        <v>53131609</v>
      </c>
      <c r="WXM1793" s="62">
        <v>53131609</v>
      </c>
      <c r="WXN1793" s="62">
        <v>53131609</v>
      </c>
      <c r="WXO1793" s="62">
        <v>53131609</v>
      </c>
      <c r="WXP1793" s="62">
        <v>53131609</v>
      </c>
      <c r="WXQ1793" s="62">
        <v>53131609</v>
      </c>
      <c r="WXR1793" s="62">
        <v>53131609</v>
      </c>
      <c r="WXS1793" s="62">
        <v>53131609</v>
      </c>
      <c r="WXT1793" s="62">
        <v>53131609</v>
      </c>
      <c r="WXU1793" s="62">
        <v>53131609</v>
      </c>
      <c r="WXV1793" s="62">
        <v>53131609</v>
      </c>
      <c r="WXW1793" s="62">
        <v>53131609</v>
      </c>
      <c r="WXX1793" s="62">
        <v>53131609</v>
      </c>
      <c r="WXY1793" s="62">
        <v>53131609</v>
      </c>
      <c r="WXZ1793" s="62">
        <v>53131609</v>
      </c>
      <c r="WYA1793" s="62">
        <v>53131609</v>
      </c>
      <c r="WYB1793" s="62">
        <v>53131609</v>
      </c>
      <c r="WYC1793" s="62">
        <v>53131609</v>
      </c>
      <c r="WYD1793" s="62">
        <v>53131609</v>
      </c>
      <c r="WYE1793" s="62">
        <v>53131609</v>
      </c>
      <c r="WYF1793" s="62">
        <v>53131609</v>
      </c>
      <c r="WYG1793" s="62">
        <v>53131609</v>
      </c>
      <c r="WYH1793" s="62">
        <v>53131609</v>
      </c>
      <c r="WYI1793" s="62">
        <v>53131609</v>
      </c>
      <c r="WYJ1793" s="62">
        <v>53131609</v>
      </c>
      <c r="WYK1793" s="62">
        <v>53131609</v>
      </c>
      <c r="WYL1793" s="62">
        <v>53131609</v>
      </c>
      <c r="WYM1793" s="62">
        <v>53131609</v>
      </c>
      <c r="WYN1793" s="62">
        <v>53131609</v>
      </c>
      <c r="WYO1793" s="62">
        <v>53131609</v>
      </c>
      <c r="WYP1793" s="62">
        <v>53131609</v>
      </c>
      <c r="WYQ1793" s="62">
        <v>53131609</v>
      </c>
      <c r="WYR1793" s="62">
        <v>53131609</v>
      </c>
      <c r="WYS1793" s="62">
        <v>53131609</v>
      </c>
      <c r="WYT1793" s="62">
        <v>53131609</v>
      </c>
      <c r="WYU1793" s="62">
        <v>53131609</v>
      </c>
      <c r="WYV1793" s="62">
        <v>53131609</v>
      </c>
      <c r="WYW1793" s="62">
        <v>53131609</v>
      </c>
      <c r="WYX1793" s="62">
        <v>53131609</v>
      </c>
      <c r="WYY1793" s="62">
        <v>53131609</v>
      </c>
      <c r="WYZ1793" s="62">
        <v>53131609</v>
      </c>
      <c r="WZA1793" s="62">
        <v>53131609</v>
      </c>
      <c r="WZB1793" s="62">
        <v>53131609</v>
      </c>
      <c r="WZC1793" s="62">
        <v>53131609</v>
      </c>
      <c r="WZD1793" s="62">
        <v>53131609</v>
      </c>
      <c r="WZE1793" s="62">
        <v>53131609</v>
      </c>
      <c r="WZF1793" s="62">
        <v>53131609</v>
      </c>
      <c r="WZG1793" s="62">
        <v>53131609</v>
      </c>
      <c r="WZH1793" s="62">
        <v>53131609</v>
      </c>
      <c r="WZI1793" s="62">
        <v>53131609</v>
      </c>
      <c r="WZJ1793" s="62">
        <v>53131609</v>
      </c>
      <c r="WZK1793" s="62">
        <v>53131609</v>
      </c>
      <c r="WZL1793" s="62">
        <v>53131609</v>
      </c>
      <c r="WZM1793" s="62">
        <v>53131609</v>
      </c>
      <c r="WZN1793" s="62">
        <v>53131609</v>
      </c>
      <c r="WZO1793" s="62">
        <v>53131609</v>
      </c>
      <c r="WZP1793" s="62">
        <v>53131609</v>
      </c>
      <c r="WZQ1793" s="62">
        <v>53131609</v>
      </c>
      <c r="WZR1793" s="62">
        <v>53131609</v>
      </c>
      <c r="WZS1793" s="62">
        <v>53131609</v>
      </c>
      <c r="WZT1793" s="62">
        <v>53131609</v>
      </c>
      <c r="WZU1793" s="62">
        <v>53131609</v>
      </c>
      <c r="WZV1793" s="62">
        <v>53131609</v>
      </c>
      <c r="WZW1793" s="62">
        <v>53131609</v>
      </c>
      <c r="WZX1793" s="62">
        <v>53131609</v>
      </c>
      <c r="WZY1793" s="62">
        <v>53131609</v>
      </c>
      <c r="WZZ1793" s="62">
        <v>53131609</v>
      </c>
      <c r="XAA1793" s="62">
        <v>53131609</v>
      </c>
      <c r="XAB1793" s="62">
        <v>53131609</v>
      </c>
      <c r="XAC1793" s="62">
        <v>53131609</v>
      </c>
      <c r="XAD1793" s="62">
        <v>53131609</v>
      </c>
      <c r="XAE1793" s="62">
        <v>53131609</v>
      </c>
      <c r="XAF1793" s="62">
        <v>53131609</v>
      </c>
      <c r="XAG1793" s="62">
        <v>53131609</v>
      </c>
      <c r="XAH1793" s="62">
        <v>53131609</v>
      </c>
      <c r="XAI1793" s="62">
        <v>53131609</v>
      </c>
      <c r="XAJ1793" s="62">
        <v>53131609</v>
      </c>
      <c r="XAK1793" s="62">
        <v>53131609</v>
      </c>
      <c r="XAL1793" s="62">
        <v>53131609</v>
      </c>
      <c r="XAM1793" s="62">
        <v>53131609</v>
      </c>
      <c r="XAN1793" s="62">
        <v>53131609</v>
      </c>
      <c r="XAO1793" s="62">
        <v>53131609</v>
      </c>
      <c r="XAP1793" s="62">
        <v>53131609</v>
      </c>
      <c r="XAQ1793" s="62">
        <v>53131609</v>
      </c>
      <c r="XAR1793" s="62">
        <v>53131609</v>
      </c>
      <c r="XAS1793" s="62">
        <v>53131609</v>
      </c>
      <c r="XAT1793" s="62">
        <v>53131609</v>
      </c>
      <c r="XAU1793" s="62">
        <v>53131609</v>
      </c>
      <c r="XAV1793" s="62">
        <v>53131609</v>
      </c>
      <c r="XAW1793" s="62">
        <v>53131609</v>
      </c>
      <c r="XAX1793" s="62">
        <v>53131609</v>
      </c>
      <c r="XAY1793" s="62">
        <v>53131609</v>
      </c>
      <c r="XAZ1793" s="62">
        <v>53131609</v>
      </c>
      <c r="XBA1793" s="62">
        <v>53131609</v>
      </c>
      <c r="XBB1793" s="62">
        <v>53131609</v>
      </c>
      <c r="XBC1793" s="62">
        <v>53131609</v>
      </c>
      <c r="XBD1793" s="62">
        <v>53131609</v>
      </c>
      <c r="XBE1793" s="62">
        <v>53131609</v>
      </c>
      <c r="XBF1793" s="62">
        <v>53131609</v>
      </c>
      <c r="XBG1793" s="62">
        <v>53131609</v>
      </c>
      <c r="XBH1793" s="62">
        <v>53131609</v>
      </c>
      <c r="XBI1793" s="62">
        <v>53131609</v>
      </c>
      <c r="XBJ1793" s="62">
        <v>53131609</v>
      </c>
      <c r="XBK1793" s="62">
        <v>53131609</v>
      </c>
      <c r="XBL1793" s="62">
        <v>53131609</v>
      </c>
      <c r="XBM1793" s="62">
        <v>53131609</v>
      </c>
      <c r="XBN1793" s="62">
        <v>53131609</v>
      </c>
      <c r="XBO1793" s="62">
        <v>53131609</v>
      </c>
      <c r="XBP1793" s="62">
        <v>53131609</v>
      </c>
      <c r="XBQ1793" s="62">
        <v>53131609</v>
      </c>
      <c r="XBR1793" s="62">
        <v>53131609</v>
      </c>
      <c r="XBS1793" s="62">
        <v>53131609</v>
      </c>
      <c r="XBT1793" s="62">
        <v>53131609</v>
      </c>
      <c r="XBU1793" s="62">
        <v>53131609</v>
      </c>
      <c r="XBV1793" s="62">
        <v>53131609</v>
      </c>
      <c r="XBW1793" s="62">
        <v>53131609</v>
      </c>
      <c r="XBX1793" s="62">
        <v>53131609</v>
      </c>
      <c r="XBY1793" s="62">
        <v>53131609</v>
      </c>
      <c r="XBZ1793" s="62">
        <v>53131609</v>
      </c>
      <c r="XCA1793" s="62">
        <v>53131609</v>
      </c>
      <c r="XCB1793" s="62">
        <v>53131609</v>
      </c>
      <c r="XCC1793" s="62">
        <v>53131609</v>
      </c>
      <c r="XCD1793" s="62">
        <v>53131609</v>
      </c>
      <c r="XCE1793" s="62">
        <v>53131609</v>
      </c>
      <c r="XCF1793" s="62">
        <v>53131609</v>
      </c>
      <c r="XCG1793" s="62">
        <v>53131609</v>
      </c>
      <c r="XCH1793" s="62">
        <v>53131609</v>
      </c>
      <c r="XCI1793" s="62">
        <v>53131609</v>
      </c>
      <c r="XCJ1793" s="62">
        <v>53131609</v>
      </c>
      <c r="XCK1793" s="62">
        <v>53131609</v>
      </c>
      <c r="XCL1793" s="62">
        <v>53131609</v>
      </c>
      <c r="XCM1793" s="62">
        <v>53131609</v>
      </c>
      <c r="XCN1793" s="62">
        <v>53131609</v>
      </c>
      <c r="XCO1793" s="62">
        <v>53131609</v>
      </c>
      <c r="XCP1793" s="62">
        <v>53131609</v>
      </c>
      <c r="XCQ1793" s="62">
        <v>53131609</v>
      </c>
      <c r="XCR1793" s="62">
        <v>53131609</v>
      </c>
      <c r="XCS1793" s="62">
        <v>53131609</v>
      </c>
      <c r="XCT1793" s="62">
        <v>53131609</v>
      </c>
      <c r="XCU1793" s="62">
        <v>53131609</v>
      </c>
      <c r="XCV1793" s="62">
        <v>53131609</v>
      </c>
      <c r="XCW1793" s="62">
        <v>53131609</v>
      </c>
      <c r="XCX1793" s="62">
        <v>53131609</v>
      </c>
      <c r="XCY1793" s="62">
        <v>53131609</v>
      </c>
      <c r="XCZ1793" s="62">
        <v>53131609</v>
      </c>
      <c r="XDA1793" s="62">
        <v>53131609</v>
      </c>
      <c r="XDB1793" s="62">
        <v>53131609</v>
      </c>
      <c r="XDC1793" s="62">
        <v>53131609</v>
      </c>
      <c r="XDD1793" s="62">
        <v>53131609</v>
      </c>
      <c r="XDE1793" s="62">
        <v>53131609</v>
      </c>
      <c r="XDF1793" s="62">
        <v>53131609</v>
      </c>
      <c r="XDG1793" s="62">
        <v>53131609</v>
      </c>
      <c r="XDH1793" s="62">
        <v>53131609</v>
      </c>
      <c r="XDI1793" s="62">
        <v>53131609</v>
      </c>
      <c r="XDJ1793" s="62">
        <v>53131609</v>
      </c>
      <c r="XDK1793" s="62">
        <v>53131609</v>
      </c>
      <c r="XDL1793" s="62">
        <v>53131609</v>
      </c>
      <c r="XDM1793" s="62">
        <v>53131609</v>
      </c>
      <c r="XDN1793" s="62">
        <v>53131609</v>
      </c>
      <c r="XDO1793" s="62">
        <v>53131609</v>
      </c>
      <c r="XDP1793" s="62">
        <v>53131609</v>
      </c>
      <c r="XDQ1793" s="62">
        <v>53131609</v>
      </c>
      <c r="XDR1793" s="62">
        <v>53131609</v>
      </c>
      <c r="XDS1793" s="62">
        <v>53131609</v>
      </c>
      <c r="XDT1793" s="62">
        <v>53131609</v>
      </c>
      <c r="XDU1793" s="62">
        <v>53131609</v>
      </c>
      <c r="XDV1793" s="62">
        <v>53131609</v>
      </c>
      <c r="XDW1793" s="62">
        <v>53131609</v>
      </c>
      <c r="XDX1793" s="62">
        <v>53131609</v>
      </c>
      <c r="XDY1793" s="62">
        <v>53131609</v>
      </c>
      <c r="XDZ1793" s="62">
        <v>53131609</v>
      </c>
      <c r="XEA1793" s="62">
        <v>53131609</v>
      </c>
      <c r="XEB1793" s="62">
        <v>53131609</v>
      </c>
      <c r="XEC1793" s="62">
        <v>53131609</v>
      </c>
      <c r="XED1793" s="62">
        <v>53131609</v>
      </c>
      <c r="XEE1793" s="62">
        <v>53131609</v>
      </c>
      <c r="XEF1793" s="62">
        <v>53131609</v>
      </c>
      <c r="XEG1793" s="62">
        <v>53131609</v>
      </c>
      <c r="XEH1793" s="62">
        <v>53131609</v>
      </c>
      <c r="XEI1793" s="62">
        <v>53131609</v>
      </c>
      <c r="XEJ1793" s="62">
        <v>53131609</v>
      </c>
      <c r="XEK1793" s="62">
        <v>53131609</v>
      </c>
      <c r="XEL1793" s="62">
        <v>53131609</v>
      </c>
      <c r="XEM1793" s="62">
        <v>53131609</v>
      </c>
      <c r="XEN1793" s="62">
        <v>53131609</v>
      </c>
      <c r="XEO1793" s="62">
        <v>53131609</v>
      </c>
      <c r="XEP1793" s="62">
        <v>53131609</v>
      </c>
      <c r="XEQ1793" s="62">
        <v>53131609</v>
      </c>
      <c r="XER1793" s="62">
        <v>53131609</v>
      </c>
      <c r="XES1793" s="62">
        <v>53131609</v>
      </c>
      <c r="XET1793" s="62">
        <v>53131609</v>
      </c>
      <c r="XEU1793" s="62">
        <v>53131609</v>
      </c>
      <c r="XEV1793" s="62">
        <v>53131609</v>
      </c>
      <c r="XEW1793" s="62">
        <v>53131609</v>
      </c>
      <c r="XEX1793" s="62">
        <v>53131609</v>
      </c>
      <c r="XEY1793" s="62">
        <v>53131609</v>
      </c>
      <c r="XEZ1793" s="62">
        <v>53131609</v>
      </c>
      <c r="XFA1793" s="62">
        <v>53131609</v>
      </c>
      <c r="XFB1793" s="62">
        <v>53131609</v>
      </c>
      <c r="XFC1793" s="62">
        <v>53131609</v>
      </c>
      <c r="XFD1793" s="62">
        <v>53131609</v>
      </c>
    </row>
    <row r="1794" spans="1:16384" ht="14.1" customHeight="1" x14ac:dyDescent="0.2">
      <c r="A1794" s="97">
        <v>14111519</v>
      </c>
      <c r="B1794" s="101" t="s">
        <v>19112</v>
      </c>
      <c r="C1794" s="81" t="s">
        <v>1471</v>
      </c>
      <c r="D1794" s="81">
        <v>50</v>
      </c>
      <c r="E1794" s="91">
        <v>600</v>
      </c>
      <c r="F1794" s="92">
        <f t="shared" ca="1" si="46"/>
        <v>30000</v>
      </c>
      <c r="G1794" s="108"/>
      <c r="H1794" s="108" t="str">
        <f>C1777</f>
        <v>Bienes</v>
      </c>
      <c r="I1794" s="108" t="str">
        <f>E1777</f>
        <v>No</v>
      </c>
      <c r="J1794" s="108" t="str">
        <f>D1777</f>
        <v>Compras Menores</v>
      </c>
      <c r="K1794" s="102"/>
      <c r="L1794" s="102"/>
      <c r="M1794" s="102"/>
      <c r="N1794" s="106"/>
      <c r="O1794" s="62"/>
      <c r="P1794" s="62"/>
      <c r="Q1794" s="62"/>
      <c r="R1794" s="62"/>
      <c r="S1794" s="62"/>
      <c r="T1794" s="62"/>
      <c r="U1794" s="62"/>
      <c r="V1794" s="62"/>
      <c r="W1794" s="62"/>
      <c r="X1794" s="62"/>
      <c r="Y1794" s="62"/>
      <c r="Z1794" s="62"/>
      <c r="AA1794" s="62"/>
      <c r="AB1794" s="62"/>
      <c r="AC1794" s="62"/>
      <c r="AD1794" s="62"/>
      <c r="AE1794" s="62"/>
      <c r="AF1794" s="62"/>
      <c r="AG1794" s="62"/>
      <c r="AH1794" s="62"/>
      <c r="AI1794" s="62"/>
      <c r="AJ1794" s="62"/>
      <c r="AK1794" s="62"/>
      <c r="AL1794" s="62"/>
      <c r="AM1794" s="62"/>
      <c r="AN1794" s="62">
        <v>53131609</v>
      </c>
      <c r="AO1794" s="62">
        <v>53131609</v>
      </c>
      <c r="AP1794" s="62">
        <v>53131609</v>
      </c>
      <c r="AQ1794" s="62">
        <v>53131609</v>
      </c>
      <c r="AR1794" s="62">
        <v>53131609</v>
      </c>
      <c r="AS1794" s="62">
        <v>53131609</v>
      </c>
      <c r="AT1794" s="62">
        <v>53131609</v>
      </c>
      <c r="AU1794" s="62">
        <v>53131609</v>
      </c>
      <c r="AV1794" s="62">
        <v>53131609</v>
      </c>
      <c r="AW1794" s="62">
        <v>53131609</v>
      </c>
      <c r="AX1794" s="62">
        <v>53131609</v>
      </c>
      <c r="AY1794" s="62">
        <v>53131609</v>
      </c>
      <c r="AZ1794" s="62">
        <v>53131609</v>
      </c>
      <c r="BA1794" s="62">
        <v>53131609</v>
      </c>
      <c r="BB1794" s="62">
        <v>53131609</v>
      </c>
      <c r="BC1794" s="62">
        <v>53131609</v>
      </c>
      <c r="BD1794" s="62">
        <v>53131609</v>
      </c>
      <c r="BE1794" s="62">
        <v>53131609</v>
      </c>
      <c r="BF1794" s="62">
        <v>53131609</v>
      </c>
      <c r="BG1794" s="62">
        <v>53131609</v>
      </c>
      <c r="BH1794" s="62">
        <v>53131609</v>
      </c>
      <c r="BI1794" s="62">
        <v>53131609</v>
      </c>
      <c r="BJ1794" s="62">
        <v>53131609</v>
      </c>
      <c r="BK1794" s="62">
        <v>53131609</v>
      </c>
      <c r="BL1794" s="62">
        <v>53131609</v>
      </c>
      <c r="BM1794" s="62">
        <v>53131609</v>
      </c>
      <c r="BN1794" s="62">
        <v>53131609</v>
      </c>
      <c r="BO1794" s="62">
        <v>53131609</v>
      </c>
      <c r="BP1794" s="62">
        <v>53131609</v>
      </c>
      <c r="BQ1794" s="62">
        <v>53131609</v>
      </c>
      <c r="BR1794" s="62">
        <v>53131609</v>
      </c>
      <c r="BS1794" s="62">
        <v>53131609</v>
      </c>
      <c r="BT1794" s="62">
        <v>53131609</v>
      </c>
      <c r="BU1794" s="62">
        <v>53131609</v>
      </c>
      <c r="BV1794" s="62">
        <v>53131609</v>
      </c>
      <c r="BW1794" s="62">
        <v>53131609</v>
      </c>
      <c r="BX1794" s="62">
        <v>53131609</v>
      </c>
      <c r="BY1794" s="62">
        <v>53131609</v>
      </c>
      <c r="BZ1794" s="62">
        <v>53131609</v>
      </c>
      <c r="CA1794" s="62">
        <v>53131609</v>
      </c>
      <c r="CB1794" s="62">
        <v>53131609</v>
      </c>
      <c r="CC1794" s="62">
        <v>53131609</v>
      </c>
      <c r="CD1794" s="62">
        <v>53131609</v>
      </c>
      <c r="CE1794" s="62">
        <v>53131609</v>
      </c>
      <c r="CF1794" s="62">
        <v>53131609</v>
      </c>
      <c r="CG1794" s="62">
        <v>53131609</v>
      </c>
      <c r="CH1794" s="62">
        <v>53131609</v>
      </c>
      <c r="CI1794" s="62">
        <v>53131609</v>
      </c>
      <c r="CJ1794" s="62">
        <v>53131609</v>
      </c>
      <c r="CK1794" s="62">
        <v>53131609</v>
      </c>
      <c r="CL1794" s="62">
        <v>53131609</v>
      </c>
      <c r="CM1794" s="62">
        <v>53131609</v>
      </c>
      <c r="CN1794" s="62">
        <v>53131609</v>
      </c>
      <c r="CO1794" s="62">
        <v>53131609</v>
      </c>
      <c r="CP1794" s="62">
        <v>53131609</v>
      </c>
      <c r="CQ1794" s="62">
        <v>53131609</v>
      </c>
      <c r="CR1794" s="62">
        <v>53131609</v>
      </c>
      <c r="CS1794" s="62">
        <v>53131609</v>
      </c>
      <c r="CT1794" s="62">
        <v>53131609</v>
      </c>
      <c r="CU1794" s="62">
        <v>53131609</v>
      </c>
      <c r="CV1794" s="62">
        <v>53131609</v>
      </c>
      <c r="CW1794" s="62">
        <v>53131609</v>
      </c>
      <c r="CX1794" s="62">
        <v>53131609</v>
      </c>
      <c r="CY1794" s="62">
        <v>53131609</v>
      </c>
      <c r="CZ1794" s="62">
        <v>53131609</v>
      </c>
      <c r="DA1794" s="62">
        <v>53131609</v>
      </c>
      <c r="DB1794" s="62">
        <v>53131609</v>
      </c>
      <c r="DC1794" s="62">
        <v>53131609</v>
      </c>
      <c r="DD1794" s="62">
        <v>53131609</v>
      </c>
      <c r="DE1794" s="62">
        <v>53131609</v>
      </c>
      <c r="DF1794" s="62">
        <v>53131609</v>
      </c>
      <c r="DG1794" s="62">
        <v>53131609</v>
      </c>
      <c r="DH1794" s="62">
        <v>53131609</v>
      </c>
      <c r="DI1794" s="62">
        <v>53131609</v>
      </c>
      <c r="DJ1794" s="62">
        <v>53131609</v>
      </c>
      <c r="DK1794" s="62">
        <v>53131609</v>
      </c>
      <c r="DL1794" s="62">
        <v>53131609</v>
      </c>
      <c r="DM1794" s="62">
        <v>53131609</v>
      </c>
      <c r="DN1794" s="62">
        <v>53131609</v>
      </c>
      <c r="DO1794" s="62">
        <v>53131609</v>
      </c>
      <c r="DP1794" s="62">
        <v>53131609</v>
      </c>
      <c r="DQ1794" s="62">
        <v>53131609</v>
      </c>
      <c r="DR1794" s="62">
        <v>53131609</v>
      </c>
      <c r="DS1794" s="62">
        <v>53131609</v>
      </c>
      <c r="DT1794" s="62">
        <v>53131609</v>
      </c>
      <c r="DU1794" s="62">
        <v>53131609</v>
      </c>
      <c r="DV1794" s="62">
        <v>53131609</v>
      </c>
      <c r="DW1794" s="62">
        <v>53131609</v>
      </c>
      <c r="DX1794" s="62">
        <v>53131609</v>
      </c>
      <c r="DY1794" s="62">
        <v>53131609</v>
      </c>
      <c r="DZ1794" s="62">
        <v>53131609</v>
      </c>
      <c r="EA1794" s="62">
        <v>53131609</v>
      </c>
      <c r="EB1794" s="62">
        <v>53131609</v>
      </c>
      <c r="EC1794" s="62">
        <v>53131609</v>
      </c>
      <c r="ED1794" s="62">
        <v>53131609</v>
      </c>
      <c r="EE1794" s="62">
        <v>53131609</v>
      </c>
      <c r="EF1794" s="62">
        <v>53131609</v>
      </c>
      <c r="EG1794" s="62">
        <v>53131609</v>
      </c>
      <c r="EH1794" s="62">
        <v>53131609</v>
      </c>
      <c r="EI1794" s="62">
        <v>53131609</v>
      </c>
      <c r="EJ1794" s="62">
        <v>53131609</v>
      </c>
      <c r="EK1794" s="62">
        <v>53131609</v>
      </c>
      <c r="EL1794" s="62">
        <v>53131609</v>
      </c>
      <c r="EM1794" s="62">
        <v>53131609</v>
      </c>
      <c r="EN1794" s="62">
        <v>53131609</v>
      </c>
      <c r="EO1794" s="62">
        <v>53131609</v>
      </c>
      <c r="EP1794" s="62">
        <v>53131609</v>
      </c>
      <c r="EQ1794" s="62">
        <v>53131609</v>
      </c>
      <c r="ER1794" s="62">
        <v>53131609</v>
      </c>
      <c r="ES1794" s="62">
        <v>53131609</v>
      </c>
      <c r="ET1794" s="62">
        <v>53131609</v>
      </c>
      <c r="EU1794" s="62">
        <v>53131609</v>
      </c>
      <c r="EV1794" s="62">
        <v>53131609</v>
      </c>
      <c r="EW1794" s="62">
        <v>53131609</v>
      </c>
      <c r="EX1794" s="62">
        <v>53131609</v>
      </c>
      <c r="EY1794" s="62">
        <v>53131609</v>
      </c>
      <c r="EZ1794" s="62">
        <v>53131609</v>
      </c>
      <c r="FA1794" s="62">
        <v>53131609</v>
      </c>
      <c r="FB1794" s="62">
        <v>53131609</v>
      </c>
      <c r="FC1794" s="62">
        <v>53131609</v>
      </c>
      <c r="FD1794" s="62">
        <v>53131609</v>
      </c>
      <c r="FE1794" s="62">
        <v>53131609</v>
      </c>
      <c r="FF1794" s="62">
        <v>53131609</v>
      </c>
      <c r="FG1794" s="62">
        <v>53131609</v>
      </c>
      <c r="FH1794" s="62">
        <v>53131609</v>
      </c>
      <c r="FI1794" s="62">
        <v>53131609</v>
      </c>
      <c r="FJ1794" s="62">
        <v>53131609</v>
      </c>
      <c r="FK1794" s="62">
        <v>53131609</v>
      </c>
      <c r="FL1794" s="62">
        <v>53131609</v>
      </c>
      <c r="FM1794" s="62">
        <v>53131609</v>
      </c>
      <c r="FN1794" s="62">
        <v>53131609</v>
      </c>
      <c r="FO1794" s="62">
        <v>53131609</v>
      </c>
      <c r="FP1794" s="62">
        <v>53131609</v>
      </c>
      <c r="FQ1794" s="62">
        <v>53131609</v>
      </c>
      <c r="FR1794" s="62">
        <v>53131609</v>
      </c>
      <c r="FS1794" s="62">
        <v>53131609</v>
      </c>
      <c r="FT1794" s="62">
        <v>53131609</v>
      </c>
      <c r="FU1794" s="62">
        <v>53131609</v>
      </c>
      <c r="FV1794" s="62">
        <v>53131609</v>
      </c>
      <c r="FW1794" s="62">
        <v>53131609</v>
      </c>
      <c r="FX1794" s="62">
        <v>53131609</v>
      </c>
      <c r="FY1794" s="62">
        <v>53131609</v>
      </c>
      <c r="FZ1794" s="62">
        <v>53131609</v>
      </c>
      <c r="GA1794" s="62">
        <v>53131609</v>
      </c>
      <c r="GB1794" s="62">
        <v>53131609</v>
      </c>
      <c r="GC1794" s="62">
        <v>53131609</v>
      </c>
      <c r="GD1794" s="62">
        <v>53131609</v>
      </c>
      <c r="GE1794" s="62">
        <v>53131609</v>
      </c>
      <c r="GF1794" s="62">
        <v>53131609</v>
      </c>
      <c r="GG1794" s="62">
        <v>53131609</v>
      </c>
      <c r="GH1794" s="62">
        <v>53131609</v>
      </c>
      <c r="GI1794" s="62">
        <v>53131609</v>
      </c>
      <c r="GJ1794" s="62">
        <v>53131609</v>
      </c>
      <c r="GK1794" s="62">
        <v>53131609</v>
      </c>
      <c r="GL1794" s="62">
        <v>53131609</v>
      </c>
      <c r="GM1794" s="62">
        <v>53131609</v>
      </c>
      <c r="GN1794" s="62">
        <v>53131609</v>
      </c>
      <c r="GO1794" s="62">
        <v>53131609</v>
      </c>
      <c r="GP1794" s="62">
        <v>53131609</v>
      </c>
      <c r="GQ1794" s="62">
        <v>53131609</v>
      </c>
      <c r="GR1794" s="62">
        <v>53131609</v>
      </c>
      <c r="GS1794" s="62">
        <v>53131609</v>
      </c>
      <c r="GT1794" s="62">
        <v>53131609</v>
      </c>
      <c r="GU1794" s="62">
        <v>53131609</v>
      </c>
      <c r="GV1794" s="62">
        <v>53131609</v>
      </c>
      <c r="GW1794" s="62">
        <v>53131609</v>
      </c>
      <c r="GX1794" s="62">
        <v>53131609</v>
      </c>
      <c r="GY1794" s="62">
        <v>53131609</v>
      </c>
      <c r="GZ1794" s="62">
        <v>53131609</v>
      </c>
      <c r="HA1794" s="62">
        <v>53131609</v>
      </c>
      <c r="HB1794" s="62">
        <v>53131609</v>
      </c>
      <c r="HC1794" s="62">
        <v>53131609</v>
      </c>
      <c r="HD1794" s="62">
        <v>53131609</v>
      </c>
      <c r="HE1794" s="62">
        <v>53131609</v>
      </c>
      <c r="HF1794" s="62">
        <v>53131609</v>
      </c>
      <c r="HG1794" s="62">
        <v>53131609</v>
      </c>
      <c r="HH1794" s="62">
        <v>53131609</v>
      </c>
      <c r="HI1794" s="62">
        <v>53131609</v>
      </c>
      <c r="HJ1794" s="62">
        <v>53131609</v>
      </c>
      <c r="HK1794" s="62">
        <v>53131609</v>
      </c>
      <c r="HL1794" s="62">
        <v>53131609</v>
      </c>
      <c r="HM1794" s="62">
        <v>53131609</v>
      </c>
      <c r="HN1794" s="62">
        <v>53131609</v>
      </c>
      <c r="HO1794" s="62">
        <v>53131609</v>
      </c>
      <c r="HP1794" s="62">
        <v>53131609</v>
      </c>
      <c r="HQ1794" s="62">
        <v>53131609</v>
      </c>
      <c r="HR1794" s="62">
        <v>53131609</v>
      </c>
      <c r="HS1794" s="62">
        <v>53131609</v>
      </c>
      <c r="HT1794" s="62">
        <v>53131609</v>
      </c>
      <c r="HU1794" s="62">
        <v>53131609</v>
      </c>
      <c r="HV1794" s="62">
        <v>53131609</v>
      </c>
      <c r="HW1794" s="62">
        <v>53131609</v>
      </c>
      <c r="HX1794" s="62">
        <v>53131609</v>
      </c>
      <c r="HY1794" s="62">
        <v>53131609</v>
      </c>
      <c r="HZ1794" s="62">
        <v>53131609</v>
      </c>
      <c r="IA1794" s="62">
        <v>53131609</v>
      </c>
      <c r="IB1794" s="62">
        <v>53131609</v>
      </c>
      <c r="IC1794" s="62">
        <v>53131609</v>
      </c>
      <c r="ID1794" s="62">
        <v>53131609</v>
      </c>
      <c r="IE1794" s="62">
        <v>53131609</v>
      </c>
      <c r="IF1794" s="62">
        <v>53131609</v>
      </c>
      <c r="IG1794" s="62">
        <v>53131609</v>
      </c>
      <c r="IH1794" s="62">
        <v>53131609</v>
      </c>
      <c r="II1794" s="62">
        <v>53131609</v>
      </c>
      <c r="IJ1794" s="62">
        <v>53131609</v>
      </c>
      <c r="IK1794" s="62">
        <v>53131609</v>
      </c>
      <c r="IL1794" s="62">
        <v>53131609</v>
      </c>
      <c r="IM1794" s="62">
        <v>53131609</v>
      </c>
      <c r="IN1794" s="62">
        <v>53131609</v>
      </c>
      <c r="IO1794" s="62">
        <v>53131609</v>
      </c>
      <c r="IP1794" s="62">
        <v>53131609</v>
      </c>
      <c r="IQ1794" s="62">
        <v>53131609</v>
      </c>
      <c r="IR1794" s="62">
        <v>53131609</v>
      </c>
      <c r="IS1794" s="62">
        <v>53131609</v>
      </c>
      <c r="IT1794" s="62">
        <v>53131609</v>
      </c>
      <c r="IU1794" s="62">
        <v>53131609</v>
      </c>
      <c r="IV1794" s="62">
        <v>53131609</v>
      </c>
      <c r="IW1794" s="62">
        <v>53131609</v>
      </c>
      <c r="IX1794" s="62">
        <v>53131609</v>
      </c>
      <c r="IY1794" s="62">
        <v>53131609</v>
      </c>
      <c r="IZ1794" s="62">
        <v>53131609</v>
      </c>
      <c r="JA1794" s="62">
        <v>53131609</v>
      </c>
      <c r="JB1794" s="62">
        <v>53131609</v>
      </c>
      <c r="JC1794" s="62">
        <v>53131609</v>
      </c>
      <c r="JD1794" s="62">
        <v>53131609</v>
      </c>
      <c r="JE1794" s="62">
        <v>53131609</v>
      </c>
      <c r="JF1794" s="62">
        <v>53131609</v>
      </c>
      <c r="JG1794" s="62">
        <v>53131609</v>
      </c>
      <c r="JH1794" s="62">
        <v>53131609</v>
      </c>
      <c r="JI1794" s="62">
        <v>53131609</v>
      </c>
      <c r="JJ1794" s="62">
        <v>53131609</v>
      </c>
      <c r="JK1794" s="62">
        <v>53131609</v>
      </c>
      <c r="JL1794" s="62">
        <v>53131609</v>
      </c>
      <c r="JM1794" s="62">
        <v>53131609</v>
      </c>
      <c r="JN1794" s="62">
        <v>53131609</v>
      </c>
      <c r="JO1794" s="62">
        <v>53131609</v>
      </c>
      <c r="JP1794" s="62">
        <v>53131609</v>
      </c>
      <c r="JQ1794" s="62">
        <v>53131609</v>
      </c>
      <c r="JR1794" s="62">
        <v>53131609</v>
      </c>
      <c r="JS1794" s="62">
        <v>53131609</v>
      </c>
      <c r="JT1794" s="62">
        <v>53131609</v>
      </c>
      <c r="JU1794" s="62">
        <v>53131609</v>
      </c>
      <c r="JV1794" s="62">
        <v>53131609</v>
      </c>
      <c r="JW1794" s="62">
        <v>53131609</v>
      </c>
      <c r="JX1794" s="62">
        <v>53131609</v>
      </c>
      <c r="JY1794" s="62">
        <v>53131609</v>
      </c>
      <c r="JZ1794" s="62">
        <v>53131609</v>
      </c>
      <c r="KA1794" s="62">
        <v>53131609</v>
      </c>
      <c r="KB1794" s="62">
        <v>53131609</v>
      </c>
      <c r="KC1794" s="62">
        <v>53131609</v>
      </c>
      <c r="KD1794" s="62">
        <v>53131609</v>
      </c>
      <c r="KE1794" s="62">
        <v>53131609</v>
      </c>
      <c r="KF1794" s="62">
        <v>53131609</v>
      </c>
      <c r="KG1794" s="62">
        <v>53131609</v>
      </c>
      <c r="KH1794" s="62">
        <v>53131609</v>
      </c>
      <c r="KI1794" s="62">
        <v>53131609</v>
      </c>
      <c r="KJ1794" s="62">
        <v>53131609</v>
      </c>
      <c r="KK1794" s="62">
        <v>53131609</v>
      </c>
      <c r="KL1794" s="62">
        <v>53131609</v>
      </c>
      <c r="KM1794" s="62">
        <v>53131609</v>
      </c>
      <c r="KN1794" s="62">
        <v>53131609</v>
      </c>
      <c r="KO1794" s="62">
        <v>53131609</v>
      </c>
      <c r="KP1794" s="62">
        <v>53131609</v>
      </c>
      <c r="KQ1794" s="62">
        <v>53131609</v>
      </c>
      <c r="KR1794" s="62">
        <v>53131609</v>
      </c>
      <c r="KS1794" s="62">
        <v>53131609</v>
      </c>
      <c r="KT1794" s="62">
        <v>53131609</v>
      </c>
      <c r="KU1794" s="62">
        <v>53131609</v>
      </c>
      <c r="KV1794" s="62">
        <v>53131609</v>
      </c>
      <c r="KW1794" s="62">
        <v>53131609</v>
      </c>
      <c r="KX1794" s="62">
        <v>53131609</v>
      </c>
      <c r="KY1794" s="62">
        <v>53131609</v>
      </c>
      <c r="KZ1794" s="62">
        <v>53131609</v>
      </c>
      <c r="LA1794" s="62">
        <v>53131609</v>
      </c>
      <c r="LB1794" s="62">
        <v>53131609</v>
      </c>
      <c r="LC1794" s="62">
        <v>53131609</v>
      </c>
      <c r="LD1794" s="62">
        <v>53131609</v>
      </c>
      <c r="LE1794" s="62">
        <v>53131609</v>
      </c>
      <c r="LF1794" s="62">
        <v>53131609</v>
      </c>
      <c r="LG1794" s="62">
        <v>53131609</v>
      </c>
      <c r="LH1794" s="62">
        <v>53131609</v>
      </c>
      <c r="LI1794" s="62">
        <v>53131609</v>
      </c>
      <c r="LJ1794" s="62">
        <v>53131609</v>
      </c>
      <c r="LK1794" s="62">
        <v>53131609</v>
      </c>
      <c r="LL1794" s="62">
        <v>53131609</v>
      </c>
      <c r="LM1794" s="62">
        <v>53131609</v>
      </c>
      <c r="LN1794" s="62">
        <v>53131609</v>
      </c>
      <c r="LO1794" s="62">
        <v>53131609</v>
      </c>
      <c r="LP1794" s="62">
        <v>53131609</v>
      </c>
      <c r="LQ1794" s="62">
        <v>53131609</v>
      </c>
      <c r="LR1794" s="62">
        <v>53131609</v>
      </c>
      <c r="LS1794" s="62">
        <v>53131609</v>
      </c>
      <c r="LT1794" s="62">
        <v>53131609</v>
      </c>
      <c r="LU1794" s="62">
        <v>53131609</v>
      </c>
      <c r="LV1794" s="62">
        <v>53131609</v>
      </c>
      <c r="LW1794" s="62">
        <v>53131609</v>
      </c>
      <c r="LX1794" s="62">
        <v>53131609</v>
      </c>
      <c r="LY1794" s="62">
        <v>53131609</v>
      </c>
      <c r="LZ1794" s="62">
        <v>53131609</v>
      </c>
      <c r="MA1794" s="62">
        <v>53131609</v>
      </c>
      <c r="MB1794" s="62">
        <v>53131609</v>
      </c>
      <c r="MC1794" s="62">
        <v>53131609</v>
      </c>
      <c r="MD1794" s="62">
        <v>53131609</v>
      </c>
      <c r="ME1794" s="62">
        <v>53131609</v>
      </c>
      <c r="MF1794" s="62">
        <v>53131609</v>
      </c>
      <c r="MG1794" s="62">
        <v>53131609</v>
      </c>
      <c r="MH1794" s="62">
        <v>53131609</v>
      </c>
      <c r="MI1794" s="62">
        <v>53131609</v>
      </c>
      <c r="MJ1794" s="62">
        <v>53131609</v>
      </c>
      <c r="MK1794" s="62">
        <v>53131609</v>
      </c>
      <c r="ML1794" s="62">
        <v>53131609</v>
      </c>
      <c r="MM1794" s="62">
        <v>53131609</v>
      </c>
      <c r="MN1794" s="62">
        <v>53131609</v>
      </c>
      <c r="MO1794" s="62">
        <v>53131609</v>
      </c>
      <c r="MP1794" s="62">
        <v>53131609</v>
      </c>
      <c r="MQ1794" s="62">
        <v>53131609</v>
      </c>
      <c r="MR1794" s="62">
        <v>53131609</v>
      </c>
      <c r="MS1794" s="62">
        <v>53131609</v>
      </c>
      <c r="MT1794" s="62">
        <v>53131609</v>
      </c>
      <c r="MU1794" s="62">
        <v>53131609</v>
      </c>
      <c r="MV1794" s="62">
        <v>53131609</v>
      </c>
      <c r="MW1794" s="62">
        <v>53131609</v>
      </c>
      <c r="MX1794" s="62">
        <v>53131609</v>
      </c>
      <c r="MY1794" s="62">
        <v>53131609</v>
      </c>
      <c r="MZ1794" s="62">
        <v>53131609</v>
      </c>
      <c r="NA1794" s="62">
        <v>53131609</v>
      </c>
      <c r="NB1794" s="62">
        <v>53131609</v>
      </c>
      <c r="NC1794" s="62">
        <v>53131609</v>
      </c>
      <c r="ND1794" s="62">
        <v>53131609</v>
      </c>
      <c r="NE1794" s="62">
        <v>53131609</v>
      </c>
      <c r="NF1794" s="62">
        <v>53131609</v>
      </c>
      <c r="NG1794" s="62">
        <v>53131609</v>
      </c>
      <c r="NH1794" s="62">
        <v>53131609</v>
      </c>
      <c r="NI1794" s="62">
        <v>53131609</v>
      </c>
      <c r="NJ1794" s="62">
        <v>53131609</v>
      </c>
      <c r="NK1794" s="62">
        <v>53131609</v>
      </c>
      <c r="NL1794" s="62">
        <v>53131609</v>
      </c>
      <c r="NM1794" s="62">
        <v>53131609</v>
      </c>
      <c r="NN1794" s="62">
        <v>53131609</v>
      </c>
      <c r="NO1794" s="62">
        <v>53131609</v>
      </c>
      <c r="NP1794" s="62">
        <v>53131609</v>
      </c>
      <c r="NQ1794" s="62">
        <v>53131609</v>
      </c>
      <c r="NR1794" s="62">
        <v>53131609</v>
      </c>
      <c r="NS1794" s="62">
        <v>53131609</v>
      </c>
      <c r="NT1794" s="62">
        <v>53131609</v>
      </c>
      <c r="NU1794" s="62">
        <v>53131609</v>
      </c>
      <c r="NV1794" s="62">
        <v>53131609</v>
      </c>
      <c r="NW1794" s="62">
        <v>53131609</v>
      </c>
      <c r="NX1794" s="62">
        <v>53131609</v>
      </c>
      <c r="NY1794" s="62">
        <v>53131609</v>
      </c>
      <c r="NZ1794" s="62">
        <v>53131609</v>
      </c>
      <c r="OA1794" s="62">
        <v>53131609</v>
      </c>
      <c r="OB1794" s="62">
        <v>53131609</v>
      </c>
      <c r="OC1794" s="62">
        <v>53131609</v>
      </c>
      <c r="OD1794" s="62">
        <v>53131609</v>
      </c>
      <c r="OE1794" s="62">
        <v>53131609</v>
      </c>
      <c r="OF1794" s="62">
        <v>53131609</v>
      </c>
      <c r="OG1794" s="62">
        <v>53131609</v>
      </c>
      <c r="OH1794" s="62">
        <v>53131609</v>
      </c>
      <c r="OI1794" s="62">
        <v>53131609</v>
      </c>
      <c r="OJ1794" s="62">
        <v>53131609</v>
      </c>
      <c r="OK1794" s="62">
        <v>53131609</v>
      </c>
      <c r="OL1794" s="62">
        <v>53131609</v>
      </c>
      <c r="OM1794" s="62">
        <v>53131609</v>
      </c>
      <c r="ON1794" s="62">
        <v>53131609</v>
      </c>
      <c r="OO1794" s="62">
        <v>53131609</v>
      </c>
      <c r="OP1794" s="62">
        <v>53131609</v>
      </c>
      <c r="OQ1794" s="62">
        <v>53131609</v>
      </c>
      <c r="OR1794" s="62">
        <v>53131609</v>
      </c>
      <c r="OS1794" s="62">
        <v>53131609</v>
      </c>
      <c r="OT1794" s="62">
        <v>53131609</v>
      </c>
      <c r="OU1794" s="62">
        <v>53131609</v>
      </c>
      <c r="OV1794" s="62">
        <v>53131609</v>
      </c>
      <c r="OW1794" s="62">
        <v>53131609</v>
      </c>
      <c r="OX1794" s="62">
        <v>53131609</v>
      </c>
      <c r="OY1794" s="62">
        <v>53131609</v>
      </c>
      <c r="OZ1794" s="62">
        <v>53131609</v>
      </c>
      <c r="PA1794" s="62">
        <v>53131609</v>
      </c>
      <c r="PB1794" s="62">
        <v>53131609</v>
      </c>
      <c r="PC1794" s="62">
        <v>53131609</v>
      </c>
      <c r="PD1794" s="62">
        <v>53131609</v>
      </c>
      <c r="PE1794" s="62">
        <v>53131609</v>
      </c>
      <c r="PF1794" s="62">
        <v>53131609</v>
      </c>
      <c r="PG1794" s="62">
        <v>53131609</v>
      </c>
      <c r="PH1794" s="62">
        <v>53131609</v>
      </c>
      <c r="PI1794" s="62">
        <v>53131609</v>
      </c>
      <c r="PJ1794" s="62">
        <v>53131609</v>
      </c>
      <c r="PK1794" s="62">
        <v>53131609</v>
      </c>
      <c r="PL1794" s="62">
        <v>53131609</v>
      </c>
      <c r="PM1794" s="62">
        <v>53131609</v>
      </c>
      <c r="PN1794" s="62">
        <v>53131609</v>
      </c>
      <c r="PO1794" s="62">
        <v>53131609</v>
      </c>
      <c r="PP1794" s="62">
        <v>53131609</v>
      </c>
      <c r="PQ1794" s="62">
        <v>53131609</v>
      </c>
      <c r="PR1794" s="62">
        <v>53131609</v>
      </c>
      <c r="PS1794" s="62">
        <v>53131609</v>
      </c>
      <c r="PT1794" s="62">
        <v>53131609</v>
      </c>
      <c r="PU1794" s="62">
        <v>53131609</v>
      </c>
      <c r="PV1794" s="62">
        <v>53131609</v>
      </c>
      <c r="PW1794" s="62">
        <v>53131609</v>
      </c>
      <c r="PX1794" s="62">
        <v>53131609</v>
      </c>
      <c r="PY1794" s="62">
        <v>53131609</v>
      </c>
      <c r="PZ1794" s="62">
        <v>53131609</v>
      </c>
      <c r="QA1794" s="62">
        <v>53131609</v>
      </c>
      <c r="QB1794" s="62">
        <v>53131609</v>
      </c>
      <c r="QC1794" s="62">
        <v>53131609</v>
      </c>
      <c r="QD1794" s="62">
        <v>53131609</v>
      </c>
      <c r="QE1794" s="62">
        <v>53131609</v>
      </c>
      <c r="QF1794" s="62">
        <v>53131609</v>
      </c>
      <c r="QG1794" s="62">
        <v>53131609</v>
      </c>
      <c r="QH1794" s="62">
        <v>53131609</v>
      </c>
      <c r="QI1794" s="62">
        <v>53131609</v>
      </c>
      <c r="QJ1794" s="62">
        <v>53131609</v>
      </c>
      <c r="QK1794" s="62">
        <v>53131609</v>
      </c>
      <c r="QL1794" s="62">
        <v>53131609</v>
      </c>
      <c r="QM1794" s="62">
        <v>53131609</v>
      </c>
      <c r="QN1794" s="62">
        <v>53131609</v>
      </c>
      <c r="QO1794" s="62">
        <v>53131609</v>
      </c>
      <c r="QP1794" s="62">
        <v>53131609</v>
      </c>
      <c r="QQ1794" s="62">
        <v>53131609</v>
      </c>
      <c r="QR1794" s="62">
        <v>53131609</v>
      </c>
      <c r="QS1794" s="62">
        <v>53131609</v>
      </c>
      <c r="QT1794" s="62">
        <v>53131609</v>
      </c>
      <c r="QU1794" s="62">
        <v>53131609</v>
      </c>
      <c r="QV1794" s="62">
        <v>53131609</v>
      </c>
      <c r="QW1794" s="62">
        <v>53131609</v>
      </c>
      <c r="QX1794" s="62">
        <v>53131609</v>
      </c>
      <c r="QY1794" s="62">
        <v>53131609</v>
      </c>
      <c r="QZ1794" s="62">
        <v>53131609</v>
      </c>
      <c r="RA1794" s="62">
        <v>53131609</v>
      </c>
      <c r="RB1794" s="62">
        <v>53131609</v>
      </c>
      <c r="RC1794" s="62">
        <v>53131609</v>
      </c>
      <c r="RD1794" s="62">
        <v>53131609</v>
      </c>
      <c r="RE1794" s="62">
        <v>53131609</v>
      </c>
      <c r="RF1794" s="62">
        <v>53131609</v>
      </c>
      <c r="RG1794" s="62">
        <v>53131609</v>
      </c>
      <c r="RH1794" s="62">
        <v>53131609</v>
      </c>
      <c r="RI1794" s="62">
        <v>53131609</v>
      </c>
      <c r="RJ1794" s="62">
        <v>53131609</v>
      </c>
      <c r="RK1794" s="62">
        <v>53131609</v>
      </c>
      <c r="RL1794" s="62">
        <v>53131609</v>
      </c>
      <c r="RM1794" s="62">
        <v>53131609</v>
      </c>
      <c r="RN1794" s="62">
        <v>53131609</v>
      </c>
      <c r="RO1794" s="62">
        <v>53131609</v>
      </c>
      <c r="RP1794" s="62">
        <v>53131609</v>
      </c>
      <c r="RQ1794" s="62">
        <v>53131609</v>
      </c>
      <c r="RR1794" s="62">
        <v>53131609</v>
      </c>
      <c r="RS1794" s="62">
        <v>53131609</v>
      </c>
      <c r="RT1794" s="62">
        <v>53131609</v>
      </c>
      <c r="RU1794" s="62">
        <v>53131609</v>
      </c>
      <c r="RV1794" s="62">
        <v>53131609</v>
      </c>
      <c r="RW1794" s="62">
        <v>53131609</v>
      </c>
      <c r="RX1794" s="62">
        <v>53131609</v>
      </c>
      <c r="RY1794" s="62">
        <v>53131609</v>
      </c>
      <c r="RZ1794" s="62">
        <v>53131609</v>
      </c>
      <c r="SA1794" s="62">
        <v>53131609</v>
      </c>
      <c r="SB1794" s="62">
        <v>53131609</v>
      </c>
      <c r="SC1794" s="62">
        <v>53131609</v>
      </c>
      <c r="SD1794" s="62">
        <v>53131609</v>
      </c>
      <c r="SE1794" s="62">
        <v>53131609</v>
      </c>
      <c r="SF1794" s="62">
        <v>53131609</v>
      </c>
      <c r="SG1794" s="62">
        <v>53131609</v>
      </c>
      <c r="SH1794" s="62">
        <v>53131609</v>
      </c>
      <c r="SI1794" s="62">
        <v>53131609</v>
      </c>
      <c r="SJ1794" s="62">
        <v>53131609</v>
      </c>
      <c r="SK1794" s="62">
        <v>53131609</v>
      </c>
      <c r="SL1794" s="62">
        <v>53131609</v>
      </c>
      <c r="SM1794" s="62">
        <v>53131609</v>
      </c>
      <c r="SN1794" s="62">
        <v>53131609</v>
      </c>
      <c r="SO1794" s="62">
        <v>53131609</v>
      </c>
      <c r="SP1794" s="62">
        <v>53131609</v>
      </c>
      <c r="SQ1794" s="62">
        <v>53131609</v>
      </c>
      <c r="SR1794" s="62">
        <v>53131609</v>
      </c>
      <c r="SS1794" s="62">
        <v>53131609</v>
      </c>
      <c r="ST1794" s="62">
        <v>53131609</v>
      </c>
      <c r="SU1794" s="62">
        <v>53131609</v>
      </c>
      <c r="SV1794" s="62">
        <v>53131609</v>
      </c>
      <c r="SW1794" s="62">
        <v>53131609</v>
      </c>
      <c r="SX1794" s="62">
        <v>53131609</v>
      </c>
      <c r="SY1794" s="62">
        <v>53131609</v>
      </c>
      <c r="SZ1794" s="62">
        <v>53131609</v>
      </c>
      <c r="TA1794" s="62">
        <v>53131609</v>
      </c>
      <c r="TB1794" s="62">
        <v>53131609</v>
      </c>
      <c r="TC1794" s="62">
        <v>53131609</v>
      </c>
      <c r="TD1794" s="62">
        <v>53131609</v>
      </c>
      <c r="TE1794" s="62">
        <v>53131609</v>
      </c>
      <c r="TF1794" s="62">
        <v>53131609</v>
      </c>
      <c r="TG1794" s="62">
        <v>53131609</v>
      </c>
      <c r="TH1794" s="62">
        <v>53131609</v>
      </c>
      <c r="TI1794" s="62">
        <v>53131609</v>
      </c>
      <c r="TJ1794" s="62">
        <v>53131609</v>
      </c>
      <c r="TK1794" s="62">
        <v>53131609</v>
      </c>
      <c r="TL1794" s="62">
        <v>53131609</v>
      </c>
      <c r="TM1794" s="62">
        <v>53131609</v>
      </c>
      <c r="TN1794" s="62">
        <v>53131609</v>
      </c>
      <c r="TO1794" s="62">
        <v>53131609</v>
      </c>
      <c r="TP1794" s="62">
        <v>53131609</v>
      </c>
      <c r="TQ1794" s="62">
        <v>53131609</v>
      </c>
      <c r="TR1794" s="62">
        <v>53131609</v>
      </c>
      <c r="TS1794" s="62">
        <v>53131609</v>
      </c>
      <c r="TT1794" s="62">
        <v>53131609</v>
      </c>
      <c r="TU1794" s="62">
        <v>53131609</v>
      </c>
      <c r="TV1794" s="62">
        <v>53131609</v>
      </c>
      <c r="TW1794" s="62">
        <v>53131609</v>
      </c>
      <c r="TX1794" s="62">
        <v>53131609</v>
      </c>
      <c r="TY1794" s="62">
        <v>53131609</v>
      </c>
      <c r="TZ1794" s="62">
        <v>53131609</v>
      </c>
      <c r="UA1794" s="62">
        <v>53131609</v>
      </c>
      <c r="UB1794" s="62">
        <v>53131609</v>
      </c>
      <c r="UC1794" s="62">
        <v>53131609</v>
      </c>
      <c r="UD1794" s="62">
        <v>53131609</v>
      </c>
      <c r="UE1794" s="62">
        <v>53131609</v>
      </c>
      <c r="UF1794" s="62">
        <v>53131609</v>
      </c>
      <c r="UG1794" s="62">
        <v>53131609</v>
      </c>
      <c r="UH1794" s="62">
        <v>53131609</v>
      </c>
      <c r="UI1794" s="62">
        <v>53131609</v>
      </c>
      <c r="UJ1794" s="62">
        <v>53131609</v>
      </c>
      <c r="UK1794" s="62">
        <v>53131609</v>
      </c>
      <c r="UL1794" s="62">
        <v>53131609</v>
      </c>
      <c r="UM1794" s="62">
        <v>53131609</v>
      </c>
      <c r="UN1794" s="62">
        <v>53131609</v>
      </c>
      <c r="UO1794" s="62">
        <v>53131609</v>
      </c>
      <c r="UP1794" s="62">
        <v>53131609</v>
      </c>
      <c r="UQ1794" s="62">
        <v>53131609</v>
      </c>
      <c r="UR1794" s="62">
        <v>53131609</v>
      </c>
      <c r="US1794" s="62">
        <v>53131609</v>
      </c>
      <c r="UT1794" s="62">
        <v>53131609</v>
      </c>
      <c r="UU1794" s="62">
        <v>53131609</v>
      </c>
      <c r="UV1794" s="62">
        <v>53131609</v>
      </c>
      <c r="UW1794" s="62">
        <v>53131609</v>
      </c>
      <c r="UX1794" s="62">
        <v>53131609</v>
      </c>
      <c r="UY1794" s="62">
        <v>53131609</v>
      </c>
      <c r="UZ1794" s="62">
        <v>53131609</v>
      </c>
      <c r="VA1794" s="62">
        <v>53131609</v>
      </c>
      <c r="VB1794" s="62">
        <v>53131609</v>
      </c>
      <c r="VC1794" s="62">
        <v>53131609</v>
      </c>
      <c r="VD1794" s="62">
        <v>53131609</v>
      </c>
      <c r="VE1794" s="62">
        <v>53131609</v>
      </c>
      <c r="VF1794" s="62">
        <v>53131609</v>
      </c>
      <c r="VG1794" s="62">
        <v>53131609</v>
      </c>
      <c r="VH1794" s="62">
        <v>53131609</v>
      </c>
      <c r="VI1794" s="62">
        <v>53131609</v>
      </c>
      <c r="VJ1794" s="62">
        <v>53131609</v>
      </c>
      <c r="VK1794" s="62">
        <v>53131609</v>
      </c>
      <c r="VL1794" s="62">
        <v>53131609</v>
      </c>
      <c r="VM1794" s="62">
        <v>53131609</v>
      </c>
      <c r="VN1794" s="62">
        <v>53131609</v>
      </c>
      <c r="VO1794" s="62">
        <v>53131609</v>
      </c>
      <c r="VP1794" s="62">
        <v>53131609</v>
      </c>
      <c r="VQ1794" s="62">
        <v>53131609</v>
      </c>
      <c r="VR1794" s="62">
        <v>53131609</v>
      </c>
      <c r="VS1794" s="62">
        <v>53131609</v>
      </c>
      <c r="VT1794" s="62">
        <v>53131609</v>
      </c>
      <c r="VU1794" s="62">
        <v>53131609</v>
      </c>
      <c r="VV1794" s="62">
        <v>53131609</v>
      </c>
      <c r="VW1794" s="62">
        <v>53131609</v>
      </c>
      <c r="VX1794" s="62">
        <v>53131609</v>
      </c>
      <c r="VY1794" s="62">
        <v>53131609</v>
      </c>
      <c r="VZ1794" s="62">
        <v>53131609</v>
      </c>
      <c r="WA1794" s="62">
        <v>53131609</v>
      </c>
      <c r="WB1794" s="62">
        <v>53131609</v>
      </c>
      <c r="WC1794" s="62">
        <v>53131609</v>
      </c>
      <c r="WD1794" s="62">
        <v>53131609</v>
      </c>
      <c r="WE1794" s="62">
        <v>53131609</v>
      </c>
      <c r="WF1794" s="62">
        <v>53131609</v>
      </c>
      <c r="WG1794" s="62">
        <v>53131609</v>
      </c>
      <c r="WH1794" s="62">
        <v>53131609</v>
      </c>
      <c r="WI1794" s="62">
        <v>53131609</v>
      </c>
      <c r="WJ1794" s="62">
        <v>53131609</v>
      </c>
      <c r="WK1794" s="62">
        <v>53131609</v>
      </c>
      <c r="WL1794" s="62">
        <v>53131609</v>
      </c>
      <c r="WM1794" s="62">
        <v>53131609</v>
      </c>
      <c r="WN1794" s="62">
        <v>53131609</v>
      </c>
      <c r="WO1794" s="62">
        <v>53131609</v>
      </c>
      <c r="WP1794" s="62">
        <v>53131609</v>
      </c>
      <c r="WQ1794" s="62">
        <v>53131609</v>
      </c>
      <c r="WR1794" s="62">
        <v>53131609</v>
      </c>
      <c r="WS1794" s="62">
        <v>53131609</v>
      </c>
      <c r="WT1794" s="62">
        <v>53131609</v>
      </c>
      <c r="WU1794" s="62">
        <v>53131609</v>
      </c>
      <c r="WV1794" s="62">
        <v>53131609</v>
      </c>
      <c r="WW1794" s="62">
        <v>53131609</v>
      </c>
      <c r="WX1794" s="62">
        <v>53131609</v>
      </c>
      <c r="WY1794" s="62">
        <v>53131609</v>
      </c>
      <c r="WZ1794" s="62">
        <v>53131609</v>
      </c>
      <c r="XA1794" s="62">
        <v>53131609</v>
      </c>
      <c r="XB1794" s="62">
        <v>53131609</v>
      </c>
      <c r="XC1794" s="62">
        <v>53131609</v>
      </c>
      <c r="XD1794" s="62">
        <v>53131609</v>
      </c>
      <c r="XE1794" s="62">
        <v>53131609</v>
      </c>
      <c r="XF1794" s="62">
        <v>53131609</v>
      </c>
      <c r="XG1794" s="62">
        <v>53131609</v>
      </c>
      <c r="XH1794" s="62">
        <v>53131609</v>
      </c>
      <c r="XI1794" s="62">
        <v>53131609</v>
      </c>
      <c r="XJ1794" s="62">
        <v>53131609</v>
      </c>
      <c r="XK1794" s="62">
        <v>53131609</v>
      </c>
      <c r="XL1794" s="62">
        <v>53131609</v>
      </c>
      <c r="XM1794" s="62">
        <v>53131609</v>
      </c>
      <c r="XN1794" s="62">
        <v>53131609</v>
      </c>
      <c r="XO1794" s="62">
        <v>53131609</v>
      </c>
      <c r="XP1794" s="62">
        <v>53131609</v>
      </c>
      <c r="XQ1794" s="62">
        <v>53131609</v>
      </c>
      <c r="XR1794" s="62">
        <v>53131609</v>
      </c>
      <c r="XS1794" s="62">
        <v>53131609</v>
      </c>
      <c r="XT1794" s="62">
        <v>53131609</v>
      </c>
      <c r="XU1794" s="62">
        <v>53131609</v>
      </c>
      <c r="XV1794" s="62">
        <v>53131609</v>
      </c>
      <c r="XW1794" s="62">
        <v>53131609</v>
      </c>
      <c r="XX1794" s="62">
        <v>53131609</v>
      </c>
      <c r="XY1794" s="62">
        <v>53131609</v>
      </c>
      <c r="XZ1794" s="62">
        <v>53131609</v>
      </c>
      <c r="YA1794" s="62">
        <v>53131609</v>
      </c>
      <c r="YB1794" s="62">
        <v>53131609</v>
      </c>
      <c r="YC1794" s="62">
        <v>53131609</v>
      </c>
      <c r="YD1794" s="62">
        <v>53131609</v>
      </c>
      <c r="YE1794" s="62">
        <v>53131609</v>
      </c>
      <c r="YF1794" s="62">
        <v>53131609</v>
      </c>
      <c r="YG1794" s="62">
        <v>53131609</v>
      </c>
      <c r="YH1794" s="62">
        <v>53131609</v>
      </c>
      <c r="YI1794" s="62">
        <v>53131609</v>
      </c>
      <c r="YJ1794" s="62">
        <v>53131609</v>
      </c>
      <c r="YK1794" s="62">
        <v>53131609</v>
      </c>
      <c r="YL1794" s="62">
        <v>53131609</v>
      </c>
      <c r="YM1794" s="62">
        <v>53131609</v>
      </c>
      <c r="YN1794" s="62">
        <v>53131609</v>
      </c>
      <c r="YO1794" s="62">
        <v>53131609</v>
      </c>
      <c r="YP1794" s="62">
        <v>53131609</v>
      </c>
      <c r="YQ1794" s="62">
        <v>53131609</v>
      </c>
      <c r="YR1794" s="62">
        <v>53131609</v>
      </c>
      <c r="YS1794" s="62">
        <v>53131609</v>
      </c>
      <c r="YT1794" s="62">
        <v>53131609</v>
      </c>
      <c r="YU1794" s="62">
        <v>53131609</v>
      </c>
      <c r="YV1794" s="62">
        <v>53131609</v>
      </c>
      <c r="YW1794" s="62">
        <v>53131609</v>
      </c>
      <c r="YX1794" s="62">
        <v>53131609</v>
      </c>
      <c r="YY1794" s="62">
        <v>53131609</v>
      </c>
      <c r="YZ1794" s="62">
        <v>53131609</v>
      </c>
      <c r="ZA1794" s="62">
        <v>53131609</v>
      </c>
      <c r="ZB1794" s="62">
        <v>53131609</v>
      </c>
      <c r="ZC1794" s="62">
        <v>53131609</v>
      </c>
      <c r="ZD1794" s="62">
        <v>53131609</v>
      </c>
      <c r="ZE1794" s="62">
        <v>53131609</v>
      </c>
      <c r="ZF1794" s="62">
        <v>53131609</v>
      </c>
      <c r="ZG1794" s="62">
        <v>53131609</v>
      </c>
      <c r="ZH1794" s="62">
        <v>53131609</v>
      </c>
      <c r="ZI1794" s="62">
        <v>53131609</v>
      </c>
      <c r="ZJ1794" s="62">
        <v>53131609</v>
      </c>
      <c r="ZK1794" s="62">
        <v>53131609</v>
      </c>
      <c r="ZL1794" s="62">
        <v>53131609</v>
      </c>
      <c r="ZM1794" s="62">
        <v>53131609</v>
      </c>
      <c r="ZN1794" s="62">
        <v>53131609</v>
      </c>
      <c r="ZO1794" s="62">
        <v>53131609</v>
      </c>
      <c r="ZP1794" s="62">
        <v>53131609</v>
      </c>
      <c r="ZQ1794" s="62">
        <v>53131609</v>
      </c>
      <c r="ZR1794" s="62">
        <v>53131609</v>
      </c>
      <c r="ZS1794" s="62">
        <v>53131609</v>
      </c>
      <c r="ZT1794" s="62">
        <v>53131609</v>
      </c>
      <c r="ZU1794" s="62">
        <v>53131609</v>
      </c>
      <c r="ZV1794" s="62">
        <v>53131609</v>
      </c>
      <c r="ZW1794" s="62">
        <v>53131609</v>
      </c>
      <c r="ZX1794" s="62">
        <v>53131609</v>
      </c>
      <c r="ZY1794" s="62">
        <v>53131609</v>
      </c>
      <c r="ZZ1794" s="62">
        <v>53131609</v>
      </c>
      <c r="AAA1794" s="62">
        <v>53131609</v>
      </c>
      <c r="AAB1794" s="62">
        <v>53131609</v>
      </c>
      <c r="AAC1794" s="62">
        <v>53131609</v>
      </c>
      <c r="AAD1794" s="62">
        <v>53131609</v>
      </c>
      <c r="AAE1794" s="62">
        <v>53131609</v>
      </c>
      <c r="AAF1794" s="62">
        <v>53131609</v>
      </c>
      <c r="AAG1794" s="62">
        <v>53131609</v>
      </c>
      <c r="AAH1794" s="62">
        <v>53131609</v>
      </c>
      <c r="AAI1794" s="62">
        <v>53131609</v>
      </c>
      <c r="AAJ1794" s="62">
        <v>53131609</v>
      </c>
      <c r="AAK1794" s="62">
        <v>53131609</v>
      </c>
      <c r="AAL1794" s="62">
        <v>53131609</v>
      </c>
      <c r="AAM1794" s="62">
        <v>53131609</v>
      </c>
      <c r="AAN1794" s="62">
        <v>53131609</v>
      </c>
      <c r="AAO1794" s="62">
        <v>53131609</v>
      </c>
      <c r="AAP1794" s="62">
        <v>53131609</v>
      </c>
      <c r="AAQ1794" s="62">
        <v>53131609</v>
      </c>
      <c r="AAR1794" s="62">
        <v>53131609</v>
      </c>
      <c r="AAS1794" s="62">
        <v>53131609</v>
      </c>
      <c r="AAT1794" s="62">
        <v>53131609</v>
      </c>
      <c r="AAU1794" s="62">
        <v>53131609</v>
      </c>
      <c r="AAV1794" s="62">
        <v>53131609</v>
      </c>
      <c r="AAW1794" s="62">
        <v>53131609</v>
      </c>
      <c r="AAX1794" s="62">
        <v>53131609</v>
      </c>
      <c r="AAY1794" s="62">
        <v>53131609</v>
      </c>
      <c r="AAZ1794" s="62">
        <v>53131609</v>
      </c>
      <c r="ABA1794" s="62">
        <v>53131609</v>
      </c>
      <c r="ABB1794" s="62">
        <v>53131609</v>
      </c>
      <c r="ABC1794" s="62">
        <v>53131609</v>
      </c>
      <c r="ABD1794" s="62">
        <v>53131609</v>
      </c>
      <c r="ABE1794" s="62">
        <v>53131609</v>
      </c>
      <c r="ABF1794" s="62">
        <v>53131609</v>
      </c>
      <c r="ABG1794" s="62">
        <v>53131609</v>
      </c>
      <c r="ABH1794" s="62">
        <v>53131609</v>
      </c>
      <c r="ABI1794" s="62">
        <v>53131609</v>
      </c>
      <c r="ABJ1794" s="62">
        <v>53131609</v>
      </c>
      <c r="ABK1794" s="62">
        <v>53131609</v>
      </c>
      <c r="ABL1794" s="62">
        <v>53131609</v>
      </c>
      <c r="ABM1794" s="62">
        <v>53131609</v>
      </c>
      <c r="ABN1794" s="62">
        <v>53131609</v>
      </c>
      <c r="ABO1794" s="62">
        <v>53131609</v>
      </c>
      <c r="ABP1794" s="62">
        <v>53131609</v>
      </c>
      <c r="ABQ1794" s="62">
        <v>53131609</v>
      </c>
      <c r="ABR1794" s="62">
        <v>53131609</v>
      </c>
      <c r="ABS1794" s="62">
        <v>53131609</v>
      </c>
      <c r="ABT1794" s="62">
        <v>53131609</v>
      </c>
      <c r="ABU1794" s="62">
        <v>53131609</v>
      </c>
      <c r="ABV1794" s="62">
        <v>53131609</v>
      </c>
      <c r="ABW1794" s="62">
        <v>53131609</v>
      </c>
      <c r="ABX1794" s="62">
        <v>53131609</v>
      </c>
      <c r="ABY1794" s="62">
        <v>53131609</v>
      </c>
      <c r="ABZ1794" s="62">
        <v>53131609</v>
      </c>
      <c r="ACA1794" s="62">
        <v>53131609</v>
      </c>
      <c r="ACB1794" s="62">
        <v>53131609</v>
      </c>
      <c r="ACC1794" s="62">
        <v>53131609</v>
      </c>
      <c r="ACD1794" s="62">
        <v>53131609</v>
      </c>
      <c r="ACE1794" s="62">
        <v>53131609</v>
      </c>
      <c r="ACF1794" s="62">
        <v>53131609</v>
      </c>
      <c r="ACG1794" s="62">
        <v>53131609</v>
      </c>
      <c r="ACH1794" s="62">
        <v>53131609</v>
      </c>
      <c r="ACI1794" s="62">
        <v>53131609</v>
      </c>
      <c r="ACJ1794" s="62">
        <v>53131609</v>
      </c>
      <c r="ACK1794" s="62">
        <v>53131609</v>
      </c>
      <c r="ACL1794" s="62">
        <v>53131609</v>
      </c>
      <c r="ACM1794" s="62">
        <v>53131609</v>
      </c>
      <c r="ACN1794" s="62">
        <v>53131609</v>
      </c>
      <c r="ACO1794" s="62">
        <v>53131609</v>
      </c>
      <c r="ACP1794" s="62">
        <v>53131609</v>
      </c>
      <c r="ACQ1794" s="62">
        <v>53131609</v>
      </c>
      <c r="ACR1794" s="62">
        <v>53131609</v>
      </c>
      <c r="ACS1794" s="62">
        <v>53131609</v>
      </c>
      <c r="ACT1794" s="62">
        <v>53131609</v>
      </c>
      <c r="ACU1794" s="62">
        <v>53131609</v>
      </c>
      <c r="ACV1794" s="62">
        <v>53131609</v>
      </c>
      <c r="ACW1794" s="62">
        <v>53131609</v>
      </c>
      <c r="ACX1794" s="62">
        <v>53131609</v>
      </c>
      <c r="ACY1794" s="62">
        <v>53131609</v>
      </c>
      <c r="ACZ1794" s="62">
        <v>53131609</v>
      </c>
      <c r="ADA1794" s="62">
        <v>53131609</v>
      </c>
      <c r="ADB1794" s="62">
        <v>53131609</v>
      </c>
      <c r="ADC1794" s="62">
        <v>53131609</v>
      </c>
      <c r="ADD1794" s="62">
        <v>53131609</v>
      </c>
      <c r="ADE1794" s="62">
        <v>53131609</v>
      </c>
      <c r="ADF1794" s="62">
        <v>53131609</v>
      </c>
      <c r="ADG1794" s="62">
        <v>53131609</v>
      </c>
      <c r="ADH1794" s="62">
        <v>53131609</v>
      </c>
      <c r="ADI1794" s="62">
        <v>53131609</v>
      </c>
      <c r="ADJ1794" s="62">
        <v>53131609</v>
      </c>
      <c r="ADK1794" s="62">
        <v>53131609</v>
      </c>
      <c r="ADL1794" s="62">
        <v>53131609</v>
      </c>
      <c r="ADM1794" s="62">
        <v>53131609</v>
      </c>
      <c r="ADN1794" s="62">
        <v>53131609</v>
      </c>
      <c r="ADO1794" s="62">
        <v>53131609</v>
      </c>
      <c r="ADP1794" s="62">
        <v>53131609</v>
      </c>
      <c r="ADQ1794" s="62">
        <v>53131609</v>
      </c>
      <c r="ADR1794" s="62">
        <v>53131609</v>
      </c>
      <c r="ADS1794" s="62">
        <v>53131609</v>
      </c>
      <c r="ADT1794" s="62">
        <v>53131609</v>
      </c>
      <c r="ADU1794" s="62">
        <v>53131609</v>
      </c>
      <c r="ADV1794" s="62">
        <v>53131609</v>
      </c>
      <c r="ADW1794" s="62">
        <v>53131609</v>
      </c>
      <c r="ADX1794" s="62">
        <v>53131609</v>
      </c>
      <c r="ADY1794" s="62">
        <v>53131609</v>
      </c>
      <c r="ADZ1794" s="62">
        <v>53131609</v>
      </c>
      <c r="AEA1794" s="62">
        <v>53131609</v>
      </c>
      <c r="AEB1794" s="62">
        <v>53131609</v>
      </c>
      <c r="AEC1794" s="62">
        <v>53131609</v>
      </c>
      <c r="AED1794" s="62">
        <v>53131609</v>
      </c>
      <c r="AEE1794" s="62">
        <v>53131609</v>
      </c>
      <c r="AEF1794" s="62">
        <v>53131609</v>
      </c>
      <c r="AEG1794" s="62">
        <v>53131609</v>
      </c>
      <c r="AEH1794" s="62">
        <v>53131609</v>
      </c>
      <c r="AEI1794" s="62">
        <v>53131609</v>
      </c>
      <c r="AEJ1794" s="62">
        <v>53131609</v>
      </c>
      <c r="AEK1794" s="62">
        <v>53131609</v>
      </c>
      <c r="AEL1794" s="62">
        <v>53131609</v>
      </c>
      <c r="AEM1794" s="62">
        <v>53131609</v>
      </c>
      <c r="AEN1794" s="62">
        <v>53131609</v>
      </c>
      <c r="AEO1794" s="62">
        <v>53131609</v>
      </c>
      <c r="AEP1794" s="62">
        <v>53131609</v>
      </c>
      <c r="AEQ1794" s="62">
        <v>53131609</v>
      </c>
      <c r="AER1794" s="62">
        <v>53131609</v>
      </c>
      <c r="AES1794" s="62">
        <v>53131609</v>
      </c>
      <c r="AET1794" s="62">
        <v>53131609</v>
      </c>
      <c r="AEU1794" s="62">
        <v>53131609</v>
      </c>
      <c r="AEV1794" s="62">
        <v>53131609</v>
      </c>
      <c r="AEW1794" s="62">
        <v>53131609</v>
      </c>
      <c r="AEX1794" s="62">
        <v>53131609</v>
      </c>
      <c r="AEY1794" s="62">
        <v>53131609</v>
      </c>
      <c r="AEZ1794" s="62">
        <v>53131609</v>
      </c>
      <c r="AFA1794" s="62">
        <v>53131609</v>
      </c>
      <c r="AFB1794" s="62">
        <v>53131609</v>
      </c>
      <c r="AFC1794" s="62">
        <v>53131609</v>
      </c>
      <c r="AFD1794" s="62">
        <v>53131609</v>
      </c>
      <c r="AFE1794" s="62">
        <v>53131609</v>
      </c>
      <c r="AFF1794" s="62">
        <v>53131609</v>
      </c>
      <c r="AFG1794" s="62">
        <v>53131609</v>
      </c>
      <c r="AFH1794" s="62">
        <v>53131609</v>
      </c>
      <c r="AFI1794" s="62">
        <v>53131609</v>
      </c>
      <c r="AFJ1794" s="62">
        <v>53131609</v>
      </c>
      <c r="AFK1794" s="62">
        <v>53131609</v>
      </c>
      <c r="AFL1794" s="62">
        <v>53131609</v>
      </c>
      <c r="AFM1794" s="62">
        <v>53131609</v>
      </c>
      <c r="AFN1794" s="62">
        <v>53131609</v>
      </c>
      <c r="AFO1794" s="62">
        <v>53131609</v>
      </c>
      <c r="AFP1794" s="62">
        <v>53131609</v>
      </c>
      <c r="AFQ1794" s="62">
        <v>53131609</v>
      </c>
      <c r="AFR1794" s="62">
        <v>53131609</v>
      </c>
      <c r="AFS1794" s="62">
        <v>53131609</v>
      </c>
      <c r="AFT1794" s="62">
        <v>53131609</v>
      </c>
      <c r="AFU1794" s="62">
        <v>53131609</v>
      </c>
      <c r="AFV1794" s="62">
        <v>53131609</v>
      </c>
      <c r="AFW1794" s="62">
        <v>53131609</v>
      </c>
      <c r="AFX1794" s="62">
        <v>53131609</v>
      </c>
      <c r="AFY1794" s="62">
        <v>53131609</v>
      </c>
      <c r="AFZ1794" s="62">
        <v>53131609</v>
      </c>
      <c r="AGA1794" s="62">
        <v>53131609</v>
      </c>
      <c r="AGB1794" s="62">
        <v>53131609</v>
      </c>
      <c r="AGC1794" s="62">
        <v>53131609</v>
      </c>
      <c r="AGD1794" s="62">
        <v>53131609</v>
      </c>
      <c r="AGE1794" s="62">
        <v>53131609</v>
      </c>
      <c r="AGF1794" s="62">
        <v>53131609</v>
      </c>
      <c r="AGG1794" s="62">
        <v>53131609</v>
      </c>
      <c r="AGH1794" s="62">
        <v>53131609</v>
      </c>
      <c r="AGI1794" s="62">
        <v>53131609</v>
      </c>
      <c r="AGJ1794" s="62">
        <v>53131609</v>
      </c>
      <c r="AGK1794" s="62">
        <v>53131609</v>
      </c>
      <c r="AGL1794" s="62">
        <v>53131609</v>
      </c>
      <c r="AGM1794" s="62">
        <v>53131609</v>
      </c>
      <c r="AGN1794" s="62">
        <v>53131609</v>
      </c>
      <c r="AGO1794" s="62">
        <v>53131609</v>
      </c>
      <c r="AGP1794" s="62">
        <v>53131609</v>
      </c>
      <c r="AGQ1794" s="62">
        <v>53131609</v>
      </c>
      <c r="AGR1794" s="62">
        <v>53131609</v>
      </c>
      <c r="AGS1794" s="62">
        <v>53131609</v>
      </c>
      <c r="AGT1794" s="62">
        <v>53131609</v>
      </c>
      <c r="AGU1794" s="62">
        <v>53131609</v>
      </c>
      <c r="AGV1794" s="62">
        <v>53131609</v>
      </c>
      <c r="AGW1794" s="62">
        <v>53131609</v>
      </c>
      <c r="AGX1794" s="62">
        <v>53131609</v>
      </c>
      <c r="AGY1794" s="62">
        <v>53131609</v>
      </c>
      <c r="AGZ1794" s="62">
        <v>53131609</v>
      </c>
      <c r="AHA1794" s="62">
        <v>53131609</v>
      </c>
      <c r="AHB1794" s="62">
        <v>53131609</v>
      </c>
      <c r="AHC1794" s="62">
        <v>53131609</v>
      </c>
      <c r="AHD1794" s="62">
        <v>53131609</v>
      </c>
      <c r="AHE1794" s="62">
        <v>53131609</v>
      </c>
      <c r="AHF1794" s="62">
        <v>53131609</v>
      </c>
      <c r="AHG1794" s="62">
        <v>53131609</v>
      </c>
      <c r="AHH1794" s="62">
        <v>53131609</v>
      </c>
      <c r="AHI1794" s="62">
        <v>53131609</v>
      </c>
      <c r="AHJ1794" s="62">
        <v>53131609</v>
      </c>
      <c r="AHK1794" s="62">
        <v>53131609</v>
      </c>
      <c r="AHL1794" s="62">
        <v>53131609</v>
      </c>
      <c r="AHM1794" s="62">
        <v>53131609</v>
      </c>
      <c r="AHN1794" s="62">
        <v>53131609</v>
      </c>
      <c r="AHO1794" s="62">
        <v>53131609</v>
      </c>
      <c r="AHP1794" s="62">
        <v>53131609</v>
      </c>
      <c r="AHQ1794" s="62">
        <v>53131609</v>
      </c>
      <c r="AHR1794" s="62">
        <v>53131609</v>
      </c>
      <c r="AHS1794" s="62">
        <v>53131609</v>
      </c>
      <c r="AHT1794" s="62">
        <v>53131609</v>
      </c>
      <c r="AHU1794" s="62">
        <v>53131609</v>
      </c>
      <c r="AHV1794" s="62">
        <v>53131609</v>
      </c>
      <c r="AHW1794" s="62">
        <v>53131609</v>
      </c>
      <c r="AHX1794" s="62">
        <v>53131609</v>
      </c>
      <c r="AHY1794" s="62">
        <v>53131609</v>
      </c>
      <c r="AHZ1794" s="62">
        <v>53131609</v>
      </c>
      <c r="AIA1794" s="62">
        <v>53131609</v>
      </c>
      <c r="AIB1794" s="62">
        <v>53131609</v>
      </c>
      <c r="AIC1794" s="62">
        <v>53131609</v>
      </c>
      <c r="AID1794" s="62">
        <v>53131609</v>
      </c>
      <c r="AIE1794" s="62">
        <v>53131609</v>
      </c>
      <c r="AIF1794" s="62">
        <v>53131609</v>
      </c>
      <c r="AIG1794" s="62">
        <v>53131609</v>
      </c>
      <c r="AIH1794" s="62">
        <v>53131609</v>
      </c>
      <c r="AII1794" s="62">
        <v>53131609</v>
      </c>
      <c r="AIJ1794" s="62">
        <v>53131609</v>
      </c>
      <c r="AIK1794" s="62">
        <v>53131609</v>
      </c>
      <c r="AIL1794" s="62">
        <v>53131609</v>
      </c>
      <c r="AIM1794" s="62">
        <v>53131609</v>
      </c>
      <c r="AIN1794" s="62">
        <v>53131609</v>
      </c>
      <c r="AIO1794" s="62">
        <v>53131609</v>
      </c>
      <c r="AIP1794" s="62">
        <v>53131609</v>
      </c>
      <c r="AIQ1794" s="62">
        <v>53131609</v>
      </c>
      <c r="AIR1794" s="62">
        <v>53131609</v>
      </c>
      <c r="AIS1794" s="62">
        <v>53131609</v>
      </c>
      <c r="AIT1794" s="62">
        <v>53131609</v>
      </c>
      <c r="AIU1794" s="62">
        <v>53131609</v>
      </c>
      <c r="AIV1794" s="62">
        <v>53131609</v>
      </c>
      <c r="AIW1794" s="62">
        <v>53131609</v>
      </c>
      <c r="AIX1794" s="62">
        <v>53131609</v>
      </c>
      <c r="AIY1794" s="62">
        <v>53131609</v>
      </c>
      <c r="AIZ1794" s="62">
        <v>53131609</v>
      </c>
      <c r="AJA1794" s="62">
        <v>53131609</v>
      </c>
      <c r="AJB1794" s="62">
        <v>53131609</v>
      </c>
      <c r="AJC1794" s="62">
        <v>53131609</v>
      </c>
      <c r="AJD1794" s="62">
        <v>53131609</v>
      </c>
      <c r="AJE1794" s="62">
        <v>53131609</v>
      </c>
      <c r="AJF1794" s="62">
        <v>53131609</v>
      </c>
      <c r="AJG1794" s="62">
        <v>53131609</v>
      </c>
      <c r="AJH1794" s="62">
        <v>53131609</v>
      </c>
      <c r="AJI1794" s="62">
        <v>53131609</v>
      </c>
      <c r="AJJ1794" s="62">
        <v>53131609</v>
      </c>
      <c r="AJK1794" s="62">
        <v>53131609</v>
      </c>
      <c r="AJL1794" s="62">
        <v>53131609</v>
      </c>
      <c r="AJM1794" s="62">
        <v>53131609</v>
      </c>
      <c r="AJN1794" s="62">
        <v>53131609</v>
      </c>
      <c r="AJO1794" s="62">
        <v>53131609</v>
      </c>
      <c r="AJP1794" s="62">
        <v>53131609</v>
      </c>
      <c r="AJQ1794" s="62">
        <v>53131609</v>
      </c>
      <c r="AJR1794" s="62">
        <v>53131609</v>
      </c>
      <c r="AJS1794" s="62">
        <v>53131609</v>
      </c>
      <c r="AJT1794" s="62">
        <v>53131609</v>
      </c>
      <c r="AJU1794" s="62">
        <v>53131609</v>
      </c>
      <c r="AJV1794" s="62">
        <v>53131609</v>
      </c>
      <c r="AJW1794" s="62">
        <v>53131609</v>
      </c>
      <c r="AJX1794" s="62">
        <v>53131609</v>
      </c>
      <c r="AJY1794" s="62">
        <v>53131609</v>
      </c>
      <c r="AJZ1794" s="62">
        <v>53131609</v>
      </c>
      <c r="AKA1794" s="62">
        <v>53131609</v>
      </c>
      <c r="AKB1794" s="62">
        <v>53131609</v>
      </c>
      <c r="AKC1794" s="62">
        <v>53131609</v>
      </c>
      <c r="AKD1794" s="62">
        <v>53131609</v>
      </c>
      <c r="AKE1794" s="62">
        <v>53131609</v>
      </c>
      <c r="AKF1794" s="62">
        <v>53131609</v>
      </c>
      <c r="AKG1794" s="62">
        <v>53131609</v>
      </c>
      <c r="AKH1794" s="62">
        <v>53131609</v>
      </c>
      <c r="AKI1794" s="62">
        <v>53131609</v>
      </c>
      <c r="AKJ1794" s="62">
        <v>53131609</v>
      </c>
      <c r="AKK1794" s="62">
        <v>53131609</v>
      </c>
      <c r="AKL1794" s="62">
        <v>53131609</v>
      </c>
      <c r="AKM1794" s="62">
        <v>53131609</v>
      </c>
      <c r="AKN1794" s="62">
        <v>53131609</v>
      </c>
      <c r="AKO1794" s="62">
        <v>53131609</v>
      </c>
      <c r="AKP1794" s="62">
        <v>53131609</v>
      </c>
      <c r="AKQ1794" s="62">
        <v>53131609</v>
      </c>
      <c r="AKR1794" s="62">
        <v>53131609</v>
      </c>
      <c r="AKS1794" s="62">
        <v>53131609</v>
      </c>
      <c r="AKT1794" s="62">
        <v>53131609</v>
      </c>
      <c r="AKU1794" s="62">
        <v>53131609</v>
      </c>
      <c r="AKV1794" s="62">
        <v>53131609</v>
      </c>
      <c r="AKW1794" s="62">
        <v>53131609</v>
      </c>
      <c r="AKX1794" s="62">
        <v>53131609</v>
      </c>
      <c r="AKY1794" s="62">
        <v>53131609</v>
      </c>
      <c r="AKZ1794" s="62">
        <v>53131609</v>
      </c>
      <c r="ALA1794" s="62">
        <v>53131609</v>
      </c>
      <c r="ALB1794" s="62">
        <v>53131609</v>
      </c>
      <c r="ALC1794" s="62">
        <v>53131609</v>
      </c>
      <c r="ALD1794" s="62">
        <v>53131609</v>
      </c>
      <c r="ALE1794" s="62">
        <v>53131609</v>
      </c>
      <c r="ALF1794" s="62">
        <v>53131609</v>
      </c>
      <c r="ALG1794" s="62">
        <v>53131609</v>
      </c>
      <c r="ALH1794" s="62">
        <v>53131609</v>
      </c>
      <c r="ALI1794" s="62">
        <v>53131609</v>
      </c>
      <c r="ALJ1794" s="62">
        <v>53131609</v>
      </c>
      <c r="ALK1794" s="62">
        <v>53131609</v>
      </c>
      <c r="ALL1794" s="62">
        <v>53131609</v>
      </c>
      <c r="ALM1794" s="62">
        <v>53131609</v>
      </c>
      <c r="ALN1794" s="62">
        <v>53131609</v>
      </c>
      <c r="ALO1794" s="62">
        <v>53131609</v>
      </c>
      <c r="ALP1794" s="62">
        <v>53131609</v>
      </c>
      <c r="ALQ1794" s="62">
        <v>53131609</v>
      </c>
      <c r="ALR1794" s="62">
        <v>53131609</v>
      </c>
      <c r="ALS1794" s="62">
        <v>53131609</v>
      </c>
      <c r="ALT1794" s="62">
        <v>53131609</v>
      </c>
      <c r="ALU1794" s="62">
        <v>53131609</v>
      </c>
      <c r="ALV1794" s="62">
        <v>53131609</v>
      </c>
      <c r="ALW1794" s="62">
        <v>53131609</v>
      </c>
      <c r="ALX1794" s="62">
        <v>53131609</v>
      </c>
      <c r="ALY1794" s="62">
        <v>53131609</v>
      </c>
      <c r="ALZ1794" s="62">
        <v>53131609</v>
      </c>
      <c r="AMA1794" s="62">
        <v>53131609</v>
      </c>
      <c r="AMB1794" s="62">
        <v>53131609</v>
      </c>
      <c r="AMC1794" s="62">
        <v>53131609</v>
      </c>
      <c r="AMD1794" s="62">
        <v>53131609</v>
      </c>
      <c r="AME1794" s="62">
        <v>53131609</v>
      </c>
      <c r="AMF1794" s="62">
        <v>53131609</v>
      </c>
      <c r="AMG1794" s="62">
        <v>53131609</v>
      </c>
      <c r="AMH1794" s="62">
        <v>53131609</v>
      </c>
      <c r="AMI1794" s="62">
        <v>53131609</v>
      </c>
      <c r="AMJ1794" s="62">
        <v>53131609</v>
      </c>
      <c r="AMK1794" s="62">
        <v>53131609</v>
      </c>
      <c r="AML1794" s="62">
        <v>53131609</v>
      </c>
      <c r="AMM1794" s="62">
        <v>53131609</v>
      </c>
      <c r="AMN1794" s="62">
        <v>53131609</v>
      </c>
      <c r="AMO1794" s="62">
        <v>53131609</v>
      </c>
      <c r="AMP1794" s="62">
        <v>53131609</v>
      </c>
      <c r="AMQ1794" s="62">
        <v>53131609</v>
      </c>
      <c r="AMR1794" s="62">
        <v>53131609</v>
      </c>
      <c r="AMS1794" s="62">
        <v>53131609</v>
      </c>
      <c r="AMT1794" s="62">
        <v>53131609</v>
      </c>
      <c r="AMU1794" s="62">
        <v>53131609</v>
      </c>
      <c r="AMV1794" s="62">
        <v>53131609</v>
      </c>
      <c r="AMW1794" s="62">
        <v>53131609</v>
      </c>
      <c r="AMX1794" s="62">
        <v>53131609</v>
      </c>
      <c r="AMY1794" s="62">
        <v>53131609</v>
      </c>
      <c r="AMZ1794" s="62">
        <v>53131609</v>
      </c>
      <c r="ANA1794" s="62">
        <v>53131609</v>
      </c>
      <c r="ANB1794" s="62">
        <v>53131609</v>
      </c>
      <c r="ANC1794" s="62">
        <v>53131609</v>
      </c>
      <c r="AND1794" s="62">
        <v>53131609</v>
      </c>
      <c r="ANE1794" s="62">
        <v>53131609</v>
      </c>
      <c r="ANF1794" s="62">
        <v>53131609</v>
      </c>
      <c r="ANG1794" s="62">
        <v>53131609</v>
      </c>
      <c r="ANH1794" s="62">
        <v>53131609</v>
      </c>
      <c r="ANI1794" s="62">
        <v>53131609</v>
      </c>
      <c r="ANJ1794" s="62">
        <v>53131609</v>
      </c>
      <c r="ANK1794" s="62">
        <v>53131609</v>
      </c>
      <c r="ANL1794" s="62">
        <v>53131609</v>
      </c>
      <c r="ANM1794" s="62">
        <v>53131609</v>
      </c>
      <c r="ANN1794" s="62">
        <v>53131609</v>
      </c>
      <c r="ANO1794" s="62">
        <v>53131609</v>
      </c>
      <c r="ANP1794" s="62">
        <v>53131609</v>
      </c>
      <c r="ANQ1794" s="62">
        <v>53131609</v>
      </c>
      <c r="ANR1794" s="62">
        <v>53131609</v>
      </c>
      <c r="ANS1794" s="62">
        <v>53131609</v>
      </c>
      <c r="ANT1794" s="62">
        <v>53131609</v>
      </c>
      <c r="ANU1794" s="62">
        <v>53131609</v>
      </c>
      <c r="ANV1794" s="62">
        <v>53131609</v>
      </c>
      <c r="ANW1794" s="62">
        <v>53131609</v>
      </c>
      <c r="ANX1794" s="62">
        <v>53131609</v>
      </c>
      <c r="ANY1794" s="62">
        <v>53131609</v>
      </c>
      <c r="ANZ1794" s="62">
        <v>53131609</v>
      </c>
      <c r="AOA1794" s="62">
        <v>53131609</v>
      </c>
      <c r="AOB1794" s="62">
        <v>53131609</v>
      </c>
      <c r="AOC1794" s="62">
        <v>53131609</v>
      </c>
      <c r="AOD1794" s="62">
        <v>53131609</v>
      </c>
      <c r="AOE1794" s="62">
        <v>53131609</v>
      </c>
      <c r="AOF1794" s="62">
        <v>53131609</v>
      </c>
      <c r="AOG1794" s="62">
        <v>53131609</v>
      </c>
      <c r="AOH1794" s="62">
        <v>53131609</v>
      </c>
      <c r="AOI1794" s="62">
        <v>53131609</v>
      </c>
      <c r="AOJ1794" s="62">
        <v>53131609</v>
      </c>
      <c r="AOK1794" s="62">
        <v>53131609</v>
      </c>
      <c r="AOL1794" s="62">
        <v>53131609</v>
      </c>
      <c r="AOM1794" s="62">
        <v>53131609</v>
      </c>
      <c r="AON1794" s="62">
        <v>53131609</v>
      </c>
      <c r="AOO1794" s="62">
        <v>53131609</v>
      </c>
      <c r="AOP1794" s="62">
        <v>53131609</v>
      </c>
      <c r="AOQ1794" s="62">
        <v>53131609</v>
      </c>
      <c r="AOR1794" s="62">
        <v>53131609</v>
      </c>
      <c r="AOS1794" s="62">
        <v>53131609</v>
      </c>
      <c r="AOT1794" s="62">
        <v>53131609</v>
      </c>
      <c r="AOU1794" s="62">
        <v>53131609</v>
      </c>
      <c r="AOV1794" s="62">
        <v>53131609</v>
      </c>
      <c r="AOW1794" s="62">
        <v>53131609</v>
      </c>
      <c r="AOX1794" s="62">
        <v>53131609</v>
      </c>
      <c r="AOY1794" s="62">
        <v>53131609</v>
      </c>
      <c r="AOZ1794" s="62">
        <v>53131609</v>
      </c>
      <c r="APA1794" s="62">
        <v>53131609</v>
      </c>
      <c r="APB1794" s="62">
        <v>53131609</v>
      </c>
      <c r="APC1794" s="62">
        <v>53131609</v>
      </c>
      <c r="APD1794" s="62">
        <v>53131609</v>
      </c>
      <c r="APE1794" s="62">
        <v>53131609</v>
      </c>
      <c r="APF1794" s="62">
        <v>53131609</v>
      </c>
      <c r="APG1794" s="62">
        <v>53131609</v>
      </c>
      <c r="APH1794" s="62">
        <v>53131609</v>
      </c>
      <c r="API1794" s="62">
        <v>53131609</v>
      </c>
      <c r="APJ1794" s="62">
        <v>53131609</v>
      </c>
      <c r="APK1794" s="62">
        <v>53131609</v>
      </c>
      <c r="APL1794" s="62">
        <v>53131609</v>
      </c>
      <c r="APM1794" s="62">
        <v>53131609</v>
      </c>
      <c r="APN1794" s="62">
        <v>53131609</v>
      </c>
      <c r="APO1794" s="62">
        <v>53131609</v>
      </c>
      <c r="APP1794" s="62">
        <v>53131609</v>
      </c>
      <c r="APQ1794" s="62">
        <v>53131609</v>
      </c>
      <c r="APR1794" s="62">
        <v>53131609</v>
      </c>
      <c r="APS1794" s="62">
        <v>53131609</v>
      </c>
      <c r="APT1794" s="62">
        <v>53131609</v>
      </c>
      <c r="APU1794" s="62">
        <v>53131609</v>
      </c>
      <c r="APV1794" s="62">
        <v>53131609</v>
      </c>
      <c r="APW1794" s="62">
        <v>53131609</v>
      </c>
      <c r="APX1794" s="62">
        <v>53131609</v>
      </c>
      <c r="APY1794" s="62">
        <v>53131609</v>
      </c>
      <c r="APZ1794" s="62">
        <v>53131609</v>
      </c>
      <c r="AQA1794" s="62">
        <v>53131609</v>
      </c>
      <c r="AQB1794" s="62">
        <v>53131609</v>
      </c>
      <c r="AQC1794" s="62">
        <v>53131609</v>
      </c>
      <c r="AQD1794" s="62">
        <v>53131609</v>
      </c>
      <c r="AQE1794" s="62">
        <v>53131609</v>
      </c>
      <c r="AQF1794" s="62">
        <v>53131609</v>
      </c>
      <c r="AQG1794" s="62">
        <v>53131609</v>
      </c>
      <c r="AQH1794" s="62">
        <v>53131609</v>
      </c>
      <c r="AQI1794" s="62">
        <v>53131609</v>
      </c>
      <c r="AQJ1794" s="62">
        <v>53131609</v>
      </c>
      <c r="AQK1794" s="62">
        <v>53131609</v>
      </c>
      <c r="AQL1794" s="62">
        <v>53131609</v>
      </c>
      <c r="AQM1794" s="62">
        <v>53131609</v>
      </c>
      <c r="AQN1794" s="62">
        <v>53131609</v>
      </c>
      <c r="AQO1794" s="62">
        <v>53131609</v>
      </c>
      <c r="AQP1794" s="62">
        <v>53131609</v>
      </c>
      <c r="AQQ1794" s="62">
        <v>53131609</v>
      </c>
      <c r="AQR1794" s="62">
        <v>53131609</v>
      </c>
      <c r="AQS1794" s="62">
        <v>53131609</v>
      </c>
      <c r="AQT1794" s="62">
        <v>53131609</v>
      </c>
      <c r="AQU1794" s="62">
        <v>53131609</v>
      </c>
      <c r="AQV1794" s="62">
        <v>53131609</v>
      </c>
      <c r="AQW1794" s="62">
        <v>53131609</v>
      </c>
      <c r="AQX1794" s="62">
        <v>53131609</v>
      </c>
      <c r="AQY1794" s="62">
        <v>53131609</v>
      </c>
      <c r="AQZ1794" s="62">
        <v>53131609</v>
      </c>
      <c r="ARA1794" s="62">
        <v>53131609</v>
      </c>
      <c r="ARB1794" s="62">
        <v>53131609</v>
      </c>
      <c r="ARC1794" s="62">
        <v>53131609</v>
      </c>
      <c r="ARD1794" s="62">
        <v>53131609</v>
      </c>
      <c r="ARE1794" s="62">
        <v>53131609</v>
      </c>
      <c r="ARF1794" s="62">
        <v>53131609</v>
      </c>
      <c r="ARG1794" s="62">
        <v>53131609</v>
      </c>
      <c r="ARH1794" s="62">
        <v>53131609</v>
      </c>
      <c r="ARI1794" s="62">
        <v>53131609</v>
      </c>
      <c r="ARJ1794" s="62">
        <v>53131609</v>
      </c>
      <c r="ARK1794" s="62">
        <v>53131609</v>
      </c>
      <c r="ARL1794" s="62">
        <v>53131609</v>
      </c>
      <c r="ARM1794" s="62">
        <v>53131609</v>
      </c>
      <c r="ARN1794" s="62">
        <v>53131609</v>
      </c>
      <c r="ARO1794" s="62">
        <v>53131609</v>
      </c>
      <c r="ARP1794" s="62">
        <v>53131609</v>
      </c>
      <c r="ARQ1794" s="62">
        <v>53131609</v>
      </c>
      <c r="ARR1794" s="62">
        <v>53131609</v>
      </c>
      <c r="ARS1794" s="62">
        <v>53131609</v>
      </c>
      <c r="ART1794" s="62">
        <v>53131609</v>
      </c>
      <c r="ARU1794" s="62">
        <v>53131609</v>
      </c>
      <c r="ARV1794" s="62">
        <v>53131609</v>
      </c>
      <c r="ARW1794" s="62">
        <v>53131609</v>
      </c>
      <c r="ARX1794" s="62">
        <v>53131609</v>
      </c>
      <c r="ARY1794" s="62">
        <v>53131609</v>
      </c>
      <c r="ARZ1794" s="62">
        <v>53131609</v>
      </c>
      <c r="ASA1794" s="62">
        <v>53131609</v>
      </c>
      <c r="ASB1794" s="62">
        <v>53131609</v>
      </c>
      <c r="ASC1794" s="62">
        <v>53131609</v>
      </c>
      <c r="ASD1794" s="62">
        <v>53131609</v>
      </c>
      <c r="ASE1794" s="62">
        <v>53131609</v>
      </c>
      <c r="ASF1794" s="62">
        <v>53131609</v>
      </c>
      <c r="ASG1794" s="62">
        <v>53131609</v>
      </c>
      <c r="ASH1794" s="62">
        <v>53131609</v>
      </c>
      <c r="ASI1794" s="62">
        <v>53131609</v>
      </c>
      <c r="ASJ1794" s="62">
        <v>53131609</v>
      </c>
      <c r="ASK1794" s="62">
        <v>53131609</v>
      </c>
      <c r="ASL1794" s="62">
        <v>53131609</v>
      </c>
      <c r="ASM1794" s="62">
        <v>53131609</v>
      </c>
      <c r="ASN1794" s="62">
        <v>53131609</v>
      </c>
      <c r="ASO1794" s="62">
        <v>53131609</v>
      </c>
      <c r="ASP1794" s="62">
        <v>53131609</v>
      </c>
      <c r="ASQ1794" s="62">
        <v>53131609</v>
      </c>
      <c r="ASR1794" s="62">
        <v>53131609</v>
      </c>
      <c r="ASS1794" s="62">
        <v>53131609</v>
      </c>
      <c r="AST1794" s="62">
        <v>53131609</v>
      </c>
      <c r="ASU1794" s="62">
        <v>53131609</v>
      </c>
      <c r="ASV1794" s="62">
        <v>53131609</v>
      </c>
      <c r="ASW1794" s="62">
        <v>53131609</v>
      </c>
      <c r="ASX1794" s="62">
        <v>53131609</v>
      </c>
      <c r="ASY1794" s="62">
        <v>53131609</v>
      </c>
      <c r="ASZ1794" s="62">
        <v>53131609</v>
      </c>
      <c r="ATA1794" s="62">
        <v>53131609</v>
      </c>
      <c r="ATB1794" s="62">
        <v>53131609</v>
      </c>
      <c r="ATC1794" s="62">
        <v>53131609</v>
      </c>
      <c r="ATD1794" s="62">
        <v>53131609</v>
      </c>
      <c r="ATE1794" s="62">
        <v>53131609</v>
      </c>
      <c r="ATF1794" s="62">
        <v>53131609</v>
      </c>
      <c r="ATG1794" s="62">
        <v>53131609</v>
      </c>
      <c r="ATH1794" s="62">
        <v>53131609</v>
      </c>
      <c r="ATI1794" s="62">
        <v>53131609</v>
      </c>
      <c r="ATJ1794" s="62">
        <v>53131609</v>
      </c>
      <c r="ATK1794" s="62">
        <v>53131609</v>
      </c>
      <c r="ATL1794" s="62">
        <v>53131609</v>
      </c>
      <c r="ATM1794" s="62">
        <v>53131609</v>
      </c>
      <c r="ATN1794" s="62">
        <v>53131609</v>
      </c>
      <c r="ATO1794" s="62">
        <v>53131609</v>
      </c>
      <c r="ATP1794" s="62">
        <v>53131609</v>
      </c>
      <c r="ATQ1794" s="62">
        <v>53131609</v>
      </c>
      <c r="ATR1794" s="62">
        <v>53131609</v>
      </c>
      <c r="ATS1794" s="62">
        <v>53131609</v>
      </c>
      <c r="ATT1794" s="62">
        <v>53131609</v>
      </c>
      <c r="ATU1794" s="62">
        <v>53131609</v>
      </c>
      <c r="ATV1794" s="62">
        <v>53131609</v>
      </c>
      <c r="ATW1794" s="62">
        <v>53131609</v>
      </c>
      <c r="ATX1794" s="62">
        <v>53131609</v>
      </c>
      <c r="ATY1794" s="62">
        <v>53131609</v>
      </c>
      <c r="ATZ1794" s="62">
        <v>53131609</v>
      </c>
      <c r="AUA1794" s="62">
        <v>53131609</v>
      </c>
      <c r="AUB1794" s="62">
        <v>53131609</v>
      </c>
      <c r="AUC1794" s="62">
        <v>53131609</v>
      </c>
      <c r="AUD1794" s="62">
        <v>53131609</v>
      </c>
      <c r="AUE1794" s="62">
        <v>53131609</v>
      </c>
      <c r="AUF1794" s="62">
        <v>53131609</v>
      </c>
      <c r="AUG1794" s="62">
        <v>53131609</v>
      </c>
      <c r="AUH1794" s="62">
        <v>53131609</v>
      </c>
      <c r="AUI1794" s="62">
        <v>53131609</v>
      </c>
      <c r="AUJ1794" s="62">
        <v>53131609</v>
      </c>
      <c r="AUK1794" s="62">
        <v>53131609</v>
      </c>
      <c r="AUL1794" s="62">
        <v>53131609</v>
      </c>
      <c r="AUM1794" s="62">
        <v>53131609</v>
      </c>
      <c r="AUN1794" s="62">
        <v>53131609</v>
      </c>
      <c r="AUO1794" s="62">
        <v>53131609</v>
      </c>
      <c r="AUP1794" s="62">
        <v>53131609</v>
      </c>
      <c r="AUQ1794" s="62">
        <v>53131609</v>
      </c>
      <c r="AUR1794" s="62">
        <v>53131609</v>
      </c>
      <c r="AUS1794" s="62">
        <v>53131609</v>
      </c>
      <c r="AUT1794" s="62">
        <v>53131609</v>
      </c>
      <c r="AUU1794" s="62">
        <v>53131609</v>
      </c>
      <c r="AUV1794" s="62">
        <v>53131609</v>
      </c>
      <c r="AUW1794" s="62">
        <v>53131609</v>
      </c>
      <c r="AUX1794" s="62">
        <v>53131609</v>
      </c>
      <c r="AUY1794" s="62">
        <v>53131609</v>
      </c>
      <c r="AUZ1794" s="62">
        <v>53131609</v>
      </c>
      <c r="AVA1794" s="62">
        <v>53131609</v>
      </c>
      <c r="AVB1794" s="62">
        <v>53131609</v>
      </c>
      <c r="AVC1794" s="62">
        <v>53131609</v>
      </c>
      <c r="AVD1794" s="62">
        <v>53131609</v>
      </c>
      <c r="AVE1794" s="62">
        <v>53131609</v>
      </c>
      <c r="AVF1794" s="62">
        <v>53131609</v>
      </c>
      <c r="AVG1794" s="62">
        <v>53131609</v>
      </c>
      <c r="AVH1794" s="62">
        <v>53131609</v>
      </c>
      <c r="AVI1794" s="62">
        <v>53131609</v>
      </c>
      <c r="AVJ1794" s="62">
        <v>53131609</v>
      </c>
      <c r="AVK1794" s="62">
        <v>53131609</v>
      </c>
      <c r="AVL1794" s="62">
        <v>53131609</v>
      </c>
      <c r="AVM1794" s="62">
        <v>53131609</v>
      </c>
      <c r="AVN1794" s="62">
        <v>53131609</v>
      </c>
      <c r="AVO1794" s="62">
        <v>53131609</v>
      </c>
      <c r="AVP1794" s="62">
        <v>53131609</v>
      </c>
      <c r="AVQ1794" s="62">
        <v>53131609</v>
      </c>
      <c r="AVR1794" s="62">
        <v>53131609</v>
      </c>
      <c r="AVS1794" s="62">
        <v>53131609</v>
      </c>
      <c r="AVT1794" s="62">
        <v>53131609</v>
      </c>
      <c r="AVU1794" s="62">
        <v>53131609</v>
      </c>
      <c r="AVV1794" s="62">
        <v>53131609</v>
      </c>
      <c r="AVW1794" s="62">
        <v>53131609</v>
      </c>
      <c r="AVX1794" s="62">
        <v>53131609</v>
      </c>
      <c r="AVY1794" s="62">
        <v>53131609</v>
      </c>
      <c r="AVZ1794" s="62">
        <v>53131609</v>
      </c>
      <c r="AWA1794" s="62">
        <v>53131609</v>
      </c>
      <c r="AWB1794" s="62">
        <v>53131609</v>
      </c>
      <c r="AWC1794" s="62">
        <v>53131609</v>
      </c>
      <c r="AWD1794" s="62">
        <v>53131609</v>
      </c>
      <c r="AWE1794" s="62">
        <v>53131609</v>
      </c>
      <c r="AWF1794" s="62">
        <v>53131609</v>
      </c>
      <c r="AWG1794" s="62">
        <v>53131609</v>
      </c>
      <c r="AWH1794" s="62">
        <v>53131609</v>
      </c>
      <c r="AWI1794" s="62">
        <v>53131609</v>
      </c>
      <c r="AWJ1794" s="62">
        <v>53131609</v>
      </c>
      <c r="AWK1794" s="62">
        <v>53131609</v>
      </c>
      <c r="AWL1794" s="62">
        <v>53131609</v>
      </c>
      <c r="AWM1794" s="62">
        <v>53131609</v>
      </c>
      <c r="AWN1794" s="62">
        <v>53131609</v>
      </c>
      <c r="AWO1794" s="62">
        <v>53131609</v>
      </c>
      <c r="AWP1794" s="62">
        <v>53131609</v>
      </c>
      <c r="AWQ1794" s="62">
        <v>53131609</v>
      </c>
      <c r="AWR1794" s="62">
        <v>53131609</v>
      </c>
      <c r="AWS1794" s="62">
        <v>53131609</v>
      </c>
      <c r="AWT1794" s="62">
        <v>53131609</v>
      </c>
      <c r="AWU1794" s="62">
        <v>53131609</v>
      </c>
      <c r="AWV1794" s="62">
        <v>53131609</v>
      </c>
      <c r="AWW1794" s="62">
        <v>53131609</v>
      </c>
      <c r="AWX1794" s="62">
        <v>53131609</v>
      </c>
      <c r="AWY1794" s="62">
        <v>53131609</v>
      </c>
      <c r="AWZ1794" s="62">
        <v>53131609</v>
      </c>
      <c r="AXA1794" s="62">
        <v>53131609</v>
      </c>
      <c r="AXB1794" s="62">
        <v>53131609</v>
      </c>
      <c r="AXC1794" s="62">
        <v>53131609</v>
      </c>
      <c r="AXD1794" s="62">
        <v>53131609</v>
      </c>
      <c r="AXE1794" s="62">
        <v>53131609</v>
      </c>
      <c r="AXF1794" s="62">
        <v>53131609</v>
      </c>
      <c r="AXG1794" s="62">
        <v>53131609</v>
      </c>
      <c r="AXH1794" s="62">
        <v>53131609</v>
      </c>
      <c r="AXI1794" s="62">
        <v>53131609</v>
      </c>
      <c r="AXJ1794" s="62">
        <v>53131609</v>
      </c>
      <c r="AXK1794" s="62">
        <v>53131609</v>
      </c>
      <c r="AXL1794" s="62">
        <v>53131609</v>
      </c>
      <c r="AXM1794" s="62">
        <v>53131609</v>
      </c>
      <c r="AXN1794" s="62">
        <v>53131609</v>
      </c>
      <c r="AXO1794" s="62">
        <v>53131609</v>
      </c>
      <c r="AXP1794" s="62">
        <v>53131609</v>
      </c>
      <c r="AXQ1794" s="62">
        <v>53131609</v>
      </c>
      <c r="AXR1794" s="62">
        <v>53131609</v>
      </c>
      <c r="AXS1794" s="62">
        <v>53131609</v>
      </c>
      <c r="AXT1794" s="62">
        <v>53131609</v>
      </c>
      <c r="AXU1794" s="62">
        <v>53131609</v>
      </c>
      <c r="AXV1794" s="62">
        <v>53131609</v>
      </c>
      <c r="AXW1794" s="62">
        <v>53131609</v>
      </c>
      <c r="AXX1794" s="62">
        <v>53131609</v>
      </c>
      <c r="AXY1794" s="62">
        <v>53131609</v>
      </c>
      <c r="AXZ1794" s="62">
        <v>53131609</v>
      </c>
      <c r="AYA1794" s="62">
        <v>53131609</v>
      </c>
      <c r="AYB1794" s="62">
        <v>53131609</v>
      </c>
      <c r="AYC1794" s="62">
        <v>53131609</v>
      </c>
      <c r="AYD1794" s="62">
        <v>53131609</v>
      </c>
      <c r="AYE1794" s="62">
        <v>53131609</v>
      </c>
      <c r="AYF1794" s="62">
        <v>53131609</v>
      </c>
      <c r="AYG1794" s="62">
        <v>53131609</v>
      </c>
      <c r="AYH1794" s="62">
        <v>53131609</v>
      </c>
      <c r="AYI1794" s="62">
        <v>53131609</v>
      </c>
      <c r="AYJ1794" s="62">
        <v>53131609</v>
      </c>
      <c r="AYK1794" s="62">
        <v>53131609</v>
      </c>
      <c r="AYL1794" s="62">
        <v>53131609</v>
      </c>
      <c r="AYM1794" s="62">
        <v>53131609</v>
      </c>
      <c r="AYN1794" s="62">
        <v>53131609</v>
      </c>
      <c r="AYO1794" s="62">
        <v>53131609</v>
      </c>
      <c r="AYP1794" s="62">
        <v>53131609</v>
      </c>
      <c r="AYQ1794" s="62">
        <v>53131609</v>
      </c>
      <c r="AYR1794" s="62">
        <v>53131609</v>
      </c>
      <c r="AYS1794" s="62">
        <v>53131609</v>
      </c>
      <c r="AYT1794" s="62">
        <v>53131609</v>
      </c>
      <c r="AYU1794" s="62">
        <v>53131609</v>
      </c>
      <c r="AYV1794" s="62">
        <v>53131609</v>
      </c>
      <c r="AYW1794" s="62">
        <v>53131609</v>
      </c>
      <c r="AYX1794" s="62">
        <v>53131609</v>
      </c>
      <c r="AYY1794" s="62">
        <v>53131609</v>
      </c>
      <c r="AYZ1794" s="62">
        <v>53131609</v>
      </c>
      <c r="AZA1794" s="62">
        <v>53131609</v>
      </c>
      <c r="AZB1794" s="62">
        <v>53131609</v>
      </c>
      <c r="AZC1794" s="62">
        <v>53131609</v>
      </c>
      <c r="AZD1794" s="62">
        <v>53131609</v>
      </c>
      <c r="AZE1794" s="62">
        <v>53131609</v>
      </c>
      <c r="AZF1794" s="62">
        <v>53131609</v>
      </c>
      <c r="AZG1794" s="62">
        <v>53131609</v>
      </c>
      <c r="AZH1794" s="62">
        <v>53131609</v>
      </c>
      <c r="AZI1794" s="62">
        <v>53131609</v>
      </c>
      <c r="AZJ1794" s="62">
        <v>53131609</v>
      </c>
      <c r="AZK1794" s="62">
        <v>53131609</v>
      </c>
      <c r="AZL1794" s="62">
        <v>53131609</v>
      </c>
      <c r="AZM1794" s="62">
        <v>53131609</v>
      </c>
      <c r="AZN1794" s="62">
        <v>53131609</v>
      </c>
      <c r="AZO1794" s="62">
        <v>53131609</v>
      </c>
      <c r="AZP1794" s="62">
        <v>53131609</v>
      </c>
      <c r="AZQ1794" s="62">
        <v>53131609</v>
      </c>
      <c r="AZR1794" s="62">
        <v>53131609</v>
      </c>
      <c r="AZS1794" s="62">
        <v>53131609</v>
      </c>
      <c r="AZT1794" s="62">
        <v>53131609</v>
      </c>
      <c r="AZU1794" s="62">
        <v>53131609</v>
      </c>
      <c r="AZV1794" s="62">
        <v>53131609</v>
      </c>
      <c r="AZW1794" s="62">
        <v>53131609</v>
      </c>
      <c r="AZX1794" s="62">
        <v>53131609</v>
      </c>
      <c r="AZY1794" s="62">
        <v>53131609</v>
      </c>
      <c r="AZZ1794" s="62">
        <v>53131609</v>
      </c>
      <c r="BAA1794" s="62">
        <v>53131609</v>
      </c>
      <c r="BAB1794" s="62">
        <v>53131609</v>
      </c>
      <c r="BAC1794" s="62">
        <v>53131609</v>
      </c>
      <c r="BAD1794" s="62">
        <v>53131609</v>
      </c>
      <c r="BAE1794" s="62">
        <v>53131609</v>
      </c>
      <c r="BAF1794" s="62">
        <v>53131609</v>
      </c>
      <c r="BAG1794" s="62">
        <v>53131609</v>
      </c>
      <c r="BAH1794" s="62">
        <v>53131609</v>
      </c>
      <c r="BAI1794" s="62">
        <v>53131609</v>
      </c>
      <c r="BAJ1794" s="62">
        <v>53131609</v>
      </c>
      <c r="BAK1794" s="62">
        <v>53131609</v>
      </c>
      <c r="BAL1794" s="62">
        <v>53131609</v>
      </c>
      <c r="BAM1794" s="62">
        <v>53131609</v>
      </c>
      <c r="BAN1794" s="62">
        <v>53131609</v>
      </c>
      <c r="BAO1794" s="62">
        <v>53131609</v>
      </c>
      <c r="BAP1794" s="62">
        <v>53131609</v>
      </c>
      <c r="BAQ1794" s="62">
        <v>53131609</v>
      </c>
      <c r="BAR1794" s="62">
        <v>53131609</v>
      </c>
      <c r="BAS1794" s="62">
        <v>53131609</v>
      </c>
      <c r="BAT1794" s="62">
        <v>53131609</v>
      </c>
      <c r="BAU1794" s="62">
        <v>53131609</v>
      </c>
      <c r="BAV1794" s="62">
        <v>53131609</v>
      </c>
      <c r="BAW1794" s="62">
        <v>53131609</v>
      </c>
      <c r="BAX1794" s="62">
        <v>53131609</v>
      </c>
      <c r="BAY1794" s="62">
        <v>53131609</v>
      </c>
      <c r="BAZ1794" s="62">
        <v>53131609</v>
      </c>
      <c r="BBA1794" s="62">
        <v>53131609</v>
      </c>
      <c r="BBB1794" s="62">
        <v>53131609</v>
      </c>
      <c r="BBC1794" s="62">
        <v>53131609</v>
      </c>
      <c r="BBD1794" s="62">
        <v>53131609</v>
      </c>
      <c r="BBE1794" s="62">
        <v>53131609</v>
      </c>
      <c r="BBF1794" s="62">
        <v>53131609</v>
      </c>
      <c r="BBG1794" s="62">
        <v>53131609</v>
      </c>
      <c r="BBH1794" s="62">
        <v>53131609</v>
      </c>
      <c r="BBI1794" s="62">
        <v>53131609</v>
      </c>
      <c r="BBJ1794" s="62">
        <v>53131609</v>
      </c>
      <c r="BBK1794" s="62">
        <v>53131609</v>
      </c>
      <c r="BBL1794" s="62">
        <v>53131609</v>
      </c>
      <c r="BBM1794" s="62">
        <v>53131609</v>
      </c>
      <c r="BBN1794" s="62">
        <v>53131609</v>
      </c>
      <c r="BBO1794" s="62">
        <v>53131609</v>
      </c>
      <c r="BBP1794" s="62">
        <v>53131609</v>
      </c>
      <c r="BBQ1794" s="62">
        <v>53131609</v>
      </c>
      <c r="BBR1794" s="62">
        <v>53131609</v>
      </c>
      <c r="BBS1794" s="62">
        <v>53131609</v>
      </c>
      <c r="BBT1794" s="62">
        <v>53131609</v>
      </c>
      <c r="BBU1794" s="62">
        <v>53131609</v>
      </c>
      <c r="BBV1794" s="62">
        <v>53131609</v>
      </c>
      <c r="BBW1794" s="62">
        <v>53131609</v>
      </c>
      <c r="BBX1794" s="62">
        <v>53131609</v>
      </c>
      <c r="BBY1794" s="62">
        <v>53131609</v>
      </c>
      <c r="BBZ1794" s="62">
        <v>53131609</v>
      </c>
      <c r="BCA1794" s="62">
        <v>53131609</v>
      </c>
      <c r="BCB1794" s="62">
        <v>53131609</v>
      </c>
      <c r="BCC1794" s="62">
        <v>53131609</v>
      </c>
      <c r="BCD1794" s="62">
        <v>53131609</v>
      </c>
      <c r="BCE1794" s="62">
        <v>53131609</v>
      </c>
      <c r="BCF1794" s="62">
        <v>53131609</v>
      </c>
      <c r="BCG1794" s="62">
        <v>53131609</v>
      </c>
      <c r="BCH1794" s="62">
        <v>53131609</v>
      </c>
      <c r="BCI1794" s="62">
        <v>53131609</v>
      </c>
      <c r="BCJ1794" s="62">
        <v>53131609</v>
      </c>
      <c r="BCK1794" s="62">
        <v>53131609</v>
      </c>
      <c r="BCL1794" s="62">
        <v>53131609</v>
      </c>
      <c r="BCM1794" s="62">
        <v>53131609</v>
      </c>
      <c r="BCN1794" s="62">
        <v>53131609</v>
      </c>
      <c r="BCO1794" s="62">
        <v>53131609</v>
      </c>
      <c r="BCP1794" s="62">
        <v>53131609</v>
      </c>
      <c r="BCQ1794" s="62">
        <v>53131609</v>
      </c>
      <c r="BCR1794" s="62">
        <v>53131609</v>
      </c>
      <c r="BCS1794" s="62">
        <v>53131609</v>
      </c>
      <c r="BCT1794" s="62">
        <v>53131609</v>
      </c>
      <c r="BCU1794" s="62">
        <v>53131609</v>
      </c>
      <c r="BCV1794" s="62">
        <v>53131609</v>
      </c>
      <c r="BCW1794" s="62">
        <v>53131609</v>
      </c>
      <c r="BCX1794" s="62">
        <v>53131609</v>
      </c>
      <c r="BCY1794" s="62">
        <v>53131609</v>
      </c>
      <c r="BCZ1794" s="62">
        <v>53131609</v>
      </c>
      <c r="BDA1794" s="62">
        <v>53131609</v>
      </c>
      <c r="BDB1794" s="62">
        <v>53131609</v>
      </c>
      <c r="BDC1794" s="62">
        <v>53131609</v>
      </c>
      <c r="BDD1794" s="62">
        <v>53131609</v>
      </c>
      <c r="BDE1794" s="62">
        <v>53131609</v>
      </c>
      <c r="BDF1794" s="62">
        <v>53131609</v>
      </c>
      <c r="BDG1794" s="62">
        <v>53131609</v>
      </c>
      <c r="BDH1794" s="62">
        <v>53131609</v>
      </c>
      <c r="BDI1794" s="62">
        <v>53131609</v>
      </c>
      <c r="BDJ1794" s="62">
        <v>53131609</v>
      </c>
      <c r="BDK1794" s="62">
        <v>53131609</v>
      </c>
      <c r="BDL1794" s="62">
        <v>53131609</v>
      </c>
      <c r="BDM1794" s="62">
        <v>53131609</v>
      </c>
      <c r="BDN1794" s="62">
        <v>53131609</v>
      </c>
      <c r="BDO1794" s="62">
        <v>53131609</v>
      </c>
      <c r="BDP1794" s="62">
        <v>53131609</v>
      </c>
      <c r="BDQ1794" s="62">
        <v>53131609</v>
      </c>
      <c r="BDR1794" s="62">
        <v>53131609</v>
      </c>
      <c r="BDS1794" s="62">
        <v>53131609</v>
      </c>
      <c r="BDT1794" s="62">
        <v>53131609</v>
      </c>
      <c r="BDU1794" s="62">
        <v>53131609</v>
      </c>
      <c r="BDV1794" s="62">
        <v>53131609</v>
      </c>
      <c r="BDW1794" s="62">
        <v>53131609</v>
      </c>
      <c r="BDX1794" s="62">
        <v>53131609</v>
      </c>
      <c r="BDY1794" s="62">
        <v>53131609</v>
      </c>
      <c r="BDZ1794" s="62">
        <v>53131609</v>
      </c>
      <c r="BEA1794" s="62">
        <v>53131609</v>
      </c>
      <c r="BEB1794" s="62">
        <v>53131609</v>
      </c>
      <c r="BEC1794" s="62">
        <v>53131609</v>
      </c>
      <c r="BED1794" s="62">
        <v>53131609</v>
      </c>
      <c r="BEE1794" s="62">
        <v>53131609</v>
      </c>
      <c r="BEF1794" s="62">
        <v>53131609</v>
      </c>
      <c r="BEG1794" s="62">
        <v>53131609</v>
      </c>
      <c r="BEH1794" s="62">
        <v>53131609</v>
      </c>
      <c r="BEI1794" s="62">
        <v>53131609</v>
      </c>
      <c r="BEJ1794" s="62">
        <v>53131609</v>
      </c>
      <c r="BEK1794" s="62">
        <v>53131609</v>
      </c>
      <c r="BEL1794" s="62">
        <v>53131609</v>
      </c>
      <c r="BEM1794" s="62">
        <v>53131609</v>
      </c>
      <c r="BEN1794" s="62">
        <v>53131609</v>
      </c>
      <c r="BEO1794" s="62">
        <v>53131609</v>
      </c>
      <c r="BEP1794" s="62">
        <v>53131609</v>
      </c>
      <c r="BEQ1794" s="62">
        <v>53131609</v>
      </c>
      <c r="BER1794" s="62">
        <v>53131609</v>
      </c>
      <c r="BES1794" s="62">
        <v>53131609</v>
      </c>
      <c r="BET1794" s="62">
        <v>53131609</v>
      </c>
      <c r="BEU1794" s="62">
        <v>53131609</v>
      </c>
      <c r="BEV1794" s="62">
        <v>53131609</v>
      </c>
      <c r="BEW1794" s="62">
        <v>53131609</v>
      </c>
      <c r="BEX1794" s="62">
        <v>53131609</v>
      </c>
      <c r="BEY1794" s="62">
        <v>53131609</v>
      </c>
      <c r="BEZ1794" s="62">
        <v>53131609</v>
      </c>
      <c r="BFA1794" s="62">
        <v>53131609</v>
      </c>
      <c r="BFB1794" s="62">
        <v>53131609</v>
      </c>
      <c r="BFC1794" s="62">
        <v>53131609</v>
      </c>
      <c r="BFD1794" s="62">
        <v>53131609</v>
      </c>
      <c r="BFE1794" s="62">
        <v>53131609</v>
      </c>
      <c r="BFF1794" s="62">
        <v>53131609</v>
      </c>
      <c r="BFG1794" s="62">
        <v>53131609</v>
      </c>
      <c r="BFH1794" s="62">
        <v>53131609</v>
      </c>
      <c r="BFI1794" s="62">
        <v>53131609</v>
      </c>
      <c r="BFJ1794" s="62">
        <v>53131609</v>
      </c>
      <c r="BFK1794" s="62">
        <v>53131609</v>
      </c>
      <c r="BFL1794" s="62">
        <v>53131609</v>
      </c>
      <c r="BFM1794" s="62">
        <v>53131609</v>
      </c>
      <c r="BFN1794" s="62">
        <v>53131609</v>
      </c>
      <c r="BFO1794" s="62">
        <v>53131609</v>
      </c>
      <c r="BFP1794" s="62">
        <v>53131609</v>
      </c>
      <c r="BFQ1794" s="62">
        <v>53131609</v>
      </c>
      <c r="BFR1794" s="62">
        <v>53131609</v>
      </c>
      <c r="BFS1794" s="62">
        <v>53131609</v>
      </c>
      <c r="BFT1794" s="62">
        <v>53131609</v>
      </c>
      <c r="BFU1794" s="62">
        <v>53131609</v>
      </c>
      <c r="BFV1794" s="62">
        <v>53131609</v>
      </c>
      <c r="BFW1794" s="62">
        <v>53131609</v>
      </c>
      <c r="BFX1794" s="62">
        <v>53131609</v>
      </c>
      <c r="BFY1794" s="62">
        <v>53131609</v>
      </c>
      <c r="BFZ1794" s="62">
        <v>53131609</v>
      </c>
      <c r="BGA1794" s="62">
        <v>53131609</v>
      </c>
      <c r="BGB1794" s="62">
        <v>53131609</v>
      </c>
      <c r="BGC1794" s="62">
        <v>53131609</v>
      </c>
      <c r="BGD1794" s="62">
        <v>53131609</v>
      </c>
      <c r="BGE1794" s="62">
        <v>53131609</v>
      </c>
      <c r="BGF1794" s="62">
        <v>53131609</v>
      </c>
      <c r="BGG1794" s="62">
        <v>53131609</v>
      </c>
      <c r="BGH1794" s="62">
        <v>53131609</v>
      </c>
      <c r="BGI1794" s="62">
        <v>53131609</v>
      </c>
      <c r="BGJ1794" s="62">
        <v>53131609</v>
      </c>
      <c r="BGK1794" s="62">
        <v>53131609</v>
      </c>
      <c r="BGL1794" s="62">
        <v>53131609</v>
      </c>
      <c r="BGM1794" s="62">
        <v>53131609</v>
      </c>
      <c r="BGN1794" s="62">
        <v>53131609</v>
      </c>
      <c r="BGO1794" s="62">
        <v>53131609</v>
      </c>
      <c r="BGP1794" s="62">
        <v>53131609</v>
      </c>
      <c r="BGQ1794" s="62">
        <v>53131609</v>
      </c>
      <c r="BGR1794" s="62">
        <v>53131609</v>
      </c>
      <c r="BGS1794" s="62">
        <v>53131609</v>
      </c>
      <c r="BGT1794" s="62">
        <v>53131609</v>
      </c>
      <c r="BGU1794" s="62">
        <v>53131609</v>
      </c>
      <c r="BGV1794" s="62">
        <v>53131609</v>
      </c>
      <c r="BGW1794" s="62">
        <v>53131609</v>
      </c>
      <c r="BGX1794" s="62">
        <v>53131609</v>
      </c>
      <c r="BGY1794" s="62">
        <v>53131609</v>
      </c>
      <c r="BGZ1794" s="62">
        <v>53131609</v>
      </c>
      <c r="BHA1794" s="62">
        <v>53131609</v>
      </c>
      <c r="BHB1794" s="62">
        <v>53131609</v>
      </c>
      <c r="BHC1794" s="62">
        <v>53131609</v>
      </c>
      <c r="BHD1794" s="62">
        <v>53131609</v>
      </c>
      <c r="BHE1794" s="62">
        <v>53131609</v>
      </c>
      <c r="BHF1794" s="62">
        <v>53131609</v>
      </c>
      <c r="BHG1794" s="62">
        <v>53131609</v>
      </c>
      <c r="BHH1794" s="62">
        <v>53131609</v>
      </c>
      <c r="BHI1794" s="62">
        <v>53131609</v>
      </c>
      <c r="BHJ1794" s="62">
        <v>53131609</v>
      </c>
      <c r="BHK1794" s="62">
        <v>53131609</v>
      </c>
      <c r="BHL1794" s="62">
        <v>53131609</v>
      </c>
      <c r="BHM1794" s="62">
        <v>53131609</v>
      </c>
      <c r="BHN1794" s="62">
        <v>53131609</v>
      </c>
      <c r="BHO1794" s="62">
        <v>53131609</v>
      </c>
      <c r="BHP1794" s="62">
        <v>53131609</v>
      </c>
      <c r="BHQ1794" s="62">
        <v>53131609</v>
      </c>
      <c r="BHR1794" s="62">
        <v>53131609</v>
      </c>
      <c r="BHS1794" s="62">
        <v>53131609</v>
      </c>
      <c r="BHT1794" s="62">
        <v>53131609</v>
      </c>
      <c r="BHU1794" s="62">
        <v>53131609</v>
      </c>
      <c r="BHV1794" s="62">
        <v>53131609</v>
      </c>
      <c r="BHW1794" s="62">
        <v>53131609</v>
      </c>
      <c r="BHX1794" s="62">
        <v>53131609</v>
      </c>
      <c r="BHY1794" s="62">
        <v>53131609</v>
      </c>
      <c r="BHZ1794" s="62">
        <v>53131609</v>
      </c>
      <c r="BIA1794" s="62">
        <v>53131609</v>
      </c>
      <c r="BIB1794" s="62">
        <v>53131609</v>
      </c>
      <c r="BIC1794" s="62">
        <v>53131609</v>
      </c>
      <c r="BID1794" s="62">
        <v>53131609</v>
      </c>
      <c r="BIE1794" s="62">
        <v>53131609</v>
      </c>
      <c r="BIF1794" s="62">
        <v>53131609</v>
      </c>
      <c r="BIG1794" s="62">
        <v>53131609</v>
      </c>
      <c r="BIH1794" s="62">
        <v>53131609</v>
      </c>
      <c r="BII1794" s="62">
        <v>53131609</v>
      </c>
      <c r="BIJ1794" s="62">
        <v>53131609</v>
      </c>
      <c r="BIK1794" s="62">
        <v>53131609</v>
      </c>
      <c r="BIL1794" s="62">
        <v>53131609</v>
      </c>
      <c r="BIM1794" s="62">
        <v>53131609</v>
      </c>
      <c r="BIN1794" s="62">
        <v>53131609</v>
      </c>
      <c r="BIO1794" s="62">
        <v>53131609</v>
      </c>
      <c r="BIP1794" s="62">
        <v>53131609</v>
      </c>
      <c r="BIQ1794" s="62">
        <v>53131609</v>
      </c>
      <c r="BIR1794" s="62">
        <v>53131609</v>
      </c>
      <c r="BIS1794" s="62">
        <v>53131609</v>
      </c>
      <c r="BIT1794" s="62">
        <v>53131609</v>
      </c>
      <c r="BIU1794" s="62">
        <v>53131609</v>
      </c>
      <c r="BIV1794" s="62">
        <v>53131609</v>
      </c>
      <c r="BIW1794" s="62">
        <v>53131609</v>
      </c>
      <c r="BIX1794" s="62">
        <v>53131609</v>
      </c>
      <c r="BIY1794" s="62">
        <v>53131609</v>
      </c>
      <c r="BIZ1794" s="62">
        <v>53131609</v>
      </c>
      <c r="BJA1794" s="62">
        <v>53131609</v>
      </c>
      <c r="BJB1794" s="62">
        <v>53131609</v>
      </c>
      <c r="BJC1794" s="62">
        <v>53131609</v>
      </c>
      <c r="BJD1794" s="62">
        <v>53131609</v>
      </c>
      <c r="BJE1794" s="62">
        <v>53131609</v>
      </c>
      <c r="BJF1794" s="62">
        <v>53131609</v>
      </c>
      <c r="BJG1794" s="62">
        <v>53131609</v>
      </c>
      <c r="BJH1794" s="62">
        <v>53131609</v>
      </c>
      <c r="BJI1794" s="62">
        <v>53131609</v>
      </c>
      <c r="BJJ1794" s="62">
        <v>53131609</v>
      </c>
      <c r="BJK1794" s="62">
        <v>53131609</v>
      </c>
      <c r="BJL1794" s="62">
        <v>53131609</v>
      </c>
      <c r="BJM1794" s="62">
        <v>53131609</v>
      </c>
      <c r="BJN1794" s="62">
        <v>53131609</v>
      </c>
      <c r="BJO1794" s="62">
        <v>53131609</v>
      </c>
      <c r="BJP1794" s="62">
        <v>53131609</v>
      </c>
      <c r="BJQ1794" s="62">
        <v>53131609</v>
      </c>
      <c r="BJR1794" s="62">
        <v>53131609</v>
      </c>
      <c r="BJS1794" s="62">
        <v>53131609</v>
      </c>
      <c r="BJT1794" s="62">
        <v>53131609</v>
      </c>
      <c r="BJU1794" s="62">
        <v>53131609</v>
      </c>
      <c r="BJV1794" s="62">
        <v>53131609</v>
      </c>
      <c r="BJW1794" s="62">
        <v>53131609</v>
      </c>
      <c r="BJX1794" s="62">
        <v>53131609</v>
      </c>
      <c r="BJY1794" s="62">
        <v>53131609</v>
      </c>
      <c r="BJZ1794" s="62">
        <v>53131609</v>
      </c>
      <c r="BKA1794" s="62">
        <v>53131609</v>
      </c>
      <c r="BKB1794" s="62">
        <v>53131609</v>
      </c>
      <c r="BKC1794" s="62">
        <v>53131609</v>
      </c>
      <c r="BKD1794" s="62">
        <v>53131609</v>
      </c>
      <c r="BKE1794" s="62">
        <v>53131609</v>
      </c>
      <c r="BKF1794" s="62">
        <v>53131609</v>
      </c>
      <c r="BKG1794" s="62">
        <v>53131609</v>
      </c>
      <c r="BKH1794" s="62">
        <v>53131609</v>
      </c>
      <c r="BKI1794" s="62">
        <v>53131609</v>
      </c>
      <c r="BKJ1794" s="62">
        <v>53131609</v>
      </c>
      <c r="BKK1794" s="62">
        <v>53131609</v>
      </c>
      <c r="BKL1794" s="62">
        <v>53131609</v>
      </c>
      <c r="BKM1794" s="62">
        <v>53131609</v>
      </c>
      <c r="BKN1794" s="62">
        <v>53131609</v>
      </c>
      <c r="BKO1794" s="62">
        <v>53131609</v>
      </c>
      <c r="BKP1794" s="62">
        <v>53131609</v>
      </c>
      <c r="BKQ1794" s="62">
        <v>53131609</v>
      </c>
      <c r="BKR1794" s="62">
        <v>53131609</v>
      </c>
      <c r="BKS1794" s="62">
        <v>53131609</v>
      </c>
      <c r="BKT1794" s="62">
        <v>53131609</v>
      </c>
      <c r="BKU1794" s="62">
        <v>53131609</v>
      </c>
      <c r="BKV1794" s="62">
        <v>53131609</v>
      </c>
      <c r="BKW1794" s="62">
        <v>53131609</v>
      </c>
      <c r="BKX1794" s="62">
        <v>53131609</v>
      </c>
      <c r="BKY1794" s="62">
        <v>53131609</v>
      </c>
      <c r="BKZ1794" s="62">
        <v>53131609</v>
      </c>
      <c r="BLA1794" s="62">
        <v>53131609</v>
      </c>
      <c r="BLB1794" s="62">
        <v>53131609</v>
      </c>
      <c r="BLC1794" s="62">
        <v>53131609</v>
      </c>
      <c r="BLD1794" s="62">
        <v>53131609</v>
      </c>
      <c r="BLE1794" s="62">
        <v>53131609</v>
      </c>
      <c r="BLF1794" s="62">
        <v>53131609</v>
      </c>
      <c r="BLG1794" s="62">
        <v>53131609</v>
      </c>
      <c r="BLH1794" s="62">
        <v>53131609</v>
      </c>
      <c r="BLI1794" s="62">
        <v>53131609</v>
      </c>
      <c r="BLJ1794" s="62">
        <v>53131609</v>
      </c>
      <c r="BLK1794" s="62">
        <v>53131609</v>
      </c>
      <c r="BLL1794" s="62">
        <v>53131609</v>
      </c>
      <c r="BLM1794" s="62">
        <v>53131609</v>
      </c>
      <c r="BLN1794" s="62">
        <v>53131609</v>
      </c>
      <c r="BLO1794" s="62">
        <v>53131609</v>
      </c>
      <c r="BLP1794" s="62">
        <v>53131609</v>
      </c>
      <c r="BLQ1794" s="62">
        <v>53131609</v>
      </c>
      <c r="BLR1794" s="62">
        <v>53131609</v>
      </c>
      <c r="BLS1794" s="62">
        <v>53131609</v>
      </c>
      <c r="BLT1794" s="62">
        <v>53131609</v>
      </c>
      <c r="BLU1794" s="62">
        <v>53131609</v>
      </c>
      <c r="BLV1794" s="62">
        <v>53131609</v>
      </c>
      <c r="BLW1794" s="62">
        <v>53131609</v>
      </c>
      <c r="BLX1794" s="62">
        <v>53131609</v>
      </c>
      <c r="BLY1794" s="62">
        <v>53131609</v>
      </c>
      <c r="BLZ1794" s="62">
        <v>53131609</v>
      </c>
      <c r="BMA1794" s="62">
        <v>53131609</v>
      </c>
      <c r="BMB1794" s="62">
        <v>53131609</v>
      </c>
      <c r="BMC1794" s="62">
        <v>53131609</v>
      </c>
      <c r="BMD1794" s="62">
        <v>53131609</v>
      </c>
      <c r="BME1794" s="62">
        <v>53131609</v>
      </c>
      <c r="BMF1794" s="62">
        <v>53131609</v>
      </c>
      <c r="BMG1794" s="62">
        <v>53131609</v>
      </c>
      <c r="BMH1794" s="62">
        <v>53131609</v>
      </c>
      <c r="BMI1794" s="62">
        <v>53131609</v>
      </c>
      <c r="BMJ1794" s="62">
        <v>53131609</v>
      </c>
      <c r="BMK1794" s="62">
        <v>53131609</v>
      </c>
      <c r="BML1794" s="62">
        <v>53131609</v>
      </c>
      <c r="BMM1794" s="62">
        <v>53131609</v>
      </c>
      <c r="BMN1794" s="62">
        <v>53131609</v>
      </c>
      <c r="BMO1794" s="62">
        <v>53131609</v>
      </c>
      <c r="BMP1794" s="62">
        <v>53131609</v>
      </c>
      <c r="BMQ1794" s="62">
        <v>53131609</v>
      </c>
      <c r="BMR1794" s="62">
        <v>53131609</v>
      </c>
      <c r="BMS1794" s="62">
        <v>53131609</v>
      </c>
      <c r="BMT1794" s="62">
        <v>53131609</v>
      </c>
      <c r="BMU1794" s="62">
        <v>53131609</v>
      </c>
      <c r="BMV1794" s="62">
        <v>53131609</v>
      </c>
      <c r="BMW1794" s="62">
        <v>53131609</v>
      </c>
      <c r="BMX1794" s="62">
        <v>53131609</v>
      </c>
      <c r="BMY1794" s="62">
        <v>53131609</v>
      </c>
      <c r="BMZ1794" s="62">
        <v>53131609</v>
      </c>
      <c r="BNA1794" s="62">
        <v>53131609</v>
      </c>
      <c r="BNB1794" s="62">
        <v>53131609</v>
      </c>
      <c r="BNC1794" s="62">
        <v>53131609</v>
      </c>
      <c r="BND1794" s="62">
        <v>53131609</v>
      </c>
      <c r="BNE1794" s="62">
        <v>53131609</v>
      </c>
      <c r="BNF1794" s="62">
        <v>53131609</v>
      </c>
      <c r="BNG1794" s="62">
        <v>53131609</v>
      </c>
      <c r="BNH1794" s="62">
        <v>53131609</v>
      </c>
      <c r="BNI1794" s="62">
        <v>53131609</v>
      </c>
      <c r="BNJ1794" s="62">
        <v>53131609</v>
      </c>
      <c r="BNK1794" s="62">
        <v>53131609</v>
      </c>
      <c r="BNL1794" s="62">
        <v>53131609</v>
      </c>
      <c r="BNM1794" s="62">
        <v>53131609</v>
      </c>
      <c r="BNN1794" s="62">
        <v>53131609</v>
      </c>
      <c r="BNO1794" s="62">
        <v>53131609</v>
      </c>
      <c r="BNP1794" s="62">
        <v>53131609</v>
      </c>
      <c r="BNQ1794" s="62">
        <v>53131609</v>
      </c>
      <c r="BNR1794" s="62">
        <v>53131609</v>
      </c>
      <c r="BNS1794" s="62">
        <v>53131609</v>
      </c>
      <c r="BNT1794" s="62">
        <v>53131609</v>
      </c>
      <c r="BNU1794" s="62">
        <v>53131609</v>
      </c>
      <c r="BNV1794" s="62">
        <v>53131609</v>
      </c>
      <c r="BNW1794" s="62">
        <v>53131609</v>
      </c>
      <c r="BNX1794" s="62">
        <v>53131609</v>
      </c>
      <c r="BNY1794" s="62">
        <v>53131609</v>
      </c>
      <c r="BNZ1794" s="62">
        <v>53131609</v>
      </c>
      <c r="BOA1794" s="62">
        <v>53131609</v>
      </c>
      <c r="BOB1794" s="62">
        <v>53131609</v>
      </c>
      <c r="BOC1794" s="62">
        <v>53131609</v>
      </c>
      <c r="BOD1794" s="62">
        <v>53131609</v>
      </c>
      <c r="BOE1794" s="62">
        <v>53131609</v>
      </c>
      <c r="BOF1794" s="62">
        <v>53131609</v>
      </c>
      <c r="BOG1794" s="62">
        <v>53131609</v>
      </c>
      <c r="BOH1794" s="62">
        <v>53131609</v>
      </c>
      <c r="BOI1794" s="62">
        <v>53131609</v>
      </c>
      <c r="BOJ1794" s="62">
        <v>53131609</v>
      </c>
      <c r="BOK1794" s="62">
        <v>53131609</v>
      </c>
      <c r="BOL1794" s="62">
        <v>53131609</v>
      </c>
      <c r="BOM1794" s="62">
        <v>53131609</v>
      </c>
      <c r="BON1794" s="62">
        <v>53131609</v>
      </c>
      <c r="BOO1794" s="62">
        <v>53131609</v>
      </c>
      <c r="BOP1794" s="62">
        <v>53131609</v>
      </c>
      <c r="BOQ1794" s="62">
        <v>53131609</v>
      </c>
      <c r="BOR1794" s="62">
        <v>53131609</v>
      </c>
      <c r="BOS1794" s="62">
        <v>53131609</v>
      </c>
      <c r="BOT1794" s="62">
        <v>53131609</v>
      </c>
      <c r="BOU1794" s="62">
        <v>53131609</v>
      </c>
      <c r="BOV1794" s="62">
        <v>53131609</v>
      </c>
      <c r="BOW1794" s="62">
        <v>53131609</v>
      </c>
      <c r="BOX1794" s="62">
        <v>53131609</v>
      </c>
      <c r="BOY1794" s="62">
        <v>53131609</v>
      </c>
      <c r="BOZ1794" s="62">
        <v>53131609</v>
      </c>
      <c r="BPA1794" s="62">
        <v>53131609</v>
      </c>
      <c r="BPB1794" s="62">
        <v>53131609</v>
      </c>
      <c r="BPC1794" s="62">
        <v>53131609</v>
      </c>
      <c r="BPD1794" s="62">
        <v>53131609</v>
      </c>
      <c r="BPE1794" s="62">
        <v>53131609</v>
      </c>
      <c r="BPF1794" s="62">
        <v>53131609</v>
      </c>
      <c r="BPG1794" s="62">
        <v>53131609</v>
      </c>
      <c r="BPH1794" s="62">
        <v>53131609</v>
      </c>
      <c r="BPI1794" s="62">
        <v>53131609</v>
      </c>
      <c r="BPJ1794" s="62">
        <v>53131609</v>
      </c>
      <c r="BPK1794" s="62">
        <v>53131609</v>
      </c>
      <c r="BPL1794" s="62">
        <v>53131609</v>
      </c>
      <c r="BPM1794" s="62">
        <v>53131609</v>
      </c>
      <c r="BPN1794" s="62">
        <v>53131609</v>
      </c>
      <c r="BPO1794" s="62">
        <v>53131609</v>
      </c>
      <c r="BPP1794" s="62">
        <v>53131609</v>
      </c>
      <c r="BPQ1794" s="62">
        <v>53131609</v>
      </c>
      <c r="BPR1794" s="62">
        <v>53131609</v>
      </c>
      <c r="BPS1794" s="62">
        <v>53131609</v>
      </c>
      <c r="BPT1794" s="62">
        <v>53131609</v>
      </c>
      <c r="BPU1794" s="62">
        <v>53131609</v>
      </c>
      <c r="BPV1794" s="62">
        <v>53131609</v>
      </c>
      <c r="BPW1794" s="62">
        <v>53131609</v>
      </c>
      <c r="BPX1794" s="62">
        <v>53131609</v>
      </c>
      <c r="BPY1794" s="62">
        <v>53131609</v>
      </c>
      <c r="BPZ1794" s="62">
        <v>53131609</v>
      </c>
      <c r="BQA1794" s="62">
        <v>53131609</v>
      </c>
      <c r="BQB1794" s="62">
        <v>53131609</v>
      </c>
      <c r="BQC1794" s="62">
        <v>53131609</v>
      </c>
      <c r="BQD1794" s="62">
        <v>53131609</v>
      </c>
      <c r="BQE1794" s="62">
        <v>53131609</v>
      </c>
      <c r="BQF1794" s="62">
        <v>53131609</v>
      </c>
      <c r="BQG1794" s="62">
        <v>53131609</v>
      </c>
      <c r="BQH1794" s="62">
        <v>53131609</v>
      </c>
      <c r="BQI1794" s="62">
        <v>53131609</v>
      </c>
      <c r="BQJ1794" s="62">
        <v>53131609</v>
      </c>
      <c r="BQK1794" s="62">
        <v>53131609</v>
      </c>
      <c r="BQL1794" s="62">
        <v>53131609</v>
      </c>
      <c r="BQM1794" s="62">
        <v>53131609</v>
      </c>
      <c r="BQN1794" s="62">
        <v>53131609</v>
      </c>
      <c r="BQO1794" s="62">
        <v>53131609</v>
      </c>
      <c r="BQP1794" s="62">
        <v>53131609</v>
      </c>
      <c r="BQQ1794" s="62">
        <v>53131609</v>
      </c>
      <c r="BQR1794" s="62">
        <v>53131609</v>
      </c>
      <c r="BQS1794" s="62">
        <v>53131609</v>
      </c>
      <c r="BQT1794" s="62">
        <v>53131609</v>
      </c>
      <c r="BQU1794" s="62">
        <v>53131609</v>
      </c>
      <c r="BQV1794" s="62">
        <v>53131609</v>
      </c>
      <c r="BQW1794" s="62">
        <v>53131609</v>
      </c>
      <c r="BQX1794" s="62">
        <v>53131609</v>
      </c>
      <c r="BQY1794" s="62">
        <v>53131609</v>
      </c>
      <c r="BQZ1794" s="62">
        <v>53131609</v>
      </c>
      <c r="BRA1794" s="62">
        <v>53131609</v>
      </c>
      <c r="BRB1794" s="62">
        <v>53131609</v>
      </c>
      <c r="BRC1794" s="62">
        <v>53131609</v>
      </c>
      <c r="BRD1794" s="62">
        <v>53131609</v>
      </c>
      <c r="BRE1794" s="62">
        <v>53131609</v>
      </c>
      <c r="BRF1794" s="62">
        <v>53131609</v>
      </c>
      <c r="BRG1794" s="62">
        <v>53131609</v>
      </c>
      <c r="BRH1794" s="62">
        <v>53131609</v>
      </c>
      <c r="BRI1794" s="62">
        <v>53131609</v>
      </c>
      <c r="BRJ1794" s="62">
        <v>53131609</v>
      </c>
      <c r="BRK1794" s="62">
        <v>53131609</v>
      </c>
      <c r="BRL1794" s="62">
        <v>53131609</v>
      </c>
      <c r="BRM1794" s="62">
        <v>53131609</v>
      </c>
      <c r="BRN1794" s="62">
        <v>53131609</v>
      </c>
      <c r="BRO1794" s="62">
        <v>53131609</v>
      </c>
      <c r="BRP1794" s="62">
        <v>53131609</v>
      </c>
      <c r="BRQ1794" s="62">
        <v>53131609</v>
      </c>
      <c r="BRR1794" s="62">
        <v>53131609</v>
      </c>
      <c r="BRS1794" s="62">
        <v>53131609</v>
      </c>
      <c r="BRT1794" s="62">
        <v>53131609</v>
      </c>
      <c r="BRU1794" s="62">
        <v>53131609</v>
      </c>
      <c r="BRV1794" s="62">
        <v>53131609</v>
      </c>
      <c r="BRW1794" s="62">
        <v>53131609</v>
      </c>
      <c r="BRX1794" s="62">
        <v>53131609</v>
      </c>
      <c r="BRY1794" s="62">
        <v>53131609</v>
      </c>
      <c r="BRZ1794" s="62">
        <v>53131609</v>
      </c>
      <c r="BSA1794" s="62">
        <v>53131609</v>
      </c>
      <c r="BSB1794" s="62">
        <v>53131609</v>
      </c>
      <c r="BSC1794" s="62">
        <v>53131609</v>
      </c>
      <c r="BSD1794" s="62">
        <v>53131609</v>
      </c>
      <c r="BSE1794" s="62">
        <v>53131609</v>
      </c>
      <c r="BSF1794" s="62">
        <v>53131609</v>
      </c>
      <c r="BSG1794" s="62">
        <v>53131609</v>
      </c>
      <c r="BSH1794" s="62">
        <v>53131609</v>
      </c>
      <c r="BSI1794" s="62">
        <v>53131609</v>
      </c>
      <c r="BSJ1794" s="62">
        <v>53131609</v>
      </c>
      <c r="BSK1794" s="62">
        <v>53131609</v>
      </c>
      <c r="BSL1794" s="62">
        <v>53131609</v>
      </c>
      <c r="BSM1794" s="62">
        <v>53131609</v>
      </c>
      <c r="BSN1794" s="62">
        <v>53131609</v>
      </c>
      <c r="BSO1794" s="62">
        <v>53131609</v>
      </c>
      <c r="BSP1794" s="62">
        <v>53131609</v>
      </c>
      <c r="BSQ1794" s="62">
        <v>53131609</v>
      </c>
      <c r="BSR1794" s="62">
        <v>53131609</v>
      </c>
      <c r="BSS1794" s="62">
        <v>53131609</v>
      </c>
      <c r="BST1794" s="62">
        <v>53131609</v>
      </c>
      <c r="BSU1794" s="62">
        <v>53131609</v>
      </c>
      <c r="BSV1794" s="62">
        <v>53131609</v>
      </c>
      <c r="BSW1794" s="62">
        <v>53131609</v>
      </c>
      <c r="BSX1794" s="62">
        <v>53131609</v>
      </c>
      <c r="BSY1794" s="62">
        <v>53131609</v>
      </c>
      <c r="BSZ1794" s="62">
        <v>53131609</v>
      </c>
      <c r="BTA1794" s="62">
        <v>53131609</v>
      </c>
      <c r="BTB1794" s="62">
        <v>53131609</v>
      </c>
      <c r="BTC1794" s="62">
        <v>53131609</v>
      </c>
      <c r="BTD1794" s="62">
        <v>53131609</v>
      </c>
      <c r="BTE1794" s="62">
        <v>53131609</v>
      </c>
      <c r="BTF1794" s="62">
        <v>53131609</v>
      </c>
      <c r="BTG1794" s="62">
        <v>53131609</v>
      </c>
      <c r="BTH1794" s="62">
        <v>53131609</v>
      </c>
      <c r="BTI1794" s="62">
        <v>53131609</v>
      </c>
      <c r="BTJ1794" s="62">
        <v>53131609</v>
      </c>
      <c r="BTK1794" s="62">
        <v>53131609</v>
      </c>
      <c r="BTL1794" s="62">
        <v>53131609</v>
      </c>
      <c r="BTM1794" s="62">
        <v>53131609</v>
      </c>
      <c r="BTN1794" s="62">
        <v>53131609</v>
      </c>
      <c r="BTO1794" s="62">
        <v>53131609</v>
      </c>
      <c r="BTP1794" s="62">
        <v>53131609</v>
      </c>
      <c r="BTQ1794" s="62">
        <v>53131609</v>
      </c>
      <c r="BTR1794" s="62">
        <v>53131609</v>
      </c>
      <c r="BTS1794" s="62">
        <v>53131609</v>
      </c>
      <c r="BTT1794" s="62">
        <v>53131609</v>
      </c>
      <c r="BTU1794" s="62">
        <v>53131609</v>
      </c>
      <c r="BTV1794" s="62">
        <v>53131609</v>
      </c>
      <c r="BTW1794" s="62">
        <v>53131609</v>
      </c>
      <c r="BTX1794" s="62">
        <v>53131609</v>
      </c>
      <c r="BTY1794" s="62">
        <v>53131609</v>
      </c>
      <c r="BTZ1794" s="62">
        <v>53131609</v>
      </c>
      <c r="BUA1794" s="62">
        <v>53131609</v>
      </c>
      <c r="BUB1794" s="62">
        <v>53131609</v>
      </c>
      <c r="BUC1794" s="62">
        <v>53131609</v>
      </c>
      <c r="BUD1794" s="62">
        <v>53131609</v>
      </c>
      <c r="BUE1794" s="62">
        <v>53131609</v>
      </c>
      <c r="BUF1794" s="62">
        <v>53131609</v>
      </c>
      <c r="BUG1794" s="62">
        <v>53131609</v>
      </c>
      <c r="BUH1794" s="62">
        <v>53131609</v>
      </c>
      <c r="BUI1794" s="62">
        <v>53131609</v>
      </c>
      <c r="BUJ1794" s="62">
        <v>53131609</v>
      </c>
      <c r="BUK1794" s="62">
        <v>53131609</v>
      </c>
      <c r="BUL1794" s="62">
        <v>53131609</v>
      </c>
      <c r="BUM1794" s="62">
        <v>53131609</v>
      </c>
      <c r="BUN1794" s="62">
        <v>53131609</v>
      </c>
      <c r="BUO1794" s="62">
        <v>53131609</v>
      </c>
      <c r="BUP1794" s="62">
        <v>53131609</v>
      </c>
      <c r="BUQ1794" s="62">
        <v>53131609</v>
      </c>
      <c r="BUR1794" s="62">
        <v>53131609</v>
      </c>
      <c r="BUS1794" s="62">
        <v>53131609</v>
      </c>
      <c r="BUT1794" s="62">
        <v>53131609</v>
      </c>
      <c r="BUU1794" s="62">
        <v>53131609</v>
      </c>
      <c r="BUV1794" s="62">
        <v>53131609</v>
      </c>
      <c r="BUW1794" s="62">
        <v>53131609</v>
      </c>
      <c r="BUX1794" s="62">
        <v>53131609</v>
      </c>
      <c r="BUY1794" s="62">
        <v>53131609</v>
      </c>
      <c r="BUZ1794" s="62">
        <v>53131609</v>
      </c>
      <c r="BVA1794" s="62">
        <v>53131609</v>
      </c>
      <c r="BVB1794" s="62">
        <v>53131609</v>
      </c>
      <c r="BVC1794" s="62">
        <v>53131609</v>
      </c>
      <c r="BVD1794" s="62">
        <v>53131609</v>
      </c>
      <c r="BVE1794" s="62">
        <v>53131609</v>
      </c>
      <c r="BVF1794" s="62">
        <v>53131609</v>
      </c>
      <c r="BVG1794" s="62">
        <v>53131609</v>
      </c>
      <c r="BVH1794" s="62">
        <v>53131609</v>
      </c>
      <c r="BVI1794" s="62">
        <v>53131609</v>
      </c>
      <c r="BVJ1794" s="62">
        <v>53131609</v>
      </c>
      <c r="BVK1794" s="62">
        <v>53131609</v>
      </c>
      <c r="BVL1794" s="62">
        <v>53131609</v>
      </c>
      <c r="BVM1794" s="62">
        <v>53131609</v>
      </c>
      <c r="BVN1794" s="62">
        <v>53131609</v>
      </c>
      <c r="BVO1794" s="62">
        <v>53131609</v>
      </c>
      <c r="BVP1794" s="62">
        <v>53131609</v>
      </c>
      <c r="BVQ1794" s="62">
        <v>53131609</v>
      </c>
      <c r="BVR1794" s="62">
        <v>53131609</v>
      </c>
      <c r="BVS1794" s="62">
        <v>53131609</v>
      </c>
      <c r="BVT1794" s="62">
        <v>53131609</v>
      </c>
      <c r="BVU1794" s="62">
        <v>53131609</v>
      </c>
      <c r="BVV1794" s="62">
        <v>53131609</v>
      </c>
      <c r="BVW1794" s="62">
        <v>53131609</v>
      </c>
      <c r="BVX1794" s="62">
        <v>53131609</v>
      </c>
      <c r="BVY1794" s="62">
        <v>53131609</v>
      </c>
      <c r="BVZ1794" s="62">
        <v>53131609</v>
      </c>
      <c r="BWA1794" s="62">
        <v>53131609</v>
      </c>
      <c r="BWB1794" s="62">
        <v>53131609</v>
      </c>
      <c r="BWC1794" s="62">
        <v>53131609</v>
      </c>
      <c r="BWD1794" s="62">
        <v>53131609</v>
      </c>
      <c r="BWE1794" s="62">
        <v>53131609</v>
      </c>
      <c r="BWF1794" s="62">
        <v>53131609</v>
      </c>
      <c r="BWG1794" s="62">
        <v>53131609</v>
      </c>
      <c r="BWH1794" s="62">
        <v>53131609</v>
      </c>
      <c r="BWI1794" s="62">
        <v>53131609</v>
      </c>
      <c r="BWJ1794" s="62">
        <v>53131609</v>
      </c>
      <c r="BWK1794" s="62">
        <v>53131609</v>
      </c>
      <c r="BWL1794" s="62">
        <v>53131609</v>
      </c>
      <c r="BWM1794" s="62">
        <v>53131609</v>
      </c>
      <c r="BWN1794" s="62">
        <v>53131609</v>
      </c>
      <c r="BWO1794" s="62">
        <v>53131609</v>
      </c>
      <c r="BWP1794" s="62">
        <v>53131609</v>
      </c>
      <c r="BWQ1794" s="62">
        <v>53131609</v>
      </c>
      <c r="BWR1794" s="62">
        <v>53131609</v>
      </c>
      <c r="BWS1794" s="62">
        <v>53131609</v>
      </c>
      <c r="BWT1794" s="62">
        <v>53131609</v>
      </c>
      <c r="BWU1794" s="62">
        <v>53131609</v>
      </c>
      <c r="BWV1794" s="62">
        <v>53131609</v>
      </c>
      <c r="BWW1794" s="62">
        <v>53131609</v>
      </c>
      <c r="BWX1794" s="62">
        <v>53131609</v>
      </c>
      <c r="BWY1794" s="62">
        <v>53131609</v>
      </c>
      <c r="BWZ1794" s="62">
        <v>53131609</v>
      </c>
      <c r="BXA1794" s="62">
        <v>53131609</v>
      </c>
      <c r="BXB1794" s="62">
        <v>53131609</v>
      </c>
      <c r="BXC1794" s="62">
        <v>53131609</v>
      </c>
      <c r="BXD1794" s="62">
        <v>53131609</v>
      </c>
      <c r="BXE1794" s="62">
        <v>53131609</v>
      </c>
      <c r="BXF1794" s="62">
        <v>53131609</v>
      </c>
      <c r="BXG1794" s="62">
        <v>53131609</v>
      </c>
      <c r="BXH1794" s="62">
        <v>53131609</v>
      </c>
      <c r="BXI1794" s="62">
        <v>53131609</v>
      </c>
      <c r="BXJ1794" s="62">
        <v>53131609</v>
      </c>
      <c r="BXK1794" s="62">
        <v>53131609</v>
      </c>
      <c r="BXL1794" s="62">
        <v>53131609</v>
      </c>
      <c r="BXM1794" s="62">
        <v>53131609</v>
      </c>
      <c r="BXN1794" s="62">
        <v>53131609</v>
      </c>
      <c r="BXO1794" s="62">
        <v>53131609</v>
      </c>
      <c r="BXP1794" s="62">
        <v>53131609</v>
      </c>
      <c r="BXQ1794" s="62">
        <v>53131609</v>
      </c>
      <c r="BXR1794" s="62">
        <v>53131609</v>
      </c>
      <c r="BXS1794" s="62">
        <v>53131609</v>
      </c>
      <c r="BXT1794" s="62">
        <v>53131609</v>
      </c>
      <c r="BXU1794" s="62">
        <v>53131609</v>
      </c>
      <c r="BXV1794" s="62">
        <v>53131609</v>
      </c>
      <c r="BXW1794" s="62">
        <v>53131609</v>
      </c>
      <c r="BXX1794" s="62">
        <v>53131609</v>
      </c>
      <c r="BXY1794" s="62">
        <v>53131609</v>
      </c>
      <c r="BXZ1794" s="62">
        <v>53131609</v>
      </c>
      <c r="BYA1794" s="62">
        <v>53131609</v>
      </c>
      <c r="BYB1794" s="62">
        <v>53131609</v>
      </c>
      <c r="BYC1794" s="62">
        <v>53131609</v>
      </c>
      <c r="BYD1794" s="62">
        <v>53131609</v>
      </c>
      <c r="BYE1794" s="62">
        <v>53131609</v>
      </c>
      <c r="BYF1794" s="62">
        <v>53131609</v>
      </c>
      <c r="BYG1794" s="62">
        <v>53131609</v>
      </c>
      <c r="BYH1794" s="62">
        <v>53131609</v>
      </c>
      <c r="BYI1794" s="62">
        <v>53131609</v>
      </c>
      <c r="BYJ1794" s="62">
        <v>53131609</v>
      </c>
      <c r="BYK1794" s="62">
        <v>53131609</v>
      </c>
      <c r="BYL1794" s="62">
        <v>53131609</v>
      </c>
      <c r="BYM1794" s="62">
        <v>53131609</v>
      </c>
      <c r="BYN1794" s="62">
        <v>53131609</v>
      </c>
      <c r="BYO1794" s="62">
        <v>53131609</v>
      </c>
      <c r="BYP1794" s="62">
        <v>53131609</v>
      </c>
      <c r="BYQ1794" s="62">
        <v>53131609</v>
      </c>
      <c r="BYR1794" s="62">
        <v>53131609</v>
      </c>
      <c r="BYS1794" s="62">
        <v>53131609</v>
      </c>
      <c r="BYT1794" s="62">
        <v>53131609</v>
      </c>
      <c r="BYU1794" s="62">
        <v>53131609</v>
      </c>
      <c r="BYV1794" s="62">
        <v>53131609</v>
      </c>
      <c r="BYW1794" s="62">
        <v>53131609</v>
      </c>
      <c r="BYX1794" s="62">
        <v>53131609</v>
      </c>
      <c r="BYY1794" s="62">
        <v>53131609</v>
      </c>
      <c r="BYZ1794" s="62">
        <v>53131609</v>
      </c>
      <c r="BZA1794" s="62">
        <v>53131609</v>
      </c>
      <c r="BZB1794" s="62">
        <v>53131609</v>
      </c>
      <c r="BZC1794" s="62">
        <v>53131609</v>
      </c>
      <c r="BZD1794" s="62">
        <v>53131609</v>
      </c>
      <c r="BZE1794" s="62">
        <v>53131609</v>
      </c>
      <c r="BZF1794" s="62">
        <v>53131609</v>
      </c>
      <c r="BZG1794" s="62">
        <v>53131609</v>
      </c>
      <c r="BZH1794" s="62">
        <v>53131609</v>
      </c>
      <c r="BZI1794" s="62">
        <v>53131609</v>
      </c>
      <c r="BZJ1794" s="62">
        <v>53131609</v>
      </c>
      <c r="BZK1794" s="62">
        <v>53131609</v>
      </c>
      <c r="BZL1794" s="62">
        <v>53131609</v>
      </c>
      <c r="BZM1794" s="62">
        <v>53131609</v>
      </c>
      <c r="BZN1794" s="62">
        <v>53131609</v>
      </c>
      <c r="BZO1794" s="62">
        <v>53131609</v>
      </c>
      <c r="BZP1794" s="62">
        <v>53131609</v>
      </c>
      <c r="BZQ1794" s="62">
        <v>53131609</v>
      </c>
      <c r="BZR1794" s="62">
        <v>53131609</v>
      </c>
      <c r="BZS1794" s="62">
        <v>53131609</v>
      </c>
      <c r="BZT1794" s="62">
        <v>53131609</v>
      </c>
      <c r="BZU1794" s="62">
        <v>53131609</v>
      </c>
      <c r="BZV1794" s="62">
        <v>53131609</v>
      </c>
      <c r="BZW1794" s="62">
        <v>53131609</v>
      </c>
      <c r="BZX1794" s="62">
        <v>53131609</v>
      </c>
      <c r="BZY1794" s="62">
        <v>53131609</v>
      </c>
      <c r="BZZ1794" s="62">
        <v>53131609</v>
      </c>
      <c r="CAA1794" s="62">
        <v>53131609</v>
      </c>
      <c r="CAB1794" s="62">
        <v>53131609</v>
      </c>
      <c r="CAC1794" s="62">
        <v>53131609</v>
      </c>
      <c r="CAD1794" s="62">
        <v>53131609</v>
      </c>
      <c r="CAE1794" s="62">
        <v>53131609</v>
      </c>
      <c r="CAF1794" s="62">
        <v>53131609</v>
      </c>
      <c r="CAG1794" s="62">
        <v>53131609</v>
      </c>
      <c r="CAH1794" s="62">
        <v>53131609</v>
      </c>
      <c r="CAI1794" s="62">
        <v>53131609</v>
      </c>
      <c r="CAJ1794" s="62">
        <v>53131609</v>
      </c>
      <c r="CAK1794" s="62">
        <v>53131609</v>
      </c>
      <c r="CAL1794" s="62">
        <v>53131609</v>
      </c>
      <c r="CAM1794" s="62">
        <v>53131609</v>
      </c>
      <c r="CAN1794" s="62">
        <v>53131609</v>
      </c>
      <c r="CAO1794" s="62">
        <v>53131609</v>
      </c>
      <c r="CAP1794" s="62">
        <v>53131609</v>
      </c>
      <c r="CAQ1794" s="62">
        <v>53131609</v>
      </c>
      <c r="CAR1794" s="62">
        <v>53131609</v>
      </c>
      <c r="CAS1794" s="62">
        <v>53131609</v>
      </c>
      <c r="CAT1794" s="62">
        <v>53131609</v>
      </c>
      <c r="CAU1794" s="62">
        <v>53131609</v>
      </c>
      <c r="CAV1794" s="62">
        <v>53131609</v>
      </c>
      <c r="CAW1794" s="62">
        <v>53131609</v>
      </c>
      <c r="CAX1794" s="62">
        <v>53131609</v>
      </c>
      <c r="CAY1794" s="62">
        <v>53131609</v>
      </c>
      <c r="CAZ1794" s="62">
        <v>53131609</v>
      </c>
      <c r="CBA1794" s="62">
        <v>53131609</v>
      </c>
      <c r="CBB1794" s="62">
        <v>53131609</v>
      </c>
      <c r="CBC1794" s="62">
        <v>53131609</v>
      </c>
      <c r="CBD1794" s="62">
        <v>53131609</v>
      </c>
      <c r="CBE1794" s="62">
        <v>53131609</v>
      </c>
      <c r="CBF1794" s="62">
        <v>53131609</v>
      </c>
      <c r="CBG1794" s="62">
        <v>53131609</v>
      </c>
      <c r="CBH1794" s="62">
        <v>53131609</v>
      </c>
      <c r="CBI1794" s="62">
        <v>53131609</v>
      </c>
      <c r="CBJ1794" s="62">
        <v>53131609</v>
      </c>
      <c r="CBK1794" s="62">
        <v>53131609</v>
      </c>
      <c r="CBL1794" s="62">
        <v>53131609</v>
      </c>
      <c r="CBM1794" s="62">
        <v>53131609</v>
      </c>
      <c r="CBN1794" s="62">
        <v>53131609</v>
      </c>
      <c r="CBO1794" s="62">
        <v>53131609</v>
      </c>
      <c r="CBP1794" s="62">
        <v>53131609</v>
      </c>
      <c r="CBQ1794" s="62">
        <v>53131609</v>
      </c>
      <c r="CBR1794" s="62">
        <v>53131609</v>
      </c>
      <c r="CBS1794" s="62">
        <v>53131609</v>
      </c>
      <c r="CBT1794" s="62">
        <v>53131609</v>
      </c>
      <c r="CBU1794" s="62">
        <v>53131609</v>
      </c>
      <c r="CBV1794" s="62">
        <v>53131609</v>
      </c>
      <c r="CBW1794" s="62">
        <v>53131609</v>
      </c>
      <c r="CBX1794" s="62">
        <v>53131609</v>
      </c>
      <c r="CBY1794" s="62">
        <v>53131609</v>
      </c>
      <c r="CBZ1794" s="62">
        <v>53131609</v>
      </c>
      <c r="CCA1794" s="62">
        <v>53131609</v>
      </c>
      <c r="CCB1794" s="62">
        <v>53131609</v>
      </c>
      <c r="CCC1794" s="62">
        <v>53131609</v>
      </c>
      <c r="CCD1794" s="62">
        <v>53131609</v>
      </c>
      <c r="CCE1794" s="62">
        <v>53131609</v>
      </c>
      <c r="CCF1794" s="62">
        <v>53131609</v>
      </c>
      <c r="CCG1794" s="62">
        <v>53131609</v>
      </c>
      <c r="CCH1794" s="62">
        <v>53131609</v>
      </c>
      <c r="CCI1794" s="62">
        <v>53131609</v>
      </c>
      <c r="CCJ1794" s="62">
        <v>53131609</v>
      </c>
      <c r="CCK1794" s="62">
        <v>53131609</v>
      </c>
      <c r="CCL1794" s="62">
        <v>53131609</v>
      </c>
      <c r="CCM1794" s="62">
        <v>53131609</v>
      </c>
      <c r="CCN1794" s="62">
        <v>53131609</v>
      </c>
      <c r="CCO1794" s="62">
        <v>53131609</v>
      </c>
      <c r="CCP1794" s="62">
        <v>53131609</v>
      </c>
      <c r="CCQ1794" s="62">
        <v>53131609</v>
      </c>
      <c r="CCR1794" s="62">
        <v>53131609</v>
      </c>
      <c r="CCS1794" s="62">
        <v>53131609</v>
      </c>
      <c r="CCT1794" s="62">
        <v>53131609</v>
      </c>
      <c r="CCU1794" s="62">
        <v>53131609</v>
      </c>
      <c r="CCV1794" s="62">
        <v>53131609</v>
      </c>
      <c r="CCW1794" s="62">
        <v>53131609</v>
      </c>
      <c r="CCX1794" s="62">
        <v>53131609</v>
      </c>
      <c r="CCY1794" s="62">
        <v>53131609</v>
      </c>
      <c r="CCZ1794" s="62">
        <v>53131609</v>
      </c>
      <c r="CDA1794" s="62">
        <v>53131609</v>
      </c>
      <c r="CDB1794" s="62">
        <v>53131609</v>
      </c>
      <c r="CDC1794" s="62">
        <v>53131609</v>
      </c>
      <c r="CDD1794" s="62">
        <v>53131609</v>
      </c>
      <c r="CDE1794" s="62">
        <v>53131609</v>
      </c>
      <c r="CDF1794" s="62">
        <v>53131609</v>
      </c>
      <c r="CDG1794" s="62">
        <v>53131609</v>
      </c>
      <c r="CDH1794" s="62">
        <v>53131609</v>
      </c>
      <c r="CDI1794" s="62">
        <v>53131609</v>
      </c>
      <c r="CDJ1794" s="62">
        <v>53131609</v>
      </c>
      <c r="CDK1794" s="62">
        <v>53131609</v>
      </c>
      <c r="CDL1794" s="62">
        <v>53131609</v>
      </c>
      <c r="CDM1794" s="62">
        <v>53131609</v>
      </c>
      <c r="CDN1794" s="62">
        <v>53131609</v>
      </c>
      <c r="CDO1794" s="62">
        <v>53131609</v>
      </c>
      <c r="CDP1794" s="62">
        <v>53131609</v>
      </c>
      <c r="CDQ1794" s="62">
        <v>53131609</v>
      </c>
      <c r="CDR1794" s="62">
        <v>53131609</v>
      </c>
      <c r="CDS1794" s="62">
        <v>53131609</v>
      </c>
      <c r="CDT1794" s="62">
        <v>53131609</v>
      </c>
      <c r="CDU1794" s="62">
        <v>53131609</v>
      </c>
      <c r="CDV1794" s="62">
        <v>53131609</v>
      </c>
      <c r="CDW1794" s="62">
        <v>53131609</v>
      </c>
      <c r="CDX1794" s="62">
        <v>53131609</v>
      </c>
      <c r="CDY1794" s="62">
        <v>53131609</v>
      </c>
      <c r="CDZ1794" s="62">
        <v>53131609</v>
      </c>
      <c r="CEA1794" s="62">
        <v>53131609</v>
      </c>
      <c r="CEB1794" s="62">
        <v>53131609</v>
      </c>
      <c r="CEC1794" s="62">
        <v>53131609</v>
      </c>
      <c r="CED1794" s="62">
        <v>53131609</v>
      </c>
      <c r="CEE1794" s="62">
        <v>53131609</v>
      </c>
      <c r="CEF1794" s="62">
        <v>53131609</v>
      </c>
      <c r="CEG1794" s="62">
        <v>53131609</v>
      </c>
      <c r="CEH1794" s="62">
        <v>53131609</v>
      </c>
      <c r="CEI1794" s="62">
        <v>53131609</v>
      </c>
      <c r="CEJ1794" s="62">
        <v>53131609</v>
      </c>
      <c r="CEK1794" s="62">
        <v>53131609</v>
      </c>
      <c r="CEL1794" s="62">
        <v>53131609</v>
      </c>
      <c r="CEM1794" s="62">
        <v>53131609</v>
      </c>
      <c r="CEN1794" s="62">
        <v>53131609</v>
      </c>
      <c r="CEO1794" s="62">
        <v>53131609</v>
      </c>
      <c r="CEP1794" s="62">
        <v>53131609</v>
      </c>
      <c r="CEQ1794" s="62">
        <v>53131609</v>
      </c>
      <c r="CER1794" s="62">
        <v>53131609</v>
      </c>
      <c r="CES1794" s="62">
        <v>53131609</v>
      </c>
      <c r="CET1794" s="62">
        <v>53131609</v>
      </c>
      <c r="CEU1794" s="62">
        <v>53131609</v>
      </c>
      <c r="CEV1794" s="62">
        <v>53131609</v>
      </c>
      <c r="CEW1794" s="62">
        <v>53131609</v>
      </c>
      <c r="CEX1794" s="62">
        <v>53131609</v>
      </c>
      <c r="CEY1794" s="62">
        <v>53131609</v>
      </c>
      <c r="CEZ1794" s="62">
        <v>53131609</v>
      </c>
      <c r="CFA1794" s="62">
        <v>53131609</v>
      </c>
      <c r="CFB1794" s="62">
        <v>53131609</v>
      </c>
      <c r="CFC1794" s="62">
        <v>53131609</v>
      </c>
      <c r="CFD1794" s="62">
        <v>53131609</v>
      </c>
      <c r="CFE1794" s="62">
        <v>53131609</v>
      </c>
      <c r="CFF1794" s="62">
        <v>53131609</v>
      </c>
      <c r="CFG1794" s="62">
        <v>53131609</v>
      </c>
      <c r="CFH1794" s="62">
        <v>53131609</v>
      </c>
      <c r="CFI1794" s="62">
        <v>53131609</v>
      </c>
      <c r="CFJ1794" s="62">
        <v>53131609</v>
      </c>
      <c r="CFK1794" s="62">
        <v>53131609</v>
      </c>
      <c r="CFL1794" s="62">
        <v>53131609</v>
      </c>
      <c r="CFM1794" s="62">
        <v>53131609</v>
      </c>
      <c r="CFN1794" s="62">
        <v>53131609</v>
      </c>
      <c r="CFO1794" s="62">
        <v>53131609</v>
      </c>
      <c r="CFP1794" s="62">
        <v>53131609</v>
      </c>
      <c r="CFQ1794" s="62">
        <v>53131609</v>
      </c>
      <c r="CFR1794" s="62">
        <v>53131609</v>
      </c>
      <c r="CFS1794" s="62">
        <v>53131609</v>
      </c>
      <c r="CFT1794" s="62">
        <v>53131609</v>
      </c>
      <c r="CFU1794" s="62">
        <v>53131609</v>
      </c>
      <c r="CFV1794" s="62">
        <v>53131609</v>
      </c>
      <c r="CFW1794" s="62">
        <v>53131609</v>
      </c>
      <c r="CFX1794" s="62">
        <v>53131609</v>
      </c>
      <c r="CFY1794" s="62">
        <v>53131609</v>
      </c>
      <c r="CFZ1794" s="62">
        <v>53131609</v>
      </c>
      <c r="CGA1794" s="62">
        <v>53131609</v>
      </c>
      <c r="CGB1794" s="62">
        <v>53131609</v>
      </c>
      <c r="CGC1794" s="62">
        <v>53131609</v>
      </c>
      <c r="CGD1794" s="62">
        <v>53131609</v>
      </c>
      <c r="CGE1794" s="62">
        <v>53131609</v>
      </c>
      <c r="CGF1794" s="62">
        <v>53131609</v>
      </c>
      <c r="CGG1794" s="62">
        <v>53131609</v>
      </c>
      <c r="CGH1794" s="62">
        <v>53131609</v>
      </c>
      <c r="CGI1794" s="62">
        <v>53131609</v>
      </c>
      <c r="CGJ1794" s="62">
        <v>53131609</v>
      </c>
      <c r="CGK1794" s="62">
        <v>53131609</v>
      </c>
      <c r="CGL1794" s="62">
        <v>53131609</v>
      </c>
      <c r="CGM1794" s="62">
        <v>53131609</v>
      </c>
      <c r="CGN1794" s="62">
        <v>53131609</v>
      </c>
      <c r="CGO1794" s="62">
        <v>53131609</v>
      </c>
      <c r="CGP1794" s="62">
        <v>53131609</v>
      </c>
      <c r="CGQ1794" s="62">
        <v>53131609</v>
      </c>
      <c r="CGR1794" s="62">
        <v>53131609</v>
      </c>
      <c r="CGS1794" s="62">
        <v>53131609</v>
      </c>
      <c r="CGT1794" s="62">
        <v>53131609</v>
      </c>
      <c r="CGU1794" s="62">
        <v>53131609</v>
      </c>
      <c r="CGV1794" s="62">
        <v>53131609</v>
      </c>
      <c r="CGW1794" s="62">
        <v>53131609</v>
      </c>
      <c r="CGX1794" s="62">
        <v>53131609</v>
      </c>
      <c r="CGY1794" s="62">
        <v>53131609</v>
      </c>
      <c r="CGZ1794" s="62">
        <v>53131609</v>
      </c>
      <c r="CHA1794" s="62">
        <v>53131609</v>
      </c>
      <c r="CHB1794" s="62">
        <v>53131609</v>
      </c>
      <c r="CHC1794" s="62">
        <v>53131609</v>
      </c>
      <c r="CHD1794" s="62">
        <v>53131609</v>
      </c>
      <c r="CHE1794" s="62">
        <v>53131609</v>
      </c>
      <c r="CHF1794" s="62">
        <v>53131609</v>
      </c>
      <c r="CHG1794" s="62">
        <v>53131609</v>
      </c>
      <c r="CHH1794" s="62">
        <v>53131609</v>
      </c>
      <c r="CHI1794" s="62">
        <v>53131609</v>
      </c>
      <c r="CHJ1794" s="62">
        <v>53131609</v>
      </c>
      <c r="CHK1794" s="62">
        <v>53131609</v>
      </c>
      <c r="CHL1794" s="62">
        <v>53131609</v>
      </c>
      <c r="CHM1794" s="62">
        <v>53131609</v>
      </c>
      <c r="CHN1794" s="62">
        <v>53131609</v>
      </c>
      <c r="CHO1794" s="62">
        <v>53131609</v>
      </c>
      <c r="CHP1794" s="62">
        <v>53131609</v>
      </c>
      <c r="CHQ1794" s="62">
        <v>53131609</v>
      </c>
      <c r="CHR1794" s="62">
        <v>53131609</v>
      </c>
      <c r="CHS1794" s="62">
        <v>53131609</v>
      </c>
      <c r="CHT1794" s="62">
        <v>53131609</v>
      </c>
      <c r="CHU1794" s="62">
        <v>53131609</v>
      </c>
      <c r="CHV1794" s="62">
        <v>53131609</v>
      </c>
      <c r="CHW1794" s="62">
        <v>53131609</v>
      </c>
      <c r="CHX1794" s="62">
        <v>53131609</v>
      </c>
      <c r="CHY1794" s="62">
        <v>53131609</v>
      </c>
      <c r="CHZ1794" s="62">
        <v>53131609</v>
      </c>
      <c r="CIA1794" s="62">
        <v>53131609</v>
      </c>
      <c r="CIB1794" s="62">
        <v>53131609</v>
      </c>
      <c r="CIC1794" s="62">
        <v>53131609</v>
      </c>
      <c r="CID1794" s="62">
        <v>53131609</v>
      </c>
      <c r="CIE1794" s="62">
        <v>53131609</v>
      </c>
      <c r="CIF1794" s="62">
        <v>53131609</v>
      </c>
      <c r="CIG1794" s="62">
        <v>53131609</v>
      </c>
      <c r="CIH1794" s="62">
        <v>53131609</v>
      </c>
      <c r="CII1794" s="62">
        <v>53131609</v>
      </c>
      <c r="CIJ1794" s="62">
        <v>53131609</v>
      </c>
      <c r="CIK1794" s="62">
        <v>53131609</v>
      </c>
      <c r="CIL1794" s="62">
        <v>53131609</v>
      </c>
      <c r="CIM1794" s="62">
        <v>53131609</v>
      </c>
      <c r="CIN1794" s="62">
        <v>53131609</v>
      </c>
      <c r="CIO1794" s="62">
        <v>53131609</v>
      </c>
      <c r="CIP1794" s="62">
        <v>53131609</v>
      </c>
      <c r="CIQ1794" s="62">
        <v>53131609</v>
      </c>
      <c r="CIR1794" s="62">
        <v>53131609</v>
      </c>
      <c r="CIS1794" s="62">
        <v>53131609</v>
      </c>
      <c r="CIT1794" s="62">
        <v>53131609</v>
      </c>
      <c r="CIU1794" s="62">
        <v>53131609</v>
      </c>
      <c r="CIV1794" s="62">
        <v>53131609</v>
      </c>
      <c r="CIW1794" s="62">
        <v>53131609</v>
      </c>
      <c r="CIX1794" s="62">
        <v>53131609</v>
      </c>
      <c r="CIY1794" s="62">
        <v>53131609</v>
      </c>
      <c r="CIZ1794" s="62">
        <v>53131609</v>
      </c>
      <c r="CJA1794" s="62">
        <v>53131609</v>
      </c>
      <c r="CJB1794" s="62">
        <v>53131609</v>
      </c>
      <c r="CJC1794" s="62">
        <v>53131609</v>
      </c>
      <c r="CJD1794" s="62">
        <v>53131609</v>
      </c>
      <c r="CJE1794" s="62">
        <v>53131609</v>
      </c>
      <c r="CJF1794" s="62">
        <v>53131609</v>
      </c>
      <c r="CJG1794" s="62">
        <v>53131609</v>
      </c>
      <c r="CJH1794" s="62">
        <v>53131609</v>
      </c>
      <c r="CJI1794" s="62">
        <v>53131609</v>
      </c>
      <c r="CJJ1794" s="62">
        <v>53131609</v>
      </c>
      <c r="CJK1794" s="62">
        <v>53131609</v>
      </c>
      <c r="CJL1794" s="62">
        <v>53131609</v>
      </c>
      <c r="CJM1794" s="62">
        <v>53131609</v>
      </c>
      <c r="CJN1794" s="62">
        <v>53131609</v>
      </c>
      <c r="CJO1794" s="62">
        <v>53131609</v>
      </c>
      <c r="CJP1794" s="62">
        <v>53131609</v>
      </c>
      <c r="CJQ1794" s="62">
        <v>53131609</v>
      </c>
      <c r="CJR1794" s="62">
        <v>53131609</v>
      </c>
      <c r="CJS1794" s="62">
        <v>53131609</v>
      </c>
      <c r="CJT1794" s="62">
        <v>53131609</v>
      </c>
      <c r="CJU1794" s="62">
        <v>53131609</v>
      </c>
      <c r="CJV1794" s="62">
        <v>53131609</v>
      </c>
      <c r="CJW1794" s="62">
        <v>53131609</v>
      </c>
      <c r="CJX1794" s="62">
        <v>53131609</v>
      </c>
      <c r="CJY1794" s="62">
        <v>53131609</v>
      </c>
      <c r="CJZ1794" s="62">
        <v>53131609</v>
      </c>
      <c r="CKA1794" s="62">
        <v>53131609</v>
      </c>
      <c r="CKB1794" s="62">
        <v>53131609</v>
      </c>
      <c r="CKC1794" s="62">
        <v>53131609</v>
      </c>
      <c r="CKD1794" s="62">
        <v>53131609</v>
      </c>
      <c r="CKE1794" s="62">
        <v>53131609</v>
      </c>
      <c r="CKF1794" s="62">
        <v>53131609</v>
      </c>
      <c r="CKG1794" s="62">
        <v>53131609</v>
      </c>
      <c r="CKH1794" s="62">
        <v>53131609</v>
      </c>
      <c r="CKI1794" s="62">
        <v>53131609</v>
      </c>
      <c r="CKJ1794" s="62">
        <v>53131609</v>
      </c>
      <c r="CKK1794" s="62">
        <v>53131609</v>
      </c>
      <c r="CKL1794" s="62">
        <v>53131609</v>
      </c>
      <c r="CKM1794" s="62">
        <v>53131609</v>
      </c>
      <c r="CKN1794" s="62">
        <v>53131609</v>
      </c>
      <c r="CKO1794" s="62">
        <v>53131609</v>
      </c>
      <c r="CKP1794" s="62">
        <v>53131609</v>
      </c>
      <c r="CKQ1794" s="62">
        <v>53131609</v>
      </c>
      <c r="CKR1794" s="62">
        <v>53131609</v>
      </c>
      <c r="CKS1794" s="62">
        <v>53131609</v>
      </c>
      <c r="CKT1794" s="62">
        <v>53131609</v>
      </c>
      <c r="CKU1794" s="62">
        <v>53131609</v>
      </c>
      <c r="CKV1794" s="62">
        <v>53131609</v>
      </c>
      <c r="CKW1794" s="62">
        <v>53131609</v>
      </c>
      <c r="CKX1794" s="62">
        <v>53131609</v>
      </c>
      <c r="CKY1794" s="62">
        <v>53131609</v>
      </c>
      <c r="CKZ1794" s="62">
        <v>53131609</v>
      </c>
      <c r="CLA1794" s="62">
        <v>53131609</v>
      </c>
      <c r="CLB1794" s="62">
        <v>53131609</v>
      </c>
      <c r="CLC1794" s="62">
        <v>53131609</v>
      </c>
      <c r="CLD1794" s="62">
        <v>53131609</v>
      </c>
      <c r="CLE1794" s="62">
        <v>53131609</v>
      </c>
      <c r="CLF1794" s="62">
        <v>53131609</v>
      </c>
      <c r="CLG1794" s="62">
        <v>53131609</v>
      </c>
      <c r="CLH1794" s="62">
        <v>53131609</v>
      </c>
      <c r="CLI1794" s="62">
        <v>53131609</v>
      </c>
      <c r="CLJ1794" s="62">
        <v>53131609</v>
      </c>
      <c r="CLK1794" s="62">
        <v>53131609</v>
      </c>
      <c r="CLL1794" s="62">
        <v>53131609</v>
      </c>
      <c r="CLM1794" s="62">
        <v>53131609</v>
      </c>
      <c r="CLN1794" s="62">
        <v>53131609</v>
      </c>
      <c r="CLO1794" s="62">
        <v>53131609</v>
      </c>
      <c r="CLP1794" s="62">
        <v>53131609</v>
      </c>
      <c r="CLQ1794" s="62">
        <v>53131609</v>
      </c>
      <c r="CLR1794" s="62">
        <v>53131609</v>
      </c>
      <c r="CLS1794" s="62">
        <v>53131609</v>
      </c>
      <c r="CLT1794" s="62">
        <v>53131609</v>
      </c>
      <c r="CLU1794" s="62">
        <v>53131609</v>
      </c>
      <c r="CLV1794" s="62">
        <v>53131609</v>
      </c>
      <c r="CLW1794" s="62">
        <v>53131609</v>
      </c>
      <c r="CLX1794" s="62">
        <v>53131609</v>
      </c>
      <c r="CLY1794" s="62">
        <v>53131609</v>
      </c>
      <c r="CLZ1794" s="62">
        <v>53131609</v>
      </c>
      <c r="CMA1794" s="62">
        <v>53131609</v>
      </c>
      <c r="CMB1794" s="62">
        <v>53131609</v>
      </c>
      <c r="CMC1794" s="62">
        <v>53131609</v>
      </c>
      <c r="CMD1794" s="62">
        <v>53131609</v>
      </c>
      <c r="CME1794" s="62">
        <v>53131609</v>
      </c>
      <c r="CMF1794" s="62">
        <v>53131609</v>
      </c>
      <c r="CMG1794" s="62">
        <v>53131609</v>
      </c>
      <c r="CMH1794" s="62">
        <v>53131609</v>
      </c>
      <c r="CMI1794" s="62">
        <v>53131609</v>
      </c>
      <c r="CMJ1794" s="62">
        <v>53131609</v>
      </c>
      <c r="CMK1794" s="62">
        <v>53131609</v>
      </c>
      <c r="CML1794" s="62">
        <v>53131609</v>
      </c>
      <c r="CMM1794" s="62">
        <v>53131609</v>
      </c>
      <c r="CMN1794" s="62">
        <v>53131609</v>
      </c>
      <c r="CMO1794" s="62">
        <v>53131609</v>
      </c>
      <c r="CMP1794" s="62">
        <v>53131609</v>
      </c>
      <c r="CMQ1794" s="62">
        <v>53131609</v>
      </c>
      <c r="CMR1794" s="62">
        <v>53131609</v>
      </c>
      <c r="CMS1794" s="62">
        <v>53131609</v>
      </c>
      <c r="CMT1794" s="62">
        <v>53131609</v>
      </c>
      <c r="CMU1794" s="62">
        <v>53131609</v>
      </c>
      <c r="CMV1794" s="62">
        <v>53131609</v>
      </c>
      <c r="CMW1794" s="62">
        <v>53131609</v>
      </c>
      <c r="CMX1794" s="62">
        <v>53131609</v>
      </c>
      <c r="CMY1794" s="62">
        <v>53131609</v>
      </c>
      <c r="CMZ1794" s="62">
        <v>53131609</v>
      </c>
      <c r="CNA1794" s="62">
        <v>53131609</v>
      </c>
      <c r="CNB1794" s="62">
        <v>53131609</v>
      </c>
      <c r="CNC1794" s="62">
        <v>53131609</v>
      </c>
      <c r="CND1794" s="62">
        <v>53131609</v>
      </c>
      <c r="CNE1794" s="62">
        <v>53131609</v>
      </c>
      <c r="CNF1794" s="62">
        <v>53131609</v>
      </c>
      <c r="CNG1794" s="62">
        <v>53131609</v>
      </c>
      <c r="CNH1794" s="62">
        <v>53131609</v>
      </c>
      <c r="CNI1794" s="62">
        <v>53131609</v>
      </c>
      <c r="CNJ1794" s="62">
        <v>53131609</v>
      </c>
      <c r="CNK1794" s="62">
        <v>53131609</v>
      </c>
      <c r="CNL1794" s="62">
        <v>53131609</v>
      </c>
      <c r="CNM1794" s="62">
        <v>53131609</v>
      </c>
      <c r="CNN1794" s="62">
        <v>53131609</v>
      </c>
      <c r="CNO1794" s="62">
        <v>53131609</v>
      </c>
      <c r="CNP1794" s="62">
        <v>53131609</v>
      </c>
      <c r="CNQ1794" s="62">
        <v>53131609</v>
      </c>
      <c r="CNR1794" s="62">
        <v>53131609</v>
      </c>
      <c r="CNS1794" s="62">
        <v>53131609</v>
      </c>
      <c r="CNT1794" s="62">
        <v>53131609</v>
      </c>
      <c r="CNU1794" s="62">
        <v>53131609</v>
      </c>
      <c r="CNV1794" s="62">
        <v>53131609</v>
      </c>
      <c r="CNW1794" s="62">
        <v>53131609</v>
      </c>
      <c r="CNX1794" s="62">
        <v>53131609</v>
      </c>
      <c r="CNY1794" s="62">
        <v>53131609</v>
      </c>
      <c r="CNZ1794" s="62">
        <v>53131609</v>
      </c>
      <c r="COA1794" s="62">
        <v>53131609</v>
      </c>
      <c r="COB1794" s="62">
        <v>53131609</v>
      </c>
      <c r="COC1794" s="62">
        <v>53131609</v>
      </c>
      <c r="COD1794" s="62">
        <v>53131609</v>
      </c>
      <c r="COE1794" s="62">
        <v>53131609</v>
      </c>
      <c r="COF1794" s="62">
        <v>53131609</v>
      </c>
      <c r="COG1794" s="62">
        <v>53131609</v>
      </c>
      <c r="COH1794" s="62">
        <v>53131609</v>
      </c>
      <c r="COI1794" s="62">
        <v>53131609</v>
      </c>
      <c r="COJ1794" s="62">
        <v>53131609</v>
      </c>
      <c r="COK1794" s="62">
        <v>53131609</v>
      </c>
      <c r="COL1794" s="62">
        <v>53131609</v>
      </c>
      <c r="COM1794" s="62">
        <v>53131609</v>
      </c>
      <c r="CON1794" s="62">
        <v>53131609</v>
      </c>
      <c r="COO1794" s="62">
        <v>53131609</v>
      </c>
      <c r="COP1794" s="62">
        <v>53131609</v>
      </c>
      <c r="COQ1794" s="62">
        <v>53131609</v>
      </c>
      <c r="COR1794" s="62">
        <v>53131609</v>
      </c>
      <c r="COS1794" s="62">
        <v>53131609</v>
      </c>
      <c r="COT1794" s="62">
        <v>53131609</v>
      </c>
      <c r="COU1794" s="62">
        <v>53131609</v>
      </c>
      <c r="COV1794" s="62">
        <v>53131609</v>
      </c>
      <c r="COW1794" s="62">
        <v>53131609</v>
      </c>
      <c r="COX1794" s="62">
        <v>53131609</v>
      </c>
      <c r="COY1794" s="62">
        <v>53131609</v>
      </c>
      <c r="COZ1794" s="62">
        <v>53131609</v>
      </c>
      <c r="CPA1794" s="62">
        <v>53131609</v>
      </c>
      <c r="CPB1794" s="62">
        <v>53131609</v>
      </c>
      <c r="CPC1794" s="62">
        <v>53131609</v>
      </c>
      <c r="CPD1794" s="62">
        <v>53131609</v>
      </c>
      <c r="CPE1794" s="62">
        <v>53131609</v>
      </c>
      <c r="CPF1794" s="62">
        <v>53131609</v>
      </c>
      <c r="CPG1794" s="62">
        <v>53131609</v>
      </c>
      <c r="CPH1794" s="62">
        <v>53131609</v>
      </c>
      <c r="CPI1794" s="62">
        <v>53131609</v>
      </c>
      <c r="CPJ1794" s="62">
        <v>53131609</v>
      </c>
      <c r="CPK1794" s="62">
        <v>53131609</v>
      </c>
      <c r="CPL1794" s="62">
        <v>53131609</v>
      </c>
      <c r="CPM1794" s="62">
        <v>53131609</v>
      </c>
      <c r="CPN1794" s="62">
        <v>53131609</v>
      </c>
      <c r="CPO1794" s="62">
        <v>53131609</v>
      </c>
      <c r="CPP1794" s="62">
        <v>53131609</v>
      </c>
      <c r="CPQ1794" s="62">
        <v>53131609</v>
      </c>
      <c r="CPR1794" s="62">
        <v>53131609</v>
      </c>
      <c r="CPS1794" s="62">
        <v>53131609</v>
      </c>
      <c r="CPT1794" s="62">
        <v>53131609</v>
      </c>
      <c r="CPU1794" s="62">
        <v>53131609</v>
      </c>
      <c r="CPV1794" s="62">
        <v>53131609</v>
      </c>
      <c r="CPW1794" s="62">
        <v>53131609</v>
      </c>
      <c r="CPX1794" s="62">
        <v>53131609</v>
      </c>
      <c r="CPY1794" s="62">
        <v>53131609</v>
      </c>
      <c r="CPZ1794" s="62">
        <v>53131609</v>
      </c>
      <c r="CQA1794" s="62">
        <v>53131609</v>
      </c>
      <c r="CQB1794" s="62">
        <v>53131609</v>
      </c>
      <c r="CQC1794" s="62">
        <v>53131609</v>
      </c>
      <c r="CQD1794" s="62">
        <v>53131609</v>
      </c>
      <c r="CQE1794" s="62">
        <v>53131609</v>
      </c>
      <c r="CQF1794" s="62">
        <v>53131609</v>
      </c>
      <c r="CQG1794" s="62">
        <v>53131609</v>
      </c>
      <c r="CQH1794" s="62">
        <v>53131609</v>
      </c>
      <c r="CQI1794" s="62">
        <v>53131609</v>
      </c>
      <c r="CQJ1794" s="62">
        <v>53131609</v>
      </c>
      <c r="CQK1794" s="62">
        <v>53131609</v>
      </c>
      <c r="CQL1794" s="62">
        <v>53131609</v>
      </c>
      <c r="CQM1794" s="62">
        <v>53131609</v>
      </c>
      <c r="CQN1794" s="62">
        <v>53131609</v>
      </c>
      <c r="CQO1794" s="62">
        <v>53131609</v>
      </c>
      <c r="CQP1794" s="62">
        <v>53131609</v>
      </c>
      <c r="CQQ1794" s="62">
        <v>53131609</v>
      </c>
      <c r="CQR1794" s="62">
        <v>53131609</v>
      </c>
      <c r="CQS1794" s="62">
        <v>53131609</v>
      </c>
      <c r="CQT1794" s="62">
        <v>53131609</v>
      </c>
      <c r="CQU1794" s="62">
        <v>53131609</v>
      </c>
      <c r="CQV1794" s="62">
        <v>53131609</v>
      </c>
      <c r="CQW1794" s="62">
        <v>53131609</v>
      </c>
      <c r="CQX1794" s="62">
        <v>53131609</v>
      </c>
      <c r="CQY1794" s="62">
        <v>53131609</v>
      </c>
      <c r="CQZ1794" s="62">
        <v>53131609</v>
      </c>
      <c r="CRA1794" s="62">
        <v>53131609</v>
      </c>
      <c r="CRB1794" s="62">
        <v>53131609</v>
      </c>
      <c r="CRC1794" s="62">
        <v>53131609</v>
      </c>
      <c r="CRD1794" s="62">
        <v>53131609</v>
      </c>
      <c r="CRE1794" s="62">
        <v>53131609</v>
      </c>
      <c r="CRF1794" s="62">
        <v>53131609</v>
      </c>
      <c r="CRG1794" s="62">
        <v>53131609</v>
      </c>
      <c r="CRH1794" s="62">
        <v>53131609</v>
      </c>
      <c r="CRI1794" s="62">
        <v>53131609</v>
      </c>
      <c r="CRJ1794" s="62">
        <v>53131609</v>
      </c>
      <c r="CRK1794" s="62">
        <v>53131609</v>
      </c>
      <c r="CRL1794" s="62">
        <v>53131609</v>
      </c>
      <c r="CRM1794" s="62">
        <v>53131609</v>
      </c>
      <c r="CRN1794" s="62">
        <v>53131609</v>
      </c>
      <c r="CRO1794" s="62">
        <v>53131609</v>
      </c>
      <c r="CRP1794" s="62">
        <v>53131609</v>
      </c>
      <c r="CRQ1794" s="62">
        <v>53131609</v>
      </c>
      <c r="CRR1794" s="62">
        <v>53131609</v>
      </c>
      <c r="CRS1794" s="62">
        <v>53131609</v>
      </c>
      <c r="CRT1794" s="62">
        <v>53131609</v>
      </c>
      <c r="CRU1794" s="62">
        <v>53131609</v>
      </c>
      <c r="CRV1794" s="62">
        <v>53131609</v>
      </c>
      <c r="CRW1794" s="62">
        <v>53131609</v>
      </c>
      <c r="CRX1794" s="62">
        <v>53131609</v>
      </c>
      <c r="CRY1794" s="62">
        <v>53131609</v>
      </c>
      <c r="CRZ1794" s="62">
        <v>53131609</v>
      </c>
      <c r="CSA1794" s="62">
        <v>53131609</v>
      </c>
      <c r="CSB1794" s="62">
        <v>53131609</v>
      </c>
      <c r="CSC1794" s="62">
        <v>53131609</v>
      </c>
      <c r="CSD1794" s="62">
        <v>53131609</v>
      </c>
      <c r="CSE1794" s="62">
        <v>53131609</v>
      </c>
      <c r="CSF1794" s="62">
        <v>53131609</v>
      </c>
      <c r="CSG1794" s="62">
        <v>53131609</v>
      </c>
      <c r="CSH1794" s="62">
        <v>53131609</v>
      </c>
      <c r="CSI1794" s="62">
        <v>53131609</v>
      </c>
      <c r="CSJ1794" s="62">
        <v>53131609</v>
      </c>
      <c r="CSK1794" s="62">
        <v>53131609</v>
      </c>
      <c r="CSL1794" s="62">
        <v>53131609</v>
      </c>
      <c r="CSM1794" s="62">
        <v>53131609</v>
      </c>
      <c r="CSN1794" s="62">
        <v>53131609</v>
      </c>
      <c r="CSO1794" s="62">
        <v>53131609</v>
      </c>
      <c r="CSP1794" s="62">
        <v>53131609</v>
      </c>
      <c r="CSQ1794" s="62">
        <v>53131609</v>
      </c>
      <c r="CSR1794" s="62">
        <v>53131609</v>
      </c>
      <c r="CSS1794" s="62">
        <v>53131609</v>
      </c>
      <c r="CST1794" s="62">
        <v>53131609</v>
      </c>
      <c r="CSU1794" s="62">
        <v>53131609</v>
      </c>
      <c r="CSV1794" s="62">
        <v>53131609</v>
      </c>
      <c r="CSW1794" s="62">
        <v>53131609</v>
      </c>
      <c r="CSX1794" s="62">
        <v>53131609</v>
      </c>
      <c r="CSY1794" s="62">
        <v>53131609</v>
      </c>
      <c r="CSZ1794" s="62">
        <v>53131609</v>
      </c>
      <c r="CTA1794" s="62">
        <v>53131609</v>
      </c>
      <c r="CTB1794" s="62">
        <v>53131609</v>
      </c>
      <c r="CTC1794" s="62">
        <v>53131609</v>
      </c>
      <c r="CTD1794" s="62">
        <v>53131609</v>
      </c>
      <c r="CTE1794" s="62">
        <v>53131609</v>
      </c>
      <c r="CTF1794" s="62">
        <v>53131609</v>
      </c>
      <c r="CTG1794" s="62">
        <v>53131609</v>
      </c>
      <c r="CTH1794" s="62">
        <v>53131609</v>
      </c>
      <c r="CTI1794" s="62">
        <v>53131609</v>
      </c>
      <c r="CTJ1794" s="62">
        <v>53131609</v>
      </c>
      <c r="CTK1794" s="62">
        <v>53131609</v>
      </c>
      <c r="CTL1794" s="62">
        <v>53131609</v>
      </c>
      <c r="CTM1794" s="62">
        <v>53131609</v>
      </c>
      <c r="CTN1794" s="62">
        <v>53131609</v>
      </c>
      <c r="CTO1794" s="62">
        <v>53131609</v>
      </c>
      <c r="CTP1794" s="62">
        <v>53131609</v>
      </c>
      <c r="CTQ1794" s="62">
        <v>53131609</v>
      </c>
      <c r="CTR1794" s="62">
        <v>53131609</v>
      </c>
      <c r="CTS1794" s="62">
        <v>53131609</v>
      </c>
      <c r="CTT1794" s="62">
        <v>53131609</v>
      </c>
      <c r="CTU1794" s="62">
        <v>53131609</v>
      </c>
      <c r="CTV1794" s="62">
        <v>53131609</v>
      </c>
      <c r="CTW1794" s="62">
        <v>53131609</v>
      </c>
      <c r="CTX1794" s="62">
        <v>53131609</v>
      </c>
      <c r="CTY1794" s="62">
        <v>53131609</v>
      </c>
      <c r="CTZ1794" s="62">
        <v>53131609</v>
      </c>
      <c r="CUA1794" s="62">
        <v>53131609</v>
      </c>
      <c r="CUB1794" s="62">
        <v>53131609</v>
      </c>
      <c r="CUC1794" s="62">
        <v>53131609</v>
      </c>
      <c r="CUD1794" s="62">
        <v>53131609</v>
      </c>
      <c r="CUE1794" s="62">
        <v>53131609</v>
      </c>
      <c r="CUF1794" s="62">
        <v>53131609</v>
      </c>
      <c r="CUG1794" s="62">
        <v>53131609</v>
      </c>
      <c r="CUH1794" s="62">
        <v>53131609</v>
      </c>
      <c r="CUI1794" s="62">
        <v>53131609</v>
      </c>
      <c r="CUJ1794" s="62">
        <v>53131609</v>
      </c>
      <c r="CUK1794" s="62">
        <v>53131609</v>
      </c>
      <c r="CUL1794" s="62">
        <v>53131609</v>
      </c>
      <c r="CUM1794" s="62">
        <v>53131609</v>
      </c>
      <c r="CUN1794" s="62">
        <v>53131609</v>
      </c>
      <c r="CUO1794" s="62">
        <v>53131609</v>
      </c>
      <c r="CUP1794" s="62">
        <v>53131609</v>
      </c>
      <c r="CUQ1794" s="62">
        <v>53131609</v>
      </c>
      <c r="CUR1794" s="62">
        <v>53131609</v>
      </c>
      <c r="CUS1794" s="62">
        <v>53131609</v>
      </c>
      <c r="CUT1794" s="62">
        <v>53131609</v>
      </c>
      <c r="CUU1794" s="62">
        <v>53131609</v>
      </c>
      <c r="CUV1794" s="62">
        <v>53131609</v>
      </c>
      <c r="CUW1794" s="62">
        <v>53131609</v>
      </c>
      <c r="CUX1794" s="62">
        <v>53131609</v>
      </c>
      <c r="CUY1794" s="62">
        <v>53131609</v>
      </c>
      <c r="CUZ1794" s="62">
        <v>53131609</v>
      </c>
      <c r="CVA1794" s="62">
        <v>53131609</v>
      </c>
      <c r="CVB1794" s="62">
        <v>53131609</v>
      </c>
      <c r="CVC1794" s="62">
        <v>53131609</v>
      </c>
      <c r="CVD1794" s="62">
        <v>53131609</v>
      </c>
      <c r="CVE1794" s="62">
        <v>53131609</v>
      </c>
      <c r="CVF1794" s="62">
        <v>53131609</v>
      </c>
      <c r="CVG1794" s="62">
        <v>53131609</v>
      </c>
      <c r="CVH1794" s="62">
        <v>53131609</v>
      </c>
      <c r="CVI1794" s="62">
        <v>53131609</v>
      </c>
      <c r="CVJ1794" s="62">
        <v>53131609</v>
      </c>
      <c r="CVK1794" s="62">
        <v>53131609</v>
      </c>
      <c r="CVL1794" s="62">
        <v>53131609</v>
      </c>
      <c r="CVM1794" s="62">
        <v>53131609</v>
      </c>
      <c r="CVN1794" s="62">
        <v>53131609</v>
      </c>
      <c r="CVO1794" s="62">
        <v>53131609</v>
      </c>
      <c r="CVP1794" s="62">
        <v>53131609</v>
      </c>
      <c r="CVQ1794" s="62">
        <v>53131609</v>
      </c>
      <c r="CVR1794" s="62">
        <v>53131609</v>
      </c>
      <c r="CVS1794" s="62">
        <v>53131609</v>
      </c>
      <c r="CVT1794" s="62">
        <v>53131609</v>
      </c>
      <c r="CVU1794" s="62">
        <v>53131609</v>
      </c>
      <c r="CVV1794" s="62">
        <v>53131609</v>
      </c>
      <c r="CVW1794" s="62">
        <v>53131609</v>
      </c>
      <c r="CVX1794" s="62">
        <v>53131609</v>
      </c>
      <c r="CVY1794" s="62">
        <v>53131609</v>
      </c>
      <c r="CVZ1794" s="62">
        <v>53131609</v>
      </c>
      <c r="CWA1794" s="62">
        <v>53131609</v>
      </c>
      <c r="CWB1794" s="62">
        <v>53131609</v>
      </c>
      <c r="CWC1794" s="62">
        <v>53131609</v>
      </c>
      <c r="CWD1794" s="62">
        <v>53131609</v>
      </c>
      <c r="CWE1794" s="62">
        <v>53131609</v>
      </c>
      <c r="CWF1794" s="62">
        <v>53131609</v>
      </c>
      <c r="CWG1794" s="62">
        <v>53131609</v>
      </c>
      <c r="CWH1794" s="62">
        <v>53131609</v>
      </c>
      <c r="CWI1794" s="62">
        <v>53131609</v>
      </c>
      <c r="CWJ1794" s="62">
        <v>53131609</v>
      </c>
      <c r="CWK1794" s="62">
        <v>53131609</v>
      </c>
      <c r="CWL1794" s="62">
        <v>53131609</v>
      </c>
      <c r="CWM1794" s="62">
        <v>53131609</v>
      </c>
      <c r="CWN1794" s="62">
        <v>53131609</v>
      </c>
      <c r="CWO1794" s="62">
        <v>53131609</v>
      </c>
      <c r="CWP1794" s="62">
        <v>53131609</v>
      </c>
      <c r="CWQ1794" s="62">
        <v>53131609</v>
      </c>
      <c r="CWR1794" s="62">
        <v>53131609</v>
      </c>
      <c r="CWS1794" s="62">
        <v>53131609</v>
      </c>
      <c r="CWT1794" s="62">
        <v>53131609</v>
      </c>
      <c r="CWU1794" s="62">
        <v>53131609</v>
      </c>
      <c r="CWV1794" s="62">
        <v>53131609</v>
      </c>
      <c r="CWW1794" s="62">
        <v>53131609</v>
      </c>
      <c r="CWX1794" s="62">
        <v>53131609</v>
      </c>
      <c r="CWY1794" s="62">
        <v>53131609</v>
      </c>
      <c r="CWZ1794" s="62">
        <v>53131609</v>
      </c>
      <c r="CXA1794" s="62">
        <v>53131609</v>
      </c>
      <c r="CXB1794" s="62">
        <v>53131609</v>
      </c>
      <c r="CXC1794" s="62">
        <v>53131609</v>
      </c>
      <c r="CXD1794" s="62">
        <v>53131609</v>
      </c>
      <c r="CXE1794" s="62">
        <v>53131609</v>
      </c>
      <c r="CXF1794" s="62">
        <v>53131609</v>
      </c>
      <c r="CXG1794" s="62">
        <v>53131609</v>
      </c>
      <c r="CXH1794" s="62">
        <v>53131609</v>
      </c>
      <c r="CXI1794" s="62">
        <v>53131609</v>
      </c>
      <c r="CXJ1794" s="62">
        <v>53131609</v>
      </c>
      <c r="CXK1794" s="62">
        <v>53131609</v>
      </c>
      <c r="CXL1794" s="62">
        <v>53131609</v>
      </c>
      <c r="CXM1794" s="62">
        <v>53131609</v>
      </c>
      <c r="CXN1794" s="62">
        <v>53131609</v>
      </c>
      <c r="CXO1794" s="62">
        <v>53131609</v>
      </c>
      <c r="CXP1794" s="62">
        <v>53131609</v>
      </c>
      <c r="CXQ1794" s="62">
        <v>53131609</v>
      </c>
      <c r="CXR1794" s="62">
        <v>53131609</v>
      </c>
      <c r="CXS1794" s="62">
        <v>53131609</v>
      </c>
      <c r="CXT1794" s="62">
        <v>53131609</v>
      </c>
      <c r="CXU1794" s="62">
        <v>53131609</v>
      </c>
      <c r="CXV1794" s="62">
        <v>53131609</v>
      </c>
      <c r="CXW1794" s="62">
        <v>53131609</v>
      </c>
      <c r="CXX1794" s="62">
        <v>53131609</v>
      </c>
      <c r="CXY1794" s="62">
        <v>53131609</v>
      </c>
      <c r="CXZ1794" s="62">
        <v>53131609</v>
      </c>
      <c r="CYA1794" s="62">
        <v>53131609</v>
      </c>
      <c r="CYB1794" s="62">
        <v>53131609</v>
      </c>
      <c r="CYC1794" s="62">
        <v>53131609</v>
      </c>
      <c r="CYD1794" s="62">
        <v>53131609</v>
      </c>
      <c r="CYE1794" s="62">
        <v>53131609</v>
      </c>
      <c r="CYF1794" s="62">
        <v>53131609</v>
      </c>
      <c r="CYG1794" s="62">
        <v>53131609</v>
      </c>
      <c r="CYH1794" s="62">
        <v>53131609</v>
      </c>
      <c r="CYI1794" s="62">
        <v>53131609</v>
      </c>
      <c r="CYJ1794" s="62">
        <v>53131609</v>
      </c>
      <c r="CYK1794" s="62">
        <v>53131609</v>
      </c>
      <c r="CYL1794" s="62">
        <v>53131609</v>
      </c>
      <c r="CYM1794" s="62">
        <v>53131609</v>
      </c>
      <c r="CYN1794" s="62">
        <v>53131609</v>
      </c>
      <c r="CYO1794" s="62">
        <v>53131609</v>
      </c>
      <c r="CYP1794" s="62">
        <v>53131609</v>
      </c>
      <c r="CYQ1794" s="62">
        <v>53131609</v>
      </c>
      <c r="CYR1794" s="62">
        <v>53131609</v>
      </c>
      <c r="CYS1794" s="62">
        <v>53131609</v>
      </c>
      <c r="CYT1794" s="62">
        <v>53131609</v>
      </c>
      <c r="CYU1794" s="62">
        <v>53131609</v>
      </c>
      <c r="CYV1794" s="62">
        <v>53131609</v>
      </c>
      <c r="CYW1794" s="62">
        <v>53131609</v>
      </c>
      <c r="CYX1794" s="62">
        <v>53131609</v>
      </c>
      <c r="CYY1794" s="62">
        <v>53131609</v>
      </c>
      <c r="CYZ1794" s="62">
        <v>53131609</v>
      </c>
      <c r="CZA1794" s="62">
        <v>53131609</v>
      </c>
      <c r="CZB1794" s="62">
        <v>53131609</v>
      </c>
      <c r="CZC1794" s="62">
        <v>53131609</v>
      </c>
      <c r="CZD1794" s="62">
        <v>53131609</v>
      </c>
      <c r="CZE1794" s="62">
        <v>53131609</v>
      </c>
      <c r="CZF1794" s="62">
        <v>53131609</v>
      </c>
      <c r="CZG1794" s="62">
        <v>53131609</v>
      </c>
      <c r="CZH1794" s="62">
        <v>53131609</v>
      </c>
      <c r="CZI1794" s="62">
        <v>53131609</v>
      </c>
      <c r="CZJ1794" s="62">
        <v>53131609</v>
      </c>
      <c r="CZK1794" s="62">
        <v>53131609</v>
      </c>
      <c r="CZL1794" s="62">
        <v>53131609</v>
      </c>
      <c r="CZM1794" s="62">
        <v>53131609</v>
      </c>
      <c r="CZN1794" s="62">
        <v>53131609</v>
      </c>
      <c r="CZO1794" s="62">
        <v>53131609</v>
      </c>
      <c r="CZP1794" s="62">
        <v>53131609</v>
      </c>
      <c r="CZQ1794" s="62">
        <v>53131609</v>
      </c>
      <c r="CZR1794" s="62">
        <v>53131609</v>
      </c>
      <c r="CZS1794" s="62">
        <v>53131609</v>
      </c>
      <c r="CZT1794" s="62">
        <v>53131609</v>
      </c>
      <c r="CZU1794" s="62">
        <v>53131609</v>
      </c>
      <c r="CZV1794" s="62">
        <v>53131609</v>
      </c>
      <c r="CZW1794" s="62">
        <v>53131609</v>
      </c>
      <c r="CZX1794" s="62">
        <v>53131609</v>
      </c>
      <c r="CZY1794" s="62">
        <v>53131609</v>
      </c>
      <c r="CZZ1794" s="62">
        <v>53131609</v>
      </c>
      <c r="DAA1794" s="62">
        <v>53131609</v>
      </c>
      <c r="DAB1794" s="62">
        <v>53131609</v>
      </c>
      <c r="DAC1794" s="62">
        <v>53131609</v>
      </c>
      <c r="DAD1794" s="62">
        <v>53131609</v>
      </c>
      <c r="DAE1794" s="62">
        <v>53131609</v>
      </c>
      <c r="DAF1794" s="62">
        <v>53131609</v>
      </c>
      <c r="DAG1794" s="62">
        <v>53131609</v>
      </c>
      <c r="DAH1794" s="62">
        <v>53131609</v>
      </c>
      <c r="DAI1794" s="62">
        <v>53131609</v>
      </c>
      <c r="DAJ1794" s="62">
        <v>53131609</v>
      </c>
      <c r="DAK1794" s="62">
        <v>53131609</v>
      </c>
      <c r="DAL1794" s="62">
        <v>53131609</v>
      </c>
      <c r="DAM1794" s="62">
        <v>53131609</v>
      </c>
      <c r="DAN1794" s="62">
        <v>53131609</v>
      </c>
      <c r="DAO1794" s="62">
        <v>53131609</v>
      </c>
      <c r="DAP1794" s="62">
        <v>53131609</v>
      </c>
      <c r="DAQ1794" s="62">
        <v>53131609</v>
      </c>
      <c r="DAR1794" s="62">
        <v>53131609</v>
      </c>
      <c r="DAS1794" s="62">
        <v>53131609</v>
      </c>
      <c r="DAT1794" s="62">
        <v>53131609</v>
      </c>
      <c r="DAU1794" s="62">
        <v>53131609</v>
      </c>
      <c r="DAV1794" s="62">
        <v>53131609</v>
      </c>
      <c r="DAW1794" s="62">
        <v>53131609</v>
      </c>
      <c r="DAX1794" s="62">
        <v>53131609</v>
      </c>
      <c r="DAY1794" s="62">
        <v>53131609</v>
      </c>
      <c r="DAZ1794" s="62">
        <v>53131609</v>
      </c>
      <c r="DBA1794" s="62">
        <v>53131609</v>
      </c>
      <c r="DBB1794" s="62">
        <v>53131609</v>
      </c>
      <c r="DBC1794" s="62">
        <v>53131609</v>
      </c>
      <c r="DBD1794" s="62">
        <v>53131609</v>
      </c>
      <c r="DBE1794" s="62">
        <v>53131609</v>
      </c>
      <c r="DBF1794" s="62">
        <v>53131609</v>
      </c>
      <c r="DBG1794" s="62">
        <v>53131609</v>
      </c>
      <c r="DBH1794" s="62">
        <v>53131609</v>
      </c>
      <c r="DBI1794" s="62">
        <v>53131609</v>
      </c>
      <c r="DBJ1794" s="62">
        <v>53131609</v>
      </c>
      <c r="DBK1794" s="62">
        <v>53131609</v>
      </c>
      <c r="DBL1794" s="62">
        <v>53131609</v>
      </c>
      <c r="DBM1794" s="62">
        <v>53131609</v>
      </c>
      <c r="DBN1794" s="62">
        <v>53131609</v>
      </c>
      <c r="DBO1794" s="62">
        <v>53131609</v>
      </c>
      <c r="DBP1794" s="62">
        <v>53131609</v>
      </c>
      <c r="DBQ1794" s="62">
        <v>53131609</v>
      </c>
      <c r="DBR1794" s="62">
        <v>53131609</v>
      </c>
      <c r="DBS1794" s="62">
        <v>53131609</v>
      </c>
      <c r="DBT1794" s="62">
        <v>53131609</v>
      </c>
      <c r="DBU1794" s="62">
        <v>53131609</v>
      </c>
      <c r="DBV1794" s="62">
        <v>53131609</v>
      </c>
      <c r="DBW1794" s="62">
        <v>53131609</v>
      </c>
      <c r="DBX1794" s="62">
        <v>53131609</v>
      </c>
      <c r="DBY1794" s="62">
        <v>53131609</v>
      </c>
      <c r="DBZ1794" s="62">
        <v>53131609</v>
      </c>
      <c r="DCA1794" s="62">
        <v>53131609</v>
      </c>
      <c r="DCB1794" s="62">
        <v>53131609</v>
      </c>
      <c r="DCC1794" s="62">
        <v>53131609</v>
      </c>
      <c r="DCD1794" s="62">
        <v>53131609</v>
      </c>
      <c r="DCE1794" s="62">
        <v>53131609</v>
      </c>
      <c r="DCF1794" s="62">
        <v>53131609</v>
      </c>
      <c r="DCG1794" s="62">
        <v>53131609</v>
      </c>
      <c r="DCH1794" s="62">
        <v>53131609</v>
      </c>
      <c r="DCI1794" s="62">
        <v>53131609</v>
      </c>
      <c r="DCJ1794" s="62">
        <v>53131609</v>
      </c>
      <c r="DCK1794" s="62">
        <v>53131609</v>
      </c>
      <c r="DCL1794" s="62">
        <v>53131609</v>
      </c>
      <c r="DCM1794" s="62">
        <v>53131609</v>
      </c>
      <c r="DCN1794" s="62">
        <v>53131609</v>
      </c>
      <c r="DCO1794" s="62">
        <v>53131609</v>
      </c>
      <c r="DCP1794" s="62">
        <v>53131609</v>
      </c>
      <c r="DCQ1794" s="62">
        <v>53131609</v>
      </c>
      <c r="DCR1794" s="62">
        <v>53131609</v>
      </c>
      <c r="DCS1794" s="62">
        <v>53131609</v>
      </c>
      <c r="DCT1794" s="62">
        <v>53131609</v>
      </c>
      <c r="DCU1794" s="62">
        <v>53131609</v>
      </c>
      <c r="DCV1794" s="62">
        <v>53131609</v>
      </c>
      <c r="DCW1794" s="62">
        <v>53131609</v>
      </c>
      <c r="DCX1794" s="62">
        <v>53131609</v>
      </c>
      <c r="DCY1794" s="62">
        <v>53131609</v>
      </c>
      <c r="DCZ1794" s="62">
        <v>53131609</v>
      </c>
      <c r="DDA1794" s="62">
        <v>53131609</v>
      </c>
      <c r="DDB1794" s="62">
        <v>53131609</v>
      </c>
      <c r="DDC1794" s="62">
        <v>53131609</v>
      </c>
      <c r="DDD1794" s="62">
        <v>53131609</v>
      </c>
      <c r="DDE1794" s="62">
        <v>53131609</v>
      </c>
      <c r="DDF1794" s="62">
        <v>53131609</v>
      </c>
      <c r="DDG1794" s="62">
        <v>53131609</v>
      </c>
      <c r="DDH1794" s="62">
        <v>53131609</v>
      </c>
      <c r="DDI1794" s="62">
        <v>53131609</v>
      </c>
      <c r="DDJ1794" s="62">
        <v>53131609</v>
      </c>
      <c r="DDK1794" s="62">
        <v>53131609</v>
      </c>
      <c r="DDL1794" s="62">
        <v>53131609</v>
      </c>
      <c r="DDM1794" s="62">
        <v>53131609</v>
      </c>
      <c r="DDN1794" s="62">
        <v>53131609</v>
      </c>
      <c r="DDO1794" s="62">
        <v>53131609</v>
      </c>
      <c r="DDP1794" s="62">
        <v>53131609</v>
      </c>
      <c r="DDQ1794" s="62">
        <v>53131609</v>
      </c>
      <c r="DDR1794" s="62">
        <v>53131609</v>
      </c>
      <c r="DDS1794" s="62">
        <v>53131609</v>
      </c>
      <c r="DDT1794" s="62">
        <v>53131609</v>
      </c>
      <c r="DDU1794" s="62">
        <v>53131609</v>
      </c>
      <c r="DDV1794" s="62">
        <v>53131609</v>
      </c>
      <c r="DDW1794" s="62">
        <v>53131609</v>
      </c>
      <c r="DDX1794" s="62">
        <v>53131609</v>
      </c>
      <c r="DDY1794" s="62">
        <v>53131609</v>
      </c>
      <c r="DDZ1794" s="62">
        <v>53131609</v>
      </c>
      <c r="DEA1794" s="62">
        <v>53131609</v>
      </c>
      <c r="DEB1794" s="62">
        <v>53131609</v>
      </c>
      <c r="DEC1794" s="62">
        <v>53131609</v>
      </c>
      <c r="DED1794" s="62">
        <v>53131609</v>
      </c>
      <c r="DEE1794" s="62">
        <v>53131609</v>
      </c>
      <c r="DEF1794" s="62">
        <v>53131609</v>
      </c>
      <c r="DEG1794" s="62">
        <v>53131609</v>
      </c>
      <c r="DEH1794" s="62">
        <v>53131609</v>
      </c>
      <c r="DEI1794" s="62">
        <v>53131609</v>
      </c>
      <c r="DEJ1794" s="62">
        <v>53131609</v>
      </c>
      <c r="DEK1794" s="62">
        <v>53131609</v>
      </c>
      <c r="DEL1794" s="62">
        <v>53131609</v>
      </c>
      <c r="DEM1794" s="62">
        <v>53131609</v>
      </c>
      <c r="DEN1794" s="62">
        <v>53131609</v>
      </c>
      <c r="DEO1794" s="62">
        <v>53131609</v>
      </c>
      <c r="DEP1794" s="62">
        <v>53131609</v>
      </c>
      <c r="DEQ1794" s="62">
        <v>53131609</v>
      </c>
      <c r="DER1794" s="62">
        <v>53131609</v>
      </c>
      <c r="DES1794" s="62">
        <v>53131609</v>
      </c>
      <c r="DET1794" s="62">
        <v>53131609</v>
      </c>
      <c r="DEU1794" s="62">
        <v>53131609</v>
      </c>
      <c r="DEV1794" s="62">
        <v>53131609</v>
      </c>
      <c r="DEW1794" s="62">
        <v>53131609</v>
      </c>
      <c r="DEX1794" s="62">
        <v>53131609</v>
      </c>
      <c r="DEY1794" s="62">
        <v>53131609</v>
      </c>
      <c r="DEZ1794" s="62">
        <v>53131609</v>
      </c>
      <c r="DFA1794" s="62">
        <v>53131609</v>
      </c>
      <c r="DFB1794" s="62">
        <v>53131609</v>
      </c>
      <c r="DFC1794" s="62">
        <v>53131609</v>
      </c>
      <c r="DFD1794" s="62">
        <v>53131609</v>
      </c>
      <c r="DFE1794" s="62">
        <v>53131609</v>
      </c>
      <c r="DFF1794" s="62">
        <v>53131609</v>
      </c>
      <c r="DFG1794" s="62">
        <v>53131609</v>
      </c>
      <c r="DFH1794" s="62">
        <v>53131609</v>
      </c>
      <c r="DFI1794" s="62">
        <v>53131609</v>
      </c>
      <c r="DFJ1794" s="62">
        <v>53131609</v>
      </c>
      <c r="DFK1794" s="62">
        <v>53131609</v>
      </c>
      <c r="DFL1794" s="62">
        <v>53131609</v>
      </c>
      <c r="DFM1794" s="62">
        <v>53131609</v>
      </c>
      <c r="DFN1794" s="62">
        <v>53131609</v>
      </c>
      <c r="DFO1794" s="62">
        <v>53131609</v>
      </c>
      <c r="DFP1794" s="62">
        <v>53131609</v>
      </c>
      <c r="DFQ1794" s="62">
        <v>53131609</v>
      </c>
      <c r="DFR1794" s="62">
        <v>53131609</v>
      </c>
      <c r="DFS1794" s="62">
        <v>53131609</v>
      </c>
      <c r="DFT1794" s="62">
        <v>53131609</v>
      </c>
      <c r="DFU1794" s="62">
        <v>53131609</v>
      </c>
      <c r="DFV1794" s="62">
        <v>53131609</v>
      </c>
      <c r="DFW1794" s="62">
        <v>53131609</v>
      </c>
      <c r="DFX1794" s="62">
        <v>53131609</v>
      </c>
      <c r="DFY1794" s="62">
        <v>53131609</v>
      </c>
      <c r="DFZ1794" s="62">
        <v>53131609</v>
      </c>
      <c r="DGA1794" s="62">
        <v>53131609</v>
      </c>
      <c r="DGB1794" s="62">
        <v>53131609</v>
      </c>
      <c r="DGC1794" s="62">
        <v>53131609</v>
      </c>
      <c r="DGD1794" s="62">
        <v>53131609</v>
      </c>
      <c r="DGE1794" s="62">
        <v>53131609</v>
      </c>
      <c r="DGF1794" s="62">
        <v>53131609</v>
      </c>
      <c r="DGG1794" s="62">
        <v>53131609</v>
      </c>
      <c r="DGH1794" s="62">
        <v>53131609</v>
      </c>
      <c r="DGI1794" s="62">
        <v>53131609</v>
      </c>
      <c r="DGJ1794" s="62">
        <v>53131609</v>
      </c>
      <c r="DGK1794" s="62">
        <v>53131609</v>
      </c>
      <c r="DGL1794" s="62">
        <v>53131609</v>
      </c>
      <c r="DGM1794" s="62">
        <v>53131609</v>
      </c>
      <c r="DGN1794" s="62">
        <v>53131609</v>
      </c>
      <c r="DGO1794" s="62">
        <v>53131609</v>
      </c>
      <c r="DGP1794" s="62">
        <v>53131609</v>
      </c>
      <c r="DGQ1794" s="62">
        <v>53131609</v>
      </c>
      <c r="DGR1794" s="62">
        <v>53131609</v>
      </c>
      <c r="DGS1794" s="62">
        <v>53131609</v>
      </c>
      <c r="DGT1794" s="62">
        <v>53131609</v>
      </c>
      <c r="DGU1794" s="62">
        <v>53131609</v>
      </c>
      <c r="DGV1794" s="62">
        <v>53131609</v>
      </c>
      <c r="DGW1794" s="62">
        <v>53131609</v>
      </c>
      <c r="DGX1794" s="62">
        <v>53131609</v>
      </c>
      <c r="DGY1794" s="62">
        <v>53131609</v>
      </c>
      <c r="DGZ1794" s="62">
        <v>53131609</v>
      </c>
      <c r="DHA1794" s="62">
        <v>53131609</v>
      </c>
      <c r="DHB1794" s="62">
        <v>53131609</v>
      </c>
      <c r="DHC1794" s="62">
        <v>53131609</v>
      </c>
      <c r="DHD1794" s="62">
        <v>53131609</v>
      </c>
      <c r="DHE1794" s="62">
        <v>53131609</v>
      </c>
      <c r="DHF1794" s="62">
        <v>53131609</v>
      </c>
      <c r="DHG1794" s="62">
        <v>53131609</v>
      </c>
      <c r="DHH1794" s="62">
        <v>53131609</v>
      </c>
      <c r="DHI1794" s="62">
        <v>53131609</v>
      </c>
      <c r="DHJ1794" s="62">
        <v>53131609</v>
      </c>
      <c r="DHK1794" s="62">
        <v>53131609</v>
      </c>
      <c r="DHL1794" s="62">
        <v>53131609</v>
      </c>
      <c r="DHM1794" s="62">
        <v>53131609</v>
      </c>
      <c r="DHN1794" s="62">
        <v>53131609</v>
      </c>
      <c r="DHO1794" s="62">
        <v>53131609</v>
      </c>
      <c r="DHP1794" s="62">
        <v>53131609</v>
      </c>
      <c r="DHQ1794" s="62">
        <v>53131609</v>
      </c>
      <c r="DHR1794" s="62">
        <v>53131609</v>
      </c>
      <c r="DHS1794" s="62">
        <v>53131609</v>
      </c>
      <c r="DHT1794" s="62">
        <v>53131609</v>
      </c>
      <c r="DHU1794" s="62">
        <v>53131609</v>
      </c>
      <c r="DHV1794" s="62">
        <v>53131609</v>
      </c>
      <c r="DHW1794" s="62">
        <v>53131609</v>
      </c>
      <c r="DHX1794" s="62">
        <v>53131609</v>
      </c>
      <c r="DHY1794" s="62">
        <v>53131609</v>
      </c>
      <c r="DHZ1794" s="62">
        <v>53131609</v>
      </c>
      <c r="DIA1794" s="62">
        <v>53131609</v>
      </c>
      <c r="DIB1794" s="62">
        <v>53131609</v>
      </c>
      <c r="DIC1794" s="62">
        <v>53131609</v>
      </c>
      <c r="DID1794" s="62">
        <v>53131609</v>
      </c>
      <c r="DIE1794" s="62">
        <v>53131609</v>
      </c>
      <c r="DIF1794" s="62">
        <v>53131609</v>
      </c>
      <c r="DIG1794" s="62">
        <v>53131609</v>
      </c>
      <c r="DIH1794" s="62">
        <v>53131609</v>
      </c>
      <c r="DII1794" s="62">
        <v>53131609</v>
      </c>
      <c r="DIJ1794" s="62">
        <v>53131609</v>
      </c>
      <c r="DIK1794" s="62">
        <v>53131609</v>
      </c>
      <c r="DIL1794" s="62">
        <v>53131609</v>
      </c>
      <c r="DIM1794" s="62">
        <v>53131609</v>
      </c>
      <c r="DIN1794" s="62">
        <v>53131609</v>
      </c>
      <c r="DIO1794" s="62">
        <v>53131609</v>
      </c>
      <c r="DIP1794" s="62">
        <v>53131609</v>
      </c>
      <c r="DIQ1794" s="62">
        <v>53131609</v>
      </c>
      <c r="DIR1794" s="62">
        <v>53131609</v>
      </c>
      <c r="DIS1794" s="62">
        <v>53131609</v>
      </c>
      <c r="DIT1794" s="62">
        <v>53131609</v>
      </c>
      <c r="DIU1794" s="62">
        <v>53131609</v>
      </c>
      <c r="DIV1794" s="62">
        <v>53131609</v>
      </c>
      <c r="DIW1794" s="62">
        <v>53131609</v>
      </c>
      <c r="DIX1794" s="62">
        <v>53131609</v>
      </c>
      <c r="DIY1794" s="62">
        <v>53131609</v>
      </c>
      <c r="DIZ1794" s="62">
        <v>53131609</v>
      </c>
      <c r="DJA1794" s="62">
        <v>53131609</v>
      </c>
      <c r="DJB1794" s="62">
        <v>53131609</v>
      </c>
      <c r="DJC1794" s="62">
        <v>53131609</v>
      </c>
      <c r="DJD1794" s="62">
        <v>53131609</v>
      </c>
      <c r="DJE1794" s="62">
        <v>53131609</v>
      </c>
      <c r="DJF1794" s="62">
        <v>53131609</v>
      </c>
      <c r="DJG1794" s="62">
        <v>53131609</v>
      </c>
      <c r="DJH1794" s="62">
        <v>53131609</v>
      </c>
      <c r="DJI1794" s="62">
        <v>53131609</v>
      </c>
      <c r="DJJ1794" s="62">
        <v>53131609</v>
      </c>
      <c r="DJK1794" s="62">
        <v>53131609</v>
      </c>
      <c r="DJL1794" s="62">
        <v>53131609</v>
      </c>
      <c r="DJM1794" s="62">
        <v>53131609</v>
      </c>
      <c r="DJN1794" s="62">
        <v>53131609</v>
      </c>
      <c r="DJO1794" s="62">
        <v>53131609</v>
      </c>
      <c r="DJP1794" s="62">
        <v>53131609</v>
      </c>
      <c r="DJQ1794" s="62">
        <v>53131609</v>
      </c>
      <c r="DJR1794" s="62">
        <v>53131609</v>
      </c>
      <c r="DJS1794" s="62">
        <v>53131609</v>
      </c>
      <c r="DJT1794" s="62">
        <v>53131609</v>
      </c>
      <c r="DJU1794" s="62">
        <v>53131609</v>
      </c>
      <c r="DJV1794" s="62">
        <v>53131609</v>
      </c>
      <c r="DJW1794" s="62">
        <v>53131609</v>
      </c>
      <c r="DJX1794" s="62">
        <v>53131609</v>
      </c>
      <c r="DJY1794" s="62">
        <v>53131609</v>
      </c>
      <c r="DJZ1794" s="62">
        <v>53131609</v>
      </c>
      <c r="DKA1794" s="62">
        <v>53131609</v>
      </c>
      <c r="DKB1794" s="62">
        <v>53131609</v>
      </c>
      <c r="DKC1794" s="62">
        <v>53131609</v>
      </c>
      <c r="DKD1794" s="62">
        <v>53131609</v>
      </c>
      <c r="DKE1794" s="62">
        <v>53131609</v>
      </c>
      <c r="DKF1794" s="62">
        <v>53131609</v>
      </c>
      <c r="DKG1794" s="62">
        <v>53131609</v>
      </c>
      <c r="DKH1794" s="62">
        <v>53131609</v>
      </c>
      <c r="DKI1794" s="62">
        <v>53131609</v>
      </c>
      <c r="DKJ1794" s="62">
        <v>53131609</v>
      </c>
      <c r="DKK1794" s="62">
        <v>53131609</v>
      </c>
      <c r="DKL1794" s="62">
        <v>53131609</v>
      </c>
      <c r="DKM1794" s="62">
        <v>53131609</v>
      </c>
      <c r="DKN1794" s="62">
        <v>53131609</v>
      </c>
      <c r="DKO1794" s="62">
        <v>53131609</v>
      </c>
      <c r="DKP1794" s="62">
        <v>53131609</v>
      </c>
      <c r="DKQ1794" s="62">
        <v>53131609</v>
      </c>
      <c r="DKR1794" s="62">
        <v>53131609</v>
      </c>
      <c r="DKS1794" s="62">
        <v>53131609</v>
      </c>
      <c r="DKT1794" s="62">
        <v>53131609</v>
      </c>
      <c r="DKU1794" s="62">
        <v>53131609</v>
      </c>
      <c r="DKV1794" s="62">
        <v>53131609</v>
      </c>
      <c r="DKW1794" s="62">
        <v>53131609</v>
      </c>
      <c r="DKX1794" s="62">
        <v>53131609</v>
      </c>
      <c r="DKY1794" s="62">
        <v>53131609</v>
      </c>
      <c r="DKZ1794" s="62">
        <v>53131609</v>
      </c>
      <c r="DLA1794" s="62">
        <v>53131609</v>
      </c>
      <c r="DLB1794" s="62">
        <v>53131609</v>
      </c>
      <c r="DLC1794" s="62">
        <v>53131609</v>
      </c>
      <c r="DLD1794" s="62">
        <v>53131609</v>
      </c>
      <c r="DLE1794" s="62">
        <v>53131609</v>
      </c>
      <c r="DLF1794" s="62">
        <v>53131609</v>
      </c>
      <c r="DLG1794" s="62">
        <v>53131609</v>
      </c>
      <c r="DLH1794" s="62">
        <v>53131609</v>
      </c>
      <c r="DLI1794" s="62">
        <v>53131609</v>
      </c>
      <c r="DLJ1794" s="62">
        <v>53131609</v>
      </c>
      <c r="DLK1794" s="62">
        <v>53131609</v>
      </c>
      <c r="DLL1794" s="62">
        <v>53131609</v>
      </c>
      <c r="DLM1794" s="62">
        <v>53131609</v>
      </c>
      <c r="DLN1794" s="62">
        <v>53131609</v>
      </c>
      <c r="DLO1794" s="62">
        <v>53131609</v>
      </c>
      <c r="DLP1794" s="62">
        <v>53131609</v>
      </c>
      <c r="DLQ1794" s="62">
        <v>53131609</v>
      </c>
      <c r="DLR1794" s="62">
        <v>53131609</v>
      </c>
      <c r="DLS1794" s="62">
        <v>53131609</v>
      </c>
      <c r="DLT1794" s="62">
        <v>53131609</v>
      </c>
      <c r="DLU1794" s="62">
        <v>53131609</v>
      </c>
      <c r="DLV1794" s="62">
        <v>53131609</v>
      </c>
      <c r="DLW1794" s="62">
        <v>53131609</v>
      </c>
      <c r="DLX1794" s="62">
        <v>53131609</v>
      </c>
      <c r="DLY1794" s="62">
        <v>53131609</v>
      </c>
      <c r="DLZ1794" s="62">
        <v>53131609</v>
      </c>
      <c r="DMA1794" s="62">
        <v>53131609</v>
      </c>
      <c r="DMB1794" s="62">
        <v>53131609</v>
      </c>
      <c r="DMC1794" s="62">
        <v>53131609</v>
      </c>
      <c r="DMD1794" s="62">
        <v>53131609</v>
      </c>
      <c r="DME1794" s="62">
        <v>53131609</v>
      </c>
      <c r="DMF1794" s="62">
        <v>53131609</v>
      </c>
      <c r="DMG1794" s="62">
        <v>53131609</v>
      </c>
      <c r="DMH1794" s="62">
        <v>53131609</v>
      </c>
      <c r="DMI1794" s="62">
        <v>53131609</v>
      </c>
      <c r="DMJ1794" s="62">
        <v>53131609</v>
      </c>
      <c r="DMK1794" s="62">
        <v>53131609</v>
      </c>
      <c r="DML1794" s="62">
        <v>53131609</v>
      </c>
      <c r="DMM1794" s="62">
        <v>53131609</v>
      </c>
      <c r="DMN1794" s="62">
        <v>53131609</v>
      </c>
      <c r="DMO1794" s="62">
        <v>53131609</v>
      </c>
      <c r="DMP1794" s="62">
        <v>53131609</v>
      </c>
      <c r="DMQ1794" s="62">
        <v>53131609</v>
      </c>
      <c r="DMR1794" s="62">
        <v>53131609</v>
      </c>
      <c r="DMS1794" s="62">
        <v>53131609</v>
      </c>
      <c r="DMT1794" s="62">
        <v>53131609</v>
      </c>
      <c r="DMU1794" s="62">
        <v>53131609</v>
      </c>
      <c r="DMV1794" s="62">
        <v>53131609</v>
      </c>
      <c r="DMW1794" s="62">
        <v>53131609</v>
      </c>
      <c r="DMX1794" s="62">
        <v>53131609</v>
      </c>
      <c r="DMY1794" s="62">
        <v>53131609</v>
      </c>
      <c r="DMZ1794" s="62">
        <v>53131609</v>
      </c>
      <c r="DNA1794" s="62">
        <v>53131609</v>
      </c>
      <c r="DNB1794" s="62">
        <v>53131609</v>
      </c>
      <c r="DNC1794" s="62">
        <v>53131609</v>
      </c>
      <c r="DND1794" s="62">
        <v>53131609</v>
      </c>
      <c r="DNE1794" s="62">
        <v>53131609</v>
      </c>
      <c r="DNF1794" s="62">
        <v>53131609</v>
      </c>
      <c r="DNG1794" s="62">
        <v>53131609</v>
      </c>
      <c r="DNH1794" s="62">
        <v>53131609</v>
      </c>
      <c r="DNI1794" s="62">
        <v>53131609</v>
      </c>
      <c r="DNJ1794" s="62">
        <v>53131609</v>
      </c>
      <c r="DNK1794" s="62">
        <v>53131609</v>
      </c>
      <c r="DNL1794" s="62">
        <v>53131609</v>
      </c>
      <c r="DNM1794" s="62">
        <v>53131609</v>
      </c>
      <c r="DNN1794" s="62">
        <v>53131609</v>
      </c>
      <c r="DNO1794" s="62">
        <v>53131609</v>
      </c>
      <c r="DNP1794" s="62">
        <v>53131609</v>
      </c>
      <c r="DNQ1794" s="62">
        <v>53131609</v>
      </c>
      <c r="DNR1794" s="62">
        <v>53131609</v>
      </c>
      <c r="DNS1794" s="62">
        <v>53131609</v>
      </c>
      <c r="DNT1794" s="62">
        <v>53131609</v>
      </c>
      <c r="DNU1794" s="62">
        <v>53131609</v>
      </c>
      <c r="DNV1794" s="62">
        <v>53131609</v>
      </c>
      <c r="DNW1794" s="62">
        <v>53131609</v>
      </c>
      <c r="DNX1794" s="62">
        <v>53131609</v>
      </c>
      <c r="DNY1794" s="62">
        <v>53131609</v>
      </c>
      <c r="DNZ1794" s="62">
        <v>53131609</v>
      </c>
      <c r="DOA1794" s="62">
        <v>53131609</v>
      </c>
      <c r="DOB1794" s="62">
        <v>53131609</v>
      </c>
      <c r="DOC1794" s="62">
        <v>53131609</v>
      </c>
      <c r="DOD1794" s="62">
        <v>53131609</v>
      </c>
      <c r="DOE1794" s="62">
        <v>53131609</v>
      </c>
      <c r="DOF1794" s="62">
        <v>53131609</v>
      </c>
      <c r="DOG1794" s="62">
        <v>53131609</v>
      </c>
      <c r="DOH1794" s="62">
        <v>53131609</v>
      </c>
      <c r="DOI1794" s="62">
        <v>53131609</v>
      </c>
      <c r="DOJ1794" s="62">
        <v>53131609</v>
      </c>
      <c r="DOK1794" s="62">
        <v>53131609</v>
      </c>
      <c r="DOL1794" s="62">
        <v>53131609</v>
      </c>
      <c r="DOM1794" s="62">
        <v>53131609</v>
      </c>
      <c r="DON1794" s="62">
        <v>53131609</v>
      </c>
      <c r="DOO1794" s="62">
        <v>53131609</v>
      </c>
      <c r="DOP1794" s="62">
        <v>53131609</v>
      </c>
      <c r="DOQ1794" s="62">
        <v>53131609</v>
      </c>
      <c r="DOR1794" s="62">
        <v>53131609</v>
      </c>
      <c r="DOS1794" s="62">
        <v>53131609</v>
      </c>
      <c r="DOT1794" s="62">
        <v>53131609</v>
      </c>
      <c r="DOU1794" s="62">
        <v>53131609</v>
      </c>
      <c r="DOV1794" s="62">
        <v>53131609</v>
      </c>
      <c r="DOW1794" s="62">
        <v>53131609</v>
      </c>
      <c r="DOX1794" s="62">
        <v>53131609</v>
      </c>
      <c r="DOY1794" s="62">
        <v>53131609</v>
      </c>
      <c r="DOZ1794" s="62">
        <v>53131609</v>
      </c>
      <c r="DPA1794" s="62">
        <v>53131609</v>
      </c>
      <c r="DPB1794" s="62">
        <v>53131609</v>
      </c>
      <c r="DPC1794" s="62">
        <v>53131609</v>
      </c>
      <c r="DPD1794" s="62">
        <v>53131609</v>
      </c>
      <c r="DPE1794" s="62">
        <v>53131609</v>
      </c>
      <c r="DPF1794" s="62">
        <v>53131609</v>
      </c>
      <c r="DPG1794" s="62">
        <v>53131609</v>
      </c>
      <c r="DPH1794" s="62">
        <v>53131609</v>
      </c>
      <c r="DPI1794" s="62">
        <v>53131609</v>
      </c>
      <c r="DPJ1794" s="62">
        <v>53131609</v>
      </c>
      <c r="DPK1794" s="62">
        <v>53131609</v>
      </c>
      <c r="DPL1794" s="62">
        <v>53131609</v>
      </c>
      <c r="DPM1794" s="62">
        <v>53131609</v>
      </c>
      <c r="DPN1794" s="62">
        <v>53131609</v>
      </c>
      <c r="DPO1794" s="62">
        <v>53131609</v>
      </c>
      <c r="DPP1794" s="62">
        <v>53131609</v>
      </c>
      <c r="DPQ1794" s="62">
        <v>53131609</v>
      </c>
      <c r="DPR1794" s="62">
        <v>53131609</v>
      </c>
      <c r="DPS1794" s="62">
        <v>53131609</v>
      </c>
      <c r="DPT1794" s="62">
        <v>53131609</v>
      </c>
      <c r="DPU1794" s="62">
        <v>53131609</v>
      </c>
      <c r="DPV1794" s="62">
        <v>53131609</v>
      </c>
      <c r="DPW1794" s="62">
        <v>53131609</v>
      </c>
      <c r="DPX1794" s="62">
        <v>53131609</v>
      </c>
      <c r="DPY1794" s="62">
        <v>53131609</v>
      </c>
      <c r="DPZ1794" s="62">
        <v>53131609</v>
      </c>
      <c r="DQA1794" s="62">
        <v>53131609</v>
      </c>
      <c r="DQB1794" s="62">
        <v>53131609</v>
      </c>
      <c r="DQC1794" s="62">
        <v>53131609</v>
      </c>
      <c r="DQD1794" s="62">
        <v>53131609</v>
      </c>
      <c r="DQE1794" s="62">
        <v>53131609</v>
      </c>
      <c r="DQF1794" s="62">
        <v>53131609</v>
      </c>
      <c r="DQG1794" s="62">
        <v>53131609</v>
      </c>
      <c r="DQH1794" s="62">
        <v>53131609</v>
      </c>
      <c r="DQI1794" s="62">
        <v>53131609</v>
      </c>
      <c r="DQJ1794" s="62">
        <v>53131609</v>
      </c>
      <c r="DQK1794" s="62">
        <v>53131609</v>
      </c>
      <c r="DQL1794" s="62">
        <v>53131609</v>
      </c>
      <c r="DQM1794" s="62">
        <v>53131609</v>
      </c>
      <c r="DQN1794" s="62">
        <v>53131609</v>
      </c>
      <c r="DQO1794" s="62">
        <v>53131609</v>
      </c>
      <c r="DQP1794" s="62">
        <v>53131609</v>
      </c>
      <c r="DQQ1794" s="62">
        <v>53131609</v>
      </c>
      <c r="DQR1794" s="62">
        <v>53131609</v>
      </c>
      <c r="DQS1794" s="62">
        <v>53131609</v>
      </c>
      <c r="DQT1794" s="62">
        <v>53131609</v>
      </c>
      <c r="DQU1794" s="62">
        <v>53131609</v>
      </c>
      <c r="DQV1794" s="62">
        <v>53131609</v>
      </c>
      <c r="DQW1794" s="62">
        <v>53131609</v>
      </c>
      <c r="DQX1794" s="62">
        <v>53131609</v>
      </c>
      <c r="DQY1794" s="62">
        <v>53131609</v>
      </c>
      <c r="DQZ1794" s="62">
        <v>53131609</v>
      </c>
      <c r="DRA1794" s="62">
        <v>53131609</v>
      </c>
      <c r="DRB1794" s="62">
        <v>53131609</v>
      </c>
      <c r="DRC1794" s="62">
        <v>53131609</v>
      </c>
      <c r="DRD1794" s="62">
        <v>53131609</v>
      </c>
      <c r="DRE1794" s="62">
        <v>53131609</v>
      </c>
      <c r="DRF1794" s="62">
        <v>53131609</v>
      </c>
      <c r="DRG1794" s="62">
        <v>53131609</v>
      </c>
      <c r="DRH1794" s="62">
        <v>53131609</v>
      </c>
      <c r="DRI1794" s="62">
        <v>53131609</v>
      </c>
      <c r="DRJ1794" s="62">
        <v>53131609</v>
      </c>
      <c r="DRK1794" s="62">
        <v>53131609</v>
      </c>
      <c r="DRL1794" s="62">
        <v>53131609</v>
      </c>
      <c r="DRM1794" s="62">
        <v>53131609</v>
      </c>
      <c r="DRN1794" s="62">
        <v>53131609</v>
      </c>
      <c r="DRO1794" s="62">
        <v>53131609</v>
      </c>
      <c r="DRP1794" s="62">
        <v>53131609</v>
      </c>
      <c r="DRQ1794" s="62">
        <v>53131609</v>
      </c>
      <c r="DRR1794" s="62">
        <v>53131609</v>
      </c>
      <c r="DRS1794" s="62">
        <v>53131609</v>
      </c>
      <c r="DRT1794" s="62">
        <v>53131609</v>
      </c>
      <c r="DRU1794" s="62">
        <v>53131609</v>
      </c>
      <c r="DRV1794" s="62">
        <v>53131609</v>
      </c>
      <c r="DRW1794" s="62">
        <v>53131609</v>
      </c>
      <c r="DRX1794" s="62">
        <v>53131609</v>
      </c>
      <c r="DRY1794" s="62">
        <v>53131609</v>
      </c>
      <c r="DRZ1794" s="62">
        <v>53131609</v>
      </c>
      <c r="DSA1794" s="62">
        <v>53131609</v>
      </c>
      <c r="DSB1794" s="62">
        <v>53131609</v>
      </c>
      <c r="DSC1794" s="62">
        <v>53131609</v>
      </c>
      <c r="DSD1794" s="62">
        <v>53131609</v>
      </c>
      <c r="DSE1794" s="62">
        <v>53131609</v>
      </c>
      <c r="DSF1794" s="62">
        <v>53131609</v>
      </c>
      <c r="DSG1794" s="62">
        <v>53131609</v>
      </c>
      <c r="DSH1794" s="62">
        <v>53131609</v>
      </c>
      <c r="DSI1794" s="62">
        <v>53131609</v>
      </c>
      <c r="DSJ1794" s="62">
        <v>53131609</v>
      </c>
      <c r="DSK1794" s="62">
        <v>53131609</v>
      </c>
      <c r="DSL1794" s="62">
        <v>53131609</v>
      </c>
      <c r="DSM1794" s="62">
        <v>53131609</v>
      </c>
      <c r="DSN1794" s="62">
        <v>53131609</v>
      </c>
      <c r="DSO1794" s="62">
        <v>53131609</v>
      </c>
      <c r="DSP1794" s="62">
        <v>53131609</v>
      </c>
      <c r="DSQ1794" s="62">
        <v>53131609</v>
      </c>
      <c r="DSR1794" s="62">
        <v>53131609</v>
      </c>
      <c r="DSS1794" s="62">
        <v>53131609</v>
      </c>
      <c r="DST1794" s="62">
        <v>53131609</v>
      </c>
      <c r="DSU1794" s="62">
        <v>53131609</v>
      </c>
      <c r="DSV1794" s="62">
        <v>53131609</v>
      </c>
      <c r="DSW1794" s="62">
        <v>53131609</v>
      </c>
      <c r="DSX1794" s="62">
        <v>53131609</v>
      </c>
      <c r="DSY1794" s="62">
        <v>53131609</v>
      </c>
      <c r="DSZ1794" s="62">
        <v>53131609</v>
      </c>
      <c r="DTA1794" s="62">
        <v>53131609</v>
      </c>
      <c r="DTB1794" s="62">
        <v>53131609</v>
      </c>
      <c r="DTC1794" s="62">
        <v>53131609</v>
      </c>
      <c r="DTD1794" s="62">
        <v>53131609</v>
      </c>
      <c r="DTE1794" s="62">
        <v>53131609</v>
      </c>
      <c r="DTF1794" s="62">
        <v>53131609</v>
      </c>
      <c r="DTG1794" s="62">
        <v>53131609</v>
      </c>
      <c r="DTH1794" s="62">
        <v>53131609</v>
      </c>
      <c r="DTI1794" s="62">
        <v>53131609</v>
      </c>
      <c r="DTJ1794" s="62">
        <v>53131609</v>
      </c>
      <c r="DTK1794" s="62">
        <v>53131609</v>
      </c>
      <c r="DTL1794" s="62">
        <v>53131609</v>
      </c>
      <c r="DTM1794" s="62">
        <v>53131609</v>
      </c>
      <c r="DTN1794" s="62">
        <v>53131609</v>
      </c>
      <c r="DTO1794" s="62">
        <v>53131609</v>
      </c>
      <c r="DTP1794" s="62">
        <v>53131609</v>
      </c>
      <c r="DTQ1794" s="62">
        <v>53131609</v>
      </c>
      <c r="DTR1794" s="62">
        <v>53131609</v>
      </c>
      <c r="DTS1794" s="62">
        <v>53131609</v>
      </c>
      <c r="DTT1794" s="62">
        <v>53131609</v>
      </c>
      <c r="DTU1794" s="62">
        <v>53131609</v>
      </c>
      <c r="DTV1794" s="62">
        <v>53131609</v>
      </c>
      <c r="DTW1794" s="62">
        <v>53131609</v>
      </c>
      <c r="DTX1794" s="62">
        <v>53131609</v>
      </c>
      <c r="DTY1794" s="62">
        <v>53131609</v>
      </c>
      <c r="DTZ1794" s="62">
        <v>53131609</v>
      </c>
      <c r="DUA1794" s="62">
        <v>53131609</v>
      </c>
      <c r="DUB1794" s="62">
        <v>53131609</v>
      </c>
      <c r="DUC1794" s="62">
        <v>53131609</v>
      </c>
      <c r="DUD1794" s="62">
        <v>53131609</v>
      </c>
      <c r="DUE1794" s="62">
        <v>53131609</v>
      </c>
      <c r="DUF1794" s="62">
        <v>53131609</v>
      </c>
      <c r="DUG1794" s="62">
        <v>53131609</v>
      </c>
      <c r="DUH1794" s="62">
        <v>53131609</v>
      </c>
      <c r="DUI1794" s="62">
        <v>53131609</v>
      </c>
      <c r="DUJ1794" s="62">
        <v>53131609</v>
      </c>
      <c r="DUK1794" s="62">
        <v>53131609</v>
      </c>
      <c r="DUL1794" s="62">
        <v>53131609</v>
      </c>
      <c r="DUM1794" s="62">
        <v>53131609</v>
      </c>
      <c r="DUN1794" s="62">
        <v>53131609</v>
      </c>
      <c r="DUO1794" s="62">
        <v>53131609</v>
      </c>
      <c r="DUP1794" s="62">
        <v>53131609</v>
      </c>
      <c r="DUQ1794" s="62">
        <v>53131609</v>
      </c>
      <c r="DUR1794" s="62">
        <v>53131609</v>
      </c>
      <c r="DUS1794" s="62">
        <v>53131609</v>
      </c>
      <c r="DUT1794" s="62">
        <v>53131609</v>
      </c>
      <c r="DUU1794" s="62">
        <v>53131609</v>
      </c>
      <c r="DUV1794" s="62">
        <v>53131609</v>
      </c>
      <c r="DUW1794" s="62">
        <v>53131609</v>
      </c>
      <c r="DUX1794" s="62">
        <v>53131609</v>
      </c>
      <c r="DUY1794" s="62">
        <v>53131609</v>
      </c>
      <c r="DUZ1794" s="62">
        <v>53131609</v>
      </c>
      <c r="DVA1794" s="62">
        <v>53131609</v>
      </c>
      <c r="DVB1794" s="62">
        <v>53131609</v>
      </c>
      <c r="DVC1794" s="62">
        <v>53131609</v>
      </c>
      <c r="DVD1794" s="62">
        <v>53131609</v>
      </c>
      <c r="DVE1794" s="62">
        <v>53131609</v>
      </c>
      <c r="DVF1794" s="62">
        <v>53131609</v>
      </c>
      <c r="DVG1794" s="62">
        <v>53131609</v>
      </c>
      <c r="DVH1794" s="62">
        <v>53131609</v>
      </c>
      <c r="DVI1794" s="62">
        <v>53131609</v>
      </c>
      <c r="DVJ1794" s="62">
        <v>53131609</v>
      </c>
      <c r="DVK1794" s="62">
        <v>53131609</v>
      </c>
      <c r="DVL1794" s="62">
        <v>53131609</v>
      </c>
      <c r="DVM1794" s="62">
        <v>53131609</v>
      </c>
      <c r="DVN1794" s="62">
        <v>53131609</v>
      </c>
      <c r="DVO1794" s="62">
        <v>53131609</v>
      </c>
      <c r="DVP1794" s="62">
        <v>53131609</v>
      </c>
      <c r="DVQ1794" s="62">
        <v>53131609</v>
      </c>
      <c r="DVR1794" s="62">
        <v>53131609</v>
      </c>
      <c r="DVS1794" s="62">
        <v>53131609</v>
      </c>
      <c r="DVT1794" s="62">
        <v>53131609</v>
      </c>
      <c r="DVU1794" s="62">
        <v>53131609</v>
      </c>
      <c r="DVV1794" s="62">
        <v>53131609</v>
      </c>
      <c r="DVW1794" s="62">
        <v>53131609</v>
      </c>
      <c r="DVX1794" s="62">
        <v>53131609</v>
      </c>
      <c r="DVY1794" s="62">
        <v>53131609</v>
      </c>
      <c r="DVZ1794" s="62">
        <v>53131609</v>
      </c>
      <c r="DWA1794" s="62">
        <v>53131609</v>
      </c>
      <c r="DWB1794" s="62">
        <v>53131609</v>
      </c>
      <c r="DWC1794" s="62">
        <v>53131609</v>
      </c>
      <c r="DWD1794" s="62">
        <v>53131609</v>
      </c>
      <c r="DWE1794" s="62">
        <v>53131609</v>
      </c>
      <c r="DWF1794" s="62">
        <v>53131609</v>
      </c>
      <c r="DWG1794" s="62">
        <v>53131609</v>
      </c>
      <c r="DWH1794" s="62">
        <v>53131609</v>
      </c>
      <c r="DWI1794" s="62">
        <v>53131609</v>
      </c>
      <c r="DWJ1794" s="62">
        <v>53131609</v>
      </c>
      <c r="DWK1794" s="62">
        <v>53131609</v>
      </c>
      <c r="DWL1794" s="62">
        <v>53131609</v>
      </c>
      <c r="DWM1794" s="62">
        <v>53131609</v>
      </c>
      <c r="DWN1794" s="62">
        <v>53131609</v>
      </c>
      <c r="DWO1794" s="62">
        <v>53131609</v>
      </c>
      <c r="DWP1794" s="62">
        <v>53131609</v>
      </c>
      <c r="DWQ1794" s="62">
        <v>53131609</v>
      </c>
      <c r="DWR1794" s="62">
        <v>53131609</v>
      </c>
      <c r="DWS1794" s="62">
        <v>53131609</v>
      </c>
      <c r="DWT1794" s="62">
        <v>53131609</v>
      </c>
      <c r="DWU1794" s="62">
        <v>53131609</v>
      </c>
      <c r="DWV1794" s="62">
        <v>53131609</v>
      </c>
      <c r="DWW1794" s="62">
        <v>53131609</v>
      </c>
      <c r="DWX1794" s="62">
        <v>53131609</v>
      </c>
      <c r="DWY1794" s="62">
        <v>53131609</v>
      </c>
      <c r="DWZ1794" s="62">
        <v>53131609</v>
      </c>
      <c r="DXA1794" s="62">
        <v>53131609</v>
      </c>
      <c r="DXB1794" s="62">
        <v>53131609</v>
      </c>
      <c r="DXC1794" s="62">
        <v>53131609</v>
      </c>
      <c r="DXD1794" s="62">
        <v>53131609</v>
      </c>
      <c r="DXE1794" s="62">
        <v>53131609</v>
      </c>
      <c r="DXF1794" s="62">
        <v>53131609</v>
      </c>
      <c r="DXG1794" s="62">
        <v>53131609</v>
      </c>
      <c r="DXH1794" s="62">
        <v>53131609</v>
      </c>
      <c r="DXI1794" s="62">
        <v>53131609</v>
      </c>
      <c r="DXJ1794" s="62">
        <v>53131609</v>
      </c>
      <c r="DXK1794" s="62">
        <v>53131609</v>
      </c>
      <c r="DXL1794" s="62">
        <v>53131609</v>
      </c>
      <c r="DXM1794" s="62">
        <v>53131609</v>
      </c>
      <c r="DXN1794" s="62">
        <v>53131609</v>
      </c>
      <c r="DXO1794" s="62">
        <v>53131609</v>
      </c>
      <c r="DXP1794" s="62">
        <v>53131609</v>
      </c>
      <c r="DXQ1794" s="62">
        <v>53131609</v>
      </c>
      <c r="DXR1794" s="62">
        <v>53131609</v>
      </c>
      <c r="DXS1794" s="62">
        <v>53131609</v>
      </c>
      <c r="DXT1794" s="62">
        <v>53131609</v>
      </c>
      <c r="DXU1794" s="62">
        <v>53131609</v>
      </c>
      <c r="DXV1794" s="62">
        <v>53131609</v>
      </c>
      <c r="DXW1794" s="62">
        <v>53131609</v>
      </c>
      <c r="DXX1794" s="62">
        <v>53131609</v>
      </c>
      <c r="DXY1794" s="62">
        <v>53131609</v>
      </c>
      <c r="DXZ1794" s="62">
        <v>53131609</v>
      </c>
      <c r="DYA1794" s="62">
        <v>53131609</v>
      </c>
      <c r="DYB1794" s="62">
        <v>53131609</v>
      </c>
      <c r="DYC1794" s="62">
        <v>53131609</v>
      </c>
      <c r="DYD1794" s="62">
        <v>53131609</v>
      </c>
      <c r="DYE1794" s="62">
        <v>53131609</v>
      </c>
      <c r="DYF1794" s="62">
        <v>53131609</v>
      </c>
      <c r="DYG1794" s="62">
        <v>53131609</v>
      </c>
      <c r="DYH1794" s="62">
        <v>53131609</v>
      </c>
      <c r="DYI1794" s="62">
        <v>53131609</v>
      </c>
      <c r="DYJ1794" s="62">
        <v>53131609</v>
      </c>
      <c r="DYK1794" s="62">
        <v>53131609</v>
      </c>
      <c r="DYL1794" s="62">
        <v>53131609</v>
      </c>
      <c r="DYM1794" s="62">
        <v>53131609</v>
      </c>
      <c r="DYN1794" s="62">
        <v>53131609</v>
      </c>
      <c r="DYO1794" s="62">
        <v>53131609</v>
      </c>
      <c r="DYP1794" s="62">
        <v>53131609</v>
      </c>
      <c r="DYQ1794" s="62">
        <v>53131609</v>
      </c>
      <c r="DYR1794" s="62">
        <v>53131609</v>
      </c>
      <c r="DYS1794" s="62">
        <v>53131609</v>
      </c>
      <c r="DYT1794" s="62">
        <v>53131609</v>
      </c>
      <c r="DYU1794" s="62">
        <v>53131609</v>
      </c>
      <c r="DYV1794" s="62">
        <v>53131609</v>
      </c>
      <c r="DYW1794" s="62">
        <v>53131609</v>
      </c>
      <c r="DYX1794" s="62">
        <v>53131609</v>
      </c>
      <c r="DYY1794" s="62">
        <v>53131609</v>
      </c>
      <c r="DYZ1794" s="62">
        <v>53131609</v>
      </c>
      <c r="DZA1794" s="62">
        <v>53131609</v>
      </c>
      <c r="DZB1794" s="62">
        <v>53131609</v>
      </c>
      <c r="DZC1794" s="62">
        <v>53131609</v>
      </c>
      <c r="DZD1794" s="62">
        <v>53131609</v>
      </c>
      <c r="DZE1794" s="62">
        <v>53131609</v>
      </c>
      <c r="DZF1794" s="62">
        <v>53131609</v>
      </c>
      <c r="DZG1794" s="62">
        <v>53131609</v>
      </c>
      <c r="DZH1794" s="62">
        <v>53131609</v>
      </c>
      <c r="DZI1794" s="62">
        <v>53131609</v>
      </c>
      <c r="DZJ1794" s="62">
        <v>53131609</v>
      </c>
      <c r="DZK1794" s="62">
        <v>53131609</v>
      </c>
      <c r="DZL1794" s="62">
        <v>53131609</v>
      </c>
      <c r="DZM1794" s="62">
        <v>53131609</v>
      </c>
      <c r="DZN1794" s="62">
        <v>53131609</v>
      </c>
      <c r="DZO1794" s="62">
        <v>53131609</v>
      </c>
      <c r="DZP1794" s="62">
        <v>53131609</v>
      </c>
      <c r="DZQ1794" s="62">
        <v>53131609</v>
      </c>
      <c r="DZR1794" s="62">
        <v>53131609</v>
      </c>
      <c r="DZS1794" s="62">
        <v>53131609</v>
      </c>
      <c r="DZT1794" s="62">
        <v>53131609</v>
      </c>
      <c r="DZU1794" s="62">
        <v>53131609</v>
      </c>
      <c r="DZV1794" s="62">
        <v>53131609</v>
      </c>
      <c r="DZW1794" s="62">
        <v>53131609</v>
      </c>
      <c r="DZX1794" s="62">
        <v>53131609</v>
      </c>
      <c r="DZY1794" s="62">
        <v>53131609</v>
      </c>
      <c r="DZZ1794" s="62">
        <v>53131609</v>
      </c>
      <c r="EAA1794" s="62">
        <v>53131609</v>
      </c>
      <c r="EAB1794" s="62">
        <v>53131609</v>
      </c>
      <c r="EAC1794" s="62">
        <v>53131609</v>
      </c>
      <c r="EAD1794" s="62">
        <v>53131609</v>
      </c>
      <c r="EAE1794" s="62">
        <v>53131609</v>
      </c>
      <c r="EAF1794" s="62">
        <v>53131609</v>
      </c>
      <c r="EAG1794" s="62">
        <v>53131609</v>
      </c>
      <c r="EAH1794" s="62">
        <v>53131609</v>
      </c>
      <c r="EAI1794" s="62">
        <v>53131609</v>
      </c>
      <c r="EAJ1794" s="62">
        <v>53131609</v>
      </c>
      <c r="EAK1794" s="62">
        <v>53131609</v>
      </c>
      <c r="EAL1794" s="62">
        <v>53131609</v>
      </c>
      <c r="EAM1794" s="62">
        <v>53131609</v>
      </c>
      <c r="EAN1794" s="62">
        <v>53131609</v>
      </c>
      <c r="EAO1794" s="62">
        <v>53131609</v>
      </c>
      <c r="EAP1794" s="62">
        <v>53131609</v>
      </c>
      <c r="EAQ1794" s="62">
        <v>53131609</v>
      </c>
      <c r="EAR1794" s="62">
        <v>53131609</v>
      </c>
      <c r="EAS1794" s="62">
        <v>53131609</v>
      </c>
      <c r="EAT1794" s="62">
        <v>53131609</v>
      </c>
      <c r="EAU1794" s="62">
        <v>53131609</v>
      </c>
      <c r="EAV1794" s="62">
        <v>53131609</v>
      </c>
      <c r="EAW1794" s="62">
        <v>53131609</v>
      </c>
      <c r="EAX1794" s="62">
        <v>53131609</v>
      </c>
      <c r="EAY1794" s="62">
        <v>53131609</v>
      </c>
      <c r="EAZ1794" s="62">
        <v>53131609</v>
      </c>
      <c r="EBA1794" s="62">
        <v>53131609</v>
      </c>
      <c r="EBB1794" s="62">
        <v>53131609</v>
      </c>
      <c r="EBC1794" s="62">
        <v>53131609</v>
      </c>
      <c r="EBD1794" s="62">
        <v>53131609</v>
      </c>
      <c r="EBE1794" s="62">
        <v>53131609</v>
      </c>
      <c r="EBF1794" s="62">
        <v>53131609</v>
      </c>
      <c r="EBG1794" s="62">
        <v>53131609</v>
      </c>
      <c r="EBH1794" s="62">
        <v>53131609</v>
      </c>
      <c r="EBI1794" s="62">
        <v>53131609</v>
      </c>
      <c r="EBJ1794" s="62">
        <v>53131609</v>
      </c>
      <c r="EBK1794" s="62">
        <v>53131609</v>
      </c>
      <c r="EBL1794" s="62">
        <v>53131609</v>
      </c>
      <c r="EBM1794" s="62">
        <v>53131609</v>
      </c>
      <c r="EBN1794" s="62">
        <v>53131609</v>
      </c>
      <c r="EBO1794" s="62">
        <v>53131609</v>
      </c>
      <c r="EBP1794" s="62">
        <v>53131609</v>
      </c>
      <c r="EBQ1794" s="62">
        <v>53131609</v>
      </c>
      <c r="EBR1794" s="62">
        <v>53131609</v>
      </c>
      <c r="EBS1794" s="62">
        <v>53131609</v>
      </c>
      <c r="EBT1794" s="62">
        <v>53131609</v>
      </c>
      <c r="EBU1794" s="62">
        <v>53131609</v>
      </c>
      <c r="EBV1794" s="62">
        <v>53131609</v>
      </c>
      <c r="EBW1794" s="62">
        <v>53131609</v>
      </c>
      <c r="EBX1794" s="62">
        <v>53131609</v>
      </c>
      <c r="EBY1794" s="62">
        <v>53131609</v>
      </c>
      <c r="EBZ1794" s="62">
        <v>53131609</v>
      </c>
      <c r="ECA1794" s="62">
        <v>53131609</v>
      </c>
      <c r="ECB1794" s="62">
        <v>53131609</v>
      </c>
      <c r="ECC1794" s="62">
        <v>53131609</v>
      </c>
      <c r="ECD1794" s="62">
        <v>53131609</v>
      </c>
      <c r="ECE1794" s="62">
        <v>53131609</v>
      </c>
      <c r="ECF1794" s="62">
        <v>53131609</v>
      </c>
      <c r="ECG1794" s="62">
        <v>53131609</v>
      </c>
      <c r="ECH1794" s="62">
        <v>53131609</v>
      </c>
      <c r="ECI1794" s="62">
        <v>53131609</v>
      </c>
      <c r="ECJ1794" s="62">
        <v>53131609</v>
      </c>
      <c r="ECK1794" s="62">
        <v>53131609</v>
      </c>
      <c r="ECL1794" s="62">
        <v>53131609</v>
      </c>
      <c r="ECM1794" s="62">
        <v>53131609</v>
      </c>
      <c r="ECN1794" s="62">
        <v>53131609</v>
      </c>
      <c r="ECO1794" s="62">
        <v>53131609</v>
      </c>
      <c r="ECP1794" s="62">
        <v>53131609</v>
      </c>
      <c r="ECQ1794" s="62">
        <v>53131609</v>
      </c>
      <c r="ECR1794" s="62">
        <v>53131609</v>
      </c>
      <c r="ECS1794" s="62">
        <v>53131609</v>
      </c>
      <c r="ECT1794" s="62">
        <v>53131609</v>
      </c>
      <c r="ECU1794" s="62">
        <v>53131609</v>
      </c>
      <c r="ECV1794" s="62">
        <v>53131609</v>
      </c>
      <c r="ECW1794" s="62">
        <v>53131609</v>
      </c>
      <c r="ECX1794" s="62">
        <v>53131609</v>
      </c>
      <c r="ECY1794" s="62">
        <v>53131609</v>
      </c>
      <c r="ECZ1794" s="62">
        <v>53131609</v>
      </c>
      <c r="EDA1794" s="62">
        <v>53131609</v>
      </c>
      <c r="EDB1794" s="62">
        <v>53131609</v>
      </c>
      <c r="EDC1794" s="62">
        <v>53131609</v>
      </c>
      <c r="EDD1794" s="62">
        <v>53131609</v>
      </c>
      <c r="EDE1794" s="62">
        <v>53131609</v>
      </c>
      <c r="EDF1794" s="62">
        <v>53131609</v>
      </c>
      <c r="EDG1794" s="62">
        <v>53131609</v>
      </c>
      <c r="EDH1794" s="62">
        <v>53131609</v>
      </c>
      <c r="EDI1794" s="62">
        <v>53131609</v>
      </c>
      <c r="EDJ1794" s="62">
        <v>53131609</v>
      </c>
      <c r="EDK1794" s="62">
        <v>53131609</v>
      </c>
      <c r="EDL1794" s="62">
        <v>53131609</v>
      </c>
      <c r="EDM1794" s="62">
        <v>53131609</v>
      </c>
      <c r="EDN1794" s="62">
        <v>53131609</v>
      </c>
      <c r="EDO1794" s="62">
        <v>53131609</v>
      </c>
      <c r="EDP1794" s="62">
        <v>53131609</v>
      </c>
      <c r="EDQ1794" s="62">
        <v>53131609</v>
      </c>
      <c r="EDR1794" s="62">
        <v>53131609</v>
      </c>
      <c r="EDS1794" s="62">
        <v>53131609</v>
      </c>
      <c r="EDT1794" s="62">
        <v>53131609</v>
      </c>
      <c r="EDU1794" s="62">
        <v>53131609</v>
      </c>
      <c r="EDV1794" s="62">
        <v>53131609</v>
      </c>
      <c r="EDW1794" s="62">
        <v>53131609</v>
      </c>
      <c r="EDX1794" s="62">
        <v>53131609</v>
      </c>
      <c r="EDY1794" s="62">
        <v>53131609</v>
      </c>
      <c r="EDZ1794" s="62">
        <v>53131609</v>
      </c>
      <c r="EEA1794" s="62">
        <v>53131609</v>
      </c>
      <c r="EEB1794" s="62">
        <v>53131609</v>
      </c>
      <c r="EEC1794" s="62">
        <v>53131609</v>
      </c>
      <c r="EED1794" s="62">
        <v>53131609</v>
      </c>
      <c r="EEE1794" s="62">
        <v>53131609</v>
      </c>
      <c r="EEF1794" s="62">
        <v>53131609</v>
      </c>
      <c r="EEG1794" s="62">
        <v>53131609</v>
      </c>
      <c r="EEH1794" s="62">
        <v>53131609</v>
      </c>
      <c r="EEI1794" s="62">
        <v>53131609</v>
      </c>
      <c r="EEJ1794" s="62">
        <v>53131609</v>
      </c>
      <c r="EEK1794" s="62">
        <v>53131609</v>
      </c>
      <c r="EEL1794" s="62">
        <v>53131609</v>
      </c>
      <c r="EEM1794" s="62">
        <v>53131609</v>
      </c>
      <c r="EEN1794" s="62">
        <v>53131609</v>
      </c>
      <c r="EEO1794" s="62">
        <v>53131609</v>
      </c>
      <c r="EEP1794" s="62">
        <v>53131609</v>
      </c>
      <c r="EEQ1794" s="62">
        <v>53131609</v>
      </c>
      <c r="EER1794" s="62">
        <v>53131609</v>
      </c>
      <c r="EES1794" s="62">
        <v>53131609</v>
      </c>
      <c r="EET1794" s="62">
        <v>53131609</v>
      </c>
      <c r="EEU1794" s="62">
        <v>53131609</v>
      </c>
      <c r="EEV1794" s="62">
        <v>53131609</v>
      </c>
      <c r="EEW1794" s="62">
        <v>53131609</v>
      </c>
      <c r="EEX1794" s="62">
        <v>53131609</v>
      </c>
      <c r="EEY1794" s="62">
        <v>53131609</v>
      </c>
      <c r="EEZ1794" s="62">
        <v>53131609</v>
      </c>
      <c r="EFA1794" s="62">
        <v>53131609</v>
      </c>
      <c r="EFB1794" s="62">
        <v>53131609</v>
      </c>
      <c r="EFC1794" s="62">
        <v>53131609</v>
      </c>
      <c r="EFD1794" s="62">
        <v>53131609</v>
      </c>
      <c r="EFE1794" s="62">
        <v>53131609</v>
      </c>
      <c r="EFF1794" s="62">
        <v>53131609</v>
      </c>
      <c r="EFG1794" s="62">
        <v>53131609</v>
      </c>
      <c r="EFH1794" s="62">
        <v>53131609</v>
      </c>
      <c r="EFI1794" s="62">
        <v>53131609</v>
      </c>
      <c r="EFJ1794" s="62">
        <v>53131609</v>
      </c>
      <c r="EFK1794" s="62">
        <v>53131609</v>
      </c>
      <c r="EFL1794" s="62">
        <v>53131609</v>
      </c>
      <c r="EFM1794" s="62">
        <v>53131609</v>
      </c>
      <c r="EFN1794" s="62">
        <v>53131609</v>
      </c>
      <c r="EFO1794" s="62">
        <v>53131609</v>
      </c>
      <c r="EFP1794" s="62">
        <v>53131609</v>
      </c>
      <c r="EFQ1794" s="62">
        <v>53131609</v>
      </c>
      <c r="EFR1794" s="62">
        <v>53131609</v>
      </c>
      <c r="EFS1794" s="62">
        <v>53131609</v>
      </c>
      <c r="EFT1794" s="62">
        <v>53131609</v>
      </c>
      <c r="EFU1794" s="62">
        <v>53131609</v>
      </c>
      <c r="EFV1794" s="62">
        <v>53131609</v>
      </c>
      <c r="EFW1794" s="62">
        <v>53131609</v>
      </c>
      <c r="EFX1794" s="62">
        <v>53131609</v>
      </c>
      <c r="EFY1794" s="62">
        <v>53131609</v>
      </c>
      <c r="EFZ1794" s="62">
        <v>53131609</v>
      </c>
      <c r="EGA1794" s="62">
        <v>53131609</v>
      </c>
      <c r="EGB1794" s="62">
        <v>53131609</v>
      </c>
      <c r="EGC1794" s="62">
        <v>53131609</v>
      </c>
      <c r="EGD1794" s="62">
        <v>53131609</v>
      </c>
      <c r="EGE1794" s="62">
        <v>53131609</v>
      </c>
      <c r="EGF1794" s="62">
        <v>53131609</v>
      </c>
      <c r="EGG1794" s="62">
        <v>53131609</v>
      </c>
      <c r="EGH1794" s="62">
        <v>53131609</v>
      </c>
      <c r="EGI1794" s="62">
        <v>53131609</v>
      </c>
      <c r="EGJ1794" s="62">
        <v>53131609</v>
      </c>
      <c r="EGK1794" s="62">
        <v>53131609</v>
      </c>
      <c r="EGL1794" s="62">
        <v>53131609</v>
      </c>
      <c r="EGM1794" s="62">
        <v>53131609</v>
      </c>
      <c r="EGN1794" s="62">
        <v>53131609</v>
      </c>
      <c r="EGO1794" s="62">
        <v>53131609</v>
      </c>
      <c r="EGP1794" s="62">
        <v>53131609</v>
      </c>
      <c r="EGQ1794" s="62">
        <v>53131609</v>
      </c>
      <c r="EGR1794" s="62">
        <v>53131609</v>
      </c>
      <c r="EGS1794" s="62">
        <v>53131609</v>
      </c>
      <c r="EGT1794" s="62">
        <v>53131609</v>
      </c>
      <c r="EGU1794" s="62">
        <v>53131609</v>
      </c>
      <c r="EGV1794" s="62">
        <v>53131609</v>
      </c>
      <c r="EGW1794" s="62">
        <v>53131609</v>
      </c>
      <c r="EGX1794" s="62">
        <v>53131609</v>
      </c>
      <c r="EGY1794" s="62">
        <v>53131609</v>
      </c>
      <c r="EGZ1794" s="62">
        <v>53131609</v>
      </c>
      <c r="EHA1794" s="62">
        <v>53131609</v>
      </c>
      <c r="EHB1794" s="62">
        <v>53131609</v>
      </c>
      <c r="EHC1794" s="62">
        <v>53131609</v>
      </c>
      <c r="EHD1794" s="62">
        <v>53131609</v>
      </c>
      <c r="EHE1794" s="62">
        <v>53131609</v>
      </c>
      <c r="EHF1794" s="62">
        <v>53131609</v>
      </c>
      <c r="EHG1794" s="62">
        <v>53131609</v>
      </c>
      <c r="EHH1794" s="62">
        <v>53131609</v>
      </c>
      <c r="EHI1794" s="62">
        <v>53131609</v>
      </c>
      <c r="EHJ1794" s="62">
        <v>53131609</v>
      </c>
      <c r="EHK1794" s="62">
        <v>53131609</v>
      </c>
      <c r="EHL1794" s="62">
        <v>53131609</v>
      </c>
      <c r="EHM1794" s="62">
        <v>53131609</v>
      </c>
      <c r="EHN1794" s="62">
        <v>53131609</v>
      </c>
      <c r="EHO1794" s="62">
        <v>53131609</v>
      </c>
      <c r="EHP1794" s="62">
        <v>53131609</v>
      </c>
      <c r="EHQ1794" s="62">
        <v>53131609</v>
      </c>
      <c r="EHR1794" s="62">
        <v>53131609</v>
      </c>
      <c r="EHS1794" s="62">
        <v>53131609</v>
      </c>
      <c r="EHT1794" s="62">
        <v>53131609</v>
      </c>
      <c r="EHU1794" s="62">
        <v>53131609</v>
      </c>
      <c r="EHV1794" s="62">
        <v>53131609</v>
      </c>
      <c r="EHW1794" s="62">
        <v>53131609</v>
      </c>
      <c r="EHX1794" s="62">
        <v>53131609</v>
      </c>
      <c r="EHY1794" s="62">
        <v>53131609</v>
      </c>
      <c r="EHZ1794" s="62">
        <v>53131609</v>
      </c>
      <c r="EIA1794" s="62">
        <v>53131609</v>
      </c>
      <c r="EIB1794" s="62">
        <v>53131609</v>
      </c>
      <c r="EIC1794" s="62">
        <v>53131609</v>
      </c>
      <c r="EID1794" s="62">
        <v>53131609</v>
      </c>
      <c r="EIE1794" s="62">
        <v>53131609</v>
      </c>
      <c r="EIF1794" s="62">
        <v>53131609</v>
      </c>
      <c r="EIG1794" s="62">
        <v>53131609</v>
      </c>
      <c r="EIH1794" s="62">
        <v>53131609</v>
      </c>
      <c r="EII1794" s="62">
        <v>53131609</v>
      </c>
      <c r="EIJ1794" s="62">
        <v>53131609</v>
      </c>
      <c r="EIK1794" s="62">
        <v>53131609</v>
      </c>
      <c r="EIL1794" s="62">
        <v>53131609</v>
      </c>
      <c r="EIM1794" s="62">
        <v>53131609</v>
      </c>
      <c r="EIN1794" s="62">
        <v>53131609</v>
      </c>
      <c r="EIO1794" s="62">
        <v>53131609</v>
      </c>
      <c r="EIP1794" s="62">
        <v>53131609</v>
      </c>
      <c r="EIQ1794" s="62">
        <v>53131609</v>
      </c>
      <c r="EIR1794" s="62">
        <v>53131609</v>
      </c>
      <c r="EIS1794" s="62">
        <v>53131609</v>
      </c>
      <c r="EIT1794" s="62">
        <v>53131609</v>
      </c>
      <c r="EIU1794" s="62">
        <v>53131609</v>
      </c>
      <c r="EIV1794" s="62">
        <v>53131609</v>
      </c>
      <c r="EIW1794" s="62">
        <v>53131609</v>
      </c>
      <c r="EIX1794" s="62">
        <v>53131609</v>
      </c>
      <c r="EIY1794" s="62">
        <v>53131609</v>
      </c>
      <c r="EIZ1794" s="62">
        <v>53131609</v>
      </c>
      <c r="EJA1794" s="62">
        <v>53131609</v>
      </c>
      <c r="EJB1794" s="62">
        <v>53131609</v>
      </c>
      <c r="EJC1794" s="62">
        <v>53131609</v>
      </c>
      <c r="EJD1794" s="62">
        <v>53131609</v>
      </c>
      <c r="EJE1794" s="62">
        <v>53131609</v>
      </c>
      <c r="EJF1794" s="62">
        <v>53131609</v>
      </c>
      <c r="EJG1794" s="62">
        <v>53131609</v>
      </c>
      <c r="EJH1794" s="62">
        <v>53131609</v>
      </c>
      <c r="EJI1794" s="62">
        <v>53131609</v>
      </c>
      <c r="EJJ1794" s="62">
        <v>53131609</v>
      </c>
      <c r="EJK1794" s="62">
        <v>53131609</v>
      </c>
      <c r="EJL1794" s="62">
        <v>53131609</v>
      </c>
      <c r="EJM1794" s="62">
        <v>53131609</v>
      </c>
      <c r="EJN1794" s="62">
        <v>53131609</v>
      </c>
      <c r="EJO1794" s="62">
        <v>53131609</v>
      </c>
      <c r="EJP1794" s="62">
        <v>53131609</v>
      </c>
      <c r="EJQ1794" s="62">
        <v>53131609</v>
      </c>
      <c r="EJR1794" s="62">
        <v>53131609</v>
      </c>
      <c r="EJS1794" s="62">
        <v>53131609</v>
      </c>
      <c r="EJT1794" s="62">
        <v>53131609</v>
      </c>
      <c r="EJU1794" s="62">
        <v>53131609</v>
      </c>
      <c r="EJV1794" s="62">
        <v>53131609</v>
      </c>
      <c r="EJW1794" s="62">
        <v>53131609</v>
      </c>
      <c r="EJX1794" s="62">
        <v>53131609</v>
      </c>
      <c r="EJY1794" s="62">
        <v>53131609</v>
      </c>
      <c r="EJZ1794" s="62">
        <v>53131609</v>
      </c>
      <c r="EKA1794" s="62">
        <v>53131609</v>
      </c>
      <c r="EKB1794" s="62">
        <v>53131609</v>
      </c>
      <c r="EKC1794" s="62">
        <v>53131609</v>
      </c>
      <c r="EKD1794" s="62">
        <v>53131609</v>
      </c>
      <c r="EKE1794" s="62">
        <v>53131609</v>
      </c>
      <c r="EKF1794" s="62">
        <v>53131609</v>
      </c>
      <c r="EKG1794" s="62">
        <v>53131609</v>
      </c>
      <c r="EKH1794" s="62">
        <v>53131609</v>
      </c>
      <c r="EKI1794" s="62">
        <v>53131609</v>
      </c>
      <c r="EKJ1794" s="62">
        <v>53131609</v>
      </c>
      <c r="EKK1794" s="62">
        <v>53131609</v>
      </c>
      <c r="EKL1794" s="62">
        <v>53131609</v>
      </c>
      <c r="EKM1794" s="62">
        <v>53131609</v>
      </c>
      <c r="EKN1794" s="62">
        <v>53131609</v>
      </c>
      <c r="EKO1794" s="62">
        <v>53131609</v>
      </c>
      <c r="EKP1794" s="62">
        <v>53131609</v>
      </c>
      <c r="EKQ1794" s="62">
        <v>53131609</v>
      </c>
      <c r="EKR1794" s="62">
        <v>53131609</v>
      </c>
      <c r="EKS1794" s="62">
        <v>53131609</v>
      </c>
      <c r="EKT1794" s="62">
        <v>53131609</v>
      </c>
      <c r="EKU1794" s="62">
        <v>53131609</v>
      </c>
      <c r="EKV1794" s="62">
        <v>53131609</v>
      </c>
      <c r="EKW1794" s="62">
        <v>53131609</v>
      </c>
      <c r="EKX1794" s="62">
        <v>53131609</v>
      </c>
      <c r="EKY1794" s="62">
        <v>53131609</v>
      </c>
      <c r="EKZ1794" s="62">
        <v>53131609</v>
      </c>
      <c r="ELA1794" s="62">
        <v>53131609</v>
      </c>
      <c r="ELB1794" s="62">
        <v>53131609</v>
      </c>
      <c r="ELC1794" s="62">
        <v>53131609</v>
      </c>
      <c r="ELD1794" s="62">
        <v>53131609</v>
      </c>
      <c r="ELE1794" s="62">
        <v>53131609</v>
      </c>
      <c r="ELF1794" s="62">
        <v>53131609</v>
      </c>
      <c r="ELG1794" s="62">
        <v>53131609</v>
      </c>
      <c r="ELH1794" s="62">
        <v>53131609</v>
      </c>
      <c r="ELI1794" s="62">
        <v>53131609</v>
      </c>
      <c r="ELJ1794" s="62">
        <v>53131609</v>
      </c>
      <c r="ELK1794" s="62">
        <v>53131609</v>
      </c>
      <c r="ELL1794" s="62">
        <v>53131609</v>
      </c>
      <c r="ELM1794" s="62">
        <v>53131609</v>
      </c>
      <c r="ELN1794" s="62">
        <v>53131609</v>
      </c>
      <c r="ELO1794" s="62">
        <v>53131609</v>
      </c>
      <c r="ELP1794" s="62">
        <v>53131609</v>
      </c>
      <c r="ELQ1794" s="62">
        <v>53131609</v>
      </c>
      <c r="ELR1794" s="62">
        <v>53131609</v>
      </c>
      <c r="ELS1794" s="62">
        <v>53131609</v>
      </c>
      <c r="ELT1794" s="62">
        <v>53131609</v>
      </c>
      <c r="ELU1794" s="62">
        <v>53131609</v>
      </c>
      <c r="ELV1794" s="62">
        <v>53131609</v>
      </c>
      <c r="ELW1794" s="62">
        <v>53131609</v>
      </c>
      <c r="ELX1794" s="62">
        <v>53131609</v>
      </c>
      <c r="ELY1794" s="62">
        <v>53131609</v>
      </c>
      <c r="ELZ1794" s="62">
        <v>53131609</v>
      </c>
      <c r="EMA1794" s="62">
        <v>53131609</v>
      </c>
      <c r="EMB1794" s="62">
        <v>53131609</v>
      </c>
      <c r="EMC1794" s="62">
        <v>53131609</v>
      </c>
      <c r="EMD1794" s="62">
        <v>53131609</v>
      </c>
      <c r="EME1794" s="62">
        <v>53131609</v>
      </c>
      <c r="EMF1794" s="62">
        <v>53131609</v>
      </c>
      <c r="EMG1794" s="62">
        <v>53131609</v>
      </c>
      <c r="EMH1794" s="62">
        <v>53131609</v>
      </c>
      <c r="EMI1794" s="62">
        <v>53131609</v>
      </c>
      <c r="EMJ1794" s="62">
        <v>53131609</v>
      </c>
      <c r="EMK1794" s="62">
        <v>53131609</v>
      </c>
      <c r="EML1794" s="62">
        <v>53131609</v>
      </c>
      <c r="EMM1794" s="62">
        <v>53131609</v>
      </c>
      <c r="EMN1794" s="62">
        <v>53131609</v>
      </c>
      <c r="EMO1794" s="62">
        <v>53131609</v>
      </c>
      <c r="EMP1794" s="62">
        <v>53131609</v>
      </c>
      <c r="EMQ1794" s="62">
        <v>53131609</v>
      </c>
      <c r="EMR1794" s="62">
        <v>53131609</v>
      </c>
      <c r="EMS1794" s="62">
        <v>53131609</v>
      </c>
      <c r="EMT1794" s="62">
        <v>53131609</v>
      </c>
      <c r="EMU1794" s="62">
        <v>53131609</v>
      </c>
      <c r="EMV1794" s="62">
        <v>53131609</v>
      </c>
      <c r="EMW1794" s="62">
        <v>53131609</v>
      </c>
      <c r="EMX1794" s="62">
        <v>53131609</v>
      </c>
      <c r="EMY1794" s="62">
        <v>53131609</v>
      </c>
      <c r="EMZ1794" s="62">
        <v>53131609</v>
      </c>
      <c r="ENA1794" s="62">
        <v>53131609</v>
      </c>
      <c r="ENB1794" s="62">
        <v>53131609</v>
      </c>
      <c r="ENC1794" s="62">
        <v>53131609</v>
      </c>
      <c r="END1794" s="62">
        <v>53131609</v>
      </c>
      <c r="ENE1794" s="62">
        <v>53131609</v>
      </c>
      <c r="ENF1794" s="62">
        <v>53131609</v>
      </c>
      <c r="ENG1794" s="62">
        <v>53131609</v>
      </c>
      <c r="ENH1794" s="62">
        <v>53131609</v>
      </c>
      <c r="ENI1794" s="62">
        <v>53131609</v>
      </c>
      <c r="ENJ1794" s="62">
        <v>53131609</v>
      </c>
      <c r="ENK1794" s="62">
        <v>53131609</v>
      </c>
      <c r="ENL1794" s="62">
        <v>53131609</v>
      </c>
      <c r="ENM1794" s="62">
        <v>53131609</v>
      </c>
      <c r="ENN1794" s="62">
        <v>53131609</v>
      </c>
      <c r="ENO1794" s="62">
        <v>53131609</v>
      </c>
      <c r="ENP1794" s="62">
        <v>53131609</v>
      </c>
      <c r="ENQ1794" s="62">
        <v>53131609</v>
      </c>
      <c r="ENR1794" s="62">
        <v>53131609</v>
      </c>
      <c r="ENS1794" s="62">
        <v>53131609</v>
      </c>
      <c r="ENT1794" s="62">
        <v>53131609</v>
      </c>
      <c r="ENU1794" s="62">
        <v>53131609</v>
      </c>
      <c r="ENV1794" s="62">
        <v>53131609</v>
      </c>
      <c r="ENW1794" s="62">
        <v>53131609</v>
      </c>
      <c r="ENX1794" s="62">
        <v>53131609</v>
      </c>
      <c r="ENY1794" s="62">
        <v>53131609</v>
      </c>
      <c r="ENZ1794" s="62">
        <v>53131609</v>
      </c>
      <c r="EOA1794" s="62">
        <v>53131609</v>
      </c>
      <c r="EOB1794" s="62">
        <v>53131609</v>
      </c>
      <c r="EOC1794" s="62">
        <v>53131609</v>
      </c>
      <c r="EOD1794" s="62">
        <v>53131609</v>
      </c>
      <c r="EOE1794" s="62">
        <v>53131609</v>
      </c>
      <c r="EOF1794" s="62">
        <v>53131609</v>
      </c>
      <c r="EOG1794" s="62">
        <v>53131609</v>
      </c>
      <c r="EOH1794" s="62">
        <v>53131609</v>
      </c>
      <c r="EOI1794" s="62">
        <v>53131609</v>
      </c>
      <c r="EOJ1794" s="62">
        <v>53131609</v>
      </c>
      <c r="EOK1794" s="62">
        <v>53131609</v>
      </c>
      <c r="EOL1794" s="62">
        <v>53131609</v>
      </c>
      <c r="EOM1794" s="62">
        <v>53131609</v>
      </c>
      <c r="EON1794" s="62">
        <v>53131609</v>
      </c>
      <c r="EOO1794" s="62">
        <v>53131609</v>
      </c>
      <c r="EOP1794" s="62">
        <v>53131609</v>
      </c>
      <c r="EOQ1794" s="62">
        <v>53131609</v>
      </c>
      <c r="EOR1794" s="62">
        <v>53131609</v>
      </c>
      <c r="EOS1794" s="62">
        <v>53131609</v>
      </c>
      <c r="EOT1794" s="62">
        <v>53131609</v>
      </c>
      <c r="EOU1794" s="62">
        <v>53131609</v>
      </c>
      <c r="EOV1794" s="62">
        <v>53131609</v>
      </c>
      <c r="EOW1794" s="62">
        <v>53131609</v>
      </c>
      <c r="EOX1794" s="62">
        <v>53131609</v>
      </c>
      <c r="EOY1794" s="62">
        <v>53131609</v>
      </c>
      <c r="EOZ1794" s="62">
        <v>53131609</v>
      </c>
      <c r="EPA1794" s="62">
        <v>53131609</v>
      </c>
      <c r="EPB1794" s="62">
        <v>53131609</v>
      </c>
      <c r="EPC1794" s="62">
        <v>53131609</v>
      </c>
      <c r="EPD1794" s="62">
        <v>53131609</v>
      </c>
      <c r="EPE1794" s="62">
        <v>53131609</v>
      </c>
      <c r="EPF1794" s="62">
        <v>53131609</v>
      </c>
      <c r="EPG1794" s="62">
        <v>53131609</v>
      </c>
      <c r="EPH1794" s="62">
        <v>53131609</v>
      </c>
      <c r="EPI1794" s="62">
        <v>53131609</v>
      </c>
      <c r="EPJ1794" s="62">
        <v>53131609</v>
      </c>
      <c r="EPK1794" s="62">
        <v>53131609</v>
      </c>
      <c r="EPL1794" s="62">
        <v>53131609</v>
      </c>
      <c r="EPM1794" s="62">
        <v>53131609</v>
      </c>
      <c r="EPN1794" s="62">
        <v>53131609</v>
      </c>
      <c r="EPO1794" s="62">
        <v>53131609</v>
      </c>
      <c r="EPP1794" s="62">
        <v>53131609</v>
      </c>
      <c r="EPQ1794" s="62">
        <v>53131609</v>
      </c>
      <c r="EPR1794" s="62">
        <v>53131609</v>
      </c>
      <c r="EPS1794" s="62">
        <v>53131609</v>
      </c>
      <c r="EPT1794" s="62">
        <v>53131609</v>
      </c>
      <c r="EPU1794" s="62">
        <v>53131609</v>
      </c>
      <c r="EPV1794" s="62">
        <v>53131609</v>
      </c>
      <c r="EPW1794" s="62">
        <v>53131609</v>
      </c>
      <c r="EPX1794" s="62">
        <v>53131609</v>
      </c>
      <c r="EPY1794" s="62">
        <v>53131609</v>
      </c>
      <c r="EPZ1794" s="62">
        <v>53131609</v>
      </c>
      <c r="EQA1794" s="62">
        <v>53131609</v>
      </c>
      <c r="EQB1794" s="62">
        <v>53131609</v>
      </c>
      <c r="EQC1794" s="62">
        <v>53131609</v>
      </c>
      <c r="EQD1794" s="62">
        <v>53131609</v>
      </c>
      <c r="EQE1794" s="62">
        <v>53131609</v>
      </c>
      <c r="EQF1794" s="62">
        <v>53131609</v>
      </c>
      <c r="EQG1794" s="62">
        <v>53131609</v>
      </c>
      <c r="EQH1794" s="62">
        <v>53131609</v>
      </c>
      <c r="EQI1794" s="62">
        <v>53131609</v>
      </c>
      <c r="EQJ1794" s="62">
        <v>53131609</v>
      </c>
      <c r="EQK1794" s="62">
        <v>53131609</v>
      </c>
      <c r="EQL1794" s="62">
        <v>53131609</v>
      </c>
      <c r="EQM1794" s="62">
        <v>53131609</v>
      </c>
      <c r="EQN1794" s="62">
        <v>53131609</v>
      </c>
      <c r="EQO1794" s="62">
        <v>53131609</v>
      </c>
      <c r="EQP1794" s="62">
        <v>53131609</v>
      </c>
      <c r="EQQ1794" s="62">
        <v>53131609</v>
      </c>
      <c r="EQR1794" s="62">
        <v>53131609</v>
      </c>
      <c r="EQS1794" s="62">
        <v>53131609</v>
      </c>
      <c r="EQT1794" s="62">
        <v>53131609</v>
      </c>
      <c r="EQU1794" s="62">
        <v>53131609</v>
      </c>
      <c r="EQV1794" s="62">
        <v>53131609</v>
      </c>
      <c r="EQW1794" s="62">
        <v>53131609</v>
      </c>
      <c r="EQX1794" s="62">
        <v>53131609</v>
      </c>
      <c r="EQY1794" s="62">
        <v>53131609</v>
      </c>
      <c r="EQZ1794" s="62">
        <v>53131609</v>
      </c>
      <c r="ERA1794" s="62">
        <v>53131609</v>
      </c>
      <c r="ERB1794" s="62">
        <v>53131609</v>
      </c>
      <c r="ERC1794" s="62">
        <v>53131609</v>
      </c>
      <c r="ERD1794" s="62">
        <v>53131609</v>
      </c>
      <c r="ERE1794" s="62">
        <v>53131609</v>
      </c>
      <c r="ERF1794" s="62">
        <v>53131609</v>
      </c>
      <c r="ERG1794" s="62">
        <v>53131609</v>
      </c>
      <c r="ERH1794" s="62">
        <v>53131609</v>
      </c>
      <c r="ERI1794" s="62">
        <v>53131609</v>
      </c>
      <c r="ERJ1794" s="62">
        <v>53131609</v>
      </c>
      <c r="ERK1794" s="62">
        <v>53131609</v>
      </c>
      <c r="ERL1794" s="62">
        <v>53131609</v>
      </c>
      <c r="ERM1794" s="62">
        <v>53131609</v>
      </c>
      <c r="ERN1794" s="62">
        <v>53131609</v>
      </c>
      <c r="ERO1794" s="62">
        <v>53131609</v>
      </c>
      <c r="ERP1794" s="62">
        <v>53131609</v>
      </c>
      <c r="ERQ1794" s="62">
        <v>53131609</v>
      </c>
      <c r="ERR1794" s="62">
        <v>53131609</v>
      </c>
      <c r="ERS1794" s="62">
        <v>53131609</v>
      </c>
      <c r="ERT1794" s="62">
        <v>53131609</v>
      </c>
      <c r="ERU1794" s="62">
        <v>53131609</v>
      </c>
      <c r="ERV1794" s="62">
        <v>53131609</v>
      </c>
      <c r="ERW1794" s="62">
        <v>53131609</v>
      </c>
      <c r="ERX1794" s="62">
        <v>53131609</v>
      </c>
      <c r="ERY1794" s="62">
        <v>53131609</v>
      </c>
      <c r="ERZ1794" s="62">
        <v>53131609</v>
      </c>
      <c r="ESA1794" s="62">
        <v>53131609</v>
      </c>
      <c r="ESB1794" s="62">
        <v>53131609</v>
      </c>
      <c r="ESC1794" s="62">
        <v>53131609</v>
      </c>
      <c r="ESD1794" s="62">
        <v>53131609</v>
      </c>
      <c r="ESE1794" s="62">
        <v>53131609</v>
      </c>
      <c r="ESF1794" s="62">
        <v>53131609</v>
      </c>
      <c r="ESG1794" s="62">
        <v>53131609</v>
      </c>
      <c r="ESH1794" s="62">
        <v>53131609</v>
      </c>
      <c r="ESI1794" s="62">
        <v>53131609</v>
      </c>
      <c r="ESJ1794" s="62">
        <v>53131609</v>
      </c>
      <c r="ESK1794" s="62">
        <v>53131609</v>
      </c>
      <c r="ESL1794" s="62">
        <v>53131609</v>
      </c>
      <c r="ESM1794" s="62">
        <v>53131609</v>
      </c>
      <c r="ESN1794" s="62">
        <v>53131609</v>
      </c>
      <c r="ESO1794" s="62">
        <v>53131609</v>
      </c>
      <c r="ESP1794" s="62">
        <v>53131609</v>
      </c>
      <c r="ESQ1794" s="62">
        <v>53131609</v>
      </c>
      <c r="ESR1794" s="62">
        <v>53131609</v>
      </c>
      <c r="ESS1794" s="62">
        <v>53131609</v>
      </c>
      <c r="EST1794" s="62">
        <v>53131609</v>
      </c>
      <c r="ESU1794" s="62">
        <v>53131609</v>
      </c>
      <c r="ESV1794" s="62">
        <v>53131609</v>
      </c>
      <c r="ESW1794" s="62">
        <v>53131609</v>
      </c>
      <c r="ESX1794" s="62">
        <v>53131609</v>
      </c>
      <c r="ESY1794" s="62">
        <v>53131609</v>
      </c>
      <c r="ESZ1794" s="62">
        <v>53131609</v>
      </c>
      <c r="ETA1794" s="62">
        <v>53131609</v>
      </c>
      <c r="ETB1794" s="62">
        <v>53131609</v>
      </c>
      <c r="ETC1794" s="62">
        <v>53131609</v>
      </c>
      <c r="ETD1794" s="62">
        <v>53131609</v>
      </c>
      <c r="ETE1794" s="62">
        <v>53131609</v>
      </c>
      <c r="ETF1794" s="62">
        <v>53131609</v>
      </c>
      <c r="ETG1794" s="62">
        <v>53131609</v>
      </c>
      <c r="ETH1794" s="62">
        <v>53131609</v>
      </c>
      <c r="ETI1794" s="62">
        <v>53131609</v>
      </c>
      <c r="ETJ1794" s="62">
        <v>53131609</v>
      </c>
      <c r="ETK1794" s="62">
        <v>53131609</v>
      </c>
      <c r="ETL1794" s="62">
        <v>53131609</v>
      </c>
      <c r="ETM1794" s="62">
        <v>53131609</v>
      </c>
      <c r="ETN1794" s="62">
        <v>53131609</v>
      </c>
      <c r="ETO1794" s="62">
        <v>53131609</v>
      </c>
      <c r="ETP1794" s="62">
        <v>53131609</v>
      </c>
      <c r="ETQ1794" s="62">
        <v>53131609</v>
      </c>
      <c r="ETR1794" s="62">
        <v>53131609</v>
      </c>
      <c r="ETS1794" s="62">
        <v>53131609</v>
      </c>
      <c r="ETT1794" s="62">
        <v>53131609</v>
      </c>
      <c r="ETU1794" s="62">
        <v>53131609</v>
      </c>
      <c r="ETV1794" s="62">
        <v>53131609</v>
      </c>
      <c r="ETW1794" s="62">
        <v>53131609</v>
      </c>
      <c r="ETX1794" s="62">
        <v>53131609</v>
      </c>
      <c r="ETY1794" s="62">
        <v>53131609</v>
      </c>
      <c r="ETZ1794" s="62">
        <v>53131609</v>
      </c>
      <c r="EUA1794" s="62">
        <v>53131609</v>
      </c>
      <c r="EUB1794" s="62">
        <v>53131609</v>
      </c>
      <c r="EUC1794" s="62">
        <v>53131609</v>
      </c>
      <c r="EUD1794" s="62">
        <v>53131609</v>
      </c>
      <c r="EUE1794" s="62">
        <v>53131609</v>
      </c>
      <c r="EUF1794" s="62">
        <v>53131609</v>
      </c>
      <c r="EUG1794" s="62">
        <v>53131609</v>
      </c>
      <c r="EUH1794" s="62">
        <v>53131609</v>
      </c>
      <c r="EUI1794" s="62">
        <v>53131609</v>
      </c>
      <c r="EUJ1794" s="62">
        <v>53131609</v>
      </c>
      <c r="EUK1794" s="62">
        <v>53131609</v>
      </c>
      <c r="EUL1794" s="62">
        <v>53131609</v>
      </c>
      <c r="EUM1794" s="62">
        <v>53131609</v>
      </c>
      <c r="EUN1794" s="62">
        <v>53131609</v>
      </c>
      <c r="EUO1794" s="62">
        <v>53131609</v>
      </c>
      <c r="EUP1794" s="62">
        <v>53131609</v>
      </c>
      <c r="EUQ1794" s="62">
        <v>53131609</v>
      </c>
      <c r="EUR1794" s="62">
        <v>53131609</v>
      </c>
      <c r="EUS1794" s="62">
        <v>53131609</v>
      </c>
      <c r="EUT1794" s="62">
        <v>53131609</v>
      </c>
      <c r="EUU1794" s="62">
        <v>53131609</v>
      </c>
      <c r="EUV1794" s="62">
        <v>53131609</v>
      </c>
      <c r="EUW1794" s="62">
        <v>53131609</v>
      </c>
      <c r="EUX1794" s="62">
        <v>53131609</v>
      </c>
      <c r="EUY1794" s="62">
        <v>53131609</v>
      </c>
      <c r="EUZ1794" s="62">
        <v>53131609</v>
      </c>
      <c r="EVA1794" s="62">
        <v>53131609</v>
      </c>
      <c r="EVB1794" s="62">
        <v>53131609</v>
      </c>
      <c r="EVC1794" s="62">
        <v>53131609</v>
      </c>
      <c r="EVD1794" s="62">
        <v>53131609</v>
      </c>
      <c r="EVE1794" s="62">
        <v>53131609</v>
      </c>
      <c r="EVF1794" s="62">
        <v>53131609</v>
      </c>
      <c r="EVG1794" s="62">
        <v>53131609</v>
      </c>
      <c r="EVH1794" s="62">
        <v>53131609</v>
      </c>
      <c r="EVI1794" s="62">
        <v>53131609</v>
      </c>
      <c r="EVJ1794" s="62">
        <v>53131609</v>
      </c>
      <c r="EVK1794" s="62">
        <v>53131609</v>
      </c>
      <c r="EVL1794" s="62">
        <v>53131609</v>
      </c>
      <c r="EVM1794" s="62">
        <v>53131609</v>
      </c>
      <c r="EVN1794" s="62">
        <v>53131609</v>
      </c>
      <c r="EVO1794" s="62">
        <v>53131609</v>
      </c>
      <c r="EVP1794" s="62">
        <v>53131609</v>
      </c>
      <c r="EVQ1794" s="62">
        <v>53131609</v>
      </c>
      <c r="EVR1794" s="62">
        <v>53131609</v>
      </c>
      <c r="EVS1794" s="62">
        <v>53131609</v>
      </c>
      <c r="EVT1794" s="62">
        <v>53131609</v>
      </c>
      <c r="EVU1794" s="62">
        <v>53131609</v>
      </c>
      <c r="EVV1794" s="62">
        <v>53131609</v>
      </c>
      <c r="EVW1794" s="62">
        <v>53131609</v>
      </c>
      <c r="EVX1794" s="62">
        <v>53131609</v>
      </c>
      <c r="EVY1794" s="62">
        <v>53131609</v>
      </c>
      <c r="EVZ1794" s="62">
        <v>53131609</v>
      </c>
      <c r="EWA1794" s="62">
        <v>53131609</v>
      </c>
      <c r="EWB1794" s="62">
        <v>53131609</v>
      </c>
      <c r="EWC1794" s="62">
        <v>53131609</v>
      </c>
      <c r="EWD1794" s="62">
        <v>53131609</v>
      </c>
      <c r="EWE1794" s="62">
        <v>53131609</v>
      </c>
      <c r="EWF1794" s="62">
        <v>53131609</v>
      </c>
      <c r="EWG1794" s="62">
        <v>53131609</v>
      </c>
      <c r="EWH1794" s="62">
        <v>53131609</v>
      </c>
      <c r="EWI1794" s="62">
        <v>53131609</v>
      </c>
      <c r="EWJ1794" s="62">
        <v>53131609</v>
      </c>
      <c r="EWK1794" s="62">
        <v>53131609</v>
      </c>
      <c r="EWL1794" s="62">
        <v>53131609</v>
      </c>
      <c r="EWM1794" s="62">
        <v>53131609</v>
      </c>
      <c r="EWN1794" s="62">
        <v>53131609</v>
      </c>
      <c r="EWO1794" s="62">
        <v>53131609</v>
      </c>
      <c r="EWP1794" s="62">
        <v>53131609</v>
      </c>
      <c r="EWQ1794" s="62">
        <v>53131609</v>
      </c>
      <c r="EWR1794" s="62">
        <v>53131609</v>
      </c>
      <c r="EWS1794" s="62">
        <v>53131609</v>
      </c>
      <c r="EWT1794" s="62">
        <v>53131609</v>
      </c>
      <c r="EWU1794" s="62">
        <v>53131609</v>
      </c>
      <c r="EWV1794" s="62">
        <v>53131609</v>
      </c>
      <c r="EWW1794" s="62">
        <v>53131609</v>
      </c>
      <c r="EWX1794" s="62">
        <v>53131609</v>
      </c>
      <c r="EWY1794" s="62">
        <v>53131609</v>
      </c>
      <c r="EWZ1794" s="62">
        <v>53131609</v>
      </c>
      <c r="EXA1794" s="62">
        <v>53131609</v>
      </c>
      <c r="EXB1794" s="62">
        <v>53131609</v>
      </c>
      <c r="EXC1794" s="62">
        <v>53131609</v>
      </c>
      <c r="EXD1794" s="62">
        <v>53131609</v>
      </c>
      <c r="EXE1794" s="62">
        <v>53131609</v>
      </c>
      <c r="EXF1794" s="62">
        <v>53131609</v>
      </c>
      <c r="EXG1794" s="62">
        <v>53131609</v>
      </c>
      <c r="EXH1794" s="62">
        <v>53131609</v>
      </c>
      <c r="EXI1794" s="62">
        <v>53131609</v>
      </c>
      <c r="EXJ1794" s="62">
        <v>53131609</v>
      </c>
      <c r="EXK1794" s="62">
        <v>53131609</v>
      </c>
      <c r="EXL1794" s="62">
        <v>53131609</v>
      </c>
      <c r="EXM1794" s="62">
        <v>53131609</v>
      </c>
      <c r="EXN1794" s="62">
        <v>53131609</v>
      </c>
      <c r="EXO1794" s="62">
        <v>53131609</v>
      </c>
      <c r="EXP1794" s="62">
        <v>53131609</v>
      </c>
      <c r="EXQ1794" s="62">
        <v>53131609</v>
      </c>
      <c r="EXR1794" s="62">
        <v>53131609</v>
      </c>
      <c r="EXS1794" s="62">
        <v>53131609</v>
      </c>
      <c r="EXT1794" s="62">
        <v>53131609</v>
      </c>
      <c r="EXU1794" s="62">
        <v>53131609</v>
      </c>
      <c r="EXV1794" s="62">
        <v>53131609</v>
      </c>
      <c r="EXW1794" s="62">
        <v>53131609</v>
      </c>
      <c r="EXX1794" s="62">
        <v>53131609</v>
      </c>
      <c r="EXY1794" s="62">
        <v>53131609</v>
      </c>
      <c r="EXZ1794" s="62">
        <v>53131609</v>
      </c>
      <c r="EYA1794" s="62">
        <v>53131609</v>
      </c>
      <c r="EYB1794" s="62">
        <v>53131609</v>
      </c>
      <c r="EYC1794" s="62">
        <v>53131609</v>
      </c>
      <c r="EYD1794" s="62">
        <v>53131609</v>
      </c>
      <c r="EYE1794" s="62">
        <v>53131609</v>
      </c>
      <c r="EYF1794" s="62">
        <v>53131609</v>
      </c>
      <c r="EYG1794" s="62">
        <v>53131609</v>
      </c>
      <c r="EYH1794" s="62">
        <v>53131609</v>
      </c>
      <c r="EYI1794" s="62">
        <v>53131609</v>
      </c>
      <c r="EYJ1794" s="62">
        <v>53131609</v>
      </c>
      <c r="EYK1794" s="62">
        <v>53131609</v>
      </c>
      <c r="EYL1794" s="62">
        <v>53131609</v>
      </c>
      <c r="EYM1794" s="62">
        <v>53131609</v>
      </c>
      <c r="EYN1794" s="62">
        <v>53131609</v>
      </c>
      <c r="EYO1794" s="62">
        <v>53131609</v>
      </c>
      <c r="EYP1794" s="62">
        <v>53131609</v>
      </c>
      <c r="EYQ1794" s="62">
        <v>53131609</v>
      </c>
      <c r="EYR1794" s="62">
        <v>53131609</v>
      </c>
      <c r="EYS1794" s="62">
        <v>53131609</v>
      </c>
      <c r="EYT1794" s="62">
        <v>53131609</v>
      </c>
      <c r="EYU1794" s="62">
        <v>53131609</v>
      </c>
      <c r="EYV1794" s="62">
        <v>53131609</v>
      </c>
      <c r="EYW1794" s="62">
        <v>53131609</v>
      </c>
      <c r="EYX1794" s="62">
        <v>53131609</v>
      </c>
      <c r="EYY1794" s="62">
        <v>53131609</v>
      </c>
      <c r="EYZ1794" s="62">
        <v>53131609</v>
      </c>
      <c r="EZA1794" s="62">
        <v>53131609</v>
      </c>
      <c r="EZB1794" s="62">
        <v>53131609</v>
      </c>
      <c r="EZC1794" s="62">
        <v>53131609</v>
      </c>
      <c r="EZD1794" s="62">
        <v>53131609</v>
      </c>
      <c r="EZE1794" s="62">
        <v>53131609</v>
      </c>
      <c r="EZF1794" s="62">
        <v>53131609</v>
      </c>
      <c r="EZG1794" s="62">
        <v>53131609</v>
      </c>
      <c r="EZH1794" s="62">
        <v>53131609</v>
      </c>
      <c r="EZI1794" s="62">
        <v>53131609</v>
      </c>
      <c r="EZJ1794" s="62">
        <v>53131609</v>
      </c>
      <c r="EZK1794" s="62">
        <v>53131609</v>
      </c>
      <c r="EZL1794" s="62">
        <v>53131609</v>
      </c>
      <c r="EZM1794" s="62">
        <v>53131609</v>
      </c>
      <c r="EZN1794" s="62">
        <v>53131609</v>
      </c>
      <c r="EZO1794" s="62">
        <v>53131609</v>
      </c>
      <c r="EZP1794" s="62">
        <v>53131609</v>
      </c>
      <c r="EZQ1794" s="62">
        <v>53131609</v>
      </c>
      <c r="EZR1794" s="62">
        <v>53131609</v>
      </c>
      <c r="EZS1794" s="62">
        <v>53131609</v>
      </c>
      <c r="EZT1794" s="62">
        <v>53131609</v>
      </c>
      <c r="EZU1794" s="62">
        <v>53131609</v>
      </c>
      <c r="EZV1794" s="62">
        <v>53131609</v>
      </c>
      <c r="EZW1794" s="62">
        <v>53131609</v>
      </c>
      <c r="EZX1794" s="62">
        <v>53131609</v>
      </c>
      <c r="EZY1794" s="62">
        <v>53131609</v>
      </c>
      <c r="EZZ1794" s="62">
        <v>53131609</v>
      </c>
      <c r="FAA1794" s="62">
        <v>53131609</v>
      </c>
      <c r="FAB1794" s="62">
        <v>53131609</v>
      </c>
      <c r="FAC1794" s="62">
        <v>53131609</v>
      </c>
      <c r="FAD1794" s="62">
        <v>53131609</v>
      </c>
      <c r="FAE1794" s="62">
        <v>53131609</v>
      </c>
      <c r="FAF1794" s="62">
        <v>53131609</v>
      </c>
      <c r="FAG1794" s="62">
        <v>53131609</v>
      </c>
      <c r="FAH1794" s="62">
        <v>53131609</v>
      </c>
      <c r="FAI1794" s="62">
        <v>53131609</v>
      </c>
      <c r="FAJ1794" s="62">
        <v>53131609</v>
      </c>
      <c r="FAK1794" s="62">
        <v>53131609</v>
      </c>
      <c r="FAL1794" s="62">
        <v>53131609</v>
      </c>
      <c r="FAM1794" s="62">
        <v>53131609</v>
      </c>
      <c r="FAN1794" s="62">
        <v>53131609</v>
      </c>
      <c r="FAO1794" s="62">
        <v>53131609</v>
      </c>
      <c r="FAP1794" s="62">
        <v>53131609</v>
      </c>
      <c r="FAQ1794" s="62">
        <v>53131609</v>
      </c>
      <c r="FAR1794" s="62">
        <v>53131609</v>
      </c>
      <c r="FAS1794" s="62">
        <v>53131609</v>
      </c>
      <c r="FAT1794" s="62">
        <v>53131609</v>
      </c>
      <c r="FAU1794" s="62">
        <v>53131609</v>
      </c>
      <c r="FAV1794" s="62">
        <v>53131609</v>
      </c>
      <c r="FAW1794" s="62">
        <v>53131609</v>
      </c>
      <c r="FAX1794" s="62">
        <v>53131609</v>
      </c>
      <c r="FAY1794" s="62">
        <v>53131609</v>
      </c>
      <c r="FAZ1794" s="62">
        <v>53131609</v>
      </c>
      <c r="FBA1794" s="62">
        <v>53131609</v>
      </c>
      <c r="FBB1794" s="62">
        <v>53131609</v>
      </c>
      <c r="FBC1794" s="62">
        <v>53131609</v>
      </c>
      <c r="FBD1794" s="62">
        <v>53131609</v>
      </c>
      <c r="FBE1794" s="62">
        <v>53131609</v>
      </c>
      <c r="FBF1794" s="62">
        <v>53131609</v>
      </c>
      <c r="FBG1794" s="62">
        <v>53131609</v>
      </c>
      <c r="FBH1794" s="62">
        <v>53131609</v>
      </c>
      <c r="FBI1794" s="62">
        <v>53131609</v>
      </c>
      <c r="FBJ1794" s="62">
        <v>53131609</v>
      </c>
      <c r="FBK1794" s="62">
        <v>53131609</v>
      </c>
      <c r="FBL1794" s="62">
        <v>53131609</v>
      </c>
      <c r="FBM1794" s="62">
        <v>53131609</v>
      </c>
      <c r="FBN1794" s="62">
        <v>53131609</v>
      </c>
      <c r="FBO1794" s="62">
        <v>53131609</v>
      </c>
      <c r="FBP1794" s="62">
        <v>53131609</v>
      </c>
      <c r="FBQ1794" s="62">
        <v>53131609</v>
      </c>
      <c r="FBR1794" s="62">
        <v>53131609</v>
      </c>
      <c r="FBS1794" s="62">
        <v>53131609</v>
      </c>
      <c r="FBT1794" s="62">
        <v>53131609</v>
      </c>
      <c r="FBU1794" s="62">
        <v>53131609</v>
      </c>
      <c r="FBV1794" s="62">
        <v>53131609</v>
      </c>
      <c r="FBW1794" s="62">
        <v>53131609</v>
      </c>
      <c r="FBX1794" s="62">
        <v>53131609</v>
      </c>
      <c r="FBY1794" s="62">
        <v>53131609</v>
      </c>
      <c r="FBZ1794" s="62">
        <v>53131609</v>
      </c>
      <c r="FCA1794" s="62">
        <v>53131609</v>
      </c>
      <c r="FCB1794" s="62">
        <v>53131609</v>
      </c>
      <c r="FCC1794" s="62">
        <v>53131609</v>
      </c>
      <c r="FCD1794" s="62">
        <v>53131609</v>
      </c>
      <c r="FCE1794" s="62">
        <v>53131609</v>
      </c>
      <c r="FCF1794" s="62">
        <v>53131609</v>
      </c>
      <c r="FCG1794" s="62">
        <v>53131609</v>
      </c>
      <c r="FCH1794" s="62">
        <v>53131609</v>
      </c>
      <c r="FCI1794" s="62">
        <v>53131609</v>
      </c>
      <c r="FCJ1794" s="62">
        <v>53131609</v>
      </c>
      <c r="FCK1794" s="62">
        <v>53131609</v>
      </c>
      <c r="FCL1794" s="62">
        <v>53131609</v>
      </c>
      <c r="FCM1794" s="62">
        <v>53131609</v>
      </c>
      <c r="FCN1794" s="62">
        <v>53131609</v>
      </c>
      <c r="FCO1794" s="62">
        <v>53131609</v>
      </c>
      <c r="FCP1794" s="62">
        <v>53131609</v>
      </c>
      <c r="FCQ1794" s="62">
        <v>53131609</v>
      </c>
      <c r="FCR1794" s="62">
        <v>53131609</v>
      </c>
      <c r="FCS1794" s="62">
        <v>53131609</v>
      </c>
      <c r="FCT1794" s="62">
        <v>53131609</v>
      </c>
      <c r="FCU1794" s="62">
        <v>53131609</v>
      </c>
      <c r="FCV1794" s="62">
        <v>53131609</v>
      </c>
      <c r="FCW1794" s="62">
        <v>53131609</v>
      </c>
      <c r="FCX1794" s="62">
        <v>53131609</v>
      </c>
      <c r="FCY1794" s="62">
        <v>53131609</v>
      </c>
      <c r="FCZ1794" s="62">
        <v>53131609</v>
      </c>
      <c r="FDA1794" s="62">
        <v>53131609</v>
      </c>
      <c r="FDB1794" s="62">
        <v>53131609</v>
      </c>
      <c r="FDC1794" s="62">
        <v>53131609</v>
      </c>
      <c r="FDD1794" s="62">
        <v>53131609</v>
      </c>
      <c r="FDE1794" s="62">
        <v>53131609</v>
      </c>
      <c r="FDF1794" s="62">
        <v>53131609</v>
      </c>
      <c r="FDG1794" s="62">
        <v>53131609</v>
      </c>
      <c r="FDH1794" s="62">
        <v>53131609</v>
      </c>
      <c r="FDI1794" s="62">
        <v>53131609</v>
      </c>
      <c r="FDJ1794" s="62">
        <v>53131609</v>
      </c>
      <c r="FDK1794" s="62">
        <v>53131609</v>
      </c>
      <c r="FDL1794" s="62">
        <v>53131609</v>
      </c>
      <c r="FDM1794" s="62">
        <v>53131609</v>
      </c>
      <c r="FDN1794" s="62">
        <v>53131609</v>
      </c>
      <c r="FDO1794" s="62">
        <v>53131609</v>
      </c>
      <c r="FDP1794" s="62">
        <v>53131609</v>
      </c>
      <c r="FDQ1794" s="62">
        <v>53131609</v>
      </c>
      <c r="FDR1794" s="62">
        <v>53131609</v>
      </c>
      <c r="FDS1794" s="62">
        <v>53131609</v>
      </c>
      <c r="FDT1794" s="62">
        <v>53131609</v>
      </c>
      <c r="FDU1794" s="62">
        <v>53131609</v>
      </c>
      <c r="FDV1794" s="62">
        <v>53131609</v>
      </c>
      <c r="FDW1794" s="62">
        <v>53131609</v>
      </c>
      <c r="FDX1794" s="62">
        <v>53131609</v>
      </c>
      <c r="FDY1794" s="62">
        <v>53131609</v>
      </c>
      <c r="FDZ1794" s="62">
        <v>53131609</v>
      </c>
      <c r="FEA1794" s="62">
        <v>53131609</v>
      </c>
      <c r="FEB1794" s="62">
        <v>53131609</v>
      </c>
      <c r="FEC1794" s="62">
        <v>53131609</v>
      </c>
      <c r="FED1794" s="62">
        <v>53131609</v>
      </c>
      <c r="FEE1794" s="62">
        <v>53131609</v>
      </c>
      <c r="FEF1794" s="62">
        <v>53131609</v>
      </c>
      <c r="FEG1794" s="62">
        <v>53131609</v>
      </c>
      <c r="FEH1794" s="62">
        <v>53131609</v>
      </c>
      <c r="FEI1794" s="62">
        <v>53131609</v>
      </c>
      <c r="FEJ1794" s="62">
        <v>53131609</v>
      </c>
      <c r="FEK1794" s="62">
        <v>53131609</v>
      </c>
      <c r="FEL1794" s="62">
        <v>53131609</v>
      </c>
      <c r="FEM1794" s="62">
        <v>53131609</v>
      </c>
      <c r="FEN1794" s="62">
        <v>53131609</v>
      </c>
      <c r="FEO1794" s="62">
        <v>53131609</v>
      </c>
      <c r="FEP1794" s="62">
        <v>53131609</v>
      </c>
      <c r="FEQ1794" s="62">
        <v>53131609</v>
      </c>
      <c r="FER1794" s="62">
        <v>53131609</v>
      </c>
      <c r="FES1794" s="62">
        <v>53131609</v>
      </c>
      <c r="FET1794" s="62">
        <v>53131609</v>
      </c>
      <c r="FEU1794" s="62">
        <v>53131609</v>
      </c>
      <c r="FEV1794" s="62">
        <v>53131609</v>
      </c>
      <c r="FEW1794" s="62">
        <v>53131609</v>
      </c>
      <c r="FEX1794" s="62">
        <v>53131609</v>
      </c>
      <c r="FEY1794" s="62">
        <v>53131609</v>
      </c>
      <c r="FEZ1794" s="62">
        <v>53131609</v>
      </c>
      <c r="FFA1794" s="62">
        <v>53131609</v>
      </c>
      <c r="FFB1794" s="62">
        <v>53131609</v>
      </c>
      <c r="FFC1794" s="62">
        <v>53131609</v>
      </c>
      <c r="FFD1794" s="62">
        <v>53131609</v>
      </c>
      <c r="FFE1794" s="62">
        <v>53131609</v>
      </c>
      <c r="FFF1794" s="62">
        <v>53131609</v>
      </c>
      <c r="FFG1794" s="62">
        <v>53131609</v>
      </c>
      <c r="FFH1794" s="62">
        <v>53131609</v>
      </c>
      <c r="FFI1794" s="62">
        <v>53131609</v>
      </c>
      <c r="FFJ1794" s="62">
        <v>53131609</v>
      </c>
      <c r="FFK1794" s="62">
        <v>53131609</v>
      </c>
      <c r="FFL1794" s="62">
        <v>53131609</v>
      </c>
      <c r="FFM1794" s="62">
        <v>53131609</v>
      </c>
      <c r="FFN1794" s="62">
        <v>53131609</v>
      </c>
      <c r="FFO1794" s="62">
        <v>53131609</v>
      </c>
      <c r="FFP1794" s="62">
        <v>53131609</v>
      </c>
      <c r="FFQ1794" s="62">
        <v>53131609</v>
      </c>
      <c r="FFR1794" s="62">
        <v>53131609</v>
      </c>
      <c r="FFS1794" s="62">
        <v>53131609</v>
      </c>
      <c r="FFT1794" s="62">
        <v>53131609</v>
      </c>
      <c r="FFU1794" s="62">
        <v>53131609</v>
      </c>
      <c r="FFV1794" s="62">
        <v>53131609</v>
      </c>
      <c r="FFW1794" s="62">
        <v>53131609</v>
      </c>
      <c r="FFX1794" s="62">
        <v>53131609</v>
      </c>
      <c r="FFY1794" s="62">
        <v>53131609</v>
      </c>
      <c r="FFZ1794" s="62">
        <v>53131609</v>
      </c>
      <c r="FGA1794" s="62">
        <v>53131609</v>
      </c>
      <c r="FGB1794" s="62">
        <v>53131609</v>
      </c>
      <c r="FGC1794" s="62">
        <v>53131609</v>
      </c>
      <c r="FGD1794" s="62">
        <v>53131609</v>
      </c>
      <c r="FGE1794" s="62">
        <v>53131609</v>
      </c>
      <c r="FGF1794" s="62">
        <v>53131609</v>
      </c>
      <c r="FGG1794" s="62">
        <v>53131609</v>
      </c>
      <c r="FGH1794" s="62">
        <v>53131609</v>
      </c>
      <c r="FGI1794" s="62">
        <v>53131609</v>
      </c>
      <c r="FGJ1794" s="62">
        <v>53131609</v>
      </c>
      <c r="FGK1794" s="62">
        <v>53131609</v>
      </c>
      <c r="FGL1794" s="62">
        <v>53131609</v>
      </c>
      <c r="FGM1794" s="62">
        <v>53131609</v>
      </c>
      <c r="FGN1794" s="62">
        <v>53131609</v>
      </c>
      <c r="FGO1794" s="62">
        <v>53131609</v>
      </c>
      <c r="FGP1794" s="62">
        <v>53131609</v>
      </c>
      <c r="FGQ1794" s="62">
        <v>53131609</v>
      </c>
      <c r="FGR1794" s="62">
        <v>53131609</v>
      </c>
      <c r="FGS1794" s="62">
        <v>53131609</v>
      </c>
      <c r="FGT1794" s="62">
        <v>53131609</v>
      </c>
      <c r="FGU1794" s="62">
        <v>53131609</v>
      </c>
      <c r="FGV1794" s="62">
        <v>53131609</v>
      </c>
      <c r="FGW1794" s="62">
        <v>53131609</v>
      </c>
      <c r="FGX1794" s="62">
        <v>53131609</v>
      </c>
      <c r="FGY1794" s="62">
        <v>53131609</v>
      </c>
      <c r="FGZ1794" s="62">
        <v>53131609</v>
      </c>
      <c r="FHA1794" s="62">
        <v>53131609</v>
      </c>
      <c r="FHB1794" s="62">
        <v>53131609</v>
      </c>
      <c r="FHC1794" s="62">
        <v>53131609</v>
      </c>
      <c r="FHD1794" s="62">
        <v>53131609</v>
      </c>
      <c r="FHE1794" s="62">
        <v>53131609</v>
      </c>
      <c r="FHF1794" s="62">
        <v>53131609</v>
      </c>
      <c r="FHG1794" s="62">
        <v>53131609</v>
      </c>
      <c r="FHH1794" s="62">
        <v>53131609</v>
      </c>
      <c r="FHI1794" s="62">
        <v>53131609</v>
      </c>
      <c r="FHJ1794" s="62">
        <v>53131609</v>
      </c>
      <c r="FHK1794" s="62">
        <v>53131609</v>
      </c>
      <c r="FHL1794" s="62">
        <v>53131609</v>
      </c>
      <c r="FHM1794" s="62">
        <v>53131609</v>
      </c>
      <c r="FHN1794" s="62">
        <v>53131609</v>
      </c>
      <c r="FHO1794" s="62">
        <v>53131609</v>
      </c>
      <c r="FHP1794" s="62">
        <v>53131609</v>
      </c>
      <c r="FHQ1794" s="62">
        <v>53131609</v>
      </c>
      <c r="FHR1794" s="62">
        <v>53131609</v>
      </c>
      <c r="FHS1794" s="62">
        <v>53131609</v>
      </c>
      <c r="FHT1794" s="62">
        <v>53131609</v>
      </c>
      <c r="FHU1794" s="62">
        <v>53131609</v>
      </c>
      <c r="FHV1794" s="62">
        <v>53131609</v>
      </c>
      <c r="FHW1794" s="62">
        <v>53131609</v>
      </c>
      <c r="FHX1794" s="62">
        <v>53131609</v>
      </c>
      <c r="FHY1794" s="62">
        <v>53131609</v>
      </c>
      <c r="FHZ1794" s="62">
        <v>53131609</v>
      </c>
      <c r="FIA1794" s="62">
        <v>53131609</v>
      </c>
      <c r="FIB1794" s="62">
        <v>53131609</v>
      </c>
      <c r="FIC1794" s="62">
        <v>53131609</v>
      </c>
      <c r="FID1794" s="62">
        <v>53131609</v>
      </c>
      <c r="FIE1794" s="62">
        <v>53131609</v>
      </c>
      <c r="FIF1794" s="62">
        <v>53131609</v>
      </c>
      <c r="FIG1794" s="62">
        <v>53131609</v>
      </c>
      <c r="FIH1794" s="62">
        <v>53131609</v>
      </c>
      <c r="FII1794" s="62">
        <v>53131609</v>
      </c>
      <c r="FIJ1794" s="62">
        <v>53131609</v>
      </c>
      <c r="FIK1794" s="62">
        <v>53131609</v>
      </c>
      <c r="FIL1794" s="62">
        <v>53131609</v>
      </c>
      <c r="FIM1794" s="62">
        <v>53131609</v>
      </c>
      <c r="FIN1794" s="62">
        <v>53131609</v>
      </c>
      <c r="FIO1794" s="62">
        <v>53131609</v>
      </c>
      <c r="FIP1794" s="62">
        <v>53131609</v>
      </c>
      <c r="FIQ1794" s="62">
        <v>53131609</v>
      </c>
      <c r="FIR1794" s="62">
        <v>53131609</v>
      </c>
      <c r="FIS1794" s="62">
        <v>53131609</v>
      </c>
      <c r="FIT1794" s="62">
        <v>53131609</v>
      </c>
      <c r="FIU1794" s="62">
        <v>53131609</v>
      </c>
      <c r="FIV1794" s="62">
        <v>53131609</v>
      </c>
      <c r="FIW1794" s="62">
        <v>53131609</v>
      </c>
      <c r="FIX1794" s="62">
        <v>53131609</v>
      </c>
      <c r="FIY1794" s="62">
        <v>53131609</v>
      </c>
      <c r="FIZ1794" s="62">
        <v>53131609</v>
      </c>
      <c r="FJA1794" s="62">
        <v>53131609</v>
      </c>
      <c r="FJB1794" s="62">
        <v>53131609</v>
      </c>
      <c r="FJC1794" s="62">
        <v>53131609</v>
      </c>
      <c r="FJD1794" s="62">
        <v>53131609</v>
      </c>
      <c r="FJE1794" s="62">
        <v>53131609</v>
      </c>
      <c r="FJF1794" s="62">
        <v>53131609</v>
      </c>
      <c r="FJG1794" s="62">
        <v>53131609</v>
      </c>
      <c r="FJH1794" s="62">
        <v>53131609</v>
      </c>
      <c r="FJI1794" s="62">
        <v>53131609</v>
      </c>
      <c r="FJJ1794" s="62">
        <v>53131609</v>
      </c>
      <c r="FJK1794" s="62">
        <v>53131609</v>
      </c>
      <c r="FJL1794" s="62">
        <v>53131609</v>
      </c>
      <c r="FJM1794" s="62">
        <v>53131609</v>
      </c>
      <c r="FJN1794" s="62">
        <v>53131609</v>
      </c>
      <c r="FJO1794" s="62">
        <v>53131609</v>
      </c>
      <c r="FJP1794" s="62">
        <v>53131609</v>
      </c>
      <c r="FJQ1794" s="62">
        <v>53131609</v>
      </c>
      <c r="FJR1794" s="62">
        <v>53131609</v>
      </c>
      <c r="FJS1794" s="62">
        <v>53131609</v>
      </c>
      <c r="FJT1794" s="62">
        <v>53131609</v>
      </c>
      <c r="FJU1794" s="62">
        <v>53131609</v>
      </c>
      <c r="FJV1794" s="62">
        <v>53131609</v>
      </c>
      <c r="FJW1794" s="62">
        <v>53131609</v>
      </c>
      <c r="FJX1794" s="62">
        <v>53131609</v>
      </c>
      <c r="FJY1794" s="62">
        <v>53131609</v>
      </c>
      <c r="FJZ1794" s="62">
        <v>53131609</v>
      </c>
      <c r="FKA1794" s="62">
        <v>53131609</v>
      </c>
      <c r="FKB1794" s="62">
        <v>53131609</v>
      </c>
      <c r="FKC1794" s="62">
        <v>53131609</v>
      </c>
      <c r="FKD1794" s="62">
        <v>53131609</v>
      </c>
      <c r="FKE1794" s="62">
        <v>53131609</v>
      </c>
      <c r="FKF1794" s="62">
        <v>53131609</v>
      </c>
      <c r="FKG1794" s="62">
        <v>53131609</v>
      </c>
      <c r="FKH1794" s="62">
        <v>53131609</v>
      </c>
      <c r="FKI1794" s="62">
        <v>53131609</v>
      </c>
      <c r="FKJ1794" s="62">
        <v>53131609</v>
      </c>
      <c r="FKK1794" s="62">
        <v>53131609</v>
      </c>
      <c r="FKL1794" s="62">
        <v>53131609</v>
      </c>
      <c r="FKM1794" s="62">
        <v>53131609</v>
      </c>
      <c r="FKN1794" s="62">
        <v>53131609</v>
      </c>
      <c r="FKO1794" s="62">
        <v>53131609</v>
      </c>
      <c r="FKP1794" s="62">
        <v>53131609</v>
      </c>
      <c r="FKQ1794" s="62">
        <v>53131609</v>
      </c>
      <c r="FKR1794" s="62">
        <v>53131609</v>
      </c>
      <c r="FKS1794" s="62">
        <v>53131609</v>
      </c>
      <c r="FKT1794" s="62">
        <v>53131609</v>
      </c>
      <c r="FKU1794" s="62">
        <v>53131609</v>
      </c>
      <c r="FKV1794" s="62">
        <v>53131609</v>
      </c>
      <c r="FKW1794" s="62">
        <v>53131609</v>
      </c>
      <c r="FKX1794" s="62">
        <v>53131609</v>
      </c>
      <c r="FKY1794" s="62">
        <v>53131609</v>
      </c>
      <c r="FKZ1794" s="62">
        <v>53131609</v>
      </c>
      <c r="FLA1794" s="62">
        <v>53131609</v>
      </c>
      <c r="FLB1794" s="62">
        <v>53131609</v>
      </c>
      <c r="FLC1794" s="62">
        <v>53131609</v>
      </c>
      <c r="FLD1794" s="62">
        <v>53131609</v>
      </c>
      <c r="FLE1794" s="62">
        <v>53131609</v>
      </c>
      <c r="FLF1794" s="62">
        <v>53131609</v>
      </c>
      <c r="FLG1794" s="62">
        <v>53131609</v>
      </c>
      <c r="FLH1794" s="62">
        <v>53131609</v>
      </c>
      <c r="FLI1794" s="62">
        <v>53131609</v>
      </c>
      <c r="FLJ1794" s="62">
        <v>53131609</v>
      </c>
      <c r="FLK1794" s="62">
        <v>53131609</v>
      </c>
      <c r="FLL1794" s="62">
        <v>53131609</v>
      </c>
      <c r="FLM1794" s="62">
        <v>53131609</v>
      </c>
      <c r="FLN1794" s="62">
        <v>53131609</v>
      </c>
      <c r="FLO1794" s="62">
        <v>53131609</v>
      </c>
      <c r="FLP1794" s="62">
        <v>53131609</v>
      </c>
      <c r="FLQ1794" s="62">
        <v>53131609</v>
      </c>
      <c r="FLR1794" s="62">
        <v>53131609</v>
      </c>
      <c r="FLS1794" s="62">
        <v>53131609</v>
      </c>
      <c r="FLT1794" s="62">
        <v>53131609</v>
      </c>
      <c r="FLU1794" s="62">
        <v>53131609</v>
      </c>
      <c r="FLV1794" s="62">
        <v>53131609</v>
      </c>
      <c r="FLW1794" s="62">
        <v>53131609</v>
      </c>
      <c r="FLX1794" s="62">
        <v>53131609</v>
      </c>
      <c r="FLY1794" s="62">
        <v>53131609</v>
      </c>
      <c r="FLZ1794" s="62">
        <v>53131609</v>
      </c>
      <c r="FMA1794" s="62">
        <v>53131609</v>
      </c>
      <c r="FMB1794" s="62">
        <v>53131609</v>
      </c>
      <c r="FMC1794" s="62">
        <v>53131609</v>
      </c>
      <c r="FMD1794" s="62">
        <v>53131609</v>
      </c>
      <c r="FME1794" s="62">
        <v>53131609</v>
      </c>
      <c r="FMF1794" s="62">
        <v>53131609</v>
      </c>
      <c r="FMG1794" s="62">
        <v>53131609</v>
      </c>
      <c r="FMH1794" s="62">
        <v>53131609</v>
      </c>
      <c r="FMI1794" s="62">
        <v>53131609</v>
      </c>
      <c r="FMJ1794" s="62">
        <v>53131609</v>
      </c>
      <c r="FMK1794" s="62">
        <v>53131609</v>
      </c>
      <c r="FML1794" s="62">
        <v>53131609</v>
      </c>
      <c r="FMM1794" s="62">
        <v>53131609</v>
      </c>
      <c r="FMN1794" s="62">
        <v>53131609</v>
      </c>
      <c r="FMO1794" s="62">
        <v>53131609</v>
      </c>
      <c r="FMP1794" s="62">
        <v>53131609</v>
      </c>
      <c r="FMQ1794" s="62">
        <v>53131609</v>
      </c>
      <c r="FMR1794" s="62">
        <v>53131609</v>
      </c>
      <c r="FMS1794" s="62">
        <v>53131609</v>
      </c>
      <c r="FMT1794" s="62">
        <v>53131609</v>
      </c>
      <c r="FMU1794" s="62">
        <v>53131609</v>
      </c>
      <c r="FMV1794" s="62">
        <v>53131609</v>
      </c>
      <c r="FMW1794" s="62">
        <v>53131609</v>
      </c>
      <c r="FMX1794" s="62">
        <v>53131609</v>
      </c>
      <c r="FMY1794" s="62">
        <v>53131609</v>
      </c>
      <c r="FMZ1794" s="62">
        <v>53131609</v>
      </c>
      <c r="FNA1794" s="62">
        <v>53131609</v>
      </c>
      <c r="FNB1794" s="62">
        <v>53131609</v>
      </c>
      <c r="FNC1794" s="62">
        <v>53131609</v>
      </c>
      <c r="FND1794" s="62">
        <v>53131609</v>
      </c>
      <c r="FNE1794" s="62">
        <v>53131609</v>
      </c>
      <c r="FNF1794" s="62">
        <v>53131609</v>
      </c>
      <c r="FNG1794" s="62">
        <v>53131609</v>
      </c>
      <c r="FNH1794" s="62">
        <v>53131609</v>
      </c>
      <c r="FNI1794" s="62">
        <v>53131609</v>
      </c>
      <c r="FNJ1794" s="62">
        <v>53131609</v>
      </c>
      <c r="FNK1794" s="62">
        <v>53131609</v>
      </c>
      <c r="FNL1794" s="62">
        <v>53131609</v>
      </c>
      <c r="FNM1794" s="62">
        <v>53131609</v>
      </c>
      <c r="FNN1794" s="62">
        <v>53131609</v>
      </c>
      <c r="FNO1794" s="62">
        <v>53131609</v>
      </c>
      <c r="FNP1794" s="62">
        <v>53131609</v>
      </c>
      <c r="FNQ1794" s="62">
        <v>53131609</v>
      </c>
      <c r="FNR1794" s="62">
        <v>53131609</v>
      </c>
      <c r="FNS1794" s="62">
        <v>53131609</v>
      </c>
      <c r="FNT1794" s="62">
        <v>53131609</v>
      </c>
      <c r="FNU1794" s="62">
        <v>53131609</v>
      </c>
      <c r="FNV1794" s="62">
        <v>53131609</v>
      </c>
      <c r="FNW1794" s="62">
        <v>53131609</v>
      </c>
      <c r="FNX1794" s="62">
        <v>53131609</v>
      </c>
      <c r="FNY1794" s="62">
        <v>53131609</v>
      </c>
      <c r="FNZ1794" s="62">
        <v>53131609</v>
      </c>
      <c r="FOA1794" s="62">
        <v>53131609</v>
      </c>
      <c r="FOB1794" s="62">
        <v>53131609</v>
      </c>
      <c r="FOC1794" s="62">
        <v>53131609</v>
      </c>
      <c r="FOD1794" s="62">
        <v>53131609</v>
      </c>
      <c r="FOE1794" s="62">
        <v>53131609</v>
      </c>
      <c r="FOF1794" s="62">
        <v>53131609</v>
      </c>
      <c r="FOG1794" s="62">
        <v>53131609</v>
      </c>
      <c r="FOH1794" s="62">
        <v>53131609</v>
      </c>
      <c r="FOI1794" s="62">
        <v>53131609</v>
      </c>
      <c r="FOJ1794" s="62">
        <v>53131609</v>
      </c>
      <c r="FOK1794" s="62">
        <v>53131609</v>
      </c>
      <c r="FOL1794" s="62">
        <v>53131609</v>
      </c>
      <c r="FOM1794" s="62">
        <v>53131609</v>
      </c>
      <c r="FON1794" s="62">
        <v>53131609</v>
      </c>
      <c r="FOO1794" s="62">
        <v>53131609</v>
      </c>
      <c r="FOP1794" s="62">
        <v>53131609</v>
      </c>
      <c r="FOQ1794" s="62">
        <v>53131609</v>
      </c>
      <c r="FOR1794" s="62">
        <v>53131609</v>
      </c>
      <c r="FOS1794" s="62">
        <v>53131609</v>
      </c>
      <c r="FOT1794" s="62">
        <v>53131609</v>
      </c>
      <c r="FOU1794" s="62">
        <v>53131609</v>
      </c>
      <c r="FOV1794" s="62">
        <v>53131609</v>
      </c>
      <c r="FOW1794" s="62">
        <v>53131609</v>
      </c>
      <c r="FOX1794" s="62">
        <v>53131609</v>
      </c>
      <c r="FOY1794" s="62">
        <v>53131609</v>
      </c>
      <c r="FOZ1794" s="62">
        <v>53131609</v>
      </c>
      <c r="FPA1794" s="62">
        <v>53131609</v>
      </c>
      <c r="FPB1794" s="62">
        <v>53131609</v>
      </c>
      <c r="FPC1794" s="62">
        <v>53131609</v>
      </c>
      <c r="FPD1794" s="62">
        <v>53131609</v>
      </c>
      <c r="FPE1794" s="62">
        <v>53131609</v>
      </c>
      <c r="FPF1794" s="62">
        <v>53131609</v>
      </c>
      <c r="FPG1794" s="62">
        <v>53131609</v>
      </c>
      <c r="FPH1794" s="62">
        <v>53131609</v>
      </c>
      <c r="FPI1794" s="62">
        <v>53131609</v>
      </c>
      <c r="FPJ1794" s="62">
        <v>53131609</v>
      </c>
      <c r="FPK1794" s="62">
        <v>53131609</v>
      </c>
      <c r="FPL1794" s="62">
        <v>53131609</v>
      </c>
      <c r="FPM1794" s="62">
        <v>53131609</v>
      </c>
      <c r="FPN1794" s="62">
        <v>53131609</v>
      </c>
      <c r="FPO1794" s="62">
        <v>53131609</v>
      </c>
      <c r="FPP1794" s="62">
        <v>53131609</v>
      </c>
      <c r="FPQ1794" s="62">
        <v>53131609</v>
      </c>
      <c r="FPR1794" s="62">
        <v>53131609</v>
      </c>
      <c r="FPS1794" s="62">
        <v>53131609</v>
      </c>
      <c r="FPT1794" s="62">
        <v>53131609</v>
      </c>
      <c r="FPU1794" s="62">
        <v>53131609</v>
      </c>
      <c r="FPV1794" s="62">
        <v>53131609</v>
      </c>
      <c r="FPW1794" s="62">
        <v>53131609</v>
      </c>
      <c r="FPX1794" s="62">
        <v>53131609</v>
      </c>
      <c r="FPY1794" s="62">
        <v>53131609</v>
      </c>
      <c r="FPZ1794" s="62">
        <v>53131609</v>
      </c>
      <c r="FQA1794" s="62">
        <v>53131609</v>
      </c>
      <c r="FQB1794" s="62">
        <v>53131609</v>
      </c>
      <c r="FQC1794" s="62">
        <v>53131609</v>
      </c>
      <c r="FQD1794" s="62">
        <v>53131609</v>
      </c>
      <c r="FQE1794" s="62">
        <v>53131609</v>
      </c>
      <c r="FQF1794" s="62">
        <v>53131609</v>
      </c>
      <c r="FQG1794" s="62">
        <v>53131609</v>
      </c>
      <c r="FQH1794" s="62">
        <v>53131609</v>
      </c>
      <c r="FQI1794" s="62">
        <v>53131609</v>
      </c>
      <c r="FQJ1794" s="62">
        <v>53131609</v>
      </c>
      <c r="FQK1794" s="62">
        <v>53131609</v>
      </c>
      <c r="FQL1794" s="62">
        <v>53131609</v>
      </c>
      <c r="FQM1794" s="62">
        <v>53131609</v>
      </c>
      <c r="FQN1794" s="62">
        <v>53131609</v>
      </c>
      <c r="FQO1794" s="62">
        <v>53131609</v>
      </c>
      <c r="FQP1794" s="62">
        <v>53131609</v>
      </c>
      <c r="FQQ1794" s="62">
        <v>53131609</v>
      </c>
      <c r="FQR1794" s="62">
        <v>53131609</v>
      </c>
      <c r="FQS1794" s="62">
        <v>53131609</v>
      </c>
      <c r="FQT1794" s="62">
        <v>53131609</v>
      </c>
      <c r="FQU1794" s="62">
        <v>53131609</v>
      </c>
      <c r="FQV1794" s="62">
        <v>53131609</v>
      </c>
      <c r="FQW1794" s="62">
        <v>53131609</v>
      </c>
      <c r="FQX1794" s="62">
        <v>53131609</v>
      </c>
      <c r="FQY1794" s="62">
        <v>53131609</v>
      </c>
      <c r="FQZ1794" s="62">
        <v>53131609</v>
      </c>
      <c r="FRA1794" s="62">
        <v>53131609</v>
      </c>
      <c r="FRB1794" s="62">
        <v>53131609</v>
      </c>
      <c r="FRC1794" s="62">
        <v>53131609</v>
      </c>
      <c r="FRD1794" s="62">
        <v>53131609</v>
      </c>
      <c r="FRE1794" s="62">
        <v>53131609</v>
      </c>
      <c r="FRF1794" s="62">
        <v>53131609</v>
      </c>
      <c r="FRG1794" s="62">
        <v>53131609</v>
      </c>
      <c r="FRH1794" s="62">
        <v>53131609</v>
      </c>
      <c r="FRI1794" s="62">
        <v>53131609</v>
      </c>
      <c r="FRJ1794" s="62">
        <v>53131609</v>
      </c>
      <c r="FRK1794" s="62">
        <v>53131609</v>
      </c>
      <c r="FRL1794" s="62">
        <v>53131609</v>
      </c>
      <c r="FRM1794" s="62">
        <v>53131609</v>
      </c>
      <c r="FRN1794" s="62">
        <v>53131609</v>
      </c>
      <c r="FRO1794" s="62">
        <v>53131609</v>
      </c>
      <c r="FRP1794" s="62">
        <v>53131609</v>
      </c>
      <c r="FRQ1794" s="62">
        <v>53131609</v>
      </c>
      <c r="FRR1794" s="62">
        <v>53131609</v>
      </c>
      <c r="FRS1794" s="62">
        <v>53131609</v>
      </c>
      <c r="FRT1794" s="62">
        <v>53131609</v>
      </c>
      <c r="FRU1794" s="62">
        <v>53131609</v>
      </c>
      <c r="FRV1794" s="62">
        <v>53131609</v>
      </c>
      <c r="FRW1794" s="62">
        <v>53131609</v>
      </c>
      <c r="FRX1794" s="62">
        <v>53131609</v>
      </c>
      <c r="FRY1794" s="62">
        <v>53131609</v>
      </c>
      <c r="FRZ1794" s="62">
        <v>53131609</v>
      </c>
      <c r="FSA1794" s="62">
        <v>53131609</v>
      </c>
      <c r="FSB1794" s="62">
        <v>53131609</v>
      </c>
      <c r="FSC1794" s="62">
        <v>53131609</v>
      </c>
      <c r="FSD1794" s="62">
        <v>53131609</v>
      </c>
      <c r="FSE1794" s="62">
        <v>53131609</v>
      </c>
      <c r="FSF1794" s="62">
        <v>53131609</v>
      </c>
      <c r="FSG1794" s="62">
        <v>53131609</v>
      </c>
      <c r="FSH1794" s="62">
        <v>53131609</v>
      </c>
      <c r="FSI1794" s="62">
        <v>53131609</v>
      </c>
      <c r="FSJ1794" s="62">
        <v>53131609</v>
      </c>
      <c r="FSK1794" s="62">
        <v>53131609</v>
      </c>
      <c r="FSL1794" s="62">
        <v>53131609</v>
      </c>
      <c r="FSM1794" s="62">
        <v>53131609</v>
      </c>
      <c r="FSN1794" s="62">
        <v>53131609</v>
      </c>
      <c r="FSO1794" s="62">
        <v>53131609</v>
      </c>
      <c r="FSP1794" s="62">
        <v>53131609</v>
      </c>
      <c r="FSQ1794" s="62">
        <v>53131609</v>
      </c>
      <c r="FSR1794" s="62">
        <v>53131609</v>
      </c>
      <c r="FSS1794" s="62">
        <v>53131609</v>
      </c>
      <c r="FST1794" s="62">
        <v>53131609</v>
      </c>
      <c r="FSU1794" s="62">
        <v>53131609</v>
      </c>
      <c r="FSV1794" s="62">
        <v>53131609</v>
      </c>
      <c r="FSW1794" s="62">
        <v>53131609</v>
      </c>
      <c r="FSX1794" s="62">
        <v>53131609</v>
      </c>
      <c r="FSY1794" s="62">
        <v>53131609</v>
      </c>
      <c r="FSZ1794" s="62">
        <v>53131609</v>
      </c>
      <c r="FTA1794" s="62">
        <v>53131609</v>
      </c>
      <c r="FTB1794" s="62">
        <v>53131609</v>
      </c>
      <c r="FTC1794" s="62">
        <v>53131609</v>
      </c>
      <c r="FTD1794" s="62">
        <v>53131609</v>
      </c>
      <c r="FTE1794" s="62">
        <v>53131609</v>
      </c>
      <c r="FTF1794" s="62">
        <v>53131609</v>
      </c>
      <c r="FTG1794" s="62">
        <v>53131609</v>
      </c>
      <c r="FTH1794" s="62">
        <v>53131609</v>
      </c>
      <c r="FTI1794" s="62">
        <v>53131609</v>
      </c>
      <c r="FTJ1794" s="62">
        <v>53131609</v>
      </c>
      <c r="FTK1794" s="62">
        <v>53131609</v>
      </c>
      <c r="FTL1794" s="62">
        <v>53131609</v>
      </c>
      <c r="FTM1794" s="62">
        <v>53131609</v>
      </c>
      <c r="FTN1794" s="62">
        <v>53131609</v>
      </c>
      <c r="FTO1794" s="62">
        <v>53131609</v>
      </c>
      <c r="FTP1794" s="62">
        <v>53131609</v>
      </c>
      <c r="FTQ1794" s="62">
        <v>53131609</v>
      </c>
      <c r="FTR1794" s="62">
        <v>53131609</v>
      </c>
      <c r="FTS1794" s="62">
        <v>53131609</v>
      </c>
      <c r="FTT1794" s="62">
        <v>53131609</v>
      </c>
      <c r="FTU1794" s="62">
        <v>53131609</v>
      </c>
      <c r="FTV1794" s="62">
        <v>53131609</v>
      </c>
      <c r="FTW1794" s="62">
        <v>53131609</v>
      </c>
      <c r="FTX1794" s="62">
        <v>53131609</v>
      </c>
      <c r="FTY1794" s="62">
        <v>53131609</v>
      </c>
      <c r="FTZ1794" s="62">
        <v>53131609</v>
      </c>
      <c r="FUA1794" s="62">
        <v>53131609</v>
      </c>
      <c r="FUB1794" s="62">
        <v>53131609</v>
      </c>
      <c r="FUC1794" s="62">
        <v>53131609</v>
      </c>
      <c r="FUD1794" s="62">
        <v>53131609</v>
      </c>
      <c r="FUE1794" s="62">
        <v>53131609</v>
      </c>
      <c r="FUF1794" s="62">
        <v>53131609</v>
      </c>
      <c r="FUG1794" s="62">
        <v>53131609</v>
      </c>
      <c r="FUH1794" s="62">
        <v>53131609</v>
      </c>
      <c r="FUI1794" s="62">
        <v>53131609</v>
      </c>
      <c r="FUJ1794" s="62">
        <v>53131609</v>
      </c>
      <c r="FUK1794" s="62">
        <v>53131609</v>
      </c>
      <c r="FUL1794" s="62">
        <v>53131609</v>
      </c>
      <c r="FUM1794" s="62">
        <v>53131609</v>
      </c>
      <c r="FUN1794" s="62">
        <v>53131609</v>
      </c>
      <c r="FUO1794" s="62">
        <v>53131609</v>
      </c>
      <c r="FUP1794" s="62">
        <v>53131609</v>
      </c>
      <c r="FUQ1794" s="62">
        <v>53131609</v>
      </c>
      <c r="FUR1794" s="62">
        <v>53131609</v>
      </c>
      <c r="FUS1794" s="62">
        <v>53131609</v>
      </c>
      <c r="FUT1794" s="62">
        <v>53131609</v>
      </c>
      <c r="FUU1794" s="62">
        <v>53131609</v>
      </c>
      <c r="FUV1794" s="62">
        <v>53131609</v>
      </c>
      <c r="FUW1794" s="62">
        <v>53131609</v>
      </c>
      <c r="FUX1794" s="62">
        <v>53131609</v>
      </c>
      <c r="FUY1794" s="62">
        <v>53131609</v>
      </c>
      <c r="FUZ1794" s="62">
        <v>53131609</v>
      </c>
      <c r="FVA1794" s="62">
        <v>53131609</v>
      </c>
      <c r="FVB1794" s="62">
        <v>53131609</v>
      </c>
      <c r="FVC1794" s="62">
        <v>53131609</v>
      </c>
      <c r="FVD1794" s="62">
        <v>53131609</v>
      </c>
      <c r="FVE1794" s="62">
        <v>53131609</v>
      </c>
      <c r="FVF1794" s="62">
        <v>53131609</v>
      </c>
      <c r="FVG1794" s="62">
        <v>53131609</v>
      </c>
      <c r="FVH1794" s="62">
        <v>53131609</v>
      </c>
      <c r="FVI1794" s="62">
        <v>53131609</v>
      </c>
      <c r="FVJ1794" s="62">
        <v>53131609</v>
      </c>
      <c r="FVK1794" s="62">
        <v>53131609</v>
      </c>
      <c r="FVL1794" s="62">
        <v>53131609</v>
      </c>
      <c r="FVM1794" s="62">
        <v>53131609</v>
      </c>
      <c r="FVN1794" s="62">
        <v>53131609</v>
      </c>
      <c r="FVO1794" s="62">
        <v>53131609</v>
      </c>
      <c r="FVP1794" s="62">
        <v>53131609</v>
      </c>
      <c r="FVQ1794" s="62">
        <v>53131609</v>
      </c>
      <c r="FVR1794" s="62">
        <v>53131609</v>
      </c>
      <c r="FVS1794" s="62">
        <v>53131609</v>
      </c>
      <c r="FVT1794" s="62">
        <v>53131609</v>
      </c>
      <c r="FVU1794" s="62">
        <v>53131609</v>
      </c>
      <c r="FVV1794" s="62">
        <v>53131609</v>
      </c>
      <c r="FVW1794" s="62">
        <v>53131609</v>
      </c>
      <c r="FVX1794" s="62">
        <v>53131609</v>
      </c>
      <c r="FVY1794" s="62">
        <v>53131609</v>
      </c>
      <c r="FVZ1794" s="62">
        <v>53131609</v>
      </c>
      <c r="FWA1794" s="62">
        <v>53131609</v>
      </c>
      <c r="FWB1794" s="62">
        <v>53131609</v>
      </c>
      <c r="FWC1794" s="62">
        <v>53131609</v>
      </c>
      <c r="FWD1794" s="62">
        <v>53131609</v>
      </c>
      <c r="FWE1794" s="62">
        <v>53131609</v>
      </c>
      <c r="FWF1794" s="62">
        <v>53131609</v>
      </c>
      <c r="FWG1794" s="62">
        <v>53131609</v>
      </c>
      <c r="FWH1794" s="62">
        <v>53131609</v>
      </c>
      <c r="FWI1794" s="62">
        <v>53131609</v>
      </c>
      <c r="FWJ1794" s="62">
        <v>53131609</v>
      </c>
      <c r="FWK1794" s="62">
        <v>53131609</v>
      </c>
      <c r="FWL1794" s="62">
        <v>53131609</v>
      </c>
      <c r="FWM1794" s="62">
        <v>53131609</v>
      </c>
      <c r="FWN1794" s="62">
        <v>53131609</v>
      </c>
      <c r="FWO1794" s="62">
        <v>53131609</v>
      </c>
      <c r="FWP1794" s="62">
        <v>53131609</v>
      </c>
      <c r="FWQ1794" s="62">
        <v>53131609</v>
      </c>
      <c r="FWR1794" s="62">
        <v>53131609</v>
      </c>
      <c r="FWS1794" s="62">
        <v>53131609</v>
      </c>
      <c r="FWT1794" s="62">
        <v>53131609</v>
      </c>
      <c r="FWU1794" s="62">
        <v>53131609</v>
      </c>
      <c r="FWV1794" s="62">
        <v>53131609</v>
      </c>
      <c r="FWW1794" s="62">
        <v>53131609</v>
      </c>
      <c r="FWX1794" s="62">
        <v>53131609</v>
      </c>
      <c r="FWY1794" s="62">
        <v>53131609</v>
      </c>
      <c r="FWZ1794" s="62">
        <v>53131609</v>
      </c>
      <c r="FXA1794" s="62">
        <v>53131609</v>
      </c>
      <c r="FXB1794" s="62">
        <v>53131609</v>
      </c>
      <c r="FXC1794" s="62">
        <v>53131609</v>
      </c>
      <c r="FXD1794" s="62">
        <v>53131609</v>
      </c>
      <c r="FXE1794" s="62">
        <v>53131609</v>
      </c>
      <c r="FXF1794" s="62">
        <v>53131609</v>
      </c>
      <c r="FXG1794" s="62">
        <v>53131609</v>
      </c>
      <c r="FXH1794" s="62">
        <v>53131609</v>
      </c>
      <c r="FXI1794" s="62">
        <v>53131609</v>
      </c>
      <c r="FXJ1794" s="62">
        <v>53131609</v>
      </c>
      <c r="FXK1794" s="62">
        <v>53131609</v>
      </c>
      <c r="FXL1794" s="62">
        <v>53131609</v>
      </c>
      <c r="FXM1794" s="62">
        <v>53131609</v>
      </c>
      <c r="FXN1794" s="62">
        <v>53131609</v>
      </c>
      <c r="FXO1794" s="62">
        <v>53131609</v>
      </c>
      <c r="FXP1794" s="62">
        <v>53131609</v>
      </c>
      <c r="FXQ1794" s="62">
        <v>53131609</v>
      </c>
      <c r="FXR1794" s="62">
        <v>53131609</v>
      </c>
      <c r="FXS1794" s="62">
        <v>53131609</v>
      </c>
      <c r="FXT1794" s="62">
        <v>53131609</v>
      </c>
      <c r="FXU1794" s="62">
        <v>53131609</v>
      </c>
      <c r="FXV1794" s="62">
        <v>53131609</v>
      </c>
      <c r="FXW1794" s="62">
        <v>53131609</v>
      </c>
      <c r="FXX1794" s="62">
        <v>53131609</v>
      </c>
      <c r="FXY1794" s="62">
        <v>53131609</v>
      </c>
      <c r="FXZ1794" s="62">
        <v>53131609</v>
      </c>
      <c r="FYA1794" s="62">
        <v>53131609</v>
      </c>
      <c r="FYB1794" s="62">
        <v>53131609</v>
      </c>
      <c r="FYC1794" s="62">
        <v>53131609</v>
      </c>
      <c r="FYD1794" s="62">
        <v>53131609</v>
      </c>
      <c r="FYE1794" s="62">
        <v>53131609</v>
      </c>
      <c r="FYF1794" s="62">
        <v>53131609</v>
      </c>
      <c r="FYG1794" s="62">
        <v>53131609</v>
      </c>
      <c r="FYH1794" s="62">
        <v>53131609</v>
      </c>
      <c r="FYI1794" s="62">
        <v>53131609</v>
      </c>
      <c r="FYJ1794" s="62">
        <v>53131609</v>
      </c>
      <c r="FYK1794" s="62">
        <v>53131609</v>
      </c>
      <c r="FYL1794" s="62">
        <v>53131609</v>
      </c>
      <c r="FYM1794" s="62">
        <v>53131609</v>
      </c>
      <c r="FYN1794" s="62">
        <v>53131609</v>
      </c>
      <c r="FYO1794" s="62">
        <v>53131609</v>
      </c>
      <c r="FYP1794" s="62">
        <v>53131609</v>
      </c>
      <c r="FYQ1794" s="62">
        <v>53131609</v>
      </c>
      <c r="FYR1794" s="62">
        <v>53131609</v>
      </c>
      <c r="FYS1794" s="62">
        <v>53131609</v>
      </c>
      <c r="FYT1794" s="62">
        <v>53131609</v>
      </c>
      <c r="FYU1794" s="62">
        <v>53131609</v>
      </c>
      <c r="FYV1794" s="62">
        <v>53131609</v>
      </c>
      <c r="FYW1794" s="62">
        <v>53131609</v>
      </c>
      <c r="FYX1794" s="62">
        <v>53131609</v>
      </c>
      <c r="FYY1794" s="62">
        <v>53131609</v>
      </c>
      <c r="FYZ1794" s="62">
        <v>53131609</v>
      </c>
      <c r="FZA1794" s="62">
        <v>53131609</v>
      </c>
      <c r="FZB1794" s="62">
        <v>53131609</v>
      </c>
      <c r="FZC1794" s="62">
        <v>53131609</v>
      </c>
      <c r="FZD1794" s="62">
        <v>53131609</v>
      </c>
      <c r="FZE1794" s="62">
        <v>53131609</v>
      </c>
      <c r="FZF1794" s="62">
        <v>53131609</v>
      </c>
      <c r="FZG1794" s="62">
        <v>53131609</v>
      </c>
      <c r="FZH1794" s="62">
        <v>53131609</v>
      </c>
      <c r="FZI1794" s="62">
        <v>53131609</v>
      </c>
      <c r="FZJ1794" s="62">
        <v>53131609</v>
      </c>
      <c r="FZK1794" s="62">
        <v>53131609</v>
      </c>
      <c r="FZL1794" s="62">
        <v>53131609</v>
      </c>
      <c r="FZM1794" s="62">
        <v>53131609</v>
      </c>
      <c r="FZN1794" s="62">
        <v>53131609</v>
      </c>
      <c r="FZO1794" s="62">
        <v>53131609</v>
      </c>
      <c r="FZP1794" s="62">
        <v>53131609</v>
      </c>
      <c r="FZQ1794" s="62">
        <v>53131609</v>
      </c>
      <c r="FZR1794" s="62">
        <v>53131609</v>
      </c>
      <c r="FZS1794" s="62">
        <v>53131609</v>
      </c>
      <c r="FZT1794" s="62">
        <v>53131609</v>
      </c>
      <c r="FZU1794" s="62">
        <v>53131609</v>
      </c>
      <c r="FZV1794" s="62">
        <v>53131609</v>
      </c>
      <c r="FZW1794" s="62">
        <v>53131609</v>
      </c>
      <c r="FZX1794" s="62">
        <v>53131609</v>
      </c>
      <c r="FZY1794" s="62">
        <v>53131609</v>
      </c>
      <c r="FZZ1794" s="62">
        <v>53131609</v>
      </c>
      <c r="GAA1794" s="62">
        <v>53131609</v>
      </c>
      <c r="GAB1794" s="62">
        <v>53131609</v>
      </c>
      <c r="GAC1794" s="62">
        <v>53131609</v>
      </c>
      <c r="GAD1794" s="62">
        <v>53131609</v>
      </c>
      <c r="GAE1794" s="62">
        <v>53131609</v>
      </c>
      <c r="GAF1794" s="62">
        <v>53131609</v>
      </c>
      <c r="GAG1794" s="62">
        <v>53131609</v>
      </c>
      <c r="GAH1794" s="62">
        <v>53131609</v>
      </c>
      <c r="GAI1794" s="62">
        <v>53131609</v>
      </c>
      <c r="GAJ1794" s="62">
        <v>53131609</v>
      </c>
      <c r="GAK1794" s="62">
        <v>53131609</v>
      </c>
      <c r="GAL1794" s="62">
        <v>53131609</v>
      </c>
      <c r="GAM1794" s="62">
        <v>53131609</v>
      </c>
      <c r="GAN1794" s="62">
        <v>53131609</v>
      </c>
      <c r="GAO1794" s="62">
        <v>53131609</v>
      </c>
      <c r="GAP1794" s="62">
        <v>53131609</v>
      </c>
      <c r="GAQ1794" s="62">
        <v>53131609</v>
      </c>
      <c r="GAR1794" s="62">
        <v>53131609</v>
      </c>
      <c r="GAS1794" s="62">
        <v>53131609</v>
      </c>
      <c r="GAT1794" s="62">
        <v>53131609</v>
      </c>
      <c r="GAU1794" s="62">
        <v>53131609</v>
      </c>
      <c r="GAV1794" s="62">
        <v>53131609</v>
      </c>
      <c r="GAW1794" s="62">
        <v>53131609</v>
      </c>
      <c r="GAX1794" s="62">
        <v>53131609</v>
      </c>
      <c r="GAY1794" s="62">
        <v>53131609</v>
      </c>
      <c r="GAZ1794" s="62">
        <v>53131609</v>
      </c>
      <c r="GBA1794" s="62">
        <v>53131609</v>
      </c>
      <c r="GBB1794" s="62">
        <v>53131609</v>
      </c>
      <c r="GBC1794" s="62">
        <v>53131609</v>
      </c>
      <c r="GBD1794" s="62">
        <v>53131609</v>
      </c>
      <c r="GBE1794" s="62">
        <v>53131609</v>
      </c>
      <c r="GBF1794" s="62">
        <v>53131609</v>
      </c>
      <c r="GBG1794" s="62">
        <v>53131609</v>
      </c>
      <c r="GBH1794" s="62">
        <v>53131609</v>
      </c>
      <c r="GBI1794" s="62">
        <v>53131609</v>
      </c>
      <c r="GBJ1794" s="62">
        <v>53131609</v>
      </c>
      <c r="GBK1794" s="62">
        <v>53131609</v>
      </c>
      <c r="GBL1794" s="62">
        <v>53131609</v>
      </c>
      <c r="GBM1794" s="62">
        <v>53131609</v>
      </c>
      <c r="GBN1794" s="62">
        <v>53131609</v>
      </c>
      <c r="GBO1794" s="62">
        <v>53131609</v>
      </c>
      <c r="GBP1794" s="62">
        <v>53131609</v>
      </c>
      <c r="GBQ1794" s="62">
        <v>53131609</v>
      </c>
      <c r="GBR1794" s="62">
        <v>53131609</v>
      </c>
      <c r="GBS1794" s="62">
        <v>53131609</v>
      </c>
      <c r="GBT1794" s="62">
        <v>53131609</v>
      </c>
      <c r="GBU1794" s="62">
        <v>53131609</v>
      </c>
      <c r="GBV1794" s="62">
        <v>53131609</v>
      </c>
      <c r="GBW1794" s="62">
        <v>53131609</v>
      </c>
      <c r="GBX1794" s="62">
        <v>53131609</v>
      </c>
      <c r="GBY1794" s="62">
        <v>53131609</v>
      </c>
      <c r="GBZ1794" s="62">
        <v>53131609</v>
      </c>
      <c r="GCA1794" s="62">
        <v>53131609</v>
      </c>
      <c r="GCB1794" s="62">
        <v>53131609</v>
      </c>
      <c r="GCC1794" s="62">
        <v>53131609</v>
      </c>
      <c r="GCD1794" s="62">
        <v>53131609</v>
      </c>
      <c r="GCE1794" s="62">
        <v>53131609</v>
      </c>
      <c r="GCF1794" s="62">
        <v>53131609</v>
      </c>
      <c r="GCG1794" s="62">
        <v>53131609</v>
      </c>
      <c r="GCH1794" s="62">
        <v>53131609</v>
      </c>
      <c r="GCI1794" s="62">
        <v>53131609</v>
      </c>
      <c r="GCJ1794" s="62">
        <v>53131609</v>
      </c>
      <c r="GCK1794" s="62">
        <v>53131609</v>
      </c>
      <c r="GCL1794" s="62">
        <v>53131609</v>
      </c>
      <c r="GCM1794" s="62">
        <v>53131609</v>
      </c>
      <c r="GCN1794" s="62">
        <v>53131609</v>
      </c>
      <c r="GCO1794" s="62">
        <v>53131609</v>
      </c>
      <c r="GCP1794" s="62">
        <v>53131609</v>
      </c>
      <c r="GCQ1794" s="62">
        <v>53131609</v>
      </c>
      <c r="GCR1794" s="62">
        <v>53131609</v>
      </c>
      <c r="GCS1794" s="62">
        <v>53131609</v>
      </c>
      <c r="GCT1794" s="62">
        <v>53131609</v>
      </c>
      <c r="GCU1794" s="62">
        <v>53131609</v>
      </c>
      <c r="GCV1794" s="62">
        <v>53131609</v>
      </c>
      <c r="GCW1794" s="62">
        <v>53131609</v>
      </c>
      <c r="GCX1794" s="62">
        <v>53131609</v>
      </c>
      <c r="GCY1794" s="62">
        <v>53131609</v>
      </c>
      <c r="GCZ1794" s="62">
        <v>53131609</v>
      </c>
      <c r="GDA1794" s="62">
        <v>53131609</v>
      </c>
      <c r="GDB1794" s="62">
        <v>53131609</v>
      </c>
      <c r="GDC1794" s="62">
        <v>53131609</v>
      </c>
      <c r="GDD1794" s="62">
        <v>53131609</v>
      </c>
      <c r="GDE1794" s="62">
        <v>53131609</v>
      </c>
      <c r="GDF1794" s="62">
        <v>53131609</v>
      </c>
      <c r="GDG1794" s="62">
        <v>53131609</v>
      </c>
      <c r="GDH1794" s="62">
        <v>53131609</v>
      </c>
      <c r="GDI1794" s="62">
        <v>53131609</v>
      </c>
      <c r="GDJ1794" s="62">
        <v>53131609</v>
      </c>
      <c r="GDK1794" s="62">
        <v>53131609</v>
      </c>
      <c r="GDL1794" s="62">
        <v>53131609</v>
      </c>
      <c r="GDM1794" s="62">
        <v>53131609</v>
      </c>
      <c r="GDN1794" s="62">
        <v>53131609</v>
      </c>
      <c r="GDO1794" s="62">
        <v>53131609</v>
      </c>
      <c r="GDP1794" s="62">
        <v>53131609</v>
      </c>
      <c r="GDQ1794" s="62">
        <v>53131609</v>
      </c>
      <c r="GDR1794" s="62">
        <v>53131609</v>
      </c>
      <c r="GDS1794" s="62">
        <v>53131609</v>
      </c>
      <c r="GDT1794" s="62">
        <v>53131609</v>
      </c>
      <c r="GDU1794" s="62">
        <v>53131609</v>
      </c>
      <c r="GDV1794" s="62">
        <v>53131609</v>
      </c>
      <c r="GDW1794" s="62">
        <v>53131609</v>
      </c>
      <c r="GDX1794" s="62">
        <v>53131609</v>
      </c>
      <c r="GDY1794" s="62">
        <v>53131609</v>
      </c>
      <c r="GDZ1794" s="62">
        <v>53131609</v>
      </c>
      <c r="GEA1794" s="62">
        <v>53131609</v>
      </c>
      <c r="GEB1794" s="62">
        <v>53131609</v>
      </c>
      <c r="GEC1794" s="62">
        <v>53131609</v>
      </c>
      <c r="GED1794" s="62">
        <v>53131609</v>
      </c>
      <c r="GEE1794" s="62">
        <v>53131609</v>
      </c>
      <c r="GEF1794" s="62">
        <v>53131609</v>
      </c>
      <c r="GEG1794" s="62">
        <v>53131609</v>
      </c>
      <c r="GEH1794" s="62">
        <v>53131609</v>
      </c>
      <c r="GEI1794" s="62">
        <v>53131609</v>
      </c>
      <c r="GEJ1794" s="62">
        <v>53131609</v>
      </c>
      <c r="GEK1794" s="62">
        <v>53131609</v>
      </c>
      <c r="GEL1794" s="62">
        <v>53131609</v>
      </c>
      <c r="GEM1794" s="62">
        <v>53131609</v>
      </c>
      <c r="GEN1794" s="62">
        <v>53131609</v>
      </c>
      <c r="GEO1794" s="62">
        <v>53131609</v>
      </c>
      <c r="GEP1794" s="62">
        <v>53131609</v>
      </c>
      <c r="GEQ1794" s="62">
        <v>53131609</v>
      </c>
      <c r="GER1794" s="62">
        <v>53131609</v>
      </c>
      <c r="GES1794" s="62">
        <v>53131609</v>
      </c>
      <c r="GET1794" s="62">
        <v>53131609</v>
      </c>
      <c r="GEU1794" s="62">
        <v>53131609</v>
      </c>
      <c r="GEV1794" s="62">
        <v>53131609</v>
      </c>
      <c r="GEW1794" s="62">
        <v>53131609</v>
      </c>
      <c r="GEX1794" s="62">
        <v>53131609</v>
      </c>
      <c r="GEY1794" s="62">
        <v>53131609</v>
      </c>
      <c r="GEZ1794" s="62">
        <v>53131609</v>
      </c>
      <c r="GFA1794" s="62">
        <v>53131609</v>
      </c>
      <c r="GFB1794" s="62">
        <v>53131609</v>
      </c>
      <c r="GFC1794" s="62">
        <v>53131609</v>
      </c>
      <c r="GFD1794" s="62">
        <v>53131609</v>
      </c>
      <c r="GFE1794" s="62">
        <v>53131609</v>
      </c>
      <c r="GFF1794" s="62">
        <v>53131609</v>
      </c>
      <c r="GFG1794" s="62">
        <v>53131609</v>
      </c>
      <c r="GFH1794" s="62">
        <v>53131609</v>
      </c>
      <c r="GFI1794" s="62">
        <v>53131609</v>
      </c>
      <c r="GFJ1794" s="62">
        <v>53131609</v>
      </c>
      <c r="GFK1794" s="62">
        <v>53131609</v>
      </c>
      <c r="GFL1794" s="62">
        <v>53131609</v>
      </c>
      <c r="GFM1794" s="62">
        <v>53131609</v>
      </c>
      <c r="GFN1794" s="62">
        <v>53131609</v>
      </c>
      <c r="GFO1794" s="62">
        <v>53131609</v>
      </c>
      <c r="GFP1794" s="62">
        <v>53131609</v>
      </c>
      <c r="GFQ1794" s="62">
        <v>53131609</v>
      </c>
      <c r="GFR1794" s="62">
        <v>53131609</v>
      </c>
      <c r="GFS1794" s="62">
        <v>53131609</v>
      </c>
      <c r="GFT1794" s="62">
        <v>53131609</v>
      </c>
      <c r="GFU1794" s="62">
        <v>53131609</v>
      </c>
      <c r="GFV1794" s="62">
        <v>53131609</v>
      </c>
      <c r="GFW1794" s="62">
        <v>53131609</v>
      </c>
      <c r="GFX1794" s="62">
        <v>53131609</v>
      </c>
      <c r="GFY1794" s="62">
        <v>53131609</v>
      </c>
      <c r="GFZ1794" s="62">
        <v>53131609</v>
      </c>
      <c r="GGA1794" s="62">
        <v>53131609</v>
      </c>
      <c r="GGB1794" s="62">
        <v>53131609</v>
      </c>
      <c r="GGC1794" s="62">
        <v>53131609</v>
      </c>
      <c r="GGD1794" s="62">
        <v>53131609</v>
      </c>
      <c r="GGE1794" s="62">
        <v>53131609</v>
      </c>
      <c r="GGF1794" s="62">
        <v>53131609</v>
      </c>
      <c r="GGG1794" s="62">
        <v>53131609</v>
      </c>
      <c r="GGH1794" s="62">
        <v>53131609</v>
      </c>
      <c r="GGI1794" s="62">
        <v>53131609</v>
      </c>
      <c r="GGJ1794" s="62">
        <v>53131609</v>
      </c>
      <c r="GGK1794" s="62">
        <v>53131609</v>
      </c>
      <c r="GGL1794" s="62">
        <v>53131609</v>
      </c>
      <c r="GGM1794" s="62">
        <v>53131609</v>
      </c>
      <c r="GGN1794" s="62">
        <v>53131609</v>
      </c>
      <c r="GGO1794" s="62">
        <v>53131609</v>
      </c>
      <c r="GGP1794" s="62">
        <v>53131609</v>
      </c>
      <c r="GGQ1794" s="62">
        <v>53131609</v>
      </c>
      <c r="GGR1794" s="62">
        <v>53131609</v>
      </c>
      <c r="GGS1794" s="62">
        <v>53131609</v>
      </c>
      <c r="GGT1794" s="62">
        <v>53131609</v>
      </c>
      <c r="GGU1794" s="62">
        <v>53131609</v>
      </c>
      <c r="GGV1794" s="62">
        <v>53131609</v>
      </c>
      <c r="GGW1794" s="62">
        <v>53131609</v>
      </c>
      <c r="GGX1794" s="62">
        <v>53131609</v>
      </c>
      <c r="GGY1794" s="62">
        <v>53131609</v>
      </c>
      <c r="GGZ1794" s="62">
        <v>53131609</v>
      </c>
      <c r="GHA1794" s="62">
        <v>53131609</v>
      </c>
      <c r="GHB1794" s="62">
        <v>53131609</v>
      </c>
      <c r="GHC1794" s="62">
        <v>53131609</v>
      </c>
      <c r="GHD1794" s="62">
        <v>53131609</v>
      </c>
      <c r="GHE1794" s="62">
        <v>53131609</v>
      </c>
      <c r="GHF1794" s="62">
        <v>53131609</v>
      </c>
      <c r="GHG1794" s="62">
        <v>53131609</v>
      </c>
      <c r="GHH1794" s="62">
        <v>53131609</v>
      </c>
      <c r="GHI1794" s="62">
        <v>53131609</v>
      </c>
      <c r="GHJ1794" s="62">
        <v>53131609</v>
      </c>
      <c r="GHK1794" s="62">
        <v>53131609</v>
      </c>
      <c r="GHL1794" s="62">
        <v>53131609</v>
      </c>
      <c r="GHM1794" s="62">
        <v>53131609</v>
      </c>
      <c r="GHN1794" s="62">
        <v>53131609</v>
      </c>
      <c r="GHO1794" s="62">
        <v>53131609</v>
      </c>
      <c r="GHP1794" s="62">
        <v>53131609</v>
      </c>
      <c r="GHQ1794" s="62">
        <v>53131609</v>
      </c>
      <c r="GHR1794" s="62">
        <v>53131609</v>
      </c>
      <c r="GHS1794" s="62">
        <v>53131609</v>
      </c>
      <c r="GHT1794" s="62">
        <v>53131609</v>
      </c>
      <c r="GHU1794" s="62">
        <v>53131609</v>
      </c>
      <c r="GHV1794" s="62">
        <v>53131609</v>
      </c>
      <c r="GHW1794" s="62">
        <v>53131609</v>
      </c>
      <c r="GHX1794" s="62">
        <v>53131609</v>
      </c>
      <c r="GHY1794" s="62">
        <v>53131609</v>
      </c>
      <c r="GHZ1794" s="62">
        <v>53131609</v>
      </c>
      <c r="GIA1794" s="62">
        <v>53131609</v>
      </c>
      <c r="GIB1794" s="62">
        <v>53131609</v>
      </c>
      <c r="GIC1794" s="62">
        <v>53131609</v>
      </c>
      <c r="GID1794" s="62">
        <v>53131609</v>
      </c>
      <c r="GIE1794" s="62">
        <v>53131609</v>
      </c>
      <c r="GIF1794" s="62">
        <v>53131609</v>
      </c>
      <c r="GIG1794" s="62">
        <v>53131609</v>
      </c>
      <c r="GIH1794" s="62">
        <v>53131609</v>
      </c>
      <c r="GII1794" s="62">
        <v>53131609</v>
      </c>
      <c r="GIJ1794" s="62">
        <v>53131609</v>
      </c>
      <c r="GIK1794" s="62">
        <v>53131609</v>
      </c>
      <c r="GIL1794" s="62">
        <v>53131609</v>
      </c>
      <c r="GIM1794" s="62">
        <v>53131609</v>
      </c>
      <c r="GIN1794" s="62">
        <v>53131609</v>
      </c>
      <c r="GIO1794" s="62">
        <v>53131609</v>
      </c>
      <c r="GIP1794" s="62">
        <v>53131609</v>
      </c>
      <c r="GIQ1794" s="62">
        <v>53131609</v>
      </c>
      <c r="GIR1794" s="62">
        <v>53131609</v>
      </c>
      <c r="GIS1794" s="62">
        <v>53131609</v>
      </c>
      <c r="GIT1794" s="62">
        <v>53131609</v>
      </c>
      <c r="GIU1794" s="62">
        <v>53131609</v>
      </c>
      <c r="GIV1794" s="62">
        <v>53131609</v>
      </c>
      <c r="GIW1794" s="62">
        <v>53131609</v>
      </c>
      <c r="GIX1794" s="62">
        <v>53131609</v>
      </c>
      <c r="GIY1794" s="62">
        <v>53131609</v>
      </c>
      <c r="GIZ1794" s="62">
        <v>53131609</v>
      </c>
      <c r="GJA1794" s="62">
        <v>53131609</v>
      </c>
      <c r="GJB1794" s="62">
        <v>53131609</v>
      </c>
      <c r="GJC1794" s="62">
        <v>53131609</v>
      </c>
      <c r="GJD1794" s="62">
        <v>53131609</v>
      </c>
      <c r="GJE1794" s="62">
        <v>53131609</v>
      </c>
      <c r="GJF1794" s="62">
        <v>53131609</v>
      </c>
      <c r="GJG1794" s="62">
        <v>53131609</v>
      </c>
      <c r="GJH1794" s="62">
        <v>53131609</v>
      </c>
      <c r="GJI1794" s="62">
        <v>53131609</v>
      </c>
      <c r="GJJ1794" s="62">
        <v>53131609</v>
      </c>
      <c r="GJK1794" s="62">
        <v>53131609</v>
      </c>
      <c r="GJL1794" s="62">
        <v>53131609</v>
      </c>
      <c r="GJM1794" s="62">
        <v>53131609</v>
      </c>
      <c r="GJN1794" s="62">
        <v>53131609</v>
      </c>
      <c r="GJO1794" s="62">
        <v>53131609</v>
      </c>
      <c r="GJP1794" s="62">
        <v>53131609</v>
      </c>
      <c r="GJQ1794" s="62">
        <v>53131609</v>
      </c>
      <c r="GJR1794" s="62">
        <v>53131609</v>
      </c>
      <c r="GJS1794" s="62">
        <v>53131609</v>
      </c>
      <c r="GJT1794" s="62">
        <v>53131609</v>
      </c>
      <c r="GJU1794" s="62">
        <v>53131609</v>
      </c>
      <c r="GJV1794" s="62">
        <v>53131609</v>
      </c>
      <c r="GJW1794" s="62">
        <v>53131609</v>
      </c>
      <c r="GJX1794" s="62">
        <v>53131609</v>
      </c>
      <c r="GJY1794" s="62">
        <v>53131609</v>
      </c>
      <c r="GJZ1794" s="62">
        <v>53131609</v>
      </c>
      <c r="GKA1794" s="62">
        <v>53131609</v>
      </c>
      <c r="GKB1794" s="62">
        <v>53131609</v>
      </c>
      <c r="GKC1794" s="62">
        <v>53131609</v>
      </c>
      <c r="GKD1794" s="62">
        <v>53131609</v>
      </c>
      <c r="GKE1794" s="62">
        <v>53131609</v>
      </c>
      <c r="GKF1794" s="62">
        <v>53131609</v>
      </c>
      <c r="GKG1794" s="62">
        <v>53131609</v>
      </c>
      <c r="GKH1794" s="62">
        <v>53131609</v>
      </c>
      <c r="GKI1794" s="62">
        <v>53131609</v>
      </c>
      <c r="GKJ1794" s="62">
        <v>53131609</v>
      </c>
      <c r="GKK1794" s="62">
        <v>53131609</v>
      </c>
      <c r="GKL1794" s="62">
        <v>53131609</v>
      </c>
      <c r="GKM1794" s="62">
        <v>53131609</v>
      </c>
      <c r="GKN1794" s="62">
        <v>53131609</v>
      </c>
      <c r="GKO1794" s="62">
        <v>53131609</v>
      </c>
      <c r="GKP1794" s="62">
        <v>53131609</v>
      </c>
      <c r="GKQ1794" s="62">
        <v>53131609</v>
      </c>
      <c r="GKR1794" s="62">
        <v>53131609</v>
      </c>
      <c r="GKS1794" s="62">
        <v>53131609</v>
      </c>
      <c r="GKT1794" s="62">
        <v>53131609</v>
      </c>
      <c r="GKU1794" s="62">
        <v>53131609</v>
      </c>
      <c r="GKV1794" s="62">
        <v>53131609</v>
      </c>
      <c r="GKW1794" s="62">
        <v>53131609</v>
      </c>
      <c r="GKX1794" s="62">
        <v>53131609</v>
      </c>
      <c r="GKY1794" s="62">
        <v>53131609</v>
      </c>
      <c r="GKZ1794" s="62">
        <v>53131609</v>
      </c>
      <c r="GLA1794" s="62">
        <v>53131609</v>
      </c>
      <c r="GLB1794" s="62">
        <v>53131609</v>
      </c>
      <c r="GLC1794" s="62">
        <v>53131609</v>
      </c>
      <c r="GLD1794" s="62">
        <v>53131609</v>
      </c>
      <c r="GLE1794" s="62">
        <v>53131609</v>
      </c>
      <c r="GLF1794" s="62">
        <v>53131609</v>
      </c>
      <c r="GLG1794" s="62">
        <v>53131609</v>
      </c>
      <c r="GLH1794" s="62">
        <v>53131609</v>
      </c>
      <c r="GLI1794" s="62">
        <v>53131609</v>
      </c>
      <c r="GLJ1794" s="62">
        <v>53131609</v>
      </c>
      <c r="GLK1794" s="62">
        <v>53131609</v>
      </c>
      <c r="GLL1794" s="62">
        <v>53131609</v>
      </c>
      <c r="GLM1794" s="62">
        <v>53131609</v>
      </c>
      <c r="GLN1794" s="62">
        <v>53131609</v>
      </c>
      <c r="GLO1794" s="62">
        <v>53131609</v>
      </c>
      <c r="GLP1794" s="62">
        <v>53131609</v>
      </c>
      <c r="GLQ1794" s="62">
        <v>53131609</v>
      </c>
      <c r="GLR1794" s="62">
        <v>53131609</v>
      </c>
      <c r="GLS1794" s="62">
        <v>53131609</v>
      </c>
      <c r="GLT1794" s="62">
        <v>53131609</v>
      </c>
      <c r="GLU1794" s="62">
        <v>53131609</v>
      </c>
      <c r="GLV1794" s="62">
        <v>53131609</v>
      </c>
      <c r="GLW1794" s="62">
        <v>53131609</v>
      </c>
      <c r="GLX1794" s="62">
        <v>53131609</v>
      </c>
      <c r="GLY1794" s="62">
        <v>53131609</v>
      </c>
      <c r="GLZ1794" s="62">
        <v>53131609</v>
      </c>
      <c r="GMA1794" s="62">
        <v>53131609</v>
      </c>
      <c r="GMB1794" s="62">
        <v>53131609</v>
      </c>
      <c r="GMC1794" s="62">
        <v>53131609</v>
      </c>
      <c r="GMD1794" s="62">
        <v>53131609</v>
      </c>
      <c r="GME1794" s="62">
        <v>53131609</v>
      </c>
      <c r="GMF1794" s="62">
        <v>53131609</v>
      </c>
      <c r="GMG1794" s="62">
        <v>53131609</v>
      </c>
      <c r="GMH1794" s="62">
        <v>53131609</v>
      </c>
      <c r="GMI1794" s="62">
        <v>53131609</v>
      </c>
      <c r="GMJ1794" s="62">
        <v>53131609</v>
      </c>
      <c r="GMK1794" s="62">
        <v>53131609</v>
      </c>
      <c r="GML1794" s="62">
        <v>53131609</v>
      </c>
      <c r="GMM1794" s="62">
        <v>53131609</v>
      </c>
      <c r="GMN1794" s="62">
        <v>53131609</v>
      </c>
      <c r="GMO1794" s="62">
        <v>53131609</v>
      </c>
      <c r="GMP1794" s="62">
        <v>53131609</v>
      </c>
      <c r="GMQ1794" s="62">
        <v>53131609</v>
      </c>
      <c r="GMR1794" s="62">
        <v>53131609</v>
      </c>
      <c r="GMS1794" s="62">
        <v>53131609</v>
      </c>
      <c r="GMT1794" s="62">
        <v>53131609</v>
      </c>
      <c r="GMU1794" s="62">
        <v>53131609</v>
      </c>
      <c r="GMV1794" s="62">
        <v>53131609</v>
      </c>
      <c r="GMW1794" s="62">
        <v>53131609</v>
      </c>
      <c r="GMX1794" s="62">
        <v>53131609</v>
      </c>
      <c r="GMY1794" s="62">
        <v>53131609</v>
      </c>
      <c r="GMZ1794" s="62">
        <v>53131609</v>
      </c>
      <c r="GNA1794" s="62">
        <v>53131609</v>
      </c>
      <c r="GNB1794" s="62">
        <v>53131609</v>
      </c>
      <c r="GNC1794" s="62">
        <v>53131609</v>
      </c>
      <c r="GND1794" s="62">
        <v>53131609</v>
      </c>
      <c r="GNE1794" s="62">
        <v>53131609</v>
      </c>
      <c r="GNF1794" s="62">
        <v>53131609</v>
      </c>
      <c r="GNG1794" s="62">
        <v>53131609</v>
      </c>
      <c r="GNH1794" s="62">
        <v>53131609</v>
      </c>
      <c r="GNI1794" s="62">
        <v>53131609</v>
      </c>
      <c r="GNJ1794" s="62">
        <v>53131609</v>
      </c>
      <c r="GNK1794" s="62">
        <v>53131609</v>
      </c>
      <c r="GNL1794" s="62">
        <v>53131609</v>
      </c>
      <c r="GNM1794" s="62">
        <v>53131609</v>
      </c>
      <c r="GNN1794" s="62">
        <v>53131609</v>
      </c>
      <c r="GNO1794" s="62">
        <v>53131609</v>
      </c>
      <c r="GNP1794" s="62">
        <v>53131609</v>
      </c>
      <c r="GNQ1794" s="62">
        <v>53131609</v>
      </c>
      <c r="GNR1794" s="62">
        <v>53131609</v>
      </c>
      <c r="GNS1794" s="62">
        <v>53131609</v>
      </c>
      <c r="GNT1794" s="62">
        <v>53131609</v>
      </c>
      <c r="GNU1794" s="62">
        <v>53131609</v>
      </c>
      <c r="GNV1794" s="62">
        <v>53131609</v>
      </c>
      <c r="GNW1794" s="62">
        <v>53131609</v>
      </c>
      <c r="GNX1794" s="62">
        <v>53131609</v>
      </c>
      <c r="GNY1794" s="62">
        <v>53131609</v>
      </c>
      <c r="GNZ1794" s="62">
        <v>53131609</v>
      </c>
      <c r="GOA1794" s="62">
        <v>53131609</v>
      </c>
      <c r="GOB1794" s="62">
        <v>53131609</v>
      </c>
      <c r="GOC1794" s="62">
        <v>53131609</v>
      </c>
      <c r="GOD1794" s="62">
        <v>53131609</v>
      </c>
      <c r="GOE1794" s="62">
        <v>53131609</v>
      </c>
      <c r="GOF1794" s="62">
        <v>53131609</v>
      </c>
      <c r="GOG1794" s="62">
        <v>53131609</v>
      </c>
      <c r="GOH1794" s="62">
        <v>53131609</v>
      </c>
      <c r="GOI1794" s="62">
        <v>53131609</v>
      </c>
      <c r="GOJ1794" s="62">
        <v>53131609</v>
      </c>
      <c r="GOK1794" s="62">
        <v>53131609</v>
      </c>
      <c r="GOL1794" s="62">
        <v>53131609</v>
      </c>
      <c r="GOM1794" s="62">
        <v>53131609</v>
      </c>
      <c r="GON1794" s="62">
        <v>53131609</v>
      </c>
      <c r="GOO1794" s="62">
        <v>53131609</v>
      </c>
      <c r="GOP1794" s="62">
        <v>53131609</v>
      </c>
      <c r="GOQ1794" s="62">
        <v>53131609</v>
      </c>
      <c r="GOR1794" s="62">
        <v>53131609</v>
      </c>
      <c r="GOS1794" s="62">
        <v>53131609</v>
      </c>
      <c r="GOT1794" s="62">
        <v>53131609</v>
      </c>
      <c r="GOU1794" s="62">
        <v>53131609</v>
      </c>
      <c r="GOV1794" s="62">
        <v>53131609</v>
      </c>
      <c r="GOW1794" s="62">
        <v>53131609</v>
      </c>
      <c r="GOX1794" s="62">
        <v>53131609</v>
      </c>
      <c r="GOY1794" s="62">
        <v>53131609</v>
      </c>
      <c r="GOZ1794" s="62">
        <v>53131609</v>
      </c>
      <c r="GPA1794" s="62">
        <v>53131609</v>
      </c>
      <c r="GPB1794" s="62">
        <v>53131609</v>
      </c>
      <c r="GPC1794" s="62">
        <v>53131609</v>
      </c>
      <c r="GPD1794" s="62">
        <v>53131609</v>
      </c>
      <c r="GPE1794" s="62">
        <v>53131609</v>
      </c>
      <c r="GPF1794" s="62">
        <v>53131609</v>
      </c>
      <c r="GPG1794" s="62">
        <v>53131609</v>
      </c>
      <c r="GPH1794" s="62">
        <v>53131609</v>
      </c>
      <c r="GPI1794" s="62">
        <v>53131609</v>
      </c>
      <c r="GPJ1794" s="62">
        <v>53131609</v>
      </c>
      <c r="GPK1794" s="62">
        <v>53131609</v>
      </c>
      <c r="GPL1794" s="62">
        <v>53131609</v>
      </c>
      <c r="GPM1794" s="62">
        <v>53131609</v>
      </c>
      <c r="GPN1794" s="62">
        <v>53131609</v>
      </c>
      <c r="GPO1794" s="62">
        <v>53131609</v>
      </c>
      <c r="GPP1794" s="62">
        <v>53131609</v>
      </c>
      <c r="GPQ1794" s="62">
        <v>53131609</v>
      </c>
      <c r="GPR1794" s="62">
        <v>53131609</v>
      </c>
      <c r="GPS1794" s="62">
        <v>53131609</v>
      </c>
      <c r="GPT1794" s="62">
        <v>53131609</v>
      </c>
      <c r="GPU1794" s="62">
        <v>53131609</v>
      </c>
      <c r="GPV1794" s="62">
        <v>53131609</v>
      </c>
      <c r="GPW1794" s="62">
        <v>53131609</v>
      </c>
      <c r="GPX1794" s="62">
        <v>53131609</v>
      </c>
      <c r="GPY1794" s="62">
        <v>53131609</v>
      </c>
      <c r="GPZ1794" s="62">
        <v>53131609</v>
      </c>
      <c r="GQA1794" s="62">
        <v>53131609</v>
      </c>
      <c r="GQB1794" s="62">
        <v>53131609</v>
      </c>
      <c r="GQC1794" s="62">
        <v>53131609</v>
      </c>
      <c r="GQD1794" s="62">
        <v>53131609</v>
      </c>
      <c r="GQE1794" s="62">
        <v>53131609</v>
      </c>
      <c r="GQF1794" s="62">
        <v>53131609</v>
      </c>
      <c r="GQG1794" s="62">
        <v>53131609</v>
      </c>
      <c r="GQH1794" s="62">
        <v>53131609</v>
      </c>
      <c r="GQI1794" s="62">
        <v>53131609</v>
      </c>
      <c r="GQJ1794" s="62">
        <v>53131609</v>
      </c>
      <c r="GQK1794" s="62">
        <v>53131609</v>
      </c>
      <c r="GQL1794" s="62">
        <v>53131609</v>
      </c>
      <c r="GQM1794" s="62">
        <v>53131609</v>
      </c>
      <c r="GQN1794" s="62">
        <v>53131609</v>
      </c>
      <c r="GQO1794" s="62">
        <v>53131609</v>
      </c>
      <c r="GQP1794" s="62">
        <v>53131609</v>
      </c>
      <c r="GQQ1794" s="62">
        <v>53131609</v>
      </c>
      <c r="GQR1794" s="62">
        <v>53131609</v>
      </c>
      <c r="GQS1794" s="62">
        <v>53131609</v>
      </c>
      <c r="GQT1794" s="62">
        <v>53131609</v>
      </c>
      <c r="GQU1794" s="62">
        <v>53131609</v>
      </c>
      <c r="GQV1794" s="62">
        <v>53131609</v>
      </c>
      <c r="GQW1794" s="62">
        <v>53131609</v>
      </c>
      <c r="GQX1794" s="62">
        <v>53131609</v>
      </c>
      <c r="GQY1794" s="62">
        <v>53131609</v>
      </c>
      <c r="GQZ1794" s="62">
        <v>53131609</v>
      </c>
      <c r="GRA1794" s="62">
        <v>53131609</v>
      </c>
      <c r="GRB1794" s="62">
        <v>53131609</v>
      </c>
      <c r="GRC1794" s="62">
        <v>53131609</v>
      </c>
      <c r="GRD1794" s="62">
        <v>53131609</v>
      </c>
      <c r="GRE1794" s="62">
        <v>53131609</v>
      </c>
      <c r="GRF1794" s="62">
        <v>53131609</v>
      </c>
      <c r="GRG1794" s="62">
        <v>53131609</v>
      </c>
      <c r="GRH1794" s="62">
        <v>53131609</v>
      </c>
      <c r="GRI1794" s="62">
        <v>53131609</v>
      </c>
      <c r="GRJ1794" s="62">
        <v>53131609</v>
      </c>
      <c r="GRK1794" s="62">
        <v>53131609</v>
      </c>
      <c r="GRL1794" s="62">
        <v>53131609</v>
      </c>
      <c r="GRM1794" s="62">
        <v>53131609</v>
      </c>
      <c r="GRN1794" s="62">
        <v>53131609</v>
      </c>
      <c r="GRO1794" s="62">
        <v>53131609</v>
      </c>
      <c r="GRP1794" s="62">
        <v>53131609</v>
      </c>
      <c r="GRQ1794" s="62">
        <v>53131609</v>
      </c>
      <c r="GRR1794" s="62">
        <v>53131609</v>
      </c>
      <c r="GRS1794" s="62">
        <v>53131609</v>
      </c>
      <c r="GRT1794" s="62">
        <v>53131609</v>
      </c>
      <c r="GRU1794" s="62">
        <v>53131609</v>
      </c>
      <c r="GRV1794" s="62">
        <v>53131609</v>
      </c>
      <c r="GRW1794" s="62">
        <v>53131609</v>
      </c>
      <c r="GRX1794" s="62">
        <v>53131609</v>
      </c>
      <c r="GRY1794" s="62">
        <v>53131609</v>
      </c>
      <c r="GRZ1794" s="62">
        <v>53131609</v>
      </c>
      <c r="GSA1794" s="62">
        <v>53131609</v>
      </c>
      <c r="GSB1794" s="62">
        <v>53131609</v>
      </c>
      <c r="GSC1794" s="62">
        <v>53131609</v>
      </c>
      <c r="GSD1794" s="62">
        <v>53131609</v>
      </c>
      <c r="GSE1794" s="62">
        <v>53131609</v>
      </c>
      <c r="GSF1794" s="62">
        <v>53131609</v>
      </c>
      <c r="GSG1794" s="62">
        <v>53131609</v>
      </c>
      <c r="GSH1794" s="62">
        <v>53131609</v>
      </c>
      <c r="GSI1794" s="62">
        <v>53131609</v>
      </c>
      <c r="GSJ1794" s="62">
        <v>53131609</v>
      </c>
      <c r="GSK1794" s="62">
        <v>53131609</v>
      </c>
      <c r="GSL1794" s="62">
        <v>53131609</v>
      </c>
      <c r="GSM1794" s="62">
        <v>53131609</v>
      </c>
      <c r="GSN1794" s="62">
        <v>53131609</v>
      </c>
      <c r="GSO1794" s="62">
        <v>53131609</v>
      </c>
      <c r="GSP1794" s="62">
        <v>53131609</v>
      </c>
      <c r="GSQ1794" s="62">
        <v>53131609</v>
      </c>
      <c r="GSR1794" s="62">
        <v>53131609</v>
      </c>
      <c r="GSS1794" s="62">
        <v>53131609</v>
      </c>
      <c r="GST1794" s="62">
        <v>53131609</v>
      </c>
      <c r="GSU1794" s="62">
        <v>53131609</v>
      </c>
      <c r="GSV1794" s="62">
        <v>53131609</v>
      </c>
      <c r="GSW1794" s="62">
        <v>53131609</v>
      </c>
      <c r="GSX1794" s="62">
        <v>53131609</v>
      </c>
      <c r="GSY1794" s="62">
        <v>53131609</v>
      </c>
      <c r="GSZ1794" s="62">
        <v>53131609</v>
      </c>
      <c r="GTA1794" s="62">
        <v>53131609</v>
      </c>
      <c r="GTB1794" s="62">
        <v>53131609</v>
      </c>
      <c r="GTC1794" s="62">
        <v>53131609</v>
      </c>
      <c r="GTD1794" s="62">
        <v>53131609</v>
      </c>
      <c r="GTE1794" s="62">
        <v>53131609</v>
      </c>
      <c r="GTF1794" s="62">
        <v>53131609</v>
      </c>
      <c r="GTG1794" s="62">
        <v>53131609</v>
      </c>
      <c r="GTH1794" s="62">
        <v>53131609</v>
      </c>
      <c r="GTI1794" s="62">
        <v>53131609</v>
      </c>
      <c r="GTJ1794" s="62">
        <v>53131609</v>
      </c>
      <c r="GTK1794" s="62">
        <v>53131609</v>
      </c>
      <c r="GTL1794" s="62">
        <v>53131609</v>
      </c>
      <c r="GTM1794" s="62">
        <v>53131609</v>
      </c>
      <c r="GTN1794" s="62">
        <v>53131609</v>
      </c>
      <c r="GTO1794" s="62">
        <v>53131609</v>
      </c>
      <c r="GTP1794" s="62">
        <v>53131609</v>
      </c>
      <c r="GTQ1794" s="62">
        <v>53131609</v>
      </c>
      <c r="GTR1794" s="62">
        <v>53131609</v>
      </c>
      <c r="GTS1794" s="62">
        <v>53131609</v>
      </c>
      <c r="GTT1794" s="62">
        <v>53131609</v>
      </c>
      <c r="GTU1794" s="62">
        <v>53131609</v>
      </c>
      <c r="GTV1794" s="62">
        <v>53131609</v>
      </c>
      <c r="GTW1794" s="62">
        <v>53131609</v>
      </c>
      <c r="GTX1794" s="62">
        <v>53131609</v>
      </c>
      <c r="GTY1794" s="62">
        <v>53131609</v>
      </c>
      <c r="GTZ1794" s="62">
        <v>53131609</v>
      </c>
      <c r="GUA1794" s="62">
        <v>53131609</v>
      </c>
      <c r="GUB1794" s="62">
        <v>53131609</v>
      </c>
      <c r="GUC1794" s="62">
        <v>53131609</v>
      </c>
      <c r="GUD1794" s="62">
        <v>53131609</v>
      </c>
      <c r="GUE1794" s="62">
        <v>53131609</v>
      </c>
      <c r="GUF1794" s="62">
        <v>53131609</v>
      </c>
      <c r="GUG1794" s="62">
        <v>53131609</v>
      </c>
      <c r="GUH1794" s="62">
        <v>53131609</v>
      </c>
      <c r="GUI1794" s="62">
        <v>53131609</v>
      </c>
      <c r="GUJ1794" s="62">
        <v>53131609</v>
      </c>
      <c r="GUK1794" s="62">
        <v>53131609</v>
      </c>
      <c r="GUL1794" s="62">
        <v>53131609</v>
      </c>
      <c r="GUM1794" s="62">
        <v>53131609</v>
      </c>
      <c r="GUN1794" s="62">
        <v>53131609</v>
      </c>
      <c r="GUO1794" s="62">
        <v>53131609</v>
      </c>
      <c r="GUP1794" s="62">
        <v>53131609</v>
      </c>
      <c r="GUQ1794" s="62">
        <v>53131609</v>
      </c>
      <c r="GUR1794" s="62">
        <v>53131609</v>
      </c>
      <c r="GUS1794" s="62">
        <v>53131609</v>
      </c>
      <c r="GUT1794" s="62">
        <v>53131609</v>
      </c>
      <c r="GUU1794" s="62">
        <v>53131609</v>
      </c>
      <c r="GUV1794" s="62">
        <v>53131609</v>
      </c>
      <c r="GUW1794" s="62">
        <v>53131609</v>
      </c>
      <c r="GUX1794" s="62">
        <v>53131609</v>
      </c>
      <c r="GUY1794" s="62">
        <v>53131609</v>
      </c>
      <c r="GUZ1794" s="62">
        <v>53131609</v>
      </c>
      <c r="GVA1794" s="62">
        <v>53131609</v>
      </c>
      <c r="GVB1794" s="62">
        <v>53131609</v>
      </c>
      <c r="GVC1794" s="62">
        <v>53131609</v>
      </c>
      <c r="GVD1794" s="62">
        <v>53131609</v>
      </c>
      <c r="GVE1794" s="62">
        <v>53131609</v>
      </c>
      <c r="GVF1794" s="62">
        <v>53131609</v>
      </c>
      <c r="GVG1794" s="62">
        <v>53131609</v>
      </c>
      <c r="GVH1794" s="62">
        <v>53131609</v>
      </c>
      <c r="GVI1794" s="62">
        <v>53131609</v>
      </c>
      <c r="GVJ1794" s="62">
        <v>53131609</v>
      </c>
      <c r="GVK1794" s="62">
        <v>53131609</v>
      </c>
      <c r="GVL1794" s="62">
        <v>53131609</v>
      </c>
      <c r="GVM1794" s="62">
        <v>53131609</v>
      </c>
      <c r="GVN1794" s="62">
        <v>53131609</v>
      </c>
      <c r="GVO1794" s="62">
        <v>53131609</v>
      </c>
      <c r="GVP1794" s="62">
        <v>53131609</v>
      </c>
      <c r="GVQ1794" s="62">
        <v>53131609</v>
      </c>
      <c r="GVR1794" s="62">
        <v>53131609</v>
      </c>
      <c r="GVS1794" s="62">
        <v>53131609</v>
      </c>
      <c r="GVT1794" s="62">
        <v>53131609</v>
      </c>
      <c r="GVU1794" s="62">
        <v>53131609</v>
      </c>
      <c r="GVV1794" s="62">
        <v>53131609</v>
      </c>
      <c r="GVW1794" s="62">
        <v>53131609</v>
      </c>
      <c r="GVX1794" s="62">
        <v>53131609</v>
      </c>
      <c r="GVY1794" s="62">
        <v>53131609</v>
      </c>
      <c r="GVZ1794" s="62">
        <v>53131609</v>
      </c>
      <c r="GWA1794" s="62">
        <v>53131609</v>
      </c>
      <c r="GWB1794" s="62">
        <v>53131609</v>
      </c>
      <c r="GWC1794" s="62">
        <v>53131609</v>
      </c>
      <c r="GWD1794" s="62">
        <v>53131609</v>
      </c>
      <c r="GWE1794" s="62">
        <v>53131609</v>
      </c>
      <c r="GWF1794" s="62">
        <v>53131609</v>
      </c>
      <c r="GWG1794" s="62">
        <v>53131609</v>
      </c>
      <c r="GWH1794" s="62">
        <v>53131609</v>
      </c>
      <c r="GWI1794" s="62">
        <v>53131609</v>
      </c>
      <c r="GWJ1794" s="62">
        <v>53131609</v>
      </c>
      <c r="GWK1794" s="62">
        <v>53131609</v>
      </c>
      <c r="GWL1794" s="62">
        <v>53131609</v>
      </c>
      <c r="GWM1794" s="62">
        <v>53131609</v>
      </c>
      <c r="GWN1794" s="62">
        <v>53131609</v>
      </c>
      <c r="GWO1794" s="62">
        <v>53131609</v>
      </c>
      <c r="GWP1794" s="62">
        <v>53131609</v>
      </c>
      <c r="GWQ1794" s="62">
        <v>53131609</v>
      </c>
      <c r="GWR1794" s="62">
        <v>53131609</v>
      </c>
      <c r="GWS1794" s="62">
        <v>53131609</v>
      </c>
      <c r="GWT1794" s="62">
        <v>53131609</v>
      </c>
      <c r="GWU1794" s="62">
        <v>53131609</v>
      </c>
      <c r="GWV1794" s="62">
        <v>53131609</v>
      </c>
      <c r="GWW1794" s="62">
        <v>53131609</v>
      </c>
      <c r="GWX1794" s="62">
        <v>53131609</v>
      </c>
      <c r="GWY1794" s="62">
        <v>53131609</v>
      </c>
      <c r="GWZ1794" s="62">
        <v>53131609</v>
      </c>
      <c r="GXA1794" s="62">
        <v>53131609</v>
      </c>
      <c r="GXB1794" s="62">
        <v>53131609</v>
      </c>
      <c r="GXC1794" s="62">
        <v>53131609</v>
      </c>
      <c r="GXD1794" s="62">
        <v>53131609</v>
      </c>
      <c r="GXE1794" s="62">
        <v>53131609</v>
      </c>
      <c r="GXF1794" s="62">
        <v>53131609</v>
      </c>
      <c r="GXG1794" s="62">
        <v>53131609</v>
      </c>
      <c r="GXH1794" s="62">
        <v>53131609</v>
      </c>
      <c r="GXI1794" s="62">
        <v>53131609</v>
      </c>
      <c r="GXJ1794" s="62">
        <v>53131609</v>
      </c>
      <c r="GXK1794" s="62">
        <v>53131609</v>
      </c>
      <c r="GXL1794" s="62">
        <v>53131609</v>
      </c>
      <c r="GXM1794" s="62">
        <v>53131609</v>
      </c>
      <c r="GXN1794" s="62">
        <v>53131609</v>
      </c>
      <c r="GXO1794" s="62">
        <v>53131609</v>
      </c>
      <c r="GXP1794" s="62">
        <v>53131609</v>
      </c>
      <c r="GXQ1794" s="62">
        <v>53131609</v>
      </c>
      <c r="GXR1794" s="62">
        <v>53131609</v>
      </c>
      <c r="GXS1794" s="62">
        <v>53131609</v>
      </c>
      <c r="GXT1794" s="62">
        <v>53131609</v>
      </c>
      <c r="GXU1794" s="62">
        <v>53131609</v>
      </c>
      <c r="GXV1794" s="62">
        <v>53131609</v>
      </c>
      <c r="GXW1794" s="62">
        <v>53131609</v>
      </c>
      <c r="GXX1794" s="62">
        <v>53131609</v>
      </c>
      <c r="GXY1794" s="62">
        <v>53131609</v>
      </c>
      <c r="GXZ1794" s="62">
        <v>53131609</v>
      </c>
      <c r="GYA1794" s="62">
        <v>53131609</v>
      </c>
      <c r="GYB1794" s="62">
        <v>53131609</v>
      </c>
      <c r="GYC1794" s="62">
        <v>53131609</v>
      </c>
      <c r="GYD1794" s="62">
        <v>53131609</v>
      </c>
      <c r="GYE1794" s="62">
        <v>53131609</v>
      </c>
      <c r="GYF1794" s="62">
        <v>53131609</v>
      </c>
      <c r="GYG1794" s="62">
        <v>53131609</v>
      </c>
      <c r="GYH1794" s="62">
        <v>53131609</v>
      </c>
      <c r="GYI1794" s="62">
        <v>53131609</v>
      </c>
      <c r="GYJ1794" s="62">
        <v>53131609</v>
      </c>
      <c r="GYK1794" s="62">
        <v>53131609</v>
      </c>
      <c r="GYL1794" s="62">
        <v>53131609</v>
      </c>
      <c r="GYM1794" s="62">
        <v>53131609</v>
      </c>
      <c r="GYN1794" s="62">
        <v>53131609</v>
      </c>
      <c r="GYO1794" s="62">
        <v>53131609</v>
      </c>
      <c r="GYP1794" s="62">
        <v>53131609</v>
      </c>
      <c r="GYQ1794" s="62">
        <v>53131609</v>
      </c>
      <c r="GYR1794" s="62">
        <v>53131609</v>
      </c>
      <c r="GYS1794" s="62">
        <v>53131609</v>
      </c>
      <c r="GYT1794" s="62">
        <v>53131609</v>
      </c>
      <c r="GYU1794" s="62">
        <v>53131609</v>
      </c>
      <c r="GYV1794" s="62">
        <v>53131609</v>
      </c>
      <c r="GYW1794" s="62">
        <v>53131609</v>
      </c>
      <c r="GYX1794" s="62">
        <v>53131609</v>
      </c>
      <c r="GYY1794" s="62">
        <v>53131609</v>
      </c>
      <c r="GYZ1794" s="62">
        <v>53131609</v>
      </c>
      <c r="GZA1794" s="62">
        <v>53131609</v>
      </c>
      <c r="GZB1794" s="62">
        <v>53131609</v>
      </c>
      <c r="GZC1794" s="62">
        <v>53131609</v>
      </c>
      <c r="GZD1794" s="62">
        <v>53131609</v>
      </c>
      <c r="GZE1794" s="62">
        <v>53131609</v>
      </c>
      <c r="GZF1794" s="62">
        <v>53131609</v>
      </c>
      <c r="GZG1794" s="62">
        <v>53131609</v>
      </c>
      <c r="GZH1794" s="62">
        <v>53131609</v>
      </c>
      <c r="GZI1794" s="62">
        <v>53131609</v>
      </c>
      <c r="GZJ1794" s="62">
        <v>53131609</v>
      </c>
      <c r="GZK1794" s="62">
        <v>53131609</v>
      </c>
      <c r="GZL1794" s="62">
        <v>53131609</v>
      </c>
      <c r="GZM1794" s="62">
        <v>53131609</v>
      </c>
      <c r="GZN1794" s="62">
        <v>53131609</v>
      </c>
      <c r="GZO1794" s="62">
        <v>53131609</v>
      </c>
      <c r="GZP1794" s="62">
        <v>53131609</v>
      </c>
      <c r="GZQ1794" s="62">
        <v>53131609</v>
      </c>
      <c r="GZR1794" s="62">
        <v>53131609</v>
      </c>
      <c r="GZS1794" s="62">
        <v>53131609</v>
      </c>
      <c r="GZT1794" s="62">
        <v>53131609</v>
      </c>
      <c r="GZU1794" s="62">
        <v>53131609</v>
      </c>
      <c r="GZV1794" s="62">
        <v>53131609</v>
      </c>
      <c r="GZW1794" s="62">
        <v>53131609</v>
      </c>
      <c r="GZX1794" s="62">
        <v>53131609</v>
      </c>
      <c r="GZY1794" s="62">
        <v>53131609</v>
      </c>
      <c r="GZZ1794" s="62">
        <v>53131609</v>
      </c>
      <c r="HAA1794" s="62">
        <v>53131609</v>
      </c>
      <c r="HAB1794" s="62">
        <v>53131609</v>
      </c>
      <c r="HAC1794" s="62">
        <v>53131609</v>
      </c>
      <c r="HAD1794" s="62">
        <v>53131609</v>
      </c>
      <c r="HAE1794" s="62">
        <v>53131609</v>
      </c>
      <c r="HAF1794" s="62">
        <v>53131609</v>
      </c>
      <c r="HAG1794" s="62">
        <v>53131609</v>
      </c>
      <c r="HAH1794" s="62">
        <v>53131609</v>
      </c>
      <c r="HAI1794" s="62">
        <v>53131609</v>
      </c>
      <c r="HAJ1794" s="62">
        <v>53131609</v>
      </c>
      <c r="HAK1794" s="62">
        <v>53131609</v>
      </c>
      <c r="HAL1794" s="62">
        <v>53131609</v>
      </c>
      <c r="HAM1794" s="62">
        <v>53131609</v>
      </c>
      <c r="HAN1794" s="62">
        <v>53131609</v>
      </c>
      <c r="HAO1794" s="62">
        <v>53131609</v>
      </c>
      <c r="HAP1794" s="62">
        <v>53131609</v>
      </c>
      <c r="HAQ1794" s="62">
        <v>53131609</v>
      </c>
      <c r="HAR1794" s="62">
        <v>53131609</v>
      </c>
      <c r="HAS1794" s="62">
        <v>53131609</v>
      </c>
      <c r="HAT1794" s="62">
        <v>53131609</v>
      </c>
      <c r="HAU1794" s="62">
        <v>53131609</v>
      </c>
      <c r="HAV1794" s="62">
        <v>53131609</v>
      </c>
      <c r="HAW1794" s="62">
        <v>53131609</v>
      </c>
      <c r="HAX1794" s="62">
        <v>53131609</v>
      </c>
      <c r="HAY1794" s="62">
        <v>53131609</v>
      </c>
      <c r="HAZ1794" s="62">
        <v>53131609</v>
      </c>
      <c r="HBA1794" s="62">
        <v>53131609</v>
      </c>
      <c r="HBB1794" s="62">
        <v>53131609</v>
      </c>
      <c r="HBC1794" s="62">
        <v>53131609</v>
      </c>
      <c r="HBD1794" s="62">
        <v>53131609</v>
      </c>
      <c r="HBE1794" s="62">
        <v>53131609</v>
      </c>
      <c r="HBF1794" s="62">
        <v>53131609</v>
      </c>
      <c r="HBG1794" s="62">
        <v>53131609</v>
      </c>
      <c r="HBH1794" s="62">
        <v>53131609</v>
      </c>
      <c r="HBI1794" s="62">
        <v>53131609</v>
      </c>
      <c r="HBJ1794" s="62">
        <v>53131609</v>
      </c>
      <c r="HBK1794" s="62">
        <v>53131609</v>
      </c>
      <c r="HBL1794" s="62">
        <v>53131609</v>
      </c>
      <c r="HBM1794" s="62">
        <v>53131609</v>
      </c>
      <c r="HBN1794" s="62">
        <v>53131609</v>
      </c>
      <c r="HBO1794" s="62">
        <v>53131609</v>
      </c>
      <c r="HBP1794" s="62">
        <v>53131609</v>
      </c>
      <c r="HBQ1794" s="62">
        <v>53131609</v>
      </c>
      <c r="HBR1794" s="62">
        <v>53131609</v>
      </c>
      <c r="HBS1794" s="62">
        <v>53131609</v>
      </c>
      <c r="HBT1794" s="62">
        <v>53131609</v>
      </c>
      <c r="HBU1794" s="62">
        <v>53131609</v>
      </c>
      <c r="HBV1794" s="62">
        <v>53131609</v>
      </c>
      <c r="HBW1794" s="62">
        <v>53131609</v>
      </c>
      <c r="HBX1794" s="62">
        <v>53131609</v>
      </c>
      <c r="HBY1794" s="62">
        <v>53131609</v>
      </c>
      <c r="HBZ1794" s="62">
        <v>53131609</v>
      </c>
      <c r="HCA1794" s="62">
        <v>53131609</v>
      </c>
      <c r="HCB1794" s="62">
        <v>53131609</v>
      </c>
      <c r="HCC1794" s="62">
        <v>53131609</v>
      </c>
      <c r="HCD1794" s="62">
        <v>53131609</v>
      </c>
      <c r="HCE1794" s="62">
        <v>53131609</v>
      </c>
      <c r="HCF1794" s="62">
        <v>53131609</v>
      </c>
      <c r="HCG1794" s="62">
        <v>53131609</v>
      </c>
      <c r="HCH1794" s="62">
        <v>53131609</v>
      </c>
      <c r="HCI1794" s="62">
        <v>53131609</v>
      </c>
      <c r="HCJ1794" s="62">
        <v>53131609</v>
      </c>
      <c r="HCK1794" s="62">
        <v>53131609</v>
      </c>
      <c r="HCL1794" s="62">
        <v>53131609</v>
      </c>
      <c r="HCM1794" s="62">
        <v>53131609</v>
      </c>
      <c r="HCN1794" s="62">
        <v>53131609</v>
      </c>
      <c r="HCO1794" s="62">
        <v>53131609</v>
      </c>
      <c r="HCP1794" s="62">
        <v>53131609</v>
      </c>
      <c r="HCQ1794" s="62">
        <v>53131609</v>
      </c>
      <c r="HCR1794" s="62">
        <v>53131609</v>
      </c>
      <c r="HCS1794" s="62">
        <v>53131609</v>
      </c>
      <c r="HCT1794" s="62">
        <v>53131609</v>
      </c>
      <c r="HCU1794" s="62">
        <v>53131609</v>
      </c>
      <c r="HCV1794" s="62">
        <v>53131609</v>
      </c>
      <c r="HCW1794" s="62">
        <v>53131609</v>
      </c>
      <c r="HCX1794" s="62">
        <v>53131609</v>
      </c>
      <c r="HCY1794" s="62">
        <v>53131609</v>
      </c>
      <c r="HCZ1794" s="62">
        <v>53131609</v>
      </c>
      <c r="HDA1794" s="62">
        <v>53131609</v>
      </c>
      <c r="HDB1794" s="62">
        <v>53131609</v>
      </c>
      <c r="HDC1794" s="62">
        <v>53131609</v>
      </c>
      <c r="HDD1794" s="62">
        <v>53131609</v>
      </c>
      <c r="HDE1794" s="62">
        <v>53131609</v>
      </c>
      <c r="HDF1794" s="62">
        <v>53131609</v>
      </c>
      <c r="HDG1794" s="62">
        <v>53131609</v>
      </c>
      <c r="HDH1794" s="62">
        <v>53131609</v>
      </c>
      <c r="HDI1794" s="62">
        <v>53131609</v>
      </c>
      <c r="HDJ1794" s="62">
        <v>53131609</v>
      </c>
      <c r="HDK1794" s="62">
        <v>53131609</v>
      </c>
      <c r="HDL1794" s="62">
        <v>53131609</v>
      </c>
      <c r="HDM1794" s="62">
        <v>53131609</v>
      </c>
      <c r="HDN1794" s="62">
        <v>53131609</v>
      </c>
      <c r="HDO1794" s="62">
        <v>53131609</v>
      </c>
      <c r="HDP1794" s="62">
        <v>53131609</v>
      </c>
      <c r="HDQ1794" s="62">
        <v>53131609</v>
      </c>
      <c r="HDR1794" s="62">
        <v>53131609</v>
      </c>
      <c r="HDS1794" s="62">
        <v>53131609</v>
      </c>
      <c r="HDT1794" s="62">
        <v>53131609</v>
      </c>
      <c r="HDU1794" s="62">
        <v>53131609</v>
      </c>
      <c r="HDV1794" s="62">
        <v>53131609</v>
      </c>
      <c r="HDW1794" s="62">
        <v>53131609</v>
      </c>
      <c r="HDX1794" s="62">
        <v>53131609</v>
      </c>
      <c r="HDY1794" s="62">
        <v>53131609</v>
      </c>
      <c r="HDZ1794" s="62">
        <v>53131609</v>
      </c>
      <c r="HEA1794" s="62">
        <v>53131609</v>
      </c>
      <c r="HEB1794" s="62">
        <v>53131609</v>
      </c>
      <c r="HEC1794" s="62">
        <v>53131609</v>
      </c>
      <c r="HED1794" s="62">
        <v>53131609</v>
      </c>
      <c r="HEE1794" s="62">
        <v>53131609</v>
      </c>
      <c r="HEF1794" s="62">
        <v>53131609</v>
      </c>
      <c r="HEG1794" s="62">
        <v>53131609</v>
      </c>
      <c r="HEH1794" s="62">
        <v>53131609</v>
      </c>
      <c r="HEI1794" s="62">
        <v>53131609</v>
      </c>
      <c r="HEJ1794" s="62">
        <v>53131609</v>
      </c>
      <c r="HEK1794" s="62">
        <v>53131609</v>
      </c>
      <c r="HEL1794" s="62">
        <v>53131609</v>
      </c>
      <c r="HEM1794" s="62">
        <v>53131609</v>
      </c>
      <c r="HEN1794" s="62">
        <v>53131609</v>
      </c>
      <c r="HEO1794" s="62">
        <v>53131609</v>
      </c>
      <c r="HEP1794" s="62">
        <v>53131609</v>
      </c>
      <c r="HEQ1794" s="62">
        <v>53131609</v>
      </c>
      <c r="HER1794" s="62">
        <v>53131609</v>
      </c>
      <c r="HES1794" s="62">
        <v>53131609</v>
      </c>
      <c r="HET1794" s="62">
        <v>53131609</v>
      </c>
      <c r="HEU1794" s="62">
        <v>53131609</v>
      </c>
      <c r="HEV1794" s="62">
        <v>53131609</v>
      </c>
      <c r="HEW1794" s="62">
        <v>53131609</v>
      </c>
      <c r="HEX1794" s="62">
        <v>53131609</v>
      </c>
      <c r="HEY1794" s="62">
        <v>53131609</v>
      </c>
      <c r="HEZ1794" s="62">
        <v>53131609</v>
      </c>
      <c r="HFA1794" s="62">
        <v>53131609</v>
      </c>
      <c r="HFB1794" s="62">
        <v>53131609</v>
      </c>
      <c r="HFC1794" s="62">
        <v>53131609</v>
      </c>
      <c r="HFD1794" s="62">
        <v>53131609</v>
      </c>
      <c r="HFE1794" s="62">
        <v>53131609</v>
      </c>
      <c r="HFF1794" s="62">
        <v>53131609</v>
      </c>
      <c r="HFG1794" s="62">
        <v>53131609</v>
      </c>
      <c r="HFH1794" s="62">
        <v>53131609</v>
      </c>
      <c r="HFI1794" s="62">
        <v>53131609</v>
      </c>
      <c r="HFJ1794" s="62">
        <v>53131609</v>
      </c>
      <c r="HFK1794" s="62">
        <v>53131609</v>
      </c>
      <c r="HFL1794" s="62">
        <v>53131609</v>
      </c>
      <c r="HFM1794" s="62">
        <v>53131609</v>
      </c>
      <c r="HFN1794" s="62">
        <v>53131609</v>
      </c>
      <c r="HFO1794" s="62">
        <v>53131609</v>
      </c>
      <c r="HFP1794" s="62">
        <v>53131609</v>
      </c>
      <c r="HFQ1794" s="62">
        <v>53131609</v>
      </c>
      <c r="HFR1794" s="62">
        <v>53131609</v>
      </c>
      <c r="HFS1794" s="62">
        <v>53131609</v>
      </c>
      <c r="HFT1794" s="62">
        <v>53131609</v>
      </c>
      <c r="HFU1794" s="62">
        <v>53131609</v>
      </c>
      <c r="HFV1794" s="62">
        <v>53131609</v>
      </c>
      <c r="HFW1794" s="62">
        <v>53131609</v>
      </c>
      <c r="HFX1794" s="62">
        <v>53131609</v>
      </c>
      <c r="HFY1794" s="62">
        <v>53131609</v>
      </c>
      <c r="HFZ1794" s="62">
        <v>53131609</v>
      </c>
      <c r="HGA1794" s="62">
        <v>53131609</v>
      </c>
      <c r="HGB1794" s="62">
        <v>53131609</v>
      </c>
      <c r="HGC1794" s="62">
        <v>53131609</v>
      </c>
      <c r="HGD1794" s="62">
        <v>53131609</v>
      </c>
      <c r="HGE1794" s="62">
        <v>53131609</v>
      </c>
      <c r="HGF1794" s="62">
        <v>53131609</v>
      </c>
      <c r="HGG1794" s="62">
        <v>53131609</v>
      </c>
      <c r="HGH1794" s="62">
        <v>53131609</v>
      </c>
      <c r="HGI1794" s="62">
        <v>53131609</v>
      </c>
      <c r="HGJ1794" s="62">
        <v>53131609</v>
      </c>
      <c r="HGK1794" s="62">
        <v>53131609</v>
      </c>
      <c r="HGL1794" s="62">
        <v>53131609</v>
      </c>
      <c r="HGM1794" s="62">
        <v>53131609</v>
      </c>
      <c r="HGN1794" s="62">
        <v>53131609</v>
      </c>
      <c r="HGO1794" s="62">
        <v>53131609</v>
      </c>
      <c r="HGP1794" s="62">
        <v>53131609</v>
      </c>
      <c r="HGQ1794" s="62">
        <v>53131609</v>
      </c>
      <c r="HGR1794" s="62">
        <v>53131609</v>
      </c>
      <c r="HGS1794" s="62">
        <v>53131609</v>
      </c>
      <c r="HGT1794" s="62">
        <v>53131609</v>
      </c>
      <c r="HGU1794" s="62">
        <v>53131609</v>
      </c>
      <c r="HGV1794" s="62">
        <v>53131609</v>
      </c>
      <c r="HGW1794" s="62">
        <v>53131609</v>
      </c>
      <c r="HGX1794" s="62">
        <v>53131609</v>
      </c>
      <c r="HGY1794" s="62">
        <v>53131609</v>
      </c>
      <c r="HGZ1794" s="62">
        <v>53131609</v>
      </c>
      <c r="HHA1794" s="62">
        <v>53131609</v>
      </c>
      <c r="HHB1794" s="62">
        <v>53131609</v>
      </c>
      <c r="HHC1794" s="62">
        <v>53131609</v>
      </c>
      <c r="HHD1794" s="62">
        <v>53131609</v>
      </c>
      <c r="HHE1794" s="62">
        <v>53131609</v>
      </c>
      <c r="HHF1794" s="62">
        <v>53131609</v>
      </c>
      <c r="HHG1794" s="62">
        <v>53131609</v>
      </c>
      <c r="HHH1794" s="62">
        <v>53131609</v>
      </c>
      <c r="HHI1794" s="62">
        <v>53131609</v>
      </c>
      <c r="HHJ1794" s="62">
        <v>53131609</v>
      </c>
      <c r="HHK1794" s="62">
        <v>53131609</v>
      </c>
      <c r="HHL1794" s="62">
        <v>53131609</v>
      </c>
      <c r="HHM1794" s="62">
        <v>53131609</v>
      </c>
      <c r="HHN1794" s="62">
        <v>53131609</v>
      </c>
      <c r="HHO1794" s="62">
        <v>53131609</v>
      </c>
      <c r="HHP1794" s="62">
        <v>53131609</v>
      </c>
      <c r="HHQ1794" s="62">
        <v>53131609</v>
      </c>
      <c r="HHR1794" s="62">
        <v>53131609</v>
      </c>
      <c r="HHS1794" s="62">
        <v>53131609</v>
      </c>
      <c r="HHT1794" s="62">
        <v>53131609</v>
      </c>
      <c r="HHU1794" s="62">
        <v>53131609</v>
      </c>
      <c r="HHV1794" s="62">
        <v>53131609</v>
      </c>
      <c r="HHW1794" s="62">
        <v>53131609</v>
      </c>
      <c r="HHX1794" s="62">
        <v>53131609</v>
      </c>
      <c r="HHY1794" s="62">
        <v>53131609</v>
      </c>
      <c r="HHZ1794" s="62">
        <v>53131609</v>
      </c>
      <c r="HIA1794" s="62">
        <v>53131609</v>
      </c>
      <c r="HIB1794" s="62">
        <v>53131609</v>
      </c>
      <c r="HIC1794" s="62">
        <v>53131609</v>
      </c>
      <c r="HID1794" s="62">
        <v>53131609</v>
      </c>
      <c r="HIE1794" s="62">
        <v>53131609</v>
      </c>
      <c r="HIF1794" s="62">
        <v>53131609</v>
      </c>
      <c r="HIG1794" s="62">
        <v>53131609</v>
      </c>
      <c r="HIH1794" s="62">
        <v>53131609</v>
      </c>
      <c r="HII1794" s="62">
        <v>53131609</v>
      </c>
      <c r="HIJ1794" s="62">
        <v>53131609</v>
      </c>
      <c r="HIK1794" s="62">
        <v>53131609</v>
      </c>
      <c r="HIL1794" s="62">
        <v>53131609</v>
      </c>
      <c r="HIM1794" s="62">
        <v>53131609</v>
      </c>
      <c r="HIN1794" s="62">
        <v>53131609</v>
      </c>
      <c r="HIO1794" s="62">
        <v>53131609</v>
      </c>
      <c r="HIP1794" s="62">
        <v>53131609</v>
      </c>
      <c r="HIQ1794" s="62">
        <v>53131609</v>
      </c>
      <c r="HIR1794" s="62">
        <v>53131609</v>
      </c>
      <c r="HIS1794" s="62">
        <v>53131609</v>
      </c>
      <c r="HIT1794" s="62">
        <v>53131609</v>
      </c>
      <c r="HIU1794" s="62">
        <v>53131609</v>
      </c>
      <c r="HIV1794" s="62">
        <v>53131609</v>
      </c>
      <c r="HIW1794" s="62">
        <v>53131609</v>
      </c>
      <c r="HIX1794" s="62">
        <v>53131609</v>
      </c>
      <c r="HIY1794" s="62">
        <v>53131609</v>
      </c>
      <c r="HIZ1794" s="62">
        <v>53131609</v>
      </c>
      <c r="HJA1794" s="62">
        <v>53131609</v>
      </c>
      <c r="HJB1794" s="62">
        <v>53131609</v>
      </c>
      <c r="HJC1794" s="62">
        <v>53131609</v>
      </c>
      <c r="HJD1794" s="62">
        <v>53131609</v>
      </c>
      <c r="HJE1794" s="62">
        <v>53131609</v>
      </c>
      <c r="HJF1794" s="62">
        <v>53131609</v>
      </c>
      <c r="HJG1794" s="62">
        <v>53131609</v>
      </c>
      <c r="HJH1794" s="62">
        <v>53131609</v>
      </c>
      <c r="HJI1794" s="62">
        <v>53131609</v>
      </c>
      <c r="HJJ1794" s="62">
        <v>53131609</v>
      </c>
      <c r="HJK1794" s="62">
        <v>53131609</v>
      </c>
      <c r="HJL1794" s="62">
        <v>53131609</v>
      </c>
      <c r="HJM1794" s="62">
        <v>53131609</v>
      </c>
      <c r="HJN1794" s="62">
        <v>53131609</v>
      </c>
      <c r="HJO1794" s="62">
        <v>53131609</v>
      </c>
      <c r="HJP1794" s="62">
        <v>53131609</v>
      </c>
      <c r="HJQ1794" s="62">
        <v>53131609</v>
      </c>
      <c r="HJR1794" s="62">
        <v>53131609</v>
      </c>
      <c r="HJS1794" s="62">
        <v>53131609</v>
      </c>
      <c r="HJT1794" s="62">
        <v>53131609</v>
      </c>
      <c r="HJU1794" s="62">
        <v>53131609</v>
      </c>
      <c r="HJV1794" s="62">
        <v>53131609</v>
      </c>
      <c r="HJW1794" s="62">
        <v>53131609</v>
      </c>
      <c r="HJX1794" s="62">
        <v>53131609</v>
      </c>
      <c r="HJY1794" s="62">
        <v>53131609</v>
      </c>
      <c r="HJZ1794" s="62">
        <v>53131609</v>
      </c>
      <c r="HKA1794" s="62">
        <v>53131609</v>
      </c>
      <c r="HKB1794" s="62">
        <v>53131609</v>
      </c>
      <c r="HKC1794" s="62">
        <v>53131609</v>
      </c>
      <c r="HKD1794" s="62">
        <v>53131609</v>
      </c>
      <c r="HKE1794" s="62">
        <v>53131609</v>
      </c>
      <c r="HKF1794" s="62">
        <v>53131609</v>
      </c>
      <c r="HKG1794" s="62">
        <v>53131609</v>
      </c>
      <c r="HKH1794" s="62">
        <v>53131609</v>
      </c>
      <c r="HKI1794" s="62">
        <v>53131609</v>
      </c>
      <c r="HKJ1794" s="62">
        <v>53131609</v>
      </c>
      <c r="HKK1794" s="62">
        <v>53131609</v>
      </c>
      <c r="HKL1794" s="62">
        <v>53131609</v>
      </c>
      <c r="HKM1794" s="62">
        <v>53131609</v>
      </c>
      <c r="HKN1794" s="62">
        <v>53131609</v>
      </c>
      <c r="HKO1794" s="62">
        <v>53131609</v>
      </c>
      <c r="HKP1794" s="62">
        <v>53131609</v>
      </c>
      <c r="HKQ1794" s="62">
        <v>53131609</v>
      </c>
      <c r="HKR1794" s="62">
        <v>53131609</v>
      </c>
      <c r="HKS1794" s="62">
        <v>53131609</v>
      </c>
      <c r="HKT1794" s="62">
        <v>53131609</v>
      </c>
      <c r="HKU1794" s="62">
        <v>53131609</v>
      </c>
      <c r="HKV1794" s="62">
        <v>53131609</v>
      </c>
      <c r="HKW1794" s="62">
        <v>53131609</v>
      </c>
      <c r="HKX1794" s="62">
        <v>53131609</v>
      </c>
      <c r="HKY1794" s="62">
        <v>53131609</v>
      </c>
      <c r="HKZ1794" s="62">
        <v>53131609</v>
      </c>
      <c r="HLA1794" s="62">
        <v>53131609</v>
      </c>
      <c r="HLB1794" s="62">
        <v>53131609</v>
      </c>
      <c r="HLC1794" s="62">
        <v>53131609</v>
      </c>
      <c r="HLD1794" s="62">
        <v>53131609</v>
      </c>
      <c r="HLE1794" s="62">
        <v>53131609</v>
      </c>
      <c r="HLF1794" s="62">
        <v>53131609</v>
      </c>
      <c r="HLG1794" s="62">
        <v>53131609</v>
      </c>
      <c r="HLH1794" s="62">
        <v>53131609</v>
      </c>
      <c r="HLI1794" s="62">
        <v>53131609</v>
      </c>
      <c r="HLJ1794" s="62">
        <v>53131609</v>
      </c>
      <c r="HLK1794" s="62">
        <v>53131609</v>
      </c>
      <c r="HLL1794" s="62">
        <v>53131609</v>
      </c>
      <c r="HLM1794" s="62">
        <v>53131609</v>
      </c>
      <c r="HLN1794" s="62">
        <v>53131609</v>
      </c>
      <c r="HLO1794" s="62">
        <v>53131609</v>
      </c>
      <c r="HLP1794" s="62">
        <v>53131609</v>
      </c>
      <c r="HLQ1794" s="62">
        <v>53131609</v>
      </c>
      <c r="HLR1794" s="62">
        <v>53131609</v>
      </c>
      <c r="HLS1794" s="62">
        <v>53131609</v>
      </c>
      <c r="HLT1794" s="62">
        <v>53131609</v>
      </c>
      <c r="HLU1794" s="62">
        <v>53131609</v>
      </c>
      <c r="HLV1794" s="62">
        <v>53131609</v>
      </c>
      <c r="HLW1794" s="62">
        <v>53131609</v>
      </c>
      <c r="HLX1794" s="62">
        <v>53131609</v>
      </c>
      <c r="HLY1794" s="62">
        <v>53131609</v>
      </c>
      <c r="HLZ1794" s="62">
        <v>53131609</v>
      </c>
      <c r="HMA1794" s="62">
        <v>53131609</v>
      </c>
      <c r="HMB1794" s="62">
        <v>53131609</v>
      </c>
      <c r="HMC1794" s="62">
        <v>53131609</v>
      </c>
      <c r="HMD1794" s="62">
        <v>53131609</v>
      </c>
      <c r="HME1794" s="62">
        <v>53131609</v>
      </c>
      <c r="HMF1794" s="62">
        <v>53131609</v>
      </c>
      <c r="HMG1794" s="62">
        <v>53131609</v>
      </c>
      <c r="HMH1794" s="62">
        <v>53131609</v>
      </c>
      <c r="HMI1794" s="62">
        <v>53131609</v>
      </c>
      <c r="HMJ1794" s="62">
        <v>53131609</v>
      </c>
      <c r="HMK1794" s="62">
        <v>53131609</v>
      </c>
      <c r="HML1794" s="62">
        <v>53131609</v>
      </c>
      <c r="HMM1794" s="62">
        <v>53131609</v>
      </c>
      <c r="HMN1794" s="62">
        <v>53131609</v>
      </c>
      <c r="HMO1794" s="62">
        <v>53131609</v>
      </c>
      <c r="HMP1794" s="62">
        <v>53131609</v>
      </c>
      <c r="HMQ1794" s="62">
        <v>53131609</v>
      </c>
      <c r="HMR1794" s="62">
        <v>53131609</v>
      </c>
      <c r="HMS1794" s="62">
        <v>53131609</v>
      </c>
      <c r="HMT1794" s="62">
        <v>53131609</v>
      </c>
      <c r="HMU1794" s="62">
        <v>53131609</v>
      </c>
      <c r="HMV1794" s="62">
        <v>53131609</v>
      </c>
      <c r="HMW1794" s="62">
        <v>53131609</v>
      </c>
      <c r="HMX1794" s="62">
        <v>53131609</v>
      </c>
      <c r="HMY1794" s="62">
        <v>53131609</v>
      </c>
      <c r="HMZ1794" s="62">
        <v>53131609</v>
      </c>
      <c r="HNA1794" s="62">
        <v>53131609</v>
      </c>
      <c r="HNB1794" s="62">
        <v>53131609</v>
      </c>
      <c r="HNC1794" s="62">
        <v>53131609</v>
      </c>
      <c r="HND1794" s="62">
        <v>53131609</v>
      </c>
      <c r="HNE1794" s="62">
        <v>53131609</v>
      </c>
      <c r="HNF1794" s="62">
        <v>53131609</v>
      </c>
      <c r="HNG1794" s="62">
        <v>53131609</v>
      </c>
      <c r="HNH1794" s="62">
        <v>53131609</v>
      </c>
      <c r="HNI1794" s="62">
        <v>53131609</v>
      </c>
      <c r="HNJ1794" s="62">
        <v>53131609</v>
      </c>
      <c r="HNK1794" s="62">
        <v>53131609</v>
      </c>
      <c r="HNL1794" s="62">
        <v>53131609</v>
      </c>
      <c r="HNM1794" s="62">
        <v>53131609</v>
      </c>
      <c r="HNN1794" s="62">
        <v>53131609</v>
      </c>
      <c r="HNO1794" s="62">
        <v>53131609</v>
      </c>
      <c r="HNP1794" s="62">
        <v>53131609</v>
      </c>
      <c r="HNQ1794" s="62">
        <v>53131609</v>
      </c>
      <c r="HNR1794" s="62">
        <v>53131609</v>
      </c>
      <c r="HNS1794" s="62">
        <v>53131609</v>
      </c>
      <c r="HNT1794" s="62">
        <v>53131609</v>
      </c>
      <c r="HNU1794" s="62">
        <v>53131609</v>
      </c>
      <c r="HNV1794" s="62">
        <v>53131609</v>
      </c>
      <c r="HNW1794" s="62">
        <v>53131609</v>
      </c>
      <c r="HNX1794" s="62">
        <v>53131609</v>
      </c>
      <c r="HNY1794" s="62">
        <v>53131609</v>
      </c>
      <c r="HNZ1794" s="62">
        <v>53131609</v>
      </c>
      <c r="HOA1794" s="62">
        <v>53131609</v>
      </c>
      <c r="HOB1794" s="62">
        <v>53131609</v>
      </c>
      <c r="HOC1794" s="62">
        <v>53131609</v>
      </c>
      <c r="HOD1794" s="62">
        <v>53131609</v>
      </c>
      <c r="HOE1794" s="62">
        <v>53131609</v>
      </c>
      <c r="HOF1794" s="62">
        <v>53131609</v>
      </c>
      <c r="HOG1794" s="62">
        <v>53131609</v>
      </c>
      <c r="HOH1794" s="62">
        <v>53131609</v>
      </c>
      <c r="HOI1794" s="62">
        <v>53131609</v>
      </c>
      <c r="HOJ1794" s="62">
        <v>53131609</v>
      </c>
      <c r="HOK1794" s="62">
        <v>53131609</v>
      </c>
      <c r="HOL1794" s="62">
        <v>53131609</v>
      </c>
      <c r="HOM1794" s="62">
        <v>53131609</v>
      </c>
      <c r="HON1794" s="62">
        <v>53131609</v>
      </c>
      <c r="HOO1794" s="62">
        <v>53131609</v>
      </c>
      <c r="HOP1794" s="62">
        <v>53131609</v>
      </c>
      <c r="HOQ1794" s="62">
        <v>53131609</v>
      </c>
      <c r="HOR1794" s="62">
        <v>53131609</v>
      </c>
      <c r="HOS1794" s="62">
        <v>53131609</v>
      </c>
      <c r="HOT1794" s="62">
        <v>53131609</v>
      </c>
      <c r="HOU1794" s="62">
        <v>53131609</v>
      </c>
      <c r="HOV1794" s="62">
        <v>53131609</v>
      </c>
      <c r="HOW1794" s="62">
        <v>53131609</v>
      </c>
      <c r="HOX1794" s="62">
        <v>53131609</v>
      </c>
      <c r="HOY1794" s="62">
        <v>53131609</v>
      </c>
      <c r="HOZ1794" s="62">
        <v>53131609</v>
      </c>
      <c r="HPA1794" s="62">
        <v>53131609</v>
      </c>
      <c r="HPB1794" s="62">
        <v>53131609</v>
      </c>
      <c r="HPC1794" s="62">
        <v>53131609</v>
      </c>
      <c r="HPD1794" s="62">
        <v>53131609</v>
      </c>
      <c r="HPE1794" s="62">
        <v>53131609</v>
      </c>
      <c r="HPF1794" s="62">
        <v>53131609</v>
      </c>
      <c r="HPG1794" s="62">
        <v>53131609</v>
      </c>
      <c r="HPH1794" s="62">
        <v>53131609</v>
      </c>
      <c r="HPI1794" s="62">
        <v>53131609</v>
      </c>
      <c r="HPJ1794" s="62">
        <v>53131609</v>
      </c>
      <c r="HPK1794" s="62">
        <v>53131609</v>
      </c>
      <c r="HPL1794" s="62">
        <v>53131609</v>
      </c>
      <c r="HPM1794" s="62">
        <v>53131609</v>
      </c>
      <c r="HPN1794" s="62">
        <v>53131609</v>
      </c>
      <c r="HPO1794" s="62">
        <v>53131609</v>
      </c>
      <c r="HPP1794" s="62">
        <v>53131609</v>
      </c>
      <c r="HPQ1794" s="62">
        <v>53131609</v>
      </c>
      <c r="HPR1794" s="62">
        <v>53131609</v>
      </c>
      <c r="HPS1794" s="62">
        <v>53131609</v>
      </c>
      <c r="HPT1794" s="62">
        <v>53131609</v>
      </c>
      <c r="HPU1794" s="62">
        <v>53131609</v>
      </c>
      <c r="HPV1794" s="62">
        <v>53131609</v>
      </c>
      <c r="HPW1794" s="62">
        <v>53131609</v>
      </c>
      <c r="HPX1794" s="62">
        <v>53131609</v>
      </c>
      <c r="HPY1794" s="62">
        <v>53131609</v>
      </c>
      <c r="HPZ1794" s="62">
        <v>53131609</v>
      </c>
      <c r="HQA1794" s="62">
        <v>53131609</v>
      </c>
      <c r="HQB1794" s="62">
        <v>53131609</v>
      </c>
      <c r="HQC1794" s="62">
        <v>53131609</v>
      </c>
      <c r="HQD1794" s="62">
        <v>53131609</v>
      </c>
      <c r="HQE1794" s="62">
        <v>53131609</v>
      </c>
      <c r="HQF1794" s="62">
        <v>53131609</v>
      </c>
      <c r="HQG1794" s="62">
        <v>53131609</v>
      </c>
      <c r="HQH1794" s="62">
        <v>53131609</v>
      </c>
      <c r="HQI1794" s="62">
        <v>53131609</v>
      </c>
      <c r="HQJ1794" s="62">
        <v>53131609</v>
      </c>
      <c r="HQK1794" s="62">
        <v>53131609</v>
      </c>
      <c r="HQL1794" s="62">
        <v>53131609</v>
      </c>
      <c r="HQM1794" s="62">
        <v>53131609</v>
      </c>
      <c r="HQN1794" s="62">
        <v>53131609</v>
      </c>
      <c r="HQO1794" s="62">
        <v>53131609</v>
      </c>
      <c r="HQP1794" s="62">
        <v>53131609</v>
      </c>
      <c r="HQQ1794" s="62">
        <v>53131609</v>
      </c>
      <c r="HQR1794" s="62">
        <v>53131609</v>
      </c>
      <c r="HQS1794" s="62">
        <v>53131609</v>
      </c>
      <c r="HQT1794" s="62">
        <v>53131609</v>
      </c>
      <c r="HQU1794" s="62">
        <v>53131609</v>
      </c>
      <c r="HQV1794" s="62">
        <v>53131609</v>
      </c>
      <c r="HQW1794" s="62">
        <v>53131609</v>
      </c>
      <c r="HQX1794" s="62">
        <v>53131609</v>
      </c>
      <c r="HQY1794" s="62">
        <v>53131609</v>
      </c>
      <c r="HQZ1794" s="62">
        <v>53131609</v>
      </c>
      <c r="HRA1794" s="62">
        <v>53131609</v>
      </c>
      <c r="HRB1794" s="62">
        <v>53131609</v>
      </c>
      <c r="HRC1794" s="62">
        <v>53131609</v>
      </c>
      <c r="HRD1794" s="62">
        <v>53131609</v>
      </c>
      <c r="HRE1794" s="62">
        <v>53131609</v>
      </c>
      <c r="HRF1794" s="62">
        <v>53131609</v>
      </c>
      <c r="HRG1794" s="62">
        <v>53131609</v>
      </c>
      <c r="HRH1794" s="62">
        <v>53131609</v>
      </c>
      <c r="HRI1794" s="62">
        <v>53131609</v>
      </c>
      <c r="HRJ1794" s="62">
        <v>53131609</v>
      </c>
      <c r="HRK1794" s="62">
        <v>53131609</v>
      </c>
      <c r="HRL1794" s="62">
        <v>53131609</v>
      </c>
      <c r="HRM1794" s="62">
        <v>53131609</v>
      </c>
      <c r="HRN1794" s="62">
        <v>53131609</v>
      </c>
      <c r="HRO1794" s="62">
        <v>53131609</v>
      </c>
      <c r="HRP1794" s="62">
        <v>53131609</v>
      </c>
      <c r="HRQ1794" s="62">
        <v>53131609</v>
      </c>
      <c r="HRR1794" s="62">
        <v>53131609</v>
      </c>
      <c r="HRS1794" s="62">
        <v>53131609</v>
      </c>
      <c r="HRT1794" s="62">
        <v>53131609</v>
      </c>
      <c r="HRU1794" s="62">
        <v>53131609</v>
      </c>
      <c r="HRV1794" s="62">
        <v>53131609</v>
      </c>
      <c r="HRW1794" s="62">
        <v>53131609</v>
      </c>
      <c r="HRX1794" s="62">
        <v>53131609</v>
      </c>
      <c r="HRY1794" s="62">
        <v>53131609</v>
      </c>
      <c r="HRZ1794" s="62">
        <v>53131609</v>
      </c>
      <c r="HSA1794" s="62">
        <v>53131609</v>
      </c>
      <c r="HSB1794" s="62">
        <v>53131609</v>
      </c>
      <c r="HSC1794" s="62">
        <v>53131609</v>
      </c>
      <c r="HSD1794" s="62">
        <v>53131609</v>
      </c>
      <c r="HSE1794" s="62">
        <v>53131609</v>
      </c>
      <c r="HSF1794" s="62">
        <v>53131609</v>
      </c>
      <c r="HSG1794" s="62">
        <v>53131609</v>
      </c>
      <c r="HSH1794" s="62">
        <v>53131609</v>
      </c>
      <c r="HSI1794" s="62">
        <v>53131609</v>
      </c>
      <c r="HSJ1794" s="62">
        <v>53131609</v>
      </c>
      <c r="HSK1794" s="62">
        <v>53131609</v>
      </c>
      <c r="HSL1794" s="62">
        <v>53131609</v>
      </c>
      <c r="HSM1794" s="62">
        <v>53131609</v>
      </c>
      <c r="HSN1794" s="62">
        <v>53131609</v>
      </c>
      <c r="HSO1794" s="62">
        <v>53131609</v>
      </c>
      <c r="HSP1794" s="62">
        <v>53131609</v>
      </c>
      <c r="HSQ1794" s="62">
        <v>53131609</v>
      </c>
      <c r="HSR1794" s="62">
        <v>53131609</v>
      </c>
      <c r="HSS1794" s="62">
        <v>53131609</v>
      </c>
      <c r="HST1794" s="62">
        <v>53131609</v>
      </c>
      <c r="HSU1794" s="62">
        <v>53131609</v>
      </c>
      <c r="HSV1794" s="62">
        <v>53131609</v>
      </c>
      <c r="HSW1794" s="62">
        <v>53131609</v>
      </c>
      <c r="HSX1794" s="62">
        <v>53131609</v>
      </c>
      <c r="HSY1794" s="62">
        <v>53131609</v>
      </c>
      <c r="HSZ1794" s="62">
        <v>53131609</v>
      </c>
      <c r="HTA1794" s="62">
        <v>53131609</v>
      </c>
      <c r="HTB1794" s="62">
        <v>53131609</v>
      </c>
      <c r="HTC1794" s="62">
        <v>53131609</v>
      </c>
      <c r="HTD1794" s="62">
        <v>53131609</v>
      </c>
      <c r="HTE1794" s="62">
        <v>53131609</v>
      </c>
      <c r="HTF1794" s="62">
        <v>53131609</v>
      </c>
      <c r="HTG1794" s="62">
        <v>53131609</v>
      </c>
      <c r="HTH1794" s="62">
        <v>53131609</v>
      </c>
      <c r="HTI1794" s="62">
        <v>53131609</v>
      </c>
      <c r="HTJ1794" s="62">
        <v>53131609</v>
      </c>
      <c r="HTK1794" s="62">
        <v>53131609</v>
      </c>
      <c r="HTL1794" s="62">
        <v>53131609</v>
      </c>
      <c r="HTM1794" s="62">
        <v>53131609</v>
      </c>
      <c r="HTN1794" s="62">
        <v>53131609</v>
      </c>
      <c r="HTO1794" s="62">
        <v>53131609</v>
      </c>
      <c r="HTP1794" s="62">
        <v>53131609</v>
      </c>
      <c r="HTQ1794" s="62">
        <v>53131609</v>
      </c>
      <c r="HTR1794" s="62">
        <v>53131609</v>
      </c>
      <c r="HTS1794" s="62">
        <v>53131609</v>
      </c>
      <c r="HTT1794" s="62">
        <v>53131609</v>
      </c>
      <c r="HTU1794" s="62">
        <v>53131609</v>
      </c>
      <c r="HTV1794" s="62">
        <v>53131609</v>
      </c>
      <c r="HTW1794" s="62">
        <v>53131609</v>
      </c>
      <c r="HTX1794" s="62">
        <v>53131609</v>
      </c>
      <c r="HTY1794" s="62">
        <v>53131609</v>
      </c>
      <c r="HTZ1794" s="62">
        <v>53131609</v>
      </c>
      <c r="HUA1794" s="62">
        <v>53131609</v>
      </c>
      <c r="HUB1794" s="62">
        <v>53131609</v>
      </c>
      <c r="HUC1794" s="62">
        <v>53131609</v>
      </c>
      <c r="HUD1794" s="62">
        <v>53131609</v>
      </c>
      <c r="HUE1794" s="62">
        <v>53131609</v>
      </c>
      <c r="HUF1794" s="62">
        <v>53131609</v>
      </c>
      <c r="HUG1794" s="62">
        <v>53131609</v>
      </c>
      <c r="HUH1794" s="62">
        <v>53131609</v>
      </c>
      <c r="HUI1794" s="62">
        <v>53131609</v>
      </c>
      <c r="HUJ1794" s="62">
        <v>53131609</v>
      </c>
      <c r="HUK1794" s="62">
        <v>53131609</v>
      </c>
      <c r="HUL1794" s="62">
        <v>53131609</v>
      </c>
      <c r="HUM1794" s="62">
        <v>53131609</v>
      </c>
      <c r="HUN1794" s="62">
        <v>53131609</v>
      </c>
      <c r="HUO1794" s="62">
        <v>53131609</v>
      </c>
      <c r="HUP1794" s="62">
        <v>53131609</v>
      </c>
      <c r="HUQ1794" s="62">
        <v>53131609</v>
      </c>
      <c r="HUR1794" s="62">
        <v>53131609</v>
      </c>
      <c r="HUS1794" s="62">
        <v>53131609</v>
      </c>
      <c r="HUT1794" s="62">
        <v>53131609</v>
      </c>
      <c r="HUU1794" s="62">
        <v>53131609</v>
      </c>
      <c r="HUV1794" s="62">
        <v>53131609</v>
      </c>
      <c r="HUW1794" s="62">
        <v>53131609</v>
      </c>
      <c r="HUX1794" s="62">
        <v>53131609</v>
      </c>
      <c r="HUY1794" s="62">
        <v>53131609</v>
      </c>
      <c r="HUZ1794" s="62">
        <v>53131609</v>
      </c>
      <c r="HVA1794" s="62">
        <v>53131609</v>
      </c>
      <c r="HVB1794" s="62">
        <v>53131609</v>
      </c>
      <c r="HVC1794" s="62">
        <v>53131609</v>
      </c>
      <c r="HVD1794" s="62">
        <v>53131609</v>
      </c>
      <c r="HVE1794" s="62">
        <v>53131609</v>
      </c>
      <c r="HVF1794" s="62">
        <v>53131609</v>
      </c>
      <c r="HVG1794" s="62">
        <v>53131609</v>
      </c>
      <c r="HVH1794" s="62">
        <v>53131609</v>
      </c>
      <c r="HVI1794" s="62">
        <v>53131609</v>
      </c>
      <c r="HVJ1794" s="62">
        <v>53131609</v>
      </c>
      <c r="HVK1794" s="62">
        <v>53131609</v>
      </c>
      <c r="HVL1794" s="62">
        <v>53131609</v>
      </c>
      <c r="HVM1794" s="62">
        <v>53131609</v>
      </c>
      <c r="HVN1794" s="62">
        <v>53131609</v>
      </c>
      <c r="HVO1794" s="62">
        <v>53131609</v>
      </c>
      <c r="HVP1794" s="62">
        <v>53131609</v>
      </c>
      <c r="HVQ1794" s="62">
        <v>53131609</v>
      </c>
      <c r="HVR1794" s="62">
        <v>53131609</v>
      </c>
      <c r="HVS1794" s="62">
        <v>53131609</v>
      </c>
      <c r="HVT1794" s="62">
        <v>53131609</v>
      </c>
      <c r="HVU1794" s="62">
        <v>53131609</v>
      </c>
      <c r="HVV1794" s="62">
        <v>53131609</v>
      </c>
      <c r="HVW1794" s="62">
        <v>53131609</v>
      </c>
      <c r="HVX1794" s="62">
        <v>53131609</v>
      </c>
      <c r="HVY1794" s="62">
        <v>53131609</v>
      </c>
      <c r="HVZ1794" s="62">
        <v>53131609</v>
      </c>
      <c r="HWA1794" s="62">
        <v>53131609</v>
      </c>
      <c r="HWB1794" s="62">
        <v>53131609</v>
      </c>
      <c r="HWC1794" s="62">
        <v>53131609</v>
      </c>
      <c r="HWD1794" s="62">
        <v>53131609</v>
      </c>
      <c r="HWE1794" s="62">
        <v>53131609</v>
      </c>
      <c r="HWF1794" s="62">
        <v>53131609</v>
      </c>
      <c r="HWG1794" s="62">
        <v>53131609</v>
      </c>
      <c r="HWH1794" s="62">
        <v>53131609</v>
      </c>
      <c r="HWI1794" s="62">
        <v>53131609</v>
      </c>
      <c r="HWJ1794" s="62">
        <v>53131609</v>
      </c>
      <c r="HWK1794" s="62">
        <v>53131609</v>
      </c>
      <c r="HWL1794" s="62">
        <v>53131609</v>
      </c>
      <c r="HWM1794" s="62">
        <v>53131609</v>
      </c>
      <c r="HWN1794" s="62">
        <v>53131609</v>
      </c>
      <c r="HWO1794" s="62">
        <v>53131609</v>
      </c>
      <c r="HWP1794" s="62">
        <v>53131609</v>
      </c>
      <c r="HWQ1794" s="62">
        <v>53131609</v>
      </c>
      <c r="HWR1794" s="62">
        <v>53131609</v>
      </c>
      <c r="HWS1794" s="62">
        <v>53131609</v>
      </c>
      <c r="HWT1794" s="62">
        <v>53131609</v>
      </c>
      <c r="HWU1794" s="62">
        <v>53131609</v>
      </c>
      <c r="HWV1794" s="62">
        <v>53131609</v>
      </c>
      <c r="HWW1794" s="62">
        <v>53131609</v>
      </c>
      <c r="HWX1794" s="62">
        <v>53131609</v>
      </c>
      <c r="HWY1794" s="62">
        <v>53131609</v>
      </c>
      <c r="HWZ1794" s="62">
        <v>53131609</v>
      </c>
      <c r="HXA1794" s="62">
        <v>53131609</v>
      </c>
      <c r="HXB1794" s="62">
        <v>53131609</v>
      </c>
      <c r="HXC1794" s="62">
        <v>53131609</v>
      </c>
      <c r="HXD1794" s="62">
        <v>53131609</v>
      </c>
      <c r="HXE1794" s="62">
        <v>53131609</v>
      </c>
      <c r="HXF1794" s="62">
        <v>53131609</v>
      </c>
      <c r="HXG1794" s="62">
        <v>53131609</v>
      </c>
      <c r="HXH1794" s="62">
        <v>53131609</v>
      </c>
      <c r="HXI1794" s="62">
        <v>53131609</v>
      </c>
      <c r="HXJ1794" s="62">
        <v>53131609</v>
      </c>
      <c r="HXK1794" s="62">
        <v>53131609</v>
      </c>
      <c r="HXL1794" s="62">
        <v>53131609</v>
      </c>
      <c r="HXM1794" s="62">
        <v>53131609</v>
      </c>
      <c r="HXN1794" s="62">
        <v>53131609</v>
      </c>
      <c r="HXO1794" s="62">
        <v>53131609</v>
      </c>
      <c r="HXP1794" s="62">
        <v>53131609</v>
      </c>
      <c r="HXQ1794" s="62">
        <v>53131609</v>
      </c>
      <c r="HXR1794" s="62">
        <v>53131609</v>
      </c>
      <c r="HXS1794" s="62">
        <v>53131609</v>
      </c>
      <c r="HXT1794" s="62">
        <v>53131609</v>
      </c>
      <c r="HXU1794" s="62">
        <v>53131609</v>
      </c>
      <c r="HXV1794" s="62">
        <v>53131609</v>
      </c>
      <c r="HXW1794" s="62">
        <v>53131609</v>
      </c>
      <c r="HXX1794" s="62">
        <v>53131609</v>
      </c>
      <c r="HXY1794" s="62">
        <v>53131609</v>
      </c>
      <c r="HXZ1794" s="62">
        <v>53131609</v>
      </c>
      <c r="HYA1794" s="62">
        <v>53131609</v>
      </c>
      <c r="HYB1794" s="62">
        <v>53131609</v>
      </c>
      <c r="HYC1794" s="62">
        <v>53131609</v>
      </c>
      <c r="HYD1794" s="62">
        <v>53131609</v>
      </c>
      <c r="HYE1794" s="62">
        <v>53131609</v>
      </c>
      <c r="HYF1794" s="62">
        <v>53131609</v>
      </c>
      <c r="HYG1794" s="62">
        <v>53131609</v>
      </c>
      <c r="HYH1794" s="62">
        <v>53131609</v>
      </c>
      <c r="HYI1794" s="62">
        <v>53131609</v>
      </c>
      <c r="HYJ1794" s="62">
        <v>53131609</v>
      </c>
      <c r="HYK1794" s="62">
        <v>53131609</v>
      </c>
      <c r="HYL1794" s="62">
        <v>53131609</v>
      </c>
      <c r="HYM1794" s="62">
        <v>53131609</v>
      </c>
      <c r="HYN1794" s="62">
        <v>53131609</v>
      </c>
      <c r="HYO1794" s="62">
        <v>53131609</v>
      </c>
      <c r="HYP1794" s="62">
        <v>53131609</v>
      </c>
      <c r="HYQ1794" s="62">
        <v>53131609</v>
      </c>
      <c r="HYR1794" s="62">
        <v>53131609</v>
      </c>
      <c r="HYS1794" s="62">
        <v>53131609</v>
      </c>
      <c r="HYT1794" s="62">
        <v>53131609</v>
      </c>
      <c r="HYU1794" s="62">
        <v>53131609</v>
      </c>
      <c r="HYV1794" s="62">
        <v>53131609</v>
      </c>
      <c r="HYW1794" s="62">
        <v>53131609</v>
      </c>
      <c r="HYX1794" s="62">
        <v>53131609</v>
      </c>
      <c r="HYY1794" s="62">
        <v>53131609</v>
      </c>
      <c r="HYZ1794" s="62">
        <v>53131609</v>
      </c>
      <c r="HZA1794" s="62">
        <v>53131609</v>
      </c>
      <c r="HZB1794" s="62">
        <v>53131609</v>
      </c>
      <c r="HZC1794" s="62">
        <v>53131609</v>
      </c>
      <c r="HZD1794" s="62">
        <v>53131609</v>
      </c>
      <c r="HZE1794" s="62">
        <v>53131609</v>
      </c>
      <c r="HZF1794" s="62">
        <v>53131609</v>
      </c>
      <c r="HZG1794" s="62">
        <v>53131609</v>
      </c>
      <c r="HZH1794" s="62">
        <v>53131609</v>
      </c>
      <c r="HZI1794" s="62">
        <v>53131609</v>
      </c>
      <c r="HZJ1794" s="62">
        <v>53131609</v>
      </c>
      <c r="HZK1794" s="62">
        <v>53131609</v>
      </c>
      <c r="HZL1794" s="62">
        <v>53131609</v>
      </c>
      <c r="HZM1794" s="62">
        <v>53131609</v>
      </c>
      <c r="HZN1794" s="62">
        <v>53131609</v>
      </c>
      <c r="HZO1794" s="62">
        <v>53131609</v>
      </c>
      <c r="HZP1794" s="62">
        <v>53131609</v>
      </c>
      <c r="HZQ1794" s="62">
        <v>53131609</v>
      </c>
      <c r="HZR1794" s="62">
        <v>53131609</v>
      </c>
      <c r="HZS1794" s="62">
        <v>53131609</v>
      </c>
      <c r="HZT1794" s="62">
        <v>53131609</v>
      </c>
      <c r="HZU1794" s="62">
        <v>53131609</v>
      </c>
      <c r="HZV1794" s="62">
        <v>53131609</v>
      </c>
      <c r="HZW1794" s="62">
        <v>53131609</v>
      </c>
      <c r="HZX1794" s="62">
        <v>53131609</v>
      </c>
      <c r="HZY1794" s="62">
        <v>53131609</v>
      </c>
      <c r="HZZ1794" s="62">
        <v>53131609</v>
      </c>
      <c r="IAA1794" s="62">
        <v>53131609</v>
      </c>
      <c r="IAB1794" s="62">
        <v>53131609</v>
      </c>
      <c r="IAC1794" s="62">
        <v>53131609</v>
      </c>
      <c r="IAD1794" s="62">
        <v>53131609</v>
      </c>
      <c r="IAE1794" s="62">
        <v>53131609</v>
      </c>
      <c r="IAF1794" s="62">
        <v>53131609</v>
      </c>
      <c r="IAG1794" s="62">
        <v>53131609</v>
      </c>
      <c r="IAH1794" s="62">
        <v>53131609</v>
      </c>
      <c r="IAI1794" s="62">
        <v>53131609</v>
      </c>
      <c r="IAJ1794" s="62">
        <v>53131609</v>
      </c>
      <c r="IAK1794" s="62">
        <v>53131609</v>
      </c>
      <c r="IAL1794" s="62">
        <v>53131609</v>
      </c>
      <c r="IAM1794" s="62">
        <v>53131609</v>
      </c>
      <c r="IAN1794" s="62">
        <v>53131609</v>
      </c>
      <c r="IAO1794" s="62">
        <v>53131609</v>
      </c>
      <c r="IAP1794" s="62">
        <v>53131609</v>
      </c>
      <c r="IAQ1794" s="62">
        <v>53131609</v>
      </c>
      <c r="IAR1794" s="62">
        <v>53131609</v>
      </c>
      <c r="IAS1794" s="62">
        <v>53131609</v>
      </c>
      <c r="IAT1794" s="62">
        <v>53131609</v>
      </c>
      <c r="IAU1794" s="62">
        <v>53131609</v>
      </c>
      <c r="IAV1794" s="62">
        <v>53131609</v>
      </c>
      <c r="IAW1794" s="62">
        <v>53131609</v>
      </c>
      <c r="IAX1794" s="62">
        <v>53131609</v>
      </c>
      <c r="IAY1794" s="62">
        <v>53131609</v>
      </c>
      <c r="IAZ1794" s="62">
        <v>53131609</v>
      </c>
      <c r="IBA1794" s="62">
        <v>53131609</v>
      </c>
      <c r="IBB1794" s="62">
        <v>53131609</v>
      </c>
      <c r="IBC1794" s="62">
        <v>53131609</v>
      </c>
      <c r="IBD1794" s="62">
        <v>53131609</v>
      </c>
      <c r="IBE1794" s="62">
        <v>53131609</v>
      </c>
      <c r="IBF1794" s="62">
        <v>53131609</v>
      </c>
      <c r="IBG1794" s="62">
        <v>53131609</v>
      </c>
      <c r="IBH1794" s="62">
        <v>53131609</v>
      </c>
      <c r="IBI1794" s="62">
        <v>53131609</v>
      </c>
      <c r="IBJ1794" s="62">
        <v>53131609</v>
      </c>
      <c r="IBK1794" s="62">
        <v>53131609</v>
      </c>
      <c r="IBL1794" s="62">
        <v>53131609</v>
      </c>
      <c r="IBM1794" s="62">
        <v>53131609</v>
      </c>
      <c r="IBN1794" s="62">
        <v>53131609</v>
      </c>
      <c r="IBO1794" s="62">
        <v>53131609</v>
      </c>
      <c r="IBP1794" s="62">
        <v>53131609</v>
      </c>
      <c r="IBQ1794" s="62">
        <v>53131609</v>
      </c>
      <c r="IBR1794" s="62">
        <v>53131609</v>
      </c>
      <c r="IBS1794" s="62">
        <v>53131609</v>
      </c>
      <c r="IBT1794" s="62">
        <v>53131609</v>
      </c>
      <c r="IBU1794" s="62">
        <v>53131609</v>
      </c>
      <c r="IBV1794" s="62">
        <v>53131609</v>
      </c>
      <c r="IBW1794" s="62">
        <v>53131609</v>
      </c>
      <c r="IBX1794" s="62">
        <v>53131609</v>
      </c>
      <c r="IBY1794" s="62">
        <v>53131609</v>
      </c>
      <c r="IBZ1794" s="62">
        <v>53131609</v>
      </c>
      <c r="ICA1794" s="62">
        <v>53131609</v>
      </c>
      <c r="ICB1794" s="62">
        <v>53131609</v>
      </c>
      <c r="ICC1794" s="62">
        <v>53131609</v>
      </c>
      <c r="ICD1794" s="62">
        <v>53131609</v>
      </c>
      <c r="ICE1794" s="62">
        <v>53131609</v>
      </c>
      <c r="ICF1794" s="62">
        <v>53131609</v>
      </c>
      <c r="ICG1794" s="62">
        <v>53131609</v>
      </c>
      <c r="ICH1794" s="62">
        <v>53131609</v>
      </c>
      <c r="ICI1794" s="62">
        <v>53131609</v>
      </c>
      <c r="ICJ1794" s="62">
        <v>53131609</v>
      </c>
      <c r="ICK1794" s="62">
        <v>53131609</v>
      </c>
      <c r="ICL1794" s="62">
        <v>53131609</v>
      </c>
      <c r="ICM1794" s="62">
        <v>53131609</v>
      </c>
      <c r="ICN1794" s="62">
        <v>53131609</v>
      </c>
      <c r="ICO1794" s="62">
        <v>53131609</v>
      </c>
      <c r="ICP1794" s="62">
        <v>53131609</v>
      </c>
      <c r="ICQ1794" s="62">
        <v>53131609</v>
      </c>
      <c r="ICR1794" s="62">
        <v>53131609</v>
      </c>
      <c r="ICS1794" s="62">
        <v>53131609</v>
      </c>
      <c r="ICT1794" s="62">
        <v>53131609</v>
      </c>
      <c r="ICU1794" s="62">
        <v>53131609</v>
      </c>
      <c r="ICV1794" s="62">
        <v>53131609</v>
      </c>
      <c r="ICW1794" s="62">
        <v>53131609</v>
      </c>
      <c r="ICX1794" s="62">
        <v>53131609</v>
      </c>
      <c r="ICY1794" s="62">
        <v>53131609</v>
      </c>
      <c r="ICZ1794" s="62">
        <v>53131609</v>
      </c>
      <c r="IDA1794" s="62">
        <v>53131609</v>
      </c>
      <c r="IDB1794" s="62">
        <v>53131609</v>
      </c>
      <c r="IDC1794" s="62">
        <v>53131609</v>
      </c>
      <c r="IDD1794" s="62">
        <v>53131609</v>
      </c>
      <c r="IDE1794" s="62">
        <v>53131609</v>
      </c>
      <c r="IDF1794" s="62">
        <v>53131609</v>
      </c>
      <c r="IDG1794" s="62">
        <v>53131609</v>
      </c>
      <c r="IDH1794" s="62">
        <v>53131609</v>
      </c>
      <c r="IDI1794" s="62">
        <v>53131609</v>
      </c>
      <c r="IDJ1794" s="62">
        <v>53131609</v>
      </c>
      <c r="IDK1794" s="62">
        <v>53131609</v>
      </c>
      <c r="IDL1794" s="62">
        <v>53131609</v>
      </c>
      <c r="IDM1794" s="62">
        <v>53131609</v>
      </c>
      <c r="IDN1794" s="62">
        <v>53131609</v>
      </c>
      <c r="IDO1794" s="62">
        <v>53131609</v>
      </c>
      <c r="IDP1794" s="62">
        <v>53131609</v>
      </c>
      <c r="IDQ1794" s="62">
        <v>53131609</v>
      </c>
      <c r="IDR1794" s="62">
        <v>53131609</v>
      </c>
      <c r="IDS1794" s="62">
        <v>53131609</v>
      </c>
      <c r="IDT1794" s="62">
        <v>53131609</v>
      </c>
      <c r="IDU1794" s="62">
        <v>53131609</v>
      </c>
      <c r="IDV1794" s="62">
        <v>53131609</v>
      </c>
      <c r="IDW1794" s="62">
        <v>53131609</v>
      </c>
      <c r="IDX1794" s="62">
        <v>53131609</v>
      </c>
      <c r="IDY1794" s="62">
        <v>53131609</v>
      </c>
      <c r="IDZ1794" s="62">
        <v>53131609</v>
      </c>
      <c r="IEA1794" s="62">
        <v>53131609</v>
      </c>
      <c r="IEB1794" s="62">
        <v>53131609</v>
      </c>
      <c r="IEC1794" s="62">
        <v>53131609</v>
      </c>
      <c r="IED1794" s="62">
        <v>53131609</v>
      </c>
      <c r="IEE1794" s="62">
        <v>53131609</v>
      </c>
      <c r="IEF1794" s="62">
        <v>53131609</v>
      </c>
      <c r="IEG1794" s="62">
        <v>53131609</v>
      </c>
      <c r="IEH1794" s="62">
        <v>53131609</v>
      </c>
      <c r="IEI1794" s="62">
        <v>53131609</v>
      </c>
      <c r="IEJ1794" s="62">
        <v>53131609</v>
      </c>
      <c r="IEK1794" s="62">
        <v>53131609</v>
      </c>
      <c r="IEL1794" s="62">
        <v>53131609</v>
      </c>
      <c r="IEM1794" s="62">
        <v>53131609</v>
      </c>
      <c r="IEN1794" s="62">
        <v>53131609</v>
      </c>
      <c r="IEO1794" s="62">
        <v>53131609</v>
      </c>
      <c r="IEP1794" s="62">
        <v>53131609</v>
      </c>
      <c r="IEQ1794" s="62">
        <v>53131609</v>
      </c>
      <c r="IER1794" s="62">
        <v>53131609</v>
      </c>
      <c r="IES1794" s="62">
        <v>53131609</v>
      </c>
      <c r="IET1794" s="62">
        <v>53131609</v>
      </c>
      <c r="IEU1794" s="62">
        <v>53131609</v>
      </c>
      <c r="IEV1794" s="62">
        <v>53131609</v>
      </c>
      <c r="IEW1794" s="62">
        <v>53131609</v>
      </c>
      <c r="IEX1794" s="62">
        <v>53131609</v>
      </c>
      <c r="IEY1794" s="62">
        <v>53131609</v>
      </c>
      <c r="IEZ1794" s="62">
        <v>53131609</v>
      </c>
      <c r="IFA1794" s="62">
        <v>53131609</v>
      </c>
      <c r="IFB1794" s="62">
        <v>53131609</v>
      </c>
      <c r="IFC1794" s="62">
        <v>53131609</v>
      </c>
      <c r="IFD1794" s="62">
        <v>53131609</v>
      </c>
      <c r="IFE1794" s="62">
        <v>53131609</v>
      </c>
      <c r="IFF1794" s="62">
        <v>53131609</v>
      </c>
      <c r="IFG1794" s="62">
        <v>53131609</v>
      </c>
      <c r="IFH1794" s="62">
        <v>53131609</v>
      </c>
      <c r="IFI1794" s="62">
        <v>53131609</v>
      </c>
      <c r="IFJ1794" s="62">
        <v>53131609</v>
      </c>
      <c r="IFK1794" s="62">
        <v>53131609</v>
      </c>
      <c r="IFL1794" s="62">
        <v>53131609</v>
      </c>
      <c r="IFM1794" s="62">
        <v>53131609</v>
      </c>
      <c r="IFN1794" s="62">
        <v>53131609</v>
      </c>
      <c r="IFO1794" s="62">
        <v>53131609</v>
      </c>
      <c r="IFP1794" s="62">
        <v>53131609</v>
      </c>
      <c r="IFQ1794" s="62">
        <v>53131609</v>
      </c>
      <c r="IFR1794" s="62">
        <v>53131609</v>
      </c>
      <c r="IFS1794" s="62">
        <v>53131609</v>
      </c>
      <c r="IFT1794" s="62">
        <v>53131609</v>
      </c>
      <c r="IFU1794" s="62">
        <v>53131609</v>
      </c>
      <c r="IFV1794" s="62">
        <v>53131609</v>
      </c>
      <c r="IFW1794" s="62">
        <v>53131609</v>
      </c>
      <c r="IFX1794" s="62">
        <v>53131609</v>
      </c>
      <c r="IFY1794" s="62">
        <v>53131609</v>
      </c>
      <c r="IFZ1794" s="62">
        <v>53131609</v>
      </c>
      <c r="IGA1794" s="62">
        <v>53131609</v>
      </c>
      <c r="IGB1794" s="62">
        <v>53131609</v>
      </c>
      <c r="IGC1794" s="62">
        <v>53131609</v>
      </c>
      <c r="IGD1794" s="62">
        <v>53131609</v>
      </c>
      <c r="IGE1794" s="62">
        <v>53131609</v>
      </c>
      <c r="IGF1794" s="62">
        <v>53131609</v>
      </c>
      <c r="IGG1794" s="62">
        <v>53131609</v>
      </c>
      <c r="IGH1794" s="62">
        <v>53131609</v>
      </c>
      <c r="IGI1794" s="62">
        <v>53131609</v>
      </c>
      <c r="IGJ1794" s="62">
        <v>53131609</v>
      </c>
      <c r="IGK1794" s="62">
        <v>53131609</v>
      </c>
      <c r="IGL1794" s="62">
        <v>53131609</v>
      </c>
      <c r="IGM1794" s="62">
        <v>53131609</v>
      </c>
      <c r="IGN1794" s="62">
        <v>53131609</v>
      </c>
      <c r="IGO1794" s="62">
        <v>53131609</v>
      </c>
      <c r="IGP1794" s="62">
        <v>53131609</v>
      </c>
      <c r="IGQ1794" s="62">
        <v>53131609</v>
      </c>
      <c r="IGR1794" s="62">
        <v>53131609</v>
      </c>
      <c r="IGS1794" s="62">
        <v>53131609</v>
      </c>
      <c r="IGT1794" s="62">
        <v>53131609</v>
      </c>
      <c r="IGU1794" s="62">
        <v>53131609</v>
      </c>
      <c r="IGV1794" s="62">
        <v>53131609</v>
      </c>
      <c r="IGW1794" s="62">
        <v>53131609</v>
      </c>
      <c r="IGX1794" s="62">
        <v>53131609</v>
      </c>
      <c r="IGY1794" s="62">
        <v>53131609</v>
      </c>
      <c r="IGZ1794" s="62">
        <v>53131609</v>
      </c>
      <c r="IHA1794" s="62">
        <v>53131609</v>
      </c>
      <c r="IHB1794" s="62">
        <v>53131609</v>
      </c>
      <c r="IHC1794" s="62">
        <v>53131609</v>
      </c>
      <c r="IHD1794" s="62">
        <v>53131609</v>
      </c>
      <c r="IHE1794" s="62">
        <v>53131609</v>
      </c>
      <c r="IHF1794" s="62">
        <v>53131609</v>
      </c>
      <c r="IHG1794" s="62">
        <v>53131609</v>
      </c>
      <c r="IHH1794" s="62">
        <v>53131609</v>
      </c>
      <c r="IHI1794" s="62">
        <v>53131609</v>
      </c>
      <c r="IHJ1794" s="62">
        <v>53131609</v>
      </c>
      <c r="IHK1794" s="62">
        <v>53131609</v>
      </c>
      <c r="IHL1794" s="62">
        <v>53131609</v>
      </c>
      <c r="IHM1794" s="62">
        <v>53131609</v>
      </c>
      <c r="IHN1794" s="62">
        <v>53131609</v>
      </c>
      <c r="IHO1794" s="62">
        <v>53131609</v>
      </c>
      <c r="IHP1794" s="62">
        <v>53131609</v>
      </c>
      <c r="IHQ1794" s="62">
        <v>53131609</v>
      </c>
      <c r="IHR1794" s="62">
        <v>53131609</v>
      </c>
      <c r="IHS1794" s="62">
        <v>53131609</v>
      </c>
      <c r="IHT1794" s="62">
        <v>53131609</v>
      </c>
      <c r="IHU1794" s="62">
        <v>53131609</v>
      </c>
      <c r="IHV1794" s="62">
        <v>53131609</v>
      </c>
      <c r="IHW1794" s="62">
        <v>53131609</v>
      </c>
      <c r="IHX1794" s="62">
        <v>53131609</v>
      </c>
      <c r="IHY1794" s="62">
        <v>53131609</v>
      </c>
      <c r="IHZ1794" s="62">
        <v>53131609</v>
      </c>
      <c r="IIA1794" s="62">
        <v>53131609</v>
      </c>
      <c r="IIB1794" s="62">
        <v>53131609</v>
      </c>
      <c r="IIC1794" s="62">
        <v>53131609</v>
      </c>
      <c r="IID1794" s="62">
        <v>53131609</v>
      </c>
      <c r="IIE1794" s="62">
        <v>53131609</v>
      </c>
      <c r="IIF1794" s="62">
        <v>53131609</v>
      </c>
      <c r="IIG1794" s="62">
        <v>53131609</v>
      </c>
      <c r="IIH1794" s="62">
        <v>53131609</v>
      </c>
      <c r="III1794" s="62">
        <v>53131609</v>
      </c>
      <c r="IIJ1794" s="62">
        <v>53131609</v>
      </c>
      <c r="IIK1794" s="62">
        <v>53131609</v>
      </c>
      <c r="IIL1794" s="62">
        <v>53131609</v>
      </c>
      <c r="IIM1794" s="62">
        <v>53131609</v>
      </c>
      <c r="IIN1794" s="62">
        <v>53131609</v>
      </c>
      <c r="IIO1794" s="62">
        <v>53131609</v>
      </c>
      <c r="IIP1794" s="62">
        <v>53131609</v>
      </c>
      <c r="IIQ1794" s="62">
        <v>53131609</v>
      </c>
      <c r="IIR1794" s="62">
        <v>53131609</v>
      </c>
      <c r="IIS1794" s="62">
        <v>53131609</v>
      </c>
      <c r="IIT1794" s="62">
        <v>53131609</v>
      </c>
      <c r="IIU1794" s="62">
        <v>53131609</v>
      </c>
      <c r="IIV1794" s="62">
        <v>53131609</v>
      </c>
      <c r="IIW1794" s="62">
        <v>53131609</v>
      </c>
      <c r="IIX1794" s="62">
        <v>53131609</v>
      </c>
      <c r="IIY1794" s="62">
        <v>53131609</v>
      </c>
      <c r="IIZ1794" s="62">
        <v>53131609</v>
      </c>
      <c r="IJA1794" s="62">
        <v>53131609</v>
      </c>
      <c r="IJB1794" s="62">
        <v>53131609</v>
      </c>
      <c r="IJC1794" s="62">
        <v>53131609</v>
      </c>
      <c r="IJD1794" s="62">
        <v>53131609</v>
      </c>
      <c r="IJE1794" s="62">
        <v>53131609</v>
      </c>
      <c r="IJF1794" s="62">
        <v>53131609</v>
      </c>
      <c r="IJG1794" s="62">
        <v>53131609</v>
      </c>
      <c r="IJH1794" s="62">
        <v>53131609</v>
      </c>
      <c r="IJI1794" s="62">
        <v>53131609</v>
      </c>
      <c r="IJJ1794" s="62">
        <v>53131609</v>
      </c>
      <c r="IJK1794" s="62">
        <v>53131609</v>
      </c>
      <c r="IJL1794" s="62">
        <v>53131609</v>
      </c>
      <c r="IJM1794" s="62">
        <v>53131609</v>
      </c>
      <c r="IJN1794" s="62">
        <v>53131609</v>
      </c>
      <c r="IJO1794" s="62">
        <v>53131609</v>
      </c>
      <c r="IJP1794" s="62">
        <v>53131609</v>
      </c>
      <c r="IJQ1794" s="62">
        <v>53131609</v>
      </c>
      <c r="IJR1794" s="62">
        <v>53131609</v>
      </c>
      <c r="IJS1794" s="62">
        <v>53131609</v>
      </c>
      <c r="IJT1794" s="62">
        <v>53131609</v>
      </c>
      <c r="IJU1794" s="62">
        <v>53131609</v>
      </c>
      <c r="IJV1794" s="62">
        <v>53131609</v>
      </c>
      <c r="IJW1794" s="62">
        <v>53131609</v>
      </c>
      <c r="IJX1794" s="62">
        <v>53131609</v>
      </c>
      <c r="IJY1794" s="62">
        <v>53131609</v>
      </c>
      <c r="IJZ1794" s="62">
        <v>53131609</v>
      </c>
      <c r="IKA1794" s="62">
        <v>53131609</v>
      </c>
      <c r="IKB1794" s="62">
        <v>53131609</v>
      </c>
      <c r="IKC1794" s="62">
        <v>53131609</v>
      </c>
      <c r="IKD1794" s="62">
        <v>53131609</v>
      </c>
      <c r="IKE1794" s="62">
        <v>53131609</v>
      </c>
      <c r="IKF1794" s="62">
        <v>53131609</v>
      </c>
      <c r="IKG1794" s="62">
        <v>53131609</v>
      </c>
      <c r="IKH1794" s="62">
        <v>53131609</v>
      </c>
      <c r="IKI1794" s="62">
        <v>53131609</v>
      </c>
      <c r="IKJ1794" s="62">
        <v>53131609</v>
      </c>
      <c r="IKK1794" s="62">
        <v>53131609</v>
      </c>
      <c r="IKL1794" s="62">
        <v>53131609</v>
      </c>
      <c r="IKM1794" s="62">
        <v>53131609</v>
      </c>
      <c r="IKN1794" s="62">
        <v>53131609</v>
      </c>
      <c r="IKO1794" s="62">
        <v>53131609</v>
      </c>
      <c r="IKP1794" s="62">
        <v>53131609</v>
      </c>
      <c r="IKQ1794" s="62">
        <v>53131609</v>
      </c>
      <c r="IKR1794" s="62">
        <v>53131609</v>
      </c>
      <c r="IKS1794" s="62">
        <v>53131609</v>
      </c>
      <c r="IKT1794" s="62">
        <v>53131609</v>
      </c>
      <c r="IKU1794" s="62">
        <v>53131609</v>
      </c>
      <c r="IKV1794" s="62">
        <v>53131609</v>
      </c>
      <c r="IKW1794" s="62">
        <v>53131609</v>
      </c>
      <c r="IKX1794" s="62">
        <v>53131609</v>
      </c>
      <c r="IKY1794" s="62">
        <v>53131609</v>
      </c>
      <c r="IKZ1794" s="62">
        <v>53131609</v>
      </c>
      <c r="ILA1794" s="62">
        <v>53131609</v>
      </c>
      <c r="ILB1794" s="62">
        <v>53131609</v>
      </c>
      <c r="ILC1794" s="62">
        <v>53131609</v>
      </c>
      <c r="ILD1794" s="62">
        <v>53131609</v>
      </c>
      <c r="ILE1794" s="62">
        <v>53131609</v>
      </c>
      <c r="ILF1794" s="62">
        <v>53131609</v>
      </c>
      <c r="ILG1794" s="62">
        <v>53131609</v>
      </c>
      <c r="ILH1794" s="62">
        <v>53131609</v>
      </c>
      <c r="ILI1794" s="62">
        <v>53131609</v>
      </c>
      <c r="ILJ1794" s="62">
        <v>53131609</v>
      </c>
      <c r="ILK1794" s="62">
        <v>53131609</v>
      </c>
      <c r="ILL1794" s="62">
        <v>53131609</v>
      </c>
      <c r="ILM1794" s="62">
        <v>53131609</v>
      </c>
      <c r="ILN1794" s="62">
        <v>53131609</v>
      </c>
      <c r="ILO1794" s="62">
        <v>53131609</v>
      </c>
      <c r="ILP1794" s="62">
        <v>53131609</v>
      </c>
      <c r="ILQ1794" s="62">
        <v>53131609</v>
      </c>
      <c r="ILR1794" s="62">
        <v>53131609</v>
      </c>
      <c r="ILS1794" s="62">
        <v>53131609</v>
      </c>
      <c r="ILT1794" s="62">
        <v>53131609</v>
      </c>
      <c r="ILU1794" s="62">
        <v>53131609</v>
      </c>
      <c r="ILV1794" s="62">
        <v>53131609</v>
      </c>
      <c r="ILW1794" s="62">
        <v>53131609</v>
      </c>
      <c r="ILX1794" s="62">
        <v>53131609</v>
      </c>
      <c r="ILY1794" s="62">
        <v>53131609</v>
      </c>
      <c r="ILZ1794" s="62">
        <v>53131609</v>
      </c>
      <c r="IMA1794" s="62">
        <v>53131609</v>
      </c>
      <c r="IMB1794" s="62">
        <v>53131609</v>
      </c>
      <c r="IMC1794" s="62">
        <v>53131609</v>
      </c>
      <c r="IMD1794" s="62">
        <v>53131609</v>
      </c>
      <c r="IME1794" s="62">
        <v>53131609</v>
      </c>
      <c r="IMF1794" s="62">
        <v>53131609</v>
      </c>
      <c r="IMG1794" s="62">
        <v>53131609</v>
      </c>
      <c r="IMH1794" s="62">
        <v>53131609</v>
      </c>
      <c r="IMI1794" s="62">
        <v>53131609</v>
      </c>
      <c r="IMJ1794" s="62">
        <v>53131609</v>
      </c>
      <c r="IMK1794" s="62">
        <v>53131609</v>
      </c>
      <c r="IML1794" s="62">
        <v>53131609</v>
      </c>
      <c r="IMM1794" s="62">
        <v>53131609</v>
      </c>
      <c r="IMN1794" s="62">
        <v>53131609</v>
      </c>
      <c r="IMO1794" s="62">
        <v>53131609</v>
      </c>
      <c r="IMP1794" s="62">
        <v>53131609</v>
      </c>
      <c r="IMQ1794" s="62">
        <v>53131609</v>
      </c>
      <c r="IMR1794" s="62">
        <v>53131609</v>
      </c>
      <c r="IMS1794" s="62">
        <v>53131609</v>
      </c>
      <c r="IMT1794" s="62">
        <v>53131609</v>
      </c>
      <c r="IMU1794" s="62">
        <v>53131609</v>
      </c>
      <c r="IMV1794" s="62">
        <v>53131609</v>
      </c>
      <c r="IMW1794" s="62">
        <v>53131609</v>
      </c>
      <c r="IMX1794" s="62">
        <v>53131609</v>
      </c>
      <c r="IMY1794" s="62">
        <v>53131609</v>
      </c>
      <c r="IMZ1794" s="62">
        <v>53131609</v>
      </c>
      <c r="INA1794" s="62">
        <v>53131609</v>
      </c>
      <c r="INB1794" s="62">
        <v>53131609</v>
      </c>
      <c r="INC1794" s="62">
        <v>53131609</v>
      </c>
      <c r="IND1794" s="62">
        <v>53131609</v>
      </c>
      <c r="INE1794" s="62">
        <v>53131609</v>
      </c>
      <c r="INF1794" s="62">
        <v>53131609</v>
      </c>
      <c r="ING1794" s="62">
        <v>53131609</v>
      </c>
      <c r="INH1794" s="62">
        <v>53131609</v>
      </c>
      <c r="INI1794" s="62">
        <v>53131609</v>
      </c>
      <c r="INJ1794" s="62">
        <v>53131609</v>
      </c>
      <c r="INK1794" s="62">
        <v>53131609</v>
      </c>
      <c r="INL1794" s="62">
        <v>53131609</v>
      </c>
      <c r="INM1794" s="62">
        <v>53131609</v>
      </c>
      <c r="INN1794" s="62">
        <v>53131609</v>
      </c>
      <c r="INO1794" s="62">
        <v>53131609</v>
      </c>
      <c r="INP1794" s="62">
        <v>53131609</v>
      </c>
      <c r="INQ1794" s="62">
        <v>53131609</v>
      </c>
      <c r="INR1794" s="62">
        <v>53131609</v>
      </c>
      <c r="INS1794" s="62">
        <v>53131609</v>
      </c>
      <c r="INT1794" s="62">
        <v>53131609</v>
      </c>
      <c r="INU1794" s="62">
        <v>53131609</v>
      </c>
      <c r="INV1794" s="62">
        <v>53131609</v>
      </c>
      <c r="INW1794" s="62">
        <v>53131609</v>
      </c>
      <c r="INX1794" s="62">
        <v>53131609</v>
      </c>
      <c r="INY1794" s="62">
        <v>53131609</v>
      </c>
      <c r="INZ1794" s="62">
        <v>53131609</v>
      </c>
      <c r="IOA1794" s="62">
        <v>53131609</v>
      </c>
      <c r="IOB1794" s="62">
        <v>53131609</v>
      </c>
      <c r="IOC1794" s="62">
        <v>53131609</v>
      </c>
      <c r="IOD1794" s="62">
        <v>53131609</v>
      </c>
      <c r="IOE1794" s="62">
        <v>53131609</v>
      </c>
      <c r="IOF1794" s="62">
        <v>53131609</v>
      </c>
      <c r="IOG1794" s="62">
        <v>53131609</v>
      </c>
      <c r="IOH1794" s="62">
        <v>53131609</v>
      </c>
      <c r="IOI1794" s="62">
        <v>53131609</v>
      </c>
      <c r="IOJ1794" s="62">
        <v>53131609</v>
      </c>
      <c r="IOK1794" s="62">
        <v>53131609</v>
      </c>
      <c r="IOL1794" s="62">
        <v>53131609</v>
      </c>
      <c r="IOM1794" s="62">
        <v>53131609</v>
      </c>
      <c r="ION1794" s="62">
        <v>53131609</v>
      </c>
      <c r="IOO1794" s="62">
        <v>53131609</v>
      </c>
      <c r="IOP1794" s="62">
        <v>53131609</v>
      </c>
      <c r="IOQ1794" s="62">
        <v>53131609</v>
      </c>
      <c r="IOR1794" s="62">
        <v>53131609</v>
      </c>
      <c r="IOS1794" s="62">
        <v>53131609</v>
      </c>
      <c r="IOT1794" s="62">
        <v>53131609</v>
      </c>
      <c r="IOU1794" s="62">
        <v>53131609</v>
      </c>
      <c r="IOV1794" s="62">
        <v>53131609</v>
      </c>
      <c r="IOW1794" s="62">
        <v>53131609</v>
      </c>
      <c r="IOX1794" s="62">
        <v>53131609</v>
      </c>
      <c r="IOY1794" s="62">
        <v>53131609</v>
      </c>
      <c r="IOZ1794" s="62">
        <v>53131609</v>
      </c>
      <c r="IPA1794" s="62">
        <v>53131609</v>
      </c>
      <c r="IPB1794" s="62">
        <v>53131609</v>
      </c>
      <c r="IPC1794" s="62">
        <v>53131609</v>
      </c>
      <c r="IPD1794" s="62">
        <v>53131609</v>
      </c>
      <c r="IPE1794" s="62">
        <v>53131609</v>
      </c>
      <c r="IPF1794" s="62">
        <v>53131609</v>
      </c>
      <c r="IPG1794" s="62">
        <v>53131609</v>
      </c>
      <c r="IPH1794" s="62">
        <v>53131609</v>
      </c>
      <c r="IPI1794" s="62">
        <v>53131609</v>
      </c>
      <c r="IPJ1794" s="62">
        <v>53131609</v>
      </c>
      <c r="IPK1794" s="62">
        <v>53131609</v>
      </c>
      <c r="IPL1794" s="62">
        <v>53131609</v>
      </c>
      <c r="IPM1794" s="62">
        <v>53131609</v>
      </c>
      <c r="IPN1794" s="62">
        <v>53131609</v>
      </c>
      <c r="IPO1794" s="62">
        <v>53131609</v>
      </c>
      <c r="IPP1794" s="62">
        <v>53131609</v>
      </c>
      <c r="IPQ1794" s="62">
        <v>53131609</v>
      </c>
      <c r="IPR1794" s="62">
        <v>53131609</v>
      </c>
      <c r="IPS1794" s="62">
        <v>53131609</v>
      </c>
      <c r="IPT1794" s="62">
        <v>53131609</v>
      </c>
      <c r="IPU1794" s="62">
        <v>53131609</v>
      </c>
      <c r="IPV1794" s="62">
        <v>53131609</v>
      </c>
      <c r="IPW1794" s="62">
        <v>53131609</v>
      </c>
      <c r="IPX1794" s="62">
        <v>53131609</v>
      </c>
      <c r="IPY1794" s="62">
        <v>53131609</v>
      </c>
      <c r="IPZ1794" s="62">
        <v>53131609</v>
      </c>
      <c r="IQA1794" s="62">
        <v>53131609</v>
      </c>
      <c r="IQB1794" s="62">
        <v>53131609</v>
      </c>
      <c r="IQC1794" s="62">
        <v>53131609</v>
      </c>
      <c r="IQD1794" s="62">
        <v>53131609</v>
      </c>
      <c r="IQE1794" s="62">
        <v>53131609</v>
      </c>
      <c r="IQF1794" s="62">
        <v>53131609</v>
      </c>
      <c r="IQG1794" s="62">
        <v>53131609</v>
      </c>
      <c r="IQH1794" s="62">
        <v>53131609</v>
      </c>
      <c r="IQI1794" s="62">
        <v>53131609</v>
      </c>
      <c r="IQJ1794" s="62">
        <v>53131609</v>
      </c>
      <c r="IQK1794" s="62">
        <v>53131609</v>
      </c>
      <c r="IQL1794" s="62">
        <v>53131609</v>
      </c>
      <c r="IQM1794" s="62">
        <v>53131609</v>
      </c>
      <c r="IQN1794" s="62">
        <v>53131609</v>
      </c>
      <c r="IQO1794" s="62">
        <v>53131609</v>
      </c>
      <c r="IQP1794" s="62">
        <v>53131609</v>
      </c>
      <c r="IQQ1794" s="62">
        <v>53131609</v>
      </c>
      <c r="IQR1794" s="62">
        <v>53131609</v>
      </c>
      <c r="IQS1794" s="62">
        <v>53131609</v>
      </c>
      <c r="IQT1794" s="62">
        <v>53131609</v>
      </c>
      <c r="IQU1794" s="62">
        <v>53131609</v>
      </c>
      <c r="IQV1794" s="62">
        <v>53131609</v>
      </c>
      <c r="IQW1794" s="62">
        <v>53131609</v>
      </c>
      <c r="IQX1794" s="62">
        <v>53131609</v>
      </c>
      <c r="IQY1794" s="62">
        <v>53131609</v>
      </c>
      <c r="IQZ1794" s="62">
        <v>53131609</v>
      </c>
      <c r="IRA1794" s="62">
        <v>53131609</v>
      </c>
      <c r="IRB1794" s="62">
        <v>53131609</v>
      </c>
      <c r="IRC1794" s="62">
        <v>53131609</v>
      </c>
      <c r="IRD1794" s="62">
        <v>53131609</v>
      </c>
      <c r="IRE1794" s="62">
        <v>53131609</v>
      </c>
      <c r="IRF1794" s="62">
        <v>53131609</v>
      </c>
      <c r="IRG1794" s="62">
        <v>53131609</v>
      </c>
      <c r="IRH1794" s="62">
        <v>53131609</v>
      </c>
      <c r="IRI1794" s="62">
        <v>53131609</v>
      </c>
      <c r="IRJ1794" s="62">
        <v>53131609</v>
      </c>
      <c r="IRK1794" s="62">
        <v>53131609</v>
      </c>
      <c r="IRL1794" s="62">
        <v>53131609</v>
      </c>
      <c r="IRM1794" s="62">
        <v>53131609</v>
      </c>
      <c r="IRN1794" s="62">
        <v>53131609</v>
      </c>
      <c r="IRO1794" s="62">
        <v>53131609</v>
      </c>
      <c r="IRP1794" s="62">
        <v>53131609</v>
      </c>
      <c r="IRQ1794" s="62">
        <v>53131609</v>
      </c>
      <c r="IRR1794" s="62">
        <v>53131609</v>
      </c>
      <c r="IRS1794" s="62">
        <v>53131609</v>
      </c>
      <c r="IRT1794" s="62">
        <v>53131609</v>
      </c>
      <c r="IRU1794" s="62">
        <v>53131609</v>
      </c>
      <c r="IRV1794" s="62">
        <v>53131609</v>
      </c>
      <c r="IRW1794" s="62">
        <v>53131609</v>
      </c>
      <c r="IRX1794" s="62">
        <v>53131609</v>
      </c>
      <c r="IRY1794" s="62">
        <v>53131609</v>
      </c>
      <c r="IRZ1794" s="62">
        <v>53131609</v>
      </c>
      <c r="ISA1794" s="62">
        <v>53131609</v>
      </c>
      <c r="ISB1794" s="62">
        <v>53131609</v>
      </c>
      <c r="ISC1794" s="62">
        <v>53131609</v>
      </c>
      <c r="ISD1794" s="62">
        <v>53131609</v>
      </c>
      <c r="ISE1794" s="62">
        <v>53131609</v>
      </c>
      <c r="ISF1794" s="62">
        <v>53131609</v>
      </c>
      <c r="ISG1794" s="62">
        <v>53131609</v>
      </c>
      <c r="ISH1794" s="62">
        <v>53131609</v>
      </c>
      <c r="ISI1794" s="62">
        <v>53131609</v>
      </c>
      <c r="ISJ1794" s="62">
        <v>53131609</v>
      </c>
      <c r="ISK1794" s="62">
        <v>53131609</v>
      </c>
      <c r="ISL1794" s="62">
        <v>53131609</v>
      </c>
      <c r="ISM1794" s="62">
        <v>53131609</v>
      </c>
      <c r="ISN1794" s="62">
        <v>53131609</v>
      </c>
      <c r="ISO1794" s="62">
        <v>53131609</v>
      </c>
      <c r="ISP1794" s="62">
        <v>53131609</v>
      </c>
      <c r="ISQ1794" s="62">
        <v>53131609</v>
      </c>
      <c r="ISR1794" s="62">
        <v>53131609</v>
      </c>
      <c r="ISS1794" s="62">
        <v>53131609</v>
      </c>
      <c r="IST1794" s="62">
        <v>53131609</v>
      </c>
      <c r="ISU1794" s="62">
        <v>53131609</v>
      </c>
      <c r="ISV1794" s="62">
        <v>53131609</v>
      </c>
      <c r="ISW1794" s="62">
        <v>53131609</v>
      </c>
      <c r="ISX1794" s="62">
        <v>53131609</v>
      </c>
      <c r="ISY1794" s="62">
        <v>53131609</v>
      </c>
      <c r="ISZ1794" s="62">
        <v>53131609</v>
      </c>
      <c r="ITA1794" s="62">
        <v>53131609</v>
      </c>
      <c r="ITB1794" s="62">
        <v>53131609</v>
      </c>
      <c r="ITC1794" s="62">
        <v>53131609</v>
      </c>
      <c r="ITD1794" s="62">
        <v>53131609</v>
      </c>
      <c r="ITE1794" s="62">
        <v>53131609</v>
      </c>
      <c r="ITF1794" s="62">
        <v>53131609</v>
      </c>
      <c r="ITG1794" s="62">
        <v>53131609</v>
      </c>
      <c r="ITH1794" s="62">
        <v>53131609</v>
      </c>
      <c r="ITI1794" s="62">
        <v>53131609</v>
      </c>
      <c r="ITJ1794" s="62">
        <v>53131609</v>
      </c>
      <c r="ITK1794" s="62">
        <v>53131609</v>
      </c>
      <c r="ITL1794" s="62">
        <v>53131609</v>
      </c>
      <c r="ITM1794" s="62">
        <v>53131609</v>
      </c>
      <c r="ITN1794" s="62">
        <v>53131609</v>
      </c>
      <c r="ITO1794" s="62">
        <v>53131609</v>
      </c>
      <c r="ITP1794" s="62">
        <v>53131609</v>
      </c>
      <c r="ITQ1794" s="62">
        <v>53131609</v>
      </c>
      <c r="ITR1794" s="62">
        <v>53131609</v>
      </c>
      <c r="ITS1794" s="62">
        <v>53131609</v>
      </c>
      <c r="ITT1794" s="62">
        <v>53131609</v>
      </c>
      <c r="ITU1794" s="62">
        <v>53131609</v>
      </c>
      <c r="ITV1794" s="62">
        <v>53131609</v>
      </c>
      <c r="ITW1794" s="62">
        <v>53131609</v>
      </c>
      <c r="ITX1794" s="62">
        <v>53131609</v>
      </c>
      <c r="ITY1794" s="62">
        <v>53131609</v>
      </c>
      <c r="ITZ1794" s="62">
        <v>53131609</v>
      </c>
      <c r="IUA1794" s="62">
        <v>53131609</v>
      </c>
      <c r="IUB1794" s="62">
        <v>53131609</v>
      </c>
      <c r="IUC1794" s="62">
        <v>53131609</v>
      </c>
      <c r="IUD1794" s="62">
        <v>53131609</v>
      </c>
      <c r="IUE1794" s="62">
        <v>53131609</v>
      </c>
      <c r="IUF1794" s="62">
        <v>53131609</v>
      </c>
      <c r="IUG1794" s="62">
        <v>53131609</v>
      </c>
      <c r="IUH1794" s="62">
        <v>53131609</v>
      </c>
      <c r="IUI1794" s="62">
        <v>53131609</v>
      </c>
      <c r="IUJ1794" s="62">
        <v>53131609</v>
      </c>
      <c r="IUK1794" s="62">
        <v>53131609</v>
      </c>
      <c r="IUL1794" s="62">
        <v>53131609</v>
      </c>
      <c r="IUM1794" s="62">
        <v>53131609</v>
      </c>
      <c r="IUN1794" s="62">
        <v>53131609</v>
      </c>
      <c r="IUO1794" s="62">
        <v>53131609</v>
      </c>
      <c r="IUP1794" s="62">
        <v>53131609</v>
      </c>
      <c r="IUQ1794" s="62">
        <v>53131609</v>
      </c>
      <c r="IUR1794" s="62">
        <v>53131609</v>
      </c>
      <c r="IUS1794" s="62">
        <v>53131609</v>
      </c>
      <c r="IUT1794" s="62">
        <v>53131609</v>
      </c>
      <c r="IUU1794" s="62">
        <v>53131609</v>
      </c>
      <c r="IUV1794" s="62">
        <v>53131609</v>
      </c>
      <c r="IUW1794" s="62">
        <v>53131609</v>
      </c>
      <c r="IUX1794" s="62">
        <v>53131609</v>
      </c>
      <c r="IUY1794" s="62">
        <v>53131609</v>
      </c>
      <c r="IUZ1794" s="62">
        <v>53131609</v>
      </c>
      <c r="IVA1794" s="62">
        <v>53131609</v>
      </c>
      <c r="IVB1794" s="62">
        <v>53131609</v>
      </c>
      <c r="IVC1794" s="62">
        <v>53131609</v>
      </c>
      <c r="IVD1794" s="62">
        <v>53131609</v>
      </c>
      <c r="IVE1794" s="62">
        <v>53131609</v>
      </c>
      <c r="IVF1794" s="62">
        <v>53131609</v>
      </c>
      <c r="IVG1794" s="62">
        <v>53131609</v>
      </c>
      <c r="IVH1794" s="62">
        <v>53131609</v>
      </c>
      <c r="IVI1794" s="62">
        <v>53131609</v>
      </c>
      <c r="IVJ1794" s="62">
        <v>53131609</v>
      </c>
      <c r="IVK1794" s="62">
        <v>53131609</v>
      </c>
      <c r="IVL1794" s="62">
        <v>53131609</v>
      </c>
      <c r="IVM1794" s="62">
        <v>53131609</v>
      </c>
      <c r="IVN1794" s="62">
        <v>53131609</v>
      </c>
      <c r="IVO1794" s="62">
        <v>53131609</v>
      </c>
      <c r="IVP1794" s="62">
        <v>53131609</v>
      </c>
      <c r="IVQ1794" s="62">
        <v>53131609</v>
      </c>
      <c r="IVR1794" s="62">
        <v>53131609</v>
      </c>
      <c r="IVS1794" s="62">
        <v>53131609</v>
      </c>
      <c r="IVT1794" s="62">
        <v>53131609</v>
      </c>
      <c r="IVU1794" s="62">
        <v>53131609</v>
      </c>
      <c r="IVV1794" s="62">
        <v>53131609</v>
      </c>
      <c r="IVW1794" s="62">
        <v>53131609</v>
      </c>
      <c r="IVX1794" s="62">
        <v>53131609</v>
      </c>
      <c r="IVY1794" s="62">
        <v>53131609</v>
      </c>
      <c r="IVZ1794" s="62">
        <v>53131609</v>
      </c>
      <c r="IWA1794" s="62">
        <v>53131609</v>
      </c>
      <c r="IWB1794" s="62">
        <v>53131609</v>
      </c>
      <c r="IWC1794" s="62">
        <v>53131609</v>
      </c>
      <c r="IWD1794" s="62">
        <v>53131609</v>
      </c>
      <c r="IWE1794" s="62">
        <v>53131609</v>
      </c>
      <c r="IWF1794" s="62">
        <v>53131609</v>
      </c>
      <c r="IWG1794" s="62">
        <v>53131609</v>
      </c>
      <c r="IWH1794" s="62">
        <v>53131609</v>
      </c>
      <c r="IWI1794" s="62">
        <v>53131609</v>
      </c>
      <c r="IWJ1794" s="62">
        <v>53131609</v>
      </c>
      <c r="IWK1794" s="62">
        <v>53131609</v>
      </c>
      <c r="IWL1794" s="62">
        <v>53131609</v>
      </c>
      <c r="IWM1794" s="62">
        <v>53131609</v>
      </c>
      <c r="IWN1794" s="62">
        <v>53131609</v>
      </c>
      <c r="IWO1794" s="62">
        <v>53131609</v>
      </c>
      <c r="IWP1794" s="62">
        <v>53131609</v>
      </c>
      <c r="IWQ1794" s="62">
        <v>53131609</v>
      </c>
      <c r="IWR1794" s="62">
        <v>53131609</v>
      </c>
      <c r="IWS1794" s="62">
        <v>53131609</v>
      </c>
      <c r="IWT1794" s="62">
        <v>53131609</v>
      </c>
      <c r="IWU1794" s="62">
        <v>53131609</v>
      </c>
      <c r="IWV1794" s="62">
        <v>53131609</v>
      </c>
      <c r="IWW1794" s="62">
        <v>53131609</v>
      </c>
      <c r="IWX1794" s="62">
        <v>53131609</v>
      </c>
      <c r="IWY1794" s="62">
        <v>53131609</v>
      </c>
      <c r="IWZ1794" s="62">
        <v>53131609</v>
      </c>
      <c r="IXA1794" s="62">
        <v>53131609</v>
      </c>
      <c r="IXB1794" s="62">
        <v>53131609</v>
      </c>
      <c r="IXC1794" s="62">
        <v>53131609</v>
      </c>
      <c r="IXD1794" s="62">
        <v>53131609</v>
      </c>
      <c r="IXE1794" s="62">
        <v>53131609</v>
      </c>
      <c r="IXF1794" s="62">
        <v>53131609</v>
      </c>
      <c r="IXG1794" s="62">
        <v>53131609</v>
      </c>
      <c r="IXH1794" s="62">
        <v>53131609</v>
      </c>
      <c r="IXI1794" s="62">
        <v>53131609</v>
      </c>
      <c r="IXJ1794" s="62">
        <v>53131609</v>
      </c>
      <c r="IXK1794" s="62">
        <v>53131609</v>
      </c>
      <c r="IXL1794" s="62">
        <v>53131609</v>
      </c>
      <c r="IXM1794" s="62">
        <v>53131609</v>
      </c>
      <c r="IXN1794" s="62">
        <v>53131609</v>
      </c>
      <c r="IXO1794" s="62">
        <v>53131609</v>
      </c>
      <c r="IXP1794" s="62">
        <v>53131609</v>
      </c>
      <c r="IXQ1794" s="62">
        <v>53131609</v>
      </c>
      <c r="IXR1794" s="62">
        <v>53131609</v>
      </c>
      <c r="IXS1794" s="62">
        <v>53131609</v>
      </c>
      <c r="IXT1794" s="62">
        <v>53131609</v>
      </c>
      <c r="IXU1794" s="62">
        <v>53131609</v>
      </c>
      <c r="IXV1794" s="62">
        <v>53131609</v>
      </c>
      <c r="IXW1794" s="62">
        <v>53131609</v>
      </c>
      <c r="IXX1794" s="62">
        <v>53131609</v>
      </c>
      <c r="IXY1794" s="62">
        <v>53131609</v>
      </c>
      <c r="IXZ1794" s="62">
        <v>53131609</v>
      </c>
      <c r="IYA1794" s="62">
        <v>53131609</v>
      </c>
      <c r="IYB1794" s="62">
        <v>53131609</v>
      </c>
      <c r="IYC1794" s="62">
        <v>53131609</v>
      </c>
      <c r="IYD1794" s="62">
        <v>53131609</v>
      </c>
      <c r="IYE1794" s="62">
        <v>53131609</v>
      </c>
      <c r="IYF1794" s="62">
        <v>53131609</v>
      </c>
      <c r="IYG1794" s="62">
        <v>53131609</v>
      </c>
      <c r="IYH1794" s="62">
        <v>53131609</v>
      </c>
      <c r="IYI1794" s="62">
        <v>53131609</v>
      </c>
      <c r="IYJ1794" s="62">
        <v>53131609</v>
      </c>
      <c r="IYK1794" s="62">
        <v>53131609</v>
      </c>
      <c r="IYL1794" s="62">
        <v>53131609</v>
      </c>
      <c r="IYM1794" s="62">
        <v>53131609</v>
      </c>
      <c r="IYN1794" s="62">
        <v>53131609</v>
      </c>
      <c r="IYO1794" s="62">
        <v>53131609</v>
      </c>
      <c r="IYP1794" s="62">
        <v>53131609</v>
      </c>
      <c r="IYQ1794" s="62">
        <v>53131609</v>
      </c>
      <c r="IYR1794" s="62">
        <v>53131609</v>
      </c>
      <c r="IYS1794" s="62">
        <v>53131609</v>
      </c>
      <c r="IYT1794" s="62">
        <v>53131609</v>
      </c>
      <c r="IYU1794" s="62">
        <v>53131609</v>
      </c>
      <c r="IYV1794" s="62">
        <v>53131609</v>
      </c>
      <c r="IYW1794" s="62">
        <v>53131609</v>
      </c>
      <c r="IYX1794" s="62">
        <v>53131609</v>
      </c>
      <c r="IYY1794" s="62">
        <v>53131609</v>
      </c>
      <c r="IYZ1794" s="62">
        <v>53131609</v>
      </c>
      <c r="IZA1794" s="62">
        <v>53131609</v>
      </c>
      <c r="IZB1794" s="62">
        <v>53131609</v>
      </c>
      <c r="IZC1794" s="62">
        <v>53131609</v>
      </c>
      <c r="IZD1794" s="62">
        <v>53131609</v>
      </c>
      <c r="IZE1794" s="62">
        <v>53131609</v>
      </c>
      <c r="IZF1794" s="62">
        <v>53131609</v>
      </c>
      <c r="IZG1794" s="62">
        <v>53131609</v>
      </c>
      <c r="IZH1794" s="62">
        <v>53131609</v>
      </c>
      <c r="IZI1794" s="62">
        <v>53131609</v>
      </c>
      <c r="IZJ1794" s="62">
        <v>53131609</v>
      </c>
      <c r="IZK1794" s="62">
        <v>53131609</v>
      </c>
      <c r="IZL1794" s="62">
        <v>53131609</v>
      </c>
      <c r="IZM1794" s="62">
        <v>53131609</v>
      </c>
      <c r="IZN1794" s="62">
        <v>53131609</v>
      </c>
      <c r="IZO1794" s="62">
        <v>53131609</v>
      </c>
      <c r="IZP1794" s="62">
        <v>53131609</v>
      </c>
      <c r="IZQ1794" s="62">
        <v>53131609</v>
      </c>
      <c r="IZR1794" s="62">
        <v>53131609</v>
      </c>
      <c r="IZS1794" s="62">
        <v>53131609</v>
      </c>
      <c r="IZT1794" s="62">
        <v>53131609</v>
      </c>
      <c r="IZU1794" s="62">
        <v>53131609</v>
      </c>
      <c r="IZV1794" s="62">
        <v>53131609</v>
      </c>
      <c r="IZW1794" s="62">
        <v>53131609</v>
      </c>
      <c r="IZX1794" s="62">
        <v>53131609</v>
      </c>
      <c r="IZY1794" s="62">
        <v>53131609</v>
      </c>
      <c r="IZZ1794" s="62">
        <v>53131609</v>
      </c>
      <c r="JAA1794" s="62">
        <v>53131609</v>
      </c>
      <c r="JAB1794" s="62">
        <v>53131609</v>
      </c>
      <c r="JAC1794" s="62">
        <v>53131609</v>
      </c>
      <c r="JAD1794" s="62">
        <v>53131609</v>
      </c>
      <c r="JAE1794" s="62">
        <v>53131609</v>
      </c>
      <c r="JAF1794" s="62">
        <v>53131609</v>
      </c>
      <c r="JAG1794" s="62">
        <v>53131609</v>
      </c>
      <c r="JAH1794" s="62">
        <v>53131609</v>
      </c>
      <c r="JAI1794" s="62">
        <v>53131609</v>
      </c>
      <c r="JAJ1794" s="62">
        <v>53131609</v>
      </c>
      <c r="JAK1794" s="62">
        <v>53131609</v>
      </c>
      <c r="JAL1794" s="62">
        <v>53131609</v>
      </c>
      <c r="JAM1794" s="62">
        <v>53131609</v>
      </c>
      <c r="JAN1794" s="62">
        <v>53131609</v>
      </c>
      <c r="JAO1794" s="62">
        <v>53131609</v>
      </c>
      <c r="JAP1794" s="62">
        <v>53131609</v>
      </c>
      <c r="JAQ1794" s="62">
        <v>53131609</v>
      </c>
      <c r="JAR1794" s="62">
        <v>53131609</v>
      </c>
      <c r="JAS1794" s="62">
        <v>53131609</v>
      </c>
      <c r="JAT1794" s="62">
        <v>53131609</v>
      </c>
      <c r="JAU1794" s="62">
        <v>53131609</v>
      </c>
      <c r="JAV1794" s="62">
        <v>53131609</v>
      </c>
      <c r="JAW1794" s="62">
        <v>53131609</v>
      </c>
      <c r="JAX1794" s="62">
        <v>53131609</v>
      </c>
      <c r="JAY1794" s="62">
        <v>53131609</v>
      </c>
      <c r="JAZ1794" s="62">
        <v>53131609</v>
      </c>
      <c r="JBA1794" s="62">
        <v>53131609</v>
      </c>
      <c r="JBB1794" s="62">
        <v>53131609</v>
      </c>
      <c r="JBC1794" s="62">
        <v>53131609</v>
      </c>
      <c r="JBD1794" s="62">
        <v>53131609</v>
      </c>
      <c r="JBE1794" s="62">
        <v>53131609</v>
      </c>
      <c r="JBF1794" s="62">
        <v>53131609</v>
      </c>
      <c r="JBG1794" s="62">
        <v>53131609</v>
      </c>
      <c r="JBH1794" s="62">
        <v>53131609</v>
      </c>
      <c r="JBI1794" s="62">
        <v>53131609</v>
      </c>
      <c r="JBJ1794" s="62">
        <v>53131609</v>
      </c>
      <c r="JBK1794" s="62">
        <v>53131609</v>
      </c>
      <c r="JBL1794" s="62">
        <v>53131609</v>
      </c>
      <c r="JBM1794" s="62">
        <v>53131609</v>
      </c>
      <c r="JBN1794" s="62">
        <v>53131609</v>
      </c>
      <c r="JBO1794" s="62">
        <v>53131609</v>
      </c>
      <c r="JBP1794" s="62">
        <v>53131609</v>
      </c>
      <c r="JBQ1794" s="62">
        <v>53131609</v>
      </c>
      <c r="JBR1794" s="62">
        <v>53131609</v>
      </c>
      <c r="JBS1794" s="62">
        <v>53131609</v>
      </c>
      <c r="JBT1794" s="62">
        <v>53131609</v>
      </c>
      <c r="JBU1794" s="62">
        <v>53131609</v>
      </c>
      <c r="JBV1794" s="62">
        <v>53131609</v>
      </c>
      <c r="JBW1794" s="62">
        <v>53131609</v>
      </c>
      <c r="JBX1794" s="62">
        <v>53131609</v>
      </c>
      <c r="JBY1794" s="62">
        <v>53131609</v>
      </c>
      <c r="JBZ1794" s="62">
        <v>53131609</v>
      </c>
      <c r="JCA1794" s="62">
        <v>53131609</v>
      </c>
      <c r="JCB1794" s="62">
        <v>53131609</v>
      </c>
      <c r="JCC1794" s="62">
        <v>53131609</v>
      </c>
      <c r="JCD1794" s="62">
        <v>53131609</v>
      </c>
      <c r="JCE1794" s="62">
        <v>53131609</v>
      </c>
      <c r="JCF1794" s="62">
        <v>53131609</v>
      </c>
      <c r="JCG1794" s="62">
        <v>53131609</v>
      </c>
      <c r="JCH1794" s="62">
        <v>53131609</v>
      </c>
      <c r="JCI1794" s="62">
        <v>53131609</v>
      </c>
      <c r="JCJ1794" s="62">
        <v>53131609</v>
      </c>
      <c r="JCK1794" s="62">
        <v>53131609</v>
      </c>
      <c r="JCL1794" s="62">
        <v>53131609</v>
      </c>
      <c r="JCM1794" s="62">
        <v>53131609</v>
      </c>
      <c r="JCN1794" s="62">
        <v>53131609</v>
      </c>
      <c r="JCO1794" s="62">
        <v>53131609</v>
      </c>
      <c r="JCP1794" s="62">
        <v>53131609</v>
      </c>
      <c r="JCQ1794" s="62">
        <v>53131609</v>
      </c>
      <c r="JCR1794" s="62">
        <v>53131609</v>
      </c>
      <c r="JCS1794" s="62">
        <v>53131609</v>
      </c>
      <c r="JCT1794" s="62">
        <v>53131609</v>
      </c>
      <c r="JCU1794" s="62">
        <v>53131609</v>
      </c>
      <c r="JCV1794" s="62">
        <v>53131609</v>
      </c>
      <c r="JCW1794" s="62">
        <v>53131609</v>
      </c>
      <c r="JCX1794" s="62">
        <v>53131609</v>
      </c>
      <c r="JCY1794" s="62">
        <v>53131609</v>
      </c>
      <c r="JCZ1794" s="62">
        <v>53131609</v>
      </c>
      <c r="JDA1794" s="62">
        <v>53131609</v>
      </c>
      <c r="JDB1794" s="62">
        <v>53131609</v>
      </c>
      <c r="JDC1794" s="62">
        <v>53131609</v>
      </c>
      <c r="JDD1794" s="62">
        <v>53131609</v>
      </c>
      <c r="JDE1794" s="62">
        <v>53131609</v>
      </c>
      <c r="JDF1794" s="62">
        <v>53131609</v>
      </c>
      <c r="JDG1794" s="62">
        <v>53131609</v>
      </c>
      <c r="JDH1794" s="62">
        <v>53131609</v>
      </c>
      <c r="JDI1794" s="62">
        <v>53131609</v>
      </c>
      <c r="JDJ1794" s="62">
        <v>53131609</v>
      </c>
      <c r="JDK1794" s="62">
        <v>53131609</v>
      </c>
      <c r="JDL1794" s="62">
        <v>53131609</v>
      </c>
      <c r="JDM1794" s="62">
        <v>53131609</v>
      </c>
      <c r="JDN1794" s="62">
        <v>53131609</v>
      </c>
      <c r="JDO1794" s="62">
        <v>53131609</v>
      </c>
      <c r="JDP1794" s="62">
        <v>53131609</v>
      </c>
      <c r="JDQ1794" s="62">
        <v>53131609</v>
      </c>
      <c r="JDR1794" s="62">
        <v>53131609</v>
      </c>
      <c r="JDS1794" s="62">
        <v>53131609</v>
      </c>
      <c r="JDT1794" s="62">
        <v>53131609</v>
      </c>
      <c r="JDU1794" s="62">
        <v>53131609</v>
      </c>
      <c r="JDV1794" s="62">
        <v>53131609</v>
      </c>
      <c r="JDW1794" s="62">
        <v>53131609</v>
      </c>
      <c r="JDX1794" s="62">
        <v>53131609</v>
      </c>
      <c r="JDY1794" s="62">
        <v>53131609</v>
      </c>
      <c r="JDZ1794" s="62">
        <v>53131609</v>
      </c>
      <c r="JEA1794" s="62">
        <v>53131609</v>
      </c>
      <c r="JEB1794" s="62">
        <v>53131609</v>
      </c>
      <c r="JEC1794" s="62">
        <v>53131609</v>
      </c>
      <c r="JED1794" s="62">
        <v>53131609</v>
      </c>
      <c r="JEE1794" s="62">
        <v>53131609</v>
      </c>
      <c r="JEF1794" s="62">
        <v>53131609</v>
      </c>
      <c r="JEG1794" s="62">
        <v>53131609</v>
      </c>
      <c r="JEH1794" s="62">
        <v>53131609</v>
      </c>
      <c r="JEI1794" s="62">
        <v>53131609</v>
      </c>
      <c r="JEJ1794" s="62">
        <v>53131609</v>
      </c>
      <c r="JEK1794" s="62">
        <v>53131609</v>
      </c>
      <c r="JEL1794" s="62">
        <v>53131609</v>
      </c>
      <c r="JEM1794" s="62">
        <v>53131609</v>
      </c>
      <c r="JEN1794" s="62">
        <v>53131609</v>
      </c>
      <c r="JEO1794" s="62">
        <v>53131609</v>
      </c>
      <c r="JEP1794" s="62">
        <v>53131609</v>
      </c>
      <c r="JEQ1794" s="62">
        <v>53131609</v>
      </c>
      <c r="JER1794" s="62">
        <v>53131609</v>
      </c>
      <c r="JES1794" s="62">
        <v>53131609</v>
      </c>
      <c r="JET1794" s="62">
        <v>53131609</v>
      </c>
      <c r="JEU1794" s="62">
        <v>53131609</v>
      </c>
      <c r="JEV1794" s="62">
        <v>53131609</v>
      </c>
      <c r="JEW1794" s="62">
        <v>53131609</v>
      </c>
      <c r="JEX1794" s="62">
        <v>53131609</v>
      </c>
      <c r="JEY1794" s="62">
        <v>53131609</v>
      </c>
      <c r="JEZ1794" s="62">
        <v>53131609</v>
      </c>
      <c r="JFA1794" s="62">
        <v>53131609</v>
      </c>
      <c r="JFB1794" s="62">
        <v>53131609</v>
      </c>
      <c r="JFC1794" s="62">
        <v>53131609</v>
      </c>
      <c r="JFD1794" s="62">
        <v>53131609</v>
      </c>
      <c r="JFE1794" s="62">
        <v>53131609</v>
      </c>
      <c r="JFF1794" s="62">
        <v>53131609</v>
      </c>
      <c r="JFG1794" s="62">
        <v>53131609</v>
      </c>
      <c r="JFH1794" s="62">
        <v>53131609</v>
      </c>
      <c r="JFI1794" s="62">
        <v>53131609</v>
      </c>
      <c r="JFJ1794" s="62">
        <v>53131609</v>
      </c>
      <c r="JFK1794" s="62">
        <v>53131609</v>
      </c>
      <c r="JFL1794" s="62">
        <v>53131609</v>
      </c>
      <c r="JFM1794" s="62">
        <v>53131609</v>
      </c>
      <c r="JFN1794" s="62">
        <v>53131609</v>
      </c>
      <c r="JFO1794" s="62">
        <v>53131609</v>
      </c>
      <c r="JFP1794" s="62">
        <v>53131609</v>
      </c>
      <c r="JFQ1794" s="62">
        <v>53131609</v>
      </c>
      <c r="JFR1794" s="62">
        <v>53131609</v>
      </c>
      <c r="JFS1794" s="62">
        <v>53131609</v>
      </c>
      <c r="JFT1794" s="62">
        <v>53131609</v>
      </c>
      <c r="JFU1794" s="62">
        <v>53131609</v>
      </c>
      <c r="JFV1794" s="62">
        <v>53131609</v>
      </c>
      <c r="JFW1794" s="62">
        <v>53131609</v>
      </c>
      <c r="JFX1794" s="62">
        <v>53131609</v>
      </c>
      <c r="JFY1794" s="62">
        <v>53131609</v>
      </c>
      <c r="JFZ1794" s="62">
        <v>53131609</v>
      </c>
      <c r="JGA1794" s="62">
        <v>53131609</v>
      </c>
      <c r="JGB1794" s="62">
        <v>53131609</v>
      </c>
      <c r="JGC1794" s="62">
        <v>53131609</v>
      </c>
      <c r="JGD1794" s="62">
        <v>53131609</v>
      </c>
      <c r="JGE1794" s="62">
        <v>53131609</v>
      </c>
      <c r="JGF1794" s="62">
        <v>53131609</v>
      </c>
      <c r="JGG1794" s="62">
        <v>53131609</v>
      </c>
      <c r="JGH1794" s="62">
        <v>53131609</v>
      </c>
      <c r="JGI1794" s="62">
        <v>53131609</v>
      </c>
      <c r="JGJ1794" s="62">
        <v>53131609</v>
      </c>
      <c r="JGK1794" s="62">
        <v>53131609</v>
      </c>
      <c r="JGL1794" s="62">
        <v>53131609</v>
      </c>
      <c r="JGM1794" s="62">
        <v>53131609</v>
      </c>
      <c r="JGN1794" s="62">
        <v>53131609</v>
      </c>
      <c r="JGO1794" s="62">
        <v>53131609</v>
      </c>
      <c r="JGP1794" s="62">
        <v>53131609</v>
      </c>
      <c r="JGQ1794" s="62">
        <v>53131609</v>
      </c>
      <c r="JGR1794" s="62">
        <v>53131609</v>
      </c>
      <c r="JGS1794" s="62">
        <v>53131609</v>
      </c>
      <c r="JGT1794" s="62">
        <v>53131609</v>
      </c>
      <c r="JGU1794" s="62">
        <v>53131609</v>
      </c>
      <c r="JGV1794" s="62">
        <v>53131609</v>
      </c>
      <c r="JGW1794" s="62">
        <v>53131609</v>
      </c>
      <c r="JGX1794" s="62">
        <v>53131609</v>
      </c>
      <c r="JGY1794" s="62">
        <v>53131609</v>
      </c>
      <c r="JGZ1794" s="62">
        <v>53131609</v>
      </c>
      <c r="JHA1794" s="62">
        <v>53131609</v>
      </c>
      <c r="JHB1794" s="62">
        <v>53131609</v>
      </c>
      <c r="JHC1794" s="62">
        <v>53131609</v>
      </c>
      <c r="JHD1794" s="62">
        <v>53131609</v>
      </c>
      <c r="JHE1794" s="62">
        <v>53131609</v>
      </c>
      <c r="JHF1794" s="62">
        <v>53131609</v>
      </c>
      <c r="JHG1794" s="62">
        <v>53131609</v>
      </c>
      <c r="JHH1794" s="62">
        <v>53131609</v>
      </c>
      <c r="JHI1794" s="62">
        <v>53131609</v>
      </c>
      <c r="JHJ1794" s="62">
        <v>53131609</v>
      </c>
      <c r="JHK1794" s="62">
        <v>53131609</v>
      </c>
      <c r="JHL1794" s="62">
        <v>53131609</v>
      </c>
      <c r="JHM1794" s="62">
        <v>53131609</v>
      </c>
      <c r="JHN1794" s="62">
        <v>53131609</v>
      </c>
      <c r="JHO1794" s="62">
        <v>53131609</v>
      </c>
      <c r="JHP1794" s="62">
        <v>53131609</v>
      </c>
      <c r="JHQ1794" s="62">
        <v>53131609</v>
      </c>
      <c r="JHR1794" s="62">
        <v>53131609</v>
      </c>
      <c r="JHS1794" s="62">
        <v>53131609</v>
      </c>
      <c r="JHT1794" s="62">
        <v>53131609</v>
      </c>
      <c r="JHU1794" s="62">
        <v>53131609</v>
      </c>
      <c r="JHV1794" s="62">
        <v>53131609</v>
      </c>
      <c r="JHW1794" s="62">
        <v>53131609</v>
      </c>
      <c r="JHX1794" s="62">
        <v>53131609</v>
      </c>
      <c r="JHY1794" s="62">
        <v>53131609</v>
      </c>
      <c r="JHZ1794" s="62">
        <v>53131609</v>
      </c>
      <c r="JIA1794" s="62">
        <v>53131609</v>
      </c>
      <c r="JIB1794" s="62">
        <v>53131609</v>
      </c>
      <c r="JIC1794" s="62">
        <v>53131609</v>
      </c>
      <c r="JID1794" s="62">
        <v>53131609</v>
      </c>
      <c r="JIE1794" s="62">
        <v>53131609</v>
      </c>
      <c r="JIF1794" s="62">
        <v>53131609</v>
      </c>
      <c r="JIG1794" s="62">
        <v>53131609</v>
      </c>
      <c r="JIH1794" s="62">
        <v>53131609</v>
      </c>
      <c r="JII1794" s="62">
        <v>53131609</v>
      </c>
      <c r="JIJ1794" s="62">
        <v>53131609</v>
      </c>
      <c r="JIK1794" s="62">
        <v>53131609</v>
      </c>
      <c r="JIL1794" s="62">
        <v>53131609</v>
      </c>
      <c r="JIM1794" s="62">
        <v>53131609</v>
      </c>
      <c r="JIN1794" s="62">
        <v>53131609</v>
      </c>
      <c r="JIO1794" s="62">
        <v>53131609</v>
      </c>
      <c r="JIP1794" s="62">
        <v>53131609</v>
      </c>
      <c r="JIQ1794" s="62">
        <v>53131609</v>
      </c>
      <c r="JIR1794" s="62">
        <v>53131609</v>
      </c>
      <c r="JIS1794" s="62">
        <v>53131609</v>
      </c>
      <c r="JIT1794" s="62">
        <v>53131609</v>
      </c>
      <c r="JIU1794" s="62">
        <v>53131609</v>
      </c>
      <c r="JIV1794" s="62">
        <v>53131609</v>
      </c>
      <c r="JIW1794" s="62">
        <v>53131609</v>
      </c>
      <c r="JIX1794" s="62">
        <v>53131609</v>
      </c>
      <c r="JIY1794" s="62">
        <v>53131609</v>
      </c>
      <c r="JIZ1794" s="62">
        <v>53131609</v>
      </c>
      <c r="JJA1794" s="62">
        <v>53131609</v>
      </c>
      <c r="JJB1794" s="62">
        <v>53131609</v>
      </c>
      <c r="JJC1794" s="62">
        <v>53131609</v>
      </c>
      <c r="JJD1794" s="62">
        <v>53131609</v>
      </c>
      <c r="JJE1794" s="62">
        <v>53131609</v>
      </c>
      <c r="JJF1794" s="62">
        <v>53131609</v>
      </c>
      <c r="JJG1794" s="62">
        <v>53131609</v>
      </c>
      <c r="JJH1794" s="62">
        <v>53131609</v>
      </c>
      <c r="JJI1794" s="62">
        <v>53131609</v>
      </c>
      <c r="JJJ1794" s="62">
        <v>53131609</v>
      </c>
      <c r="JJK1794" s="62">
        <v>53131609</v>
      </c>
      <c r="JJL1794" s="62">
        <v>53131609</v>
      </c>
      <c r="JJM1794" s="62">
        <v>53131609</v>
      </c>
      <c r="JJN1794" s="62">
        <v>53131609</v>
      </c>
      <c r="JJO1794" s="62">
        <v>53131609</v>
      </c>
      <c r="JJP1794" s="62">
        <v>53131609</v>
      </c>
      <c r="JJQ1794" s="62">
        <v>53131609</v>
      </c>
      <c r="JJR1794" s="62">
        <v>53131609</v>
      </c>
      <c r="JJS1794" s="62">
        <v>53131609</v>
      </c>
      <c r="JJT1794" s="62">
        <v>53131609</v>
      </c>
      <c r="JJU1794" s="62">
        <v>53131609</v>
      </c>
      <c r="JJV1794" s="62">
        <v>53131609</v>
      </c>
      <c r="JJW1794" s="62">
        <v>53131609</v>
      </c>
      <c r="JJX1794" s="62">
        <v>53131609</v>
      </c>
      <c r="JJY1794" s="62">
        <v>53131609</v>
      </c>
      <c r="JJZ1794" s="62">
        <v>53131609</v>
      </c>
      <c r="JKA1794" s="62">
        <v>53131609</v>
      </c>
      <c r="JKB1794" s="62">
        <v>53131609</v>
      </c>
      <c r="JKC1794" s="62">
        <v>53131609</v>
      </c>
      <c r="JKD1794" s="62">
        <v>53131609</v>
      </c>
      <c r="JKE1794" s="62">
        <v>53131609</v>
      </c>
      <c r="JKF1794" s="62">
        <v>53131609</v>
      </c>
      <c r="JKG1794" s="62">
        <v>53131609</v>
      </c>
      <c r="JKH1794" s="62">
        <v>53131609</v>
      </c>
      <c r="JKI1794" s="62">
        <v>53131609</v>
      </c>
      <c r="JKJ1794" s="62">
        <v>53131609</v>
      </c>
      <c r="JKK1794" s="62">
        <v>53131609</v>
      </c>
      <c r="JKL1794" s="62">
        <v>53131609</v>
      </c>
      <c r="JKM1794" s="62">
        <v>53131609</v>
      </c>
      <c r="JKN1794" s="62">
        <v>53131609</v>
      </c>
      <c r="JKO1794" s="62">
        <v>53131609</v>
      </c>
      <c r="JKP1794" s="62">
        <v>53131609</v>
      </c>
      <c r="JKQ1794" s="62">
        <v>53131609</v>
      </c>
      <c r="JKR1794" s="62">
        <v>53131609</v>
      </c>
      <c r="JKS1794" s="62">
        <v>53131609</v>
      </c>
      <c r="JKT1794" s="62">
        <v>53131609</v>
      </c>
      <c r="JKU1794" s="62">
        <v>53131609</v>
      </c>
      <c r="JKV1794" s="62">
        <v>53131609</v>
      </c>
      <c r="JKW1794" s="62">
        <v>53131609</v>
      </c>
      <c r="JKX1794" s="62">
        <v>53131609</v>
      </c>
      <c r="JKY1794" s="62">
        <v>53131609</v>
      </c>
      <c r="JKZ1794" s="62">
        <v>53131609</v>
      </c>
      <c r="JLA1794" s="62">
        <v>53131609</v>
      </c>
      <c r="JLB1794" s="62">
        <v>53131609</v>
      </c>
      <c r="JLC1794" s="62">
        <v>53131609</v>
      </c>
      <c r="JLD1794" s="62">
        <v>53131609</v>
      </c>
      <c r="JLE1794" s="62">
        <v>53131609</v>
      </c>
      <c r="JLF1794" s="62">
        <v>53131609</v>
      </c>
      <c r="JLG1794" s="62">
        <v>53131609</v>
      </c>
      <c r="JLH1794" s="62">
        <v>53131609</v>
      </c>
      <c r="JLI1794" s="62">
        <v>53131609</v>
      </c>
      <c r="JLJ1794" s="62">
        <v>53131609</v>
      </c>
      <c r="JLK1794" s="62">
        <v>53131609</v>
      </c>
      <c r="JLL1794" s="62">
        <v>53131609</v>
      </c>
      <c r="JLM1794" s="62">
        <v>53131609</v>
      </c>
      <c r="JLN1794" s="62">
        <v>53131609</v>
      </c>
      <c r="JLO1794" s="62">
        <v>53131609</v>
      </c>
      <c r="JLP1794" s="62">
        <v>53131609</v>
      </c>
      <c r="JLQ1794" s="62">
        <v>53131609</v>
      </c>
      <c r="JLR1794" s="62">
        <v>53131609</v>
      </c>
      <c r="JLS1794" s="62">
        <v>53131609</v>
      </c>
      <c r="JLT1794" s="62">
        <v>53131609</v>
      </c>
      <c r="JLU1794" s="62">
        <v>53131609</v>
      </c>
      <c r="JLV1794" s="62">
        <v>53131609</v>
      </c>
      <c r="JLW1794" s="62">
        <v>53131609</v>
      </c>
      <c r="JLX1794" s="62">
        <v>53131609</v>
      </c>
      <c r="JLY1794" s="62">
        <v>53131609</v>
      </c>
      <c r="JLZ1794" s="62">
        <v>53131609</v>
      </c>
      <c r="JMA1794" s="62">
        <v>53131609</v>
      </c>
      <c r="JMB1794" s="62">
        <v>53131609</v>
      </c>
      <c r="JMC1794" s="62">
        <v>53131609</v>
      </c>
      <c r="JMD1794" s="62">
        <v>53131609</v>
      </c>
      <c r="JME1794" s="62">
        <v>53131609</v>
      </c>
      <c r="JMF1794" s="62">
        <v>53131609</v>
      </c>
      <c r="JMG1794" s="62">
        <v>53131609</v>
      </c>
      <c r="JMH1794" s="62">
        <v>53131609</v>
      </c>
      <c r="JMI1794" s="62">
        <v>53131609</v>
      </c>
      <c r="JMJ1794" s="62">
        <v>53131609</v>
      </c>
      <c r="JMK1794" s="62">
        <v>53131609</v>
      </c>
      <c r="JML1794" s="62">
        <v>53131609</v>
      </c>
      <c r="JMM1794" s="62">
        <v>53131609</v>
      </c>
      <c r="JMN1794" s="62">
        <v>53131609</v>
      </c>
      <c r="JMO1794" s="62">
        <v>53131609</v>
      </c>
      <c r="JMP1794" s="62">
        <v>53131609</v>
      </c>
      <c r="JMQ1794" s="62">
        <v>53131609</v>
      </c>
      <c r="JMR1794" s="62">
        <v>53131609</v>
      </c>
      <c r="JMS1794" s="62">
        <v>53131609</v>
      </c>
      <c r="JMT1794" s="62">
        <v>53131609</v>
      </c>
      <c r="JMU1794" s="62">
        <v>53131609</v>
      </c>
      <c r="JMV1794" s="62">
        <v>53131609</v>
      </c>
      <c r="JMW1794" s="62">
        <v>53131609</v>
      </c>
      <c r="JMX1794" s="62">
        <v>53131609</v>
      </c>
      <c r="JMY1794" s="62">
        <v>53131609</v>
      </c>
      <c r="JMZ1794" s="62">
        <v>53131609</v>
      </c>
      <c r="JNA1794" s="62">
        <v>53131609</v>
      </c>
      <c r="JNB1794" s="62">
        <v>53131609</v>
      </c>
      <c r="JNC1794" s="62">
        <v>53131609</v>
      </c>
      <c r="JND1794" s="62">
        <v>53131609</v>
      </c>
      <c r="JNE1794" s="62">
        <v>53131609</v>
      </c>
      <c r="JNF1794" s="62">
        <v>53131609</v>
      </c>
      <c r="JNG1794" s="62">
        <v>53131609</v>
      </c>
      <c r="JNH1794" s="62">
        <v>53131609</v>
      </c>
      <c r="JNI1794" s="62">
        <v>53131609</v>
      </c>
      <c r="JNJ1794" s="62">
        <v>53131609</v>
      </c>
      <c r="JNK1794" s="62">
        <v>53131609</v>
      </c>
      <c r="JNL1794" s="62">
        <v>53131609</v>
      </c>
      <c r="JNM1794" s="62">
        <v>53131609</v>
      </c>
      <c r="JNN1794" s="62">
        <v>53131609</v>
      </c>
      <c r="JNO1794" s="62">
        <v>53131609</v>
      </c>
      <c r="JNP1794" s="62">
        <v>53131609</v>
      </c>
      <c r="JNQ1794" s="62">
        <v>53131609</v>
      </c>
      <c r="JNR1794" s="62">
        <v>53131609</v>
      </c>
      <c r="JNS1794" s="62">
        <v>53131609</v>
      </c>
      <c r="JNT1794" s="62">
        <v>53131609</v>
      </c>
      <c r="JNU1794" s="62">
        <v>53131609</v>
      </c>
      <c r="JNV1794" s="62">
        <v>53131609</v>
      </c>
      <c r="JNW1794" s="62">
        <v>53131609</v>
      </c>
      <c r="JNX1794" s="62">
        <v>53131609</v>
      </c>
      <c r="JNY1794" s="62">
        <v>53131609</v>
      </c>
      <c r="JNZ1794" s="62">
        <v>53131609</v>
      </c>
      <c r="JOA1794" s="62">
        <v>53131609</v>
      </c>
      <c r="JOB1794" s="62">
        <v>53131609</v>
      </c>
      <c r="JOC1794" s="62">
        <v>53131609</v>
      </c>
      <c r="JOD1794" s="62">
        <v>53131609</v>
      </c>
      <c r="JOE1794" s="62">
        <v>53131609</v>
      </c>
      <c r="JOF1794" s="62">
        <v>53131609</v>
      </c>
      <c r="JOG1794" s="62">
        <v>53131609</v>
      </c>
      <c r="JOH1794" s="62">
        <v>53131609</v>
      </c>
      <c r="JOI1794" s="62">
        <v>53131609</v>
      </c>
      <c r="JOJ1794" s="62">
        <v>53131609</v>
      </c>
      <c r="JOK1794" s="62">
        <v>53131609</v>
      </c>
      <c r="JOL1794" s="62">
        <v>53131609</v>
      </c>
      <c r="JOM1794" s="62">
        <v>53131609</v>
      </c>
      <c r="JON1794" s="62">
        <v>53131609</v>
      </c>
      <c r="JOO1794" s="62">
        <v>53131609</v>
      </c>
      <c r="JOP1794" s="62">
        <v>53131609</v>
      </c>
      <c r="JOQ1794" s="62">
        <v>53131609</v>
      </c>
      <c r="JOR1794" s="62">
        <v>53131609</v>
      </c>
      <c r="JOS1794" s="62">
        <v>53131609</v>
      </c>
      <c r="JOT1794" s="62">
        <v>53131609</v>
      </c>
      <c r="JOU1794" s="62">
        <v>53131609</v>
      </c>
      <c r="JOV1794" s="62">
        <v>53131609</v>
      </c>
      <c r="JOW1794" s="62">
        <v>53131609</v>
      </c>
      <c r="JOX1794" s="62">
        <v>53131609</v>
      </c>
      <c r="JOY1794" s="62">
        <v>53131609</v>
      </c>
      <c r="JOZ1794" s="62">
        <v>53131609</v>
      </c>
      <c r="JPA1794" s="62">
        <v>53131609</v>
      </c>
      <c r="JPB1794" s="62">
        <v>53131609</v>
      </c>
      <c r="JPC1794" s="62">
        <v>53131609</v>
      </c>
      <c r="JPD1794" s="62">
        <v>53131609</v>
      </c>
      <c r="JPE1794" s="62">
        <v>53131609</v>
      </c>
      <c r="JPF1794" s="62">
        <v>53131609</v>
      </c>
      <c r="JPG1794" s="62">
        <v>53131609</v>
      </c>
      <c r="JPH1794" s="62">
        <v>53131609</v>
      </c>
      <c r="JPI1794" s="62">
        <v>53131609</v>
      </c>
      <c r="JPJ1794" s="62">
        <v>53131609</v>
      </c>
      <c r="JPK1794" s="62">
        <v>53131609</v>
      </c>
      <c r="JPL1794" s="62">
        <v>53131609</v>
      </c>
      <c r="JPM1794" s="62">
        <v>53131609</v>
      </c>
      <c r="JPN1794" s="62">
        <v>53131609</v>
      </c>
      <c r="JPO1794" s="62">
        <v>53131609</v>
      </c>
      <c r="JPP1794" s="62">
        <v>53131609</v>
      </c>
      <c r="JPQ1794" s="62">
        <v>53131609</v>
      </c>
      <c r="JPR1794" s="62">
        <v>53131609</v>
      </c>
      <c r="JPS1794" s="62">
        <v>53131609</v>
      </c>
      <c r="JPT1794" s="62">
        <v>53131609</v>
      </c>
      <c r="JPU1794" s="62">
        <v>53131609</v>
      </c>
      <c r="JPV1794" s="62">
        <v>53131609</v>
      </c>
      <c r="JPW1794" s="62">
        <v>53131609</v>
      </c>
      <c r="JPX1794" s="62">
        <v>53131609</v>
      </c>
      <c r="JPY1794" s="62">
        <v>53131609</v>
      </c>
      <c r="JPZ1794" s="62">
        <v>53131609</v>
      </c>
      <c r="JQA1794" s="62">
        <v>53131609</v>
      </c>
      <c r="JQB1794" s="62">
        <v>53131609</v>
      </c>
      <c r="JQC1794" s="62">
        <v>53131609</v>
      </c>
      <c r="JQD1794" s="62">
        <v>53131609</v>
      </c>
      <c r="JQE1794" s="62">
        <v>53131609</v>
      </c>
      <c r="JQF1794" s="62">
        <v>53131609</v>
      </c>
      <c r="JQG1794" s="62">
        <v>53131609</v>
      </c>
      <c r="JQH1794" s="62">
        <v>53131609</v>
      </c>
      <c r="JQI1794" s="62">
        <v>53131609</v>
      </c>
      <c r="JQJ1794" s="62">
        <v>53131609</v>
      </c>
      <c r="JQK1794" s="62">
        <v>53131609</v>
      </c>
      <c r="JQL1794" s="62">
        <v>53131609</v>
      </c>
      <c r="JQM1794" s="62">
        <v>53131609</v>
      </c>
      <c r="JQN1794" s="62">
        <v>53131609</v>
      </c>
      <c r="JQO1794" s="62">
        <v>53131609</v>
      </c>
      <c r="JQP1794" s="62">
        <v>53131609</v>
      </c>
      <c r="JQQ1794" s="62">
        <v>53131609</v>
      </c>
      <c r="JQR1794" s="62">
        <v>53131609</v>
      </c>
      <c r="JQS1794" s="62">
        <v>53131609</v>
      </c>
      <c r="JQT1794" s="62">
        <v>53131609</v>
      </c>
      <c r="JQU1794" s="62">
        <v>53131609</v>
      </c>
      <c r="JQV1794" s="62">
        <v>53131609</v>
      </c>
      <c r="JQW1794" s="62">
        <v>53131609</v>
      </c>
      <c r="JQX1794" s="62">
        <v>53131609</v>
      </c>
      <c r="JQY1794" s="62">
        <v>53131609</v>
      </c>
      <c r="JQZ1794" s="62">
        <v>53131609</v>
      </c>
      <c r="JRA1794" s="62">
        <v>53131609</v>
      </c>
      <c r="JRB1794" s="62">
        <v>53131609</v>
      </c>
      <c r="JRC1794" s="62">
        <v>53131609</v>
      </c>
      <c r="JRD1794" s="62">
        <v>53131609</v>
      </c>
      <c r="JRE1794" s="62">
        <v>53131609</v>
      </c>
      <c r="JRF1794" s="62">
        <v>53131609</v>
      </c>
      <c r="JRG1794" s="62">
        <v>53131609</v>
      </c>
      <c r="JRH1794" s="62">
        <v>53131609</v>
      </c>
      <c r="JRI1794" s="62">
        <v>53131609</v>
      </c>
      <c r="JRJ1794" s="62">
        <v>53131609</v>
      </c>
      <c r="JRK1794" s="62">
        <v>53131609</v>
      </c>
      <c r="JRL1794" s="62">
        <v>53131609</v>
      </c>
      <c r="JRM1794" s="62">
        <v>53131609</v>
      </c>
      <c r="JRN1794" s="62">
        <v>53131609</v>
      </c>
      <c r="JRO1794" s="62">
        <v>53131609</v>
      </c>
      <c r="JRP1794" s="62">
        <v>53131609</v>
      </c>
      <c r="JRQ1794" s="62">
        <v>53131609</v>
      </c>
      <c r="JRR1794" s="62">
        <v>53131609</v>
      </c>
      <c r="JRS1794" s="62">
        <v>53131609</v>
      </c>
      <c r="JRT1794" s="62">
        <v>53131609</v>
      </c>
      <c r="JRU1794" s="62">
        <v>53131609</v>
      </c>
      <c r="JRV1794" s="62">
        <v>53131609</v>
      </c>
      <c r="JRW1794" s="62">
        <v>53131609</v>
      </c>
      <c r="JRX1794" s="62">
        <v>53131609</v>
      </c>
      <c r="JRY1794" s="62">
        <v>53131609</v>
      </c>
      <c r="JRZ1794" s="62">
        <v>53131609</v>
      </c>
      <c r="JSA1794" s="62">
        <v>53131609</v>
      </c>
      <c r="JSB1794" s="62">
        <v>53131609</v>
      </c>
      <c r="JSC1794" s="62">
        <v>53131609</v>
      </c>
      <c r="JSD1794" s="62">
        <v>53131609</v>
      </c>
      <c r="JSE1794" s="62">
        <v>53131609</v>
      </c>
      <c r="JSF1794" s="62">
        <v>53131609</v>
      </c>
      <c r="JSG1794" s="62">
        <v>53131609</v>
      </c>
      <c r="JSH1794" s="62">
        <v>53131609</v>
      </c>
      <c r="JSI1794" s="62">
        <v>53131609</v>
      </c>
      <c r="JSJ1794" s="62">
        <v>53131609</v>
      </c>
      <c r="JSK1794" s="62">
        <v>53131609</v>
      </c>
      <c r="JSL1794" s="62">
        <v>53131609</v>
      </c>
      <c r="JSM1794" s="62">
        <v>53131609</v>
      </c>
      <c r="JSN1794" s="62">
        <v>53131609</v>
      </c>
      <c r="JSO1794" s="62">
        <v>53131609</v>
      </c>
      <c r="JSP1794" s="62">
        <v>53131609</v>
      </c>
      <c r="JSQ1794" s="62">
        <v>53131609</v>
      </c>
      <c r="JSR1794" s="62">
        <v>53131609</v>
      </c>
      <c r="JSS1794" s="62">
        <v>53131609</v>
      </c>
      <c r="JST1794" s="62">
        <v>53131609</v>
      </c>
      <c r="JSU1794" s="62">
        <v>53131609</v>
      </c>
      <c r="JSV1794" s="62">
        <v>53131609</v>
      </c>
      <c r="JSW1794" s="62">
        <v>53131609</v>
      </c>
      <c r="JSX1794" s="62">
        <v>53131609</v>
      </c>
      <c r="JSY1794" s="62">
        <v>53131609</v>
      </c>
      <c r="JSZ1794" s="62">
        <v>53131609</v>
      </c>
      <c r="JTA1794" s="62">
        <v>53131609</v>
      </c>
      <c r="JTB1794" s="62">
        <v>53131609</v>
      </c>
      <c r="JTC1794" s="62">
        <v>53131609</v>
      </c>
      <c r="JTD1794" s="62">
        <v>53131609</v>
      </c>
      <c r="JTE1794" s="62">
        <v>53131609</v>
      </c>
      <c r="JTF1794" s="62">
        <v>53131609</v>
      </c>
      <c r="JTG1794" s="62">
        <v>53131609</v>
      </c>
      <c r="JTH1794" s="62">
        <v>53131609</v>
      </c>
      <c r="JTI1794" s="62">
        <v>53131609</v>
      </c>
      <c r="JTJ1794" s="62">
        <v>53131609</v>
      </c>
      <c r="JTK1794" s="62">
        <v>53131609</v>
      </c>
      <c r="JTL1794" s="62">
        <v>53131609</v>
      </c>
      <c r="JTM1794" s="62">
        <v>53131609</v>
      </c>
      <c r="JTN1794" s="62">
        <v>53131609</v>
      </c>
      <c r="JTO1794" s="62">
        <v>53131609</v>
      </c>
      <c r="JTP1794" s="62">
        <v>53131609</v>
      </c>
      <c r="JTQ1794" s="62">
        <v>53131609</v>
      </c>
      <c r="JTR1794" s="62">
        <v>53131609</v>
      </c>
      <c r="JTS1794" s="62">
        <v>53131609</v>
      </c>
      <c r="JTT1794" s="62">
        <v>53131609</v>
      </c>
      <c r="JTU1794" s="62">
        <v>53131609</v>
      </c>
      <c r="JTV1794" s="62">
        <v>53131609</v>
      </c>
      <c r="JTW1794" s="62">
        <v>53131609</v>
      </c>
      <c r="JTX1794" s="62">
        <v>53131609</v>
      </c>
      <c r="JTY1794" s="62">
        <v>53131609</v>
      </c>
      <c r="JTZ1794" s="62">
        <v>53131609</v>
      </c>
      <c r="JUA1794" s="62">
        <v>53131609</v>
      </c>
      <c r="JUB1794" s="62">
        <v>53131609</v>
      </c>
      <c r="JUC1794" s="62">
        <v>53131609</v>
      </c>
      <c r="JUD1794" s="62">
        <v>53131609</v>
      </c>
      <c r="JUE1794" s="62">
        <v>53131609</v>
      </c>
      <c r="JUF1794" s="62">
        <v>53131609</v>
      </c>
      <c r="JUG1794" s="62">
        <v>53131609</v>
      </c>
      <c r="JUH1794" s="62">
        <v>53131609</v>
      </c>
      <c r="JUI1794" s="62">
        <v>53131609</v>
      </c>
      <c r="JUJ1794" s="62">
        <v>53131609</v>
      </c>
      <c r="JUK1794" s="62">
        <v>53131609</v>
      </c>
      <c r="JUL1794" s="62">
        <v>53131609</v>
      </c>
      <c r="JUM1794" s="62">
        <v>53131609</v>
      </c>
      <c r="JUN1794" s="62">
        <v>53131609</v>
      </c>
      <c r="JUO1794" s="62">
        <v>53131609</v>
      </c>
      <c r="JUP1794" s="62">
        <v>53131609</v>
      </c>
      <c r="JUQ1794" s="62">
        <v>53131609</v>
      </c>
      <c r="JUR1794" s="62">
        <v>53131609</v>
      </c>
      <c r="JUS1794" s="62">
        <v>53131609</v>
      </c>
      <c r="JUT1794" s="62">
        <v>53131609</v>
      </c>
      <c r="JUU1794" s="62">
        <v>53131609</v>
      </c>
      <c r="JUV1794" s="62">
        <v>53131609</v>
      </c>
      <c r="JUW1794" s="62">
        <v>53131609</v>
      </c>
      <c r="JUX1794" s="62">
        <v>53131609</v>
      </c>
      <c r="JUY1794" s="62">
        <v>53131609</v>
      </c>
      <c r="JUZ1794" s="62">
        <v>53131609</v>
      </c>
      <c r="JVA1794" s="62">
        <v>53131609</v>
      </c>
      <c r="JVB1794" s="62">
        <v>53131609</v>
      </c>
      <c r="JVC1794" s="62">
        <v>53131609</v>
      </c>
      <c r="JVD1794" s="62">
        <v>53131609</v>
      </c>
      <c r="JVE1794" s="62">
        <v>53131609</v>
      </c>
      <c r="JVF1794" s="62">
        <v>53131609</v>
      </c>
      <c r="JVG1794" s="62">
        <v>53131609</v>
      </c>
      <c r="JVH1794" s="62">
        <v>53131609</v>
      </c>
      <c r="JVI1794" s="62">
        <v>53131609</v>
      </c>
      <c r="JVJ1794" s="62">
        <v>53131609</v>
      </c>
      <c r="JVK1794" s="62">
        <v>53131609</v>
      </c>
      <c r="JVL1794" s="62">
        <v>53131609</v>
      </c>
      <c r="JVM1794" s="62">
        <v>53131609</v>
      </c>
      <c r="JVN1794" s="62">
        <v>53131609</v>
      </c>
      <c r="JVO1794" s="62">
        <v>53131609</v>
      </c>
      <c r="JVP1794" s="62">
        <v>53131609</v>
      </c>
      <c r="JVQ1794" s="62">
        <v>53131609</v>
      </c>
      <c r="JVR1794" s="62">
        <v>53131609</v>
      </c>
      <c r="JVS1794" s="62">
        <v>53131609</v>
      </c>
      <c r="JVT1794" s="62">
        <v>53131609</v>
      </c>
      <c r="JVU1794" s="62">
        <v>53131609</v>
      </c>
      <c r="JVV1794" s="62">
        <v>53131609</v>
      </c>
      <c r="JVW1794" s="62">
        <v>53131609</v>
      </c>
      <c r="JVX1794" s="62">
        <v>53131609</v>
      </c>
      <c r="JVY1794" s="62">
        <v>53131609</v>
      </c>
      <c r="JVZ1794" s="62">
        <v>53131609</v>
      </c>
      <c r="JWA1794" s="62">
        <v>53131609</v>
      </c>
      <c r="JWB1794" s="62">
        <v>53131609</v>
      </c>
      <c r="JWC1794" s="62">
        <v>53131609</v>
      </c>
      <c r="JWD1794" s="62">
        <v>53131609</v>
      </c>
      <c r="JWE1794" s="62">
        <v>53131609</v>
      </c>
      <c r="JWF1794" s="62">
        <v>53131609</v>
      </c>
      <c r="JWG1794" s="62">
        <v>53131609</v>
      </c>
      <c r="JWH1794" s="62">
        <v>53131609</v>
      </c>
      <c r="JWI1794" s="62">
        <v>53131609</v>
      </c>
      <c r="JWJ1794" s="62">
        <v>53131609</v>
      </c>
      <c r="JWK1794" s="62">
        <v>53131609</v>
      </c>
      <c r="JWL1794" s="62">
        <v>53131609</v>
      </c>
      <c r="JWM1794" s="62">
        <v>53131609</v>
      </c>
      <c r="JWN1794" s="62">
        <v>53131609</v>
      </c>
      <c r="JWO1794" s="62">
        <v>53131609</v>
      </c>
      <c r="JWP1794" s="62">
        <v>53131609</v>
      </c>
      <c r="JWQ1794" s="62">
        <v>53131609</v>
      </c>
      <c r="JWR1794" s="62">
        <v>53131609</v>
      </c>
      <c r="JWS1794" s="62">
        <v>53131609</v>
      </c>
      <c r="JWT1794" s="62">
        <v>53131609</v>
      </c>
      <c r="JWU1794" s="62">
        <v>53131609</v>
      </c>
      <c r="JWV1794" s="62">
        <v>53131609</v>
      </c>
      <c r="JWW1794" s="62">
        <v>53131609</v>
      </c>
      <c r="JWX1794" s="62">
        <v>53131609</v>
      </c>
      <c r="JWY1794" s="62">
        <v>53131609</v>
      </c>
      <c r="JWZ1794" s="62">
        <v>53131609</v>
      </c>
      <c r="JXA1794" s="62">
        <v>53131609</v>
      </c>
      <c r="JXB1794" s="62">
        <v>53131609</v>
      </c>
      <c r="JXC1794" s="62">
        <v>53131609</v>
      </c>
      <c r="JXD1794" s="62">
        <v>53131609</v>
      </c>
      <c r="JXE1794" s="62">
        <v>53131609</v>
      </c>
      <c r="JXF1794" s="62">
        <v>53131609</v>
      </c>
      <c r="JXG1794" s="62">
        <v>53131609</v>
      </c>
      <c r="JXH1794" s="62">
        <v>53131609</v>
      </c>
      <c r="JXI1794" s="62">
        <v>53131609</v>
      </c>
      <c r="JXJ1794" s="62">
        <v>53131609</v>
      </c>
      <c r="JXK1794" s="62">
        <v>53131609</v>
      </c>
      <c r="JXL1794" s="62">
        <v>53131609</v>
      </c>
      <c r="JXM1794" s="62">
        <v>53131609</v>
      </c>
      <c r="JXN1794" s="62">
        <v>53131609</v>
      </c>
      <c r="JXO1794" s="62">
        <v>53131609</v>
      </c>
      <c r="JXP1794" s="62">
        <v>53131609</v>
      </c>
      <c r="JXQ1794" s="62">
        <v>53131609</v>
      </c>
      <c r="JXR1794" s="62">
        <v>53131609</v>
      </c>
      <c r="JXS1794" s="62">
        <v>53131609</v>
      </c>
      <c r="JXT1794" s="62">
        <v>53131609</v>
      </c>
      <c r="JXU1794" s="62">
        <v>53131609</v>
      </c>
      <c r="JXV1794" s="62">
        <v>53131609</v>
      </c>
      <c r="JXW1794" s="62">
        <v>53131609</v>
      </c>
      <c r="JXX1794" s="62">
        <v>53131609</v>
      </c>
      <c r="JXY1794" s="62">
        <v>53131609</v>
      </c>
      <c r="JXZ1794" s="62">
        <v>53131609</v>
      </c>
      <c r="JYA1794" s="62">
        <v>53131609</v>
      </c>
      <c r="JYB1794" s="62">
        <v>53131609</v>
      </c>
      <c r="JYC1794" s="62">
        <v>53131609</v>
      </c>
      <c r="JYD1794" s="62">
        <v>53131609</v>
      </c>
      <c r="JYE1794" s="62">
        <v>53131609</v>
      </c>
      <c r="JYF1794" s="62">
        <v>53131609</v>
      </c>
      <c r="JYG1794" s="62">
        <v>53131609</v>
      </c>
      <c r="JYH1794" s="62">
        <v>53131609</v>
      </c>
      <c r="JYI1794" s="62">
        <v>53131609</v>
      </c>
      <c r="JYJ1794" s="62">
        <v>53131609</v>
      </c>
      <c r="JYK1794" s="62">
        <v>53131609</v>
      </c>
      <c r="JYL1794" s="62">
        <v>53131609</v>
      </c>
      <c r="JYM1794" s="62">
        <v>53131609</v>
      </c>
      <c r="JYN1794" s="62">
        <v>53131609</v>
      </c>
      <c r="JYO1794" s="62">
        <v>53131609</v>
      </c>
      <c r="JYP1794" s="62">
        <v>53131609</v>
      </c>
      <c r="JYQ1794" s="62">
        <v>53131609</v>
      </c>
      <c r="JYR1794" s="62">
        <v>53131609</v>
      </c>
      <c r="JYS1794" s="62">
        <v>53131609</v>
      </c>
      <c r="JYT1794" s="62">
        <v>53131609</v>
      </c>
      <c r="JYU1794" s="62">
        <v>53131609</v>
      </c>
      <c r="JYV1794" s="62">
        <v>53131609</v>
      </c>
      <c r="JYW1794" s="62">
        <v>53131609</v>
      </c>
      <c r="JYX1794" s="62">
        <v>53131609</v>
      </c>
      <c r="JYY1794" s="62">
        <v>53131609</v>
      </c>
      <c r="JYZ1794" s="62">
        <v>53131609</v>
      </c>
      <c r="JZA1794" s="62">
        <v>53131609</v>
      </c>
      <c r="JZB1794" s="62">
        <v>53131609</v>
      </c>
      <c r="JZC1794" s="62">
        <v>53131609</v>
      </c>
      <c r="JZD1794" s="62">
        <v>53131609</v>
      </c>
      <c r="JZE1794" s="62">
        <v>53131609</v>
      </c>
      <c r="JZF1794" s="62">
        <v>53131609</v>
      </c>
      <c r="JZG1794" s="62">
        <v>53131609</v>
      </c>
      <c r="JZH1794" s="62">
        <v>53131609</v>
      </c>
      <c r="JZI1794" s="62">
        <v>53131609</v>
      </c>
      <c r="JZJ1794" s="62">
        <v>53131609</v>
      </c>
      <c r="JZK1794" s="62">
        <v>53131609</v>
      </c>
      <c r="JZL1794" s="62">
        <v>53131609</v>
      </c>
      <c r="JZM1794" s="62">
        <v>53131609</v>
      </c>
      <c r="JZN1794" s="62">
        <v>53131609</v>
      </c>
      <c r="JZO1794" s="62">
        <v>53131609</v>
      </c>
      <c r="JZP1794" s="62">
        <v>53131609</v>
      </c>
      <c r="JZQ1794" s="62">
        <v>53131609</v>
      </c>
      <c r="JZR1794" s="62">
        <v>53131609</v>
      </c>
      <c r="JZS1794" s="62">
        <v>53131609</v>
      </c>
      <c r="JZT1794" s="62">
        <v>53131609</v>
      </c>
      <c r="JZU1794" s="62">
        <v>53131609</v>
      </c>
      <c r="JZV1794" s="62">
        <v>53131609</v>
      </c>
      <c r="JZW1794" s="62">
        <v>53131609</v>
      </c>
      <c r="JZX1794" s="62">
        <v>53131609</v>
      </c>
      <c r="JZY1794" s="62">
        <v>53131609</v>
      </c>
      <c r="JZZ1794" s="62">
        <v>53131609</v>
      </c>
      <c r="KAA1794" s="62">
        <v>53131609</v>
      </c>
      <c r="KAB1794" s="62">
        <v>53131609</v>
      </c>
      <c r="KAC1794" s="62">
        <v>53131609</v>
      </c>
      <c r="KAD1794" s="62">
        <v>53131609</v>
      </c>
      <c r="KAE1794" s="62">
        <v>53131609</v>
      </c>
      <c r="KAF1794" s="62">
        <v>53131609</v>
      </c>
      <c r="KAG1794" s="62">
        <v>53131609</v>
      </c>
      <c r="KAH1794" s="62">
        <v>53131609</v>
      </c>
      <c r="KAI1794" s="62">
        <v>53131609</v>
      </c>
      <c r="KAJ1794" s="62">
        <v>53131609</v>
      </c>
      <c r="KAK1794" s="62">
        <v>53131609</v>
      </c>
      <c r="KAL1794" s="62">
        <v>53131609</v>
      </c>
      <c r="KAM1794" s="62">
        <v>53131609</v>
      </c>
      <c r="KAN1794" s="62">
        <v>53131609</v>
      </c>
      <c r="KAO1794" s="62">
        <v>53131609</v>
      </c>
      <c r="KAP1794" s="62">
        <v>53131609</v>
      </c>
      <c r="KAQ1794" s="62">
        <v>53131609</v>
      </c>
      <c r="KAR1794" s="62">
        <v>53131609</v>
      </c>
      <c r="KAS1794" s="62">
        <v>53131609</v>
      </c>
      <c r="KAT1794" s="62">
        <v>53131609</v>
      </c>
      <c r="KAU1794" s="62">
        <v>53131609</v>
      </c>
      <c r="KAV1794" s="62">
        <v>53131609</v>
      </c>
      <c r="KAW1794" s="62">
        <v>53131609</v>
      </c>
      <c r="KAX1794" s="62">
        <v>53131609</v>
      </c>
      <c r="KAY1794" s="62">
        <v>53131609</v>
      </c>
      <c r="KAZ1794" s="62">
        <v>53131609</v>
      </c>
      <c r="KBA1794" s="62">
        <v>53131609</v>
      </c>
      <c r="KBB1794" s="62">
        <v>53131609</v>
      </c>
      <c r="KBC1794" s="62">
        <v>53131609</v>
      </c>
      <c r="KBD1794" s="62">
        <v>53131609</v>
      </c>
      <c r="KBE1794" s="62">
        <v>53131609</v>
      </c>
      <c r="KBF1794" s="62">
        <v>53131609</v>
      </c>
      <c r="KBG1794" s="62">
        <v>53131609</v>
      </c>
      <c r="KBH1794" s="62">
        <v>53131609</v>
      </c>
      <c r="KBI1794" s="62">
        <v>53131609</v>
      </c>
      <c r="KBJ1794" s="62">
        <v>53131609</v>
      </c>
      <c r="KBK1794" s="62">
        <v>53131609</v>
      </c>
      <c r="KBL1794" s="62">
        <v>53131609</v>
      </c>
      <c r="KBM1794" s="62">
        <v>53131609</v>
      </c>
      <c r="KBN1794" s="62">
        <v>53131609</v>
      </c>
      <c r="KBO1794" s="62">
        <v>53131609</v>
      </c>
      <c r="KBP1794" s="62">
        <v>53131609</v>
      </c>
      <c r="KBQ1794" s="62">
        <v>53131609</v>
      </c>
      <c r="KBR1794" s="62">
        <v>53131609</v>
      </c>
      <c r="KBS1794" s="62">
        <v>53131609</v>
      </c>
      <c r="KBT1794" s="62">
        <v>53131609</v>
      </c>
      <c r="KBU1794" s="62">
        <v>53131609</v>
      </c>
      <c r="KBV1794" s="62">
        <v>53131609</v>
      </c>
      <c r="KBW1794" s="62">
        <v>53131609</v>
      </c>
      <c r="KBX1794" s="62">
        <v>53131609</v>
      </c>
      <c r="KBY1794" s="62">
        <v>53131609</v>
      </c>
      <c r="KBZ1794" s="62">
        <v>53131609</v>
      </c>
      <c r="KCA1794" s="62">
        <v>53131609</v>
      </c>
      <c r="KCB1794" s="62">
        <v>53131609</v>
      </c>
      <c r="KCC1794" s="62">
        <v>53131609</v>
      </c>
      <c r="KCD1794" s="62">
        <v>53131609</v>
      </c>
      <c r="KCE1794" s="62">
        <v>53131609</v>
      </c>
      <c r="KCF1794" s="62">
        <v>53131609</v>
      </c>
      <c r="KCG1794" s="62">
        <v>53131609</v>
      </c>
      <c r="KCH1794" s="62">
        <v>53131609</v>
      </c>
      <c r="KCI1794" s="62">
        <v>53131609</v>
      </c>
      <c r="KCJ1794" s="62">
        <v>53131609</v>
      </c>
      <c r="KCK1794" s="62">
        <v>53131609</v>
      </c>
      <c r="KCL1794" s="62">
        <v>53131609</v>
      </c>
      <c r="KCM1794" s="62">
        <v>53131609</v>
      </c>
      <c r="KCN1794" s="62">
        <v>53131609</v>
      </c>
      <c r="KCO1794" s="62">
        <v>53131609</v>
      </c>
      <c r="KCP1794" s="62">
        <v>53131609</v>
      </c>
      <c r="KCQ1794" s="62">
        <v>53131609</v>
      </c>
      <c r="KCR1794" s="62">
        <v>53131609</v>
      </c>
      <c r="KCS1794" s="62">
        <v>53131609</v>
      </c>
      <c r="KCT1794" s="62">
        <v>53131609</v>
      </c>
      <c r="KCU1794" s="62">
        <v>53131609</v>
      </c>
      <c r="KCV1794" s="62">
        <v>53131609</v>
      </c>
      <c r="KCW1794" s="62">
        <v>53131609</v>
      </c>
      <c r="KCX1794" s="62">
        <v>53131609</v>
      </c>
      <c r="KCY1794" s="62">
        <v>53131609</v>
      </c>
      <c r="KCZ1794" s="62">
        <v>53131609</v>
      </c>
      <c r="KDA1794" s="62">
        <v>53131609</v>
      </c>
      <c r="KDB1794" s="62">
        <v>53131609</v>
      </c>
      <c r="KDC1794" s="62">
        <v>53131609</v>
      </c>
      <c r="KDD1794" s="62">
        <v>53131609</v>
      </c>
      <c r="KDE1794" s="62">
        <v>53131609</v>
      </c>
      <c r="KDF1794" s="62">
        <v>53131609</v>
      </c>
      <c r="KDG1794" s="62">
        <v>53131609</v>
      </c>
      <c r="KDH1794" s="62">
        <v>53131609</v>
      </c>
      <c r="KDI1794" s="62">
        <v>53131609</v>
      </c>
      <c r="KDJ1794" s="62">
        <v>53131609</v>
      </c>
      <c r="KDK1794" s="62">
        <v>53131609</v>
      </c>
      <c r="KDL1794" s="62">
        <v>53131609</v>
      </c>
      <c r="KDM1794" s="62">
        <v>53131609</v>
      </c>
      <c r="KDN1794" s="62">
        <v>53131609</v>
      </c>
      <c r="KDO1794" s="62">
        <v>53131609</v>
      </c>
      <c r="KDP1794" s="62">
        <v>53131609</v>
      </c>
      <c r="KDQ1794" s="62">
        <v>53131609</v>
      </c>
      <c r="KDR1794" s="62">
        <v>53131609</v>
      </c>
      <c r="KDS1794" s="62">
        <v>53131609</v>
      </c>
      <c r="KDT1794" s="62">
        <v>53131609</v>
      </c>
      <c r="KDU1794" s="62">
        <v>53131609</v>
      </c>
      <c r="KDV1794" s="62">
        <v>53131609</v>
      </c>
      <c r="KDW1794" s="62">
        <v>53131609</v>
      </c>
      <c r="KDX1794" s="62">
        <v>53131609</v>
      </c>
      <c r="KDY1794" s="62">
        <v>53131609</v>
      </c>
      <c r="KDZ1794" s="62">
        <v>53131609</v>
      </c>
      <c r="KEA1794" s="62">
        <v>53131609</v>
      </c>
      <c r="KEB1794" s="62">
        <v>53131609</v>
      </c>
      <c r="KEC1794" s="62">
        <v>53131609</v>
      </c>
      <c r="KED1794" s="62">
        <v>53131609</v>
      </c>
      <c r="KEE1794" s="62">
        <v>53131609</v>
      </c>
      <c r="KEF1794" s="62">
        <v>53131609</v>
      </c>
      <c r="KEG1794" s="62">
        <v>53131609</v>
      </c>
      <c r="KEH1794" s="62">
        <v>53131609</v>
      </c>
      <c r="KEI1794" s="62">
        <v>53131609</v>
      </c>
      <c r="KEJ1794" s="62">
        <v>53131609</v>
      </c>
      <c r="KEK1794" s="62">
        <v>53131609</v>
      </c>
      <c r="KEL1794" s="62">
        <v>53131609</v>
      </c>
      <c r="KEM1794" s="62">
        <v>53131609</v>
      </c>
      <c r="KEN1794" s="62">
        <v>53131609</v>
      </c>
      <c r="KEO1794" s="62">
        <v>53131609</v>
      </c>
      <c r="KEP1794" s="62">
        <v>53131609</v>
      </c>
      <c r="KEQ1794" s="62">
        <v>53131609</v>
      </c>
      <c r="KER1794" s="62">
        <v>53131609</v>
      </c>
      <c r="KES1794" s="62">
        <v>53131609</v>
      </c>
      <c r="KET1794" s="62">
        <v>53131609</v>
      </c>
      <c r="KEU1794" s="62">
        <v>53131609</v>
      </c>
      <c r="KEV1794" s="62">
        <v>53131609</v>
      </c>
      <c r="KEW1794" s="62">
        <v>53131609</v>
      </c>
      <c r="KEX1794" s="62">
        <v>53131609</v>
      </c>
      <c r="KEY1794" s="62">
        <v>53131609</v>
      </c>
      <c r="KEZ1794" s="62">
        <v>53131609</v>
      </c>
      <c r="KFA1794" s="62">
        <v>53131609</v>
      </c>
      <c r="KFB1794" s="62">
        <v>53131609</v>
      </c>
      <c r="KFC1794" s="62">
        <v>53131609</v>
      </c>
      <c r="KFD1794" s="62">
        <v>53131609</v>
      </c>
      <c r="KFE1794" s="62">
        <v>53131609</v>
      </c>
      <c r="KFF1794" s="62">
        <v>53131609</v>
      </c>
      <c r="KFG1794" s="62">
        <v>53131609</v>
      </c>
      <c r="KFH1794" s="62">
        <v>53131609</v>
      </c>
      <c r="KFI1794" s="62">
        <v>53131609</v>
      </c>
      <c r="KFJ1794" s="62">
        <v>53131609</v>
      </c>
      <c r="KFK1794" s="62">
        <v>53131609</v>
      </c>
      <c r="KFL1794" s="62">
        <v>53131609</v>
      </c>
      <c r="KFM1794" s="62">
        <v>53131609</v>
      </c>
      <c r="KFN1794" s="62">
        <v>53131609</v>
      </c>
      <c r="KFO1794" s="62">
        <v>53131609</v>
      </c>
      <c r="KFP1794" s="62">
        <v>53131609</v>
      </c>
      <c r="KFQ1794" s="62">
        <v>53131609</v>
      </c>
      <c r="KFR1794" s="62">
        <v>53131609</v>
      </c>
      <c r="KFS1794" s="62">
        <v>53131609</v>
      </c>
      <c r="KFT1794" s="62">
        <v>53131609</v>
      </c>
      <c r="KFU1794" s="62">
        <v>53131609</v>
      </c>
      <c r="KFV1794" s="62">
        <v>53131609</v>
      </c>
      <c r="KFW1794" s="62">
        <v>53131609</v>
      </c>
      <c r="KFX1794" s="62">
        <v>53131609</v>
      </c>
      <c r="KFY1794" s="62">
        <v>53131609</v>
      </c>
      <c r="KFZ1794" s="62">
        <v>53131609</v>
      </c>
      <c r="KGA1794" s="62">
        <v>53131609</v>
      </c>
      <c r="KGB1794" s="62">
        <v>53131609</v>
      </c>
      <c r="KGC1794" s="62">
        <v>53131609</v>
      </c>
      <c r="KGD1794" s="62">
        <v>53131609</v>
      </c>
      <c r="KGE1794" s="62">
        <v>53131609</v>
      </c>
      <c r="KGF1794" s="62">
        <v>53131609</v>
      </c>
      <c r="KGG1794" s="62">
        <v>53131609</v>
      </c>
      <c r="KGH1794" s="62">
        <v>53131609</v>
      </c>
      <c r="KGI1794" s="62">
        <v>53131609</v>
      </c>
      <c r="KGJ1794" s="62">
        <v>53131609</v>
      </c>
      <c r="KGK1794" s="62">
        <v>53131609</v>
      </c>
      <c r="KGL1794" s="62">
        <v>53131609</v>
      </c>
      <c r="KGM1794" s="62">
        <v>53131609</v>
      </c>
      <c r="KGN1794" s="62">
        <v>53131609</v>
      </c>
      <c r="KGO1794" s="62">
        <v>53131609</v>
      </c>
      <c r="KGP1794" s="62">
        <v>53131609</v>
      </c>
      <c r="KGQ1794" s="62">
        <v>53131609</v>
      </c>
      <c r="KGR1794" s="62">
        <v>53131609</v>
      </c>
      <c r="KGS1794" s="62">
        <v>53131609</v>
      </c>
      <c r="KGT1794" s="62">
        <v>53131609</v>
      </c>
      <c r="KGU1794" s="62">
        <v>53131609</v>
      </c>
      <c r="KGV1794" s="62">
        <v>53131609</v>
      </c>
      <c r="KGW1794" s="62">
        <v>53131609</v>
      </c>
      <c r="KGX1794" s="62">
        <v>53131609</v>
      </c>
      <c r="KGY1794" s="62">
        <v>53131609</v>
      </c>
      <c r="KGZ1794" s="62">
        <v>53131609</v>
      </c>
      <c r="KHA1794" s="62">
        <v>53131609</v>
      </c>
      <c r="KHB1794" s="62">
        <v>53131609</v>
      </c>
      <c r="KHC1794" s="62">
        <v>53131609</v>
      </c>
      <c r="KHD1794" s="62">
        <v>53131609</v>
      </c>
      <c r="KHE1794" s="62">
        <v>53131609</v>
      </c>
      <c r="KHF1794" s="62">
        <v>53131609</v>
      </c>
      <c r="KHG1794" s="62">
        <v>53131609</v>
      </c>
      <c r="KHH1794" s="62">
        <v>53131609</v>
      </c>
      <c r="KHI1794" s="62">
        <v>53131609</v>
      </c>
      <c r="KHJ1794" s="62">
        <v>53131609</v>
      </c>
      <c r="KHK1794" s="62">
        <v>53131609</v>
      </c>
      <c r="KHL1794" s="62">
        <v>53131609</v>
      </c>
      <c r="KHM1794" s="62">
        <v>53131609</v>
      </c>
      <c r="KHN1794" s="62">
        <v>53131609</v>
      </c>
      <c r="KHO1794" s="62">
        <v>53131609</v>
      </c>
      <c r="KHP1794" s="62">
        <v>53131609</v>
      </c>
      <c r="KHQ1794" s="62">
        <v>53131609</v>
      </c>
      <c r="KHR1794" s="62">
        <v>53131609</v>
      </c>
      <c r="KHS1794" s="62">
        <v>53131609</v>
      </c>
      <c r="KHT1794" s="62">
        <v>53131609</v>
      </c>
      <c r="KHU1794" s="62">
        <v>53131609</v>
      </c>
      <c r="KHV1794" s="62">
        <v>53131609</v>
      </c>
      <c r="KHW1794" s="62">
        <v>53131609</v>
      </c>
      <c r="KHX1794" s="62">
        <v>53131609</v>
      </c>
      <c r="KHY1794" s="62">
        <v>53131609</v>
      </c>
      <c r="KHZ1794" s="62">
        <v>53131609</v>
      </c>
      <c r="KIA1794" s="62">
        <v>53131609</v>
      </c>
      <c r="KIB1794" s="62">
        <v>53131609</v>
      </c>
      <c r="KIC1794" s="62">
        <v>53131609</v>
      </c>
      <c r="KID1794" s="62">
        <v>53131609</v>
      </c>
      <c r="KIE1794" s="62">
        <v>53131609</v>
      </c>
      <c r="KIF1794" s="62">
        <v>53131609</v>
      </c>
      <c r="KIG1794" s="62">
        <v>53131609</v>
      </c>
      <c r="KIH1794" s="62">
        <v>53131609</v>
      </c>
      <c r="KII1794" s="62">
        <v>53131609</v>
      </c>
      <c r="KIJ1794" s="62">
        <v>53131609</v>
      </c>
      <c r="KIK1794" s="62">
        <v>53131609</v>
      </c>
      <c r="KIL1794" s="62">
        <v>53131609</v>
      </c>
      <c r="KIM1794" s="62">
        <v>53131609</v>
      </c>
      <c r="KIN1794" s="62">
        <v>53131609</v>
      </c>
      <c r="KIO1794" s="62">
        <v>53131609</v>
      </c>
      <c r="KIP1794" s="62">
        <v>53131609</v>
      </c>
      <c r="KIQ1794" s="62">
        <v>53131609</v>
      </c>
      <c r="KIR1794" s="62">
        <v>53131609</v>
      </c>
      <c r="KIS1794" s="62">
        <v>53131609</v>
      </c>
      <c r="KIT1794" s="62">
        <v>53131609</v>
      </c>
      <c r="KIU1794" s="62">
        <v>53131609</v>
      </c>
      <c r="KIV1794" s="62">
        <v>53131609</v>
      </c>
      <c r="KIW1794" s="62">
        <v>53131609</v>
      </c>
      <c r="KIX1794" s="62">
        <v>53131609</v>
      </c>
      <c r="KIY1794" s="62">
        <v>53131609</v>
      </c>
      <c r="KIZ1794" s="62">
        <v>53131609</v>
      </c>
      <c r="KJA1794" s="62">
        <v>53131609</v>
      </c>
      <c r="KJB1794" s="62">
        <v>53131609</v>
      </c>
      <c r="KJC1794" s="62">
        <v>53131609</v>
      </c>
      <c r="KJD1794" s="62">
        <v>53131609</v>
      </c>
      <c r="KJE1794" s="62">
        <v>53131609</v>
      </c>
      <c r="KJF1794" s="62">
        <v>53131609</v>
      </c>
      <c r="KJG1794" s="62">
        <v>53131609</v>
      </c>
      <c r="KJH1794" s="62">
        <v>53131609</v>
      </c>
      <c r="KJI1794" s="62">
        <v>53131609</v>
      </c>
      <c r="KJJ1794" s="62">
        <v>53131609</v>
      </c>
      <c r="KJK1794" s="62">
        <v>53131609</v>
      </c>
      <c r="KJL1794" s="62">
        <v>53131609</v>
      </c>
      <c r="KJM1794" s="62">
        <v>53131609</v>
      </c>
      <c r="KJN1794" s="62">
        <v>53131609</v>
      </c>
      <c r="KJO1794" s="62">
        <v>53131609</v>
      </c>
      <c r="KJP1794" s="62">
        <v>53131609</v>
      </c>
      <c r="KJQ1794" s="62">
        <v>53131609</v>
      </c>
      <c r="KJR1794" s="62">
        <v>53131609</v>
      </c>
      <c r="KJS1794" s="62">
        <v>53131609</v>
      </c>
      <c r="KJT1794" s="62">
        <v>53131609</v>
      </c>
      <c r="KJU1794" s="62">
        <v>53131609</v>
      </c>
      <c r="KJV1794" s="62">
        <v>53131609</v>
      </c>
      <c r="KJW1794" s="62">
        <v>53131609</v>
      </c>
      <c r="KJX1794" s="62">
        <v>53131609</v>
      </c>
      <c r="KJY1794" s="62">
        <v>53131609</v>
      </c>
      <c r="KJZ1794" s="62">
        <v>53131609</v>
      </c>
      <c r="KKA1794" s="62">
        <v>53131609</v>
      </c>
      <c r="KKB1794" s="62">
        <v>53131609</v>
      </c>
      <c r="KKC1794" s="62">
        <v>53131609</v>
      </c>
      <c r="KKD1794" s="62">
        <v>53131609</v>
      </c>
      <c r="KKE1794" s="62">
        <v>53131609</v>
      </c>
      <c r="KKF1794" s="62">
        <v>53131609</v>
      </c>
      <c r="KKG1794" s="62">
        <v>53131609</v>
      </c>
      <c r="KKH1794" s="62">
        <v>53131609</v>
      </c>
      <c r="KKI1794" s="62">
        <v>53131609</v>
      </c>
      <c r="KKJ1794" s="62">
        <v>53131609</v>
      </c>
      <c r="KKK1794" s="62">
        <v>53131609</v>
      </c>
      <c r="KKL1794" s="62">
        <v>53131609</v>
      </c>
      <c r="KKM1794" s="62">
        <v>53131609</v>
      </c>
      <c r="KKN1794" s="62">
        <v>53131609</v>
      </c>
      <c r="KKO1794" s="62">
        <v>53131609</v>
      </c>
      <c r="KKP1794" s="62">
        <v>53131609</v>
      </c>
      <c r="KKQ1794" s="62">
        <v>53131609</v>
      </c>
      <c r="KKR1794" s="62">
        <v>53131609</v>
      </c>
      <c r="KKS1794" s="62">
        <v>53131609</v>
      </c>
      <c r="KKT1794" s="62">
        <v>53131609</v>
      </c>
      <c r="KKU1794" s="62">
        <v>53131609</v>
      </c>
      <c r="KKV1794" s="62">
        <v>53131609</v>
      </c>
      <c r="KKW1794" s="62">
        <v>53131609</v>
      </c>
      <c r="KKX1794" s="62">
        <v>53131609</v>
      </c>
      <c r="KKY1794" s="62">
        <v>53131609</v>
      </c>
      <c r="KKZ1794" s="62">
        <v>53131609</v>
      </c>
      <c r="KLA1794" s="62">
        <v>53131609</v>
      </c>
      <c r="KLB1794" s="62">
        <v>53131609</v>
      </c>
      <c r="KLC1794" s="62">
        <v>53131609</v>
      </c>
      <c r="KLD1794" s="62">
        <v>53131609</v>
      </c>
      <c r="KLE1794" s="62">
        <v>53131609</v>
      </c>
      <c r="KLF1794" s="62">
        <v>53131609</v>
      </c>
      <c r="KLG1794" s="62">
        <v>53131609</v>
      </c>
      <c r="KLH1794" s="62">
        <v>53131609</v>
      </c>
      <c r="KLI1794" s="62">
        <v>53131609</v>
      </c>
      <c r="KLJ1794" s="62">
        <v>53131609</v>
      </c>
      <c r="KLK1794" s="62">
        <v>53131609</v>
      </c>
      <c r="KLL1794" s="62">
        <v>53131609</v>
      </c>
      <c r="KLM1794" s="62">
        <v>53131609</v>
      </c>
      <c r="KLN1794" s="62">
        <v>53131609</v>
      </c>
      <c r="KLO1794" s="62">
        <v>53131609</v>
      </c>
      <c r="KLP1794" s="62">
        <v>53131609</v>
      </c>
      <c r="KLQ1794" s="62">
        <v>53131609</v>
      </c>
      <c r="KLR1794" s="62">
        <v>53131609</v>
      </c>
      <c r="KLS1794" s="62">
        <v>53131609</v>
      </c>
      <c r="KLT1794" s="62">
        <v>53131609</v>
      </c>
      <c r="KLU1794" s="62">
        <v>53131609</v>
      </c>
      <c r="KLV1794" s="62">
        <v>53131609</v>
      </c>
      <c r="KLW1794" s="62">
        <v>53131609</v>
      </c>
      <c r="KLX1794" s="62">
        <v>53131609</v>
      </c>
      <c r="KLY1794" s="62">
        <v>53131609</v>
      </c>
      <c r="KLZ1794" s="62">
        <v>53131609</v>
      </c>
      <c r="KMA1794" s="62">
        <v>53131609</v>
      </c>
      <c r="KMB1794" s="62">
        <v>53131609</v>
      </c>
      <c r="KMC1794" s="62">
        <v>53131609</v>
      </c>
      <c r="KMD1794" s="62">
        <v>53131609</v>
      </c>
      <c r="KME1794" s="62">
        <v>53131609</v>
      </c>
      <c r="KMF1794" s="62">
        <v>53131609</v>
      </c>
      <c r="KMG1794" s="62">
        <v>53131609</v>
      </c>
      <c r="KMH1794" s="62">
        <v>53131609</v>
      </c>
      <c r="KMI1794" s="62">
        <v>53131609</v>
      </c>
      <c r="KMJ1794" s="62">
        <v>53131609</v>
      </c>
      <c r="KMK1794" s="62">
        <v>53131609</v>
      </c>
      <c r="KML1794" s="62">
        <v>53131609</v>
      </c>
      <c r="KMM1794" s="62">
        <v>53131609</v>
      </c>
      <c r="KMN1794" s="62">
        <v>53131609</v>
      </c>
      <c r="KMO1794" s="62">
        <v>53131609</v>
      </c>
      <c r="KMP1794" s="62">
        <v>53131609</v>
      </c>
      <c r="KMQ1794" s="62">
        <v>53131609</v>
      </c>
      <c r="KMR1794" s="62">
        <v>53131609</v>
      </c>
      <c r="KMS1794" s="62">
        <v>53131609</v>
      </c>
      <c r="KMT1794" s="62">
        <v>53131609</v>
      </c>
      <c r="KMU1794" s="62">
        <v>53131609</v>
      </c>
      <c r="KMV1794" s="62">
        <v>53131609</v>
      </c>
      <c r="KMW1794" s="62">
        <v>53131609</v>
      </c>
      <c r="KMX1794" s="62">
        <v>53131609</v>
      </c>
      <c r="KMY1794" s="62">
        <v>53131609</v>
      </c>
      <c r="KMZ1794" s="62">
        <v>53131609</v>
      </c>
      <c r="KNA1794" s="62">
        <v>53131609</v>
      </c>
      <c r="KNB1794" s="62">
        <v>53131609</v>
      </c>
      <c r="KNC1794" s="62">
        <v>53131609</v>
      </c>
      <c r="KND1794" s="62">
        <v>53131609</v>
      </c>
      <c r="KNE1794" s="62">
        <v>53131609</v>
      </c>
      <c r="KNF1794" s="62">
        <v>53131609</v>
      </c>
      <c r="KNG1794" s="62">
        <v>53131609</v>
      </c>
      <c r="KNH1794" s="62">
        <v>53131609</v>
      </c>
      <c r="KNI1794" s="62">
        <v>53131609</v>
      </c>
      <c r="KNJ1794" s="62">
        <v>53131609</v>
      </c>
      <c r="KNK1794" s="62">
        <v>53131609</v>
      </c>
      <c r="KNL1794" s="62">
        <v>53131609</v>
      </c>
      <c r="KNM1794" s="62">
        <v>53131609</v>
      </c>
      <c r="KNN1794" s="62">
        <v>53131609</v>
      </c>
      <c r="KNO1794" s="62">
        <v>53131609</v>
      </c>
      <c r="KNP1794" s="62">
        <v>53131609</v>
      </c>
      <c r="KNQ1794" s="62">
        <v>53131609</v>
      </c>
      <c r="KNR1794" s="62">
        <v>53131609</v>
      </c>
      <c r="KNS1794" s="62">
        <v>53131609</v>
      </c>
      <c r="KNT1794" s="62">
        <v>53131609</v>
      </c>
      <c r="KNU1794" s="62">
        <v>53131609</v>
      </c>
      <c r="KNV1794" s="62">
        <v>53131609</v>
      </c>
      <c r="KNW1794" s="62">
        <v>53131609</v>
      </c>
      <c r="KNX1794" s="62">
        <v>53131609</v>
      </c>
      <c r="KNY1794" s="62">
        <v>53131609</v>
      </c>
      <c r="KNZ1794" s="62">
        <v>53131609</v>
      </c>
      <c r="KOA1794" s="62">
        <v>53131609</v>
      </c>
      <c r="KOB1794" s="62">
        <v>53131609</v>
      </c>
      <c r="KOC1794" s="62">
        <v>53131609</v>
      </c>
      <c r="KOD1794" s="62">
        <v>53131609</v>
      </c>
      <c r="KOE1794" s="62">
        <v>53131609</v>
      </c>
      <c r="KOF1794" s="62">
        <v>53131609</v>
      </c>
      <c r="KOG1794" s="62">
        <v>53131609</v>
      </c>
      <c r="KOH1794" s="62">
        <v>53131609</v>
      </c>
      <c r="KOI1794" s="62">
        <v>53131609</v>
      </c>
      <c r="KOJ1794" s="62">
        <v>53131609</v>
      </c>
      <c r="KOK1794" s="62">
        <v>53131609</v>
      </c>
      <c r="KOL1794" s="62">
        <v>53131609</v>
      </c>
      <c r="KOM1794" s="62">
        <v>53131609</v>
      </c>
      <c r="KON1794" s="62">
        <v>53131609</v>
      </c>
      <c r="KOO1794" s="62">
        <v>53131609</v>
      </c>
      <c r="KOP1794" s="62">
        <v>53131609</v>
      </c>
      <c r="KOQ1794" s="62">
        <v>53131609</v>
      </c>
      <c r="KOR1794" s="62">
        <v>53131609</v>
      </c>
      <c r="KOS1794" s="62">
        <v>53131609</v>
      </c>
      <c r="KOT1794" s="62">
        <v>53131609</v>
      </c>
      <c r="KOU1794" s="62">
        <v>53131609</v>
      </c>
      <c r="KOV1794" s="62">
        <v>53131609</v>
      </c>
      <c r="KOW1794" s="62">
        <v>53131609</v>
      </c>
      <c r="KOX1794" s="62">
        <v>53131609</v>
      </c>
      <c r="KOY1794" s="62">
        <v>53131609</v>
      </c>
      <c r="KOZ1794" s="62">
        <v>53131609</v>
      </c>
      <c r="KPA1794" s="62">
        <v>53131609</v>
      </c>
      <c r="KPB1794" s="62">
        <v>53131609</v>
      </c>
      <c r="KPC1794" s="62">
        <v>53131609</v>
      </c>
      <c r="KPD1794" s="62">
        <v>53131609</v>
      </c>
      <c r="KPE1794" s="62">
        <v>53131609</v>
      </c>
      <c r="KPF1794" s="62">
        <v>53131609</v>
      </c>
      <c r="KPG1794" s="62">
        <v>53131609</v>
      </c>
      <c r="KPH1794" s="62">
        <v>53131609</v>
      </c>
      <c r="KPI1794" s="62">
        <v>53131609</v>
      </c>
      <c r="KPJ1794" s="62">
        <v>53131609</v>
      </c>
      <c r="KPK1794" s="62">
        <v>53131609</v>
      </c>
      <c r="KPL1794" s="62">
        <v>53131609</v>
      </c>
      <c r="KPM1794" s="62">
        <v>53131609</v>
      </c>
      <c r="KPN1794" s="62">
        <v>53131609</v>
      </c>
      <c r="KPO1794" s="62">
        <v>53131609</v>
      </c>
      <c r="KPP1794" s="62">
        <v>53131609</v>
      </c>
      <c r="KPQ1794" s="62">
        <v>53131609</v>
      </c>
      <c r="KPR1794" s="62">
        <v>53131609</v>
      </c>
      <c r="KPS1794" s="62">
        <v>53131609</v>
      </c>
      <c r="KPT1794" s="62">
        <v>53131609</v>
      </c>
      <c r="KPU1794" s="62">
        <v>53131609</v>
      </c>
      <c r="KPV1794" s="62">
        <v>53131609</v>
      </c>
      <c r="KPW1794" s="62">
        <v>53131609</v>
      </c>
      <c r="KPX1794" s="62">
        <v>53131609</v>
      </c>
      <c r="KPY1794" s="62">
        <v>53131609</v>
      </c>
      <c r="KPZ1794" s="62">
        <v>53131609</v>
      </c>
      <c r="KQA1794" s="62">
        <v>53131609</v>
      </c>
      <c r="KQB1794" s="62">
        <v>53131609</v>
      </c>
      <c r="KQC1794" s="62">
        <v>53131609</v>
      </c>
      <c r="KQD1794" s="62">
        <v>53131609</v>
      </c>
      <c r="KQE1794" s="62">
        <v>53131609</v>
      </c>
      <c r="KQF1794" s="62">
        <v>53131609</v>
      </c>
      <c r="KQG1794" s="62">
        <v>53131609</v>
      </c>
      <c r="KQH1794" s="62">
        <v>53131609</v>
      </c>
      <c r="KQI1794" s="62">
        <v>53131609</v>
      </c>
      <c r="KQJ1794" s="62">
        <v>53131609</v>
      </c>
      <c r="KQK1794" s="62">
        <v>53131609</v>
      </c>
      <c r="KQL1794" s="62">
        <v>53131609</v>
      </c>
      <c r="KQM1794" s="62">
        <v>53131609</v>
      </c>
      <c r="KQN1794" s="62">
        <v>53131609</v>
      </c>
      <c r="KQO1794" s="62">
        <v>53131609</v>
      </c>
      <c r="KQP1794" s="62">
        <v>53131609</v>
      </c>
      <c r="KQQ1794" s="62">
        <v>53131609</v>
      </c>
      <c r="KQR1794" s="62">
        <v>53131609</v>
      </c>
      <c r="KQS1794" s="62">
        <v>53131609</v>
      </c>
      <c r="KQT1794" s="62">
        <v>53131609</v>
      </c>
      <c r="KQU1794" s="62">
        <v>53131609</v>
      </c>
      <c r="KQV1794" s="62">
        <v>53131609</v>
      </c>
      <c r="KQW1794" s="62">
        <v>53131609</v>
      </c>
      <c r="KQX1794" s="62">
        <v>53131609</v>
      </c>
      <c r="KQY1794" s="62">
        <v>53131609</v>
      </c>
      <c r="KQZ1794" s="62">
        <v>53131609</v>
      </c>
      <c r="KRA1794" s="62">
        <v>53131609</v>
      </c>
      <c r="KRB1794" s="62">
        <v>53131609</v>
      </c>
      <c r="KRC1794" s="62">
        <v>53131609</v>
      </c>
      <c r="KRD1794" s="62">
        <v>53131609</v>
      </c>
      <c r="KRE1794" s="62">
        <v>53131609</v>
      </c>
      <c r="KRF1794" s="62">
        <v>53131609</v>
      </c>
      <c r="KRG1794" s="62">
        <v>53131609</v>
      </c>
      <c r="KRH1794" s="62">
        <v>53131609</v>
      </c>
      <c r="KRI1794" s="62">
        <v>53131609</v>
      </c>
      <c r="KRJ1794" s="62">
        <v>53131609</v>
      </c>
      <c r="KRK1794" s="62">
        <v>53131609</v>
      </c>
      <c r="KRL1794" s="62">
        <v>53131609</v>
      </c>
      <c r="KRM1794" s="62">
        <v>53131609</v>
      </c>
      <c r="KRN1794" s="62">
        <v>53131609</v>
      </c>
      <c r="KRO1794" s="62">
        <v>53131609</v>
      </c>
      <c r="KRP1794" s="62">
        <v>53131609</v>
      </c>
      <c r="KRQ1794" s="62">
        <v>53131609</v>
      </c>
      <c r="KRR1794" s="62">
        <v>53131609</v>
      </c>
      <c r="KRS1794" s="62">
        <v>53131609</v>
      </c>
      <c r="KRT1794" s="62">
        <v>53131609</v>
      </c>
      <c r="KRU1794" s="62">
        <v>53131609</v>
      </c>
      <c r="KRV1794" s="62">
        <v>53131609</v>
      </c>
      <c r="KRW1794" s="62">
        <v>53131609</v>
      </c>
      <c r="KRX1794" s="62">
        <v>53131609</v>
      </c>
      <c r="KRY1794" s="62">
        <v>53131609</v>
      </c>
      <c r="KRZ1794" s="62">
        <v>53131609</v>
      </c>
      <c r="KSA1794" s="62">
        <v>53131609</v>
      </c>
      <c r="KSB1794" s="62">
        <v>53131609</v>
      </c>
      <c r="KSC1794" s="62">
        <v>53131609</v>
      </c>
      <c r="KSD1794" s="62">
        <v>53131609</v>
      </c>
      <c r="KSE1794" s="62">
        <v>53131609</v>
      </c>
      <c r="KSF1794" s="62">
        <v>53131609</v>
      </c>
      <c r="KSG1794" s="62">
        <v>53131609</v>
      </c>
      <c r="KSH1794" s="62">
        <v>53131609</v>
      </c>
      <c r="KSI1794" s="62">
        <v>53131609</v>
      </c>
      <c r="KSJ1794" s="62">
        <v>53131609</v>
      </c>
      <c r="KSK1794" s="62">
        <v>53131609</v>
      </c>
      <c r="KSL1794" s="62">
        <v>53131609</v>
      </c>
      <c r="KSM1794" s="62">
        <v>53131609</v>
      </c>
      <c r="KSN1794" s="62">
        <v>53131609</v>
      </c>
      <c r="KSO1794" s="62">
        <v>53131609</v>
      </c>
      <c r="KSP1794" s="62">
        <v>53131609</v>
      </c>
      <c r="KSQ1794" s="62">
        <v>53131609</v>
      </c>
      <c r="KSR1794" s="62">
        <v>53131609</v>
      </c>
      <c r="KSS1794" s="62">
        <v>53131609</v>
      </c>
      <c r="KST1794" s="62">
        <v>53131609</v>
      </c>
      <c r="KSU1794" s="62">
        <v>53131609</v>
      </c>
      <c r="KSV1794" s="62">
        <v>53131609</v>
      </c>
      <c r="KSW1794" s="62">
        <v>53131609</v>
      </c>
      <c r="KSX1794" s="62">
        <v>53131609</v>
      </c>
      <c r="KSY1794" s="62">
        <v>53131609</v>
      </c>
      <c r="KSZ1794" s="62">
        <v>53131609</v>
      </c>
      <c r="KTA1794" s="62">
        <v>53131609</v>
      </c>
      <c r="KTB1794" s="62">
        <v>53131609</v>
      </c>
      <c r="KTC1794" s="62">
        <v>53131609</v>
      </c>
      <c r="KTD1794" s="62">
        <v>53131609</v>
      </c>
      <c r="KTE1794" s="62">
        <v>53131609</v>
      </c>
      <c r="KTF1794" s="62">
        <v>53131609</v>
      </c>
      <c r="KTG1794" s="62">
        <v>53131609</v>
      </c>
      <c r="KTH1794" s="62">
        <v>53131609</v>
      </c>
      <c r="KTI1794" s="62">
        <v>53131609</v>
      </c>
      <c r="KTJ1794" s="62">
        <v>53131609</v>
      </c>
      <c r="KTK1794" s="62">
        <v>53131609</v>
      </c>
      <c r="KTL1794" s="62">
        <v>53131609</v>
      </c>
      <c r="KTM1794" s="62">
        <v>53131609</v>
      </c>
      <c r="KTN1794" s="62">
        <v>53131609</v>
      </c>
      <c r="KTO1794" s="62">
        <v>53131609</v>
      </c>
      <c r="KTP1794" s="62">
        <v>53131609</v>
      </c>
      <c r="KTQ1794" s="62">
        <v>53131609</v>
      </c>
      <c r="KTR1794" s="62">
        <v>53131609</v>
      </c>
      <c r="KTS1794" s="62">
        <v>53131609</v>
      </c>
      <c r="KTT1794" s="62">
        <v>53131609</v>
      </c>
      <c r="KTU1794" s="62">
        <v>53131609</v>
      </c>
      <c r="KTV1794" s="62">
        <v>53131609</v>
      </c>
      <c r="KTW1794" s="62">
        <v>53131609</v>
      </c>
      <c r="KTX1794" s="62">
        <v>53131609</v>
      </c>
      <c r="KTY1794" s="62">
        <v>53131609</v>
      </c>
      <c r="KTZ1794" s="62">
        <v>53131609</v>
      </c>
      <c r="KUA1794" s="62">
        <v>53131609</v>
      </c>
      <c r="KUB1794" s="62">
        <v>53131609</v>
      </c>
      <c r="KUC1794" s="62">
        <v>53131609</v>
      </c>
      <c r="KUD1794" s="62">
        <v>53131609</v>
      </c>
      <c r="KUE1794" s="62">
        <v>53131609</v>
      </c>
      <c r="KUF1794" s="62">
        <v>53131609</v>
      </c>
      <c r="KUG1794" s="62">
        <v>53131609</v>
      </c>
      <c r="KUH1794" s="62">
        <v>53131609</v>
      </c>
      <c r="KUI1794" s="62">
        <v>53131609</v>
      </c>
      <c r="KUJ1794" s="62">
        <v>53131609</v>
      </c>
      <c r="KUK1794" s="62">
        <v>53131609</v>
      </c>
      <c r="KUL1794" s="62">
        <v>53131609</v>
      </c>
      <c r="KUM1794" s="62">
        <v>53131609</v>
      </c>
      <c r="KUN1794" s="62">
        <v>53131609</v>
      </c>
      <c r="KUO1794" s="62">
        <v>53131609</v>
      </c>
      <c r="KUP1794" s="62">
        <v>53131609</v>
      </c>
      <c r="KUQ1794" s="62">
        <v>53131609</v>
      </c>
      <c r="KUR1794" s="62">
        <v>53131609</v>
      </c>
      <c r="KUS1794" s="62">
        <v>53131609</v>
      </c>
      <c r="KUT1794" s="62">
        <v>53131609</v>
      </c>
      <c r="KUU1794" s="62">
        <v>53131609</v>
      </c>
      <c r="KUV1794" s="62">
        <v>53131609</v>
      </c>
      <c r="KUW1794" s="62">
        <v>53131609</v>
      </c>
      <c r="KUX1794" s="62">
        <v>53131609</v>
      </c>
      <c r="KUY1794" s="62">
        <v>53131609</v>
      </c>
      <c r="KUZ1794" s="62">
        <v>53131609</v>
      </c>
      <c r="KVA1794" s="62">
        <v>53131609</v>
      </c>
      <c r="KVB1794" s="62">
        <v>53131609</v>
      </c>
      <c r="KVC1794" s="62">
        <v>53131609</v>
      </c>
      <c r="KVD1794" s="62">
        <v>53131609</v>
      </c>
      <c r="KVE1794" s="62">
        <v>53131609</v>
      </c>
      <c r="KVF1794" s="62">
        <v>53131609</v>
      </c>
      <c r="KVG1794" s="62">
        <v>53131609</v>
      </c>
      <c r="KVH1794" s="62">
        <v>53131609</v>
      </c>
      <c r="KVI1794" s="62">
        <v>53131609</v>
      </c>
      <c r="KVJ1794" s="62">
        <v>53131609</v>
      </c>
      <c r="KVK1794" s="62">
        <v>53131609</v>
      </c>
      <c r="KVL1794" s="62">
        <v>53131609</v>
      </c>
      <c r="KVM1794" s="62">
        <v>53131609</v>
      </c>
      <c r="KVN1794" s="62">
        <v>53131609</v>
      </c>
      <c r="KVO1794" s="62">
        <v>53131609</v>
      </c>
      <c r="KVP1794" s="62">
        <v>53131609</v>
      </c>
      <c r="KVQ1794" s="62">
        <v>53131609</v>
      </c>
      <c r="KVR1794" s="62">
        <v>53131609</v>
      </c>
      <c r="KVS1794" s="62">
        <v>53131609</v>
      </c>
      <c r="KVT1794" s="62">
        <v>53131609</v>
      </c>
      <c r="KVU1794" s="62">
        <v>53131609</v>
      </c>
      <c r="KVV1794" s="62">
        <v>53131609</v>
      </c>
      <c r="KVW1794" s="62">
        <v>53131609</v>
      </c>
      <c r="KVX1794" s="62">
        <v>53131609</v>
      </c>
      <c r="KVY1794" s="62">
        <v>53131609</v>
      </c>
      <c r="KVZ1794" s="62">
        <v>53131609</v>
      </c>
      <c r="KWA1794" s="62">
        <v>53131609</v>
      </c>
      <c r="KWB1794" s="62">
        <v>53131609</v>
      </c>
      <c r="KWC1794" s="62">
        <v>53131609</v>
      </c>
      <c r="KWD1794" s="62">
        <v>53131609</v>
      </c>
      <c r="KWE1794" s="62">
        <v>53131609</v>
      </c>
      <c r="KWF1794" s="62">
        <v>53131609</v>
      </c>
      <c r="KWG1794" s="62">
        <v>53131609</v>
      </c>
      <c r="KWH1794" s="62">
        <v>53131609</v>
      </c>
      <c r="KWI1794" s="62">
        <v>53131609</v>
      </c>
      <c r="KWJ1794" s="62">
        <v>53131609</v>
      </c>
      <c r="KWK1794" s="62">
        <v>53131609</v>
      </c>
      <c r="KWL1794" s="62">
        <v>53131609</v>
      </c>
      <c r="KWM1794" s="62">
        <v>53131609</v>
      </c>
      <c r="KWN1794" s="62">
        <v>53131609</v>
      </c>
      <c r="KWO1794" s="62">
        <v>53131609</v>
      </c>
      <c r="KWP1794" s="62">
        <v>53131609</v>
      </c>
      <c r="KWQ1794" s="62">
        <v>53131609</v>
      </c>
      <c r="KWR1794" s="62">
        <v>53131609</v>
      </c>
      <c r="KWS1794" s="62">
        <v>53131609</v>
      </c>
      <c r="KWT1794" s="62">
        <v>53131609</v>
      </c>
      <c r="KWU1794" s="62">
        <v>53131609</v>
      </c>
      <c r="KWV1794" s="62">
        <v>53131609</v>
      </c>
      <c r="KWW1794" s="62">
        <v>53131609</v>
      </c>
      <c r="KWX1794" s="62">
        <v>53131609</v>
      </c>
      <c r="KWY1794" s="62">
        <v>53131609</v>
      </c>
      <c r="KWZ1794" s="62">
        <v>53131609</v>
      </c>
      <c r="KXA1794" s="62">
        <v>53131609</v>
      </c>
      <c r="KXB1794" s="62">
        <v>53131609</v>
      </c>
      <c r="KXC1794" s="62">
        <v>53131609</v>
      </c>
      <c r="KXD1794" s="62">
        <v>53131609</v>
      </c>
      <c r="KXE1794" s="62">
        <v>53131609</v>
      </c>
      <c r="KXF1794" s="62">
        <v>53131609</v>
      </c>
      <c r="KXG1794" s="62">
        <v>53131609</v>
      </c>
      <c r="KXH1794" s="62">
        <v>53131609</v>
      </c>
      <c r="KXI1794" s="62">
        <v>53131609</v>
      </c>
      <c r="KXJ1794" s="62">
        <v>53131609</v>
      </c>
      <c r="KXK1794" s="62">
        <v>53131609</v>
      </c>
      <c r="KXL1794" s="62">
        <v>53131609</v>
      </c>
      <c r="KXM1794" s="62">
        <v>53131609</v>
      </c>
      <c r="KXN1794" s="62">
        <v>53131609</v>
      </c>
      <c r="KXO1794" s="62">
        <v>53131609</v>
      </c>
      <c r="KXP1794" s="62">
        <v>53131609</v>
      </c>
      <c r="KXQ1794" s="62">
        <v>53131609</v>
      </c>
      <c r="KXR1794" s="62">
        <v>53131609</v>
      </c>
      <c r="KXS1794" s="62">
        <v>53131609</v>
      </c>
      <c r="KXT1794" s="62">
        <v>53131609</v>
      </c>
      <c r="KXU1794" s="62">
        <v>53131609</v>
      </c>
      <c r="KXV1794" s="62">
        <v>53131609</v>
      </c>
      <c r="KXW1794" s="62">
        <v>53131609</v>
      </c>
      <c r="KXX1794" s="62">
        <v>53131609</v>
      </c>
      <c r="KXY1794" s="62">
        <v>53131609</v>
      </c>
      <c r="KXZ1794" s="62">
        <v>53131609</v>
      </c>
      <c r="KYA1794" s="62">
        <v>53131609</v>
      </c>
      <c r="KYB1794" s="62">
        <v>53131609</v>
      </c>
      <c r="KYC1794" s="62">
        <v>53131609</v>
      </c>
      <c r="KYD1794" s="62">
        <v>53131609</v>
      </c>
      <c r="KYE1794" s="62">
        <v>53131609</v>
      </c>
      <c r="KYF1794" s="62">
        <v>53131609</v>
      </c>
      <c r="KYG1794" s="62">
        <v>53131609</v>
      </c>
      <c r="KYH1794" s="62">
        <v>53131609</v>
      </c>
      <c r="KYI1794" s="62">
        <v>53131609</v>
      </c>
      <c r="KYJ1794" s="62">
        <v>53131609</v>
      </c>
      <c r="KYK1794" s="62">
        <v>53131609</v>
      </c>
      <c r="KYL1794" s="62">
        <v>53131609</v>
      </c>
      <c r="KYM1794" s="62">
        <v>53131609</v>
      </c>
      <c r="KYN1794" s="62">
        <v>53131609</v>
      </c>
      <c r="KYO1794" s="62">
        <v>53131609</v>
      </c>
      <c r="KYP1794" s="62">
        <v>53131609</v>
      </c>
      <c r="KYQ1794" s="62">
        <v>53131609</v>
      </c>
      <c r="KYR1794" s="62">
        <v>53131609</v>
      </c>
      <c r="KYS1794" s="62">
        <v>53131609</v>
      </c>
      <c r="KYT1794" s="62">
        <v>53131609</v>
      </c>
      <c r="KYU1794" s="62">
        <v>53131609</v>
      </c>
      <c r="KYV1794" s="62">
        <v>53131609</v>
      </c>
      <c r="KYW1794" s="62">
        <v>53131609</v>
      </c>
      <c r="KYX1794" s="62">
        <v>53131609</v>
      </c>
      <c r="KYY1794" s="62">
        <v>53131609</v>
      </c>
      <c r="KYZ1794" s="62">
        <v>53131609</v>
      </c>
      <c r="KZA1794" s="62">
        <v>53131609</v>
      </c>
      <c r="KZB1794" s="62">
        <v>53131609</v>
      </c>
      <c r="KZC1794" s="62">
        <v>53131609</v>
      </c>
      <c r="KZD1794" s="62">
        <v>53131609</v>
      </c>
      <c r="KZE1794" s="62">
        <v>53131609</v>
      </c>
      <c r="KZF1794" s="62">
        <v>53131609</v>
      </c>
      <c r="KZG1794" s="62">
        <v>53131609</v>
      </c>
      <c r="KZH1794" s="62">
        <v>53131609</v>
      </c>
      <c r="KZI1794" s="62">
        <v>53131609</v>
      </c>
      <c r="KZJ1794" s="62">
        <v>53131609</v>
      </c>
      <c r="KZK1794" s="62">
        <v>53131609</v>
      </c>
      <c r="KZL1794" s="62">
        <v>53131609</v>
      </c>
      <c r="KZM1794" s="62">
        <v>53131609</v>
      </c>
      <c r="KZN1794" s="62">
        <v>53131609</v>
      </c>
      <c r="KZO1794" s="62">
        <v>53131609</v>
      </c>
      <c r="KZP1794" s="62">
        <v>53131609</v>
      </c>
      <c r="KZQ1794" s="62">
        <v>53131609</v>
      </c>
      <c r="KZR1794" s="62">
        <v>53131609</v>
      </c>
      <c r="KZS1794" s="62">
        <v>53131609</v>
      </c>
      <c r="KZT1794" s="62">
        <v>53131609</v>
      </c>
      <c r="KZU1794" s="62">
        <v>53131609</v>
      </c>
      <c r="KZV1794" s="62">
        <v>53131609</v>
      </c>
      <c r="KZW1794" s="62">
        <v>53131609</v>
      </c>
      <c r="KZX1794" s="62">
        <v>53131609</v>
      </c>
      <c r="KZY1794" s="62">
        <v>53131609</v>
      </c>
      <c r="KZZ1794" s="62">
        <v>53131609</v>
      </c>
      <c r="LAA1794" s="62">
        <v>53131609</v>
      </c>
      <c r="LAB1794" s="62">
        <v>53131609</v>
      </c>
      <c r="LAC1794" s="62">
        <v>53131609</v>
      </c>
      <c r="LAD1794" s="62">
        <v>53131609</v>
      </c>
      <c r="LAE1794" s="62">
        <v>53131609</v>
      </c>
      <c r="LAF1794" s="62">
        <v>53131609</v>
      </c>
      <c r="LAG1794" s="62">
        <v>53131609</v>
      </c>
      <c r="LAH1794" s="62">
        <v>53131609</v>
      </c>
      <c r="LAI1794" s="62">
        <v>53131609</v>
      </c>
      <c r="LAJ1794" s="62">
        <v>53131609</v>
      </c>
      <c r="LAK1794" s="62">
        <v>53131609</v>
      </c>
      <c r="LAL1794" s="62">
        <v>53131609</v>
      </c>
      <c r="LAM1794" s="62">
        <v>53131609</v>
      </c>
      <c r="LAN1794" s="62">
        <v>53131609</v>
      </c>
      <c r="LAO1794" s="62">
        <v>53131609</v>
      </c>
      <c r="LAP1794" s="62">
        <v>53131609</v>
      </c>
      <c r="LAQ1794" s="62">
        <v>53131609</v>
      </c>
      <c r="LAR1794" s="62">
        <v>53131609</v>
      </c>
      <c r="LAS1794" s="62">
        <v>53131609</v>
      </c>
      <c r="LAT1794" s="62">
        <v>53131609</v>
      </c>
      <c r="LAU1794" s="62">
        <v>53131609</v>
      </c>
      <c r="LAV1794" s="62">
        <v>53131609</v>
      </c>
      <c r="LAW1794" s="62">
        <v>53131609</v>
      </c>
      <c r="LAX1794" s="62">
        <v>53131609</v>
      </c>
      <c r="LAY1794" s="62">
        <v>53131609</v>
      </c>
      <c r="LAZ1794" s="62">
        <v>53131609</v>
      </c>
      <c r="LBA1794" s="62">
        <v>53131609</v>
      </c>
      <c r="LBB1794" s="62">
        <v>53131609</v>
      </c>
      <c r="LBC1794" s="62">
        <v>53131609</v>
      </c>
      <c r="LBD1794" s="62">
        <v>53131609</v>
      </c>
      <c r="LBE1794" s="62">
        <v>53131609</v>
      </c>
      <c r="LBF1794" s="62">
        <v>53131609</v>
      </c>
      <c r="LBG1794" s="62">
        <v>53131609</v>
      </c>
      <c r="LBH1794" s="62">
        <v>53131609</v>
      </c>
      <c r="LBI1794" s="62">
        <v>53131609</v>
      </c>
      <c r="LBJ1794" s="62">
        <v>53131609</v>
      </c>
      <c r="LBK1794" s="62">
        <v>53131609</v>
      </c>
      <c r="LBL1794" s="62">
        <v>53131609</v>
      </c>
      <c r="LBM1794" s="62">
        <v>53131609</v>
      </c>
      <c r="LBN1794" s="62">
        <v>53131609</v>
      </c>
      <c r="LBO1794" s="62">
        <v>53131609</v>
      </c>
      <c r="LBP1794" s="62">
        <v>53131609</v>
      </c>
      <c r="LBQ1794" s="62">
        <v>53131609</v>
      </c>
      <c r="LBR1794" s="62">
        <v>53131609</v>
      </c>
      <c r="LBS1794" s="62">
        <v>53131609</v>
      </c>
      <c r="LBT1794" s="62">
        <v>53131609</v>
      </c>
      <c r="LBU1794" s="62">
        <v>53131609</v>
      </c>
      <c r="LBV1794" s="62">
        <v>53131609</v>
      </c>
      <c r="LBW1794" s="62">
        <v>53131609</v>
      </c>
      <c r="LBX1794" s="62">
        <v>53131609</v>
      </c>
      <c r="LBY1794" s="62">
        <v>53131609</v>
      </c>
      <c r="LBZ1794" s="62">
        <v>53131609</v>
      </c>
      <c r="LCA1794" s="62">
        <v>53131609</v>
      </c>
      <c r="LCB1794" s="62">
        <v>53131609</v>
      </c>
      <c r="LCC1794" s="62">
        <v>53131609</v>
      </c>
      <c r="LCD1794" s="62">
        <v>53131609</v>
      </c>
      <c r="LCE1794" s="62">
        <v>53131609</v>
      </c>
      <c r="LCF1794" s="62">
        <v>53131609</v>
      </c>
      <c r="LCG1794" s="62">
        <v>53131609</v>
      </c>
      <c r="LCH1794" s="62">
        <v>53131609</v>
      </c>
      <c r="LCI1794" s="62">
        <v>53131609</v>
      </c>
      <c r="LCJ1794" s="62">
        <v>53131609</v>
      </c>
      <c r="LCK1794" s="62">
        <v>53131609</v>
      </c>
      <c r="LCL1794" s="62">
        <v>53131609</v>
      </c>
      <c r="LCM1794" s="62">
        <v>53131609</v>
      </c>
      <c r="LCN1794" s="62">
        <v>53131609</v>
      </c>
      <c r="LCO1794" s="62">
        <v>53131609</v>
      </c>
      <c r="LCP1794" s="62">
        <v>53131609</v>
      </c>
      <c r="LCQ1794" s="62">
        <v>53131609</v>
      </c>
      <c r="LCR1794" s="62">
        <v>53131609</v>
      </c>
      <c r="LCS1794" s="62">
        <v>53131609</v>
      </c>
      <c r="LCT1794" s="62">
        <v>53131609</v>
      </c>
      <c r="LCU1794" s="62">
        <v>53131609</v>
      </c>
      <c r="LCV1794" s="62">
        <v>53131609</v>
      </c>
      <c r="LCW1794" s="62">
        <v>53131609</v>
      </c>
      <c r="LCX1794" s="62">
        <v>53131609</v>
      </c>
      <c r="LCY1794" s="62">
        <v>53131609</v>
      </c>
      <c r="LCZ1794" s="62">
        <v>53131609</v>
      </c>
      <c r="LDA1794" s="62">
        <v>53131609</v>
      </c>
      <c r="LDB1794" s="62">
        <v>53131609</v>
      </c>
      <c r="LDC1794" s="62">
        <v>53131609</v>
      </c>
      <c r="LDD1794" s="62">
        <v>53131609</v>
      </c>
      <c r="LDE1794" s="62">
        <v>53131609</v>
      </c>
      <c r="LDF1794" s="62">
        <v>53131609</v>
      </c>
      <c r="LDG1794" s="62">
        <v>53131609</v>
      </c>
      <c r="LDH1794" s="62">
        <v>53131609</v>
      </c>
      <c r="LDI1794" s="62">
        <v>53131609</v>
      </c>
      <c r="LDJ1794" s="62">
        <v>53131609</v>
      </c>
      <c r="LDK1794" s="62">
        <v>53131609</v>
      </c>
      <c r="LDL1794" s="62">
        <v>53131609</v>
      </c>
      <c r="LDM1794" s="62">
        <v>53131609</v>
      </c>
      <c r="LDN1794" s="62">
        <v>53131609</v>
      </c>
      <c r="LDO1794" s="62">
        <v>53131609</v>
      </c>
      <c r="LDP1794" s="62">
        <v>53131609</v>
      </c>
      <c r="LDQ1794" s="62">
        <v>53131609</v>
      </c>
      <c r="LDR1794" s="62">
        <v>53131609</v>
      </c>
      <c r="LDS1794" s="62">
        <v>53131609</v>
      </c>
      <c r="LDT1794" s="62">
        <v>53131609</v>
      </c>
      <c r="LDU1794" s="62">
        <v>53131609</v>
      </c>
      <c r="LDV1794" s="62">
        <v>53131609</v>
      </c>
      <c r="LDW1794" s="62">
        <v>53131609</v>
      </c>
      <c r="LDX1794" s="62">
        <v>53131609</v>
      </c>
      <c r="LDY1794" s="62">
        <v>53131609</v>
      </c>
      <c r="LDZ1794" s="62">
        <v>53131609</v>
      </c>
      <c r="LEA1794" s="62">
        <v>53131609</v>
      </c>
      <c r="LEB1794" s="62">
        <v>53131609</v>
      </c>
      <c r="LEC1794" s="62">
        <v>53131609</v>
      </c>
      <c r="LED1794" s="62">
        <v>53131609</v>
      </c>
      <c r="LEE1794" s="62">
        <v>53131609</v>
      </c>
      <c r="LEF1794" s="62">
        <v>53131609</v>
      </c>
      <c r="LEG1794" s="62">
        <v>53131609</v>
      </c>
      <c r="LEH1794" s="62">
        <v>53131609</v>
      </c>
      <c r="LEI1794" s="62">
        <v>53131609</v>
      </c>
      <c r="LEJ1794" s="62">
        <v>53131609</v>
      </c>
      <c r="LEK1794" s="62">
        <v>53131609</v>
      </c>
      <c r="LEL1794" s="62">
        <v>53131609</v>
      </c>
      <c r="LEM1794" s="62">
        <v>53131609</v>
      </c>
      <c r="LEN1794" s="62">
        <v>53131609</v>
      </c>
      <c r="LEO1794" s="62">
        <v>53131609</v>
      </c>
      <c r="LEP1794" s="62">
        <v>53131609</v>
      </c>
      <c r="LEQ1794" s="62">
        <v>53131609</v>
      </c>
      <c r="LER1794" s="62">
        <v>53131609</v>
      </c>
      <c r="LES1794" s="62">
        <v>53131609</v>
      </c>
      <c r="LET1794" s="62">
        <v>53131609</v>
      </c>
      <c r="LEU1794" s="62">
        <v>53131609</v>
      </c>
      <c r="LEV1794" s="62">
        <v>53131609</v>
      </c>
      <c r="LEW1794" s="62">
        <v>53131609</v>
      </c>
      <c r="LEX1794" s="62">
        <v>53131609</v>
      </c>
      <c r="LEY1794" s="62">
        <v>53131609</v>
      </c>
      <c r="LEZ1794" s="62">
        <v>53131609</v>
      </c>
      <c r="LFA1794" s="62">
        <v>53131609</v>
      </c>
      <c r="LFB1794" s="62">
        <v>53131609</v>
      </c>
      <c r="LFC1794" s="62">
        <v>53131609</v>
      </c>
      <c r="LFD1794" s="62">
        <v>53131609</v>
      </c>
      <c r="LFE1794" s="62">
        <v>53131609</v>
      </c>
      <c r="LFF1794" s="62">
        <v>53131609</v>
      </c>
      <c r="LFG1794" s="62">
        <v>53131609</v>
      </c>
      <c r="LFH1794" s="62">
        <v>53131609</v>
      </c>
      <c r="LFI1794" s="62">
        <v>53131609</v>
      </c>
      <c r="LFJ1794" s="62">
        <v>53131609</v>
      </c>
      <c r="LFK1794" s="62">
        <v>53131609</v>
      </c>
      <c r="LFL1794" s="62">
        <v>53131609</v>
      </c>
      <c r="LFM1794" s="62">
        <v>53131609</v>
      </c>
      <c r="LFN1794" s="62">
        <v>53131609</v>
      </c>
      <c r="LFO1794" s="62">
        <v>53131609</v>
      </c>
      <c r="LFP1794" s="62">
        <v>53131609</v>
      </c>
      <c r="LFQ1794" s="62">
        <v>53131609</v>
      </c>
      <c r="LFR1794" s="62">
        <v>53131609</v>
      </c>
      <c r="LFS1794" s="62">
        <v>53131609</v>
      </c>
      <c r="LFT1794" s="62">
        <v>53131609</v>
      </c>
      <c r="LFU1794" s="62">
        <v>53131609</v>
      </c>
      <c r="LFV1794" s="62">
        <v>53131609</v>
      </c>
      <c r="LFW1794" s="62">
        <v>53131609</v>
      </c>
      <c r="LFX1794" s="62">
        <v>53131609</v>
      </c>
      <c r="LFY1794" s="62">
        <v>53131609</v>
      </c>
      <c r="LFZ1794" s="62">
        <v>53131609</v>
      </c>
      <c r="LGA1794" s="62">
        <v>53131609</v>
      </c>
      <c r="LGB1794" s="62">
        <v>53131609</v>
      </c>
      <c r="LGC1794" s="62">
        <v>53131609</v>
      </c>
      <c r="LGD1794" s="62">
        <v>53131609</v>
      </c>
      <c r="LGE1794" s="62">
        <v>53131609</v>
      </c>
      <c r="LGF1794" s="62">
        <v>53131609</v>
      </c>
      <c r="LGG1794" s="62">
        <v>53131609</v>
      </c>
      <c r="LGH1794" s="62">
        <v>53131609</v>
      </c>
      <c r="LGI1794" s="62">
        <v>53131609</v>
      </c>
      <c r="LGJ1794" s="62">
        <v>53131609</v>
      </c>
      <c r="LGK1794" s="62">
        <v>53131609</v>
      </c>
      <c r="LGL1794" s="62">
        <v>53131609</v>
      </c>
      <c r="LGM1794" s="62">
        <v>53131609</v>
      </c>
      <c r="LGN1794" s="62">
        <v>53131609</v>
      </c>
      <c r="LGO1794" s="62">
        <v>53131609</v>
      </c>
      <c r="LGP1794" s="62">
        <v>53131609</v>
      </c>
      <c r="LGQ1794" s="62">
        <v>53131609</v>
      </c>
      <c r="LGR1794" s="62">
        <v>53131609</v>
      </c>
      <c r="LGS1794" s="62">
        <v>53131609</v>
      </c>
      <c r="LGT1794" s="62">
        <v>53131609</v>
      </c>
      <c r="LGU1794" s="62">
        <v>53131609</v>
      </c>
      <c r="LGV1794" s="62">
        <v>53131609</v>
      </c>
      <c r="LGW1794" s="62">
        <v>53131609</v>
      </c>
      <c r="LGX1794" s="62">
        <v>53131609</v>
      </c>
      <c r="LGY1794" s="62">
        <v>53131609</v>
      </c>
      <c r="LGZ1794" s="62">
        <v>53131609</v>
      </c>
      <c r="LHA1794" s="62">
        <v>53131609</v>
      </c>
      <c r="LHB1794" s="62">
        <v>53131609</v>
      </c>
      <c r="LHC1794" s="62">
        <v>53131609</v>
      </c>
      <c r="LHD1794" s="62">
        <v>53131609</v>
      </c>
      <c r="LHE1794" s="62">
        <v>53131609</v>
      </c>
      <c r="LHF1794" s="62">
        <v>53131609</v>
      </c>
      <c r="LHG1794" s="62">
        <v>53131609</v>
      </c>
      <c r="LHH1794" s="62">
        <v>53131609</v>
      </c>
      <c r="LHI1794" s="62">
        <v>53131609</v>
      </c>
      <c r="LHJ1794" s="62">
        <v>53131609</v>
      </c>
      <c r="LHK1794" s="62">
        <v>53131609</v>
      </c>
      <c r="LHL1794" s="62">
        <v>53131609</v>
      </c>
      <c r="LHM1794" s="62">
        <v>53131609</v>
      </c>
      <c r="LHN1794" s="62">
        <v>53131609</v>
      </c>
      <c r="LHO1794" s="62">
        <v>53131609</v>
      </c>
      <c r="LHP1794" s="62">
        <v>53131609</v>
      </c>
      <c r="LHQ1794" s="62">
        <v>53131609</v>
      </c>
      <c r="LHR1794" s="62">
        <v>53131609</v>
      </c>
      <c r="LHS1794" s="62">
        <v>53131609</v>
      </c>
      <c r="LHT1794" s="62">
        <v>53131609</v>
      </c>
      <c r="LHU1794" s="62">
        <v>53131609</v>
      </c>
      <c r="LHV1794" s="62">
        <v>53131609</v>
      </c>
      <c r="LHW1794" s="62">
        <v>53131609</v>
      </c>
      <c r="LHX1794" s="62">
        <v>53131609</v>
      </c>
      <c r="LHY1794" s="62">
        <v>53131609</v>
      </c>
      <c r="LHZ1794" s="62">
        <v>53131609</v>
      </c>
      <c r="LIA1794" s="62">
        <v>53131609</v>
      </c>
      <c r="LIB1794" s="62">
        <v>53131609</v>
      </c>
      <c r="LIC1794" s="62">
        <v>53131609</v>
      </c>
      <c r="LID1794" s="62">
        <v>53131609</v>
      </c>
      <c r="LIE1794" s="62">
        <v>53131609</v>
      </c>
      <c r="LIF1794" s="62">
        <v>53131609</v>
      </c>
      <c r="LIG1794" s="62">
        <v>53131609</v>
      </c>
      <c r="LIH1794" s="62">
        <v>53131609</v>
      </c>
      <c r="LII1794" s="62">
        <v>53131609</v>
      </c>
      <c r="LIJ1794" s="62">
        <v>53131609</v>
      </c>
      <c r="LIK1794" s="62">
        <v>53131609</v>
      </c>
      <c r="LIL1794" s="62">
        <v>53131609</v>
      </c>
      <c r="LIM1794" s="62">
        <v>53131609</v>
      </c>
      <c r="LIN1794" s="62">
        <v>53131609</v>
      </c>
      <c r="LIO1794" s="62">
        <v>53131609</v>
      </c>
      <c r="LIP1794" s="62">
        <v>53131609</v>
      </c>
      <c r="LIQ1794" s="62">
        <v>53131609</v>
      </c>
      <c r="LIR1794" s="62">
        <v>53131609</v>
      </c>
      <c r="LIS1794" s="62">
        <v>53131609</v>
      </c>
      <c r="LIT1794" s="62">
        <v>53131609</v>
      </c>
      <c r="LIU1794" s="62">
        <v>53131609</v>
      </c>
      <c r="LIV1794" s="62">
        <v>53131609</v>
      </c>
      <c r="LIW1794" s="62">
        <v>53131609</v>
      </c>
      <c r="LIX1794" s="62">
        <v>53131609</v>
      </c>
      <c r="LIY1794" s="62">
        <v>53131609</v>
      </c>
      <c r="LIZ1794" s="62">
        <v>53131609</v>
      </c>
      <c r="LJA1794" s="62">
        <v>53131609</v>
      </c>
      <c r="LJB1794" s="62">
        <v>53131609</v>
      </c>
      <c r="LJC1794" s="62">
        <v>53131609</v>
      </c>
      <c r="LJD1794" s="62">
        <v>53131609</v>
      </c>
      <c r="LJE1794" s="62">
        <v>53131609</v>
      </c>
      <c r="LJF1794" s="62">
        <v>53131609</v>
      </c>
      <c r="LJG1794" s="62">
        <v>53131609</v>
      </c>
      <c r="LJH1794" s="62">
        <v>53131609</v>
      </c>
      <c r="LJI1794" s="62">
        <v>53131609</v>
      </c>
      <c r="LJJ1794" s="62">
        <v>53131609</v>
      </c>
      <c r="LJK1794" s="62">
        <v>53131609</v>
      </c>
      <c r="LJL1794" s="62">
        <v>53131609</v>
      </c>
      <c r="LJM1794" s="62">
        <v>53131609</v>
      </c>
      <c r="LJN1794" s="62">
        <v>53131609</v>
      </c>
      <c r="LJO1794" s="62">
        <v>53131609</v>
      </c>
      <c r="LJP1794" s="62">
        <v>53131609</v>
      </c>
      <c r="LJQ1794" s="62">
        <v>53131609</v>
      </c>
      <c r="LJR1794" s="62">
        <v>53131609</v>
      </c>
      <c r="LJS1794" s="62">
        <v>53131609</v>
      </c>
      <c r="LJT1794" s="62">
        <v>53131609</v>
      </c>
      <c r="LJU1794" s="62">
        <v>53131609</v>
      </c>
      <c r="LJV1794" s="62">
        <v>53131609</v>
      </c>
      <c r="LJW1794" s="62">
        <v>53131609</v>
      </c>
      <c r="LJX1794" s="62">
        <v>53131609</v>
      </c>
      <c r="LJY1794" s="62">
        <v>53131609</v>
      </c>
      <c r="LJZ1794" s="62">
        <v>53131609</v>
      </c>
      <c r="LKA1794" s="62">
        <v>53131609</v>
      </c>
      <c r="LKB1794" s="62">
        <v>53131609</v>
      </c>
      <c r="LKC1794" s="62">
        <v>53131609</v>
      </c>
      <c r="LKD1794" s="62">
        <v>53131609</v>
      </c>
      <c r="LKE1794" s="62">
        <v>53131609</v>
      </c>
      <c r="LKF1794" s="62">
        <v>53131609</v>
      </c>
      <c r="LKG1794" s="62">
        <v>53131609</v>
      </c>
      <c r="LKH1794" s="62">
        <v>53131609</v>
      </c>
      <c r="LKI1794" s="62">
        <v>53131609</v>
      </c>
      <c r="LKJ1794" s="62">
        <v>53131609</v>
      </c>
      <c r="LKK1794" s="62">
        <v>53131609</v>
      </c>
      <c r="LKL1794" s="62">
        <v>53131609</v>
      </c>
      <c r="LKM1794" s="62">
        <v>53131609</v>
      </c>
      <c r="LKN1794" s="62">
        <v>53131609</v>
      </c>
      <c r="LKO1794" s="62">
        <v>53131609</v>
      </c>
      <c r="LKP1794" s="62">
        <v>53131609</v>
      </c>
      <c r="LKQ1794" s="62">
        <v>53131609</v>
      </c>
      <c r="LKR1794" s="62">
        <v>53131609</v>
      </c>
      <c r="LKS1794" s="62">
        <v>53131609</v>
      </c>
      <c r="LKT1794" s="62">
        <v>53131609</v>
      </c>
      <c r="LKU1794" s="62">
        <v>53131609</v>
      </c>
      <c r="LKV1794" s="62">
        <v>53131609</v>
      </c>
      <c r="LKW1794" s="62">
        <v>53131609</v>
      </c>
      <c r="LKX1794" s="62">
        <v>53131609</v>
      </c>
      <c r="LKY1794" s="62">
        <v>53131609</v>
      </c>
      <c r="LKZ1794" s="62">
        <v>53131609</v>
      </c>
      <c r="LLA1794" s="62">
        <v>53131609</v>
      </c>
      <c r="LLB1794" s="62">
        <v>53131609</v>
      </c>
      <c r="LLC1794" s="62">
        <v>53131609</v>
      </c>
      <c r="LLD1794" s="62">
        <v>53131609</v>
      </c>
      <c r="LLE1794" s="62">
        <v>53131609</v>
      </c>
      <c r="LLF1794" s="62">
        <v>53131609</v>
      </c>
      <c r="LLG1794" s="62">
        <v>53131609</v>
      </c>
      <c r="LLH1794" s="62">
        <v>53131609</v>
      </c>
      <c r="LLI1794" s="62">
        <v>53131609</v>
      </c>
      <c r="LLJ1794" s="62">
        <v>53131609</v>
      </c>
      <c r="LLK1794" s="62">
        <v>53131609</v>
      </c>
      <c r="LLL1794" s="62">
        <v>53131609</v>
      </c>
      <c r="LLM1794" s="62">
        <v>53131609</v>
      </c>
      <c r="LLN1794" s="62">
        <v>53131609</v>
      </c>
      <c r="LLO1794" s="62">
        <v>53131609</v>
      </c>
      <c r="LLP1794" s="62">
        <v>53131609</v>
      </c>
      <c r="LLQ1794" s="62">
        <v>53131609</v>
      </c>
      <c r="LLR1794" s="62">
        <v>53131609</v>
      </c>
      <c r="LLS1794" s="62">
        <v>53131609</v>
      </c>
      <c r="LLT1794" s="62">
        <v>53131609</v>
      </c>
      <c r="LLU1794" s="62">
        <v>53131609</v>
      </c>
      <c r="LLV1794" s="62">
        <v>53131609</v>
      </c>
      <c r="LLW1794" s="62">
        <v>53131609</v>
      </c>
      <c r="LLX1794" s="62">
        <v>53131609</v>
      </c>
      <c r="LLY1794" s="62">
        <v>53131609</v>
      </c>
      <c r="LLZ1794" s="62">
        <v>53131609</v>
      </c>
      <c r="LMA1794" s="62">
        <v>53131609</v>
      </c>
      <c r="LMB1794" s="62">
        <v>53131609</v>
      </c>
      <c r="LMC1794" s="62">
        <v>53131609</v>
      </c>
      <c r="LMD1794" s="62">
        <v>53131609</v>
      </c>
      <c r="LME1794" s="62">
        <v>53131609</v>
      </c>
      <c r="LMF1794" s="62">
        <v>53131609</v>
      </c>
      <c r="LMG1794" s="62">
        <v>53131609</v>
      </c>
      <c r="LMH1794" s="62">
        <v>53131609</v>
      </c>
      <c r="LMI1794" s="62">
        <v>53131609</v>
      </c>
      <c r="LMJ1794" s="62">
        <v>53131609</v>
      </c>
      <c r="LMK1794" s="62">
        <v>53131609</v>
      </c>
      <c r="LML1794" s="62">
        <v>53131609</v>
      </c>
      <c r="LMM1794" s="62">
        <v>53131609</v>
      </c>
      <c r="LMN1794" s="62">
        <v>53131609</v>
      </c>
      <c r="LMO1794" s="62">
        <v>53131609</v>
      </c>
      <c r="LMP1794" s="62">
        <v>53131609</v>
      </c>
      <c r="LMQ1794" s="62">
        <v>53131609</v>
      </c>
      <c r="LMR1794" s="62">
        <v>53131609</v>
      </c>
      <c r="LMS1794" s="62">
        <v>53131609</v>
      </c>
      <c r="LMT1794" s="62">
        <v>53131609</v>
      </c>
      <c r="LMU1794" s="62">
        <v>53131609</v>
      </c>
      <c r="LMV1794" s="62">
        <v>53131609</v>
      </c>
      <c r="LMW1794" s="62">
        <v>53131609</v>
      </c>
      <c r="LMX1794" s="62">
        <v>53131609</v>
      </c>
      <c r="LMY1794" s="62">
        <v>53131609</v>
      </c>
      <c r="LMZ1794" s="62">
        <v>53131609</v>
      </c>
      <c r="LNA1794" s="62">
        <v>53131609</v>
      </c>
      <c r="LNB1794" s="62">
        <v>53131609</v>
      </c>
      <c r="LNC1794" s="62">
        <v>53131609</v>
      </c>
      <c r="LND1794" s="62">
        <v>53131609</v>
      </c>
      <c r="LNE1794" s="62">
        <v>53131609</v>
      </c>
      <c r="LNF1794" s="62">
        <v>53131609</v>
      </c>
      <c r="LNG1794" s="62">
        <v>53131609</v>
      </c>
      <c r="LNH1794" s="62">
        <v>53131609</v>
      </c>
      <c r="LNI1794" s="62">
        <v>53131609</v>
      </c>
      <c r="LNJ1794" s="62">
        <v>53131609</v>
      </c>
      <c r="LNK1794" s="62">
        <v>53131609</v>
      </c>
      <c r="LNL1794" s="62">
        <v>53131609</v>
      </c>
      <c r="LNM1794" s="62">
        <v>53131609</v>
      </c>
      <c r="LNN1794" s="62">
        <v>53131609</v>
      </c>
      <c r="LNO1794" s="62">
        <v>53131609</v>
      </c>
      <c r="LNP1794" s="62">
        <v>53131609</v>
      </c>
      <c r="LNQ1794" s="62">
        <v>53131609</v>
      </c>
      <c r="LNR1794" s="62">
        <v>53131609</v>
      </c>
      <c r="LNS1794" s="62">
        <v>53131609</v>
      </c>
      <c r="LNT1794" s="62">
        <v>53131609</v>
      </c>
      <c r="LNU1794" s="62">
        <v>53131609</v>
      </c>
      <c r="LNV1794" s="62">
        <v>53131609</v>
      </c>
      <c r="LNW1794" s="62">
        <v>53131609</v>
      </c>
      <c r="LNX1794" s="62">
        <v>53131609</v>
      </c>
      <c r="LNY1794" s="62">
        <v>53131609</v>
      </c>
      <c r="LNZ1794" s="62">
        <v>53131609</v>
      </c>
      <c r="LOA1794" s="62">
        <v>53131609</v>
      </c>
      <c r="LOB1794" s="62">
        <v>53131609</v>
      </c>
      <c r="LOC1794" s="62">
        <v>53131609</v>
      </c>
      <c r="LOD1794" s="62">
        <v>53131609</v>
      </c>
      <c r="LOE1794" s="62">
        <v>53131609</v>
      </c>
      <c r="LOF1794" s="62">
        <v>53131609</v>
      </c>
      <c r="LOG1794" s="62">
        <v>53131609</v>
      </c>
      <c r="LOH1794" s="62">
        <v>53131609</v>
      </c>
      <c r="LOI1794" s="62">
        <v>53131609</v>
      </c>
      <c r="LOJ1794" s="62">
        <v>53131609</v>
      </c>
      <c r="LOK1794" s="62">
        <v>53131609</v>
      </c>
      <c r="LOL1794" s="62">
        <v>53131609</v>
      </c>
      <c r="LOM1794" s="62">
        <v>53131609</v>
      </c>
      <c r="LON1794" s="62">
        <v>53131609</v>
      </c>
      <c r="LOO1794" s="62">
        <v>53131609</v>
      </c>
      <c r="LOP1794" s="62">
        <v>53131609</v>
      </c>
      <c r="LOQ1794" s="62">
        <v>53131609</v>
      </c>
      <c r="LOR1794" s="62">
        <v>53131609</v>
      </c>
      <c r="LOS1794" s="62">
        <v>53131609</v>
      </c>
      <c r="LOT1794" s="62">
        <v>53131609</v>
      </c>
      <c r="LOU1794" s="62">
        <v>53131609</v>
      </c>
      <c r="LOV1794" s="62">
        <v>53131609</v>
      </c>
      <c r="LOW1794" s="62">
        <v>53131609</v>
      </c>
      <c r="LOX1794" s="62">
        <v>53131609</v>
      </c>
      <c r="LOY1794" s="62">
        <v>53131609</v>
      </c>
      <c r="LOZ1794" s="62">
        <v>53131609</v>
      </c>
      <c r="LPA1794" s="62">
        <v>53131609</v>
      </c>
      <c r="LPB1794" s="62">
        <v>53131609</v>
      </c>
      <c r="LPC1794" s="62">
        <v>53131609</v>
      </c>
      <c r="LPD1794" s="62">
        <v>53131609</v>
      </c>
      <c r="LPE1794" s="62">
        <v>53131609</v>
      </c>
      <c r="LPF1794" s="62">
        <v>53131609</v>
      </c>
      <c r="LPG1794" s="62">
        <v>53131609</v>
      </c>
      <c r="LPH1794" s="62">
        <v>53131609</v>
      </c>
      <c r="LPI1794" s="62">
        <v>53131609</v>
      </c>
      <c r="LPJ1794" s="62">
        <v>53131609</v>
      </c>
      <c r="LPK1794" s="62">
        <v>53131609</v>
      </c>
      <c r="LPL1794" s="62">
        <v>53131609</v>
      </c>
      <c r="LPM1794" s="62">
        <v>53131609</v>
      </c>
      <c r="LPN1794" s="62">
        <v>53131609</v>
      </c>
      <c r="LPO1794" s="62">
        <v>53131609</v>
      </c>
      <c r="LPP1794" s="62">
        <v>53131609</v>
      </c>
      <c r="LPQ1794" s="62">
        <v>53131609</v>
      </c>
      <c r="LPR1794" s="62">
        <v>53131609</v>
      </c>
      <c r="LPS1794" s="62">
        <v>53131609</v>
      </c>
      <c r="LPT1794" s="62">
        <v>53131609</v>
      </c>
      <c r="LPU1794" s="62">
        <v>53131609</v>
      </c>
      <c r="LPV1794" s="62">
        <v>53131609</v>
      </c>
      <c r="LPW1794" s="62">
        <v>53131609</v>
      </c>
      <c r="LPX1794" s="62">
        <v>53131609</v>
      </c>
      <c r="LPY1794" s="62">
        <v>53131609</v>
      </c>
      <c r="LPZ1794" s="62">
        <v>53131609</v>
      </c>
      <c r="LQA1794" s="62">
        <v>53131609</v>
      </c>
      <c r="LQB1794" s="62">
        <v>53131609</v>
      </c>
      <c r="LQC1794" s="62">
        <v>53131609</v>
      </c>
      <c r="LQD1794" s="62">
        <v>53131609</v>
      </c>
      <c r="LQE1794" s="62">
        <v>53131609</v>
      </c>
      <c r="LQF1794" s="62">
        <v>53131609</v>
      </c>
      <c r="LQG1794" s="62">
        <v>53131609</v>
      </c>
      <c r="LQH1794" s="62">
        <v>53131609</v>
      </c>
      <c r="LQI1794" s="62">
        <v>53131609</v>
      </c>
      <c r="LQJ1794" s="62">
        <v>53131609</v>
      </c>
      <c r="LQK1794" s="62">
        <v>53131609</v>
      </c>
      <c r="LQL1794" s="62">
        <v>53131609</v>
      </c>
      <c r="LQM1794" s="62">
        <v>53131609</v>
      </c>
      <c r="LQN1794" s="62">
        <v>53131609</v>
      </c>
      <c r="LQO1794" s="62">
        <v>53131609</v>
      </c>
      <c r="LQP1794" s="62">
        <v>53131609</v>
      </c>
      <c r="LQQ1794" s="62">
        <v>53131609</v>
      </c>
      <c r="LQR1794" s="62">
        <v>53131609</v>
      </c>
      <c r="LQS1794" s="62">
        <v>53131609</v>
      </c>
      <c r="LQT1794" s="62">
        <v>53131609</v>
      </c>
      <c r="LQU1794" s="62">
        <v>53131609</v>
      </c>
      <c r="LQV1794" s="62">
        <v>53131609</v>
      </c>
      <c r="LQW1794" s="62">
        <v>53131609</v>
      </c>
      <c r="LQX1794" s="62">
        <v>53131609</v>
      </c>
      <c r="LQY1794" s="62">
        <v>53131609</v>
      </c>
      <c r="LQZ1794" s="62">
        <v>53131609</v>
      </c>
      <c r="LRA1794" s="62">
        <v>53131609</v>
      </c>
      <c r="LRB1794" s="62">
        <v>53131609</v>
      </c>
      <c r="LRC1794" s="62">
        <v>53131609</v>
      </c>
      <c r="LRD1794" s="62">
        <v>53131609</v>
      </c>
      <c r="LRE1794" s="62">
        <v>53131609</v>
      </c>
      <c r="LRF1794" s="62">
        <v>53131609</v>
      </c>
      <c r="LRG1794" s="62">
        <v>53131609</v>
      </c>
      <c r="LRH1794" s="62">
        <v>53131609</v>
      </c>
      <c r="LRI1794" s="62">
        <v>53131609</v>
      </c>
      <c r="LRJ1794" s="62">
        <v>53131609</v>
      </c>
      <c r="LRK1794" s="62">
        <v>53131609</v>
      </c>
      <c r="LRL1794" s="62">
        <v>53131609</v>
      </c>
      <c r="LRM1794" s="62">
        <v>53131609</v>
      </c>
      <c r="LRN1794" s="62">
        <v>53131609</v>
      </c>
      <c r="LRO1794" s="62">
        <v>53131609</v>
      </c>
      <c r="LRP1794" s="62">
        <v>53131609</v>
      </c>
      <c r="LRQ1794" s="62">
        <v>53131609</v>
      </c>
      <c r="LRR1794" s="62">
        <v>53131609</v>
      </c>
      <c r="LRS1794" s="62">
        <v>53131609</v>
      </c>
      <c r="LRT1794" s="62">
        <v>53131609</v>
      </c>
      <c r="LRU1794" s="62">
        <v>53131609</v>
      </c>
      <c r="LRV1794" s="62">
        <v>53131609</v>
      </c>
      <c r="LRW1794" s="62">
        <v>53131609</v>
      </c>
      <c r="LRX1794" s="62">
        <v>53131609</v>
      </c>
      <c r="LRY1794" s="62">
        <v>53131609</v>
      </c>
      <c r="LRZ1794" s="62">
        <v>53131609</v>
      </c>
      <c r="LSA1794" s="62">
        <v>53131609</v>
      </c>
      <c r="LSB1794" s="62">
        <v>53131609</v>
      </c>
      <c r="LSC1794" s="62">
        <v>53131609</v>
      </c>
      <c r="LSD1794" s="62">
        <v>53131609</v>
      </c>
      <c r="LSE1794" s="62">
        <v>53131609</v>
      </c>
      <c r="LSF1794" s="62">
        <v>53131609</v>
      </c>
      <c r="LSG1794" s="62">
        <v>53131609</v>
      </c>
      <c r="LSH1794" s="62">
        <v>53131609</v>
      </c>
      <c r="LSI1794" s="62">
        <v>53131609</v>
      </c>
      <c r="LSJ1794" s="62">
        <v>53131609</v>
      </c>
      <c r="LSK1794" s="62">
        <v>53131609</v>
      </c>
      <c r="LSL1794" s="62">
        <v>53131609</v>
      </c>
      <c r="LSM1794" s="62">
        <v>53131609</v>
      </c>
      <c r="LSN1794" s="62">
        <v>53131609</v>
      </c>
      <c r="LSO1794" s="62">
        <v>53131609</v>
      </c>
      <c r="LSP1794" s="62">
        <v>53131609</v>
      </c>
      <c r="LSQ1794" s="62">
        <v>53131609</v>
      </c>
      <c r="LSR1794" s="62">
        <v>53131609</v>
      </c>
      <c r="LSS1794" s="62">
        <v>53131609</v>
      </c>
      <c r="LST1794" s="62">
        <v>53131609</v>
      </c>
      <c r="LSU1794" s="62">
        <v>53131609</v>
      </c>
      <c r="LSV1794" s="62">
        <v>53131609</v>
      </c>
      <c r="LSW1794" s="62">
        <v>53131609</v>
      </c>
      <c r="LSX1794" s="62">
        <v>53131609</v>
      </c>
      <c r="LSY1794" s="62">
        <v>53131609</v>
      </c>
      <c r="LSZ1794" s="62">
        <v>53131609</v>
      </c>
      <c r="LTA1794" s="62">
        <v>53131609</v>
      </c>
      <c r="LTB1794" s="62">
        <v>53131609</v>
      </c>
      <c r="LTC1794" s="62">
        <v>53131609</v>
      </c>
      <c r="LTD1794" s="62">
        <v>53131609</v>
      </c>
      <c r="LTE1794" s="62">
        <v>53131609</v>
      </c>
      <c r="LTF1794" s="62">
        <v>53131609</v>
      </c>
      <c r="LTG1794" s="62">
        <v>53131609</v>
      </c>
      <c r="LTH1794" s="62">
        <v>53131609</v>
      </c>
      <c r="LTI1794" s="62">
        <v>53131609</v>
      </c>
      <c r="LTJ1794" s="62">
        <v>53131609</v>
      </c>
      <c r="LTK1794" s="62">
        <v>53131609</v>
      </c>
      <c r="LTL1794" s="62">
        <v>53131609</v>
      </c>
      <c r="LTM1794" s="62">
        <v>53131609</v>
      </c>
      <c r="LTN1794" s="62">
        <v>53131609</v>
      </c>
      <c r="LTO1794" s="62">
        <v>53131609</v>
      </c>
      <c r="LTP1794" s="62">
        <v>53131609</v>
      </c>
      <c r="LTQ1794" s="62">
        <v>53131609</v>
      </c>
      <c r="LTR1794" s="62">
        <v>53131609</v>
      </c>
      <c r="LTS1794" s="62">
        <v>53131609</v>
      </c>
      <c r="LTT1794" s="62">
        <v>53131609</v>
      </c>
      <c r="LTU1794" s="62">
        <v>53131609</v>
      </c>
      <c r="LTV1794" s="62">
        <v>53131609</v>
      </c>
      <c r="LTW1794" s="62">
        <v>53131609</v>
      </c>
      <c r="LTX1794" s="62">
        <v>53131609</v>
      </c>
      <c r="LTY1794" s="62">
        <v>53131609</v>
      </c>
      <c r="LTZ1794" s="62">
        <v>53131609</v>
      </c>
      <c r="LUA1794" s="62">
        <v>53131609</v>
      </c>
      <c r="LUB1794" s="62">
        <v>53131609</v>
      </c>
      <c r="LUC1794" s="62">
        <v>53131609</v>
      </c>
      <c r="LUD1794" s="62">
        <v>53131609</v>
      </c>
      <c r="LUE1794" s="62">
        <v>53131609</v>
      </c>
      <c r="LUF1794" s="62">
        <v>53131609</v>
      </c>
      <c r="LUG1794" s="62">
        <v>53131609</v>
      </c>
      <c r="LUH1794" s="62">
        <v>53131609</v>
      </c>
      <c r="LUI1794" s="62">
        <v>53131609</v>
      </c>
      <c r="LUJ1794" s="62">
        <v>53131609</v>
      </c>
      <c r="LUK1794" s="62">
        <v>53131609</v>
      </c>
      <c r="LUL1794" s="62">
        <v>53131609</v>
      </c>
      <c r="LUM1794" s="62">
        <v>53131609</v>
      </c>
      <c r="LUN1794" s="62">
        <v>53131609</v>
      </c>
      <c r="LUO1794" s="62">
        <v>53131609</v>
      </c>
      <c r="LUP1794" s="62">
        <v>53131609</v>
      </c>
      <c r="LUQ1794" s="62">
        <v>53131609</v>
      </c>
      <c r="LUR1794" s="62">
        <v>53131609</v>
      </c>
      <c r="LUS1794" s="62">
        <v>53131609</v>
      </c>
      <c r="LUT1794" s="62">
        <v>53131609</v>
      </c>
      <c r="LUU1794" s="62">
        <v>53131609</v>
      </c>
      <c r="LUV1794" s="62">
        <v>53131609</v>
      </c>
      <c r="LUW1794" s="62">
        <v>53131609</v>
      </c>
      <c r="LUX1794" s="62">
        <v>53131609</v>
      </c>
      <c r="LUY1794" s="62">
        <v>53131609</v>
      </c>
      <c r="LUZ1794" s="62">
        <v>53131609</v>
      </c>
      <c r="LVA1794" s="62">
        <v>53131609</v>
      </c>
      <c r="LVB1794" s="62">
        <v>53131609</v>
      </c>
      <c r="LVC1794" s="62">
        <v>53131609</v>
      </c>
      <c r="LVD1794" s="62">
        <v>53131609</v>
      </c>
      <c r="LVE1794" s="62">
        <v>53131609</v>
      </c>
      <c r="LVF1794" s="62">
        <v>53131609</v>
      </c>
      <c r="LVG1794" s="62">
        <v>53131609</v>
      </c>
      <c r="LVH1794" s="62">
        <v>53131609</v>
      </c>
      <c r="LVI1794" s="62">
        <v>53131609</v>
      </c>
      <c r="LVJ1794" s="62">
        <v>53131609</v>
      </c>
      <c r="LVK1794" s="62">
        <v>53131609</v>
      </c>
      <c r="LVL1794" s="62">
        <v>53131609</v>
      </c>
      <c r="LVM1794" s="62">
        <v>53131609</v>
      </c>
      <c r="LVN1794" s="62">
        <v>53131609</v>
      </c>
      <c r="LVO1794" s="62">
        <v>53131609</v>
      </c>
      <c r="LVP1794" s="62">
        <v>53131609</v>
      </c>
      <c r="LVQ1794" s="62">
        <v>53131609</v>
      </c>
      <c r="LVR1794" s="62">
        <v>53131609</v>
      </c>
      <c r="LVS1794" s="62">
        <v>53131609</v>
      </c>
      <c r="LVT1794" s="62">
        <v>53131609</v>
      </c>
      <c r="LVU1794" s="62">
        <v>53131609</v>
      </c>
      <c r="LVV1794" s="62">
        <v>53131609</v>
      </c>
      <c r="LVW1794" s="62">
        <v>53131609</v>
      </c>
      <c r="LVX1794" s="62">
        <v>53131609</v>
      </c>
      <c r="LVY1794" s="62">
        <v>53131609</v>
      </c>
      <c r="LVZ1794" s="62">
        <v>53131609</v>
      </c>
      <c r="LWA1794" s="62">
        <v>53131609</v>
      </c>
      <c r="LWB1794" s="62">
        <v>53131609</v>
      </c>
      <c r="LWC1794" s="62">
        <v>53131609</v>
      </c>
      <c r="LWD1794" s="62">
        <v>53131609</v>
      </c>
      <c r="LWE1794" s="62">
        <v>53131609</v>
      </c>
      <c r="LWF1794" s="62">
        <v>53131609</v>
      </c>
      <c r="LWG1794" s="62">
        <v>53131609</v>
      </c>
      <c r="LWH1794" s="62">
        <v>53131609</v>
      </c>
      <c r="LWI1794" s="62">
        <v>53131609</v>
      </c>
      <c r="LWJ1794" s="62">
        <v>53131609</v>
      </c>
      <c r="LWK1794" s="62">
        <v>53131609</v>
      </c>
      <c r="LWL1794" s="62">
        <v>53131609</v>
      </c>
      <c r="LWM1794" s="62">
        <v>53131609</v>
      </c>
      <c r="LWN1794" s="62">
        <v>53131609</v>
      </c>
      <c r="LWO1794" s="62">
        <v>53131609</v>
      </c>
      <c r="LWP1794" s="62">
        <v>53131609</v>
      </c>
      <c r="LWQ1794" s="62">
        <v>53131609</v>
      </c>
      <c r="LWR1794" s="62">
        <v>53131609</v>
      </c>
      <c r="LWS1794" s="62">
        <v>53131609</v>
      </c>
      <c r="LWT1794" s="62">
        <v>53131609</v>
      </c>
      <c r="LWU1794" s="62">
        <v>53131609</v>
      </c>
      <c r="LWV1794" s="62">
        <v>53131609</v>
      </c>
      <c r="LWW1794" s="62">
        <v>53131609</v>
      </c>
      <c r="LWX1794" s="62">
        <v>53131609</v>
      </c>
      <c r="LWY1794" s="62">
        <v>53131609</v>
      </c>
      <c r="LWZ1794" s="62">
        <v>53131609</v>
      </c>
      <c r="LXA1794" s="62">
        <v>53131609</v>
      </c>
      <c r="LXB1794" s="62">
        <v>53131609</v>
      </c>
      <c r="LXC1794" s="62">
        <v>53131609</v>
      </c>
      <c r="LXD1794" s="62">
        <v>53131609</v>
      </c>
      <c r="LXE1794" s="62">
        <v>53131609</v>
      </c>
      <c r="LXF1794" s="62">
        <v>53131609</v>
      </c>
      <c r="LXG1794" s="62">
        <v>53131609</v>
      </c>
      <c r="LXH1794" s="62">
        <v>53131609</v>
      </c>
      <c r="LXI1794" s="62">
        <v>53131609</v>
      </c>
      <c r="LXJ1794" s="62">
        <v>53131609</v>
      </c>
      <c r="LXK1794" s="62">
        <v>53131609</v>
      </c>
      <c r="LXL1794" s="62">
        <v>53131609</v>
      </c>
      <c r="LXM1794" s="62">
        <v>53131609</v>
      </c>
      <c r="LXN1794" s="62">
        <v>53131609</v>
      </c>
      <c r="LXO1794" s="62">
        <v>53131609</v>
      </c>
      <c r="LXP1794" s="62">
        <v>53131609</v>
      </c>
      <c r="LXQ1794" s="62">
        <v>53131609</v>
      </c>
      <c r="LXR1794" s="62">
        <v>53131609</v>
      </c>
      <c r="LXS1794" s="62">
        <v>53131609</v>
      </c>
      <c r="LXT1794" s="62">
        <v>53131609</v>
      </c>
      <c r="LXU1794" s="62">
        <v>53131609</v>
      </c>
      <c r="LXV1794" s="62">
        <v>53131609</v>
      </c>
      <c r="LXW1794" s="62">
        <v>53131609</v>
      </c>
      <c r="LXX1794" s="62">
        <v>53131609</v>
      </c>
      <c r="LXY1794" s="62">
        <v>53131609</v>
      </c>
      <c r="LXZ1794" s="62">
        <v>53131609</v>
      </c>
      <c r="LYA1794" s="62">
        <v>53131609</v>
      </c>
      <c r="LYB1794" s="62">
        <v>53131609</v>
      </c>
      <c r="LYC1794" s="62">
        <v>53131609</v>
      </c>
      <c r="LYD1794" s="62">
        <v>53131609</v>
      </c>
      <c r="LYE1794" s="62">
        <v>53131609</v>
      </c>
      <c r="LYF1794" s="62">
        <v>53131609</v>
      </c>
      <c r="LYG1794" s="62">
        <v>53131609</v>
      </c>
      <c r="LYH1794" s="62">
        <v>53131609</v>
      </c>
      <c r="LYI1794" s="62">
        <v>53131609</v>
      </c>
      <c r="LYJ1794" s="62">
        <v>53131609</v>
      </c>
      <c r="LYK1794" s="62">
        <v>53131609</v>
      </c>
      <c r="LYL1794" s="62">
        <v>53131609</v>
      </c>
      <c r="LYM1794" s="62">
        <v>53131609</v>
      </c>
      <c r="LYN1794" s="62">
        <v>53131609</v>
      </c>
      <c r="LYO1794" s="62">
        <v>53131609</v>
      </c>
      <c r="LYP1794" s="62">
        <v>53131609</v>
      </c>
      <c r="LYQ1794" s="62">
        <v>53131609</v>
      </c>
      <c r="LYR1794" s="62">
        <v>53131609</v>
      </c>
      <c r="LYS1794" s="62">
        <v>53131609</v>
      </c>
      <c r="LYT1794" s="62">
        <v>53131609</v>
      </c>
      <c r="LYU1794" s="62">
        <v>53131609</v>
      </c>
      <c r="LYV1794" s="62">
        <v>53131609</v>
      </c>
      <c r="LYW1794" s="62">
        <v>53131609</v>
      </c>
      <c r="LYX1794" s="62">
        <v>53131609</v>
      </c>
      <c r="LYY1794" s="62">
        <v>53131609</v>
      </c>
      <c r="LYZ1794" s="62">
        <v>53131609</v>
      </c>
      <c r="LZA1794" s="62">
        <v>53131609</v>
      </c>
      <c r="LZB1794" s="62">
        <v>53131609</v>
      </c>
      <c r="LZC1794" s="62">
        <v>53131609</v>
      </c>
      <c r="LZD1794" s="62">
        <v>53131609</v>
      </c>
      <c r="LZE1794" s="62">
        <v>53131609</v>
      </c>
      <c r="LZF1794" s="62">
        <v>53131609</v>
      </c>
      <c r="LZG1794" s="62">
        <v>53131609</v>
      </c>
      <c r="LZH1794" s="62">
        <v>53131609</v>
      </c>
      <c r="LZI1794" s="62">
        <v>53131609</v>
      </c>
      <c r="LZJ1794" s="62">
        <v>53131609</v>
      </c>
      <c r="LZK1794" s="62">
        <v>53131609</v>
      </c>
      <c r="LZL1794" s="62">
        <v>53131609</v>
      </c>
      <c r="LZM1794" s="62">
        <v>53131609</v>
      </c>
      <c r="LZN1794" s="62">
        <v>53131609</v>
      </c>
      <c r="LZO1794" s="62">
        <v>53131609</v>
      </c>
      <c r="LZP1794" s="62">
        <v>53131609</v>
      </c>
      <c r="LZQ1794" s="62">
        <v>53131609</v>
      </c>
      <c r="LZR1794" s="62">
        <v>53131609</v>
      </c>
      <c r="LZS1794" s="62">
        <v>53131609</v>
      </c>
      <c r="LZT1794" s="62">
        <v>53131609</v>
      </c>
      <c r="LZU1794" s="62">
        <v>53131609</v>
      </c>
      <c r="LZV1794" s="62">
        <v>53131609</v>
      </c>
      <c r="LZW1794" s="62">
        <v>53131609</v>
      </c>
      <c r="LZX1794" s="62">
        <v>53131609</v>
      </c>
      <c r="LZY1794" s="62">
        <v>53131609</v>
      </c>
      <c r="LZZ1794" s="62">
        <v>53131609</v>
      </c>
      <c r="MAA1794" s="62">
        <v>53131609</v>
      </c>
      <c r="MAB1794" s="62">
        <v>53131609</v>
      </c>
      <c r="MAC1794" s="62">
        <v>53131609</v>
      </c>
      <c r="MAD1794" s="62">
        <v>53131609</v>
      </c>
      <c r="MAE1794" s="62">
        <v>53131609</v>
      </c>
      <c r="MAF1794" s="62">
        <v>53131609</v>
      </c>
      <c r="MAG1794" s="62">
        <v>53131609</v>
      </c>
      <c r="MAH1794" s="62">
        <v>53131609</v>
      </c>
      <c r="MAI1794" s="62">
        <v>53131609</v>
      </c>
      <c r="MAJ1794" s="62">
        <v>53131609</v>
      </c>
      <c r="MAK1794" s="62">
        <v>53131609</v>
      </c>
      <c r="MAL1794" s="62">
        <v>53131609</v>
      </c>
      <c r="MAM1794" s="62">
        <v>53131609</v>
      </c>
      <c r="MAN1794" s="62">
        <v>53131609</v>
      </c>
      <c r="MAO1794" s="62">
        <v>53131609</v>
      </c>
      <c r="MAP1794" s="62">
        <v>53131609</v>
      </c>
      <c r="MAQ1794" s="62">
        <v>53131609</v>
      </c>
      <c r="MAR1794" s="62">
        <v>53131609</v>
      </c>
      <c r="MAS1794" s="62">
        <v>53131609</v>
      </c>
      <c r="MAT1794" s="62">
        <v>53131609</v>
      </c>
      <c r="MAU1794" s="62">
        <v>53131609</v>
      </c>
      <c r="MAV1794" s="62">
        <v>53131609</v>
      </c>
      <c r="MAW1794" s="62">
        <v>53131609</v>
      </c>
      <c r="MAX1794" s="62">
        <v>53131609</v>
      </c>
      <c r="MAY1794" s="62">
        <v>53131609</v>
      </c>
      <c r="MAZ1794" s="62">
        <v>53131609</v>
      </c>
      <c r="MBA1794" s="62">
        <v>53131609</v>
      </c>
      <c r="MBB1794" s="62">
        <v>53131609</v>
      </c>
      <c r="MBC1794" s="62">
        <v>53131609</v>
      </c>
      <c r="MBD1794" s="62">
        <v>53131609</v>
      </c>
      <c r="MBE1794" s="62">
        <v>53131609</v>
      </c>
      <c r="MBF1794" s="62">
        <v>53131609</v>
      </c>
      <c r="MBG1794" s="62">
        <v>53131609</v>
      </c>
      <c r="MBH1794" s="62">
        <v>53131609</v>
      </c>
      <c r="MBI1794" s="62">
        <v>53131609</v>
      </c>
      <c r="MBJ1794" s="62">
        <v>53131609</v>
      </c>
      <c r="MBK1794" s="62">
        <v>53131609</v>
      </c>
      <c r="MBL1794" s="62">
        <v>53131609</v>
      </c>
      <c r="MBM1794" s="62">
        <v>53131609</v>
      </c>
      <c r="MBN1794" s="62">
        <v>53131609</v>
      </c>
      <c r="MBO1794" s="62">
        <v>53131609</v>
      </c>
      <c r="MBP1794" s="62">
        <v>53131609</v>
      </c>
      <c r="MBQ1794" s="62">
        <v>53131609</v>
      </c>
      <c r="MBR1794" s="62">
        <v>53131609</v>
      </c>
      <c r="MBS1794" s="62">
        <v>53131609</v>
      </c>
      <c r="MBT1794" s="62">
        <v>53131609</v>
      </c>
      <c r="MBU1794" s="62">
        <v>53131609</v>
      </c>
      <c r="MBV1794" s="62">
        <v>53131609</v>
      </c>
      <c r="MBW1794" s="62">
        <v>53131609</v>
      </c>
      <c r="MBX1794" s="62">
        <v>53131609</v>
      </c>
      <c r="MBY1794" s="62">
        <v>53131609</v>
      </c>
      <c r="MBZ1794" s="62">
        <v>53131609</v>
      </c>
      <c r="MCA1794" s="62">
        <v>53131609</v>
      </c>
      <c r="MCB1794" s="62">
        <v>53131609</v>
      </c>
      <c r="MCC1794" s="62">
        <v>53131609</v>
      </c>
      <c r="MCD1794" s="62">
        <v>53131609</v>
      </c>
      <c r="MCE1794" s="62">
        <v>53131609</v>
      </c>
      <c r="MCF1794" s="62">
        <v>53131609</v>
      </c>
      <c r="MCG1794" s="62">
        <v>53131609</v>
      </c>
      <c r="MCH1794" s="62">
        <v>53131609</v>
      </c>
      <c r="MCI1794" s="62">
        <v>53131609</v>
      </c>
      <c r="MCJ1794" s="62">
        <v>53131609</v>
      </c>
      <c r="MCK1794" s="62">
        <v>53131609</v>
      </c>
      <c r="MCL1794" s="62">
        <v>53131609</v>
      </c>
      <c r="MCM1794" s="62">
        <v>53131609</v>
      </c>
      <c r="MCN1794" s="62">
        <v>53131609</v>
      </c>
      <c r="MCO1794" s="62">
        <v>53131609</v>
      </c>
      <c r="MCP1794" s="62">
        <v>53131609</v>
      </c>
      <c r="MCQ1794" s="62">
        <v>53131609</v>
      </c>
      <c r="MCR1794" s="62">
        <v>53131609</v>
      </c>
      <c r="MCS1794" s="62">
        <v>53131609</v>
      </c>
      <c r="MCT1794" s="62">
        <v>53131609</v>
      </c>
      <c r="MCU1794" s="62">
        <v>53131609</v>
      </c>
      <c r="MCV1794" s="62">
        <v>53131609</v>
      </c>
      <c r="MCW1794" s="62">
        <v>53131609</v>
      </c>
      <c r="MCX1794" s="62">
        <v>53131609</v>
      </c>
      <c r="MCY1794" s="62">
        <v>53131609</v>
      </c>
      <c r="MCZ1794" s="62">
        <v>53131609</v>
      </c>
      <c r="MDA1794" s="62">
        <v>53131609</v>
      </c>
      <c r="MDB1794" s="62">
        <v>53131609</v>
      </c>
      <c r="MDC1794" s="62">
        <v>53131609</v>
      </c>
      <c r="MDD1794" s="62">
        <v>53131609</v>
      </c>
      <c r="MDE1794" s="62">
        <v>53131609</v>
      </c>
      <c r="MDF1794" s="62">
        <v>53131609</v>
      </c>
      <c r="MDG1794" s="62">
        <v>53131609</v>
      </c>
      <c r="MDH1794" s="62">
        <v>53131609</v>
      </c>
      <c r="MDI1794" s="62">
        <v>53131609</v>
      </c>
      <c r="MDJ1794" s="62">
        <v>53131609</v>
      </c>
      <c r="MDK1794" s="62">
        <v>53131609</v>
      </c>
      <c r="MDL1794" s="62">
        <v>53131609</v>
      </c>
      <c r="MDM1794" s="62">
        <v>53131609</v>
      </c>
      <c r="MDN1794" s="62">
        <v>53131609</v>
      </c>
      <c r="MDO1794" s="62">
        <v>53131609</v>
      </c>
      <c r="MDP1794" s="62">
        <v>53131609</v>
      </c>
      <c r="MDQ1794" s="62">
        <v>53131609</v>
      </c>
      <c r="MDR1794" s="62">
        <v>53131609</v>
      </c>
      <c r="MDS1794" s="62">
        <v>53131609</v>
      </c>
      <c r="MDT1794" s="62">
        <v>53131609</v>
      </c>
      <c r="MDU1794" s="62">
        <v>53131609</v>
      </c>
      <c r="MDV1794" s="62">
        <v>53131609</v>
      </c>
      <c r="MDW1794" s="62">
        <v>53131609</v>
      </c>
      <c r="MDX1794" s="62">
        <v>53131609</v>
      </c>
      <c r="MDY1794" s="62">
        <v>53131609</v>
      </c>
      <c r="MDZ1794" s="62">
        <v>53131609</v>
      </c>
      <c r="MEA1794" s="62">
        <v>53131609</v>
      </c>
      <c r="MEB1794" s="62">
        <v>53131609</v>
      </c>
      <c r="MEC1794" s="62">
        <v>53131609</v>
      </c>
      <c r="MED1794" s="62">
        <v>53131609</v>
      </c>
      <c r="MEE1794" s="62">
        <v>53131609</v>
      </c>
      <c r="MEF1794" s="62">
        <v>53131609</v>
      </c>
      <c r="MEG1794" s="62">
        <v>53131609</v>
      </c>
      <c r="MEH1794" s="62">
        <v>53131609</v>
      </c>
      <c r="MEI1794" s="62">
        <v>53131609</v>
      </c>
      <c r="MEJ1794" s="62">
        <v>53131609</v>
      </c>
      <c r="MEK1794" s="62">
        <v>53131609</v>
      </c>
      <c r="MEL1794" s="62">
        <v>53131609</v>
      </c>
      <c r="MEM1794" s="62">
        <v>53131609</v>
      </c>
      <c r="MEN1794" s="62">
        <v>53131609</v>
      </c>
      <c r="MEO1794" s="62">
        <v>53131609</v>
      </c>
      <c r="MEP1794" s="62">
        <v>53131609</v>
      </c>
      <c r="MEQ1794" s="62">
        <v>53131609</v>
      </c>
      <c r="MER1794" s="62">
        <v>53131609</v>
      </c>
      <c r="MES1794" s="62">
        <v>53131609</v>
      </c>
      <c r="MET1794" s="62">
        <v>53131609</v>
      </c>
      <c r="MEU1794" s="62">
        <v>53131609</v>
      </c>
      <c r="MEV1794" s="62">
        <v>53131609</v>
      </c>
      <c r="MEW1794" s="62">
        <v>53131609</v>
      </c>
      <c r="MEX1794" s="62">
        <v>53131609</v>
      </c>
      <c r="MEY1794" s="62">
        <v>53131609</v>
      </c>
      <c r="MEZ1794" s="62">
        <v>53131609</v>
      </c>
      <c r="MFA1794" s="62">
        <v>53131609</v>
      </c>
      <c r="MFB1794" s="62">
        <v>53131609</v>
      </c>
      <c r="MFC1794" s="62">
        <v>53131609</v>
      </c>
      <c r="MFD1794" s="62">
        <v>53131609</v>
      </c>
      <c r="MFE1794" s="62">
        <v>53131609</v>
      </c>
      <c r="MFF1794" s="62">
        <v>53131609</v>
      </c>
      <c r="MFG1794" s="62">
        <v>53131609</v>
      </c>
      <c r="MFH1794" s="62">
        <v>53131609</v>
      </c>
      <c r="MFI1794" s="62">
        <v>53131609</v>
      </c>
      <c r="MFJ1794" s="62">
        <v>53131609</v>
      </c>
      <c r="MFK1794" s="62">
        <v>53131609</v>
      </c>
      <c r="MFL1794" s="62">
        <v>53131609</v>
      </c>
      <c r="MFM1794" s="62">
        <v>53131609</v>
      </c>
      <c r="MFN1794" s="62">
        <v>53131609</v>
      </c>
      <c r="MFO1794" s="62">
        <v>53131609</v>
      </c>
      <c r="MFP1794" s="62">
        <v>53131609</v>
      </c>
      <c r="MFQ1794" s="62">
        <v>53131609</v>
      </c>
      <c r="MFR1794" s="62">
        <v>53131609</v>
      </c>
      <c r="MFS1794" s="62">
        <v>53131609</v>
      </c>
      <c r="MFT1794" s="62">
        <v>53131609</v>
      </c>
      <c r="MFU1794" s="62">
        <v>53131609</v>
      </c>
      <c r="MFV1794" s="62">
        <v>53131609</v>
      </c>
      <c r="MFW1794" s="62">
        <v>53131609</v>
      </c>
      <c r="MFX1794" s="62">
        <v>53131609</v>
      </c>
      <c r="MFY1794" s="62">
        <v>53131609</v>
      </c>
      <c r="MFZ1794" s="62">
        <v>53131609</v>
      </c>
      <c r="MGA1794" s="62">
        <v>53131609</v>
      </c>
      <c r="MGB1794" s="62">
        <v>53131609</v>
      </c>
      <c r="MGC1794" s="62">
        <v>53131609</v>
      </c>
      <c r="MGD1794" s="62">
        <v>53131609</v>
      </c>
      <c r="MGE1794" s="62">
        <v>53131609</v>
      </c>
      <c r="MGF1794" s="62">
        <v>53131609</v>
      </c>
      <c r="MGG1794" s="62">
        <v>53131609</v>
      </c>
      <c r="MGH1794" s="62">
        <v>53131609</v>
      </c>
      <c r="MGI1794" s="62">
        <v>53131609</v>
      </c>
      <c r="MGJ1794" s="62">
        <v>53131609</v>
      </c>
      <c r="MGK1794" s="62">
        <v>53131609</v>
      </c>
      <c r="MGL1794" s="62">
        <v>53131609</v>
      </c>
      <c r="MGM1794" s="62">
        <v>53131609</v>
      </c>
      <c r="MGN1794" s="62">
        <v>53131609</v>
      </c>
      <c r="MGO1794" s="62">
        <v>53131609</v>
      </c>
      <c r="MGP1794" s="62">
        <v>53131609</v>
      </c>
      <c r="MGQ1794" s="62">
        <v>53131609</v>
      </c>
      <c r="MGR1794" s="62">
        <v>53131609</v>
      </c>
      <c r="MGS1794" s="62">
        <v>53131609</v>
      </c>
      <c r="MGT1794" s="62">
        <v>53131609</v>
      </c>
      <c r="MGU1794" s="62">
        <v>53131609</v>
      </c>
      <c r="MGV1794" s="62">
        <v>53131609</v>
      </c>
      <c r="MGW1794" s="62">
        <v>53131609</v>
      </c>
      <c r="MGX1794" s="62">
        <v>53131609</v>
      </c>
      <c r="MGY1794" s="62">
        <v>53131609</v>
      </c>
      <c r="MGZ1794" s="62">
        <v>53131609</v>
      </c>
      <c r="MHA1794" s="62">
        <v>53131609</v>
      </c>
      <c r="MHB1794" s="62">
        <v>53131609</v>
      </c>
      <c r="MHC1794" s="62">
        <v>53131609</v>
      </c>
      <c r="MHD1794" s="62">
        <v>53131609</v>
      </c>
      <c r="MHE1794" s="62">
        <v>53131609</v>
      </c>
      <c r="MHF1794" s="62">
        <v>53131609</v>
      </c>
      <c r="MHG1794" s="62">
        <v>53131609</v>
      </c>
      <c r="MHH1794" s="62">
        <v>53131609</v>
      </c>
      <c r="MHI1794" s="62">
        <v>53131609</v>
      </c>
      <c r="MHJ1794" s="62">
        <v>53131609</v>
      </c>
      <c r="MHK1794" s="62">
        <v>53131609</v>
      </c>
      <c r="MHL1794" s="62">
        <v>53131609</v>
      </c>
      <c r="MHM1794" s="62">
        <v>53131609</v>
      </c>
      <c r="MHN1794" s="62">
        <v>53131609</v>
      </c>
      <c r="MHO1794" s="62">
        <v>53131609</v>
      </c>
      <c r="MHP1794" s="62">
        <v>53131609</v>
      </c>
      <c r="MHQ1794" s="62">
        <v>53131609</v>
      </c>
      <c r="MHR1794" s="62">
        <v>53131609</v>
      </c>
      <c r="MHS1794" s="62">
        <v>53131609</v>
      </c>
      <c r="MHT1794" s="62">
        <v>53131609</v>
      </c>
      <c r="MHU1794" s="62">
        <v>53131609</v>
      </c>
      <c r="MHV1794" s="62">
        <v>53131609</v>
      </c>
      <c r="MHW1794" s="62">
        <v>53131609</v>
      </c>
      <c r="MHX1794" s="62">
        <v>53131609</v>
      </c>
      <c r="MHY1794" s="62">
        <v>53131609</v>
      </c>
      <c r="MHZ1794" s="62">
        <v>53131609</v>
      </c>
      <c r="MIA1794" s="62">
        <v>53131609</v>
      </c>
      <c r="MIB1794" s="62">
        <v>53131609</v>
      </c>
      <c r="MIC1794" s="62">
        <v>53131609</v>
      </c>
      <c r="MID1794" s="62">
        <v>53131609</v>
      </c>
      <c r="MIE1794" s="62">
        <v>53131609</v>
      </c>
      <c r="MIF1794" s="62">
        <v>53131609</v>
      </c>
      <c r="MIG1794" s="62">
        <v>53131609</v>
      </c>
      <c r="MIH1794" s="62">
        <v>53131609</v>
      </c>
      <c r="MII1794" s="62">
        <v>53131609</v>
      </c>
      <c r="MIJ1794" s="62">
        <v>53131609</v>
      </c>
      <c r="MIK1794" s="62">
        <v>53131609</v>
      </c>
      <c r="MIL1794" s="62">
        <v>53131609</v>
      </c>
      <c r="MIM1794" s="62">
        <v>53131609</v>
      </c>
      <c r="MIN1794" s="62">
        <v>53131609</v>
      </c>
      <c r="MIO1794" s="62">
        <v>53131609</v>
      </c>
      <c r="MIP1794" s="62">
        <v>53131609</v>
      </c>
      <c r="MIQ1794" s="62">
        <v>53131609</v>
      </c>
      <c r="MIR1794" s="62">
        <v>53131609</v>
      </c>
      <c r="MIS1794" s="62">
        <v>53131609</v>
      </c>
      <c r="MIT1794" s="62">
        <v>53131609</v>
      </c>
      <c r="MIU1794" s="62">
        <v>53131609</v>
      </c>
      <c r="MIV1794" s="62">
        <v>53131609</v>
      </c>
      <c r="MIW1794" s="62">
        <v>53131609</v>
      </c>
      <c r="MIX1794" s="62">
        <v>53131609</v>
      </c>
      <c r="MIY1794" s="62">
        <v>53131609</v>
      </c>
      <c r="MIZ1794" s="62">
        <v>53131609</v>
      </c>
      <c r="MJA1794" s="62">
        <v>53131609</v>
      </c>
      <c r="MJB1794" s="62">
        <v>53131609</v>
      </c>
      <c r="MJC1794" s="62">
        <v>53131609</v>
      </c>
      <c r="MJD1794" s="62">
        <v>53131609</v>
      </c>
      <c r="MJE1794" s="62">
        <v>53131609</v>
      </c>
      <c r="MJF1794" s="62">
        <v>53131609</v>
      </c>
      <c r="MJG1794" s="62">
        <v>53131609</v>
      </c>
      <c r="MJH1794" s="62">
        <v>53131609</v>
      </c>
      <c r="MJI1794" s="62">
        <v>53131609</v>
      </c>
      <c r="MJJ1794" s="62">
        <v>53131609</v>
      </c>
      <c r="MJK1794" s="62">
        <v>53131609</v>
      </c>
      <c r="MJL1794" s="62">
        <v>53131609</v>
      </c>
      <c r="MJM1794" s="62">
        <v>53131609</v>
      </c>
      <c r="MJN1794" s="62">
        <v>53131609</v>
      </c>
      <c r="MJO1794" s="62">
        <v>53131609</v>
      </c>
      <c r="MJP1794" s="62">
        <v>53131609</v>
      </c>
      <c r="MJQ1794" s="62">
        <v>53131609</v>
      </c>
      <c r="MJR1794" s="62">
        <v>53131609</v>
      </c>
      <c r="MJS1794" s="62">
        <v>53131609</v>
      </c>
      <c r="MJT1794" s="62">
        <v>53131609</v>
      </c>
      <c r="MJU1794" s="62">
        <v>53131609</v>
      </c>
      <c r="MJV1794" s="62">
        <v>53131609</v>
      </c>
      <c r="MJW1794" s="62">
        <v>53131609</v>
      </c>
      <c r="MJX1794" s="62">
        <v>53131609</v>
      </c>
      <c r="MJY1794" s="62">
        <v>53131609</v>
      </c>
      <c r="MJZ1794" s="62">
        <v>53131609</v>
      </c>
      <c r="MKA1794" s="62">
        <v>53131609</v>
      </c>
      <c r="MKB1794" s="62">
        <v>53131609</v>
      </c>
      <c r="MKC1794" s="62">
        <v>53131609</v>
      </c>
      <c r="MKD1794" s="62">
        <v>53131609</v>
      </c>
      <c r="MKE1794" s="62">
        <v>53131609</v>
      </c>
      <c r="MKF1794" s="62">
        <v>53131609</v>
      </c>
      <c r="MKG1794" s="62">
        <v>53131609</v>
      </c>
      <c r="MKH1794" s="62">
        <v>53131609</v>
      </c>
      <c r="MKI1794" s="62">
        <v>53131609</v>
      </c>
      <c r="MKJ1794" s="62">
        <v>53131609</v>
      </c>
      <c r="MKK1794" s="62">
        <v>53131609</v>
      </c>
      <c r="MKL1794" s="62">
        <v>53131609</v>
      </c>
      <c r="MKM1794" s="62">
        <v>53131609</v>
      </c>
      <c r="MKN1794" s="62">
        <v>53131609</v>
      </c>
      <c r="MKO1794" s="62">
        <v>53131609</v>
      </c>
      <c r="MKP1794" s="62">
        <v>53131609</v>
      </c>
      <c r="MKQ1794" s="62">
        <v>53131609</v>
      </c>
      <c r="MKR1794" s="62">
        <v>53131609</v>
      </c>
      <c r="MKS1794" s="62">
        <v>53131609</v>
      </c>
      <c r="MKT1794" s="62">
        <v>53131609</v>
      </c>
      <c r="MKU1794" s="62">
        <v>53131609</v>
      </c>
      <c r="MKV1794" s="62">
        <v>53131609</v>
      </c>
      <c r="MKW1794" s="62">
        <v>53131609</v>
      </c>
      <c r="MKX1794" s="62">
        <v>53131609</v>
      </c>
      <c r="MKY1794" s="62">
        <v>53131609</v>
      </c>
      <c r="MKZ1794" s="62">
        <v>53131609</v>
      </c>
      <c r="MLA1794" s="62">
        <v>53131609</v>
      </c>
      <c r="MLB1794" s="62">
        <v>53131609</v>
      </c>
      <c r="MLC1794" s="62">
        <v>53131609</v>
      </c>
      <c r="MLD1794" s="62">
        <v>53131609</v>
      </c>
      <c r="MLE1794" s="62">
        <v>53131609</v>
      </c>
      <c r="MLF1794" s="62">
        <v>53131609</v>
      </c>
      <c r="MLG1794" s="62">
        <v>53131609</v>
      </c>
      <c r="MLH1794" s="62">
        <v>53131609</v>
      </c>
      <c r="MLI1794" s="62">
        <v>53131609</v>
      </c>
      <c r="MLJ1794" s="62">
        <v>53131609</v>
      </c>
      <c r="MLK1794" s="62">
        <v>53131609</v>
      </c>
      <c r="MLL1794" s="62">
        <v>53131609</v>
      </c>
      <c r="MLM1794" s="62">
        <v>53131609</v>
      </c>
      <c r="MLN1794" s="62">
        <v>53131609</v>
      </c>
      <c r="MLO1794" s="62">
        <v>53131609</v>
      </c>
      <c r="MLP1794" s="62">
        <v>53131609</v>
      </c>
      <c r="MLQ1794" s="62">
        <v>53131609</v>
      </c>
      <c r="MLR1794" s="62">
        <v>53131609</v>
      </c>
      <c r="MLS1794" s="62">
        <v>53131609</v>
      </c>
      <c r="MLT1794" s="62">
        <v>53131609</v>
      </c>
      <c r="MLU1794" s="62">
        <v>53131609</v>
      </c>
      <c r="MLV1794" s="62">
        <v>53131609</v>
      </c>
      <c r="MLW1794" s="62">
        <v>53131609</v>
      </c>
      <c r="MLX1794" s="62">
        <v>53131609</v>
      </c>
      <c r="MLY1794" s="62">
        <v>53131609</v>
      </c>
      <c r="MLZ1794" s="62">
        <v>53131609</v>
      </c>
      <c r="MMA1794" s="62">
        <v>53131609</v>
      </c>
      <c r="MMB1794" s="62">
        <v>53131609</v>
      </c>
      <c r="MMC1794" s="62">
        <v>53131609</v>
      </c>
      <c r="MMD1794" s="62">
        <v>53131609</v>
      </c>
      <c r="MME1794" s="62">
        <v>53131609</v>
      </c>
      <c r="MMF1794" s="62">
        <v>53131609</v>
      </c>
      <c r="MMG1794" s="62">
        <v>53131609</v>
      </c>
      <c r="MMH1794" s="62">
        <v>53131609</v>
      </c>
      <c r="MMI1794" s="62">
        <v>53131609</v>
      </c>
      <c r="MMJ1794" s="62">
        <v>53131609</v>
      </c>
      <c r="MMK1794" s="62">
        <v>53131609</v>
      </c>
      <c r="MML1794" s="62">
        <v>53131609</v>
      </c>
      <c r="MMM1794" s="62">
        <v>53131609</v>
      </c>
      <c r="MMN1794" s="62">
        <v>53131609</v>
      </c>
      <c r="MMO1794" s="62">
        <v>53131609</v>
      </c>
      <c r="MMP1794" s="62">
        <v>53131609</v>
      </c>
      <c r="MMQ1794" s="62">
        <v>53131609</v>
      </c>
      <c r="MMR1794" s="62">
        <v>53131609</v>
      </c>
      <c r="MMS1794" s="62">
        <v>53131609</v>
      </c>
      <c r="MMT1794" s="62">
        <v>53131609</v>
      </c>
      <c r="MMU1794" s="62">
        <v>53131609</v>
      </c>
      <c r="MMV1794" s="62">
        <v>53131609</v>
      </c>
      <c r="MMW1794" s="62">
        <v>53131609</v>
      </c>
      <c r="MMX1794" s="62">
        <v>53131609</v>
      </c>
      <c r="MMY1794" s="62">
        <v>53131609</v>
      </c>
      <c r="MMZ1794" s="62">
        <v>53131609</v>
      </c>
      <c r="MNA1794" s="62">
        <v>53131609</v>
      </c>
      <c r="MNB1794" s="62">
        <v>53131609</v>
      </c>
      <c r="MNC1794" s="62">
        <v>53131609</v>
      </c>
      <c r="MND1794" s="62">
        <v>53131609</v>
      </c>
      <c r="MNE1794" s="62">
        <v>53131609</v>
      </c>
      <c r="MNF1794" s="62">
        <v>53131609</v>
      </c>
      <c r="MNG1794" s="62">
        <v>53131609</v>
      </c>
      <c r="MNH1794" s="62">
        <v>53131609</v>
      </c>
      <c r="MNI1794" s="62">
        <v>53131609</v>
      </c>
      <c r="MNJ1794" s="62">
        <v>53131609</v>
      </c>
      <c r="MNK1794" s="62">
        <v>53131609</v>
      </c>
      <c r="MNL1794" s="62">
        <v>53131609</v>
      </c>
      <c r="MNM1794" s="62">
        <v>53131609</v>
      </c>
      <c r="MNN1794" s="62">
        <v>53131609</v>
      </c>
      <c r="MNO1794" s="62">
        <v>53131609</v>
      </c>
      <c r="MNP1794" s="62">
        <v>53131609</v>
      </c>
      <c r="MNQ1794" s="62">
        <v>53131609</v>
      </c>
      <c r="MNR1794" s="62">
        <v>53131609</v>
      </c>
      <c r="MNS1794" s="62">
        <v>53131609</v>
      </c>
      <c r="MNT1794" s="62">
        <v>53131609</v>
      </c>
      <c r="MNU1794" s="62">
        <v>53131609</v>
      </c>
      <c r="MNV1794" s="62">
        <v>53131609</v>
      </c>
      <c r="MNW1794" s="62">
        <v>53131609</v>
      </c>
      <c r="MNX1794" s="62">
        <v>53131609</v>
      </c>
      <c r="MNY1794" s="62">
        <v>53131609</v>
      </c>
      <c r="MNZ1794" s="62">
        <v>53131609</v>
      </c>
      <c r="MOA1794" s="62">
        <v>53131609</v>
      </c>
      <c r="MOB1794" s="62">
        <v>53131609</v>
      </c>
      <c r="MOC1794" s="62">
        <v>53131609</v>
      </c>
      <c r="MOD1794" s="62">
        <v>53131609</v>
      </c>
      <c r="MOE1794" s="62">
        <v>53131609</v>
      </c>
      <c r="MOF1794" s="62">
        <v>53131609</v>
      </c>
      <c r="MOG1794" s="62">
        <v>53131609</v>
      </c>
      <c r="MOH1794" s="62">
        <v>53131609</v>
      </c>
      <c r="MOI1794" s="62">
        <v>53131609</v>
      </c>
      <c r="MOJ1794" s="62">
        <v>53131609</v>
      </c>
      <c r="MOK1794" s="62">
        <v>53131609</v>
      </c>
      <c r="MOL1794" s="62">
        <v>53131609</v>
      </c>
      <c r="MOM1794" s="62">
        <v>53131609</v>
      </c>
      <c r="MON1794" s="62">
        <v>53131609</v>
      </c>
      <c r="MOO1794" s="62">
        <v>53131609</v>
      </c>
      <c r="MOP1794" s="62">
        <v>53131609</v>
      </c>
      <c r="MOQ1794" s="62">
        <v>53131609</v>
      </c>
      <c r="MOR1794" s="62">
        <v>53131609</v>
      </c>
      <c r="MOS1794" s="62">
        <v>53131609</v>
      </c>
      <c r="MOT1794" s="62">
        <v>53131609</v>
      </c>
      <c r="MOU1794" s="62">
        <v>53131609</v>
      </c>
      <c r="MOV1794" s="62">
        <v>53131609</v>
      </c>
      <c r="MOW1794" s="62">
        <v>53131609</v>
      </c>
      <c r="MOX1794" s="62">
        <v>53131609</v>
      </c>
      <c r="MOY1794" s="62">
        <v>53131609</v>
      </c>
      <c r="MOZ1794" s="62">
        <v>53131609</v>
      </c>
      <c r="MPA1794" s="62">
        <v>53131609</v>
      </c>
      <c r="MPB1794" s="62">
        <v>53131609</v>
      </c>
      <c r="MPC1794" s="62">
        <v>53131609</v>
      </c>
      <c r="MPD1794" s="62">
        <v>53131609</v>
      </c>
      <c r="MPE1794" s="62">
        <v>53131609</v>
      </c>
      <c r="MPF1794" s="62">
        <v>53131609</v>
      </c>
      <c r="MPG1794" s="62">
        <v>53131609</v>
      </c>
      <c r="MPH1794" s="62">
        <v>53131609</v>
      </c>
      <c r="MPI1794" s="62">
        <v>53131609</v>
      </c>
      <c r="MPJ1794" s="62">
        <v>53131609</v>
      </c>
      <c r="MPK1794" s="62">
        <v>53131609</v>
      </c>
      <c r="MPL1794" s="62">
        <v>53131609</v>
      </c>
      <c r="MPM1794" s="62">
        <v>53131609</v>
      </c>
      <c r="MPN1794" s="62">
        <v>53131609</v>
      </c>
      <c r="MPO1794" s="62">
        <v>53131609</v>
      </c>
      <c r="MPP1794" s="62">
        <v>53131609</v>
      </c>
      <c r="MPQ1794" s="62">
        <v>53131609</v>
      </c>
      <c r="MPR1794" s="62">
        <v>53131609</v>
      </c>
      <c r="MPS1794" s="62">
        <v>53131609</v>
      </c>
      <c r="MPT1794" s="62">
        <v>53131609</v>
      </c>
      <c r="MPU1794" s="62">
        <v>53131609</v>
      </c>
      <c r="MPV1794" s="62">
        <v>53131609</v>
      </c>
      <c r="MPW1794" s="62">
        <v>53131609</v>
      </c>
      <c r="MPX1794" s="62">
        <v>53131609</v>
      </c>
      <c r="MPY1794" s="62">
        <v>53131609</v>
      </c>
      <c r="MPZ1794" s="62">
        <v>53131609</v>
      </c>
      <c r="MQA1794" s="62">
        <v>53131609</v>
      </c>
      <c r="MQB1794" s="62">
        <v>53131609</v>
      </c>
      <c r="MQC1794" s="62">
        <v>53131609</v>
      </c>
      <c r="MQD1794" s="62">
        <v>53131609</v>
      </c>
      <c r="MQE1794" s="62">
        <v>53131609</v>
      </c>
      <c r="MQF1794" s="62">
        <v>53131609</v>
      </c>
      <c r="MQG1794" s="62">
        <v>53131609</v>
      </c>
      <c r="MQH1794" s="62">
        <v>53131609</v>
      </c>
      <c r="MQI1794" s="62">
        <v>53131609</v>
      </c>
      <c r="MQJ1794" s="62">
        <v>53131609</v>
      </c>
      <c r="MQK1794" s="62">
        <v>53131609</v>
      </c>
      <c r="MQL1794" s="62">
        <v>53131609</v>
      </c>
      <c r="MQM1794" s="62">
        <v>53131609</v>
      </c>
      <c r="MQN1794" s="62">
        <v>53131609</v>
      </c>
      <c r="MQO1794" s="62">
        <v>53131609</v>
      </c>
      <c r="MQP1794" s="62">
        <v>53131609</v>
      </c>
      <c r="MQQ1794" s="62">
        <v>53131609</v>
      </c>
      <c r="MQR1794" s="62">
        <v>53131609</v>
      </c>
      <c r="MQS1794" s="62">
        <v>53131609</v>
      </c>
      <c r="MQT1794" s="62">
        <v>53131609</v>
      </c>
      <c r="MQU1794" s="62">
        <v>53131609</v>
      </c>
      <c r="MQV1794" s="62">
        <v>53131609</v>
      </c>
      <c r="MQW1794" s="62">
        <v>53131609</v>
      </c>
      <c r="MQX1794" s="62">
        <v>53131609</v>
      </c>
      <c r="MQY1794" s="62">
        <v>53131609</v>
      </c>
      <c r="MQZ1794" s="62">
        <v>53131609</v>
      </c>
      <c r="MRA1794" s="62">
        <v>53131609</v>
      </c>
      <c r="MRB1794" s="62">
        <v>53131609</v>
      </c>
      <c r="MRC1794" s="62">
        <v>53131609</v>
      </c>
      <c r="MRD1794" s="62">
        <v>53131609</v>
      </c>
      <c r="MRE1794" s="62">
        <v>53131609</v>
      </c>
      <c r="MRF1794" s="62">
        <v>53131609</v>
      </c>
      <c r="MRG1794" s="62">
        <v>53131609</v>
      </c>
      <c r="MRH1794" s="62">
        <v>53131609</v>
      </c>
      <c r="MRI1794" s="62">
        <v>53131609</v>
      </c>
      <c r="MRJ1794" s="62">
        <v>53131609</v>
      </c>
      <c r="MRK1794" s="62">
        <v>53131609</v>
      </c>
      <c r="MRL1794" s="62">
        <v>53131609</v>
      </c>
      <c r="MRM1794" s="62">
        <v>53131609</v>
      </c>
      <c r="MRN1794" s="62">
        <v>53131609</v>
      </c>
      <c r="MRO1794" s="62">
        <v>53131609</v>
      </c>
      <c r="MRP1794" s="62">
        <v>53131609</v>
      </c>
      <c r="MRQ1794" s="62">
        <v>53131609</v>
      </c>
      <c r="MRR1794" s="62">
        <v>53131609</v>
      </c>
      <c r="MRS1794" s="62">
        <v>53131609</v>
      </c>
      <c r="MRT1794" s="62">
        <v>53131609</v>
      </c>
      <c r="MRU1794" s="62">
        <v>53131609</v>
      </c>
      <c r="MRV1794" s="62">
        <v>53131609</v>
      </c>
      <c r="MRW1794" s="62">
        <v>53131609</v>
      </c>
      <c r="MRX1794" s="62">
        <v>53131609</v>
      </c>
      <c r="MRY1794" s="62">
        <v>53131609</v>
      </c>
      <c r="MRZ1794" s="62">
        <v>53131609</v>
      </c>
      <c r="MSA1794" s="62">
        <v>53131609</v>
      </c>
      <c r="MSB1794" s="62">
        <v>53131609</v>
      </c>
      <c r="MSC1794" s="62">
        <v>53131609</v>
      </c>
      <c r="MSD1794" s="62">
        <v>53131609</v>
      </c>
      <c r="MSE1794" s="62">
        <v>53131609</v>
      </c>
      <c r="MSF1794" s="62">
        <v>53131609</v>
      </c>
      <c r="MSG1794" s="62">
        <v>53131609</v>
      </c>
      <c r="MSH1794" s="62">
        <v>53131609</v>
      </c>
      <c r="MSI1794" s="62">
        <v>53131609</v>
      </c>
      <c r="MSJ1794" s="62">
        <v>53131609</v>
      </c>
      <c r="MSK1794" s="62">
        <v>53131609</v>
      </c>
      <c r="MSL1794" s="62">
        <v>53131609</v>
      </c>
      <c r="MSM1794" s="62">
        <v>53131609</v>
      </c>
      <c r="MSN1794" s="62">
        <v>53131609</v>
      </c>
      <c r="MSO1794" s="62">
        <v>53131609</v>
      </c>
      <c r="MSP1794" s="62">
        <v>53131609</v>
      </c>
      <c r="MSQ1794" s="62">
        <v>53131609</v>
      </c>
      <c r="MSR1794" s="62">
        <v>53131609</v>
      </c>
      <c r="MSS1794" s="62">
        <v>53131609</v>
      </c>
      <c r="MST1794" s="62">
        <v>53131609</v>
      </c>
      <c r="MSU1794" s="62">
        <v>53131609</v>
      </c>
      <c r="MSV1794" s="62">
        <v>53131609</v>
      </c>
      <c r="MSW1794" s="62">
        <v>53131609</v>
      </c>
      <c r="MSX1794" s="62">
        <v>53131609</v>
      </c>
      <c r="MSY1794" s="62">
        <v>53131609</v>
      </c>
      <c r="MSZ1794" s="62">
        <v>53131609</v>
      </c>
      <c r="MTA1794" s="62">
        <v>53131609</v>
      </c>
      <c r="MTB1794" s="62">
        <v>53131609</v>
      </c>
      <c r="MTC1794" s="62">
        <v>53131609</v>
      </c>
      <c r="MTD1794" s="62">
        <v>53131609</v>
      </c>
      <c r="MTE1794" s="62">
        <v>53131609</v>
      </c>
      <c r="MTF1794" s="62">
        <v>53131609</v>
      </c>
      <c r="MTG1794" s="62">
        <v>53131609</v>
      </c>
      <c r="MTH1794" s="62">
        <v>53131609</v>
      </c>
      <c r="MTI1794" s="62">
        <v>53131609</v>
      </c>
      <c r="MTJ1794" s="62">
        <v>53131609</v>
      </c>
      <c r="MTK1794" s="62">
        <v>53131609</v>
      </c>
      <c r="MTL1794" s="62">
        <v>53131609</v>
      </c>
      <c r="MTM1794" s="62">
        <v>53131609</v>
      </c>
      <c r="MTN1794" s="62">
        <v>53131609</v>
      </c>
      <c r="MTO1794" s="62">
        <v>53131609</v>
      </c>
      <c r="MTP1794" s="62">
        <v>53131609</v>
      </c>
      <c r="MTQ1794" s="62">
        <v>53131609</v>
      </c>
      <c r="MTR1794" s="62">
        <v>53131609</v>
      </c>
      <c r="MTS1794" s="62">
        <v>53131609</v>
      </c>
      <c r="MTT1794" s="62">
        <v>53131609</v>
      </c>
      <c r="MTU1794" s="62">
        <v>53131609</v>
      </c>
      <c r="MTV1794" s="62">
        <v>53131609</v>
      </c>
      <c r="MTW1794" s="62">
        <v>53131609</v>
      </c>
      <c r="MTX1794" s="62">
        <v>53131609</v>
      </c>
      <c r="MTY1794" s="62">
        <v>53131609</v>
      </c>
      <c r="MTZ1794" s="62">
        <v>53131609</v>
      </c>
      <c r="MUA1794" s="62">
        <v>53131609</v>
      </c>
      <c r="MUB1794" s="62">
        <v>53131609</v>
      </c>
      <c r="MUC1794" s="62">
        <v>53131609</v>
      </c>
      <c r="MUD1794" s="62">
        <v>53131609</v>
      </c>
      <c r="MUE1794" s="62">
        <v>53131609</v>
      </c>
      <c r="MUF1794" s="62">
        <v>53131609</v>
      </c>
      <c r="MUG1794" s="62">
        <v>53131609</v>
      </c>
      <c r="MUH1794" s="62">
        <v>53131609</v>
      </c>
      <c r="MUI1794" s="62">
        <v>53131609</v>
      </c>
      <c r="MUJ1794" s="62">
        <v>53131609</v>
      </c>
      <c r="MUK1794" s="62">
        <v>53131609</v>
      </c>
      <c r="MUL1794" s="62">
        <v>53131609</v>
      </c>
      <c r="MUM1794" s="62">
        <v>53131609</v>
      </c>
      <c r="MUN1794" s="62">
        <v>53131609</v>
      </c>
      <c r="MUO1794" s="62">
        <v>53131609</v>
      </c>
      <c r="MUP1794" s="62">
        <v>53131609</v>
      </c>
      <c r="MUQ1794" s="62">
        <v>53131609</v>
      </c>
      <c r="MUR1794" s="62">
        <v>53131609</v>
      </c>
      <c r="MUS1794" s="62">
        <v>53131609</v>
      </c>
      <c r="MUT1794" s="62">
        <v>53131609</v>
      </c>
      <c r="MUU1794" s="62">
        <v>53131609</v>
      </c>
      <c r="MUV1794" s="62">
        <v>53131609</v>
      </c>
      <c r="MUW1794" s="62">
        <v>53131609</v>
      </c>
      <c r="MUX1794" s="62">
        <v>53131609</v>
      </c>
      <c r="MUY1794" s="62">
        <v>53131609</v>
      </c>
      <c r="MUZ1794" s="62">
        <v>53131609</v>
      </c>
      <c r="MVA1794" s="62">
        <v>53131609</v>
      </c>
      <c r="MVB1794" s="62">
        <v>53131609</v>
      </c>
      <c r="MVC1794" s="62">
        <v>53131609</v>
      </c>
      <c r="MVD1794" s="62">
        <v>53131609</v>
      </c>
      <c r="MVE1794" s="62">
        <v>53131609</v>
      </c>
      <c r="MVF1794" s="62">
        <v>53131609</v>
      </c>
      <c r="MVG1794" s="62">
        <v>53131609</v>
      </c>
      <c r="MVH1794" s="62">
        <v>53131609</v>
      </c>
      <c r="MVI1794" s="62">
        <v>53131609</v>
      </c>
      <c r="MVJ1794" s="62">
        <v>53131609</v>
      </c>
      <c r="MVK1794" s="62">
        <v>53131609</v>
      </c>
      <c r="MVL1794" s="62">
        <v>53131609</v>
      </c>
      <c r="MVM1794" s="62">
        <v>53131609</v>
      </c>
      <c r="MVN1794" s="62">
        <v>53131609</v>
      </c>
      <c r="MVO1794" s="62">
        <v>53131609</v>
      </c>
      <c r="MVP1794" s="62">
        <v>53131609</v>
      </c>
      <c r="MVQ1794" s="62">
        <v>53131609</v>
      </c>
      <c r="MVR1794" s="62">
        <v>53131609</v>
      </c>
      <c r="MVS1794" s="62">
        <v>53131609</v>
      </c>
      <c r="MVT1794" s="62">
        <v>53131609</v>
      </c>
      <c r="MVU1794" s="62">
        <v>53131609</v>
      </c>
      <c r="MVV1794" s="62">
        <v>53131609</v>
      </c>
      <c r="MVW1794" s="62">
        <v>53131609</v>
      </c>
      <c r="MVX1794" s="62">
        <v>53131609</v>
      </c>
      <c r="MVY1794" s="62">
        <v>53131609</v>
      </c>
      <c r="MVZ1794" s="62">
        <v>53131609</v>
      </c>
      <c r="MWA1794" s="62">
        <v>53131609</v>
      </c>
      <c r="MWB1794" s="62">
        <v>53131609</v>
      </c>
      <c r="MWC1794" s="62">
        <v>53131609</v>
      </c>
      <c r="MWD1794" s="62">
        <v>53131609</v>
      </c>
      <c r="MWE1794" s="62">
        <v>53131609</v>
      </c>
      <c r="MWF1794" s="62">
        <v>53131609</v>
      </c>
      <c r="MWG1794" s="62">
        <v>53131609</v>
      </c>
      <c r="MWH1794" s="62">
        <v>53131609</v>
      </c>
      <c r="MWI1794" s="62">
        <v>53131609</v>
      </c>
      <c r="MWJ1794" s="62">
        <v>53131609</v>
      </c>
      <c r="MWK1794" s="62">
        <v>53131609</v>
      </c>
      <c r="MWL1794" s="62">
        <v>53131609</v>
      </c>
      <c r="MWM1794" s="62">
        <v>53131609</v>
      </c>
      <c r="MWN1794" s="62">
        <v>53131609</v>
      </c>
      <c r="MWO1794" s="62">
        <v>53131609</v>
      </c>
      <c r="MWP1794" s="62">
        <v>53131609</v>
      </c>
      <c r="MWQ1794" s="62">
        <v>53131609</v>
      </c>
      <c r="MWR1794" s="62">
        <v>53131609</v>
      </c>
      <c r="MWS1794" s="62">
        <v>53131609</v>
      </c>
      <c r="MWT1794" s="62">
        <v>53131609</v>
      </c>
      <c r="MWU1794" s="62">
        <v>53131609</v>
      </c>
      <c r="MWV1794" s="62">
        <v>53131609</v>
      </c>
      <c r="MWW1794" s="62">
        <v>53131609</v>
      </c>
      <c r="MWX1794" s="62">
        <v>53131609</v>
      </c>
      <c r="MWY1794" s="62">
        <v>53131609</v>
      </c>
      <c r="MWZ1794" s="62">
        <v>53131609</v>
      </c>
      <c r="MXA1794" s="62">
        <v>53131609</v>
      </c>
      <c r="MXB1794" s="62">
        <v>53131609</v>
      </c>
      <c r="MXC1794" s="62">
        <v>53131609</v>
      </c>
      <c r="MXD1794" s="62">
        <v>53131609</v>
      </c>
      <c r="MXE1794" s="62">
        <v>53131609</v>
      </c>
      <c r="MXF1794" s="62">
        <v>53131609</v>
      </c>
      <c r="MXG1794" s="62">
        <v>53131609</v>
      </c>
      <c r="MXH1794" s="62">
        <v>53131609</v>
      </c>
      <c r="MXI1794" s="62">
        <v>53131609</v>
      </c>
      <c r="MXJ1794" s="62">
        <v>53131609</v>
      </c>
      <c r="MXK1794" s="62">
        <v>53131609</v>
      </c>
      <c r="MXL1794" s="62">
        <v>53131609</v>
      </c>
      <c r="MXM1794" s="62">
        <v>53131609</v>
      </c>
      <c r="MXN1794" s="62">
        <v>53131609</v>
      </c>
      <c r="MXO1794" s="62">
        <v>53131609</v>
      </c>
      <c r="MXP1794" s="62">
        <v>53131609</v>
      </c>
      <c r="MXQ1794" s="62">
        <v>53131609</v>
      </c>
      <c r="MXR1794" s="62">
        <v>53131609</v>
      </c>
      <c r="MXS1794" s="62">
        <v>53131609</v>
      </c>
      <c r="MXT1794" s="62">
        <v>53131609</v>
      </c>
      <c r="MXU1794" s="62">
        <v>53131609</v>
      </c>
      <c r="MXV1794" s="62">
        <v>53131609</v>
      </c>
      <c r="MXW1794" s="62">
        <v>53131609</v>
      </c>
      <c r="MXX1794" s="62">
        <v>53131609</v>
      </c>
      <c r="MXY1794" s="62">
        <v>53131609</v>
      </c>
      <c r="MXZ1794" s="62">
        <v>53131609</v>
      </c>
      <c r="MYA1794" s="62">
        <v>53131609</v>
      </c>
      <c r="MYB1794" s="62">
        <v>53131609</v>
      </c>
      <c r="MYC1794" s="62">
        <v>53131609</v>
      </c>
      <c r="MYD1794" s="62">
        <v>53131609</v>
      </c>
      <c r="MYE1794" s="62">
        <v>53131609</v>
      </c>
      <c r="MYF1794" s="62">
        <v>53131609</v>
      </c>
      <c r="MYG1794" s="62">
        <v>53131609</v>
      </c>
      <c r="MYH1794" s="62">
        <v>53131609</v>
      </c>
      <c r="MYI1794" s="62">
        <v>53131609</v>
      </c>
      <c r="MYJ1794" s="62">
        <v>53131609</v>
      </c>
      <c r="MYK1794" s="62">
        <v>53131609</v>
      </c>
      <c r="MYL1794" s="62">
        <v>53131609</v>
      </c>
      <c r="MYM1794" s="62">
        <v>53131609</v>
      </c>
      <c r="MYN1794" s="62">
        <v>53131609</v>
      </c>
      <c r="MYO1794" s="62">
        <v>53131609</v>
      </c>
      <c r="MYP1794" s="62">
        <v>53131609</v>
      </c>
      <c r="MYQ1794" s="62">
        <v>53131609</v>
      </c>
      <c r="MYR1794" s="62">
        <v>53131609</v>
      </c>
      <c r="MYS1794" s="62">
        <v>53131609</v>
      </c>
      <c r="MYT1794" s="62">
        <v>53131609</v>
      </c>
      <c r="MYU1794" s="62">
        <v>53131609</v>
      </c>
      <c r="MYV1794" s="62">
        <v>53131609</v>
      </c>
      <c r="MYW1794" s="62">
        <v>53131609</v>
      </c>
      <c r="MYX1794" s="62">
        <v>53131609</v>
      </c>
      <c r="MYY1794" s="62">
        <v>53131609</v>
      </c>
      <c r="MYZ1794" s="62">
        <v>53131609</v>
      </c>
      <c r="MZA1794" s="62">
        <v>53131609</v>
      </c>
      <c r="MZB1794" s="62">
        <v>53131609</v>
      </c>
      <c r="MZC1794" s="62">
        <v>53131609</v>
      </c>
      <c r="MZD1794" s="62">
        <v>53131609</v>
      </c>
      <c r="MZE1794" s="62">
        <v>53131609</v>
      </c>
      <c r="MZF1794" s="62">
        <v>53131609</v>
      </c>
      <c r="MZG1794" s="62">
        <v>53131609</v>
      </c>
      <c r="MZH1794" s="62">
        <v>53131609</v>
      </c>
      <c r="MZI1794" s="62">
        <v>53131609</v>
      </c>
      <c r="MZJ1794" s="62">
        <v>53131609</v>
      </c>
      <c r="MZK1794" s="62">
        <v>53131609</v>
      </c>
      <c r="MZL1794" s="62">
        <v>53131609</v>
      </c>
      <c r="MZM1794" s="62">
        <v>53131609</v>
      </c>
      <c r="MZN1794" s="62">
        <v>53131609</v>
      </c>
      <c r="MZO1794" s="62">
        <v>53131609</v>
      </c>
      <c r="MZP1794" s="62">
        <v>53131609</v>
      </c>
      <c r="MZQ1794" s="62">
        <v>53131609</v>
      </c>
      <c r="MZR1794" s="62">
        <v>53131609</v>
      </c>
      <c r="MZS1794" s="62">
        <v>53131609</v>
      </c>
      <c r="MZT1794" s="62">
        <v>53131609</v>
      </c>
      <c r="MZU1794" s="62">
        <v>53131609</v>
      </c>
      <c r="MZV1794" s="62">
        <v>53131609</v>
      </c>
      <c r="MZW1794" s="62">
        <v>53131609</v>
      </c>
      <c r="MZX1794" s="62">
        <v>53131609</v>
      </c>
      <c r="MZY1794" s="62">
        <v>53131609</v>
      </c>
      <c r="MZZ1794" s="62">
        <v>53131609</v>
      </c>
      <c r="NAA1794" s="62">
        <v>53131609</v>
      </c>
      <c r="NAB1794" s="62">
        <v>53131609</v>
      </c>
      <c r="NAC1794" s="62">
        <v>53131609</v>
      </c>
      <c r="NAD1794" s="62">
        <v>53131609</v>
      </c>
      <c r="NAE1794" s="62">
        <v>53131609</v>
      </c>
      <c r="NAF1794" s="62">
        <v>53131609</v>
      </c>
      <c r="NAG1794" s="62">
        <v>53131609</v>
      </c>
      <c r="NAH1794" s="62">
        <v>53131609</v>
      </c>
      <c r="NAI1794" s="62">
        <v>53131609</v>
      </c>
      <c r="NAJ1794" s="62">
        <v>53131609</v>
      </c>
      <c r="NAK1794" s="62">
        <v>53131609</v>
      </c>
      <c r="NAL1794" s="62">
        <v>53131609</v>
      </c>
      <c r="NAM1794" s="62">
        <v>53131609</v>
      </c>
      <c r="NAN1794" s="62">
        <v>53131609</v>
      </c>
      <c r="NAO1794" s="62">
        <v>53131609</v>
      </c>
      <c r="NAP1794" s="62">
        <v>53131609</v>
      </c>
      <c r="NAQ1794" s="62">
        <v>53131609</v>
      </c>
      <c r="NAR1794" s="62">
        <v>53131609</v>
      </c>
      <c r="NAS1794" s="62">
        <v>53131609</v>
      </c>
      <c r="NAT1794" s="62">
        <v>53131609</v>
      </c>
      <c r="NAU1794" s="62">
        <v>53131609</v>
      </c>
      <c r="NAV1794" s="62">
        <v>53131609</v>
      </c>
      <c r="NAW1794" s="62">
        <v>53131609</v>
      </c>
      <c r="NAX1794" s="62">
        <v>53131609</v>
      </c>
      <c r="NAY1794" s="62">
        <v>53131609</v>
      </c>
      <c r="NAZ1794" s="62">
        <v>53131609</v>
      </c>
      <c r="NBA1794" s="62">
        <v>53131609</v>
      </c>
      <c r="NBB1794" s="62">
        <v>53131609</v>
      </c>
      <c r="NBC1794" s="62">
        <v>53131609</v>
      </c>
      <c r="NBD1794" s="62">
        <v>53131609</v>
      </c>
      <c r="NBE1794" s="62">
        <v>53131609</v>
      </c>
      <c r="NBF1794" s="62">
        <v>53131609</v>
      </c>
      <c r="NBG1794" s="62">
        <v>53131609</v>
      </c>
      <c r="NBH1794" s="62">
        <v>53131609</v>
      </c>
      <c r="NBI1794" s="62">
        <v>53131609</v>
      </c>
      <c r="NBJ1794" s="62">
        <v>53131609</v>
      </c>
      <c r="NBK1794" s="62">
        <v>53131609</v>
      </c>
      <c r="NBL1794" s="62">
        <v>53131609</v>
      </c>
      <c r="NBM1794" s="62">
        <v>53131609</v>
      </c>
      <c r="NBN1794" s="62">
        <v>53131609</v>
      </c>
      <c r="NBO1794" s="62">
        <v>53131609</v>
      </c>
      <c r="NBP1794" s="62">
        <v>53131609</v>
      </c>
      <c r="NBQ1794" s="62">
        <v>53131609</v>
      </c>
      <c r="NBR1794" s="62">
        <v>53131609</v>
      </c>
      <c r="NBS1794" s="62">
        <v>53131609</v>
      </c>
      <c r="NBT1794" s="62">
        <v>53131609</v>
      </c>
      <c r="NBU1794" s="62">
        <v>53131609</v>
      </c>
      <c r="NBV1794" s="62">
        <v>53131609</v>
      </c>
      <c r="NBW1794" s="62">
        <v>53131609</v>
      </c>
      <c r="NBX1794" s="62">
        <v>53131609</v>
      </c>
      <c r="NBY1794" s="62">
        <v>53131609</v>
      </c>
      <c r="NBZ1794" s="62">
        <v>53131609</v>
      </c>
      <c r="NCA1794" s="62">
        <v>53131609</v>
      </c>
      <c r="NCB1794" s="62">
        <v>53131609</v>
      </c>
      <c r="NCC1794" s="62">
        <v>53131609</v>
      </c>
      <c r="NCD1794" s="62">
        <v>53131609</v>
      </c>
      <c r="NCE1794" s="62">
        <v>53131609</v>
      </c>
      <c r="NCF1794" s="62">
        <v>53131609</v>
      </c>
      <c r="NCG1794" s="62">
        <v>53131609</v>
      </c>
      <c r="NCH1794" s="62">
        <v>53131609</v>
      </c>
      <c r="NCI1794" s="62">
        <v>53131609</v>
      </c>
      <c r="NCJ1794" s="62">
        <v>53131609</v>
      </c>
      <c r="NCK1794" s="62">
        <v>53131609</v>
      </c>
      <c r="NCL1794" s="62">
        <v>53131609</v>
      </c>
      <c r="NCM1794" s="62">
        <v>53131609</v>
      </c>
      <c r="NCN1794" s="62">
        <v>53131609</v>
      </c>
      <c r="NCO1794" s="62">
        <v>53131609</v>
      </c>
      <c r="NCP1794" s="62">
        <v>53131609</v>
      </c>
      <c r="NCQ1794" s="62">
        <v>53131609</v>
      </c>
      <c r="NCR1794" s="62">
        <v>53131609</v>
      </c>
      <c r="NCS1794" s="62">
        <v>53131609</v>
      </c>
      <c r="NCT1794" s="62">
        <v>53131609</v>
      </c>
      <c r="NCU1794" s="62">
        <v>53131609</v>
      </c>
      <c r="NCV1794" s="62">
        <v>53131609</v>
      </c>
      <c r="NCW1794" s="62">
        <v>53131609</v>
      </c>
      <c r="NCX1794" s="62">
        <v>53131609</v>
      </c>
      <c r="NCY1794" s="62">
        <v>53131609</v>
      </c>
      <c r="NCZ1794" s="62">
        <v>53131609</v>
      </c>
      <c r="NDA1794" s="62">
        <v>53131609</v>
      </c>
      <c r="NDB1794" s="62">
        <v>53131609</v>
      </c>
      <c r="NDC1794" s="62">
        <v>53131609</v>
      </c>
      <c r="NDD1794" s="62">
        <v>53131609</v>
      </c>
      <c r="NDE1794" s="62">
        <v>53131609</v>
      </c>
      <c r="NDF1794" s="62">
        <v>53131609</v>
      </c>
      <c r="NDG1794" s="62">
        <v>53131609</v>
      </c>
      <c r="NDH1794" s="62">
        <v>53131609</v>
      </c>
      <c r="NDI1794" s="62">
        <v>53131609</v>
      </c>
      <c r="NDJ1794" s="62">
        <v>53131609</v>
      </c>
      <c r="NDK1794" s="62">
        <v>53131609</v>
      </c>
      <c r="NDL1794" s="62">
        <v>53131609</v>
      </c>
      <c r="NDM1794" s="62">
        <v>53131609</v>
      </c>
      <c r="NDN1794" s="62">
        <v>53131609</v>
      </c>
      <c r="NDO1794" s="62">
        <v>53131609</v>
      </c>
      <c r="NDP1794" s="62">
        <v>53131609</v>
      </c>
      <c r="NDQ1794" s="62">
        <v>53131609</v>
      </c>
      <c r="NDR1794" s="62">
        <v>53131609</v>
      </c>
      <c r="NDS1794" s="62">
        <v>53131609</v>
      </c>
      <c r="NDT1794" s="62">
        <v>53131609</v>
      </c>
      <c r="NDU1794" s="62">
        <v>53131609</v>
      </c>
      <c r="NDV1794" s="62">
        <v>53131609</v>
      </c>
      <c r="NDW1794" s="62">
        <v>53131609</v>
      </c>
      <c r="NDX1794" s="62">
        <v>53131609</v>
      </c>
      <c r="NDY1794" s="62">
        <v>53131609</v>
      </c>
      <c r="NDZ1794" s="62">
        <v>53131609</v>
      </c>
      <c r="NEA1794" s="62">
        <v>53131609</v>
      </c>
      <c r="NEB1794" s="62">
        <v>53131609</v>
      </c>
      <c r="NEC1794" s="62">
        <v>53131609</v>
      </c>
      <c r="NED1794" s="62">
        <v>53131609</v>
      </c>
      <c r="NEE1794" s="62">
        <v>53131609</v>
      </c>
      <c r="NEF1794" s="62">
        <v>53131609</v>
      </c>
      <c r="NEG1794" s="62">
        <v>53131609</v>
      </c>
      <c r="NEH1794" s="62">
        <v>53131609</v>
      </c>
      <c r="NEI1794" s="62">
        <v>53131609</v>
      </c>
      <c r="NEJ1794" s="62">
        <v>53131609</v>
      </c>
      <c r="NEK1794" s="62">
        <v>53131609</v>
      </c>
      <c r="NEL1794" s="62">
        <v>53131609</v>
      </c>
      <c r="NEM1794" s="62">
        <v>53131609</v>
      </c>
      <c r="NEN1794" s="62">
        <v>53131609</v>
      </c>
      <c r="NEO1794" s="62">
        <v>53131609</v>
      </c>
      <c r="NEP1794" s="62">
        <v>53131609</v>
      </c>
      <c r="NEQ1794" s="62">
        <v>53131609</v>
      </c>
      <c r="NER1794" s="62">
        <v>53131609</v>
      </c>
      <c r="NES1794" s="62">
        <v>53131609</v>
      </c>
      <c r="NET1794" s="62">
        <v>53131609</v>
      </c>
      <c r="NEU1794" s="62">
        <v>53131609</v>
      </c>
      <c r="NEV1794" s="62">
        <v>53131609</v>
      </c>
      <c r="NEW1794" s="62">
        <v>53131609</v>
      </c>
      <c r="NEX1794" s="62">
        <v>53131609</v>
      </c>
      <c r="NEY1794" s="62">
        <v>53131609</v>
      </c>
      <c r="NEZ1794" s="62">
        <v>53131609</v>
      </c>
      <c r="NFA1794" s="62">
        <v>53131609</v>
      </c>
      <c r="NFB1794" s="62">
        <v>53131609</v>
      </c>
      <c r="NFC1794" s="62">
        <v>53131609</v>
      </c>
      <c r="NFD1794" s="62">
        <v>53131609</v>
      </c>
      <c r="NFE1794" s="62">
        <v>53131609</v>
      </c>
      <c r="NFF1794" s="62">
        <v>53131609</v>
      </c>
      <c r="NFG1794" s="62">
        <v>53131609</v>
      </c>
      <c r="NFH1794" s="62">
        <v>53131609</v>
      </c>
      <c r="NFI1794" s="62">
        <v>53131609</v>
      </c>
      <c r="NFJ1794" s="62">
        <v>53131609</v>
      </c>
      <c r="NFK1794" s="62">
        <v>53131609</v>
      </c>
      <c r="NFL1794" s="62">
        <v>53131609</v>
      </c>
      <c r="NFM1794" s="62">
        <v>53131609</v>
      </c>
      <c r="NFN1794" s="62">
        <v>53131609</v>
      </c>
      <c r="NFO1794" s="62">
        <v>53131609</v>
      </c>
      <c r="NFP1794" s="62">
        <v>53131609</v>
      </c>
      <c r="NFQ1794" s="62">
        <v>53131609</v>
      </c>
      <c r="NFR1794" s="62">
        <v>53131609</v>
      </c>
      <c r="NFS1794" s="62">
        <v>53131609</v>
      </c>
      <c r="NFT1794" s="62">
        <v>53131609</v>
      </c>
      <c r="NFU1794" s="62">
        <v>53131609</v>
      </c>
      <c r="NFV1794" s="62">
        <v>53131609</v>
      </c>
      <c r="NFW1794" s="62">
        <v>53131609</v>
      </c>
      <c r="NFX1794" s="62">
        <v>53131609</v>
      </c>
      <c r="NFY1794" s="62">
        <v>53131609</v>
      </c>
      <c r="NFZ1794" s="62">
        <v>53131609</v>
      </c>
      <c r="NGA1794" s="62">
        <v>53131609</v>
      </c>
      <c r="NGB1794" s="62">
        <v>53131609</v>
      </c>
      <c r="NGC1794" s="62">
        <v>53131609</v>
      </c>
      <c r="NGD1794" s="62">
        <v>53131609</v>
      </c>
      <c r="NGE1794" s="62">
        <v>53131609</v>
      </c>
      <c r="NGF1794" s="62">
        <v>53131609</v>
      </c>
      <c r="NGG1794" s="62">
        <v>53131609</v>
      </c>
      <c r="NGH1794" s="62">
        <v>53131609</v>
      </c>
      <c r="NGI1794" s="62">
        <v>53131609</v>
      </c>
      <c r="NGJ1794" s="62">
        <v>53131609</v>
      </c>
      <c r="NGK1794" s="62">
        <v>53131609</v>
      </c>
      <c r="NGL1794" s="62">
        <v>53131609</v>
      </c>
      <c r="NGM1794" s="62">
        <v>53131609</v>
      </c>
      <c r="NGN1794" s="62">
        <v>53131609</v>
      </c>
      <c r="NGO1794" s="62">
        <v>53131609</v>
      </c>
      <c r="NGP1794" s="62">
        <v>53131609</v>
      </c>
      <c r="NGQ1794" s="62">
        <v>53131609</v>
      </c>
      <c r="NGR1794" s="62">
        <v>53131609</v>
      </c>
      <c r="NGS1794" s="62">
        <v>53131609</v>
      </c>
      <c r="NGT1794" s="62">
        <v>53131609</v>
      </c>
      <c r="NGU1794" s="62">
        <v>53131609</v>
      </c>
      <c r="NGV1794" s="62">
        <v>53131609</v>
      </c>
      <c r="NGW1794" s="62">
        <v>53131609</v>
      </c>
      <c r="NGX1794" s="62">
        <v>53131609</v>
      </c>
      <c r="NGY1794" s="62">
        <v>53131609</v>
      </c>
      <c r="NGZ1794" s="62">
        <v>53131609</v>
      </c>
      <c r="NHA1794" s="62">
        <v>53131609</v>
      </c>
      <c r="NHB1794" s="62">
        <v>53131609</v>
      </c>
      <c r="NHC1794" s="62">
        <v>53131609</v>
      </c>
      <c r="NHD1794" s="62">
        <v>53131609</v>
      </c>
      <c r="NHE1794" s="62">
        <v>53131609</v>
      </c>
      <c r="NHF1794" s="62">
        <v>53131609</v>
      </c>
      <c r="NHG1794" s="62">
        <v>53131609</v>
      </c>
      <c r="NHH1794" s="62">
        <v>53131609</v>
      </c>
      <c r="NHI1794" s="62">
        <v>53131609</v>
      </c>
      <c r="NHJ1794" s="62">
        <v>53131609</v>
      </c>
      <c r="NHK1794" s="62">
        <v>53131609</v>
      </c>
      <c r="NHL1794" s="62">
        <v>53131609</v>
      </c>
      <c r="NHM1794" s="62">
        <v>53131609</v>
      </c>
      <c r="NHN1794" s="62">
        <v>53131609</v>
      </c>
      <c r="NHO1794" s="62">
        <v>53131609</v>
      </c>
      <c r="NHP1794" s="62">
        <v>53131609</v>
      </c>
      <c r="NHQ1794" s="62">
        <v>53131609</v>
      </c>
      <c r="NHR1794" s="62">
        <v>53131609</v>
      </c>
      <c r="NHS1794" s="62">
        <v>53131609</v>
      </c>
      <c r="NHT1794" s="62">
        <v>53131609</v>
      </c>
      <c r="NHU1794" s="62">
        <v>53131609</v>
      </c>
      <c r="NHV1794" s="62">
        <v>53131609</v>
      </c>
      <c r="NHW1794" s="62">
        <v>53131609</v>
      </c>
      <c r="NHX1794" s="62">
        <v>53131609</v>
      </c>
      <c r="NHY1794" s="62">
        <v>53131609</v>
      </c>
      <c r="NHZ1794" s="62">
        <v>53131609</v>
      </c>
      <c r="NIA1794" s="62">
        <v>53131609</v>
      </c>
      <c r="NIB1794" s="62">
        <v>53131609</v>
      </c>
      <c r="NIC1794" s="62">
        <v>53131609</v>
      </c>
      <c r="NID1794" s="62">
        <v>53131609</v>
      </c>
      <c r="NIE1794" s="62">
        <v>53131609</v>
      </c>
      <c r="NIF1794" s="62">
        <v>53131609</v>
      </c>
      <c r="NIG1794" s="62">
        <v>53131609</v>
      </c>
      <c r="NIH1794" s="62">
        <v>53131609</v>
      </c>
      <c r="NII1794" s="62">
        <v>53131609</v>
      </c>
      <c r="NIJ1794" s="62">
        <v>53131609</v>
      </c>
      <c r="NIK1794" s="62">
        <v>53131609</v>
      </c>
      <c r="NIL1794" s="62">
        <v>53131609</v>
      </c>
      <c r="NIM1794" s="62">
        <v>53131609</v>
      </c>
      <c r="NIN1794" s="62">
        <v>53131609</v>
      </c>
      <c r="NIO1794" s="62">
        <v>53131609</v>
      </c>
      <c r="NIP1794" s="62">
        <v>53131609</v>
      </c>
      <c r="NIQ1794" s="62">
        <v>53131609</v>
      </c>
      <c r="NIR1794" s="62">
        <v>53131609</v>
      </c>
      <c r="NIS1794" s="62">
        <v>53131609</v>
      </c>
      <c r="NIT1794" s="62">
        <v>53131609</v>
      </c>
      <c r="NIU1794" s="62">
        <v>53131609</v>
      </c>
      <c r="NIV1794" s="62">
        <v>53131609</v>
      </c>
      <c r="NIW1794" s="62">
        <v>53131609</v>
      </c>
      <c r="NIX1794" s="62">
        <v>53131609</v>
      </c>
      <c r="NIY1794" s="62">
        <v>53131609</v>
      </c>
      <c r="NIZ1794" s="62">
        <v>53131609</v>
      </c>
      <c r="NJA1794" s="62">
        <v>53131609</v>
      </c>
      <c r="NJB1794" s="62">
        <v>53131609</v>
      </c>
      <c r="NJC1794" s="62">
        <v>53131609</v>
      </c>
      <c r="NJD1794" s="62">
        <v>53131609</v>
      </c>
      <c r="NJE1794" s="62">
        <v>53131609</v>
      </c>
      <c r="NJF1794" s="62">
        <v>53131609</v>
      </c>
      <c r="NJG1794" s="62">
        <v>53131609</v>
      </c>
      <c r="NJH1794" s="62">
        <v>53131609</v>
      </c>
      <c r="NJI1794" s="62">
        <v>53131609</v>
      </c>
      <c r="NJJ1794" s="62">
        <v>53131609</v>
      </c>
      <c r="NJK1794" s="62">
        <v>53131609</v>
      </c>
      <c r="NJL1794" s="62">
        <v>53131609</v>
      </c>
      <c r="NJM1794" s="62">
        <v>53131609</v>
      </c>
      <c r="NJN1794" s="62">
        <v>53131609</v>
      </c>
      <c r="NJO1794" s="62">
        <v>53131609</v>
      </c>
      <c r="NJP1794" s="62">
        <v>53131609</v>
      </c>
      <c r="NJQ1794" s="62">
        <v>53131609</v>
      </c>
      <c r="NJR1794" s="62">
        <v>53131609</v>
      </c>
      <c r="NJS1794" s="62">
        <v>53131609</v>
      </c>
      <c r="NJT1794" s="62">
        <v>53131609</v>
      </c>
      <c r="NJU1794" s="62">
        <v>53131609</v>
      </c>
      <c r="NJV1794" s="62">
        <v>53131609</v>
      </c>
      <c r="NJW1794" s="62">
        <v>53131609</v>
      </c>
      <c r="NJX1794" s="62">
        <v>53131609</v>
      </c>
      <c r="NJY1794" s="62">
        <v>53131609</v>
      </c>
      <c r="NJZ1794" s="62">
        <v>53131609</v>
      </c>
      <c r="NKA1794" s="62">
        <v>53131609</v>
      </c>
      <c r="NKB1794" s="62">
        <v>53131609</v>
      </c>
      <c r="NKC1794" s="62">
        <v>53131609</v>
      </c>
      <c r="NKD1794" s="62">
        <v>53131609</v>
      </c>
      <c r="NKE1794" s="62">
        <v>53131609</v>
      </c>
      <c r="NKF1794" s="62">
        <v>53131609</v>
      </c>
      <c r="NKG1794" s="62">
        <v>53131609</v>
      </c>
      <c r="NKH1794" s="62">
        <v>53131609</v>
      </c>
      <c r="NKI1794" s="62">
        <v>53131609</v>
      </c>
      <c r="NKJ1794" s="62">
        <v>53131609</v>
      </c>
      <c r="NKK1794" s="62">
        <v>53131609</v>
      </c>
      <c r="NKL1794" s="62">
        <v>53131609</v>
      </c>
      <c r="NKM1794" s="62">
        <v>53131609</v>
      </c>
      <c r="NKN1794" s="62">
        <v>53131609</v>
      </c>
      <c r="NKO1794" s="62">
        <v>53131609</v>
      </c>
      <c r="NKP1794" s="62">
        <v>53131609</v>
      </c>
      <c r="NKQ1794" s="62">
        <v>53131609</v>
      </c>
      <c r="NKR1794" s="62">
        <v>53131609</v>
      </c>
      <c r="NKS1794" s="62">
        <v>53131609</v>
      </c>
      <c r="NKT1794" s="62">
        <v>53131609</v>
      </c>
      <c r="NKU1794" s="62">
        <v>53131609</v>
      </c>
      <c r="NKV1794" s="62">
        <v>53131609</v>
      </c>
      <c r="NKW1794" s="62">
        <v>53131609</v>
      </c>
      <c r="NKX1794" s="62">
        <v>53131609</v>
      </c>
      <c r="NKY1794" s="62">
        <v>53131609</v>
      </c>
      <c r="NKZ1794" s="62">
        <v>53131609</v>
      </c>
      <c r="NLA1794" s="62">
        <v>53131609</v>
      </c>
      <c r="NLB1794" s="62">
        <v>53131609</v>
      </c>
      <c r="NLC1794" s="62">
        <v>53131609</v>
      </c>
      <c r="NLD1794" s="62">
        <v>53131609</v>
      </c>
      <c r="NLE1794" s="62">
        <v>53131609</v>
      </c>
      <c r="NLF1794" s="62">
        <v>53131609</v>
      </c>
      <c r="NLG1794" s="62">
        <v>53131609</v>
      </c>
      <c r="NLH1794" s="62">
        <v>53131609</v>
      </c>
      <c r="NLI1794" s="62">
        <v>53131609</v>
      </c>
      <c r="NLJ1794" s="62">
        <v>53131609</v>
      </c>
      <c r="NLK1794" s="62">
        <v>53131609</v>
      </c>
      <c r="NLL1794" s="62">
        <v>53131609</v>
      </c>
      <c r="NLM1794" s="62">
        <v>53131609</v>
      </c>
      <c r="NLN1794" s="62">
        <v>53131609</v>
      </c>
      <c r="NLO1794" s="62">
        <v>53131609</v>
      </c>
      <c r="NLP1794" s="62">
        <v>53131609</v>
      </c>
      <c r="NLQ1794" s="62">
        <v>53131609</v>
      </c>
      <c r="NLR1794" s="62">
        <v>53131609</v>
      </c>
      <c r="NLS1794" s="62">
        <v>53131609</v>
      </c>
      <c r="NLT1794" s="62">
        <v>53131609</v>
      </c>
      <c r="NLU1794" s="62">
        <v>53131609</v>
      </c>
      <c r="NLV1794" s="62">
        <v>53131609</v>
      </c>
      <c r="NLW1794" s="62">
        <v>53131609</v>
      </c>
      <c r="NLX1794" s="62">
        <v>53131609</v>
      </c>
      <c r="NLY1794" s="62">
        <v>53131609</v>
      </c>
      <c r="NLZ1794" s="62">
        <v>53131609</v>
      </c>
      <c r="NMA1794" s="62">
        <v>53131609</v>
      </c>
      <c r="NMB1794" s="62">
        <v>53131609</v>
      </c>
      <c r="NMC1794" s="62">
        <v>53131609</v>
      </c>
      <c r="NMD1794" s="62">
        <v>53131609</v>
      </c>
      <c r="NME1794" s="62">
        <v>53131609</v>
      </c>
      <c r="NMF1794" s="62">
        <v>53131609</v>
      </c>
      <c r="NMG1794" s="62">
        <v>53131609</v>
      </c>
      <c r="NMH1794" s="62">
        <v>53131609</v>
      </c>
      <c r="NMI1794" s="62">
        <v>53131609</v>
      </c>
      <c r="NMJ1794" s="62">
        <v>53131609</v>
      </c>
      <c r="NMK1794" s="62">
        <v>53131609</v>
      </c>
      <c r="NML1794" s="62">
        <v>53131609</v>
      </c>
      <c r="NMM1794" s="62">
        <v>53131609</v>
      </c>
      <c r="NMN1794" s="62">
        <v>53131609</v>
      </c>
      <c r="NMO1794" s="62">
        <v>53131609</v>
      </c>
      <c r="NMP1794" s="62">
        <v>53131609</v>
      </c>
      <c r="NMQ1794" s="62">
        <v>53131609</v>
      </c>
      <c r="NMR1794" s="62">
        <v>53131609</v>
      </c>
      <c r="NMS1794" s="62">
        <v>53131609</v>
      </c>
      <c r="NMT1794" s="62">
        <v>53131609</v>
      </c>
      <c r="NMU1794" s="62">
        <v>53131609</v>
      </c>
      <c r="NMV1794" s="62">
        <v>53131609</v>
      </c>
      <c r="NMW1794" s="62">
        <v>53131609</v>
      </c>
      <c r="NMX1794" s="62">
        <v>53131609</v>
      </c>
      <c r="NMY1794" s="62">
        <v>53131609</v>
      </c>
      <c r="NMZ1794" s="62">
        <v>53131609</v>
      </c>
      <c r="NNA1794" s="62">
        <v>53131609</v>
      </c>
      <c r="NNB1794" s="62">
        <v>53131609</v>
      </c>
      <c r="NNC1794" s="62">
        <v>53131609</v>
      </c>
      <c r="NND1794" s="62">
        <v>53131609</v>
      </c>
      <c r="NNE1794" s="62">
        <v>53131609</v>
      </c>
      <c r="NNF1794" s="62">
        <v>53131609</v>
      </c>
      <c r="NNG1794" s="62">
        <v>53131609</v>
      </c>
      <c r="NNH1794" s="62">
        <v>53131609</v>
      </c>
      <c r="NNI1794" s="62">
        <v>53131609</v>
      </c>
      <c r="NNJ1794" s="62">
        <v>53131609</v>
      </c>
      <c r="NNK1794" s="62">
        <v>53131609</v>
      </c>
      <c r="NNL1794" s="62">
        <v>53131609</v>
      </c>
      <c r="NNM1794" s="62">
        <v>53131609</v>
      </c>
      <c r="NNN1794" s="62">
        <v>53131609</v>
      </c>
      <c r="NNO1794" s="62">
        <v>53131609</v>
      </c>
      <c r="NNP1794" s="62">
        <v>53131609</v>
      </c>
      <c r="NNQ1794" s="62">
        <v>53131609</v>
      </c>
      <c r="NNR1794" s="62">
        <v>53131609</v>
      </c>
      <c r="NNS1794" s="62">
        <v>53131609</v>
      </c>
      <c r="NNT1794" s="62">
        <v>53131609</v>
      </c>
      <c r="NNU1794" s="62">
        <v>53131609</v>
      </c>
      <c r="NNV1794" s="62">
        <v>53131609</v>
      </c>
      <c r="NNW1794" s="62">
        <v>53131609</v>
      </c>
      <c r="NNX1794" s="62">
        <v>53131609</v>
      </c>
      <c r="NNY1794" s="62">
        <v>53131609</v>
      </c>
      <c r="NNZ1794" s="62">
        <v>53131609</v>
      </c>
      <c r="NOA1794" s="62">
        <v>53131609</v>
      </c>
      <c r="NOB1794" s="62">
        <v>53131609</v>
      </c>
      <c r="NOC1794" s="62">
        <v>53131609</v>
      </c>
      <c r="NOD1794" s="62">
        <v>53131609</v>
      </c>
      <c r="NOE1794" s="62">
        <v>53131609</v>
      </c>
      <c r="NOF1794" s="62">
        <v>53131609</v>
      </c>
      <c r="NOG1794" s="62">
        <v>53131609</v>
      </c>
      <c r="NOH1794" s="62">
        <v>53131609</v>
      </c>
      <c r="NOI1794" s="62">
        <v>53131609</v>
      </c>
      <c r="NOJ1794" s="62">
        <v>53131609</v>
      </c>
      <c r="NOK1794" s="62">
        <v>53131609</v>
      </c>
      <c r="NOL1794" s="62">
        <v>53131609</v>
      </c>
      <c r="NOM1794" s="62">
        <v>53131609</v>
      </c>
      <c r="NON1794" s="62">
        <v>53131609</v>
      </c>
      <c r="NOO1794" s="62">
        <v>53131609</v>
      </c>
      <c r="NOP1794" s="62">
        <v>53131609</v>
      </c>
      <c r="NOQ1794" s="62">
        <v>53131609</v>
      </c>
      <c r="NOR1794" s="62">
        <v>53131609</v>
      </c>
      <c r="NOS1794" s="62">
        <v>53131609</v>
      </c>
      <c r="NOT1794" s="62">
        <v>53131609</v>
      </c>
      <c r="NOU1794" s="62">
        <v>53131609</v>
      </c>
      <c r="NOV1794" s="62">
        <v>53131609</v>
      </c>
      <c r="NOW1794" s="62">
        <v>53131609</v>
      </c>
      <c r="NOX1794" s="62">
        <v>53131609</v>
      </c>
      <c r="NOY1794" s="62">
        <v>53131609</v>
      </c>
      <c r="NOZ1794" s="62">
        <v>53131609</v>
      </c>
      <c r="NPA1794" s="62">
        <v>53131609</v>
      </c>
      <c r="NPB1794" s="62">
        <v>53131609</v>
      </c>
      <c r="NPC1794" s="62">
        <v>53131609</v>
      </c>
      <c r="NPD1794" s="62">
        <v>53131609</v>
      </c>
      <c r="NPE1794" s="62">
        <v>53131609</v>
      </c>
      <c r="NPF1794" s="62">
        <v>53131609</v>
      </c>
      <c r="NPG1794" s="62">
        <v>53131609</v>
      </c>
      <c r="NPH1794" s="62">
        <v>53131609</v>
      </c>
      <c r="NPI1794" s="62">
        <v>53131609</v>
      </c>
      <c r="NPJ1794" s="62">
        <v>53131609</v>
      </c>
      <c r="NPK1794" s="62">
        <v>53131609</v>
      </c>
      <c r="NPL1794" s="62">
        <v>53131609</v>
      </c>
      <c r="NPM1794" s="62">
        <v>53131609</v>
      </c>
      <c r="NPN1794" s="62">
        <v>53131609</v>
      </c>
      <c r="NPO1794" s="62">
        <v>53131609</v>
      </c>
      <c r="NPP1794" s="62">
        <v>53131609</v>
      </c>
      <c r="NPQ1794" s="62">
        <v>53131609</v>
      </c>
      <c r="NPR1794" s="62">
        <v>53131609</v>
      </c>
      <c r="NPS1794" s="62">
        <v>53131609</v>
      </c>
      <c r="NPT1794" s="62">
        <v>53131609</v>
      </c>
      <c r="NPU1794" s="62">
        <v>53131609</v>
      </c>
      <c r="NPV1794" s="62">
        <v>53131609</v>
      </c>
      <c r="NPW1794" s="62">
        <v>53131609</v>
      </c>
      <c r="NPX1794" s="62">
        <v>53131609</v>
      </c>
      <c r="NPY1794" s="62">
        <v>53131609</v>
      </c>
      <c r="NPZ1794" s="62">
        <v>53131609</v>
      </c>
      <c r="NQA1794" s="62">
        <v>53131609</v>
      </c>
      <c r="NQB1794" s="62">
        <v>53131609</v>
      </c>
      <c r="NQC1794" s="62">
        <v>53131609</v>
      </c>
      <c r="NQD1794" s="62">
        <v>53131609</v>
      </c>
      <c r="NQE1794" s="62">
        <v>53131609</v>
      </c>
      <c r="NQF1794" s="62">
        <v>53131609</v>
      </c>
      <c r="NQG1794" s="62">
        <v>53131609</v>
      </c>
      <c r="NQH1794" s="62">
        <v>53131609</v>
      </c>
      <c r="NQI1794" s="62">
        <v>53131609</v>
      </c>
      <c r="NQJ1794" s="62">
        <v>53131609</v>
      </c>
      <c r="NQK1794" s="62">
        <v>53131609</v>
      </c>
      <c r="NQL1794" s="62">
        <v>53131609</v>
      </c>
      <c r="NQM1794" s="62">
        <v>53131609</v>
      </c>
      <c r="NQN1794" s="62">
        <v>53131609</v>
      </c>
      <c r="NQO1794" s="62">
        <v>53131609</v>
      </c>
      <c r="NQP1794" s="62">
        <v>53131609</v>
      </c>
      <c r="NQQ1794" s="62">
        <v>53131609</v>
      </c>
      <c r="NQR1794" s="62">
        <v>53131609</v>
      </c>
      <c r="NQS1794" s="62">
        <v>53131609</v>
      </c>
      <c r="NQT1794" s="62">
        <v>53131609</v>
      </c>
      <c r="NQU1794" s="62">
        <v>53131609</v>
      </c>
      <c r="NQV1794" s="62">
        <v>53131609</v>
      </c>
      <c r="NQW1794" s="62">
        <v>53131609</v>
      </c>
      <c r="NQX1794" s="62">
        <v>53131609</v>
      </c>
      <c r="NQY1794" s="62">
        <v>53131609</v>
      </c>
      <c r="NQZ1794" s="62">
        <v>53131609</v>
      </c>
      <c r="NRA1794" s="62">
        <v>53131609</v>
      </c>
      <c r="NRB1794" s="62">
        <v>53131609</v>
      </c>
      <c r="NRC1794" s="62">
        <v>53131609</v>
      </c>
      <c r="NRD1794" s="62">
        <v>53131609</v>
      </c>
      <c r="NRE1794" s="62">
        <v>53131609</v>
      </c>
      <c r="NRF1794" s="62">
        <v>53131609</v>
      </c>
      <c r="NRG1794" s="62">
        <v>53131609</v>
      </c>
      <c r="NRH1794" s="62">
        <v>53131609</v>
      </c>
      <c r="NRI1794" s="62">
        <v>53131609</v>
      </c>
      <c r="NRJ1794" s="62">
        <v>53131609</v>
      </c>
      <c r="NRK1794" s="62">
        <v>53131609</v>
      </c>
      <c r="NRL1794" s="62">
        <v>53131609</v>
      </c>
      <c r="NRM1794" s="62">
        <v>53131609</v>
      </c>
      <c r="NRN1794" s="62">
        <v>53131609</v>
      </c>
      <c r="NRO1794" s="62">
        <v>53131609</v>
      </c>
      <c r="NRP1794" s="62">
        <v>53131609</v>
      </c>
      <c r="NRQ1794" s="62">
        <v>53131609</v>
      </c>
      <c r="NRR1794" s="62">
        <v>53131609</v>
      </c>
      <c r="NRS1794" s="62">
        <v>53131609</v>
      </c>
      <c r="NRT1794" s="62">
        <v>53131609</v>
      </c>
      <c r="NRU1794" s="62">
        <v>53131609</v>
      </c>
      <c r="NRV1794" s="62">
        <v>53131609</v>
      </c>
      <c r="NRW1794" s="62">
        <v>53131609</v>
      </c>
      <c r="NRX1794" s="62">
        <v>53131609</v>
      </c>
      <c r="NRY1794" s="62">
        <v>53131609</v>
      </c>
      <c r="NRZ1794" s="62">
        <v>53131609</v>
      </c>
      <c r="NSA1794" s="62">
        <v>53131609</v>
      </c>
      <c r="NSB1794" s="62">
        <v>53131609</v>
      </c>
      <c r="NSC1794" s="62">
        <v>53131609</v>
      </c>
      <c r="NSD1794" s="62">
        <v>53131609</v>
      </c>
      <c r="NSE1794" s="62">
        <v>53131609</v>
      </c>
      <c r="NSF1794" s="62">
        <v>53131609</v>
      </c>
      <c r="NSG1794" s="62">
        <v>53131609</v>
      </c>
      <c r="NSH1794" s="62">
        <v>53131609</v>
      </c>
      <c r="NSI1794" s="62">
        <v>53131609</v>
      </c>
      <c r="NSJ1794" s="62">
        <v>53131609</v>
      </c>
      <c r="NSK1794" s="62">
        <v>53131609</v>
      </c>
      <c r="NSL1794" s="62">
        <v>53131609</v>
      </c>
      <c r="NSM1794" s="62">
        <v>53131609</v>
      </c>
      <c r="NSN1794" s="62">
        <v>53131609</v>
      </c>
      <c r="NSO1794" s="62">
        <v>53131609</v>
      </c>
      <c r="NSP1794" s="62">
        <v>53131609</v>
      </c>
      <c r="NSQ1794" s="62">
        <v>53131609</v>
      </c>
      <c r="NSR1794" s="62">
        <v>53131609</v>
      </c>
      <c r="NSS1794" s="62">
        <v>53131609</v>
      </c>
      <c r="NST1794" s="62">
        <v>53131609</v>
      </c>
      <c r="NSU1794" s="62">
        <v>53131609</v>
      </c>
      <c r="NSV1794" s="62">
        <v>53131609</v>
      </c>
      <c r="NSW1794" s="62">
        <v>53131609</v>
      </c>
      <c r="NSX1794" s="62">
        <v>53131609</v>
      </c>
      <c r="NSY1794" s="62">
        <v>53131609</v>
      </c>
      <c r="NSZ1794" s="62">
        <v>53131609</v>
      </c>
      <c r="NTA1794" s="62">
        <v>53131609</v>
      </c>
      <c r="NTB1794" s="62">
        <v>53131609</v>
      </c>
      <c r="NTC1794" s="62">
        <v>53131609</v>
      </c>
      <c r="NTD1794" s="62">
        <v>53131609</v>
      </c>
      <c r="NTE1794" s="62">
        <v>53131609</v>
      </c>
      <c r="NTF1794" s="62">
        <v>53131609</v>
      </c>
      <c r="NTG1794" s="62">
        <v>53131609</v>
      </c>
      <c r="NTH1794" s="62">
        <v>53131609</v>
      </c>
      <c r="NTI1794" s="62">
        <v>53131609</v>
      </c>
      <c r="NTJ1794" s="62">
        <v>53131609</v>
      </c>
      <c r="NTK1794" s="62">
        <v>53131609</v>
      </c>
      <c r="NTL1794" s="62">
        <v>53131609</v>
      </c>
      <c r="NTM1794" s="62">
        <v>53131609</v>
      </c>
      <c r="NTN1794" s="62">
        <v>53131609</v>
      </c>
      <c r="NTO1794" s="62">
        <v>53131609</v>
      </c>
      <c r="NTP1794" s="62">
        <v>53131609</v>
      </c>
      <c r="NTQ1794" s="62">
        <v>53131609</v>
      </c>
      <c r="NTR1794" s="62">
        <v>53131609</v>
      </c>
      <c r="NTS1794" s="62">
        <v>53131609</v>
      </c>
      <c r="NTT1794" s="62">
        <v>53131609</v>
      </c>
      <c r="NTU1794" s="62">
        <v>53131609</v>
      </c>
      <c r="NTV1794" s="62">
        <v>53131609</v>
      </c>
      <c r="NTW1794" s="62">
        <v>53131609</v>
      </c>
      <c r="NTX1794" s="62">
        <v>53131609</v>
      </c>
      <c r="NTY1794" s="62">
        <v>53131609</v>
      </c>
      <c r="NTZ1794" s="62">
        <v>53131609</v>
      </c>
      <c r="NUA1794" s="62">
        <v>53131609</v>
      </c>
      <c r="NUB1794" s="62">
        <v>53131609</v>
      </c>
      <c r="NUC1794" s="62">
        <v>53131609</v>
      </c>
      <c r="NUD1794" s="62">
        <v>53131609</v>
      </c>
      <c r="NUE1794" s="62">
        <v>53131609</v>
      </c>
      <c r="NUF1794" s="62">
        <v>53131609</v>
      </c>
      <c r="NUG1794" s="62">
        <v>53131609</v>
      </c>
      <c r="NUH1794" s="62">
        <v>53131609</v>
      </c>
      <c r="NUI1794" s="62">
        <v>53131609</v>
      </c>
      <c r="NUJ1794" s="62">
        <v>53131609</v>
      </c>
      <c r="NUK1794" s="62">
        <v>53131609</v>
      </c>
      <c r="NUL1794" s="62">
        <v>53131609</v>
      </c>
      <c r="NUM1794" s="62">
        <v>53131609</v>
      </c>
      <c r="NUN1794" s="62">
        <v>53131609</v>
      </c>
      <c r="NUO1794" s="62">
        <v>53131609</v>
      </c>
      <c r="NUP1794" s="62">
        <v>53131609</v>
      </c>
      <c r="NUQ1794" s="62">
        <v>53131609</v>
      </c>
      <c r="NUR1794" s="62">
        <v>53131609</v>
      </c>
      <c r="NUS1794" s="62">
        <v>53131609</v>
      </c>
      <c r="NUT1794" s="62">
        <v>53131609</v>
      </c>
      <c r="NUU1794" s="62">
        <v>53131609</v>
      </c>
      <c r="NUV1794" s="62">
        <v>53131609</v>
      </c>
      <c r="NUW1794" s="62">
        <v>53131609</v>
      </c>
      <c r="NUX1794" s="62">
        <v>53131609</v>
      </c>
      <c r="NUY1794" s="62">
        <v>53131609</v>
      </c>
      <c r="NUZ1794" s="62">
        <v>53131609</v>
      </c>
      <c r="NVA1794" s="62">
        <v>53131609</v>
      </c>
      <c r="NVB1794" s="62">
        <v>53131609</v>
      </c>
      <c r="NVC1794" s="62">
        <v>53131609</v>
      </c>
      <c r="NVD1794" s="62">
        <v>53131609</v>
      </c>
      <c r="NVE1794" s="62">
        <v>53131609</v>
      </c>
      <c r="NVF1794" s="62">
        <v>53131609</v>
      </c>
      <c r="NVG1794" s="62">
        <v>53131609</v>
      </c>
      <c r="NVH1794" s="62">
        <v>53131609</v>
      </c>
      <c r="NVI1794" s="62">
        <v>53131609</v>
      </c>
      <c r="NVJ1794" s="62">
        <v>53131609</v>
      </c>
      <c r="NVK1794" s="62">
        <v>53131609</v>
      </c>
      <c r="NVL1794" s="62">
        <v>53131609</v>
      </c>
      <c r="NVM1794" s="62">
        <v>53131609</v>
      </c>
      <c r="NVN1794" s="62">
        <v>53131609</v>
      </c>
      <c r="NVO1794" s="62">
        <v>53131609</v>
      </c>
      <c r="NVP1794" s="62">
        <v>53131609</v>
      </c>
      <c r="NVQ1794" s="62">
        <v>53131609</v>
      </c>
      <c r="NVR1794" s="62">
        <v>53131609</v>
      </c>
      <c r="NVS1794" s="62">
        <v>53131609</v>
      </c>
      <c r="NVT1794" s="62">
        <v>53131609</v>
      </c>
      <c r="NVU1794" s="62">
        <v>53131609</v>
      </c>
      <c r="NVV1794" s="62">
        <v>53131609</v>
      </c>
      <c r="NVW1794" s="62">
        <v>53131609</v>
      </c>
      <c r="NVX1794" s="62">
        <v>53131609</v>
      </c>
      <c r="NVY1794" s="62">
        <v>53131609</v>
      </c>
      <c r="NVZ1794" s="62">
        <v>53131609</v>
      </c>
      <c r="NWA1794" s="62">
        <v>53131609</v>
      </c>
      <c r="NWB1794" s="62">
        <v>53131609</v>
      </c>
      <c r="NWC1794" s="62">
        <v>53131609</v>
      </c>
      <c r="NWD1794" s="62">
        <v>53131609</v>
      </c>
      <c r="NWE1794" s="62">
        <v>53131609</v>
      </c>
      <c r="NWF1794" s="62">
        <v>53131609</v>
      </c>
      <c r="NWG1794" s="62">
        <v>53131609</v>
      </c>
      <c r="NWH1794" s="62">
        <v>53131609</v>
      </c>
      <c r="NWI1794" s="62">
        <v>53131609</v>
      </c>
      <c r="NWJ1794" s="62">
        <v>53131609</v>
      </c>
      <c r="NWK1794" s="62">
        <v>53131609</v>
      </c>
      <c r="NWL1794" s="62">
        <v>53131609</v>
      </c>
      <c r="NWM1794" s="62">
        <v>53131609</v>
      </c>
      <c r="NWN1794" s="62">
        <v>53131609</v>
      </c>
      <c r="NWO1794" s="62">
        <v>53131609</v>
      </c>
      <c r="NWP1794" s="62">
        <v>53131609</v>
      </c>
      <c r="NWQ1794" s="62">
        <v>53131609</v>
      </c>
      <c r="NWR1794" s="62">
        <v>53131609</v>
      </c>
      <c r="NWS1794" s="62">
        <v>53131609</v>
      </c>
      <c r="NWT1794" s="62">
        <v>53131609</v>
      </c>
      <c r="NWU1794" s="62">
        <v>53131609</v>
      </c>
      <c r="NWV1794" s="62">
        <v>53131609</v>
      </c>
      <c r="NWW1794" s="62">
        <v>53131609</v>
      </c>
      <c r="NWX1794" s="62">
        <v>53131609</v>
      </c>
      <c r="NWY1794" s="62">
        <v>53131609</v>
      </c>
      <c r="NWZ1794" s="62">
        <v>53131609</v>
      </c>
      <c r="NXA1794" s="62">
        <v>53131609</v>
      </c>
      <c r="NXB1794" s="62">
        <v>53131609</v>
      </c>
      <c r="NXC1794" s="62">
        <v>53131609</v>
      </c>
      <c r="NXD1794" s="62">
        <v>53131609</v>
      </c>
      <c r="NXE1794" s="62">
        <v>53131609</v>
      </c>
      <c r="NXF1794" s="62">
        <v>53131609</v>
      </c>
      <c r="NXG1794" s="62">
        <v>53131609</v>
      </c>
      <c r="NXH1794" s="62">
        <v>53131609</v>
      </c>
      <c r="NXI1794" s="62">
        <v>53131609</v>
      </c>
      <c r="NXJ1794" s="62">
        <v>53131609</v>
      </c>
      <c r="NXK1794" s="62">
        <v>53131609</v>
      </c>
      <c r="NXL1794" s="62">
        <v>53131609</v>
      </c>
      <c r="NXM1794" s="62">
        <v>53131609</v>
      </c>
      <c r="NXN1794" s="62">
        <v>53131609</v>
      </c>
      <c r="NXO1794" s="62">
        <v>53131609</v>
      </c>
      <c r="NXP1794" s="62">
        <v>53131609</v>
      </c>
      <c r="NXQ1794" s="62">
        <v>53131609</v>
      </c>
      <c r="NXR1794" s="62">
        <v>53131609</v>
      </c>
      <c r="NXS1794" s="62">
        <v>53131609</v>
      </c>
      <c r="NXT1794" s="62">
        <v>53131609</v>
      </c>
      <c r="NXU1794" s="62">
        <v>53131609</v>
      </c>
      <c r="NXV1794" s="62">
        <v>53131609</v>
      </c>
      <c r="NXW1794" s="62">
        <v>53131609</v>
      </c>
      <c r="NXX1794" s="62">
        <v>53131609</v>
      </c>
      <c r="NXY1794" s="62">
        <v>53131609</v>
      </c>
      <c r="NXZ1794" s="62">
        <v>53131609</v>
      </c>
      <c r="NYA1794" s="62">
        <v>53131609</v>
      </c>
      <c r="NYB1794" s="62">
        <v>53131609</v>
      </c>
      <c r="NYC1794" s="62">
        <v>53131609</v>
      </c>
      <c r="NYD1794" s="62">
        <v>53131609</v>
      </c>
      <c r="NYE1794" s="62">
        <v>53131609</v>
      </c>
      <c r="NYF1794" s="62">
        <v>53131609</v>
      </c>
      <c r="NYG1794" s="62">
        <v>53131609</v>
      </c>
      <c r="NYH1794" s="62">
        <v>53131609</v>
      </c>
      <c r="NYI1794" s="62">
        <v>53131609</v>
      </c>
      <c r="NYJ1794" s="62">
        <v>53131609</v>
      </c>
      <c r="NYK1794" s="62">
        <v>53131609</v>
      </c>
      <c r="NYL1794" s="62">
        <v>53131609</v>
      </c>
      <c r="NYM1794" s="62">
        <v>53131609</v>
      </c>
      <c r="NYN1794" s="62">
        <v>53131609</v>
      </c>
      <c r="NYO1794" s="62">
        <v>53131609</v>
      </c>
      <c r="NYP1794" s="62">
        <v>53131609</v>
      </c>
      <c r="NYQ1794" s="62">
        <v>53131609</v>
      </c>
      <c r="NYR1794" s="62">
        <v>53131609</v>
      </c>
      <c r="NYS1794" s="62">
        <v>53131609</v>
      </c>
      <c r="NYT1794" s="62">
        <v>53131609</v>
      </c>
      <c r="NYU1794" s="62">
        <v>53131609</v>
      </c>
      <c r="NYV1794" s="62">
        <v>53131609</v>
      </c>
      <c r="NYW1794" s="62">
        <v>53131609</v>
      </c>
      <c r="NYX1794" s="62">
        <v>53131609</v>
      </c>
      <c r="NYY1794" s="62">
        <v>53131609</v>
      </c>
      <c r="NYZ1794" s="62">
        <v>53131609</v>
      </c>
      <c r="NZA1794" s="62">
        <v>53131609</v>
      </c>
      <c r="NZB1794" s="62">
        <v>53131609</v>
      </c>
      <c r="NZC1794" s="62">
        <v>53131609</v>
      </c>
      <c r="NZD1794" s="62">
        <v>53131609</v>
      </c>
      <c r="NZE1794" s="62">
        <v>53131609</v>
      </c>
      <c r="NZF1794" s="62">
        <v>53131609</v>
      </c>
      <c r="NZG1794" s="62">
        <v>53131609</v>
      </c>
      <c r="NZH1794" s="62">
        <v>53131609</v>
      </c>
      <c r="NZI1794" s="62">
        <v>53131609</v>
      </c>
      <c r="NZJ1794" s="62">
        <v>53131609</v>
      </c>
      <c r="NZK1794" s="62">
        <v>53131609</v>
      </c>
      <c r="NZL1794" s="62">
        <v>53131609</v>
      </c>
      <c r="NZM1794" s="62">
        <v>53131609</v>
      </c>
      <c r="NZN1794" s="62">
        <v>53131609</v>
      </c>
      <c r="NZO1794" s="62">
        <v>53131609</v>
      </c>
      <c r="NZP1794" s="62">
        <v>53131609</v>
      </c>
      <c r="NZQ1794" s="62">
        <v>53131609</v>
      </c>
      <c r="NZR1794" s="62">
        <v>53131609</v>
      </c>
      <c r="NZS1794" s="62">
        <v>53131609</v>
      </c>
      <c r="NZT1794" s="62">
        <v>53131609</v>
      </c>
      <c r="NZU1794" s="62">
        <v>53131609</v>
      </c>
      <c r="NZV1794" s="62">
        <v>53131609</v>
      </c>
      <c r="NZW1794" s="62">
        <v>53131609</v>
      </c>
      <c r="NZX1794" s="62">
        <v>53131609</v>
      </c>
      <c r="NZY1794" s="62">
        <v>53131609</v>
      </c>
      <c r="NZZ1794" s="62">
        <v>53131609</v>
      </c>
      <c r="OAA1794" s="62">
        <v>53131609</v>
      </c>
      <c r="OAB1794" s="62">
        <v>53131609</v>
      </c>
      <c r="OAC1794" s="62">
        <v>53131609</v>
      </c>
      <c r="OAD1794" s="62">
        <v>53131609</v>
      </c>
      <c r="OAE1794" s="62">
        <v>53131609</v>
      </c>
      <c r="OAF1794" s="62">
        <v>53131609</v>
      </c>
      <c r="OAG1794" s="62">
        <v>53131609</v>
      </c>
      <c r="OAH1794" s="62">
        <v>53131609</v>
      </c>
      <c r="OAI1794" s="62">
        <v>53131609</v>
      </c>
      <c r="OAJ1794" s="62">
        <v>53131609</v>
      </c>
      <c r="OAK1794" s="62">
        <v>53131609</v>
      </c>
      <c r="OAL1794" s="62">
        <v>53131609</v>
      </c>
      <c r="OAM1794" s="62">
        <v>53131609</v>
      </c>
      <c r="OAN1794" s="62">
        <v>53131609</v>
      </c>
      <c r="OAO1794" s="62">
        <v>53131609</v>
      </c>
      <c r="OAP1794" s="62">
        <v>53131609</v>
      </c>
      <c r="OAQ1794" s="62">
        <v>53131609</v>
      </c>
      <c r="OAR1794" s="62">
        <v>53131609</v>
      </c>
      <c r="OAS1794" s="62">
        <v>53131609</v>
      </c>
      <c r="OAT1794" s="62">
        <v>53131609</v>
      </c>
      <c r="OAU1794" s="62">
        <v>53131609</v>
      </c>
      <c r="OAV1794" s="62">
        <v>53131609</v>
      </c>
      <c r="OAW1794" s="62">
        <v>53131609</v>
      </c>
      <c r="OAX1794" s="62">
        <v>53131609</v>
      </c>
      <c r="OAY1794" s="62">
        <v>53131609</v>
      </c>
      <c r="OAZ1794" s="62">
        <v>53131609</v>
      </c>
      <c r="OBA1794" s="62">
        <v>53131609</v>
      </c>
      <c r="OBB1794" s="62">
        <v>53131609</v>
      </c>
      <c r="OBC1794" s="62">
        <v>53131609</v>
      </c>
      <c r="OBD1794" s="62">
        <v>53131609</v>
      </c>
      <c r="OBE1794" s="62">
        <v>53131609</v>
      </c>
      <c r="OBF1794" s="62">
        <v>53131609</v>
      </c>
      <c r="OBG1794" s="62">
        <v>53131609</v>
      </c>
      <c r="OBH1794" s="62">
        <v>53131609</v>
      </c>
      <c r="OBI1794" s="62">
        <v>53131609</v>
      </c>
      <c r="OBJ1794" s="62">
        <v>53131609</v>
      </c>
      <c r="OBK1794" s="62">
        <v>53131609</v>
      </c>
      <c r="OBL1794" s="62">
        <v>53131609</v>
      </c>
      <c r="OBM1794" s="62">
        <v>53131609</v>
      </c>
      <c r="OBN1794" s="62">
        <v>53131609</v>
      </c>
      <c r="OBO1794" s="62">
        <v>53131609</v>
      </c>
      <c r="OBP1794" s="62">
        <v>53131609</v>
      </c>
      <c r="OBQ1794" s="62">
        <v>53131609</v>
      </c>
      <c r="OBR1794" s="62">
        <v>53131609</v>
      </c>
      <c r="OBS1794" s="62">
        <v>53131609</v>
      </c>
      <c r="OBT1794" s="62">
        <v>53131609</v>
      </c>
      <c r="OBU1794" s="62">
        <v>53131609</v>
      </c>
      <c r="OBV1794" s="62">
        <v>53131609</v>
      </c>
      <c r="OBW1794" s="62">
        <v>53131609</v>
      </c>
      <c r="OBX1794" s="62">
        <v>53131609</v>
      </c>
      <c r="OBY1794" s="62">
        <v>53131609</v>
      </c>
      <c r="OBZ1794" s="62">
        <v>53131609</v>
      </c>
      <c r="OCA1794" s="62">
        <v>53131609</v>
      </c>
      <c r="OCB1794" s="62">
        <v>53131609</v>
      </c>
      <c r="OCC1794" s="62">
        <v>53131609</v>
      </c>
      <c r="OCD1794" s="62">
        <v>53131609</v>
      </c>
      <c r="OCE1794" s="62">
        <v>53131609</v>
      </c>
      <c r="OCF1794" s="62">
        <v>53131609</v>
      </c>
      <c r="OCG1794" s="62">
        <v>53131609</v>
      </c>
      <c r="OCH1794" s="62">
        <v>53131609</v>
      </c>
      <c r="OCI1794" s="62">
        <v>53131609</v>
      </c>
      <c r="OCJ1794" s="62">
        <v>53131609</v>
      </c>
      <c r="OCK1794" s="62">
        <v>53131609</v>
      </c>
      <c r="OCL1794" s="62">
        <v>53131609</v>
      </c>
      <c r="OCM1794" s="62">
        <v>53131609</v>
      </c>
      <c r="OCN1794" s="62">
        <v>53131609</v>
      </c>
      <c r="OCO1794" s="62">
        <v>53131609</v>
      </c>
      <c r="OCP1794" s="62">
        <v>53131609</v>
      </c>
      <c r="OCQ1794" s="62">
        <v>53131609</v>
      </c>
      <c r="OCR1794" s="62">
        <v>53131609</v>
      </c>
      <c r="OCS1794" s="62">
        <v>53131609</v>
      </c>
      <c r="OCT1794" s="62">
        <v>53131609</v>
      </c>
      <c r="OCU1794" s="62">
        <v>53131609</v>
      </c>
      <c r="OCV1794" s="62">
        <v>53131609</v>
      </c>
      <c r="OCW1794" s="62">
        <v>53131609</v>
      </c>
      <c r="OCX1794" s="62">
        <v>53131609</v>
      </c>
      <c r="OCY1794" s="62">
        <v>53131609</v>
      </c>
      <c r="OCZ1794" s="62">
        <v>53131609</v>
      </c>
      <c r="ODA1794" s="62">
        <v>53131609</v>
      </c>
      <c r="ODB1794" s="62">
        <v>53131609</v>
      </c>
      <c r="ODC1794" s="62">
        <v>53131609</v>
      </c>
      <c r="ODD1794" s="62">
        <v>53131609</v>
      </c>
      <c r="ODE1794" s="62">
        <v>53131609</v>
      </c>
      <c r="ODF1794" s="62">
        <v>53131609</v>
      </c>
      <c r="ODG1794" s="62">
        <v>53131609</v>
      </c>
      <c r="ODH1794" s="62">
        <v>53131609</v>
      </c>
      <c r="ODI1794" s="62">
        <v>53131609</v>
      </c>
      <c r="ODJ1794" s="62">
        <v>53131609</v>
      </c>
      <c r="ODK1794" s="62">
        <v>53131609</v>
      </c>
      <c r="ODL1794" s="62">
        <v>53131609</v>
      </c>
      <c r="ODM1794" s="62">
        <v>53131609</v>
      </c>
      <c r="ODN1794" s="62">
        <v>53131609</v>
      </c>
      <c r="ODO1794" s="62">
        <v>53131609</v>
      </c>
      <c r="ODP1794" s="62">
        <v>53131609</v>
      </c>
      <c r="ODQ1794" s="62">
        <v>53131609</v>
      </c>
      <c r="ODR1794" s="62">
        <v>53131609</v>
      </c>
      <c r="ODS1794" s="62">
        <v>53131609</v>
      </c>
      <c r="ODT1794" s="62">
        <v>53131609</v>
      </c>
      <c r="ODU1794" s="62">
        <v>53131609</v>
      </c>
      <c r="ODV1794" s="62">
        <v>53131609</v>
      </c>
      <c r="ODW1794" s="62">
        <v>53131609</v>
      </c>
      <c r="ODX1794" s="62">
        <v>53131609</v>
      </c>
      <c r="ODY1794" s="62">
        <v>53131609</v>
      </c>
      <c r="ODZ1794" s="62">
        <v>53131609</v>
      </c>
      <c r="OEA1794" s="62">
        <v>53131609</v>
      </c>
      <c r="OEB1794" s="62">
        <v>53131609</v>
      </c>
      <c r="OEC1794" s="62">
        <v>53131609</v>
      </c>
      <c r="OED1794" s="62">
        <v>53131609</v>
      </c>
      <c r="OEE1794" s="62">
        <v>53131609</v>
      </c>
      <c r="OEF1794" s="62">
        <v>53131609</v>
      </c>
      <c r="OEG1794" s="62">
        <v>53131609</v>
      </c>
      <c r="OEH1794" s="62">
        <v>53131609</v>
      </c>
      <c r="OEI1794" s="62">
        <v>53131609</v>
      </c>
      <c r="OEJ1794" s="62">
        <v>53131609</v>
      </c>
      <c r="OEK1794" s="62">
        <v>53131609</v>
      </c>
      <c r="OEL1794" s="62">
        <v>53131609</v>
      </c>
      <c r="OEM1794" s="62">
        <v>53131609</v>
      </c>
      <c r="OEN1794" s="62">
        <v>53131609</v>
      </c>
      <c r="OEO1794" s="62">
        <v>53131609</v>
      </c>
      <c r="OEP1794" s="62">
        <v>53131609</v>
      </c>
      <c r="OEQ1794" s="62">
        <v>53131609</v>
      </c>
      <c r="OER1794" s="62">
        <v>53131609</v>
      </c>
      <c r="OES1794" s="62">
        <v>53131609</v>
      </c>
      <c r="OET1794" s="62">
        <v>53131609</v>
      </c>
      <c r="OEU1794" s="62">
        <v>53131609</v>
      </c>
      <c r="OEV1794" s="62">
        <v>53131609</v>
      </c>
      <c r="OEW1794" s="62">
        <v>53131609</v>
      </c>
      <c r="OEX1794" s="62">
        <v>53131609</v>
      </c>
      <c r="OEY1794" s="62">
        <v>53131609</v>
      </c>
      <c r="OEZ1794" s="62">
        <v>53131609</v>
      </c>
      <c r="OFA1794" s="62">
        <v>53131609</v>
      </c>
      <c r="OFB1794" s="62">
        <v>53131609</v>
      </c>
      <c r="OFC1794" s="62">
        <v>53131609</v>
      </c>
      <c r="OFD1794" s="62">
        <v>53131609</v>
      </c>
      <c r="OFE1794" s="62">
        <v>53131609</v>
      </c>
      <c r="OFF1794" s="62">
        <v>53131609</v>
      </c>
      <c r="OFG1794" s="62">
        <v>53131609</v>
      </c>
      <c r="OFH1794" s="62">
        <v>53131609</v>
      </c>
      <c r="OFI1794" s="62">
        <v>53131609</v>
      </c>
      <c r="OFJ1794" s="62">
        <v>53131609</v>
      </c>
      <c r="OFK1794" s="62">
        <v>53131609</v>
      </c>
      <c r="OFL1794" s="62">
        <v>53131609</v>
      </c>
      <c r="OFM1794" s="62">
        <v>53131609</v>
      </c>
      <c r="OFN1794" s="62">
        <v>53131609</v>
      </c>
      <c r="OFO1794" s="62">
        <v>53131609</v>
      </c>
      <c r="OFP1794" s="62">
        <v>53131609</v>
      </c>
      <c r="OFQ1794" s="62">
        <v>53131609</v>
      </c>
      <c r="OFR1794" s="62">
        <v>53131609</v>
      </c>
      <c r="OFS1794" s="62">
        <v>53131609</v>
      </c>
      <c r="OFT1794" s="62">
        <v>53131609</v>
      </c>
      <c r="OFU1794" s="62">
        <v>53131609</v>
      </c>
      <c r="OFV1794" s="62">
        <v>53131609</v>
      </c>
      <c r="OFW1794" s="62">
        <v>53131609</v>
      </c>
      <c r="OFX1794" s="62">
        <v>53131609</v>
      </c>
      <c r="OFY1794" s="62">
        <v>53131609</v>
      </c>
      <c r="OFZ1794" s="62">
        <v>53131609</v>
      </c>
      <c r="OGA1794" s="62">
        <v>53131609</v>
      </c>
      <c r="OGB1794" s="62">
        <v>53131609</v>
      </c>
      <c r="OGC1794" s="62">
        <v>53131609</v>
      </c>
      <c r="OGD1794" s="62">
        <v>53131609</v>
      </c>
      <c r="OGE1794" s="62">
        <v>53131609</v>
      </c>
      <c r="OGF1794" s="62">
        <v>53131609</v>
      </c>
      <c r="OGG1794" s="62">
        <v>53131609</v>
      </c>
      <c r="OGH1794" s="62">
        <v>53131609</v>
      </c>
      <c r="OGI1794" s="62">
        <v>53131609</v>
      </c>
      <c r="OGJ1794" s="62">
        <v>53131609</v>
      </c>
      <c r="OGK1794" s="62">
        <v>53131609</v>
      </c>
      <c r="OGL1794" s="62">
        <v>53131609</v>
      </c>
      <c r="OGM1794" s="62">
        <v>53131609</v>
      </c>
      <c r="OGN1794" s="62">
        <v>53131609</v>
      </c>
      <c r="OGO1794" s="62">
        <v>53131609</v>
      </c>
      <c r="OGP1794" s="62">
        <v>53131609</v>
      </c>
      <c r="OGQ1794" s="62">
        <v>53131609</v>
      </c>
      <c r="OGR1794" s="62">
        <v>53131609</v>
      </c>
      <c r="OGS1794" s="62">
        <v>53131609</v>
      </c>
      <c r="OGT1794" s="62">
        <v>53131609</v>
      </c>
      <c r="OGU1794" s="62">
        <v>53131609</v>
      </c>
      <c r="OGV1794" s="62">
        <v>53131609</v>
      </c>
      <c r="OGW1794" s="62">
        <v>53131609</v>
      </c>
      <c r="OGX1794" s="62">
        <v>53131609</v>
      </c>
      <c r="OGY1794" s="62">
        <v>53131609</v>
      </c>
      <c r="OGZ1794" s="62">
        <v>53131609</v>
      </c>
      <c r="OHA1794" s="62">
        <v>53131609</v>
      </c>
      <c r="OHB1794" s="62">
        <v>53131609</v>
      </c>
      <c r="OHC1794" s="62">
        <v>53131609</v>
      </c>
      <c r="OHD1794" s="62">
        <v>53131609</v>
      </c>
      <c r="OHE1794" s="62">
        <v>53131609</v>
      </c>
      <c r="OHF1794" s="62">
        <v>53131609</v>
      </c>
      <c r="OHG1794" s="62">
        <v>53131609</v>
      </c>
      <c r="OHH1794" s="62">
        <v>53131609</v>
      </c>
      <c r="OHI1794" s="62">
        <v>53131609</v>
      </c>
      <c r="OHJ1794" s="62">
        <v>53131609</v>
      </c>
      <c r="OHK1794" s="62">
        <v>53131609</v>
      </c>
      <c r="OHL1794" s="62">
        <v>53131609</v>
      </c>
      <c r="OHM1794" s="62">
        <v>53131609</v>
      </c>
      <c r="OHN1794" s="62">
        <v>53131609</v>
      </c>
      <c r="OHO1794" s="62">
        <v>53131609</v>
      </c>
      <c r="OHP1794" s="62">
        <v>53131609</v>
      </c>
      <c r="OHQ1794" s="62">
        <v>53131609</v>
      </c>
      <c r="OHR1794" s="62">
        <v>53131609</v>
      </c>
      <c r="OHS1794" s="62">
        <v>53131609</v>
      </c>
      <c r="OHT1794" s="62">
        <v>53131609</v>
      </c>
      <c r="OHU1794" s="62">
        <v>53131609</v>
      </c>
      <c r="OHV1794" s="62">
        <v>53131609</v>
      </c>
      <c r="OHW1794" s="62">
        <v>53131609</v>
      </c>
      <c r="OHX1794" s="62">
        <v>53131609</v>
      </c>
      <c r="OHY1794" s="62">
        <v>53131609</v>
      </c>
      <c r="OHZ1794" s="62">
        <v>53131609</v>
      </c>
      <c r="OIA1794" s="62">
        <v>53131609</v>
      </c>
      <c r="OIB1794" s="62">
        <v>53131609</v>
      </c>
      <c r="OIC1794" s="62">
        <v>53131609</v>
      </c>
      <c r="OID1794" s="62">
        <v>53131609</v>
      </c>
      <c r="OIE1794" s="62">
        <v>53131609</v>
      </c>
      <c r="OIF1794" s="62">
        <v>53131609</v>
      </c>
      <c r="OIG1794" s="62">
        <v>53131609</v>
      </c>
      <c r="OIH1794" s="62">
        <v>53131609</v>
      </c>
      <c r="OII1794" s="62">
        <v>53131609</v>
      </c>
      <c r="OIJ1794" s="62">
        <v>53131609</v>
      </c>
      <c r="OIK1794" s="62">
        <v>53131609</v>
      </c>
      <c r="OIL1794" s="62">
        <v>53131609</v>
      </c>
      <c r="OIM1794" s="62">
        <v>53131609</v>
      </c>
      <c r="OIN1794" s="62">
        <v>53131609</v>
      </c>
      <c r="OIO1794" s="62">
        <v>53131609</v>
      </c>
      <c r="OIP1794" s="62">
        <v>53131609</v>
      </c>
      <c r="OIQ1794" s="62">
        <v>53131609</v>
      </c>
      <c r="OIR1794" s="62">
        <v>53131609</v>
      </c>
      <c r="OIS1794" s="62">
        <v>53131609</v>
      </c>
      <c r="OIT1794" s="62">
        <v>53131609</v>
      </c>
      <c r="OIU1794" s="62">
        <v>53131609</v>
      </c>
      <c r="OIV1794" s="62">
        <v>53131609</v>
      </c>
      <c r="OIW1794" s="62">
        <v>53131609</v>
      </c>
      <c r="OIX1794" s="62">
        <v>53131609</v>
      </c>
      <c r="OIY1794" s="62">
        <v>53131609</v>
      </c>
      <c r="OIZ1794" s="62">
        <v>53131609</v>
      </c>
      <c r="OJA1794" s="62">
        <v>53131609</v>
      </c>
      <c r="OJB1794" s="62">
        <v>53131609</v>
      </c>
      <c r="OJC1794" s="62">
        <v>53131609</v>
      </c>
      <c r="OJD1794" s="62">
        <v>53131609</v>
      </c>
      <c r="OJE1794" s="62">
        <v>53131609</v>
      </c>
      <c r="OJF1794" s="62">
        <v>53131609</v>
      </c>
      <c r="OJG1794" s="62">
        <v>53131609</v>
      </c>
      <c r="OJH1794" s="62">
        <v>53131609</v>
      </c>
      <c r="OJI1794" s="62">
        <v>53131609</v>
      </c>
      <c r="OJJ1794" s="62">
        <v>53131609</v>
      </c>
      <c r="OJK1794" s="62">
        <v>53131609</v>
      </c>
      <c r="OJL1794" s="62">
        <v>53131609</v>
      </c>
      <c r="OJM1794" s="62">
        <v>53131609</v>
      </c>
      <c r="OJN1794" s="62">
        <v>53131609</v>
      </c>
      <c r="OJO1794" s="62">
        <v>53131609</v>
      </c>
      <c r="OJP1794" s="62">
        <v>53131609</v>
      </c>
      <c r="OJQ1794" s="62">
        <v>53131609</v>
      </c>
      <c r="OJR1794" s="62">
        <v>53131609</v>
      </c>
      <c r="OJS1794" s="62">
        <v>53131609</v>
      </c>
      <c r="OJT1794" s="62">
        <v>53131609</v>
      </c>
      <c r="OJU1794" s="62">
        <v>53131609</v>
      </c>
      <c r="OJV1794" s="62">
        <v>53131609</v>
      </c>
      <c r="OJW1794" s="62">
        <v>53131609</v>
      </c>
      <c r="OJX1794" s="62">
        <v>53131609</v>
      </c>
      <c r="OJY1794" s="62">
        <v>53131609</v>
      </c>
      <c r="OJZ1794" s="62">
        <v>53131609</v>
      </c>
      <c r="OKA1794" s="62">
        <v>53131609</v>
      </c>
      <c r="OKB1794" s="62">
        <v>53131609</v>
      </c>
      <c r="OKC1794" s="62">
        <v>53131609</v>
      </c>
      <c r="OKD1794" s="62">
        <v>53131609</v>
      </c>
      <c r="OKE1794" s="62">
        <v>53131609</v>
      </c>
      <c r="OKF1794" s="62">
        <v>53131609</v>
      </c>
      <c r="OKG1794" s="62">
        <v>53131609</v>
      </c>
      <c r="OKH1794" s="62">
        <v>53131609</v>
      </c>
      <c r="OKI1794" s="62">
        <v>53131609</v>
      </c>
      <c r="OKJ1794" s="62">
        <v>53131609</v>
      </c>
      <c r="OKK1794" s="62">
        <v>53131609</v>
      </c>
      <c r="OKL1794" s="62">
        <v>53131609</v>
      </c>
      <c r="OKM1794" s="62">
        <v>53131609</v>
      </c>
      <c r="OKN1794" s="62">
        <v>53131609</v>
      </c>
      <c r="OKO1794" s="62">
        <v>53131609</v>
      </c>
      <c r="OKP1794" s="62">
        <v>53131609</v>
      </c>
      <c r="OKQ1794" s="62">
        <v>53131609</v>
      </c>
      <c r="OKR1794" s="62">
        <v>53131609</v>
      </c>
      <c r="OKS1794" s="62">
        <v>53131609</v>
      </c>
      <c r="OKT1794" s="62">
        <v>53131609</v>
      </c>
      <c r="OKU1794" s="62">
        <v>53131609</v>
      </c>
      <c r="OKV1794" s="62">
        <v>53131609</v>
      </c>
      <c r="OKW1794" s="62">
        <v>53131609</v>
      </c>
      <c r="OKX1794" s="62">
        <v>53131609</v>
      </c>
      <c r="OKY1794" s="62">
        <v>53131609</v>
      </c>
      <c r="OKZ1794" s="62">
        <v>53131609</v>
      </c>
      <c r="OLA1794" s="62">
        <v>53131609</v>
      </c>
      <c r="OLB1794" s="62">
        <v>53131609</v>
      </c>
      <c r="OLC1794" s="62">
        <v>53131609</v>
      </c>
      <c r="OLD1794" s="62">
        <v>53131609</v>
      </c>
      <c r="OLE1794" s="62">
        <v>53131609</v>
      </c>
      <c r="OLF1794" s="62">
        <v>53131609</v>
      </c>
      <c r="OLG1794" s="62">
        <v>53131609</v>
      </c>
      <c r="OLH1794" s="62">
        <v>53131609</v>
      </c>
      <c r="OLI1794" s="62">
        <v>53131609</v>
      </c>
      <c r="OLJ1794" s="62">
        <v>53131609</v>
      </c>
      <c r="OLK1794" s="62">
        <v>53131609</v>
      </c>
      <c r="OLL1794" s="62">
        <v>53131609</v>
      </c>
      <c r="OLM1794" s="62">
        <v>53131609</v>
      </c>
      <c r="OLN1794" s="62">
        <v>53131609</v>
      </c>
      <c r="OLO1794" s="62">
        <v>53131609</v>
      </c>
      <c r="OLP1794" s="62">
        <v>53131609</v>
      </c>
      <c r="OLQ1794" s="62">
        <v>53131609</v>
      </c>
      <c r="OLR1794" s="62">
        <v>53131609</v>
      </c>
      <c r="OLS1794" s="62">
        <v>53131609</v>
      </c>
      <c r="OLT1794" s="62">
        <v>53131609</v>
      </c>
      <c r="OLU1794" s="62">
        <v>53131609</v>
      </c>
      <c r="OLV1794" s="62">
        <v>53131609</v>
      </c>
      <c r="OLW1794" s="62">
        <v>53131609</v>
      </c>
      <c r="OLX1794" s="62">
        <v>53131609</v>
      </c>
      <c r="OLY1794" s="62">
        <v>53131609</v>
      </c>
      <c r="OLZ1794" s="62">
        <v>53131609</v>
      </c>
      <c r="OMA1794" s="62">
        <v>53131609</v>
      </c>
      <c r="OMB1794" s="62">
        <v>53131609</v>
      </c>
      <c r="OMC1794" s="62">
        <v>53131609</v>
      </c>
      <c r="OMD1794" s="62">
        <v>53131609</v>
      </c>
      <c r="OME1794" s="62">
        <v>53131609</v>
      </c>
      <c r="OMF1794" s="62">
        <v>53131609</v>
      </c>
      <c r="OMG1794" s="62">
        <v>53131609</v>
      </c>
      <c r="OMH1794" s="62">
        <v>53131609</v>
      </c>
      <c r="OMI1794" s="62">
        <v>53131609</v>
      </c>
      <c r="OMJ1794" s="62">
        <v>53131609</v>
      </c>
      <c r="OMK1794" s="62">
        <v>53131609</v>
      </c>
      <c r="OML1794" s="62">
        <v>53131609</v>
      </c>
      <c r="OMM1794" s="62">
        <v>53131609</v>
      </c>
      <c r="OMN1794" s="62">
        <v>53131609</v>
      </c>
      <c r="OMO1794" s="62">
        <v>53131609</v>
      </c>
      <c r="OMP1794" s="62">
        <v>53131609</v>
      </c>
      <c r="OMQ1794" s="62">
        <v>53131609</v>
      </c>
      <c r="OMR1794" s="62">
        <v>53131609</v>
      </c>
      <c r="OMS1794" s="62">
        <v>53131609</v>
      </c>
      <c r="OMT1794" s="62">
        <v>53131609</v>
      </c>
      <c r="OMU1794" s="62">
        <v>53131609</v>
      </c>
      <c r="OMV1794" s="62">
        <v>53131609</v>
      </c>
      <c r="OMW1794" s="62">
        <v>53131609</v>
      </c>
      <c r="OMX1794" s="62">
        <v>53131609</v>
      </c>
      <c r="OMY1794" s="62">
        <v>53131609</v>
      </c>
      <c r="OMZ1794" s="62">
        <v>53131609</v>
      </c>
      <c r="ONA1794" s="62">
        <v>53131609</v>
      </c>
      <c r="ONB1794" s="62">
        <v>53131609</v>
      </c>
      <c r="ONC1794" s="62">
        <v>53131609</v>
      </c>
      <c r="OND1794" s="62">
        <v>53131609</v>
      </c>
      <c r="ONE1794" s="62">
        <v>53131609</v>
      </c>
      <c r="ONF1794" s="62">
        <v>53131609</v>
      </c>
      <c r="ONG1794" s="62">
        <v>53131609</v>
      </c>
      <c r="ONH1794" s="62">
        <v>53131609</v>
      </c>
      <c r="ONI1794" s="62">
        <v>53131609</v>
      </c>
      <c r="ONJ1794" s="62">
        <v>53131609</v>
      </c>
      <c r="ONK1794" s="62">
        <v>53131609</v>
      </c>
      <c r="ONL1794" s="62">
        <v>53131609</v>
      </c>
      <c r="ONM1794" s="62">
        <v>53131609</v>
      </c>
      <c r="ONN1794" s="62">
        <v>53131609</v>
      </c>
      <c r="ONO1794" s="62">
        <v>53131609</v>
      </c>
      <c r="ONP1794" s="62">
        <v>53131609</v>
      </c>
      <c r="ONQ1794" s="62">
        <v>53131609</v>
      </c>
      <c r="ONR1794" s="62">
        <v>53131609</v>
      </c>
      <c r="ONS1794" s="62">
        <v>53131609</v>
      </c>
      <c r="ONT1794" s="62">
        <v>53131609</v>
      </c>
      <c r="ONU1794" s="62">
        <v>53131609</v>
      </c>
      <c r="ONV1794" s="62">
        <v>53131609</v>
      </c>
      <c r="ONW1794" s="62">
        <v>53131609</v>
      </c>
      <c r="ONX1794" s="62">
        <v>53131609</v>
      </c>
      <c r="ONY1794" s="62">
        <v>53131609</v>
      </c>
      <c r="ONZ1794" s="62">
        <v>53131609</v>
      </c>
      <c r="OOA1794" s="62">
        <v>53131609</v>
      </c>
      <c r="OOB1794" s="62">
        <v>53131609</v>
      </c>
      <c r="OOC1794" s="62">
        <v>53131609</v>
      </c>
      <c r="OOD1794" s="62">
        <v>53131609</v>
      </c>
      <c r="OOE1794" s="62">
        <v>53131609</v>
      </c>
      <c r="OOF1794" s="62">
        <v>53131609</v>
      </c>
      <c r="OOG1794" s="62">
        <v>53131609</v>
      </c>
      <c r="OOH1794" s="62">
        <v>53131609</v>
      </c>
      <c r="OOI1794" s="62">
        <v>53131609</v>
      </c>
      <c r="OOJ1794" s="62">
        <v>53131609</v>
      </c>
      <c r="OOK1794" s="62">
        <v>53131609</v>
      </c>
      <c r="OOL1794" s="62">
        <v>53131609</v>
      </c>
      <c r="OOM1794" s="62">
        <v>53131609</v>
      </c>
      <c r="OON1794" s="62">
        <v>53131609</v>
      </c>
      <c r="OOO1794" s="62">
        <v>53131609</v>
      </c>
      <c r="OOP1794" s="62">
        <v>53131609</v>
      </c>
      <c r="OOQ1794" s="62">
        <v>53131609</v>
      </c>
      <c r="OOR1794" s="62">
        <v>53131609</v>
      </c>
      <c r="OOS1794" s="62">
        <v>53131609</v>
      </c>
      <c r="OOT1794" s="62">
        <v>53131609</v>
      </c>
      <c r="OOU1794" s="62">
        <v>53131609</v>
      </c>
      <c r="OOV1794" s="62">
        <v>53131609</v>
      </c>
      <c r="OOW1794" s="62">
        <v>53131609</v>
      </c>
      <c r="OOX1794" s="62">
        <v>53131609</v>
      </c>
      <c r="OOY1794" s="62">
        <v>53131609</v>
      </c>
      <c r="OOZ1794" s="62">
        <v>53131609</v>
      </c>
      <c r="OPA1794" s="62">
        <v>53131609</v>
      </c>
      <c r="OPB1794" s="62">
        <v>53131609</v>
      </c>
      <c r="OPC1794" s="62">
        <v>53131609</v>
      </c>
      <c r="OPD1794" s="62">
        <v>53131609</v>
      </c>
      <c r="OPE1794" s="62">
        <v>53131609</v>
      </c>
      <c r="OPF1794" s="62">
        <v>53131609</v>
      </c>
      <c r="OPG1794" s="62">
        <v>53131609</v>
      </c>
      <c r="OPH1794" s="62">
        <v>53131609</v>
      </c>
      <c r="OPI1794" s="62">
        <v>53131609</v>
      </c>
      <c r="OPJ1794" s="62">
        <v>53131609</v>
      </c>
      <c r="OPK1794" s="62">
        <v>53131609</v>
      </c>
      <c r="OPL1794" s="62">
        <v>53131609</v>
      </c>
      <c r="OPM1794" s="62">
        <v>53131609</v>
      </c>
      <c r="OPN1794" s="62">
        <v>53131609</v>
      </c>
      <c r="OPO1794" s="62">
        <v>53131609</v>
      </c>
      <c r="OPP1794" s="62">
        <v>53131609</v>
      </c>
      <c r="OPQ1794" s="62">
        <v>53131609</v>
      </c>
      <c r="OPR1794" s="62">
        <v>53131609</v>
      </c>
      <c r="OPS1794" s="62">
        <v>53131609</v>
      </c>
      <c r="OPT1794" s="62">
        <v>53131609</v>
      </c>
      <c r="OPU1794" s="62">
        <v>53131609</v>
      </c>
      <c r="OPV1794" s="62">
        <v>53131609</v>
      </c>
      <c r="OPW1794" s="62">
        <v>53131609</v>
      </c>
      <c r="OPX1794" s="62">
        <v>53131609</v>
      </c>
      <c r="OPY1794" s="62">
        <v>53131609</v>
      </c>
      <c r="OPZ1794" s="62">
        <v>53131609</v>
      </c>
      <c r="OQA1794" s="62">
        <v>53131609</v>
      </c>
      <c r="OQB1794" s="62">
        <v>53131609</v>
      </c>
      <c r="OQC1794" s="62">
        <v>53131609</v>
      </c>
      <c r="OQD1794" s="62">
        <v>53131609</v>
      </c>
      <c r="OQE1794" s="62">
        <v>53131609</v>
      </c>
      <c r="OQF1794" s="62">
        <v>53131609</v>
      </c>
      <c r="OQG1794" s="62">
        <v>53131609</v>
      </c>
      <c r="OQH1794" s="62">
        <v>53131609</v>
      </c>
      <c r="OQI1794" s="62">
        <v>53131609</v>
      </c>
      <c r="OQJ1794" s="62">
        <v>53131609</v>
      </c>
      <c r="OQK1794" s="62">
        <v>53131609</v>
      </c>
      <c r="OQL1794" s="62">
        <v>53131609</v>
      </c>
      <c r="OQM1794" s="62">
        <v>53131609</v>
      </c>
      <c r="OQN1794" s="62">
        <v>53131609</v>
      </c>
      <c r="OQO1794" s="62">
        <v>53131609</v>
      </c>
      <c r="OQP1794" s="62">
        <v>53131609</v>
      </c>
      <c r="OQQ1794" s="62">
        <v>53131609</v>
      </c>
      <c r="OQR1794" s="62">
        <v>53131609</v>
      </c>
      <c r="OQS1794" s="62">
        <v>53131609</v>
      </c>
      <c r="OQT1794" s="62">
        <v>53131609</v>
      </c>
      <c r="OQU1794" s="62">
        <v>53131609</v>
      </c>
      <c r="OQV1794" s="62">
        <v>53131609</v>
      </c>
      <c r="OQW1794" s="62">
        <v>53131609</v>
      </c>
      <c r="OQX1794" s="62">
        <v>53131609</v>
      </c>
      <c r="OQY1794" s="62">
        <v>53131609</v>
      </c>
      <c r="OQZ1794" s="62">
        <v>53131609</v>
      </c>
      <c r="ORA1794" s="62">
        <v>53131609</v>
      </c>
      <c r="ORB1794" s="62">
        <v>53131609</v>
      </c>
      <c r="ORC1794" s="62">
        <v>53131609</v>
      </c>
      <c r="ORD1794" s="62">
        <v>53131609</v>
      </c>
      <c r="ORE1794" s="62">
        <v>53131609</v>
      </c>
      <c r="ORF1794" s="62">
        <v>53131609</v>
      </c>
      <c r="ORG1794" s="62">
        <v>53131609</v>
      </c>
      <c r="ORH1794" s="62">
        <v>53131609</v>
      </c>
      <c r="ORI1794" s="62">
        <v>53131609</v>
      </c>
      <c r="ORJ1794" s="62">
        <v>53131609</v>
      </c>
      <c r="ORK1794" s="62">
        <v>53131609</v>
      </c>
      <c r="ORL1794" s="62">
        <v>53131609</v>
      </c>
      <c r="ORM1794" s="62">
        <v>53131609</v>
      </c>
      <c r="ORN1794" s="62">
        <v>53131609</v>
      </c>
      <c r="ORO1794" s="62">
        <v>53131609</v>
      </c>
      <c r="ORP1794" s="62">
        <v>53131609</v>
      </c>
      <c r="ORQ1794" s="62">
        <v>53131609</v>
      </c>
      <c r="ORR1794" s="62">
        <v>53131609</v>
      </c>
      <c r="ORS1794" s="62">
        <v>53131609</v>
      </c>
      <c r="ORT1794" s="62">
        <v>53131609</v>
      </c>
      <c r="ORU1794" s="62">
        <v>53131609</v>
      </c>
      <c r="ORV1794" s="62">
        <v>53131609</v>
      </c>
      <c r="ORW1794" s="62">
        <v>53131609</v>
      </c>
      <c r="ORX1794" s="62">
        <v>53131609</v>
      </c>
      <c r="ORY1794" s="62">
        <v>53131609</v>
      </c>
      <c r="ORZ1794" s="62">
        <v>53131609</v>
      </c>
      <c r="OSA1794" s="62">
        <v>53131609</v>
      </c>
      <c r="OSB1794" s="62">
        <v>53131609</v>
      </c>
      <c r="OSC1794" s="62">
        <v>53131609</v>
      </c>
      <c r="OSD1794" s="62">
        <v>53131609</v>
      </c>
      <c r="OSE1794" s="62">
        <v>53131609</v>
      </c>
      <c r="OSF1794" s="62">
        <v>53131609</v>
      </c>
      <c r="OSG1794" s="62">
        <v>53131609</v>
      </c>
      <c r="OSH1794" s="62">
        <v>53131609</v>
      </c>
      <c r="OSI1794" s="62">
        <v>53131609</v>
      </c>
      <c r="OSJ1794" s="62">
        <v>53131609</v>
      </c>
      <c r="OSK1794" s="62">
        <v>53131609</v>
      </c>
      <c r="OSL1794" s="62">
        <v>53131609</v>
      </c>
      <c r="OSM1794" s="62">
        <v>53131609</v>
      </c>
      <c r="OSN1794" s="62">
        <v>53131609</v>
      </c>
      <c r="OSO1794" s="62">
        <v>53131609</v>
      </c>
      <c r="OSP1794" s="62">
        <v>53131609</v>
      </c>
      <c r="OSQ1794" s="62">
        <v>53131609</v>
      </c>
      <c r="OSR1794" s="62">
        <v>53131609</v>
      </c>
      <c r="OSS1794" s="62">
        <v>53131609</v>
      </c>
      <c r="OST1794" s="62">
        <v>53131609</v>
      </c>
      <c r="OSU1794" s="62">
        <v>53131609</v>
      </c>
      <c r="OSV1794" s="62">
        <v>53131609</v>
      </c>
      <c r="OSW1794" s="62">
        <v>53131609</v>
      </c>
      <c r="OSX1794" s="62">
        <v>53131609</v>
      </c>
      <c r="OSY1794" s="62">
        <v>53131609</v>
      </c>
      <c r="OSZ1794" s="62">
        <v>53131609</v>
      </c>
      <c r="OTA1794" s="62">
        <v>53131609</v>
      </c>
      <c r="OTB1794" s="62">
        <v>53131609</v>
      </c>
      <c r="OTC1794" s="62">
        <v>53131609</v>
      </c>
      <c r="OTD1794" s="62">
        <v>53131609</v>
      </c>
      <c r="OTE1794" s="62">
        <v>53131609</v>
      </c>
      <c r="OTF1794" s="62">
        <v>53131609</v>
      </c>
      <c r="OTG1794" s="62">
        <v>53131609</v>
      </c>
      <c r="OTH1794" s="62">
        <v>53131609</v>
      </c>
      <c r="OTI1794" s="62">
        <v>53131609</v>
      </c>
      <c r="OTJ1794" s="62">
        <v>53131609</v>
      </c>
      <c r="OTK1794" s="62">
        <v>53131609</v>
      </c>
      <c r="OTL1794" s="62">
        <v>53131609</v>
      </c>
      <c r="OTM1794" s="62">
        <v>53131609</v>
      </c>
      <c r="OTN1794" s="62">
        <v>53131609</v>
      </c>
      <c r="OTO1794" s="62">
        <v>53131609</v>
      </c>
      <c r="OTP1794" s="62">
        <v>53131609</v>
      </c>
      <c r="OTQ1794" s="62">
        <v>53131609</v>
      </c>
      <c r="OTR1794" s="62">
        <v>53131609</v>
      </c>
      <c r="OTS1794" s="62">
        <v>53131609</v>
      </c>
      <c r="OTT1794" s="62">
        <v>53131609</v>
      </c>
      <c r="OTU1794" s="62">
        <v>53131609</v>
      </c>
      <c r="OTV1794" s="62">
        <v>53131609</v>
      </c>
      <c r="OTW1794" s="62">
        <v>53131609</v>
      </c>
      <c r="OTX1794" s="62">
        <v>53131609</v>
      </c>
      <c r="OTY1794" s="62">
        <v>53131609</v>
      </c>
      <c r="OTZ1794" s="62">
        <v>53131609</v>
      </c>
      <c r="OUA1794" s="62">
        <v>53131609</v>
      </c>
      <c r="OUB1794" s="62">
        <v>53131609</v>
      </c>
      <c r="OUC1794" s="62">
        <v>53131609</v>
      </c>
      <c r="OUD1794" s="62">
        <v>53131609</v>
      </c>
      <c r="OUE1794" s="62">
        <v>53131609</v>
      </c>
      <c r="OUF1794" s="62">
        <v>53131609</v>
      </c>
      <c r="OUG1794" s="62">
        <v>53131609</v>
      </c>
      <c r="OUH1794" s="62">
        <v>53131609</v>
      </c>
      <c r="OUI1794" s="62">
        <v>53131609</v>
      </c>
      <c r="OUJ1794" s="62">
        <v>53131609</v>
      </c>
      <c r="OUK1794" s="62">
        <v>53131609</v>
      </c>
      <c r="OUL1794" s="62">
        <v>53131609</v>
      </c>
      <c r="OUM1794" s="62">
        <v>53131609</v>
      </c>
      <c r="OUN1794" s="62">
        <v>53131609</v>
      </c>
      <c r="OUO1794" s="62">
        <v>53131609</v>
      </c>
      <c r="OUP1794" s="62">
        <v>53131609</v>
      </c>
      <c r="OUQ1794" s="62">
        <v>53131609</v>
      </c>
      <c r="OUR1794" s="62">
        <v>53131609</v>
      </c>
      <c r="OUS1794" s="62">
        <v>53131609</v>
      </c>
      <c r="OUT1794" s="62">
        <v>53131609</v>
      </c>
      <c r="OUU1794" s="62">
        <v>53131609</v>
      </c>
      <c r="OUV1794" s="62">
        <v>53131609</v>
      </c>
      <c r="OUW1794" s="62">
        <v>53131609</v>
      </c>
      <c r="OUX1794" s="62">
        <v>53131609</v>
      </c>
      <c r="OUY1794" s="62">
        <v>53131609</v>
      </c>
      <c r="OUZ1794" s="62">
        <v>53131609</v>
      </c>
      <c r="OVA1794" s="62">
        <v>53131609</v>
      </c>
      <c r="OVB1794" s="62">
        <v>53131609</v>
      </c>
      <c r="OVC1794" s="62">
        <v>53131609</v>
      </c>
      <c r="OVD1794" s="62">
        <v>53131609</v>
      </c>
      <c r="OVE1794" s="62">
        <v>53131609</v>
      </c>
      <c r="OVF1794" s="62">
        <v>53131609</v>
      </c>
      <c r="OVG1794" s="62">
        <v>53131609</v>
      </c>
      <c r="OVH1794" s="62">
        <v>53131609</v>
      </c>
      <c r="OVI1794" s="62">
        <v>53131609</v>
      </c>
      <c r="OVJ1794" s="62">
        <v>53131609</v>
      </c>
      <c r="OVK1794" s="62">
        <v>53131609</v>
      </c>
      <c r="OVL1794" s="62">
        <v>53131609</v>
      </c>
      <c r="OVM1794" s="62">
        <v>53131609</v>
      </c>
      <c r="OVN1794" s="62">
        <v>53131609</v>
      </c>
      <c r="OVO1794" s="62">
        <v>53131609</v>
      </c>
      <c r="OVP1794" s="62">
        <v>53131609</v>
      </c>
      <c r="OVQ1794" s="62">
        <v>53131609</v>
      </c>
      <c r="OVR1794" s="62">
        <v>53131609</v>
      </c>
      <c r="OVS1794" s="62">
        <v>53131609</v>
      </c>
      <c r="OVT1794" s="62">
        <v>53131609</v>
      </c>
      <c r="OVU1794" s="62">
        <v>53131609</v>
      </c>
      <c r="OVV1794" s="62">
        <v>53131609</v>
      </c>
      <c r="OVW1794" s="62">
        <v>53131609</v>
      </c>
      <c r="OVX1794" s="62">
        <v>53131609</v>
      </c>
      <c r="OVY1794" s="62">
        <v>53131609</v>
      </c>
      <c r="OVZ1794" s="62">
        <v>53131609</v>
      </c>
      <c r="OWA1794" s="62">
        <v>53131609</v>
      </c>
      <c r="OWB1794" s="62">
        <v>53131609</v>
      </c>
      <c r="OWC1794" s="62">
        <v>53131609</v>
      </c>
      <c r="OWD1794" s="62">
        <v>53131609</v>
      </c>
      <c r="OWE1794" s="62">
        <v>53131609</v>
      </c>
      <c r="OWF1794" s="62">
        <v>53131609</v>
      </c>
      <c r="OWG1794" s="62">
        <v>53131609</v>
      </c>
      <c r="OWH1794" s="62">
        <v>53131609</v>
      </c>
      <c r="OWI1794" s="62">
        <v>53131609</v>
      </c>
      <c r="OWJ1794" s="62">
        <v>53131609</v>
      </c>
      <c r="OWK1794" s="62">
        <v>53131609</v>
      </c>
      <c r="OWL1794" s="62">
        <v>53131609</v>
      </c>
      <c r="OWM1794" s="62">
        <v>53131609</v>
      </c>
      <c r="OWN1794" s="62">
        <v>53131609</v>
      </c>
      <c r="OWO1794" s="62">
        <v>53131609</v>
      </c>
      <c r="OWP1794" s="62">
        <v>53131609</v>
      </c>
      <c r="OWQ1794" s="62">
        <v>53131609</v>
      </c>
      <c r="OWR1794" s="62">
        <v>53131609</v>
      </c>
      <c r="OWS1794" s="62">
        <v>53131609</v>
      </c>
      <c r="OWT1794" s="62">
        <v>53131609</v>
      </c>
      <c r="OWU1794" s="62">
        <v>53131609</v>
      </c>
      <c r="OWV1794" s="62">
        <v>53131609</v>
      </c>
      <c r="OWW1794" s="62">
        <v>53131609</v>
      </c>
      <c r="OWX1794" s="62">
        <v>53131609</v>
      </c>
      <c r="OWY1794" s="62">
        <v>53131609</v>
      </c>
      <c r="OWZ1794" s="62">
        <v>53131609</v>
      </c>
      <c r="OXA1794" s="62">
        <v>53131609</v>
      </c>
      <c r="OXB1794" s="62">
        <v>53131609</v>
      </c>
      <c r="OXC1794" s="62">
        <v>53131609</v>
      </c>
      <c r="OXD1794" s="62">
        <v>53131609</v>
      </c>
      <c r="OXE1794" s="62">
        <v>53131609</v>
      </c>
      <c r="OXF1794" s="62">
        <v>53131609</v>
      </c>
      <c r="OXG1794" s="62">
        <v>53131609</v>
      </c>
      <c r="OXH1794" s="62">
        <v>53131609</v>
      </c>
      <c r="OXI1794" s="62">
        <v>53131609</v>
      </c>
      <c r="OXJ1794" s="62">
        <v>53131609</v>
      </c>
      <c r="OXK1794" s="62">
        <v>53131609</v>
      </c>
      <c r="OXL1794" s="62">
        <v>53131609</v>
      </c>
      <c r="OXM1794" s="62">
        <v>53131609</v>
      </c>
      <c r="OXN1794" s="62">
        <v>53131609</v>
      </c>
      <c r="OXO1794" s="62">
        <v>53131609</v>
      </c>
      <c r="OXP1794" s="62">
        <v>53131609</v>
      </c>
      <c r="OXQ1794" s="62">
        <v>53131609</v>
      </c>
      <c r="OXR1794" s="62">
        <v>53131609</v>
      </c>
      <c r="OXS1794" s="62">
        <v>53131609</v>
      </c>
      <c r="OXT1794" s="62">
        <v>53131609</v>
      </c>
      <c r="OXU1794" s="62">
        <v>53131609</v>
      </c>
      <c r="OXV1794" s="62">
        <v>53131609</v>
      </c>
      <c r="OXW1794" s="62">
        <v>53131609</v>
      </c>
      <c r="OXX1794" s="62">
        <v>53131609</v>
      </c>
      <c r="OXY1794" s="62">
        <v>53131609</v>
      </c>
      <c r="OXZ1794" s="62">
        <v>53131609</v>
      </c>
      <c r="OYA1794" s="62">
        <v>53131609</v>
      </c>
      <c r="OYB1794" s="62">
        <v>53131609</v>
      </c>
      <c r="OYC1794" s="62">
        <v>53131609</v>
      </c>
      <c r="OYD1794" s="62">
        <v>53131609</v>
      </c>
      <c r="OYE1794" s="62">
        <v>53131609</v>
      </c>
      <c r="OYF1794" s="62">
        <v>53131609</v>
      </c>
      <c r="OYG1794" s="62">
        <v>53131609</v>
      </c>
      <c r="OYH1794" s="62">
        <v>53131609</v>
      </c>
      <c r="OYI1794" s="62">
        <v>53131609</v>
      </c>
      <c r="OYJ1794" s="62">
        <v>53131609</v>
      </c>
      <c r="OYK1794" s="62">
        <v>53131609</v>
      </c>
      <c r="OYL1794" s="62">
        <v>53131609</v>
      </c>
      <c r="OYM1794" s="62">
        <v>53131609</v>
      </c>
      <c r="OYN1794" s="62">
        <v>53131609</v>
      </c>
      <c r="OYO1794" s="62">
        <v>53131609</v>
      </c>
      <c r="OYP1794" s="62">
        <v>53131609</v>
      </c>
      <c r="OYQ1794" s="62">
        <v>53131609</v>
      </c>
      <c r="OYR1794" s="62">
        <v>53131609</v>
      </c>
      <c r="OYS1794" s="62">
        <v>53131609</v>
      </c>
      <c r="OYT1794" s="62">
        <v>53131609</v>
      </c>
      <c r="OYU1794" s="62">
        <v>53131609</v>
      </c>
      <c r="OYV1794" s="62">
        <v>53131609</v>
      </c>
      <c r="OYW1794" s="62">
        <v>53131609</v>
      </c>
      <c r="OYX1794" s="62">
        <v>53131609</v>
      </c>
      <c r="OYY1794" s="62">
        <v>53131609</v>
      </c>
      <c r="OYZ1794" s="62">
        <v>53131609</v>
      </c>
      <c r="OZA1794" s="62">
        <v>53131609</v>
      </c>
      <c r="OZB1794" s="62">
        <v>53131609</v>
      </c>
      <c r="OZC1794" s="62">
        <v>53131609</v>
      </c>
      <c r="OZD1794" s="62">
        <v>53131609</v>
      </c>
      <c r="OZE1794" s="62">
        <v>53131609</v>
      </c>
      <c r="OZF1794" s="62">
        <v>53131609</v>
      </c>
      <c r="OZG1794" s="62">
        <v>53131609</v>
      </c>
      <c r="OZH1794" s="62">
        <v>53131609</v>
      </c>
      <c r="OZI1794" s="62">
        <v>53131609</v>
      </c>
      <c r="OZJ1794" s="62">
        <v>53131609</v>
      </c>
      <c r="OZK1794" s="62">
        <v>53131609</v>
      </c>
      <c r="OZL1794" s="62">
        <v>53131609</v>
      </c>
      <c r="OZM1794" s="62">
        <v>53131609</v>
      </c>
      <c r="OZN1794" s="62">
        <v>53131609</v>
      </c>
      <c r="OZO1794" s="62">
        <v>53131609</v>
      </c>
      <c r="OZP1794" s="62">
        <v>53131609</v>
      </c>
      <c r="OZQ1794" s="62">
        <v>53131609</v>
      </c>
      <c r="OZR1794" s="62">
        <v>53131609</v>
      </c>
      <c r="OZS1794" s="62">
        <v>53131609</v>
      </c>
      <c r="OZT1794" s="62">
        <v>53131609</v>
      </c>
      <c r="OZU1794" s="62">
        <v>53131609</v>
      </c>
      <c r="OZV1794" s="62">
        <v>53131609</v>
      </c>
      <c r="OZW1794" s="62">
        <v>53131609</v>
      </c>
      <c r="OZX1794" s="62">
        <v>53131609</v>
      </c>
      <c r="OZY1794" s="62">
        <v>53131609</v>
      </c>
      <c r="OZZ1794" s="62">
        <v>53131609</v>
      </c>
      <c r="PAA1794" s="62">
        <v>53131609</v>
      </c>
      <c r="PAB1794" s="62">
        <v>53131609</v>
      </c>
      <c r="PAC1794" s="62">
        <v>53131609</v>
      </c>
      <c r="PAD1794" s="62">
        <v>53131609</v>
      </c>
      <c r="PAE1794" s="62">
        <v>53131609</v>
      </c>
      <c r="PAF1794" s="62">
        <v>53131609</v>
      </c>
      <c r="PAG1794" s="62">
        <v>53131609</v>
      </c>
      <c r="PAH1794" s="62">
        <v>53131609</v>
      </c>
      <c r="PAI1794" s="62">
        <v>53131609</v>
      </c>
      <c r="PAJ1794" s="62">
        <v>53131609</v>
      </c>
      <c r="PAK1794" s="62">
        <v>53131609</v>
      </c>
      <c r="PAL1794" s="62">
        <v>53131609</v>
      </c>
      <c r="PAM1794" s="62">
        <v>53131609</v>
      </c>
      <c r="PAN1794" s="62">
        <v>53131609</v>
      </c>
      <c r="PAO1794" s="62">
        <v>53131609</v>
      </c>
      <c r="PAP1794" s="62">
        <v>53131609</v>
      </c>
      <c r="PAQ1794" s="62">
        <v>53131609</v>
      </c>
      <c r="PAR1794" s="62">
        <v>53131609</v>
      </c>
      <c r="PAS1794" s="62">
        <v>53131609</v>
      </c>
      <c r="PAT1794" s="62">
        <v>53131609</v>
      </c>
      <c r="PAU1794" s="62">
        <v>53131609</v>
      </c>
      <c r="PAV1794" s="62">
        <v>53131609</v>
      </c>
      <c r="PAW1794" s="62">
        <v>53131609</v>
      </c>
      <c r="PAX1794" s="62">
        <v>53131609</v>
      </c>
      <c r="PAY1794" s="62">
        <v>53131609</v>
      </c>
      <c r="PAZ1794" s="62">
        <v>53131609</v>
      </c>
      <c r="PBA1794" s="62">
        <v>53131609</v>
      </c>
      <c r="PBB1794" s="62">
        <v>53131609</v>
      </c>
      <c r="PBC1794" s="62">
        <v>53131609</v>
      </c>
      <c r="PBD1794" s="62">
        <v>53131609</v>
      </c>
      <c r="PBE1794" s="62">
        <v>53131609</v>
      </c>
      <c r="PBF1794" s="62">
        <v>53131609</v>
      </c>
      <c r="PBG1794" s="62">
        <v>53131609</v>
      </c>
      <c r="PBH1794" s="62">
        <v>53131609</v>
      </c>
      <c r="PBI1794" s="62">
        <v>53131609</v>
      </c>
      <c r="PBJ1794" s="62">
        <v>53131609</v>
      </c>
      <c r="PBK1794" s="62">
        <v>53131609</v>
      </c>
      <c r="PBL1794" s="62">
        <v>53131609</v>
      </c>
      <c r="PBM1794" s="62">
        <v>53131609</v>
      </c>
      <c r="PBN1794" s="62">
        <v>53131609</v>
      </c>
      <c r="PBO1794" s="62">
        <v>53131609</v>
      </c>
      <c r="PBP1794" s="62">
        <v>53131609</v>
      </c>
      <c r="PBQ1794" s="62">
        <v>53131609</v>
      </c>
      <c r="PBR1794" s="62">
        <v>53131609</v>
      </c>
      <c r="PBS1794" s="62">
        <v>53131609</v>
      </c>
      <c r="PBT1794" s="62">
        <v>53131609</v>
      </c>
      <c r="PBU1794" s="62">
        <v>53131609</v>
      </c>
      <c r="PBV1794" s="62">
        <v>53131609</v>
      </c>
      <c r="PBW1794" s="62">
        <v>53131609</v>
      </c>
      <c r="PBX1794" s="62">
        <v>53131609</v>
      </c>
      <c r="PBY1794" s="62">
        <v>53131609</v>
      </c>
      <c r="PBZ1794" s="62">
        <v>53131609</v>
      </c>
      <c r="PCA1794" s="62">
        <v>53131609</v>
      </c>
      <c r="PCB1794" s="62">
        <v>53131609</v>
      </c>
      <c r="PCC1794" s="62">
        <v>53131609</v>
      </c>
      <c r="PCD1794" s="62">
        <v>53131609</v>
      </c>
      <c r="PCE1794" s="62">
        <v>53131609</v>
      </c>
      <c r="PCF1794" s="62">
        <v>53131609</v>
      </c>
      <c r="PCG1794" s="62">
        <v>53131609</v>
      </c>
      <c r="PCH1794" s="62">
        <v>53131609</v>
      </c>
      <c r="PCI1794" s="62">
        <v>53131609</v>
      </c>
      <c r="PCJ1794" s="62">
        <v>53131609</v>
      </c>
      <c r="PCK1794" s="62">
        <v>53131609</v>
      </c>
      <c r="PCL1794" s="62">
        <v>53131609</v>
      </c>
      <c r="PCM1794" s="62">
        <v>53131609</v>
      </c>
      <c r="PCN1794" s="62">
        <v>53131609</v>
      </c>
      <c r="PCO1794" s="62">
        <v>53131609</v>
      </c>
      <c r="PCP1794" s="62">
        <v>53131609</v>
      </c>
      <c r="PCQ1794" s="62">
        <v>53131609</v>
      </c>
      <c r="PCR1794" s="62">
        <v>53131609</v>
      </c>
      <c r="PCS1794" s="62">
        <v>53131609</v>
      </c>
      <c r="PCT1794" s="62">
        <v>53131609</v>
      </c>
      <c r="PCU1794" s="62">
        <v>53131609</v>
      </c>
      <c r="PCV1794" s="62">
        <v>53131609</v>
      </c>
      <c r="PCW1794" s="62">
        <v>53131609</v>
      </c>
      <c r="PCX1794" s="62">
        <v>53131609</v>
      </c>
      <c r="PCY1794" s="62">
        <v>53131609</v>
      </c>
      <c r="PCZ1794" s="62">
        <v>53131609</v>
      </c>
      <c r="PDA1794" s="62">
        <v>53131609</v>
      </c>
      <c r="PDB1794" s="62">
        <v>53131609</v>
      </c>
      <c r="PDC1794" s="62">
        <v>53131609</v>
      </c>
      <c r="PDD1794" s="62">
        <v>53131609</v>
      </c>
      <c r="PDE1794" s="62">
        <v>53131609</v>
      </c>
      <c r="PDF1794" s="62">
        <v>53131609</v>
      </c>
      <c r="PDG1794" s="62">
        <v>53131609</v>
      </c>
      <c r="PDH1794" s="62">
        <v>53131609</v>
      </c>
      <c r="PDI1794" s="62">
        <v>53131609</v>
      </c>
      <c r="PDJ1794" s="62">
        <v>53131609</v>
      </c>
      <c r="PDK1794" s="62">
        <v>53131609</v>
      </c>
      <c r="PDL1794" s="62">
        <v>53131609</v>
      </c>
      <c r="PDM1794" s="62">
        <v>53131609</v>
      </c>
      <c r="PDN1794" s="62">
        <v>53131609</v>
      </c>
      <c r="PDO1794" s="62">
        <v>53131609</v>
      </c>
      <c r="PDP1794" s="62">
        <v>53131609</v>
      </c>
      <c r="PDQ1794" s="62">
        <v>53131609</v>
      </c>
      <c r="PDR1794" s="62">
        <v>53131609</v>
      </c>
      <c r="PDS1794" s="62">
        <v>53131609</v>
      </c>
      <c r="PDT1794" s="62">
        <v>53131609</v>
      </c>
      <c r="PDU1794" s="62">
        <v>53131609</v>
      </c>
      <c r="PDV1794" s="62">
        <v>53131609</v>
      </c>
      <c r="PDW1794" s="62">
        <v>53131609</v>
      </c>
      <c r="PDX1794" s="62">
        <v>53131609</v>
      </c>
      <c r="PDY1794" s="62">
        <v>53131609</v>
      </c>
      <c r="PDZ1794" s="62">
        <v>53131609</v>
      </c>
      <c r="PEA1794" s="62">
        <v>53131609</v>
      </c>
      <c r="PEB1794" s="62">
        <v>53131609</v>
      </c>
      <c r="PEC1794" s="62">
        <v>53131609</v>
      </c>
      <c r="PED1794" s="62">
        <v>53131609</v>
      </c>
      <c r="PEE1794" s="62">
        <v>53131609</v>
      </c>
      <c r="PEF1794" s="62">
        <v>53131609</v>
      </c>
      <c r="PEG1794" s="62">
        <v>53131609</v>
      </c>
      <c r="PEH1794" s="62">
        <v>53131609</v>
      </c>
      <c r="PEI1794" s="62">
        <v>53131609</v>
      </c>
      <c r="PEJ1794" s="62">
        <v>53131609</v>
      </c>
      <c r="PEK1794" s="62">
        <v>53131609</v>
      </c>
      <c r="PEL1794" s="62">
        <v>53131609</v>
      </c>
      <c r="PEM1794" s="62">
        <v>53131609</v>
      </c>
      <c r="PEN1794" s="62">
        <v>53131609</v>
      </c>
      <c r="PEO1794" s="62">
        <v>53131609</v>
      </c>
      <c r="PEP1794" s="62">
        <v>53131609</v>
      </c>
      <c r="PEQ1794" s="62">
        <v>53131609</v>
      </c>
      <c r="PER1794" s="62">
        <v>53131609</v>
      </c>
      <c r="PES1794" s="62">
        <v>53131609</v>
      </c>
      <c r="PET1794" s="62">
        <v>53131609</v>
      </c>
      <c r="PEU1794" s="62">
        <v>53131609</v>
      </c>
      <c r="PEV1794" s="62">
        <v>53131609</v>
      </c>
      <c r="PEW1794" s="62">
        <v>53131609</v>
      </c>
      <c r="PEX1794" s="62">
        <v>53131609</v>
      </c>
      <c r="PEY1794" s="62">
        <v>53131609</v>
      </c>
      <c r="PEZ1794" s="62">
        <v>53131609</v>
      </c>
      <c r="PFA1794" s="62">
        <v>53131609</v>
      </c>
      <c r="PFB1794" s="62">
        <v>53131609</v>
      </c>
      <c r="PFC1794" s="62">
        <v>53131609</v>
      </c>
      <c r="PFD1794" s="62">
        <v>53131609</v>
      </c>
      <c r="PFE1794" s="62">
        <v>53131609</v>
      </c>
      <c r="PFF1794" s="62">
        <v>53131609</v>
      </c>
      <c r="PFG1794" s="62">
        <v>53131609</v>
      </c>
      <c r="PFH1794" s="62">
        <v>53131609</v>
      </c>
      <c r="PFI1794" s="62">
        <v>53131609</v>
      </c>
      <c r="PFJ1794" s="62">
        <v>53131609</v>
      </c>
      <c r="PFK1794" s="62">
        <v>53131609</v>
      </c>
      <c r="PFL1794" s="62">
        <v>53131609</v>
      </c>
      <c r="PFM1794" s="62">
        <v>53131609</v>
      </c>
      <c r="PFN1794" s="62">
        <v>53131609</v>
      </c>
      <c r="PFO1794" s="62">
        <v>53131609</v>
      </c>
      <c r="PFP1794" s="62">
        <v>53131609</v>
      </c>
      <c r="PFQ1794" s="62">
        <v>53131609</v>
      </c>
      <c r="PFR1794" s="62">
        <v>53131609</v>
      </c>
      <c r="PFS1794" s="62">
        <v>53131609</v>
      </c>
      <c r="PFT1794" s="62">
        <v>53131609</v>
      </c>
      <c r="PFU1794" s="62">
        <v>53131609</v>
      </c>
      <c r="PFV1794" s="62">
        <v>53131609</v>
      </c>
      <c r="PFW1794" s="62">
        <v>53131609</v>
      </c>
      <c r="PFX1794" s="62">
        <v>53131609</v>
      </c>
      <c r="PFY1794" s="62">
        <v>53131609</v>
      </c>
      <c r="PFZ1794" s="62">
        <v>53131609</v>
      </c>
      <c r="PGA1794" s="62">
        <v>53131609</v>
      </c>
      <c r="PGB1794" s="62">
        <v>53131609</v>
      </c>
      <c r="PGC1794" s="62">
        <v>53131609</v>
      </c>
      <c r="PGD1794" s="62">
        <v>53131609</v>
      </c>
      <c r="PGE1794" s="62">
        <v>53131609</v>
      </c>
      <c r="PGF1794" s="62">
        <v>53131609</v>
      </c>
      <c r="PGG1794" s="62">
        <v>53131609</v>
      </c>
      <c r="PGH1794" s="62">
        <v>53131609</v>
      </c>
      <c r="PGI1794" s="62">
        <v>53131609</v>
      </c>
      <c r="PGJ1794" s="62">
        <v>53131609</v>
      </c>
      <c r="PGK1794" s="62">
        <v>53131609</v>
      </c>
      <c r="PGL1794" s="62">
        <v>53131609</v>
      </c>
      <c r="PGM1794" s="62">
        <v>53131609</v>
      </c>
      <c r="PGN1794" s="62">
        <v>53131609</v>
      </c>
      <c r="PGO1794" s="62">
        <v>53131609</v>
      </c>
      <c r="PGP1794" s="62">
        <v>53131609</v>
      </c>
      <c r="PGQ1794" s="62">
        <v>53131609</v>
      </c>
      <c r="PGR1794" s="62">
        <v>53131609</v>
      </c>
      <c r="PGS1794" s="62">
        <v>53131609</v>
      </c>
      <c r="PGT1794" s="62">
        <v>53131609</v>
      </c>
      <c r="PGU1794" s="62">
        <v>53131609</v>
      </c>
      <c r="PGV1794" s="62">
        <v>53131609</v>
      </c>
      <c r="PGW1794" s="62">
        <v>53131609</v>
      </c>
      <c r="PGX1794" s="62">
        <v>53131609</v>
      </c>
      <c r="PGY1794" s="62">
        <v>53131609</v>
      </c>
      <c r="PGZ1794" s="62">
        <v>53131609</v>
      </c>
      <c r="PHA1794" s="62">
        <v>53131609</v>
      </c>
      <c r="PHB1794" s="62">
        <v>53131609</v>
      </c>
      <c r="PHC1794" s="62">
        <v>53131609</v>
      </c>
      <c r="PHD1794" s="62">
        <v>53131609</v>
      </c>
      <c r="PHE1794" s="62">
        <v>53131609</v>
      </c>
      <c r="PHF1794" s="62">
        <v>53131609</v>
      </c>
      <c r="PHG1794" s="62">
        <v>53131609</v>
      </c>
      <c r="PHH1794" s="62">
        <v>53131609</v>
      </c>
      <c r="PHI1794" s="62">
        <v>53131609</v>
      </c>
      <c r="PHJ1794" s="62">
        <v>53131609</v>
      </c>
      <c r="PHK1794" s="62">
        <v>53131609</v>
      </c>
      <c r="PHL1794" s="62">
        <v>53131609</v>
      </c>
      <c r="PHM1794" s="62">
        <v>53131609</v>
      </c>
      <c r="PHN1794" s="62">
        <v>53131609</v>
      </c>
      <c r="PHO1794" s="62">
        <v>53131609</v>
      </c>
      <c r="PHP1794" s="62">
        <v>53131609</v>
      </c>
      <c r="PHQ1794" s="62">
        <v>53131609</v>
      </c>
      <c r="PHR1794" s="62">
        <v>53131609</v>
      </c>
      <c r="PHS1794" s="62">
        <v>53131609</v>
      </c>
      <c r="PHT1794" s="62">
        <v>53131609</v>
      </c>
      <c r="PHU1794" s="62">
        <v>53131609</v>
      </c>
      <c r="PHV1794" s="62">
        <v>53131609</v>
      </c>
      <c r="PHW1794" s="62">
        <v>53131609</v>
      </c>
      <c r="PHX1794" s="62">
        <v>53131609</v>
      </c>
      <c r="PHY1794" s="62">
        <v>53131609</v>
      </c>
      <c r="PHZ1794" s="62">
        <v>53131609</v>
      </c>
      <c r="PIA1794" s="62">
        <v>53131609</v>
      </c>
      <c r="PIB1794" s="62">
        <v>53131609</v>
      </c>
      <c r="PIC1794" s="62">
        <v>53131609</v>
      </c>
      <c r="PID1794" s="62">
        <v>53131609</v>
      </c>
      <c r="PIE1794" s="62">
        <v>53131609</v>
      </c>
      <c r="PIF1794" s="62">
        <v>53131609</v>
      </c>
      <c r="PIG1794" s="62">
        <v>53131609</v>
      </c>
      <c r="PIH1794" s="62">
        <v>53131609</v>
      </c>
      <c r="PII1794" s="62">
        <v>53131609</v>
      </c>
      <c r="PIJ1794" s="62">
        <v>53131609</v>
      </c>
      <c r="PIK1794" s="62">
        <v>53131609</v>
      </c>
      <c r="PIL1794" s="62">
        <v>53131609</v>
      </c>
      <c r="PIM1794" s="62">
        <v>53131609</v>
      </c>
      <c r="PIN1794" s="62">
        <v>53131609</v>
      </c>
      <c r="PIO1794" s="62">
        <v>53131609</v>
      </c>
      <c r="PIP1794" s="62">
        <v>53131609</v>
      </c>
      <c r="PIQ1794" s="62">
        <v>53131609</v>
      </c>
      <c r="PIR1794" s="62">
        <v>53131609</v>
      </c>
      <c r="PIS1794" s="62">
        <v>53131609</v>
      </c>
      <c r="PIT1794" s="62">
        <v>53131609</v>
      </c>
      <c r="PIU1794" s="62">
        <v>53131609</v>
      </c>
      <c r="PIV1794" s="62">
        <v>53131609</v>
      </c>
      <c r="PIW1794" s="62">
        <v>53131609</v>
      </c>
      <c r="PIX1794" s="62">
        <v>53131609</v>
      </c>
      <c r="PIY1794" s="62">
        <v>53131609</v>
      </c>
      <c r="PIZ1794" s="62">
        <v>53131609</v>
      </c>
      <c r="PJA1794" s="62">
        <v>53131609</v>
      </c>
      <c r="PJB1794" s="62">
        <v>53131609</v>
      </c>
      <c r="PJC1794" s="62">
        <v>53131609</v>
      </c>
      <c r="PJD1794" s="62">
        <v>53131609</v>
      </c>
      <c r="PJE1794" s="62">
        <v>53131609</v>
      </c>
      <c r="PJF1794" s="62">
        <v>53131609</v>
      </c>
      <c r="PJG1794" s="62">
        <v>53131609</v>
      </c>
      <c r="PJH1794" s="62">
        <v>53131609</v>
      </c>
      <c r="PJI1794" s="62">
        <v>53131609</v>
      </c>
      <c r="PJJ1794" s="62">
        <v>53131609</v>
      </c>
      <c r="PJK1794" s="62">
        <v>53131609</v>
      </c>
      <c r="PJL1794" s="62">
        <v>53131609</v>
      </c>
      <c r="PJM1794" s="62">
        <v>53131609</v>
      </c>
      <c r="PJN1794" s="62">
        <v>53131609</v>
      </c>
      <c r="PJO1794" s="62">
        <v>53131609</v>
      </c>
      <c r="PJP1794" s="62">
        <v>53131609</v>
      </c>
      <c r="PJQ1794" s="62">
        <v>53131609</v>
      </c>
      <c r="PJR1794" s="62">
        <v>53131609</v>
      </c>
      <c r="PJS1794" s="62">
        <v>53131609</v>
      </c>
      <c r="PJT1794" s="62">
        <v>53131609</v>
      </c>
      <c r="PJU1794" s="62">
        <v>53131609</v>
      </c>
      <c r="PJV1794" s="62">
        <v>53131609</v>
      </c>
      <c r="PJW1794" s="62">
        <v>53131609</v>
      </c>
      <c r="PJX1794" s="62">
        <v>53131609</v>
      </c>
      <c r="PJY1794" s="62">
        <v>53131609</v>
      </c>
      <c r="PJZ1794" s="62">
        <v>53131609</v>
      </c>
      <c r="PKA1794" s="62">
        <v>53131609</v>
      </c>
      <c r="PKB1794" s="62">
        <v>53131609</v>
      </c>
      <c r="PKC1794" s="62">
        <v>53131609</v>
      </c>
      <c r="PKD1794" s="62">
        <v>53131609</v>
      </c>
      <c r="PKE1794" s="62">
        <v>53131609</v>
      </c>
      <c r="PKF1794" s="62">
        <v>53131609</v>
      </c>
      <c r="PKG1794" s="62">
        <v>53131609</v>
      </c>
      <c r="PKH1794" s="62">
        <v>53131609</v>
      </c>
      <c r="PKI1794" s="62">
        <v>53131609</v>
      </c>
      <c r="PKJ1794" s="62">
        <v>53131609</v>
      </c>
      <c r="PKK1794" s="62">
        <v>53131609</v>
      </c>
      <c r="PKL1794" s="62">
        <v>53131609</v>
      </c>
      <c r="PKM1794" s="62">
        <v>53131609</v>
      </c>
      <c r="PKN1794" s="62">
        <v>53131609</v>
      </c>
      <c r="PKO1794" s="62">
        <v>53131609</v>
      </c>
      <c r="PKP1794" s="62">
        <v>53131609</v>
      </c>
      <c r="PKQ1794" s="62">
        <v>53131609</v>
      </c>
      <c r="PKR1794" s="62">
        <v>53131609</v>
      </c>
      <c r="PKS1794" s="62">
        <v>53131609</v>
      </c>
      <c r="PKT1794" s="62">
        <v>53131609</v>
      </c>
      <c r="PKU1794" s="62">
        <v>53131609</v>
      </c>
      <c r="PKV1794" s="62">
        <v>53131609</v>
      </c>
      <c r="PKW1794" s="62">
        <v>53131609</v>
      </c>
      <c r="PKX1794" s="62">
        <v>53131609</v>
      </c>
      <c r="PKY1794" s="62">
        <v>53131609</v>
      </c>
      <c r="PKZ1794" s="62">
        <v>53131609</v>
      </c>
      <c r="PLA1794" s="62">
        <v>53131609</v>
      </c>
      <c r="PLB1794" s="62">
        <v>53131609</v>
      </c>
      <c r="PLC1794" s="62">
        <v>53131609</v>
      </c>
      <c r="PLD1794" s="62">
        <v>53131609</v>
      </c>
      <c r="PLE1794" s="62">
        <v>53131609</v>
      </c>
      <c r="PLF1794" s="62">
        <v>53131609</v>
      </c>
      <c r="PLG1794" s="62">
        <v>53131609</v>
      </c>
      <c r="PLH1794" s="62">
        <v>53131609</v>
      </c>
      <c r="PLI1794" s="62">
        <v>53131609</v>
      </c>
      <c r="PLJ1794" s="62">
        <v>53131609</v>
      </c>
      <c r="PLK1794" s="62">
        <v>53131609</v>
      </c>
      <c r="PLL1794" s="62">
        <v>53131609</v>
      </c>
      <c r="PLM1794" s="62">
        <v>53131609</v>
      </c>
      <c r="PLN1794" s="62">
        <v>53131609</v>
      </c>
      <c r="PLO1794" s="62">
        <v>53131609</v>
      </c>
      <c r="PLP1794" s="62">
        <v>53131609</v>
      </c>
      <c r="PLQ1794" s="62">
        <v>53131609</v>
      </c>
      <c r="PLR1794" s="62">
        <v>53131609</v>
      </c>
      <c r="PLS1794" s="62">
        <v>53131609</v>
      </c>
      <c r="PLT1794" s="62">
        <v>53131609</v>
      </c>
      <c r="PLU1794" s="62">
        <v>53131609</v>
      </c>
      <c r="PLV1794" s="62">
        <v>53131609</v>
      </c>
      <c r="PLW1794" s="62">
        <v>53131609</v>
      </c>
      <c r="PLX1794" s="62">
        <v>53131609</v>
      </c>
      <c r="PLY1794" s="62">
        <v>53131609</v>
      </c>
      <c r="PLZ1794" s="62">
        <v>53131609</v>
      </c>
      <c r="PMA1794" s="62">
        <v>53131609</v>
      </c>
      <c r="PMB1794" s="62">
        <v>53131609</v>
      </c>
      <c r="PMC1794" s="62">
        <v>53131609</v>
      </c>
      <c r="PMD1794" s="62">
        <v>53131609</v>
      </c>
      <c r="PME1794" s="62">
        <v>53131609</v>
      </c>
      <c r="PMF1794" s="62">
        <v>53131609</v>
      </c>
      <c r="PMG1794" s="62">
        <v>53131609</v>
      </c>
      <c r="PMH1794" s="62">
        <v>53131609</v>
      </c>
      <c r="PMI1794" s="62">
        <v>53131609</v>
      </c>
      <c r="PMJ1794" s="62">
        <v>53131609</v>
      </c>
      <c r="PMK1794" s="62">
        <v>53131609</v>
      </c>
      <c r="PML1794" s="62">
        <v>53131609</v>
      </c>
      <c r="PMM1794" s="62">
        <v>53131609</v>
      </c>
      <c r="PMN1794" s="62">
        <v>53131609</v>
      </c>
      <c r="PMO1794" s="62">
        <v>53131609</v>
      </c>
      <c r="PMP1794" s="62">
        <v>53131609</v>
      </c>
      <c r="PMQ1794" s="62">
        <v>53131609</v>
      </c>
      <c r="PMR1794" s="62">
        <v>53131609</v>
      </c>
      <c r="PMS1794" s="62">
        <v>53131609</v>
      </c>
      <c r="PMT1794" s="62">
        <v>53131609</v>
      </c>
      <c r="PMU1794" s="62">
        <v>53131609</v>
      </c>
      <c r="PMV1794" s="62">
        <v>53131609</v>
      </c>
      <c r="PMW1794" s="62">
        <v>53131609</v>
      </c>
      <c r="PMX1794" s="62">
        <v>53131609</v>
      </c>
      <c r="PMY1794" s="62">
        <v>53131609</v>
      </c>
      <c r="PMZ1794" s="62">
        <v>53131609</v>
      </c>
      <c r="PNA1794" s="62">
        <v>53131609</v>
      </c>
      <c r="PNB1794" s="62">
        <v>53131609</v>
      </c>
      <c r="PNC1794" s="62">
        <v>53131609</v>
      </c>
      <c r="PND1794" s="62">
        <v>53131609</v>
      </c>
      <c r="PNE1794" s="62">
        <v>53131609</v>
      </c>
      <c r="PNF1794" s="62">
        <v>53131609</v>
      </c>
      <c r="PNG1794" s="62">
        <v>53131609</v>
      </c>
      <c r="PNH1794" s="62">
        <v>53131609</v>
      </c>
      <c r="PNI1794" s="62">
        <v>53131609</v>
      </c>
      <c r="PNJ1794" s="62">
        <v>53131609</v>
      </c>
      <c r="PNK1794" s="62">
        <v>53131609</v>
      </c>
      <c r="PNL1794" s="62">
        <v>53131609</v>
      </c>
      <c r="PNM1794" s="62">
        <v>53131609</v>
      </c>
      <c r="PNN1794" s="62">
        <v>53131609</v>
      </c>
      <c r="PNO1794" s="62">
        <v>53131609</v>
      </c>
      <c r="PNP1794" s="62">
        <v>53131609</v>
      </c>
      <c r="PNQ1794" s="62">
        <v>53131609</v>
      </c>
      <c r="PNR1794" s="62">
        <v>53131609</v>
      </c>
      <c r="PNS1794" s="62">
        <v>53131609</v>
      </c>
      <c r="PNT1794" s="62">
        <v>53131609</v>
      </c>
      <c r="PNU1794" s="62">
        <v>53131609</v>
      </c>
      <c r="PNV1794" s="62">
        <v>53131609</v>
      </c>
      <c r="PNW1794" s="62">
        <v>53131609</v>
      </c>
      <c r="PNX1794" s="62">
        <v>53131609</v>
      </c>
      <c r="PNY1794" s="62">
        <v>53131609</v>
      </c>
      <c r="PNZ1794" s="62">
        <v>53131609</v>
      </c>
      <c r="POA1794" s="62">
        <v>53131609</v>
      </c>
      <c r="POB1794" s="62">
        <v>53131609</v>
      </c>
      <c r="POC1794" s="62">
        <v>53131609</v>
      </c>
      <c r="POD1794" s="62">
        <v>53131609</v>
      </c>
      <c r="POE1794" s="62">
        <v>53131609</v>
      </c>
      <c r="POF1794" s="62">
        <v>53131609</v>
      </c>
      <c r="POG1794" s="62">
        <v>53131609</v>
      </c>
      <c r="POH1794" s="62">
        <v>53131609</v>
      </c>
      <c r="POI1794" s="62">
        <v>53131609</v>
      </c>
      <c r="POJ1794" s="62">
        <v>53131609</v>
      </c>
      <c r="POK1794" s="62">
        <v>53131609</v>
      </c>
      <c r="POL1794" s="62">
        <v>53131609</v>
      </c>
      <c r="POM1794" s="62">
        <v>53131609</v>
      </c>
      <c r="PON1794" s="62">
        <v>53131609</v>
      </c>
      <c r="POO1794" s="62">
        <v>53131609</v>
      </c>
      <c r="POP1794" s="62">
        <v>53131609</v>
      </c>
      <c r="POQ1794" s="62">
        <v>53131609</v>
      </c>
      <c r="POR1794" s="62">
        <v>53131609</v>
      </c>
      <c r="POS1794" s="62">
        <v>53131609</v>
      </c>
      <c r="POT1794" s="62">
        <v>53131609</v>
      </c>
      <c r="POU1794" s="62">
        <v>53131609</v>
      </c>
      <c r="POV1794" s="62">
        <v>53131609</v>
      </c>
      <c r="POW1794" s="62">
        <v>53131609</v>
      </c>
      <c r="POX1794" s="62">
        <v>53131609</v>
      </c>
      <c r="POY1794" s="62">
        <v>53131609</v>
      </c>
      <c r="POZ1794" s="62">
        <v>53131609</v>
      </c>
      <c r="PPA1794" s="62">
        <v>53131609</v>
      </c>
      <c r="PPB1794" s="62">
        <v>53131609</v>
      </c>
      <c r="PPC1794" s="62">
        <v>53131609</v>
      </c>
      <c r="PPD1794" s="62">
        <v>53131609</v>
      </c>
      <c r="PPE1794" s="62">
        <v>53131609</v>
      </c>
      <c r="PPF1794" s="62">
        <v>53131609</v>
      </c>
      <c r="PPG1794" s="62">
        <v>53131609</v>
      </c>
      <c r="PPH1794" s="62">
        <v>53131609</v>
      </c>
      <c r="PPI1794" s="62">
        <v>53131609</v>
      </c>
      <c r="PPJ1794" s="62">
        <v>53131609</v>
      </c>
      <c r="PPK1794" s="62">
        <v>53131609</v>
      </c>
      <c r="PPL1794" s="62">
        <v>53131609</v>
      </c>
      <c r="PPM1794" s="62">
        <v>53131609</v>
      </c>
      <c r="PPN1794" s="62">
        <v>53131609</v>
      </c>
      <c r="PPO1794" s="62">
        <v>53131609</v>
      </c>
      <c r="PPP1794" s="62">
        <v>53131609</v>
      </c>
      <c r="PPQ1794" s="62">
        <v>53131609</v>
      </c>
      <c r="PPR1794" s="62">
        <v>53131609</v>
      </c>
      <c r="PPS1794" s="62">
        <v>53131609</v>
      </c>
      <c r="PPT1794" s="62">
        <v>53131609</v>
      </c>
      <c r="PPU1794" s="62">
        <v>53131609</v>
      </c>
      <c r="PPV1794" s="62">
        <v>53131609</v>
      </c>
      <c r="PPW1794" s="62">
        <v>53131609</v>
      </c>
      <c r="PPX1794" s="62">
        <v>53131609</v>
      </c>
      <c r="PPY1794" s="62">
        <v>53131609</v>
      </c>
      <c r="PPZ1794" s="62">
        <v>53131609</v>
      </c>
      <c r="PQA1794" s="62">
        <v>53131609</v>
      </c>
      <c r="PQB1794" s="62">
        <v>53131609</v>
      </c>
      <c r="PQC1794" s="62">
        <v>53131609</v>
      </c>
      <c r="PQD1794" s="62">
        <v>53131609</v>
      </c>
      <c r="PQE1794" s="62">
        <v>53131609</v>
      </c>
      <c r="PQF1794" s="62">
        <v>53131609</v>
      </c>
      <c r="PQG1794" s="62">
        <v>53131609</v>
      </c>
      <c r="PQH1794" s="62">
        <v>53131609</v>
      </c>
      <c r="PQI1794" s="62">
        <v>53131609</v>
      </c>
      <c r="PQJ1794" s="62">
        <v>53131609</v>
      </c>
      <c r="PQK1794" s="62">
        <v>53131609</v>
      </c>
      <c r="PQL1794" s="62">
        <v>53131609</v>
      </c>
      <c r="PQM1794" s="62">
        <v>53131609</v>
      </c>
      <c r="PQN1794" s="62">
        <v>53131609</v>
      </c>
      <c r="PQO1794" s="62">
        <v>53131609</v>
      </c>
      <c r="PQP1794" s="62">
        <v>53131609</v>
      </c>
      <c r="PQQ1794" s="62">
        <v>53131609</v>
      </c>
      <c r="PQR1794" s="62">
        <v>53131609</v>
      </c>
      <c r="PQS1794" s="62">
        <v>53131609</v>
      </c>
      <c r="PQT1794" s="62">
        <v>53131609</v>
      </c>
      <c r="PQU1794" s="62">
        <v>53131609</v>
      </c>
      <c r="PQV1794" s="62">
        <v>53131609</v>
      </c>
      <c r="PQW1794" s="62">
        <v>53131609</v>
      </c>
      <c r="PQX1794" s="62">
        <v>53131609</v>
      </c>
      <c r="PQY1794" s="62">
        <v>53131609</v>
      </c>
      <c r="PQZ1794" s="62">
        <v>53131609</v>
      </c>
      <c r="PRA1794" s="62">
        <v>53131609</v>
      </c>
      <c r="PRB1794" s="62">
        <v>53131609</v>
      </c>
      <c r="PRC1794" s="62">
        <v>53131609</v>
      </c>
      <c r="PRD1794" s="62">
        <v>53131609</v>
      </c>
      <c r="PRE1794" s="62">
        <v>53131609</v>
      </c>
      <c r="PRF1794" s="62">
        <v>53131609</v>
      </c>
      <c r="PRG1794" s="62">
        <v>53131609</v>
      </c>
      <c r="PRH1794" s="62">
        <v>53131609</v>
      </c>
      <c r="PRI1794" s="62">
        <v>53131609</v>
      </c>
      <c r="PRJ1794" s="62">
        <v>53131609</v>
      </c>
      <c r="PRK1794" s="62">
        <v>53131609</v>
      </c>
      <c r="PRL1794" s="62">
        <v>53131609</v>
      </c>
      <c r="PRM1794" s="62">
        <v>53131609</v>
      </c>
      <c r="PRN1794" s="62">
        <v>53131609</v>
      </c>
      <c r="PRO1794" s="62">
        <v>53131609</v>
      </c>
      <c r="PRP1794" s="62">
        <v>53131609</v>
      </c>
      <c r="PRQ1794" s="62">
        <v>53131609</v>
      </c>
      <c r="PRR1794" s="62">
        <v>53131609</v>
      </c>
      <c r="PRS1794" s="62">
        <v>53131609</v>
      </c>
      <c r="PRT1794" s="62">
        <v>53131609</v>
      </c>
      <c r="PRU1794" s="62">
        <v>53131609</v>
      </c>
      <c r="PRV1794" s="62">
        <v>53131609</v>
      </c>
      <c r="PRW1794" s="62">
        <v>53131609</v>
      </c>
      <c r="PRX1794" s="62">
        <v>53131609</v>
      </c>
      <c r="PRY1794" s="62">
        <v>53131609</v>
      </c>
      <c r="PRZ1794" s="62">
        <v>53131609</v>
      </c>
      <c r="PSA1794" s="62">
        <v>53131609</v>
      </c>
      <c r="PSB1794" s="62">
        <v>53131609</v>
      </c>
      <c r="PSC1794" s="62">
        <v>53131609</v>
      </c>
      <c r="PSD1794" s="62">
        <v>53131609</v>
      </c>
      <c r="PSE1794" s="62">
        <v>53131609</v>
      </c>
      <c r="PSF1794" s="62">
        <v>53131609</v>
      </c>
      <c r="PSG1794" s="62">
        <v>53131609</v>
      </c>
      <c r="PSH1794" s="62">
        <v>53131609</v>
      </c>
      <c r="PSI1794" s="62">
        <v>53131609</v>
      </c>
      <c r="PSJ1794" s="62">
        <v>53131609</v>
      </c>
      <c r="PSK1794" s="62">
        <v>53131609</v>
      </c>
      <c r="PSL1794" s="62">
        <v>53131609</v>
      </c>
      <c r="PSM1794" s="62">
        <v>53131609</v>
      </c>
      <c r="PSN1794" s="62">
        <v>53131609</v>
      </c>
      <c r="PSO1794" s="62">
        <v>53131609</v>
      </c>
      <c r="PSP1794" s="62">
        <v>53131609</v>
      </c>
      <c r="PSQ1794" s="62">
        <v>53131609</v>
      </c>
      <c r="PSR1794" s="62">
        <v>53131609</v>
      </c>
      <c r="PSS1794" s="62">
        <v>53131609</v>
      </c>
      <c r="PST1794" s="62">
        <v>53131609</v>
      </c>
      <c r="PSU1794" s="62">
        <v>53131609</v>
      </c>
      <c r="PSV1794" s="62">
        <v>53131609</v>
      </c>
      <c r="PSW1794" s="62">
        <v>53131609</v>
      </c>
      <c r="PSX1794" s="62">
        <v>53131609</v>
      </c>
      <c r="PSY1794" s="62">
        <v>53131609</v>
      </c>
      <c r="PSZ1794" s="62">
        <v>53131609</v>
      </c>
      <c r="PTA1794" s="62">
        <v>53131609</v>
      </c>
      <c r="PTB1794" s="62">
        <v>53131609</v>
      </c>
      <c r="PTC1794" s="62">
        <v>53131609</v>
      </c>
      <c r="PTD1794" s="62">
        <v>53131609</v>
      </c>
      <c r="PTE1794" s="62">
        <v>53131609</v>
      </c>
      <c r="PTF1794" s="62">
        <v>53131609</v>
      </c>
      <c r="PTG1794" s="62">
        <v>53131609</v>
      </c>
      <c r="PTH1794" s="62">
        <v>53131609</v>
      </c>
      <c r="PTI1794" s="62">
        <v>53131609</v>
      </c>
      <c r="PTJ1794" s="62">
        <v>53131609</v>
      </c>
      <c r="PTK1794" s="62">
        <v>53131609</v>
      </c>
      <c r="PTL1794" s="62">
        <v>53131609</v>
      </c>
      <c r="PTM1794" s="62">
        <v>53131609</v>
      </c>
      <c r="PTN1794" s="62">
        <v>53131609</v>
      </c>
      <c r="PTO1794" s="62">
        <v>53131609</v>
      </c>
      <c r="PTP1794" s="62">
        <v>53131609</v>
      </c>
      <c r="PTQ1794" s="62">
        <v>53131609</v>
      </c>
      <c r="PTR1794" s="62">
        <v>53131609</v>
      </c>
      <c r="PTS1794" s="62">
        <v>53131609</v>
      </c>
      <c r="PTT1794" s="62">
        <v>53131609</v>
      </c>
      <c r="PTU1794" s="62">
        <v>53131609</v>
      </c>
      <c r="PTV1794" s="62">
        <v>53131609</v>
      </c>
      <c r="PTW1794" s="62">
        <v>53131609</v>
      </c>
      <c r="PTX1794" s="62">
        <v>53131609</v>
      </c>
      <c r="PTY1794" s="62">
        <v>53131609</v>
      </c>
      <c r="PTZ1794" s="62">
        <v>53131609</v>
      </c>
      <c r="PUA1794" s="62">
        <v>53131609</v>
      </c>
      <c r="PUB1794" s="62">
        <v>53131609</v>
      </c>
      <c r="PUC1794" s="62">
        <v>53131609</v>
      </c>
      <c r="PUD1794" s="62">
        <v>53131609</v>
      </c>
      <c r="PUE1794" s="62">
        <v>53131609</v>
      </c>
      <c r="PUF1794" s="62">
        <v>53131609</v>
      </c>
      <c r="PUG1794" s="62">
        <v>53131609</v>
      </c>
      <c r="PUH1794" s="62">
        <v>53131609</v>
      </c>
      <c r="PUI1794" s="62">
        <v>53131609</v>
      </c>
      <c r="PUJ1794" s="62">
        <v>53131609</v>
      </c>
      <c r="PUK1794" s="62">
        <v>53131609</v>
      </c>
      <c r="PUL1794" s="62">
        <v>53131609</v>
      </c>
      <c r="PUM1794" s="62">
        <v>53131609</v>
      </c>
      <c r="PUN1794" s="62">
        <v>53131609</v>
      </c>
      <c r="PUO1794" s="62">
        <v>53131609</v>
      </c>
      <c r="PUP1794" s="62">
        <v>53131609</v>
      </c>
      <c r="PUQ1794" s="62">
        <v>53131609</v>
      </c>
      <c r="PUR1794" s="62">
        <v>53131609</v>
      </c>
      <c r="PUS1794" s="62">
        <v>53131609</v>
      </c>
      <c r="PUT1794" s="62">
        <v>53131609</v>
      </c>
      <c r="PUU1794" s="62">
        <v>53131609</v>
      </c>
      <c r="PUV1794" s="62">
        <v>53131609</v>
      </c>
      <c r="PUW1794" s="62">
        <v>53131609</v>
      </c>
      <c r="PUX1794" s="62">
        <v>53131609</v>
      </c>
      <c r="PUY1794" s="62">
        <v>53131609</v>
      </c>
      <c r="PUZ1794" s="62">
        <v>53131609</v>
      </c>
      <c r="PVA1794" s="62">
        <v>53131609</v>
      </c>
      <c r="PVB1794" s="62">
        <v>53131609</v>
      </c>
      <c r="PVC1794" s="62">
        <v>53131609</v>
      </c>
      <c r="PVD1794" s="62">
        <v>53131609</v>
      </c>
      <c r="PVE1794" s="62">
        <v>53131609</v>
      </c>
      <c r="PVF1794" s="62">
        <v>53131609</v>
      </c>
      <c r="PVG1794" s="62">
        <v>53131609</v>
      </c>
      <c r="PVH1794" s="62">
        <v>53131609</v>
      </c>
      <c r="PVI1794" s="62">
        <v>53131609</v>
      </c>
      <c r="PVJ1794" s="62">
        <v>53131609</v>
      </c>
      <c r="PVK1794" s="62">
        <v>53131609</v>
      </c>
      <c r="PVL1794" s="62">
        <v>53131609</v>
      </c>
      <c r="PVM1794" s="62">
        <v>53131609</v>
      </c>
      <c r="PVN1794" s="62">
        <v>53131609</v>
      </c>
      <c r="PVO1794" s="62">
        <v>53131609</v>
      </c>
      <c r="PVP1794" s="62">
        <v>53131609</v>
      </c>
      <c r="PVQ1794" s="62">
        <v>53131609</v>
      </c>
      <c r="PVR1794" s="62">
        <v>53131609</v>
      </c>
      <c r="PVS1794" s="62">
        <v>53131609</v>
      </c>
      <c r="PVT1794" s="62">
        <v>53131609</v>
      </c>
      <c r="PVU1794" s="62">
        <v>53131609</v>
      </c>
      <c r="PVV1794" s="62">
        <v>53131609</v>
      </c>
      <c r="PVW1794" s="62">
        <v>53131609</v>
      </c>
      <c r="PVX1794" s="62">
        <v>53131609</v>
      </c>
      <c r="PVY1794" s="62">
        <v>53131609</v>
      </c>
      <c r="PVZ1794" s="62">
        <v>53131609</v>
      </c>
      <c r="PWA1794" s="62">
        <v>53131609</v>
      </c>
      <c r="PWB1794" s="62">
        <v>53131609</v>
      </c>
      <c r="PWC1794" s="62">
        <v>53131609</v>
      </c>
      <c r="PWD1794" s="62">
        <v>53131609</v>
      </c>
      <c r="PWE1794" s="62">
        <v>53131609</v>
      </c>
      <c r="PWF1794" s="62">
        <v>53131609</v>
      </c>
      <c r="PWG1794" s="62">
        <v>53131609</v>
      </c>
      <c r="PWH1794" s="62">
        <v>53131609</v>
      </c>
      <c r="PWI1794" s="62">
        <v>53131609</v>
      </c>
      <c r="PWJ1794" s="62">
        <v>53131609</v>
      </c>
      <c r="PWK1794" s="62">
        <v>53131609</v>
      </c>
      <c r="PWL1794" s="62">
        <v>53131609</v>
      </c>
      <c r="PWM1794" s="62">
        <v>53131609</v>
      </c>
      <c r="PWN1794" s="62">
        <v>53131609</v>
      </c>
      <c r="PWO1794" s="62">
        <v>53131609</v>
      </c>
      <c r="PWP1794" s="62">
        <v>53131609</v>
      </c>
      <c r="PWQ1794" s="62">
        <v>53131609</v>
      </c>
      <c r="PWR1794" s="62">
        <v>53131609</v>
      </c>
      <c r="PWS1794" s="62">
        <v>53131609</v>
      </c>
      <c r="PWT1794" s="62">
        <v>53131609</v>
      </c>
      <c r="PWU1794" s="62">
        <v>53131609</v>
      </c>
      <c r="PWV1794" s="62">
        <v>53131609</v>
      </c>
      <c r="PWW1794" s="62">
        <v>53131609</v>
      </c>
      <c r="PWX1794" s="62">
        <v>53131609</v>
      </c>
      <c r="PWY1794" s="62">
        <v>53131609</v>
      </c>
      <c r="PWZ1794" s="62">
        <v>53131609</v>
      </c>
      <c r="PXA1794" s="62">
        <v>53131609</v>
      </c>
      <c r="PXB1794" s="62">
        <v>53131609</v>
      </c>
      <c r="PXC1794" s="62">
        <v>53131609</v>
      </c>
      <c r="PXD1794" s="62">
        <v>53131609</v>
      </c>
      <c r="PXE1794" s="62">
        <v>53131609</v>
      </c>
      <c r="PXF1794" s="62">
        <v>53131609</v>
      </c>
      <c r="PXG1794" s="62">
        <v>53131609</v>
      </c>
      <c r="PXH1794" s="62">
        <v>53131609</v>
      </c>
      <c r="PXI1794" s="62">
        <v>53131609</v>
      </c>
      <c r="PXJ1794" s="62">
        <v>53131609</v>
      </c>
      <c r="PXK1794" s="62">
        <v>53131609</v>
      </c>
      <c r="PXL1794" s="62">
        <v>53131609</v>
      </c>
      <c r="PXM1794" s="62">
        <v>53131609</v>
      </c>
      <c r="PXN1794" s="62">
        <v>53131609</v>
      </c>
      <c r="PXO1794" s="62">
        <v>53131609</v>
      </c>
      <c r="PXP1794" s="62">
        <v>53131609</v>
      </c>
      <c r="PXQ1794" s="62">
        <v>53131609</v>
      </c>
      <c r="PXR1794" s="62">
        <v>53131609</v>
      </c>
      <c r="PXS1794" s="62">
        <v>53131609</v>
      </c>
      <c r="PXT1794" s="62">
        <v>53131609</v>
      </c>
      <c r="PXU1794" s="62">
        <v>53131609</v>
      </c>
      <c r="PXV1794" s="62">
        <v>53131609</v>
      </c>
      <c r="PXW1794" s="62">
        <v>53131609</v>
      </c>
      <c r="PXX1794" s="62">
        <v>53131609</v>
      </c>
      <c r="PXY1794" s="62">
        <v>53131609</v>
      </c>
      <c r="PXZ1794" s="62">
        <v>53131609</v>
      </c>
      <c r="PYA1794" s="62">
        <v>53131609</v>
      </c>
      <c r="PYB1794" s="62">
        <v>53131609</v>
      </c>
      <c r="PYC1794" s="62">
        <v>53131609</v>
      </c>
      <c r="PYD1794" s="62">
        <v>53131609</v>
      </c>
      <c r="PYE1794" s="62">
        <v>53131609</v>
      </c>
      <c r="PYF1794" s="62">
        <v>53131609</v>
      </c>
      <c r="PYG1794" s="62">
        <v>53131609</v>
      </c>
      <c r="PYH1794" s="62">
        <v>53131609</v>
      </c>
      <c r="PYI1794" s="62">
        <v>53131609</v>
      </c>
      <c r="PYJ1794" s="62">
        <v>53131609</v>
      </c>
      <c r="PYK1794" s="62">
        <v>53131609</v>
      </c>
      <c r="PYL1794" s="62">
        <v>53131609</v>
      </c>
      <c r="PYM1794" s="62">
        <v>53131609</v>
      </c>
      <c r="PYN1794" s="62">
        <v>53131609</v>
      </c>
      <c r="PYO1794" s="62">
        <v>53131609</v>
      </c>
      <c r="PYP1794" s="62">
        <v>53131609</v>
      </c>
      <c r="PYQ1794" s="62">
        <v>53131609</v>
      </c>
      <c r="PYR1794" s="62">
        <v>53131609</v>
      </c>
      <c r="PYS1794" s="62">
        <v>53131609</v>
      </c>
      <c r="PYT1794" s="62">
        <v>53131609</v>
      </c>
      <c r="PYU1794" s="62">
        <v>53131609</v>
      </c>
      <c r="PYV1794" s="62">
        <v>53131609</v>
      </c>
      <c r="PYW1794" s="62">
        <v>53131609</v>
      </c>
      <c r="PYX1794" s="62">
        <v>53131609</v>
      </c>
      <c r="PYY1794" s="62">
        <v>53131609</v>
      </c>
      <c r="PYZ1794" s="62">
        <v>53131609</v>
      </c>
      <c r="PZA1794" s="62">
        <v>53131609</v>
      </c>
      <c r="PZB1794" s="62">
        <v>53131609</v>
      </c>
      <c r="PZC1794" s="62">
        <v>53131609</v>
      </c>
      <c r="PZD1794" s="62">
        <v>53131609</v>
      </c>
      <c r="PZE1794" s="62">
        <v>53131609</v>
      </c>
      <c r="PZF1794" s="62">
        <v>53131609</v>
      </c>
      <c r="PZG1794" s="62">
        <v>53131609</v>
      </c>
      <c r="PZH1794" s="62">
        <v>53131609</v>
      </c>
      <c r="PZI1794" s="62">
        <v>53131609</v>
      </c>
      <c r="PZJ1794" s="62">
        <v>53131609</v>
      </c>
      <c r="PZK1794" s="62">
        <v>53131609</v>
      </c>
      <c r="PZL1794" s="62">
        <v>53131609</v>
      </c>
      <c r="PZM1794" s="62">
        <v>53131609</v>
      </c>
      <c r="PZN1794" s="62">
        <v>53131609</v>
      </c>
      <c r="PZO1794" s="62">
        <v>53131609</v>
      </c>
      <c r="PZP1794" s="62">
        <v>53131609</v>
      </c>
      <c r="PZQ1794" s="62">
        <v>53131609</v>
      </c>
      <c r="PZR1794" s="62">
        <v>53131609</v>
      </c>
      <c r="PZS1794" s="62">
        <v>53131609</v>
      </c>
      <c r="PZT1794" s="62">
        <v>53131609</v>
      </c>
      <c r="PZU1794" s="62">
        <v>53131609</v>
      </c>
      <c r="PZV1794" s="62">
        <v>53131609</v>
      </c>
      <c r="PZW1794" s="62">
        <v>53131609</v>
      </c>
      <c r="PZX1794" s="62">
        <v>53131609</v>
      </c>
      <c r="PZY1794" s="62">
        <v>53131609</v>
      </c>
      <c r="PZZ1794" s="62">
        <v>53131609</v>
      </c>
      <c r="QAA1794" s="62">
        <v>53131609</v>
      </c>
      <c r="QAB1794" s="62">
        <v>53131609</v>
      </c>
      <c r="QAC1794" s="62">
        <v>53131609</v>
      </c>
      <c r="QAD1794" s="62">
        <v>53131609</v>
      </c>
      <c r="QAE1794" s="62">
        <v>53131609</v>
      </c>
      <c r="QAF1794" s="62">
        <v>53131609</v>
      </c>
      <c r="QAG1794" s="62">
        <v>53131609</v>
      </c>
      <c r="QAH1794" s="62">
        <v>53131609</v>
      </c>
      <c r="QAI1794" s="62">
        <v>53131609</v>
      </c>
      <c r="QAJ1794" s="62">
        <v>53131609</v>
      </c>
      <c r="QAK1794" s="62">
        <v>53131609</v>
      </c>
      <c r="QAL1794" s="62">
        <v>53131609</v>
      </c>
      <c r="QAM1794" s="62">
        <v>53131609</v>
      </c>
      <c r="QAN1794" s="62">
        <v>53131609</v>
      </c>
      <c r="QAO1794" s="62">
        <v>53131609</v>
      </c>
      <c r="QAP1794" s="62">
        <v>53131609</v>
      </c>
      <c r="QAQ1794" s="62">
        <v>53131609</v>
      </c>
      <c r="QAR1794" s="62">
        <v>53131609</v>
      </c>
      <c r="QAS1794" s="62">
        <v>53131609</v>
      </c>
      <c r="QAT1794" s="62">
        <v>53131609</v>
      </c>
      <c r="QAU1794" s="62">
        <v>53131609</v>
      </c>
      <c r="QAV1794" s="62">
        <v>53131609</v>
      </c>
      <c r="QAW1794" s="62">
        <v>53131609</v>
      </c>
      <c r="QAX1794" s="62">
        <v>53131609</v>
      </c>
      <c r="QAY1794" s="62">
        <v>53131609</v>
      </c>
      <c r="QAZ1794" s="62">
        <v>53131609</v>
      </c>
      <c r="QBA1794" s="62">
        <v>53131609</v>
      </c>
      <c r="QBB1794" s="62">
        <v>53131609</v>
      </c>
      <c r="QBC1794" s="62">
        <v>53131609</v>
      </c>
      <c r="QBD1794" s="62">
        <v>53131609</v>
      </c>
      <c r="QBE1794" s="62">
        <v>53131609</v>
      </c>
      <c r="QBF1794" s="62">
        <v>53131609</v>
      </c>
      <c r="QBG1794" s="62">
        <v>53131609</v>
      </c>
      <c r="QBH1794" s="62">
        <v>53131609</v>
      </c>
      <c r="QBI1794" s="62">
        <v>53131609</v>
      </c>
      <c r="QBJ1794" s="62">
        <v>53131609</v>
      </c>
      <c r="QBK1794" s="62">
        <v>53131609</v>
      </c>
      <c r="QBL1794" s="62">
        <v>53131609</v>
      </c>
      <c r="QBM1794" s="62">
        <v>53131609</v>
      </c>
      <c r="QBN1794" s="62">
        <v>53131609</v>
      </c>
      <c r="QBO1794" s="62">
        <v>53131609</v>
      </c>
      <c r="QBP1794" s="62">
        <v>53131609</v>
      </c>
      <c r="QBQ1794" s="62">
        <v>53131609</v>
      </c>
      <c r="QBR1794" s="62">
        <v>53131609</v>
      </c>
      <c r="QBS1794" s="62">
        <v>53131609</v>
      </c>
      <c r="QBT1794" s="62">
        <v>53131609</v>
      </c>
      <c r="QBU1794" s="62">
        <v>53131609</v>
      </c>
      <c r="QBV1794" s="62">
        <v>53131609</v>
      </c>
      <c r="QBW1794" s="62">
        <v>53131609</v>
      </c>
      <c r="QBX1794" s="62">
        <v>53131609</v>
      </c>
      <c r="QBY1794" s="62">
        <v>53131609</v>
      </c>
      <c r="QBZ1794" s="62">
        <v>53131609</v>
      </c>
      <c r="QCA1794" s="62">
        <v>53131609</v>
      </c>
      <c r="QCB1794" s="62">
        <v>53131609</v>
      </c>
      <c r="QCC1794" s="62">
        <v>53131609</v>
      </c>
      <c r="QCD1794" s="62">
        <v>53131609</v>
      </c>
      <c r="QCE1794" s="62">
        <v>53131609</v>
      </c>
      <c r="QCF1794" s="62">
        <v>53131609</v>
      </c>
      <c r="QCG1794" s="62">
        <v>53131609</v>
      </c>
      <c r="QCH1794" s="62">
        <v>53131609</v>
      </c>
      <c r="QCI1794" s="62">
        <v>53131609</v>
      </c>
      <c r="QCJ1794" s="62">
        <v>53131609</v>
      </c>
      <c r="QCK1794" s="62">
        <v>53131609</v>
      </c>
      <c r="QCL1794" s="62">
        <v>53131609</v>
      </c>
      <c r="QCM1794" s="62">
        <v>53131609</v>
      </c>
      <c r="QCN1794" s="62">
        <v>53131609</v>
      </c>
      <c r="QCO1794" s="62">
        <v>53131609</v>
      </c>
      <c r="QCP1794" s="62">
        <v>53131609</v>
      </c>
      <c r="QCQ1794" s="62">
        <v>53131609</v>
      </c>
      <c r="QCR1794" s="62">
        <v>53131609</v>
      </c>
      <c r="QCS1794" s="62">
        <v>53131609</v>
      </c>
      <c r="QCT1794" s="62">
        <v>53131609</v>
      </c>
      <c r="QCU1794" s="62">
        <v>53131609</v>
      </c>
      <c r="QCV1794" s="62">
        <v>53131609</v>
      </c>
      <c r="QCW1794" s="62">
        <v>53131609</v>
      </c>
      <c r="QCX1794" s="62">
        <v>53131609</v>
      </c>
      <c r="QCY1794" s="62">
        <v>53131609</v>
      </c>
      <c r="QCZ1794" s="62">
        <v>53131609</v>
      </c>
      <c r="QDA1794" s="62">
        <v>53131609</v>
      </c>
      <c r="QDB1794" s="62">
        <v>53131609</v>
      </c>
      <c r="QDC1794" s="62">
        <v>53131609</v>
      </c>
      <c r="QDD1794" s="62">
        <v>53131609</v>
      </c>
      <c r="QDE1794" s="62">
        <v>53131609</v>
      </c>
      <c r="QDF1794" s="62">
        <v>53131609</v>
      </c>
      <c r="QDG1794" s="62">
        <v>53131609</v>
      </c>
      <c r="QDH1794" s="62">
        <v>53131609</v>
      </c>
      <c r="QDI1794" s="62">
        <v>53131609</v>
      </c>
      <c r="QDJ1794" s="62">
        <v>53131609</v>
      </c>
      <c r="QDK1794" s="62">
        <v>53131609</v>
      </c>
      <c r="QDL1794" s="62">
        <v>53131609</v>
      </c>
      <c r="QDM1794" s="62">
        <v>53131609</v>
      </c>
      <c r="QDN1794" s="62">
        <v>53131609</v>
      </c>
      <c r="QDO1794" s="62">
        <v>53131609</v>
      </c>
      <c r="QDP1794" s="62">
        <v>53131609</v>
      </c>
      <c r="QDQ1794" s="62">
        <v>53131609</v>
      </c>
      <c r="QDR1794" s="62">
        <v>53131609</v>
      </c>
      <c r="QDS1794" s="62">
        <v>53131609</v>
      </c>
      <c r="QDT1794" s="62">
        <v>53131609</v>
      </c>
      <c r="QDU1794" s="62">
        <v>53131609</v>
      </c>
      <c r="QDV1794" s="62">
        <v>53131609</v>
      </c>
      <c r="QDW1794" s="62">
        <v>53131609</v>
      </c>
      <c r="QDX1794" s="62">
        <v>53131609</v>
      </c>
      <c r="QDY1794" s="62">
        <v>53131609</v>
      </c>
      <c r="QDZ1794" s="62">
        <v>53131609</v>
      </c>
      <c r="QEA1794" s="62">
        <v>53131609</v>
      </c>
      <c r="QEB1794" s="62">
        <v>53131609</v>
      </c>
      <c r="QEC1794" s="62">
        <v>53131609</v>
      </c>
      <c r="QED1794" s="62">
        <v>53131609</v>
      </c>
      <c r="QEE1794" s="62">
        <v>53131609</v>
      </c>
      <c r="QEF1794" s="62">
        <v>53131609</v>
      </c>
      <c r="QEG1794" s="62">
        <v>53131609</v>
      </c>
      <c r="QEH1794" s="62">
        <v>53131609</v>
      </c>
      <c r="QEI1794" s="62">
        <v>53131609</v>
      </c>
      <c r="QEJ1794" s="62">
        <v>53131609</v>
      </c>
      <c r="QEK1794" s="62">
        <v>53131609</v>
      </c>
      <c r="QEL1794" s="62">
        <v>53131609</v>
      </c>
      <c r="QEM1794" s="62">
        <v>53131609</v>
      </c>
      <c r="QEN1794" s="62">
        <v>53131609</v>
      </c>
      <c r="QEO1794" s="62">
        <v>53131609</v>
      </c>
      <c r="QEP1794" s="62">
        <v>53131609</v>
      </c>
      <c r="QEQ1794" s="62">
        <v>53131609</v>
      </c>
      <c r="QER1794" s="62">
        <v>53131609</v>
      </c>
      <c r="QES1794" s="62">
        <v>53131609</v>
      </c>
      <c r="QET1794" s="62">
        <v>53131609</v>
      </c>
      <c r="QEU1794" s="62">
        <v>53131609</v>
      </c>
      <c r="QEV1794" s="62">
        <v>53131609</v>
      </c>
      <c r="QEW1794" s="62">
        <v>53131609</v>
      </c>
      <c r="QEX1794" s="62">
        <v>53131609</v>
      </c>
      <c r="QEY1794" s="62">
        <v>53131609</v>
      </c>
      <c r="QEZ1794" s="62">
        <v>53131609</v>
      </c>
      <c r="QFA1794" s="62">
        <v>53131609</v>
      </c>
      <c r="QFB1794" s="62">
        <v>53131609</v>
      </c>
      <c r="QFC1794" s="62">
        <v>53131609</v>
      </c>
      <c r="QFD1794" s="62">
        <v>53131609</v>
      </c>
      <c r="QFE1794" s="62">
        <v>53131609</v>
      </c>
      <c r="QFF1794" s="62">
        <v>53131609</v>
      </c>
      <c r="QFG1794" s="62">
        <v>53131609</v>
      </c>
      <c r="QFH1794" s="62">
        <v>53131609</v>
      </c>
      <c r="QFI1794" s="62">
        <v>53131609</v>
      </c>
      <c r="QFJ1794" s="62">
        <v>53131609</v>
      </c>
      <c r="QFK1794" s="62">
        <v>53131609</v>
      </c>
      <c r="QFL1794" s="62">
        <v>53131609</v>
      </c>
      <c r="QFM1794" s="62">
        <v>53131609</v>
      </c>
      <c r="QFN1794" s="62">
        <v>53131609</v>
      </c>
      <c r="QFO1794" s="62">
        <v>53131609</v>
      </c>
      <c r="QFP1794" s="62">
        <v>53131609</v>
      </c>
      <c r="QFQ1794" s="62">
        <v>53131609</v>
      </c>
      <c r="QFR1794" s="62">
        <v>53131609</v>
      </c>
      <c r="QFS1794" s="62">
        <v>53131609</v>
      </c>
      <c r="QFT1794" s="62">
        <v>53131609</v>
      </c>
      <c r="QFU1794" s="62">
        <v>53131609</v>
      </c>
      <c r="QFV1794" s="62">
        <v>53131609</v>
      </c>
      <c r="QFW1794" s="62">
        <v>53131609</v>
      </c>
      <c r="QFX1794" s="62">
        <v>53131609</v>
      </c>
      <c r="QFY1794" s="62">
        <v>53131609</v>
      </c>
      <c r="QFZ1794" s="62">
        <v>53131609</v>
      </c>
      <c r="QGA1794" s="62">
        <v>53131609</v>
      </c>
      <c r="QGB1794" s="62">
        <v>53131609</v>
      </c>
      <c r="QGC1794" s="62">
        <v>53131609</v>
      </c>
      <c r="QGD1794" s="62">
        <v>53131609</v>
      </c>
      <c r="QGE1794" s="62">
        <v>53131609</v>
      </c>
      <c r="QGF1794" s="62">
        <v>53131609</v>
      </c>
      <c r="QGG1794" s="62">
        <v>53131609</v>
      </c>
      <c r="QGH1794" s="62">
        <v>53131609</v>
      </c>
      <c r="QGI1794" s="62">
        <v>53131609</v>
      </c>
      <c r="QGJ1794" s="62">
        <v>53131609</v>
      </c>
      <c r="QGK1794" s="62">
        <v>53131609</v>
      </c>
      <c r="QGL1794" s="62">
        <v>53131609</v>
      </c>
      <c r="QGM1794" s="62">
        <v>53131609</v>
      </c>
      <c r="QGN1794" s="62">
        <v>53131609</v>
      </c>
      <c r="QGO1794" s="62">
        <v>53131609</v>
      </c>
      <c r="QGP1794" s="62">
        <v>53131609</v>
      </c>
      <c r="QGQ1794" s="62">
        <v>53131609</v>
      </c>
      <c r="QGR1794" s="62">
        <v>53131609</v>
      </c>
      <c r="QGS1794" s="62">
        <v>53131609</v>
      </c>
      <c r="QGT1794" s="62">
        <v>53131609</v>
      </c>
      <c r="QGU1794" s="62">
        <v>53131609</v>
      </c>
      <c r="QGV1794" s="62">
        <v>53131609</v>
      </c>
      <c r="QGW1794" s="62">
        <v>53131609</v>
      </c>
      <c r="QGX1794" s="62">
        <v>53131609</v>
      </c>
      <c r="QGY1794" s="62">
        <v>53131609</v>
      </c>
      <c r="QGZ1794" s="62">
        <v>53131609</v>
      </c>
      <c r="QHA1794" s="62">
        <v>53131609</v>
      </c>
      <c r="QHB1794" s="62">
        <v>53131609</v>
      </c>
      <c r="QHC1794" s="62">
        <v>53131609</v>
      </c>
      <c r="QHD1794" s="62">
        <v>53131609</v>
      </c>
      <c r="QHE1794" s="62">
        <v>53131609</v>
      </c>
      <c r="QHF1794" s="62">
        <v>53131609</v>
      </c>
      <c r="QHG1794" s="62">
        <v>53131609</v>
      </c>
      <c r="QHH1794" s="62">
        <v>53131609</v>
      </c>
      <c r="QHI1794" s="62">
        <v>53131609</v>
      </c>
      <c r="QHJ1794" s="62">
        <v>53131609</v>
      </c>
      <c r="QHK1794" s="62">
        <v>53131609</v>
      </c>
      <c r="QHL1794" s="62">
        <v>53131609</v>
      </c>
      <c r="QHM1794" s="62">
        <v>53131609</v>
      </c>
      <c r="QHN1794" s="62">
        <v>53131609</v>
      </c>
      <c r="QHO1794" s="62">
        <v>53131609</v>
      </c>
      <c r="QHP1794" s="62">
        <v>53131609</v>
      </c>
      <c r="QHQ1794" s="62">
        <v>53131609</v>
      </c>
      <c r="QHR1794" s="62">
        <v>53131609</v>
      </c>
      <c r="QHS1794" s="62">
        <v>53131609</v>
      </c>
      <c r="QHT1794" s="62">
        <v>53131609</v>
      </c>
      <c r="QHU1794" s="62">
        <v>53131609</v>
      </c>
      <c r="QHV1794" s="62">
        <v>53131609</v>
      </c>
      <c r="QHW1794" s="62">
        <v>53131609</v>
      </c>
      <c r="QHX1794" s="62">
        <v>53131609</v>
      </c>
      <c r="QHY1794" s="62">
        <v>53131609</v>
      </c>
      <c r="QHZ1794" s="62">
        <v>53131609</v>
      </c>
      <c r="QIA1794" s="62">
        <v>53131609</v>
      </c>
      <c r="QIB1794" s="62">
        <v>53131609</v>
      </c>
      <c r="QIC1794" s="62">
        <v>53131609</v>
      </c>
      <c r="QID1794" s="62">
        <v>53131609</v>
      </c>
      <c r="QIE1794" s="62">
        <v>53131609</v>
      </c>
      <c r="QIF1794" s="62">
        <v>53131609</v>
      </c>
      <c r="QIG1794" s="62">
        <v>53131609</v>
      </c>
      <c r="QIH1794" s="62">
        <v>53131609</v>
      </c>
      <c r="QII1794" s="62">
        <v>53131609</v>
      </c>
      <c r="QIJ1794" s="62">
        <v>53131609</v>
      </c>
      <c r="QIK1794" s="62">
        <v>53131609</v>
      </c>
      <c r="QIL1794" s="62">
        <v>53131609</v>
      </c>
      <c r="QIM1794" s="62">
        <v>53131609</v>
      </c>
      <c r="QIN1794" s="62">
        <v>53131609</v>
      </c>
      <c r="QIO1794" s="62">
        <v>53131609</v>
      </c>
      <c r="QIP1794" s="62">
        <v>53131609</v>
      </c>
      <c r="QIQ1794" s="62">
        <v>53131609</v>
      </c>
      <c r="QIR1794" s="62">
        <v>53131609</v>
      </c>
      <c r="QIS1794" s="62">
        <v>53131609</v>
      </c>
      <c r="QIT1794" s="62">
        <v>53131609</v>
      </c>
      <c r="QIU1794" s="62">
        <v>53131609</v>
      </c>
      <c r="QIV1794" s="62">
        <v>53131609</v>
      </c>
      <c r="QIW1794" s="62">
        <v>53131609</v>
      </c>
      <c r="QIX1794" s="62">
        <v>53131609</v>
      </c>
      <c r="QIY1794" s="62">
        <v>53131609</v>
      </c>
      <c r="QIZ1794" s="62">
        <v>53131609</v>
      </c>
      <c r="QJA1794" s="62">
        <v>53131609</v>
      </c>
      <c r="QJB1794" s="62">
        <v>53131609</v>
      </c>
      <c r="QJC1794" s="62">
        <v>53131609</v>
      </c>
      <c r="QJD1794" s="62">
        <v>53131609</v>
      </c>
      <c r="QJE1794" s="62">
        <v>53131609</v>
      </c>
      <c r="QJF1794" s="62">
        <v>53131609</v>
      </c>
      <c r="QJG1794" s="62">
        <v>53131609</v>
      </c>
      <c r="QJH1794" s="62">
        <v>53131609</v>
      </c>
      <c r="QJI1794" s="62">
        <v>53131609</v>
      </c>
      <c r="QJJ1794" s="62">
        <v>53131609</v>
      </c>
      <c r="QJK1794" s="62">
        <v>53131609</v>
      </c>
      <c r="QJL1794" s="62">
        <v>53131609</v>
      </c>
      <c r="QJM1794" s="62">
        <v>53131609</v>
      </c>
      <c r="QJN1794" s="62">
        <v>53131609</v>
      </c>
      <c r="QJO1794" s="62">
        <v>53131609</v>
      </c>
      <c r="QJP1794" s="62">
        <v>53131609</v>
      </c>
      <c r="QJQ1794" s="62">
        <v>53131609</v>
      </c>
      <c r="QJR1794" s="62">
        <v>53131609</v>
      </c>
      <c r="QJS1794" s="62">
        <v>53131609</v>
      </c>
      <c r="QJT1794" s="62">
        <v>53131609</v>
      </c>
      <c r="QJU1794" s="62">
        <v>53131609</v>
      </c>
      <c r="QJV1794" s="62">
        <v>53131609</v>
      </c>
      <c r="QJW1794" s="62">
        <v>53131609</v>
      </c>
      <c r="QJX1794" s="62">
        <v>53131609</v>
      </c>
      <c r="QJY1794" s="62">
        <v>53131609</v>
      </c>
      <c r="QJZ1794" s="62">
        <v>53131609</v>
      </c>
      <c r="QKA1794" s="62">
        <v>53131609</v>
      </c>
      <c r="QKB1794" s="62">
        <v>53131609</v>
      </c>
      <c r="QKC1794" s="62">
        <v>53131609</v>
      </c>
      <c r="QKD1794" s="62">
        <v>53131609</v>
      </c>
      <c r="QKE1794" s="62">
        <v>53131609</v>
      </c>
      <c r="QKF1794" s="62">
        <v>53131609</v>
      </c>
      <c r="QKG1794" s="62">
        <v>53131609</v>
      </c>
      <c r="QKH1794" s="62">
        <v>53131609</v>
      </c>
      <c r="QKI1794" s="62">
        <v>53131609</v>
      </c>
      <c r="QKJ1794" s="62">
        <v>53131609</v>
      </c>
      <c r="QKK1794" s="62">
        <v>53131609</v>
      </c>
      <c r="QKL1794" s="62">
        <v>53131609</v>
      </c>
      <c r="QKM1794" s="62">
        <v>53131609</v>
      </c>
      <c r="QKN1794" s="62">
        <v>53131609</v>
      </c>
      <c r="QKO1794" s="62">
        <v>53131609</v>
      </c>
      <c r="QKP1794" s="62">
        <v>53131609</v>
      </c>
      <c r="QKQ1794" s="62">
        <v>53131609</v>
      </c>
      <c r="QKR1794" s="62">
        <v>53131609</v>
      </c>
      <c r="QKS1794" s="62">
        <v>53131609</v>
      </c>
      <c r="QKT1794" s="62">
        <v>53131609</v>
      </c>
      <c r="QKU1794" s="62">
        <v>53131609</v>
      </c>
      <c r="QKV1794" s="62">
        <v>53131609</v>
      </c>
      <c r="QKW1794" s="62">
        <v>53131609</v>
      </c>
      <c r="QKX1794" s="62">
        <v>53131609</v>
      </c>
      <c r="QKY1794" s="62">
        <v>53131609</v>
      </c>
      <c r="QKZ1794" s="62">
        <v>53131609</v>
      </c>
      <c r="QLA1794" s="62">
        <v>53131609</v>
      </c>
      <c r="QLB1794" s="62">
        <v>53131609</v>
      </c>
      <c r="QLC1794" s="62">
        <v>53131609</v>
      </c>
      <c r="QLD1794" s="62">
        <v>53131609</v>
      </c>
      <c r="QLE1794" s="62">
        <v>53131609</v>
      </c>
      <c r="QLF1794" s="62">
        <v>53131609</v>
      </c>
      <c r="QLG1794" s="62">
        <v>53131609</v>
      </c>
      <c r="QLH1794" s="62">
        <v>53131609</v>
      </c>
      <c r="QLI1794" s="62">
        <v>53131609</v>
      </c>
      <c r="QLJ1794" s="62">
        <v>53131609</v>
      </c>
      <c r="QLK1794" s="62">
        <v>53131609</v>
      </c>
      <c r="QLL1794" s="62">
        <v>53131609</v>
      </c>
      <c r="QLM1794" s="62">
        <v>53131609</v>
      </c>
      <c r="QLN1794" s="62">
        <v>53131609</v>
      </c>
      <c r="QLO1794" s="62">
        <v>53131609</v>
      </c>
      <c r="QLP1794" s="62">
        <v>53131609</v>
      </c>
      <c r="QLQ1794" s="62">
        <v>53131609</v>
      </c>
      <c r="QLR1794" s="62">
        <v>53131609</v>
      </c>
      <c r="QLS1794" s="62">
        <v>53131609</v>
      </c>
      <c r="QLT1794" s="62">
        <v>53131609</v>
      </c>
      <c r="QLU1794" s="62">
        <v>53131609</v>
      </c>
      <c r="QLV1794" s="62">
        <v>53131609</v>
      </c>
      <c r="QLW1794" s="62">
        <v>53131609</v>
      </c>
      <c r="QLX1794" s="62">
        <v>53131609</v>
      </c>
      <c r="QLY1794" s="62">
        <v>53131609</v>
      </c>
      <c r="QLZ1794" s="62">
        <v>53131609</v>
      </c>
      <c r="QMA1794" s="62">
        <v>53131609</v>
      </c>
      <c r="QMB1794" s="62">
        <v>53131609</v>
      </c>
      <c r="QMC1794" s="62">
        <v>53131609</v>
      </c>
      <c r="QMD1794" s="62">
        <v>53131609</v>
      </c>
      <c r="QME1794" s="62">
        <v>53131609</v>
      </c>
      <c r="QMF1794" s="62">
        <v>53131609</v>
      </c>
      <c r="QMG1794" s="62">
        <v>53131609</v>
      </c>
      <c r="QMH1794" s="62">
        <v>53131609</v>
      </c>
      <c r="QMI1794" s="62">
        <v>53131609</v>
      </c>
      <c r="QMJ1794" s="62">
        <v>53131609</v>
      </c>
      <c r="QMK1794" s="62">
        <v>53131609</v>
      </c>
      <c r="QML1794" s="62">
        <v>53131609</v>
      </c>
      <c r="QMM1794" s="62">
        <v>53131609</v>
      </c>
      <c r="QMN1794" s="62">
        <v>53131609</v>
      </c>
      <c r="QMO1794" s="62">
        <v>53131609</v>
      </c>
      <c r="QMP1794" s="62">
        <v>53131609</v>
      </c>
      <c r="QMQ1794" s="62">
        <v>53131609</v>
      </c>
      <c r="QMR1794" s="62">
        <v>53131609</v>
      </c>
      <c r="QMS1794" s="62">
        <v>53131609</v>
      </c>
      <c r="QMT1794" s="62">
        <v>53131609</v>
      </c>
      <c r="QMU1794" s="62">
        <v>53131609</v>
      </c>
      <c r="QMV1794" s="62">
        <v>53131609</v>
      </c>
      <c r="QMW1794" s="62">
        <v>53131609</v>
      </c>
      <c r="QMX1794" s="62">
        <v>53131609</v>
      </c>
      <c r="QMY1794" s="62">
        <v>53131609</v>
      </c>
      <c r="QMZ1794" s="62">
        <v>53131609</v>
      </c>
      <c r="QNA1794" s="62">
        <v>53131609</v>
      </c>
      <c r="QNB1794" s="62">
        <v>53131609</v>
      </c>
      <c r="QNC1794" s="62">
        <v>53131609</v>
      </c>
      <c r="QND1794" s="62">
        <v>53131609</v>
      </c>
      <c r="QNE1794" s="62">
        <v>53131609</v>
      </c>
      <c r="QNF1794" s="62">
        <v>53131609</v>
      </c>
      <c r="QNG1794" s="62">
        <v>53131609</v>
      </c>
      <c r="QNH1794" s="62">
        <v>53131609</v>
      </c>
      <c r="QNI1794" s="62">
        <v>53131609</v>
      </c>
      <c r="QNJ1794" s="62">
        <v>53131609</v>
      </c>
      <c r="QNK1794" s="62">
        <v>53131609</v>
      </c>
      <c r="QNL1794" s="62">
        <v>53131609</v>
      </c>
      <c r="QNM1794" s="62">
        <v>53131609</v>
      </c>
      <c r="QNN1794" s="62">
        <v>53131609</v>
      </c>
      <c r="QNO1794" s="62">
        <v>53131609</v>
      </c>
      <c r="QNP1794" s="62">
        <v>53131609</v>
      </c>
      <c r="QNQ1794" s="62">
        <v>53131609</v>
      </c>
      <c r="QNR1794" s="62">
        <v>53131609</v>
      </c>
      <c r="QNS1794" s="62">
        <v>53131609</v>
      </c>
      <c r="QNT1794" s="62">
        <v>53131609</v>
      </c>
      <c r="QNU1794" s="62">
        <v>53131609</v>
      </c>
      <c r="QNV1794" s="62">
        <v>53131609</v>
      </c>
      <c r="QNW1794" s="62">
        <v>53131609</v>
      </c>
      <c r="QNX1794" s="62">
        <v>53131609</v>
      </c>
      <c r="QNY1794" s="62">
        <v>53131609</v>
      </c>
      <c r="QNZ1794" s="62">
        <v>53131609</v>
      </c>
      <c r="QOA1794" s="62">
        <v>53131609</v>
      </c>
      <c r="QOB1794" s="62">
        <v>53131609</v>
      </c>
      <c r="QOC1794" s="62">
        <v>53131609</v>
      </c>
      <c r="QOD1794" s="62">
        <v>53131609</v>
      </c>
      <c r="QOE1794" s="62">
        <v>53131609</v>
      </c>
      <c r="QOF1794" s="62">
        <v>53131609</v>
      </c>
      <c r="QOG1794" s="62">
        <v>53131609</v>
      </c>
      <c r="QOH1794" s="62">
        <v>53131609</v>
      </c>
      <c r="QOI1794" s="62">
        <v>53131609</v>
      </c>
      <c r="QOJ1794" s="62">
        <v>53131609</v>
      </c>
      <c r="QOK1794" s="62">
        <v>53131609</v>
      </c>
      <c r="QOL1794" s="62">
        <v>53131609</v>
      </c>
      <c r="QOM1794" s="62">
        <v>53131609</v>
      </c>
      <c r="QON1794" s="62">
        <v>53131609</v>
      </c>
      <c r="QOO1794" s="62">
        <v>53131609</v>
      </c>
      <c r="QOP1794" s="62">
        <v>53131609</v>
      </c>
      <c r="QOQ1794" s="62">
        <v>53131609</v>
      </c>
      <c r="QOR1794" s="62">
        <v>53131609</v>
      </c>
      <c r="QOS1794" s="62">
        <v>53131609</v>
      </c>
      <c r="QOT1794" s="62">
        <v>53131609</v>
      </c>
      <c r="QOU1794" s="62">
        <v>53131609</v>
      </c>
      <c r="QOV1794" s="62">
        <v>53131609</v>
      </c>
      <c r="QOW1794" s="62">
        <v>53131609</v>
      </c>
      <c r="QOX1794" s="62">
        <v>53131609</v>
      </c>
      <c r="QOY1794" s="62">
        <v>53131609</v>
      </c>
      <c r="QOZ1794" s="62">
        <v>53131609</v>
      </c>
      <c r="QPA1794" s="62">
        <v>53131609</v>
      </c>
      <c r="QPB1794" s="62">
        <v>53131609</v>
      </c>
      <c r="QPC1794" s="62">
        <v>53131609</v>
      </c>
      <c r="QPD1794" s="62">
        <v>53131609</v>
      </c>
      <c r="QPE1794" s="62">
        <v>53131609</v>
      </c>
      <c r="QPF1794" s="62">
        <v>53131609</v>
      </c>
      <c r="QPG1794" s="62">
        <v>53131609</v>
      </c>
      <c r="QPH1794" s="62">
        <v>53131609</v>
      </c>
      <c r="QPI1794" s="62">
        <v>53131609</v>
      </c>
      <c r="QPJ1794" s="62">
        <v>53131609</v>
      </c>
      <c r="QPK1794" s="62">
        <v>53131609</v>
      </c>
      <c r="QPL1794" s="62">
        <v>53131609</v>
      </c>
      <c r="QPM1794" s="62">
        <v>53131609</v>
      </c>
      <c r="QPN1794" s="62">
        <v>53131609</v>
      </c>
      <c r="QPO1794" s="62">
        <v>53131609</v>
      </c>
      <c r="QPP1794" s="62">
        <v>53131609</v>
      </c>
      <c r="QPQ1794" s="62">
        <v>53131609</v>
      </c>
      <c r="QPR1794" s="62">
        <v>53131609</v>
      </c>
      <c r="QPS1794" s="62">
        <v>53131609</v>
      </c>
      <c r="QPT1794" s="62">
        <v>53131609</v>
      </c>
      <c r="QPU1794" s="62">
        <v>53131609</v>
      </c>
      <c r="QPV1794" s="62">
        <v>53131609</v>
      </c>
      <c r="QPW1794" s="62">
        <v>53131609</v>
      </c>
      <c r="QPX1794" s="62">
        <v>53131609</v>
      </c>
      <c r="QPY1794" s="62">
        <v>53131609</v>
      </c>
      <c r="QPZ1794" s="62">
        <v>53131609</v>
      </c>
      <c r="QQA1794" s="62">
        <v>53131609</v>
      </c>
      <c r="QQB1794" s="62">
        <v>53131609</v>
      </c>
      <c r="QQC1794" s="62">
        <v>53131609</v>
      </c>
      <c r="QQD1794" s="62">
        <v>53131609</v>
      </c>
      <c r="QQE1794" s="62">
        <v>53131609</v>
      </c>
      <c r="QQF1794" s="62">
        <v>53131609</v>
      </c>
      <c r="QQG1794" s="62">
        <v>53131609</v>
      </c>
      <c r="QQH1794" s="62">
        <v>53131609</v>
      </c>
      <c r="QQI1794" s="62">
        <v>53131609</v>
      </c>
      <c r="QQJ1794" s="62">
        <v>53131609</v>
      </c>
      <c r="QQK1794" s="62">
        <v>53131609</v>
      </c>
      <c r="QQL1794" s="62">
        <v>53131609</v>
      </c>
      <c r="QQM1794" s="62">
        <v>53131609</v>
      </c>
      <c r="QQN1794" s="62">
        <v>53131609</v>
      </c>
      <c r="QQO1794" s="62">
        <v>53131609</v>
      </c>
      <c r="QQP1794" s="62">
        <v>53131609</v>
      </c>
      <c r="QQQ1794" s="62">
        <v>53131609</v>
      </c>
      <c r="QQR1794" s="62">
        <v>53131609</v>
      </c>
      <c r="QQS1794" s="62">
        <v>53131609</v>
      </c>
      <c r="QQT1794" s="62">
        <v>53131609</v>
      </c>
      <c r="QQU1794" s="62">
        <v>53131609</v>
      </c>
      <c r="QQV1794" s="62">
        <v>53131609</v>
      </c>
      <c r="QQW1794" s="62">
        <v>53131609</v>
      </c>
      <c r="QQX1794" s="62">
        <v>53131609</v>
      </c>
      <c r="QQY1794" s="62">
        <v>53131609</v>
      </c>
      <c r="QQZ1794" s="62">
        <v>53131609</v>
      </c>
      <c r="QRA1794" s="62">
        <v>53131609</v>
      </c>
      <c r="QRB1794" s="62">
        <v>53131609</v>
      </c>
      <c r="QRC1794" s="62">
        <v>53131609</v>
      </c>
      <c r="QRD1794" s="62">
        <v>53131609</v>
      </c>
      <c r="QRE1794" s="62">
        <v>53131609</v>
      </c>
      <c r="QRF1794" s="62">
        <v>53131609</v>
      </c>
      <c r="QRG1794" s="62">
        <v>53131609</v>
      </c>
      <c r="QRH1794" s="62">
        <v>53131609</v>
      </c>
      <c r="QRI1794" s="62">
        <v>53131609</v>
      </c>
      <c r="QRJ1794" s="62">
        <v>53131609</v>
      </c>
      <c r="QRK1794" s="62">
        <v>53131609</v>
      </c>
      <c r="QRL1794" s="62">
        <v>53131609</v>
      </c>
      <c r="QRM1794" s="62">
        <v>53131609</v>
      </c>
      <c r="QRN1794" s="62">
        <v>53131609</v>
      </c>
      <c r="QRO1794" s="62">
        <v>53131609</v>
      </c>
      <c r="QRP1794" s="62">
        <v>53131609</v>
      </c>
      <c r="QRQ1794" s="62">
        <v>53131609</v>
      </c>
      <c r="QRR1794" s="62">
        <v>53131609</v>
      </c>
      <c r="QRS1794" s="62">
        <v>53131609</v>
      </c>
      <c r="QRT1794" s="62">
        <v>53131609</v>
      </c>
      <c r="QRU1794" s="62">
        <v>53131609</v>
      </c>
      <c r="QRV1794" s="62">
        <v>53131609</v>
      </c>
      <c r="QRW1794" s="62">
        <v>53131609</v>
      </c>
      <c r="QRX1794" s="62">
        <v>53131609</v>
      </c>
      <c r="QRY1794" s="62">
        <v>53131609</v>
      </c>
      <c r="QRZ1794" s="62">
        <v>53131609</v>
      </c>
      <c r="QSA1794" s="62">
        <v>53131609</v>
      </c>
      <c r="QSB1794" s="62">
        <v>53131609</v>
      </c>
      <c r="QSC1794" s="62">
        <v>53131609</v>
      </c>
      <c r="QSD1794" s="62">
        <v>53131609</v>
      </c>
      <c r="QSE1794" s="62">
        <v>53131609</v>
      </c>
      <c r="QSF1794" s="62">
        <v>53131609</v>
      </c>
      <c r="QSG1794" s="62">
        <v>53131609</v>
      </c>
      <c r="QSH1794" s="62">
        <v>53131609</v>
      </c>
      <c r="QSI1794" s="62">
        <v>53131609</v>
      </c>
      <c r="QSJ1794" s="62">
        <v>53131609</v>
      </c>
      <c r="QSK1794" s="62">
        <v>53131609</v>
      </c>
      <c r="QSL1794" s="62">
        <v>53131609</v>
      </c>
      <c r="QSM1794" s="62">
        <v>53131609</v>
      </c>
      <c r="QSN1794" s="62">
        <v>53131609</v>
      </c>
      <c r="QSO1794" s="62">
        <v>53131609</v>
      </c>
      <c r="QSP1794" s="62">
        <v>53131609</v>
      </c>
      <c r="QSQ1794" s="62">
        <v>53131609</v>
      </c>
      <c r="QSR1794" s="62">
        <v>53131609</v>
      </c>
      <c r="QSS1794" s="62">
        <v>53131609</v>
      </c>
      <c r="QST1794" s="62">
        <v>53131609</v>
      </c>
      <c r="QSU1794" s="62">
        <v>53131609</v>
      </c>
      <c r="QSV1794" s="62">
        <v>53131609</v>
      </c>
      <c r="QSW1794" s="62">
        <v>53131609</v>
      </c>
      <c r="QSX1794" s="62">
        <v>53131609</v>
      </c>
      <c r="QSY1794" s="62">
        <v>53131609</v>
      </c>
      <c r="QSZ1794" s="62">
        <v>53131609</v>
      </c>
      <c r="QTA1794" s="62">
        <v>53131609</v>
      </c>
      <c r="QTB1794" s="62">
        <v>53131609</v>
      </c>
      <c r="QTC1794" s="62">
        <v>53131609</v>
      </c>
      <c r="QTD1794" s="62">
        <v>53131609</v>
      </c>
      <c r="QTE1794" s="62">
        <v>53131609</v>
      </c>
      <c r="QTF1794" s="62">
        <v>53131609</v>
      </c>
      <c r="QTG1794" s="62">
        <v>53131609</v>
      </c>
      <c r="QTH1794" s="62">
        <v>53131609</v>
      </c>
      <c r="QTI1794" s="62">
        <v>53131609</v>
      </c>
      <c r="QTJ1794" s="62">
        <v>53131609</v>
      </c>
      <c r="QTK1794" s="62">
        <v>53131609</v>
      </c>
      <c r="QTL1794" s="62">
        <v>53131609</v>
      </c>
      <c r="QTM1794" s="62">
        <v>53131609</v>
      </c>
      <c r="QTN1794" s="62">
        <v>53131609</v>
      </c>
      <c r="QTO1794" s="62">
        <v>53131609</v>
      </c>
      <c r="QTP1794" s="62">
        <v>53131609</v>
      </c>
      <c r="QTQ1794" s="62">
        <v>53131609</v>
      </c>
      <c r="QTR1794" s="62">
        <v>53131609</v>
      </c>
      <c r="QTS1794" s="62">
        <v>53131609</v>
      </c>
      <c r="QTT1794" s="62">
        <v>53131609</v>
      </c>
      <c r="QTU1794" s="62">
        <v>53131609</v>
      </c>
      <c r="QTV1794" s="62">
        <v>53131609</v>
      </c>
      <c r="QTW1794" s="62">
        <v>53131609</v>
      </c>
      <c r="QTX1794" s="62">
        <v>53131609</v>
      </c>
      <c r="QTY1794" s="62">
        <v>53131609</v>
      </c>
      <c r="QTZ1794" s="62">
        <v>53131609</v>
      </c>
      <c r="QUA1794" s="62">
        <v>53131609</v>
      </c>
      <c r="QUB1794" s="62">
        <v>53131609</v>
      </c>
      <c r="QUC1794" s="62">
        <v>53131609</v>
      </c>
      <c r="QUD1794" s="62">
        <v>53131609</v>
      </c>
      <c r="QUE1794" s="62">
        <v>53131609</v>
      </c>
      <c r="QUF1794" s="62">
        <v>53131609</v>
      </c>
      <c r="QUG1794" s="62">
        <v>53131609</v>
      </c>
      <c r="QUH1794" s="62">
        <v>53131609</v>
      </c>
      <c r="QUI1794" s="62">
        <v>53131609</v>
      </c>
      <c r="QUJ1794" s="62">
        <v>53131609</v>
      </c>
      <c r="QUK1794" s="62">
        <v>53131609</v>
      </c>
      <c r="QUL1794" s="62">
        <v>53131609</v>
      </c>
      <c r="QUM1794" s="62">
        <v>53131609</v>
      </c>
      <c r="QUN1794" s="62">
        <v>53131609</v>
      </c>
      <c r="QUO1794" s="62">
        <v>53131609</v>
      </c>
      <c r="QUP1794" s="62">
        <v>53131609</v>
      </c>
      <c r="QUQ1794" s="62">
        <v>53131609</v>
      </c>
      <c r="QUR1794" s="62">
        <v>53131609</v>
      </c>
      <c r="QUS1794" s="62">
        <v>53131609</v>
      </c>
      <c r="QUT1794" s="62">
        <v>53131609</v>
      </c>
      <c r="QUU1794" s="62">
        <v>53131609</v>
      </c>
      <c r="QUV1794" s="62">
        <v>53131609</v>
      </c>
      <c r="QUW1794" s="62">
        <v>53131609</v>
      </c>
      <c r="QUX1794" s="62">
        <v>53131609</v>
      </c>
      <c r="QUY1794" s="62">
        <v>53131609</v>
      </c>
      <c r="QUZ1794" s="62">
        <v>53131609</v>
      </c>
      <c r="QVA1794" s="62">
        <v>53131609</v>
      </c>
      <c r="QVB1794" s="62">
        <v>53131609</v>
      </c>
      <c r="QVC1794" s="62">
        <v>53131609</v>
      </c>
      <c r="QVD1794" s="62">
        <v>53131609</v>
      </c>
      <c r="QVE1794" s="62">
        <v>53131609</v>
      </c>
      <c r="QVF1794" s="62">
        <v>53131609</v>
      </c>
      <c r="QVG1794" s="62">
        <v>53131609</v>
      </c>
      <c r="QVH1794" s="62">
        <v>53131609</v>
      </c>
      <c r="QVI1794" s="62">
        <v>53131609</v>
      </c>
      <c r="QVJ1794" s="62">
        <v>53131609</v>
      </c>
      <c r="QVK1794" s="62">
        <v>53131609</v>
      </c>
      <c r="QVL1794" s="62">
        <v>53131609</v>
      </c>
      <c r="QVM1794" s="62">
        <v>53131609</v>
      </c>
      <c r="QVN1794" s="62">
        <v>53131609</v>
      </c>
      <c r="QVO1794" s="62">
        <v>53131609</v>
      </c>
      <c r="QVP1794" s="62">
        <v>53131609</v>
      </c>
      <c r="QVQ1794" s="62">
        <v>53131609</v>
      </c>
      <c r="QVR1794" s="62">
        <v>53131609</v>
      </c>
      <c r="QVS1794" s="62">
        <v>53131609</v>
      </c>
      <c r="QVT1794" s="62">
        <v>53131609</v>
      </c>
      <c r="QVU1794" s="62">
        <v>53131609</v>
      </c>
      <c r="QVV1794" s="62">
        <v>53131609</v>
      </c>
      <c r="QVW1794" s="62">
        <v>53131609</v>
      </c>
      <c r="QVX1794" s="62">
        <v>53131609</v>
      </c>
      <c r="QVY1794" s="62">
        <v>53131609</v>
      </c>
      <c r="QVZ1794" s="62">
        <v>53131609</v>
      </c>
      <c r="QWA1794" s="62">
        <v>53131609</v>
      </c>
      <c r="QWB1794" s="62">
        <v>53131609</v>
      </c>
      <c r="QWC1794" s="62">
        <v>53131609</v>
      </c>
      <c r="QWD1794" s="62">
        <v>53131609</v>
      </c>
      <c r="QWE1794" s="62">
        <v>53131609</v>
      </c>
      <c r="QWF1794" s="62">
        <v>53131609</v>
      </c>
      <c r="QWG1794" s="62">
        <v>53131609</v>
      </c>
      <c r="QWH1794" s="62">
        <v>53131609</v>
      </c>
      <c r="QWI1794" s="62">
        <v>53131609</v>
      </c>
      <c r="QWJ1794" s="62">
        <v>53131609</v>
      </c>
      <c r="QWK1794" s="62">
        <v>53131609</v>
      </c>
      <c r="QWL1794" s="62">
        <v>53131609</v>
      </c>
      <c r="QWM1794" s="62">
        <v>53131609</v>
      </c>
      <c r="QWN1794" s="62">
        <v>53131609</v>
      </c>
      <c r="QWO1794" s="62">
        <v>53131609</v>
      </c>
      <c r="QWP1794" s="62">
        <v>53131609</v>
      </c>
      <c r="QWQ1794" s="62">
        <v>53131609</v>
      </c>
      <c r="QWR1794" s="62">
        <v>53131609</v>
      </c>
      <c r="QWS1794" s="62">
        <v>53131609</v>
      </c>
      <c r="QWT1794" s="62">
        <v>53131609</v>
      </c>
      <c r="QWU1794" s="62">
        <v>53131609</v>
      </c>
      <c r="QWV1794" s="62">
        <v>53131609</v>
      </c>
      <c r="QWW1794" s="62">
        <v>53131609</v>
      </c>
      <c r="QWX1794" s="62">
        <v>53131609</v>
      </c>
      <c r="QWY1794" s="62">
        <v>53131609</v>
      </c>
      <c r="QWZ1794" s="62">
        <v>53131609</v>
      </c>
      <c r="QXA1794" s="62">
        <v>53131609</v>
      </c>
      <c r="QXB1794" s="62">
        <v>53131609</v>
      </c>
      <c r="QXC1794" s="62">
        <v>53131609</v>
      </c>
      <c r="QXD1794" s="62">
        <v>53131609</v>
      </c>
      <c r="QXE1794" s="62">
        <v>53131609</v>
      </c>
      <c r="QXF1794" s="62">
        <v>53131609</v>
      </c>
      <c r="QXG1794" s="62">
        <v>53131609</v>
      </c>
      <c r="QXH1794" s="62">
        <v>53131609</v>
      </c>
      <c r="QXI1794" s="62">
        <v>53131609</v>
      </c>
      <c r="QXJ1794" s="62">
        <v>53131609</v>
      </c>
      <c r="QXK1794" s="62">
        <v>53131609</v>
      </c>
      <c r="QXL1794" s="62">
        <v>53131609</v>
      </c>
      <c r="QXM1794" s="62">
        <v>53131609</v>
      </c>
      <c r="QXN1794" s="62">
        <v>53131609</v>
      </c>
      <c r="QXO1794" s="62">
        <v>53131609</v>
      </c>
      <c r="QXP1794" s="62">
        <v>53131609</v>
      </c>
      <c r="QXQ1794" s="62">
        <v>53131609</v>
      </c>
      <c r="QXR1794" s="62">
        <v>53131609</v>
      </c>
      <c r="QXS1794" s="62">
        <v>53131609</v>
      </c>
      <c r="QXT1794" s="62">
        <v>53131609</v>
      </c>
      <c r="QXU1794" s="62">
        <v>53131609</v>
      </c>
      <c r="QXV1794" s="62">
        <v>53131609</v>
      </c>
      <c r="QXW1794" s="62">
        <v>53131609</v>
      </c>
      <c r="QXX1794" s="62">
        <v>53131609</v>
      </c>
      <c r="QXY1794" s="62">
        <v>53131609</v>
      </c>
      <c r="QXZ1794" s="62">
        <v>53131609</v>
      </c>
      <c r="QYA1794" s="62">
        <v>53131609</v>
      </c>
      <c r="QYB1794" s="62">
        <v>53131609</v>
      </c>
      <c r="QYC1794" s="62">
        <v>53131609</v>
      </c>
      <c r="QYD1794" s="62">
        <v>53131609</v>
      </c>
      <c r="QYE1794" s="62">
        <v>53131609</v>
      </c>
      <c r="QYF1794" s="62">
        <v>53131609</v>
      </c>
      <c r="QYG1794" s="62">
        <v>53131609</v>
      </c>
      <c r="QYH1794" s="62">
        <v>53131609</v>
      </c>
      <c r="QYI1794" s="62">
        <v>53131609</v>
      </c>
      <c r="QYJ1794" s="62">
        <v>53131609</v>
      </c>
      <c r="QYK1794" s="62">
        <v>53131609</v>
      </c>
      <c r="QYL1794" s="62">
        <v>53131609</v>
      </c>
      <c r="QYM1794" s="62">
        <v>53131609</v>
      </c>
      <c r="QYN1794" s="62">
        <v>53131609</v>
      </c>
      <c r="QYO1794" s="62">
        <v>53131609</v>
      </c>
      <c r="QYP1794" s="62">
        <v>53131609</v>
      </c>
      <c r="QYQ1794" s="62">
        <v>53131609</v>
      </c>
      <c r="QYR1794" s="62">
        <v>53131609</v>
      </c>
      <c r="QYS1794" s="62">
        <v>53131609</v>
      </c>
      <c r="QYT1794" s="62">
        <v>53131609</v>
      </c>
      <c r="QYU1794" s="62">
        <v>53131609</v>
      </c>
      <c r="QYV1794" s="62">
        <v>53131609</v>
      </c>
      <c r="QYW1794" s="62">
        <v>53131609</v>
      </c>
      <c r="QYX1794" s="62">
        <v>53131609</v>
      </c>
      <c r="QYY1794" s="62">
        <v>53131609</v>
      </c>
      <c r="QYZ1794" s="62">
        <v>53131609</v>
      </c>
      <c r="QZA1794" s="62">
        <v>53131609</v>
      </c>
      <c r="QZB1794" s="62">
        <v>53131609</v>
      </c>
      <c r="QZC1794" s="62">
        <v>53131609</v>
      </c>
      <c r="QZD1794" s="62">
        <v>53131609</v>
      </c>
      <c r="QZE1794" s="62">
        <v>53131609</v>
      </c>
      <c r="QZF1794" s="62">
        <v>53131609</v>
      </c>
      <c r="QZG1794" s="62">
        <v>53131609</v>
      </c>
      <c r="QZH1794" s="62">
        <v>53131609</v>
      </c>
      <c r="QZI1794" s="62">
        <v>53131609</v>
      </c>
      <c r="QZJ1794" s="62">
        <v>53131609</v>
      </c>
      <c r="QZK1794" s="62">
        <v>53131609</v>
      </c>
      <c r="QZL1794" s="62">
        <v>53131609</v>
      </c>
      <c r="QZM1794" s="62">
        <v>53131609</v>
      </c>
      <c r="QZN1794" s="62">
        <v>53131609</v>
      </c>
      <c r="QZO1794" s="62">
        <v>53131609</v>
      </c>
      <c r="QZP1794" s="62">
        <v>53131609</v>
      </c>
      <c r="QZQ1794" s="62">
        <v>53131609</v>
      </c>
      <c r="QZR1794" s="62">
        <v>53131609</v>
      </c>
      <c r="QZS1794" s="62">
        <v>53131609</v>
      </c>
      <c r="QZT1794" s="62">
        <v>53131609</v>
      </c>
      <c r="QZU1794" s="62">
        <v>53131609</v>
      </c>
      <c r="QZV1794" s="62">
        <v>53131609</v>
      </c>
      <c r="QZW1794" s="62">
        <v>53131609</v>
      </c>
      <c r="QZX1794" s="62">
        <v>53131609</v>
      </c>
      <c r="QZY1794" s="62">
        <v>53131609</v>
      </c>
      <c r="QZZ1794" s="62">
        <v>53131609</v>
      </c>
      <c r="RAA1794" s="62">
        <v>53131609</v>
      </c>
      <c r="RAB1794" s="62">
        <v>53131609</v>
      </c>
      <c r="RAC1794" s="62">
        <v>53131609</v>
      </c>
      <c r="RAD1794" s="62">
        <v>53131609</v>
      </c>
      <c r="RAE1794" s="62">
        <v>53131609</v>
      </c>
      <c r="RAF1794" s="62">
        <v>53131609</v>
      </c>
      <c r="RAG1794" s="62">
        <v>53131609</v>
      </c>
      <c r="RAH1794" s="62">
        <v>53131609</v>
      </c>
      <c r="RAI1794" s="62">
        <v>53131609</v>
      </c>
      <c r="RAJ1794" s="62">
        <v>53131609</v>
      </c>
      <c r="RAK1794" s="62">
        <v>53131609</v>
      </c>
      <c r="RAL1794" s="62">
        <v>53131609</v>
      </c>
      <c r="RAM1794" s="62">
        <v>53131609</v>
      </c>
      <c r="RAN1794" s="62">
        <v>53131609</v>
      </c>
      <c r="RAO1794" s="62">
        <v>53131609</v>
      </c>
      <c r="RAP1794" s="62">
        <v>53131609</v>
      </c>
      <c r="RAQ1794" s="62">
        <v>53131609</v>
      </c>
      <c r="RAR1794" s="62">
        <v>53131609</v>
      </c>
      <c r="RAS1794" s="62">
        <v>53131609</v>
      </c>
      <c r="RAT1794" s="62">
        <v>53131609</v>
      </c>
      <c r="RAU1794" s="62">
        <v>53131609</v>
      </c>
      <c r="RAV1794" s="62">
        <v>53131609</v>
      </c>
      <c r="RAW1794" s="62">
        <v>53131609</v>
      </c>
      <c r="RAX1794" s="62">
        <v>53131609</v>
      </c>
      <c r="RAY1794" s="62">
        <v>53131609</v>
      </c>
      <c r="RAZ1794" s="62">
        <v>53131609</v>
      </c>
      <c r="RBA1794" s="62">
        <v>53131609</v>
      </c>
      <c r="RBB1794" s="62">
        <v>53131609</v>
      </c>
      <c r="RBC1794" s="62">
        <v>53131609</v>
      </c>
      <c r="RBD1794" s="62">
        <v>53131609</v>
      </c>
      <c r="RBE1794" s="62">
        <v>53131609</v>
      </c>
      <c r="RBF1794" s="62">
        <v>53131609</v>
      </c>
      <c r="RBG1794" s="62">
        <v>53131609</v>
      </c>
      <c r="RBH1794" s="62">
        <v>53131609</v>
      </c>
      <c r="RBI1794" s="62">
        <v>53131609</v>
      </c>
      <c r="RBJ1794" s="62">
        <v>53131609</v>
      </c>
      <c r="RBK1794" s="62">
        <v>53131609</v>
      </c>
      <c r="RBL1794" s="62">
        <v>53131609</v>
      </c>
      <c r="RBM1794" s="62">
        <v>53131609</v>
      </c>
      <c r="RBN1794" s="62">
        <v>53131609</v>
      </c>
      <c r="RBO1794" s="62">
        <v>53131609</v>
      </c>
      <c r="RBP1794" s="62">
        <v>53131609</v>
      </c>
      <c r="RBQ1794" s="62">
        <v>53131609</v>
      </c>
      <c r="RBR1794" s="62">
        <v>53131609</v>
      </c>
      <c r="RBS1794" s="62">
        <v>53131609</v>
      </c>
      <c r="RBT1794" s="62">
        <v>53131609</v>
      </c>
      <c r="RBU1794" s="62">
        <v>53131609</v>
      </c>
      <c r="RBV1794" s="62">
        <v>53131609</v>
      </c>
      <c r="RBW1794" s="62">
        <v>53131609</v>
      </c>
      <c r="RBX1794" s="62">
        <v>53131609</v>
      </c>
      <c r="RBY1794" s="62">
        <v>53131609</v>
      </c>
      <c r="RBZ1794" s="62">
        <v>53131609</v>
      </c>
      <c r="RCA1794" s="62">
        <v>53131609</v>
      </c>
      <c r="RCB1794" s="62">
        <v>53131609</v>
      </c>
      <c r="RCC1794" s="62">
        <v>53131609</v>
      </c>
      <c r="RCD1794" s="62">
        <v>53131609</v>
      </c>
      <c r="RCE1794" s="62">
        <v>53131609</v>
      </c>
      <c r="RCF1794" s="62">
        <v>53131609</v>
      </c>
      <c r="RCG1794" s="62">
        <v>53131609</v>
      </c>
      <c r="RCH1794" s="62">
        <v>53131609</v>
      </c>
      <c r="RCI1794" s="62">
        <v>53131609</v>
      </c>
      <c r="RCJ1794" s="62">
        <v>53131609</v>
      </c>
      <c r="RCK1794" s="62">
        <v>53131609</v>
      </c>
      <c r="RCL1794" s="62">
        <v>53131609</v>
      </c>
      <c r="RCM1794" s="62">
        <v>53131609</v>
      </c>
      <c r="RCN1794" s="62">
        <v>53131609</v>
      </c>
      <c r="RCO1794" s="62">
        <v>53131609</v>
      </c>
      <c r="RCP1794" s="62">
        <v>53131609</v>
      </c>
      <c r="RCQ1794" s="62">
        <v>53131609</v>
      </c>
      <c r="RCR1794" s="62">
        <v>53131609</v>
      </c>
      <c r="RCS1794" s="62">
        <v>53131609</v>
      </c>
      <c r="RCT1794" s="62">
        <v>53131609</v>
      </c>
      <c r="RCU1794" s="62">
        <v>53131609</v>
      </c>
      <c r="RCV1794" s="62">
        <v>53131609</v>
      </c>
      <c r="RCW1794" s="62">
        <v>53131609</v>
      </c>
      <c r="RCX1794" s="62">
        <v>53131609</v>
      </c>
      <c r="RCY1794" s="62">
        <v>53131609</v>
      </c>
      <c r="RCZ1794" s="62">
        <v>53131609</v>
      </c>
      <c r="RDA1794" s="62">
        <v>53131609</v>
      </c>
      <c r="RDB1794" s="62">
        <v>53131609</v>
      </c>
      <c r="RDC1794" s="62">
        <v>53131609</v>
      </c>
      <c r="RDD1794" s="62">
        <v>53131609</v>
      </c>
      <c r="RDE1794" s="62">
        <v>53131609</v>
      </c>
      <c r="RDF1794" s="62">
        <v>53131609</v>
      </c>
      <c r="RDG1794" s="62">
        <v>53131609</v>
      </c>
      <c r="RDH1794" s="62">
        <v>53131609</v>
      </c>
      <c r="RDI1794" s="62">
        <v>53131609</v>
      </c>
      <c r="RDJ1794" s="62">
        <v>53131609</v>
      </c>
      <c r="RDK1794" s="62">
        <v>53131609</v>
      </c>
      <c r="RDL1794" s="62">
        <v>53131609</v>
      </c>
      <c r="RDM1794" s="62">
        <v>53131609</v>
      </c>
      <c r="RDN1794" s="62">
        <v>53131609</v>
      </c>
      <c r="RDO1794" s="62">
        <v>53131609</v>
      </c>
      <c r="RDP1794" s="62">
        <v>53131609</v>
      </c>
      <c r="RDQ1794" s="62">
        <v>53131609</v>
      </c>
      <c r="RDR1794" s="62">
        <v>53131609</v>
      </c>
      <c r="RDS1794" s="62">
        <v>53131609</v>
      </c>
      <c r="RDT1794" s="62">
        <v>53131609</v>
      </c>
      <c r="RDU1794" s="62">
        <v>53131609</v>
      </c>
      <c r="RDV1794" s="62">
        <v>53131609</v>
      </c>
      <c r="RDW1794" s="62">
        <v>53131609</v>
      </c>
      <c r="RDX1794" s="62">
        <v>53131609</v>
      </c>
      <c r="RDY1794" s="62">
        <v>53131609</v>
      </c>
      <c r="RDZ1794" s="62">
        <v>53131609</v>
      </c>
      <c r="REA1794" s="62">
        <v>53131609</v>
      </c>
      <c r="REB1794" s="62">
        <v>53131609</v>
      </c>
      <c r="REC1794" s="62">
        <v>53131609</v>
      </c>
      <c r="RED1794" s="62">
        <v>53131609</v>
      </c>
      <c r="REE1794" s="62">
        <v>53131609</v>
      </c>
      <c r="REF1794" s="62">
        <v>53131609</v>
      </c>
      <c r="REG1794" s="62">
        <v>53131609</v>
      </c>
      <c r="REH1794" s="62">
        <v>53131609</v>
      </c>
      <c r="REI1794" s="62">
        <v>53131609</v>
      </c>
      <c r="REJ1794" s="62">
        <v>53131609</v>
      </c>
      <c r="REK1794" s="62">
        <v>53131609</v>
      </c>
      <c r="REL1794" s="62">
        <v>53131609</v>
      </c>
      <c r="REM1794" s="62">
        <v>53131609</v>
      </c>
      <c r="REN1794" s="62">
        <v>53131609</v>
      </c>
      <c r="REO1794" s="62">
        <v>53131609</v>
      </c>
      <c r="REP1794" s="62">
        <v>53131609</v>
      </c>
      <c r="REQ1794" s="62">
        <v>53131609</v>
      </c>
      <c r="RER1794" s="62">
        <v>53131609</v>
      </c>
      <c r="RES1794" s="62">
        <v>53131609</v>
      </c>
      <c r="RET1794" s="62">
        <v>53131609</v>
      </c>
      <c r="REU1794" s="62">
        <v>53131609</v>
      </c>
      <c r="REV1794" s="62">
        <v>53131609</v>
      </c>
      <c r="REW1794" s="62">
        <v>53131609</v>
      </c>
      <c r="REX1794" s="62">
        <v>53131609</v>
      </c>
      <c r="REY1794" s="62">
        <v>53131609</v>
      </c>
      <c r="REZ1794" s="62">
        <v>53131609</v>
      </c>
      <c r="RFA1794" s="62">
        <v>53131609</v>
      </c>
      <c r="RFB1794" s="62">
        <v>53131609</v>
      </c>
      <c r="RFC1794" s="62">
        <v>53131609</v>
      </c>
      <c r="RFD1794" s="62">
        <v>53131609</v>
      </c>
      <c r="RFE1794" s="62">
        <v>53131609</v>
      </c>
      <c r="RFF1794" s="62">
        <v>53131609</v>
      </c>
      <c r="RFG1794" s="62">
        <v>53131609</v>
      </c>
      <c r="RFH1794" s="62">
        <v>53131609</v>
      </c>
      <c r="RFI1794" s="62">
        <v>53131609</v>
      </c>
      <c r="RFJ1794" s="62">
        <v>53131609</v>
      </c>
      <c r="RFK1794" s="62">
        <v>53131609</v>
      </c>
      <c r="RFL1794" s="62">
        <v>53131609</v>
      </c>
      <c r="RFM1794" s="62">
        <v>53131609</v>
      </c>
      <c r="RFN1794" s="62">
        <v>53131609</v>
      </c>
      <c r="RFO1794" s="62">
        <v>53131609</v>
      </c>
      <c r="RFP1794" s="62">
        <v>53131609</v>
      </c>
      <c r="RFQ1794" s="62">
        <v>53131609</v>
      </c>
      <c r="RFR1794" s="62">
        <v>53131609</v>
      </c>
      <c r="RFS1794" s="62">
        <v>53131609</v>
      </c>
      <c r="RFT1794" s="62">
        <v>53131609</v>
      </c>
      <c r="RFU1794" s="62">
        <v>53131609</v>
      </c>
      <c r="RFV1794" s="62">
        <v>53131609</v>
      </c>
      <c r="RFW1794" s="62">
        <v>53131609</v>
      </c>
      <c r="RFX1794" s="62">
        <v>53131609</v>
      </c>
      <c r="RFY1794" s="62">
        <v>53131609</v>
      </c>
      <c r="RFZ1794" s="62">
        <v>53131609</v>
      </c>
      <c r="RGA1794" s="62">
        <v>53131609</v>
      </c>
      <c r="RGB1794" s="62">
        <v>53131609</v>
      </c>
      <c r="RGC1794" s="62">
        <v>53131609</v>
      </c>
      <c r="RGD1794" s="62">
        <v>53131609</v>
      </c>
      <c r="RGE1794" s="62">
        <v>53131609</v>
      </c>
      <c r="RGF1794" s="62">
        <v>53131609</v>
      </c>
      <c r="RGG1794" s="62">
        <v>53131609</v>
      </c>
      <c r="RGH1794" s="62">
        <v>53131609</v>
      </c>
      <c r="RGI1794" s="62">
        <v>53131609</v>
      </c>
      <c r="RGJ1794" s="62">
        <v>53131609</v>
      </c>
      <c r="RGK1794" s="62">
        <v>53131609</v>
      </c>
      <c r="RGL1794" s="62">
        <v>53131609</v>
      </c>
      <c r="RGM1794" s="62">
        <v>53131609</v>
      </c>
      <c r="RGN1794" s="62">
        <v>53131609</v>
      </c>
      <c r="RGO1794" s="62">
        <v>53131609</v>
      </c>
      <c r="RGP1794" s="62">
        <v>53131609</v>
      </c>
      <c r="RGQ1794" s="62">
        <v>53131609</v>
      </c>
      <c r="RGR1794" s="62">
        <v>53131609</v>
      </c>
      <c r="RGS1794" s="62">
        <v>53131609</v>
      </c>
      <c r="RGT1794" s="62">
        <v>53131609</v>
      </c>
      <c r="RGU1794" s="62">
        <v>53131609</v>
      </c>
      <c r="RGV1794" s="62">
        <v>53131609</v>
      </c>
      <c r="RGW1794" s="62">
        <v>53131609</v>
      </c>
      <c r="RGX1794" s="62">
        <v>53131609</v>
      </c>
      <c r="RGY1794" s="62">
        <v>53131609</v>
      </c>
      <c r="RGZ1794" s="62">
        <v>53131609</v>
      </c>
      <c r="RHA1794" s="62">
        <v>53131609</v>
      </c>
      <c r="RHB1794" s="62">
        <v>53131609</v>
      </c>
      <c r="RHC1794" s="62">
        <v>53131609</v>
      </c>
      <c r="RHD1794" s="62">
        <v>53131609</v>
      </c>
      <c r="RHE1794" s="62">
        <v>53131609</v>
      </c>
      <c r="RHF1794" s="62">
        <v>53131609</v>
      </c>
      <c r="RHG1794" s="62">
        <v>53131609</v>
      </c>
      <c r="RHH1794" s="62">
        <v>53131609</v>
      </c>
      <c r="RHI1794" s="62">
        <v>53131609</v>
      </c>
      <c r="RHJ1794" s="62">
        <v>53131609</v>
      </c>
      <c r="RHK1794" s="62">
        <v>53131609</v>
      </c>
      <c r="RHL1794" s="62">
        <v>53131609</v>
      </c>
      <c r="RHM1794" s="62">
        <v>53131609</v>
      </c>
      <c r="RHN1794" s="62">
        <v>53131609</v>
      </c>
      <c r="RHO1794" s="62">
        <v>53131609</v>
      </c>
      <c r="RHP1794" s="62">
        <v>53131609</v>
      </c>
      <c r="RHQ1794" s="62">
        <v>53131609</v>
      </c>
      <c r="RHR1794" s="62">
        <v>53131609</v>
      </c>
      <c r="RHS1794" s="62">
        <v>53131609</v>
      </c>
      <c r="RHT1794" s="62">
        <v>53131609</v>
      </c>
      <c r="RHU1794" s="62">
        <v>53131609</v>
      </c>
      <c r="RHV1794" s="62">
        <v>53131609</v>
      </c>
      <c r="RHW1794" s="62">
        <v>53131609</v>
      </c>
      <c r="RHX1794" s="62">
        <v>53131609</v>
      </c>
      <c r="RHY1794" s="62">
        <v>53131609</v>
      </c>
      <c r="RHZ1794" s="62">
        <v>53131609</v>
      </c>
      <c r="RIA1794" s="62">
        <v>53131609</v>
      </c>
      <c r="RIB1794" s="62">
        <v>53131609</v>
      </c>
      <c r="RIC1794" s="62">
        <v>53131609</v>
      </c>
      <c r="RID1794" s="62">
        <v>53131609</v>
      </c>
      <c r="RIE1794" s="62">
        <v>53131609</v>
      </c>
      <c r="RIF1794" s="62">
        <v>53131609</v>
      </c>
      <c r="RIG1794" s="62">
        <v>53131609</v>
      </c>
      <c r="RIH1794" s="62">
        <v>53131609</v>
      </c>
      <c r="RII1794" s="62">
        <v>53131609</v>
      </c>
      <c r="RIJ1794" s="62">
        <v>53131609</v>
      </c>
      <c r="RIK1794" s="62">
        <v>53131609</v>
      </c>
      <c r="RIL1794" s="62">
        <v>53131609</v>
      </c>
      <c r="RIM1794" s="62">
        <v>53131609</v>
      </c>
      <c r="RIN1794" s="62">
        <v>53131609</v>
      </c>
      <c r="RIO1794" s="62">
        <v>53131609</v>
      </c>
      <c r="RIP1794" s="62">
        <v>53131609</v>
      </c>
      <c r="RIQ1794" s="62">
        <v>53131609</v>
      </c>
      <c r="RIR1794" s="62">
        <v>53131609</v>
      </c>
      <c r="RIS1794" s="62">
        <v>53131609</v>
      </c>
      <c r="RIT1794" s="62">
        <v>53131609</v>
      </c>
      <c r="RIU1794" s="62">
        <v>53131609</v>
      </c>
      <c r="RIV1794" s="62">
        <v>53131609</v>
      </c>
      <c r="RIW1794" s="62">
        <v>53131609</v>
      </c>
      <c r="RIX1794" s="62">
        <v>53131609</v>
      </c>
      <c r="RIY1794" s="62">
        <v>53131609</v>
      </c>
      <c r="RIZ1794" s="62">
        <v>53131609</v>
      </c>
      <c r="RJA1794" s="62">
        <v>53131609</v>
      </c>
      <c r="RJB1794" s="62">
        <v>53131609</v>
      </c>
      <c r="RJC1794" s="62">
        <v>53131609</v>
      </c>
      <c r="RJD1794" s="62">
        <v>53131609</v>
      </c>
      <c r="RJE1794" s="62">
        <v>53131609</v>
      </c>
      <c r="RJF1794" s="62">
        <v>53131609</v>
      </c>
      <c r="RJG1794" s="62">
        <v>53131609</v>
      </c>
      <c r="RJH1794" s="62">
        <v>53131609</v>
      </c>
      <c r="RJI1794" s="62">
        <v>53131609</v>
      </c>
      <c r="RJJ1794" s="62">
        <v>53131609</v>
      </c>
      <c r="RJK1794" s="62">
        <v>53131609</v>
      </c>
      <c r="RJL1794" s="62">
        <v>53131609</v>
      </c>
      <c r="RJM1794" s="62">
        <v>53131609</v>
      </c>
      <c r="RJN1794" s="62">
        <v>53131609</v>
      </c>
      <c r="RJO1794" s="62">
        <v>53131609</v>
      </c>
      <c r="RJP1794" s="62">
        <v>53131609</v>
      </c>
      <c r="RJQ1794" s="62">
        <v>53131609</v>
      </c>
      <c r="RJR1794" s="62">
        <v>53131609</v>
      </c>
      <c r="RJS1794" s="62">
        <v>53131609</v>
      </c>
      <c r="RJT1794" s="62">
        <v>53131609</v>
      </c>
      <c r="RJU1794" s="62">
        <v>53131609</v>
      </c>
      <c r="RJV1794" s="62">
        <v>53131609</v>
      </c>
      <c r="RJW1794" s="62">
        <v>53131609</v>
      </c>
      <c r="RJX1794" s="62">
        <v>53131609</v>
      </c>
      <c r="RJY1794" s="62">
        <v>53131609</v>
      </c>
      <c r="RJZ1794" s="62">
        <v>53131609</v>
      </c>
      <c r="RKA1794" s="62">
        <v>53131609</v>
      </c>
      <c r="RKB1794" s="62">
        <v>53131609</v>
      </c>
      <c r="RKC1794" s="62">
        <v>53131609</v>
      </c>
      <c r="RKD1794" s="62">
        <v>53131609</v>
      </c>
      <c r="RKE1794" s="62">
        <v>53131609</v>
      </c>
      <c r="RKF1794" s="62">
        <v>53131609</v>
      </c>
      <c r="RKG1794" s="62">
        <v>53131609</v>
      </c>
      <c r="RKH1794" s="62">
        <v>53131609</v>
      </c>
      <c r="RKI1794" s="62">
        <v>53131609</v>
      </c>
      <c r="RKJ1794" s="62">
        <v>53131609</v>
      </c>
      <c r="RKK1794" s="62">
        <v>53131609</v>
      </c>
      <c r="RKL1794" s="62">
        <v>53131609</v>
      </c>
      <c r="RKM1794" s="62">
        <v>53131609</v>
      </c>
      <c r="RKN1794" s="62">
        <v>53131609</v>
      </c>
      <c r="RKO1794" s="62">
        <v>53131609</v>
      </c>
      <c r="RKP1794" s="62">
        <v>53131609</v>
      </c>
      <c r="RKQ1794" s="62">
        <v>53131609</v>
      </c>
      <c r="RKR1794" s="62">
        <v>53131609</v>
      </c>
      <c r="RKS1794" s="62">
        <v>53131609</v>
      </c>
      <c r="RKT1794" s="62">
        <v>53131609</v>
      </c>
      <c r="RKU1794" s="62">
        <v>53131609</v>
      </c>
      <c r="RKV1794" s="62">
        <v>53131609</v>
      </c>
      <c r="RKW1794" s="62">
        <v>53131609</v>
      </c>
      <c r="RKX1794" s="62">
        <v>53131609</v>
      </c>
      <c r="RKY1794" s="62">
        <v>53131609</v>
      </c>
      <c r="RKZ1794" s="62">
        <v>53131609</v>
      </c>
      <c r="RLA1794" s="62">
        <v>53131609</v>
      </c>
      <c r="RLB1794" s="62">
        <v>53131609</v>
      </c>
      <c r="RLC1794" s="62">
        <v>53131609</v>
      </c>
      <c r="RLD1794" s="62">
        <v>53131609</v>
      </c>
      <c r="RLE1794" s="62">
        <v>53131609</v>
      </c>
      <c r="RLF1794" s="62">
        <v>53131609</v>
      </c>
      <c r="RLG1794" s="62">
        <v>53131609</v>
      </c>
      <c r="RLH1794" s="62">
        <v>53131609</v>
      </c>
      <c r="RLI1794" s="62">
        <v>53131609</v>
      </c>
      <c r="RLJ1794" s="62">
        <v>53131609</v>
      </c>
      <c r="RLK1794" s="62">
        <v>53131609</v>
      </c>
      <c r="RLL1794" s="62">
        <v>53131609</v>
      </c>
      <c r="RLM1794" s="62">
        <v>53131609</v>
      </c>
      <c r="RLN1794" s="62">
        <v>53131609</v>
      </c>
      <c r="RLO1794" s="62">
        <v>53131609</v>
      </c>
      <c r="RLP1794" s="62">
        <v>53131609</v>
      </c>
      <c r="RLQ1794" s="62">
        <v>53131609</v>
      </c>
      <c r="RLR1794" s="62">
        <v>53131609</v>
      </c>
      <c r="RLS1794" s="62">
        <v>53131609</v>
      </c>
      <c r="RLT1794" s="62">
        <v>53131609</v>
      </c>
      <c r="RLU1794" s="62">
        <v>53131609</v>
      </c>
      <c r="RLV1794" s="62">
        <v>53131609</v>
      </c>
      <c r="RLW1794" s="62">
        <v>53131609</v>
      </c>
      <c r="RLX1794" s="62">
        <v>53131609</v>
      </c>
      <c r="RLY1794" s="62">
        <v>53131609</v>
      </c>
      <c r="RLZ1794" s="62">
        <v>53131609</v>
      </c>
      <c r="RMA1794" s="62">
        <v>53131609</v>
      </c>
      <c r="RMB1794" s="62">
        <v>53131609</v>
      </c>
      <c r="RMC1794" s="62">
        <v>53131609</v>
      </c>
      <c r="RMD1794" s="62">
        <v>53131609</v>
      </c>
      <c r="RME1794" s="62">
        <v>53131609</v>
      </c>
      <c r="RMF1794" s="62">
        <v>53131609</v>
      </c>
      <c r="RMG1794" s="62">
        <v>53131609</v>
      </c>
      <c r="RMH1794" s="62">
        <v>53131609</v>
      </c>
      <c r="RMI1794" s="62">
        <v>53131609</v>
      </c>
      <c r="RMJ1794" s="62">
        <v>53131609</v>
      </c>
      <c r="RMK1794" s="62">
        <v>53131609</v>
      </c>
      <c r="RML1794" s="62">
        <v>53131609</v>
      </c>
      <c r="RMM1794" s="62">
        <v>53131609</v>
      </c>
      <c r="RMN1794" s="62">
        <v>53131609</v>
      </c>
      <c r="RMO1794" s="62">
        <v>53131609</v>
      </c>
      <c r="RMP1794" s="62">
        <v>53131609</v>
      </c>
      <c r="RMQ1794" s="62">
        <v>53131609</v>
      </c>
      <c r="RMR1794" s="62">
        <v>53131609</v>
      </c>
      <c r="RMS1794" s="62">
        <v>53131609</v>
      </c>
      <c r="RMT1794" s="62">
        <v>53131609</v>
      </c>
      <c r="RMU1794" s="62">
        <v>53131609</v>
      </c>
      <c r="RMV1794" s="62">
        <v>53131609</v>
      </c>
      <c r="RMW1794" s="62">
        <v>53131609</v>
      </c>
      <c r="RMX1794" s="62">
        <v>53131609</v>
      </c>
      <c r="RMY1794" s="62">
        <v>53131609</v>
      </c>
      <c r="RMZ1794" s="62">
        <v>53131609</v>
      </c>
      <c r="RNA1794" s="62">
        <v>53131609</v>
      </c>
      <c r="RNB1794" s="62">
        <v>53131609</v>
      </c>
      <c r="RNC1794" s="62">
        <v>53131609</v>
      </c>
      <c r="RND1794" s="62">
        <v>53131609</v>
      </c>
      <c r="RNE1794" s="62">
        <v>53131609</v>
      </c>
      <c r="RNF1794" s="62">
        <v>53131609</v>
      </c>
      <c r="RNG1794" s="62">
        <v>53131609</v>
      </c>
      <c r="RNH1794" s="62">
        <v>53131609</v>
      </c>
      <c r="RNI1794" s="62">
        <v>53131609</v>
      </c>
      <c r="RNJ1794" s="62">
        <v>53131609</v>
      </c>
      <c r="RNK1794" s="62">
        <v>53131609</v>
      </c>
      <c r="RNL1794" s="62">
        <v>53131609</v>
      </c>
      <c r="RNM1794" s="62">
        <v>53131609</v>
      </c>
      <c r="RNN1794" s="62">
        <v>53131609</v>
      </c>
      <c r="RNO1794" s="62">
        <v>53131609</v>
      </c>
      <c r="RNP1794" s="62">
        <v>53131609</v>
      </c>
      <c r="RNQ1794" s="62">
        <v>53131609</v>
      </c>
      <c r="RNR1794" s="62">
        <v>53131609</v>
      </c>
      <c r="RNS1794" s="62">
        <v>53131609</v>
      </c>
      <c r="RNT1794" s="62">
        <v>53131609</v>
      </c>
      <c r="RNU1794" s="62">
        <v>53131609</v>
      </c>
      <c r="RNV1794" s="62">
        <v>53131609</v>
      </c>
      <c r="RNW1794" s="62">
        <v>53131609</v>
      </c>
      <c r="RNX1794" s="62">
        <v>53131609</v>
      </c>
      <c r="RNY1794" s="62">
        <v>53131609</v>
      </c>
      <c r="RNZ1794" s="62">
        <v>53131609</v>
      </c>
      <c r="ROA1794" s="62">
        <v>53131609</v>
      </c>
      <c r="ROB1794" s="62">
        <v>53131609</v>
      </c>
      <c r="ROC1794" s="62">
        <v>53131609</v>
      </c>
      <c r="ROD1794" s="62">
        <v>53131609</v>
      </c>
      <c r="ROE1794" s="62">
        <v>53131609</v>
      </c>
      <c r="ROF1794" s="62">
        <v>53131609</v>
      </c>
      <c r="ROG1794" s="62">
        <v>53131609</v>
      </c>
      <c r="ROH1794" s="62">
        <v>53131609</v>
      </c>
      <c r="ROI1794" s="62">
        <v>53131609</v>
      </c>
      <c r="ROJ1794" s="62">
        <v>53131609</v>
      </c>
      <c r="ROK1794" s="62">
        <v>53131609</v>
      </c>
      <c r="ROL1794" s="62">
        <v>53131609</v>
      </c>
      <c r="ROM1794" s="62">
        <v>53131609</v>
      </c>
      <c r="RON1794" s="62">
        <v>53131609</v>
      </c>
      <c r="ROO1794" s="62">
        <v>53131609</v>
      </c>
      <c r="ROP1794" s="62">
        <v>53131609</v>
      </c>
      <c r="ROQ1794" s="62">
        <v>53131609</v>
      </c>
      <c r="ROR1794" s="62">
        <v>53131609</v>
      </c>
      <c r="ROS1794" s="62">
        <v>53131609</v>
      </c>
      <c r="ROT1794" s="62">
        <v>53131609</v>
      </c>
      <c r="ROU1794" s="62">
        <v>53131609</v>
      </c>
      <c r="ROV1794" s="62">
        <v>53131609</v>
      </c>
      <c r="ROW1794" s="62">
        <v>53131609</v>
      </c>
      <c r="ROX1794" s="62">
        <v>53131609</v>
      </c>
      <c r="ROY1794" s="62">
        <v>53131609</v>
      </c>
      <c r="ROZ1794" s="62">
        <v>53131609</v>
      </c>
      <c r="RPA1794" s="62">
        <v>53131609</v>
      </c>
      <c r="RPB1794" s="62">
        <v>53131609</v>
      </c>
      <c r="RPC1794" s="62">
        <v>53131609</v>
      </c>
      <c r="RPD1794" s="62">
        <v>53131609</v>
      </c>
      <c r="RPE1794" s="62">
        <v>53131609</v>
      </c>
      <c r="RPF1794" s="62">
        <v>53131609</v>
      </c>
      <c r="RPG1794" s="62">
        <v>53131609</v>
      </c>
      <c r="RPH1794" s="62">
        <v>53131609</v>
      </c>
      <c r="RPI1794" s="62">
        <v>53131609</v>
      </c>
      <c r="RPJ1794" s="62">
        <v>53131609</v>
      </c>
      <c r="RPK1794" s="62">
        <v>53131609</v>
      </c>
      <c r="RPL1794" s="62">
        <v>53131609</v>
      </c>
      <c r="RPM1794" s="62">
        <v>53131609</v>
      </c>
      <c r="RPN1794" s="62">
        <v>53131609</v>
      </c>
      <c r="RPO1794" s="62">
        <v>53131609</v>
      </c>
      <c r="RPP1794" s="62">
        <v>53131609</v>
      </c>
      <c r="RPQ1794" s="62">
        <v>53131609</v>
      </c>
      <c r="RPR1794" s="62">
        <v>53131609</v>
      </c>
      <c r="RPS1794" s="62">
        <v>53131609</v>
      </c>
      <c r="RPT1794" s="62">
        <v>53131609</v>
      </c>
      <c r="RPU1794" s="62">
        <v>53131609</v>
      </c>
      <c r="RPV1794" s="62">
        <v>53131609</v>
      </c>
      <c r="RPW1794" s="62">
        <v>53131609</v>
      </c>
      <c r="RPX1794" s="62">
        <v>53131609</v>
      </c>
      <c r="RPY1794" s="62">
        <v>53131609</v>
      </c>
      <c r="RPZ1794" s="62">
        <v>53131609</v>
      </c>
      <c r="RQA1794" s="62">
        <v>53131609</v>
      </c>
      <c r="RQB1794" s="62">
        <v>53131609</v>
      </c>
      <c r="RQC1794" s="62">
        <v>53131609</v>
      </c>
      <c r="RQD1794" s="62">
        <v>53131609</v>
      </c>
      <c r="RQE1794" s="62">
        <v>53131609</v>
      </c>
      <c r="RQF1794" s="62">
        <v>53131609</v>
      </c>
      <c r="RQG1794" s="62">
        <v>53131609</v>
      </c>
      <c r="RQH1794" s="62">
        <v>53131609</v>
      </c>
      <c r="RQI1794" s="62">
        <v>53131609</v>
      </c>
      <c r="RQJ1794" s="62">
        <v>53131609</v>
      </c>
      <c r="RQK1794" s="62">
        <v>53131609</v>
      </c>
      <c r="RQL1794" s="62">
        <v>53131609</v>
      </c>
      <c r="RQM1794" s="62">
        <v>53131609</v>
      </c>
      <c r="RQN1794" s="62">
        <v>53131609</v>
      </c>
      <c r="RQO1794" s="62">
        <v>53131609</v>
      </c>
      <c r="RQP1794" s="62">
        <v>53131609</v>
      </c>
      <c r="RQQ1794" s="62">
        <v>53131609</v>
      </c>
      <c r="RQR1794" s="62">
        <v>53131609</v>
      </c>
      <c r="RQS1794" s="62">
        <v>53131609</v>
      </c>
      <c r="RQT1794" s="62">
        <v>53131609</v>
      </c>
      <c r="RQU1794" s="62">
        <v>53131609</v>
      </c>
      <c r="RQV1794" s="62">
        <v>53131609</v>
      </c>
      <c r="RQW1794" s="62">
        <v>53131609</v>
      </c>
      <c r="RQX1794" s="62">
        <v>53131609</v>
      </c>
      <c r="RQY1794" s="62">
        <v>53131609</v>
      </c>
      <c r="RQZ1794" s="62">
        <v>53131609</v>
      </c>
      <c r="RRA1794" s="62">
        <v>53131609</v>
      </c>
      <c r="RRB1794" s="62">
        <v>53131609</v>
      </c>
      <c r="RRC1794" s="62">
        <v>53131609</v>
      </c>
      <c r="RRD1794" s="62">
        <v>53131609</v>
      </c>
      <c r="RRE1794" s="62">
        <v>53131609</v>
      </c>
      <c r="RRF1794" s="62">
        <v>53131609</v>
      </c>
      <c r="RRG1794" s="62">
        <v>53131609</v>
      </c>
      <c r="RRH1794" s="62">
        <v>53131609</v>
      </c>
      <c r="RRI1794" s="62">
        <v>53131609</v>
      </c>
      <c r="RRJ1794" s="62">
        <v>53131609</v>
      </c>
      <c r="RRK1794" s="62">
        <v>53131609</v>
      </c>
      <c r="RRL1794" s="62">
        <v>53131609</v>
      </c>
      <c r="RRM1794" s="62">
        <v>53131609</v>
      </c>
      <c r="RRN1794" s="62">
        <v>53131609</v>
      </c>
      <c r="RRO1794" s="62">
        <v>53131609</v>
      </c>
      <c r="RRP1794" s="62">
        <v>53131609</v>
      </c>
      <c r="RRQ1794" s="62">
        <v>53131609</v>
      </c>
      <c r="RRR1794" s="62">
        <v>53131609</v>
      </c>
      <c r="RRS1794" s="62">
        <v>53131609</v>
      </c>
      <c r="RRT1794" s="62">
        <v>53131609</v>
      </c>
      <c r="RRU1794" s="62">
        <v>53131609</v>
      </c>
      <c r="RRV1794" s="62">
        <v>53131609</v>
      </c>
      <c r="RRW1794" s="62">
        <v>53131609</v>
      </c>
      <c r="RRX1794" s="62">
        <v>53131609</v>
      </c>
      <c r="RRY1794" s="62">
        <v>53131609</v>
      </c>
      <c r="RRZ1794" s="62">
        <v>53131609</v>
      </c>
      <c r="RSA1794" s="62">
        <v>53131609</v>
      </c>
      <c r="RSB1794" s="62">
        <v>53131609</v>
      </c>
      <c r="RSC1794" s="62">
        <v>53131609</v>
      </c>
      <c r="RSD1794" s="62">
        <v>53131609</v>
      </c>
      <c r="RSE1794" s="62">
        <v>53131609</v>
      </c>
      <c r="RSF1794" s="62">
        <v>53131609</v>
      </c>
      <c r="RSG1794" s="62">
        <v>53131609</v>
      </c>
      <c r="RSH1794" s="62">
        <v>53131609</v>
      </c>
      <c r="RSI1794" s="62">
        <v>53131609</v>
      </c>
      <c r="RSJ1794" s="62">
        <v>53131609</v>
      </c>
      <c r="RSK1794" s="62">
        <v>53131609</v>
      </c>
      <c r="RSL1794" s="62">
        <v>53131609</v>
      </c>
      <c r="RSM1794" s="62">
        <v>53131609</v>
      </c>
      <c r="RSN1794" s="62">
        <v>53131609</v>
      </c>
      <c r="RSO1794" s="62">
        <v>53131609</v>
      </c>
      <c r="RSP1794" s="62">
        <v>53131609</v>
      </c>
      <c r="RSQ1794" s="62">
        <v>53131609</v>
      </c>
      <c r="RSR1794" s="62">
        <v>53131609</v>
      </c>
      <c r="RSS1794" s="62">
        <v>53131609</v>
      </c>
      <c r="RST1794" s="62">
        <v>53131609</v>
      </c>
      <c r="RSU1794" s="62">
        <v>53131609</v>
      </c>
      <c r="RSV1794" s="62">
        <v>53131609</v>
      </c>
      <c r="RSW1794" s="62">
        <v>53131609</v>
      </c>
      <c r="RSX1794" s="62">
        <v>53131609</v>
      </c>
      <c r="RSY1794" s="62">
        <v>53131609</v>
      </c>
      <c r="RSZ1794" s="62">
        <v>53131609</v>
      </c>
      <c r="RTA1794" s="62">
        <v>53131609</v>
      </c>
      <c r="RTB1794" s="62">
        <v>53131609</v>
      </c>
      <c r="RTC1794" s="62">
        <v>53131609</v>
      </c>
      <c r="RTD1794" s="62">
        <v>53131609</v>
      </c>
      <c r="RTE1794" s="62">
        <v>53131609</v>
      </c>
      <c r="RTF1794" s="62">
        <v>53131609</v>
      </c>
      <c r="RTG1794" s="62">
        <v>53131609</v>
      </c>
      <c r="RTH1794" s="62">
        <v>53131609</v>
      </c>
      <c r="RTI1794" s="62">
        <v>53131609</v>
      </c>
      <c r="RTJ1794" s="62">
        <v>53131609</v>
      </c>
      <c r="RTK1794" s="62">
        <v>53131609</v>
      </c>
      <c r="RTL1794" s="62">
        <v>53131609</v>
      </c>
      <c r="RTM1794" s="62">
        <v>53131609</v>
      </c>
      <c r="RTN1794" s="62">
        <v>53131609</v>
      </c>
      <c r="RTO1794" s="62">
        <v>53131609</v>
      </c>
      <c r="RTP1794" s="62">
        <v>53131609</v>
      </c>
      <c r="RTQ1794" s="62">
        <v>53131609</v>
      </c>
      <c r="RTR1794" s="62">
        <v>53131609</v>
      </c>
      <c r="RTS1794" s="62">
        <v>53131609</v>
      </c>
      <c r="RTT1794" s="62">
        <v>53131609</v>
      </c>
      <c r="RTU1794" s="62">
        <v>53131609</v>
      </c>
      <c r="RTV1794" s="62">
        <v>53131609</v>
      </c>
      <c r="RTW1794" s="62">
        <v>53131609</v>
      </c>
      <c r="RTX1794" s="62">
        <v>53131609</v>
      </c>
      <c r="RTY1794" s="62">
        <v>53131609</v>
      </c>
      <c r="RTZ1794" s="62">
        <v>53131609</v>
      </c>
      <c r="RUA1794" s="62">
        <v>53131609</v>
      </c>
      <c r="RUB1794" s="62">
        <v>53131609</v>
      </c>
      <c r="RUC1794" s="62">
        <v>53131609</v>
      </c>
      <c r="RUD1794" s="62">
        <v>53131609</v>
      </c>
      <c r="RUE1794" s="62">
        <v>53131609</v>
      </c>
      <c r="RUF1794" s="62">
        <v>53131609</v>
      </c>
      <c r="RUG1794" s="62">
        <v>53131609</v>
      </c>
      <c r="RUH1794" s="62">
        <v>53131609</v>
      </c>
      <c r="RUI1794" s="62">
        <v>53131609</v>
      </c>
      <c r="RUJ1794" s="62">
        <v>53131609</v>
      </c>
      <c r="RUK1794" s="62">
        <v>53131609</v>
      </c>
      <c r="RUL1794" s="62">
        <v>53131609</v>
      </c>
      <c r="RUM1794" s="62">
        <v>53131609</v>
      </c>
      <c r="RUN1794" s="62">
        <v>53131609</v>
      </c>
      <c r="RUO1794" s="62">
        <v>53131609</v>
      </c>
      <c r="RUP1794" s="62">
        <v>53131609</v>
      </c>
      <c r="RUQ1794" s="62">
        <v>53131609</v>
      </c>
      <c r="RUR1794" s="62">
        <v>53131609</v>
      </c>
      <c r="RUS1794" s="62">
        <v>53131609</v>
      </c>
      <c r="RUT1794" s="62">
        <v>53131609</v>
      </c>
      <c r="RUU1794" s="62">
        <v>53131609</v>
      </c>
      <c r="RUV1794" s="62">
        <v>53131609</v>
      </c>
      <c r="RUW1794" s="62">
        <v>53131609</v>
      </c>
      <c r="RUX1794" s="62">
        <v>53131609</v>
      </c>
      <c r="RUY1794" s="62">
        <v>53131609</v>
      </c>
      <c r="RUZ1794" s="62">
        <v>53131609</v>
      </c>
      <c r="RVA1794" s="62">
        <v>53131609</v>
      </c>
      <c r="RVB1794" s="62">
        <v>53131609</v>
      </c>
      <c r="RVC1794" s="62">
        <v>53131609</v>
      </c>
      <c r="RVD1794" s="62">
        <v>53131609</v>
      </c>
      <c r="RVE1794" s="62">
        <v>53131609</v>
      </c>
      <c r="RVF1794" s="62">
        <v>53131609</v>
      </c>
      <c r="RVG1794" s="62">
        <v>53131609</v>
      </c>
      <c r="RVH1794" s="62">
        <v>53131609</v>
      </c>
      <c r="RVI1794" s="62">
        <v>53131609</v>
      </c>
      <c r="RVJ1794" s="62">
        <v>53131609</v>
      </c>
      <c r="RVK1794" s="62">
        <v>53131609</v>
      </c>
      <c r="RVL1794" s="62">
        <v>53131609</v>
      </c>
      <c r="RVM1794" s="62">
        <v>53131609</v>
      </c>
      <c r="RVN1794" s="62">
        <v>53131609</v>
      </c>
      <c r="RVO1794" s="62">
        <v>53131609</v>
      </c>
      <c r="RVP1794" s="62">
        <v>53131609</v>
      </c>
      <c r="RVQ1794" s="62">
        <v>53131609</v>
      </c>
      <c r="RVR1794" s="62">
        <v>53131609</v>
      </c>
      <c r="RVS1794" s="62">
        <v>53131609</v>
      </c>
      <c r="RVT1794" s="62">
        <v>53131609</v>
      </c>
      <c r="RVU1794" s="62">
        <v>53131609</v>
      </c>
      <c r="RVV1794" s="62">
        <v>53131609</v>
      </c>
      <c r="RVW1794" s="62">
        <v>53131609</v>
      </c>
      <c r="RVX1794" s="62">
        <v>53131609</v>
      </c>
      <c r="RVY1794" s="62">
        <v>53131609</v>
      </c>
      <c r="RVZ1794" s="62">
        <v>53131609</v>
      </c>
      <c r="RWA1794" s="62">
        <v>53131609</v>
      </c>
      <c r="RWB1794" s="62">
        <v>53131609</v>
      </c>
      <c r="RWC1794" s="62">
        <v>53131609</v>
      </c>
      <c r="RWD1794" s="62">
        <v>53131609</v>
      </c>
      <c r="RWE1794" s="62">
        <v>53131609</v>
      </c>
      <c r="RWF1794" s="62">
        <v>53131609</v>
      </c>
      <c r="RWG1794" s="62">
        <v>53131609</v>
      </c>
      <c r="RWH1794" s="62">
        <v>53131609</v>
      </c>
      <c r="RWI1794" s="62">
        <v>53131609</v>
      </c>
      <c r="RWJ1794" s="62">
        <v>53131609</v>
      </c>
      <c r="RWK1794" s="62">
        <v>53131609</v>
      </c>
      <c r="RWL1794" s="62">
        <v>53131609</v>
      </c>
      <c r="RWM1794" s="62">
        <v>53131609</v>
      </c>
      <c r="RWN1794" s="62">
        <v>53131609</v>
      </c>
      <c r="RWO1794" s="62">
        <v>53131609</v>
      </c>
      <c r="RWP1794" s="62">
        <v>53131609</v>
      </c>
      <c r="RWQ1794" s="62">
        <v>53131609</v>
      </c>
      <c r="RWR1794" s="62">
        <v>53131609</v>
      </c>
      <c r="RWS1794" s="62">
        <v>53131609</v>
      </c>
      <c r="RWT1794" s="62">
        <v>53131609</v>
      </c>
      <c r="RWU1794" s="62">
        <v>53131609</v>
      </c>
      <c r="RWV1794" s="62">
        <v>53131609</v>
      </c>
      <c r="RWW1794" s="62">
        <v>53131609</v>
      </c>
      <c r="RWX1794" s="62">
        <v>53131609</v>
      </c>
      <c r="RWY1794" s="62">
        <v>53131609</v>
      </c>
      <c r="RWZ1794" s="62">
        <v>53131609</v>
      </c>
      <c r="RXA1794" s="62">
        <v>53131609</v>
      </c>
      <c r="RXB1794" s="62">
        <v>53131609</v>
      </c>
      <c r="RXC1794" s="62">
        <v>53131609</v>
      </c>
      <c r="RXD1794" s="62">
        <v>53131609</v>
      </c>
      <c r="RXE1794" s="62">
        <v>53131609</v>
      </c>
      <c r="RXF1794" s="62">
        <v>53131609</v>
      </c>
      <c r="RXG1794" s="62">
        <v>53131609</v>
      </c>
      <c r="RXH1794" s="62">
        <v>53131609</v>
      </c>
      <c r="RXI1794" s="62">
        <v>53131609</v>
      </c>
      <c r="RXJ1794" s="62">
        <v>53131609</v>
      </c>
      <c r="RXK1794" s="62">
        <v>53131609</v>
      </c>
      <c r="RXL1794" s="62">
        <v>53131609</v>
      </c>
      <c r="RXM1794" s="62">
        <v>53131609</v>
      </c>
      <c r="RXN1794" s="62">
        <v>53131609</v>
      </c>
      <c r="RXO1794" s="62">
        <v>53131609</v>
      </c>
      <c r="RXP1794" s="62">
        <v>53131609</v>
      </c>
      <c r="RXQ1794" s="62">
        <v>53131609</v>
      </c>
      <c r="RXR1794" s="62">
        <v>53131609</v>
      </c>
      <c r="RXS1794" s="62">
        <v>53131609</v>
      </c>
      <c r="RXT1794" s="62">
        <v>53131609</v>
      </c>
      <c r="RXU1794" s="62">
        <v>53131609</v>
      </c>
      <c r="RXV1794" s="62">
        <v>53131609</v>
      </c>
      <c r="RXW1794" s="62">
        <v>53131609</v>
      </c>
      <c r="RXX1794" s="62">
        <v>53131609</v>
      </c>
      <c r="RXY1794" s="62">
        <v>53131609</v>
      </c>
      <c r="RXZ1794" s="62">
        <v>53131609</v>
      </c>
      <c r="RYA1794" s="62">
        <v>53131609</v>
      </c>
      <c r="RYB1794" s="62">
        <v>53131609</v>
      </c>
      <c r="RYC1794" s="62">
        <v>53131609</v>
      </c>
      <c r="RYD1794" s="62">
        <v>53131609</v>
      </c>
      <c r="RYE1794" s="62">
        <v>53131609</v>
      </c>
      <c r="RYF1794" s="62">
        <v>53131609</v>
      </c>
      <c r="RYG1794" s="62">
        <v>53131609</v>
      </c>
      <c r="RYH1794" s="62">
        <v>53131609</v>
      </c>
      <c r="RYI1794" s="62">
        <v>53131609</v>
      </c>
      <c r="RYJ1794" s="62">
        <v>53131609</v>
      </c>
      <c r="RYK1794" s="62">
        <v>53131609</v>
      </c>
      <c r="RYL1794" s="62">
        <v>53131609</v>
      </c>
      <c r="RYM1794" s="62">
        <v>53131609</v>
      </c>
      <c r="RYN1794" s="62">
        <v>53131609</v>
      </c>
      <c r="RYO1794" s="62">
        <v>53131609</v>
      </c>
      <c r="RYP1794" s="62">
        <v>53131609</v>
      </c>
      <c r="RYQ1794" s="62">
        <v>53131609</v>
      </c>
      <c r="RYR1794" s="62">
        <v>53131609</v>
      </c>
      <c r="RYS1794" s="62">
        <v>53131609</v>
      </c>
      <c r="RYT1794" s="62">
        <v>53131609</v>
      </c>
      <c r="RYU1794" s="62">
        <v>53131609</v>
      </c>
      <c r="RYV1794" s="62">
        <v>53131609</v>
      </c>
      <c r="RYW1794" s="62">
        <v>53131609</v>
      </c>
      <c r="RYX1794" s="62">
        <v>53131609</v>
      </c>
      <c r="RYY1794" s="62">
        <v>53131609</v>
      </c>
      <c r="RYZ1794" s="62">
        <v>53131609</v>
      </c>
      <c r="RZA1794" s="62">
        <v>53131609</v>
      </c>
      <c r="RZB1794" s="62">
        <v>53131609</v>
      </c>
      <c r="RZC1794" s="62">
        <v>53131609</v>
      </c>
      <c r="RZD1794" s="62">
        <v>53131609</v>
      </c>
      <c r="RZE1794" s="62">
        <v>53131609</v>
      </c>
      <c r="RZF1794" s="62">
        <v>53131609</v>
      </c>
      <c r="RZG1794" s="62">
        <v>53131609</v>
      </c>
      <c r="RZH1794" s="62">
        <v>53131609</v>
      </c>
      <c r="RZI1794" s="62">
        <v>53131609</v>
      </c>
      <c r="RZJ1794" s="62">
        <v>53131609</v>
      </c>
      <c r="RZK1794" s="62">
        <v>53131609</v>
      </c>
      <c r="RZL1794" s="62">
        <v>53131609</v>
      </c>
      <c r="RZM1794" s="62">
        <v>53131609</v>
      </c>
      <c r="RZN1794" s="62">
        <v>53131609</v>
      </c>
      <c r="RZO1794" s="62">
        <v>53131609</v>
      </c>
      <c r="RZP1794" s="62">
        <v>53131609</v>
      </c>
      <c r="RZQ1794" s="62">
        <v>53131609</v>
      </c>
      <c r="RZR1794" s="62">
        <v>53131609</v>
      </c>
      <c r="RZS1794" s="62">
        <v>53131609</v>
      </c>
      <c r="RZT1794" s="62">
        <v>53131609</v>
      </c>
      <c r="RZU1794" s="62">
        <v>53131609</v>
      </c>
      <c r="RZV1794" s="62">
        <v>53131609</v>
      </c>
      <c r="RZW1794" s="62">
        <v>53131609</v>
      </c>
      <c r="RZX1794" s="62">
        <v>53131609</v>
      </c>
      <c r="RZY1794" s="62">
        <v>53131609</v>
      </c>
      <c r="RZZ1794" s="62">
        <v>53131609</v>
      </c>
      <c r="SAA1794" s="62">
        <v>53131609</v>
      </c>
      <c r="SAB1794" s="62">
        <v>53131609</v>
      </c>
      <c r="SAC1794" s="62">
        <v>53131609</v>
      </c>
      <c r="SAD1794" s="62">
        <v>53131609</v>
      </c>
      <c r="SAE1794" s="62">
        <v>53131609</v>
      </c>
      <c r="SAF1794" s="62">
        <v>53131609</v>
      </c>
      <c r="SAG1794" s="62">
        <v>53131609</v>
      </c>
      <c r="SAH1794" s="62">
        <v>53131609</v>
      </c>
      <c r="SAI1794" s="62">
        <v>53131609</v>
      </c>
      <c r="SAJ1794" s="62">
        <v>53131609</v>
      </c>
      <c r="SAK1794" s="62">
        <v>53131609</v>
      </c>
      <c r="SAL1794" s="62">
        <v>53131609</v>
      </c>
      <c r="SAM1794" s="62">
        <v>53131609</v>
      </c>
      <c r="SAN1794" s="62">
        <v>53131609</v>
      </c>
      <c r="SAO1794" s="62">
        <v>53131609</v>
      </c>
      <c r="SAP1794" s="62">
        <v>53131609</v>
      </c>
      <c r="SAQ1794" s="62">
        <v>53131609</v>
      </c>
      <c r="SAR1794" s="62">
        <v>53131609</v>
      </c>
      <c r="SAS1794" s="62">
        <v>53131609</v>
      </c>
      <c r="SAT1794" s="62">
        <v>53131609</v>
      </c>
      <c r="SAU1794" s="62">
        <v>53131609</v>
      </c>
      <c r="SAV1794" s="62">
        <v>53131609</v>
      </c>
      <c r="SAW1794" s="62">
        <v>53131609</v>
      </c>
      <c r="SAX1794" s="62">
        <v>53131609</v>
      </c>
      <c r="SAY1794" s="62">
        <v>53131609</v>
      </c>
      <c r="SAZ1794" s="62">
        <v>53131609</v>
      </c>
      <c r="SBA1794" s="62">
        <v>53131609</v>
      </c>
      <c r="SBB1794" s="62">
        <v>53131609</v>
      </c>
      <c r="SBC1794" s="62">
        <v>53131609</v>
      </c>
      <c r="SBD1794" s="62">
        <v>53131609</v>
      </c>
      <c r="SBE1794" s="62">
        <v>53131609</v>
      </c>
      <c r="SBF1794" s="62">
        <v>53131609</v>
      </c>
      <c r="SBG1794" s="62">
        <v>53131609</v>
      </c>
      <c r="SBH1794" s="62">
        <v>53131609</v>
      </c>
      <c r="SBI1794" s="62">
        <v>53131609</v>
      </c>
      <c r="SBJ1794" s="62">
        <v>53131609</v>
      </c>
      <c r="SBK1794" s="62">
        <v>53131609</v>
      </c>
      <c r="SBL1794" s="62">
        <v>53131609</v>
      </c>
      <c r="SBM1794" s="62">
        <v>53131609</v>
      </c>
      <c r="SBN1794" s="62">
        <v>53131609</v>
      </c>
      <c r="SBO1794" s="62">
        <v>53131609</v>
      </c>
      <c r="SBP1794" s="62">
        <v>53131609</v>
      </c>
      <c r="SBQ1794" s="62">
        <v>53131609</v>
      </c>
      <c r="SBR1794" s="62">
        <v>53131609</v>
      </c>
      <c r="SBS1794" s="62">
        <v>53131609</v>
      </c>
      <c r="SBT1794" s="62">
        <v>53131609</v>
      </c>
      <c r="SBU1794" s="62">
        <v>53131609</v>
      </c>
      <c r="SBV1794" s="62">
        <v>53131609</v>
      </c>
      <c r="SBW1794" s="62">
        <v>53131609</v>
      </c>
      <c r="SBX1794" s="62">
        <v>53131609</v>
      </c>
      <c r="SBY1794" s="62">
        <v>53131609</v>
      </c>
      <c r="SBZ1794" s="62">
        <v>53131609</v>
      </c>
      <c r="SCA1794" s="62">
        <v>53131609</v>
      </c>
      <c r="SCB1794" s="62">
        <v>53131609</v>
      </c>
      <c r="SCC1794" s="62">
        <v>53131609</v>
      </c>
      <c r="SCD1794" s="62">
        <v>53131609</v>
      </c>
      <c r="SCE1794" s="62">
        <v>53131609</v>
      </c>
      <c r="SCF1794" s="62">
        <v>53131609</v>
      </c>
      <c r="SCG1794" s="62">
        <v>53131609</v>
      </c>
      <c r="SCH1794" s="62">
        <v>53131609</v>
      </c>
      <c r="SCI1794" s="62">
        <v>53131609</v>
      </c>
      <c r="SCJ1794" s="62">
        <v>53131609</v>
      </c>
      <c r="SCK1794" s="62">
        <v>53131609</v>
      </c>
      <c r="SCL1794" s="62">
        <v>53131609</v>
      </c>
      <c r="SCM1794" s="62">
        <v>53131609</v>
      </c>
      <c r="SCN1794" s="62">
        <v>53131609</v>
      </c>
      <c r="SCO1794" s="62">
        <v>53131609</v>
      </c>
      <c r="SCP1794" s="62">
        <v>53131609</v>
      </c>
      <c r="SCQ1794" s="62">
        <v>53131609</v>
      </c>
      <c r="SCR1794" s="62">
        <v>53131609</v>
      </c>
      <c r="SCS1794" s="62">
        <v>53131609</v>
      </c>
      <c r="SCT1794" s="62">
        <v>53131609</v>
      </c>
      <c r="SCU1794" s="62">
        <v>53131609</v>
      </c>
      <c r="SCV1794" s="62">
        <v>53131609</v>
      </c>
      <c r="SCW1794" s="62">
        <v>53131609</v>
      </c>
      <c r="SCX1794" s="62">
        <v>53131609</v>
      </c>
      <c r="SCY1794" s="62">
        <v>53131609</v>
      </c>
      <c r="SCZ1794" s="62">
        <v>53131609</v>
      </c>
      <c r="SDA1794" s="62">
        <v>53131609</v>
      </c>
      <c r="SDB1794" s="62">
        <v>53131609</v>
      </c>
      <c r="SDC1794" s="62">
        <v>53131609</v>
      </c>
      <c r="SDD1794" s="62">
        <v>53131609</v>
      </c>
      <c r="SDE1794" s="62">
        <v>53131609</v>
      </c>
      <c r="SDF1794" s="62">
        <v>53131609</v>
      </c>
      <c r="SDG1794" s="62">
        <v>53131609</v>
      </c>
      <c r="SDH1794" s="62">
        <v>53131609</v>
      </c>
      <c r="SDI1794" s="62">
        <v>53131609</v>
      </c>
      <c r="SDJ1794" s="62">
        <v>53131609</v>
      </c>
      <c r="SDK1794" s="62">
        <v>53131609</v>
      </c>
      <c r="SDL1794" s="62">
        <v>53131609</v>
      </c>
      <c r="SDM1794" s="62">
        <v>53131609</v>
      </c>
      <c r="SDN1794" s="62">
        <v>53131609</v>
      </c>
      <c r="SDO1794" s="62">
        <v>53131609</v>
      </c>
      <c r="SDP1794" s="62">
        <v>53131609</v>
      </c>
      <c r="SDQ1794" s="62">
        <v>53131609</v>
      </c>
      <c r="SDR1794" s="62">
        <v>53131609</v>
      </c>
      <c r="SDS1794" s="62">
        <v>53131609</v>
      </c>
      <c r="SDT1794" s="62">
        <v>53131609</v>
      </c>
      <c r="SDU1794" s="62">
        <v>53131609</v>
      </c>
      <c r="SDV1794" s="62">
        <v>53131609</v>
      </c>
      <c r="SDW1794" s="62">
        <v>53131609</v>
      </c>
      <c r="SDX1794" s="62">
        <v>53131609</v>
      </c>
      <c r="SDY1794" s="62">
        <v>53131609</v>
      </c>
      <c r="SDZ1794" s="62">
        <v>53131609</v>
      </c>
      <c r="SEA1794" s="62">
        <v>53131609</v>
      </c>
      <c r="SEB1794" s="62">
        <v>53131609</v>
      </c>
      <c r="SEC1794" s="62">
        <v>53131609</v>
      </c>
      <c r="SED1794" s="62">
        <v>53131609</v>
      </c>
      <c r="SEE1794" s="62">
        <v>53131609</v>
      </c>
      <c r="SEF1794" s="62">
        <v>53131609</v>
      </c>
      <c r="SEG1794" s="62">
        <v>53131609</v>
      </c>
      <c r="SEH1794" s="62">
        <v>53131609</v>
      </c>
      <c r="SEI1794" s="62">
        <v>53131609</v>
      </c>
      <c r="SEJ1794" s="62">
        <v>53131609</v>
      </c>
      <c r="SEK1794" s="62">
        <v>53131609</v>
      </c>
      <c r="SEL1794" s="62">
        <v>53131609</v>
      </c>
      <c r="SEM1794" s="62">
        <v>53131609</v>
      </c>
      <c r="SEN1794" s="62">
        <v>53131609</v>
      </c>
      <c r="SEO1794" s="62">
        <v>53131609</v>
      </c>
      <c r="SEP1794" s="62">
        <v>53131609</v>
      </c>
      <c r="SEQ1794" s="62">
        <v>53131609</v>
      </c>
      <c r="SER1794" s="62">
        <v>53131609</v>
      </c>
      <c r="SES1794" s="62">
        <v>53131609</v>
      </c>
      <c r="SET1794" s="62">
        <v>53131609</v>
      </c>
      <c r="SEU1794" s="62">
        <v>53131609</v>
      </c>
      <c r="SEV1794" s="62">
        <v>53131609</v>
      </c>
      <c r="SEW1794" s="62">
        <v>53131609</v>
      </c>
      <c r="SEX1794" s="62">
        <v>53131609</v>
      </c>
      <c r="SEY1794" s="62">
        <v>53131609</v>
      </c>
      <c r="SEZ1794" s="62">
        <v>53131609</v>
      </c>
      <c r="SFA1794" s="62">
        <v>53131609</v>
      </c>
      <c r="SFB1794" s="62">
        <v>53131609</v>
      </c>
      <c r="SFC1794" s="62">
        <v>53131609</v>
      </c>
      <c r="SFD1794" s="62">
        <v>53131609</v>
      </c>
      <c r="SFE1794" s="62">
        <v>53131609</v>
      </c>
      <c r="SFF1794" s="62">
        <v>53131609</v>
      </c>
      <c r="SFG1794" s="62">
        <v>53131609</v>
      </c>
      <c r="SFH1794" s="62">
        <v>53131609</v>
      </c>
      <c r="SFI1794" s="62">
        <v>53131609</v>
      </c>
      <c r="SFJ1794" s="62">
        <v>53131609</v>
      </c>
      <c r="SFK1794" s="62">
        <v>53131609</v>
      </c>
      <c r="SFL1794" s="62">
        <v>53131609</v>
      </c>
      <c r="SFM1794" s="62">
        <v>53131609</v>
      </c>
      <c r="SFN1794" s="62">
        <v>53131609</v>
      </c>
      <c r="SFO1794" s="62">
        <v>53131609</v>
      </c>
      <c r="SFP1794" s="62">
        <v>53131609</v>
      </c>
      <c r="SFQ1794" s="62">
        <v>53131609</v>
      </c>
      <c r="SFR1794" s="62">
        <v>53131609</v>
      </c>
      <c r="SFS1794" s="62">
        <v>53131609</v>
      </c>
      <c r="SFT1794" s="62">
        <v>53131609</v>
      </c>
      <c r="SFU1794" s="62">
        <v>53131609</v>
      </c>
      <c r="SFV1794" s="62">
        <v>53131609</v>
      </c>
      <c r="SFW1794" s="62">
        <v>53131609</v>
      </c>
      <c r="SFX1794" s="62">
        <v>53131609</v>
      </c>
      <c r="SFY1794" s="62">
        <v>53131609</v>
      </c>
      <c r="SFZ1794" s="62">
        <v>53131609</v>
      </c>
      <c r="SGA1794" s="62">
        <v>53131609</v>
      </c>
      <c r="SGB1794" s="62">
        <v>53131609</v>
      </c>
      <c r="SGC1794" s="62">
        <v>53131609</v>
      </c>
      <c r="SGD1794" s="62">
        <v>53131609</v>
      </c>
      <c r="SGE1794" s="62">
        <v>53131609</v>
      </c>
      <c r="SGF1794" s="62">
        <v>53131609</v>
      </c>
      <c r="SGG1794" s="62">
        <v>53131609</v>
      </c>
      <c r="SGH1794" s="62">
        <v>53131609</v>
      </c>
      <c r="SGI1794" s="62">
        <v>53131609</v>
      </c>
      <c r="SGJ1794" s="62">
        <v>53131609</v>
      </c>
      <c r="SGK1794" s="62">
        <v>53131609</v>
      </c>
      <c r="SGL1794" s="62">
        <v>53131609</v>
      </c>
      <c r="SGM1794" s="62">
        <v>53131609</v>
      </c>
      <c r="SGN1794" s="62">
        <v>53131609</v>
      </c>
      <c r="SGO1794" s="62">
        <v>53131609</v>
      </c>
      <c r="SGP1794" s="62">
        <v>53131609</v>
      </c>
      <c r="SGQ1794" s="62">
        <v>53131609</v>
      </c>
      <c r="SGR1794" s="62">
        <v>53131609</v>
      </c>
      <c r="SGS1794" s="62">
        <v>53131609</v>
      </c>
      <c r="SGT1794" s="62">
        <v>53131609</v>
      </c>
      <c r="SGU1794" s="62">
        <v>53131609</v>
      </c>
      <c r="SGV1794" s="62">
        <v>53131609</v>
      </c>
      <c r="SGW1794" s="62">
        <v>53131609</v>
      </c>
      <c r="SGX1794" s="62">
        <v>53131609</v>
      </c>
      <c r="SGY1794" s="62">
        <v>53131609</v>
      </c>
      <c r="SGZ1794" s="62">
        <v>53131609</v>
      </c>
      <c r="SHA1794" s="62">
        <v>53131609</v>
      </c>
      <c r="SHB1794" s="62">
        <v>53131609</v>
      </c>
      <c r="SHC1794" s="62">
        <v>53131609</v>
      </c>
      <c r="SHD1794" s="62">
        <v>53131609</v>
      </c>
      <c r="SHE1794" s="62">
        <v>53131609</v>
      </c>
      <c r="SHF1794" s="62">
        <v>53131609</v>
      </c>
      <c r="SHG1794" s="62">
        <v>53131609</v>
      </c>
      <c r="SHH1794" s="62">
        <v>53131609</v>
      </c>
      <c r="SHI1794" s="62">
        <v>53131609</v>
      </c>
      <c r="SHJ1794" s="62">
        <v>53131609</v>
      </c>
      <c r="SHK1794" s="62">
        <v>53131609</v>
      </c>
      <c r="SHL1794" s="62">
        <v>53131609</v>
      </c>
      <c r="SHM1794" s="62">
        <v>53131609</v>
      </c>
      <c r="SHN1794" s="62">
        <v>53131609</v>
      </c>
      <c r="SHO1794" s="62">
        <v>53131609</v>
      </c>
      <c r="SHP1794" s="62">
        <v>53131609</v>
      </c>
      <c r="SHQ1794" s="62">
        <v>53131609</v>
      </c>
      <c r="SHR1794" s="62">
        <v>53131609</v>
      </c>
      <c r="SHS1794" s="62">
        <v>53131609</v>
      </c>
      <c r="SHT1794" s="62">
        <v>53131609</v>
      </c>
      <c r="SHU1794" s="62">
        <v>53131609</v>
      </c>
      <c r="SHV1794" s="62">
        <v>53131609</v>
      </c>
      <c r="SHW1794" s="62">
        <v>53131609</v>
      </c>
      <c r="SHX1794" s="62">
        <v>53131609</v>
      </c>
      <c r="SHY1794" s="62">
        <v>53131609</v>
      </c>
      <c r="SHZ1794" s="62">
        <v>53131609</v>
      </c>
      <c r="SIA1794" s="62">
        <v>53131609</v>
      </c>
      <c r="SIB1794" s="62">
        <v>53131609</v>
      </c>
      <c r="SIC1794" s="62">
        <v>53131609</v>
      </c>
      <c r="SID1794" s="62">
        <v>53131609</v>
      </c>
      <c r="SIE1794" s="62">
        <v>53131609</v>
      </c>
      <c r="SIF1794" s="62">
        <v>53131609</v>
      </c>
      <c r="SIG1794" s="62">
        <v>53131609</v>
      </c>
      <c r="SIH1794" s="62">
        <v>53131609</v>
      </c>
      <c r="SII1794" s="62">
        <v>53131609</v>
      </c>
      <c r="SIJ1794" s="62">
        <v>53131609</v>
      </c>
      <c r="SIK1794" s="62">
        <v>53131609</v>
      </c>
      <c r="SIL1794" s="62">
        <v>53131609</v>
      </c>
      <c r="SIM1794" s="62">
        <v>53131609</v>
      </c>
      <c r="SIN1794" s="62">
        <v>53131609</v>
      </c>
      <c r="SIO1794" s="62">
        <v>53131609</v>
      </c>
      <c r="SIP1794" s="62">
        <v>53131609</v>
      </c>
      <c r="SIQ1794" s="62">
        <v>53131609</v>
      </c>
      <c r="SIR1794" s="62">
        <v>53131609</v>
      </c>
      <c r="SIS1794" s="62">
        <v>53131609</v>
      </c>
      <c r="SIT1794" s="62">
        <v>53131609</v>
      </c>
      <c r="SIU1794" s="62">
        <v>53131609</v>
      </c>
      <c r="SIV1794" s="62">
        <v>53131609</v>
      </c>
      <c r="SIW1794" s="62">
        <v>53131609</v>
      </c>
      <c r="SIX1794" s="62">
        <v>53131609</v>
      </c>
      <c r="SIY1794" s="62">
        <v>53131609</v>
      </c>
      <c r="SIZ1794" s="62">
        <v>53131609</v>
      </c>
      <c r="SJA1794" s="62">
        <v>53131609</v>
      </c>
      <c r="SJB1794" s="62">
        <v>53131609</v>
      </c>
      <c r="SJC1794" s="62">
        <v>53131609</v>
      </c>
      <c r="SJD1794" s="62">
        <v>53131609</v>
      </c>
      <c r="SJE1794" s="62">
        <v>53131609</v>
      </c>
      <c r="SJF1794" s="62">
        <v>53131609</v>
      </c>
      <c r="SJG1794" s="62">
        <v>53131609</v>
      </c>
      <c r="SJH1794" s="62">
        <v>53131609</v>
      </c>
      <c r="SJI1794" s="62">
        <v>53131609</v>
      </c>
      <c r="SJJ1794" s="62">
        <v>53131609</v>
      </c>
      <c r="SJK1794" s="62">
        <v>53131609</v>
      </c>
      <c r="SJL1794" s="62">
        <v>53131609</v>
      </c>
      <c r="SJM1794" s="62">
        <v>53131609</v>
      </c>
      <c r="SJN1794" s="62">
        <v>53131609</v>
      </c>
      <c r="SJO1794" s="62">
        <v>53131609</v>
      </c>
      <c r="SJP1794" s="62">
        <v>53131609</v>
      </c>
      <c r="SJQ1794" s="62">
        <v>53131609</v>
      </c>
      <c r="SJR1794" s="62">
        <v>53131609</v>
      </c>
      <c r="SJS1794" s="62">
        <v>53131609</v>
      </c>
      <c r="SJT1794" s="62">
        <v>53131609</v>
      </c>
      <c r="SJU1794" s="62">
        <v>53131609</v>
      </c>
      <c r="SJV1794" s="62">
        <v>53131609</v>
      </c>
      <c r="SJW1794" s="62">
        <v>53131609</v>
      </c>
      <c r="SJX1794" s="62">
        <v>53131609</v>
      </c>
      <c r="SJY1794" s="62">
        <v>53131609</v>
      </c>
      <c r="SJZ1794" s="62">
        <v>53131609</v>
      </c>
      <c r="SKA1794" s="62">
        <v>53131609</v>
      </c>
      <c r="SKB1794" s="62">
        <v>53131609</v>
      </c>
      <c r="SKC1794" s="62">
        <v>53131609</v>
      </c>
      <c r="SKD1794" s="62">
        <v>53131609</v>
      </c>
      <c r="SKE1794" s="62">
        <v>53131609</v>
      </c>
      <c r="SKF1794" s="62">
        <v>53131609</v>
      </c>
      <c r="SKG1794" s="62">
        <v>53131609</v>
      </c>
      <c r="SKH1794" s="62">
        <v>53131609</v>
      </c>
      <c r="SKI1794" s="62">
        <v>53131609</v>
      </c>
      <c r="SKJ1794" s="62">
        <v>53131609</v>
      </c>
      <c r="SKK1794" s="62">
        <v>53131609</v>
      </c>
      <c r="SKL1794" s="62">
        <v>53131609</v>
      </c>
      <c r="SKM1794" s="62">
        <v>53131609</v>
      </c>
      <c r="SKN1794" s="62">
        <v>53131609</v>
      </c>
      <c r="SKO1794" s="62">
        <v>53131609</v>
      </c>
      <c r="SKP1794" s="62">
        <v>53131609</v>
      </c>
      <c r="SKQ1794" s="62">
        <v>53131609</v>
      </c>
      <c r="SKR1794" s="62">
        <v>53131609</v>
      </c>
      <c r="SKS1794" s="62">
        <v>53131609</v>
      </c>
      <c r="SKT1794" s="62">
        <v>53131609</v>
      </c>
      <c r="SKU1794" s="62">
        <v>53131609</v>
      </c>
      <c r="SKV1794" s="62">
        <v>53131609</v>
      </c>
      <c r="SKW1794" s="62">
        <v>53131609</v>
      </c>
      <c r="SKX1794" s="62">
        <v>53131609</v>
      </c>
      <c r="SKY1794" s="62">
        <v>53131609</v>
      </c>
      <c r="SKZ1794" s="62">
        <v>53131609</v>
      </c>
      <c r="SLA1794" s="62">
        <v>53131609</v>
      </c>
      <c r="SLB1794" s="62">
        <v>53131609</v>
      </c>
      <c r="SLC1794" s="62">
        <v>53131609</v>
      </c>
      <c r="SLD1794" s="62">
        <v>53131609</v>
      </c>
      <c r="SLE1794" s="62">
        <v>53131609</v>
      </c>
      <c r="SLF1794" s="62">
        <v>53131609</v>
      </c>
      <c r="SLG1794" s="62">
        <v>53131609</v>
      </c>
      <c r="SLH1794" s="62">
        <v>53131609</v>
      </c>
      <c r="SLI1794" s="62">
        <v>53131609</v>
      </c>
      <c r="SLJ1794" s="62">
        <v>53131609</v>
      </c>
      <c r="SLK1794" s="62">
        <v>53131609</v>
      </c>
      <c r="SLL1794" s="62">
        <v>53131609</v>
      </c>
      <c r="SLM1794" s="62">
        <v>53131609</v>
      </c>
      <c r="SLN1794" s="62">
        <v>53131609</v>
      </c>
      <c r="SLO1794" s="62">
        <v>53131609</v>
      </c>
      <c r="SLP1794" s="62">
        <v>53131609</v>
      </c>
      <c r="SLQ1794" s="62">
        <v>53131609</v>
      </c>
      <c r="SLR1794" s="62">
        <v>53131609</v>
      </c>
      <c r="SLS1794" s="62">
        <v>53131609</v>
      </c>
      <c r="SLT1794" s="62">
        <v>53131609</v>
      </c>
      <c r="SLU1794" s="62">
        <v>53131609</v>
      </c>
      <c r="SLV1794" s="62">
        <v>53131609</v>
      </c>
      <c r="SLW1794" s="62">
        <v>53131609</v>
      </c>
      <c r="SLX1794" s="62">
        <v>53131609</v>
      </c>
      <c r="SLY1794" s="62">
        <v>53131609</v>
      </c>
      <c r="SLZ1794" s="62">
        <v>53131609</v>
      </c>
      <c r="SMA1794" s="62">
        <v>53131609</v>
      </c>
      <c r="SMB1794" s="62">
        <v>53131609</v>
      </c>
      <c r="SMC1794" s="62">
        <v>53131609</v>
      </c>
      <c r="SMD1794" s="62">
        <v>53131609</v>
      </c>
      <c r="SME1794" s="62">
        <v>53131609</v>
      </c>
      <c r="SMF1794" s="62">
        <v>53131609</v>
      </c>
      <c r="SMG1794" s="62">
        <v>53131609</v>
      </c>
      <c r="SMH1794" s="62">
        <v>53131609</v>
      </c>
      <c r="SMI1794" s="62">
        <v>53131609</v>
      </c>
      <c r="SMJ1794" s="62">
        <v>53131609</v>
      </c>
      <c r="SMK1794" s="62">
        <v>53131609</v>
      </c>
      <c r="SML1794" s="62">
        <v>53131609</v>
      </c>
      <c r="SMM1794" s="62">
        <v>53131609</v>
      </c>
      <c r="SMN1794" s="62">
        <v>53131609</v>
      </c>
      <c r="SMO1794" s="62">
        <v>53131609</v>
      </c>
      <c r="SMP1794" s="62">
        <v>53131609</v>
      </c>
      <c r="SMQ1794" s="62">
        <v>53131609</v>
      </c>
      <c r="SMR1794" s="62">
        <v>53131609</v>
      </c>
      <c r="SMS1794" s="62">
        <v>53131609</v>
      </c>
      <c r="SMT1794" s="62">
        <v>53131609</v>
      </c>
      <c r="SMU1794" s="62">
        <v>53131609</v>
      </c>
      <c r="SMV1794" s="62">
        <v>53131609</v>
      </c>
      <c r="SMW1794" s="62">
        <v>53131609</v>
      </c>
      <c r="SMX1794" s="62">
        <v>53131609</v>
      </c>
      <c r="SMY1794" s="62">
        <v>53131609</v>
      </c>
      <c r="SMZ1794" s="62">
        <v>53131609</v>
      </c>
      <c r="SNA1794" s="62">
        <v>53131609</v>
      </c>
      <c r="SNB1794" s="62">
        <v>53131609</v>
      </c>
      <c r="SNC1794" s="62">
        <v>53131609</v>
      </c>
      <c r="SND1794" s="62">
        <v>53131609</v>
      </c>
      <c r="SNE1794" s="62">
        <v>53131609</v>
      </c>
      <c r="SNF1794" s="62">
        <v>53131609</v>
      </c>
      <c r="SNG1794" s="62">
        <v>53131609</v>
      </c>
      <c r="SNH1794" s="62">
        <v>53131609</v>
      </c>
      <c r="SNI1794" s="62">
        <v>53131609</v>
      </c>
      <c r="SNJ1794" s="62">
        <v>53131609</v>
      </c>
      <c r="SNK1794" s="62">
        <v>53131609</v>
      </c>
      <c r="SNL1794" s="62">
        <v>53131609</v>
      </c>
      <c r="SNM1794" s="62">
        <v>53131609</v>
      </c>
      <c r="SNN1794" s="62">
        <v>53131609</v>
      </c>
      <c r="SNO1794" s="62">
        <v>53131609</v>
      </c>
      <c r="SNP1794" s="62">
        <v>53131609</v>
      </c>
      <c r="SNQ1794" s="62">
        <v>53131609</v>
      </c>
      <c r="SNR1794" s="62">
        <v>53131609</v>
      </c>
      <c r="SNS1794" s="62">
        <v>53131609</v>
      </c>
      <c r="SNT1794" s="62">
        <v>53131609</v>
      </c>
      <c r="SNU1794" s="62">
        <v>53131609</v>
      </c>
      <c r="SNV1794" s="62">
        <v>53131609</v>
      </c>
      <c r="SNW1794" s="62">
        <v>53131609</v>
      </c>
      <c r="SNX1794" s="62">
        <v>53131609</v>
      </c>
      <c r="SNY1794" s="62">
        <v>53131609</v>
      </c>
      <c r="SNZ1794" s="62">
        <v>53131609</v>
      </c>
      <c r="SOA1794" s="62">
        <v>53131609</v>
      </c>
      <c r="SOB1794" s="62">
        <v>53131609</v>
      </c>
      <c r="SOC1794" s="62">
        <v>53131609</v>
      </c>
      <c r="SOD1794" s="62">
        <v>53131609</v>
      </c>
      <c r="SOE1794" s="62">
        <v>53131609</v>
      </c>
      <c r="SOF1794" s="62">
        <v>53131609</v>
      </c>
      <c r="SOG1794" s="62">
        <v>53131609</v>
      </c>
      <c r="SOH1794" s="62">
        <v>53131609</v>
      </c>
      <c r="SOI1794" s="62">
        <v>53131609</v>
      </c>
      <c r="SOJ1794" s="62">
        <v>53131609</v>
      </c>
      <c r="SOK1794" s="62">
        <v>53131609</v>
      </c>
      <c r="SOL1794" s="62">
        <v>53131609</v>
      </c>
      <c r="SOM1794" s="62">
        <v>53131609</v>
      </c>
      <c r="SON1794" s="62">
        <v>53131609</v>
      </c>
      <c r="SOO1794" s="62">
        <v>53131609</v>
      </c>
      <c r="SOP1794" s="62">
        <v>53131609</v>
      </c>
      <c r="SOQ1794" s="62">
        <v>53131609</v>
      </c>
      <c r="SOR1794" s="62">
        <v>53131609</v>
      </c>
      <c r="SOS1794" s="62">
        <v>53131609</v>
      </c>
      <c r="SOT1794" s="62">
        <v>53131609</v>
      </c>
      <c r="SOU1794" s="62">
        <v>53131609</v>
      </c>
      <c r="SOV1794" s="62">
        <v>53131609</v>
      </c>
      <c r="SOW1794" s="62">
        <v>53131609</v>
      </c>
      <c r="SOX1794" s="62">
        <v>53131609</v>
      </c>
      <c r="SOY1794" s="62">
        <v>53131609</v>
      </c>
      <c r="SOZ1794" s="62">
        <v>53131609</v>
      </c>
      <c r="SPA1794" s="62">
        <v>53131609</v>
      </c>
      <c r="SPB1794" s="62">
        <v>53131609</v>
      </c>
      <c r="SPC1794" s="62">
        <v>53131609</v>
      </c>
      <c r="SPD1794" s="62">
        <v>53131609</v>
      </c>
      <c r="SPE1794" s="62">
        <v>53131609</v>
      </c>
      <c r="SPF1794" s="62">
        <v>53131609</v>
      </c>
      <c r="SPG1794" s="62">
        <v>53131609</v>
      </c>
      <c r="SPH1794" s="62">
        <v>53131609</v>
      </c>
      <c r="SPI1794" s="62">
        <v>53131609</v>
      </c>
      <c r="SPJ1794" s="62">
        <v>53131609</v>
      </c>
      <c r="SPK1794" s="62">
        <v>53131609</v>
      </c>
      <c r="SPL1794" s="62">
        <v>53131609</v>
      </c>
      <c r="SPM1794" s="62">
        <v>53131609</v>
      </c>
      <c r="SPN1794" s="62">
        <v>53131609</v>
      </c>
      <c r="SPO1794" s="62">
        <v>53131609</v>
      </c>
      <c r="SPP1794" s="62">
        <v>53131609</v>
      </c>
      <c r="SPQ1794" s="62">
        <v>53131609</v>
      </c>
      <c r="SPR1794" s="62">
        <v>53131609</v>
      </c>
      <c r="SPS1794" s="62">
        <v>53131609</v>
      </c>
      <c r="SPT1794" s="62">
        <v>53131609</v>
      </c>
      <c r="SPU1794" s="62">
        <v>53131609</v>
      </c>
      <c r="SPV1794" s="62">
        <v>53131609</v>
      </c>
      <c r="SPW1794" s="62">
        <v>53131609</v>
      </c>
      <c r="SPX1794" s="62">
        <v>53131609</v>
      </c>
      <c r="SPY1794" s="62">
        <v>53131609</v>
      </c>
      <c r="SPZ1794" s="62">
        <v>53131609</v>
      </c>
      <c r="SQA1794" s="62">
        <v>53131609</v>
      </c>
      <c r="SQB1794" s="62">
        <v>53131609</v>
      </c>
      <c r="SQC1794" s="62">
        <v>53131609</v>
      </c>
      <c r="SQD1794" s="62">
        <v>53131609</v>
      </c>
      <c r="SQE1794" s="62">
        <v>53131609</v>
      </c>
      <c r="SQF1794" s="62">
        <v>53131609</v>
      </c>
      <c r="SQG1794" s="62">
        <v>53131609</v>
      </c>
      <c r="SQH1794" s="62">
        <v>53131609</v>
      </c>
      <c r="SQI1794" s="62">
        <v>53131609</v>
      </c>
      <c r="SQJ1794" s="62">
        <v>53131609</v>
      </c>
      <c r="SQK1794" s="62">
        <v>53131609</v>
      </c>
      <c r="SQL1794" s="62">
        <v>53131609</v>
      </c>
      <c r="SQM1794" s="62">
        <v>53131609</v>
      </c>
      <c r="SQN1794" s="62">
        <v>53131609</v>
      </c>
      <c r="SQO1794" s="62">
        <v>53131609</v>
      </c>
      <c r="SQP1794" s="62">
        <v>53131609</v>
      </c>
      <c r="SQQ1794" s="62">
        <v>53131609</v>
      </c>
      <c r="SQR1794" s="62">
        <v>53131609</v>
      </c>
      <c r="SQS1794" s="62">
        <v>53131609</v>
      </c>
      <c r="SQT1794" s="62">
        <v>53131609</v>
      </c>
      <c r="SQU1794" s="62">
        <v>53131609</v>
      </c>
      <c r="SQV1794" s="62">
        <v>53131609</v>
      </c>
      <c r="SQW1794" s="62">
        <v>53131609</v>
      </c>
      <c r="SQX1794" s="62">
        <v>53131609</v>
      </c>
      <c r="SQY1794" s="62">
        <v>53131609</v>
      </c>
      <c r="SQZ1794" s="62">
        <v>53131609</v>
      </c>
      <c r="SRA1794" s="62">
        <v>53131609</v>
      </c>
      <c r="SRB1794" s="62">
        <v>53131609</v>
      </c>
      <c r="SRC1794" s="62">
        <v>53131609</v>
      </c>
      <c r="SRD1794" s="62">
        <v>53131609</v>
      </c>
      <c r="SRE1794" s="62">
        <v>53131609</v>
      </c>
      <c r="SRF1794" s="62">
        <v>53131609</v>
      </c>
      <c r="SRG1794" s="62">
        <v>53131609</v>
      </c>
      <c r="SRH1794" s="62">
        <v>53131609</v>
      </c>
      <c r="SRI1794" s="62">
        <v>53131609</v>
      </c>
      <c r="SRJ1794" s="62">
        <v>53131609</v>
      </c>
      <c r="SRK1794" s="62">
        <v>53131609</v>
      </c>
      <c r="SRL1794" s="62">
        <v>53131609</v>
      </c>
      <c r="SRM1794" s="62">
        <v>53131609</v>
      </c>
      <c r="SRN1794" s="62">
        <v>53131609</v>
      </c>
      <c r="SRO1794" s="62">
        <v>53131609</v>
      </c>
      <c r="SRP1794" s="62">
        <v>53131609</v>
      </c>
      <c r="SRQ1794" s="62">
        <v>53131609</v>
      </c>
      <c r="SRR1794" s="62">
        <v>53131609</v>
      </c>
      <c r="SRS1794" s="62">
        <v>53131609</v>
      </c>
      <c r="SRT1794" s="62">
        <v>53131609</v>
      </c>
      <c r="SRU1794" s="62">
        <v>53131609</v>
      </c>
      <c r="SRV1794" s="62">
        <v>53131609</v>
      </c>
      <c r="SRW1794" s="62">
        <v>53131609</v>
      </c>
      <c r="SRX1794" s="62">
        <v>53131609</v>
      </c>
      <c r="SRY1794" s="62">
        <v>53131609</v>
      </c>
      <c r="SRZ1794" s="62">
        <v>53131609</v>
      </c>
      <c r="SSA1794" s="62">
        <v>53131609</v>
      </c>
      <c r="SSB1794" s="62">
        <v>53131609</v>
      </c>
      <c r="SSC1794" s="62">
        <v>53131609</v>
      </c>
      <c r="SSD1794" s="62">
        <v>53131609</v>
      </c>
      <c r="SSE1794" s="62">
        <v>53131609</v>
      </c>
      <c r="SSF1794" s="62">
        <v>53131609</v>
      </c>
      <c r="SSG1794" s="62">
        <v>53131609</v>
      </c>
      <c r="SSH1794" s="62">
        <v>53131609</v>
      </c>
      <c r="SSI1794" s="62">
        <v>53131609</v>
      </c>
      <c r="SSJ1794" s="62">
        <v>53131609</v>
      </c>
      <c r="SSK1794" s="62">
        <v>53131609</v>
      </c>
      <c r="SSL1794" s="62">
        <v>53131609</v>
      </c>
      <c r="SSM1794" s="62">
        <v>53131609</v>
      </c>
      <c r="SSN1794" s="62">
        <v>53131609</v>
      </c>
      <c r="SSO1794" s="62">
        <v>53131609</v>
      </c>
      <c r="SSP1794" s="62">
        <v>53131609</v>
      </c>
      <c r="SSQ1794" s="62">
        <v>53131609</v>
      </c>
      <c r="SSR1794" s="62">
        <v>53131609</v>
      </c>
      <c r="SSS1794" s="62">
        <v>53131609</v>
      </c>
      <c r="SST1794" s="62">
        <v>53131609</v>
      </c>
      <c r="SSU1794" s="62">
        <v>53131609</v>
      </c>
      <c r="SSV1794" s="62">
        <v>53131609</v>
      </c>
      <c r="SSW1794" s="62">
        <v>53131609</v>
      </c>
      <c r="SSX1794" s="62">
        <v>53131609</v>
      </c>
      <c r="SSY1794" s="62">
        <v>53131609</v>
      </c>
      <c r="SSZ1794" s="62">
        <v>53131609</v>
      </c>
      <c r="STA1794" s="62">
        <v>53131609</v>
      </c>
      <c r="STB1794" s="62">
        <v>53131609</v>
      </c>
      <c r="STC1794" s="62">
        <v>53131609</v>
      </c>
      <c r="STD1794" s="62">
        <v>53131609</v>
      </c>
      <c r="STE1794" s="62">
        <v>53131609</v>
      </c>
      <c r="STF1794" s="62">
        <v>53131609</v>
      </c>
      <c r="STG1794" s="62">
        <v>53131609</v>
      </c>
      <c r="STH1794" s="62">
        <v>53131609</v>
      </c>
      <c r="STI1794" s="62">
        <v>53131609</v>
      </c>
      <c r="STJ1794" s="62">
        <v>53131609</v>
      </c>
      <c r="STK1794" s="62">
        <v>53131609</v>
      </c>
      <c r="STL1794" s="62">
        <v>53131609</v>
      </c>
      <c r="STM1794" s="62">
        <v>53131609</v>
      </c>
      <c r="STN1794" s="62">
        <v>53131609</v>
      </c>
      <c r="STO1794" s="62">
        <v>53131609</v>
      </c>
      <c r="STP1794" s="62">
        <v>53131609</v>
      </c>
      <c r="STQ1794" s="62">
        <v>53131609</v>
      </c>
      <c r="STR1794" s="62">
        <v>53131609</v>
      </c>
      <c r="STS1794" s="62">
        <v>53131609</v>
      </c>
      <c r="STT1794" s="62">
        <v>53131609</v>
      </c>
      <c r="STU1794" s="62">
        <v>53131609</v>
      </c>
      <c r="STV1794" s="62">
        <v>53131609</v>
      </c>
      <c r="STW1794" s="62">
        <v>53131609</v>
      </c>
      <c r="STX1794" s="62">
        <v>53131609</v>
      </c>
      <c r="STY1794" s="62">
        <v>53131609</v>
      </c>
      <c r="STZ1794" s="62">
        <v>53131609</v>
      </c>
      <c r="SUA1794" s="62">
        <v>53131609</v>
      </c>
      <c r="SUB1794" s="62">
        <v>53131609</v>
      </c>
      <c r="SUC1794" s="62">
        <v>53131609</v>
      </c>
      <c r="SUD1794" s="62">
        <v>53131609</v>
      </c>
      <c r="SUE1794" s="62">
        <v>53131609</v>
      </c>
      <c r="SUF1794" s="62">
        <v>53131609</v>
      </c>
      <c r="SUG1794" s="62">
        <v>53131609</v>
      </c>
      <c r="SUH1794" s="62">
        <v>53131609</v>
      </c>
      <c r="SUI1794" s="62">
        <v>53131609</v>
      </c>
      <c r="SUJ1794" s="62">
        <v>53131609</v>
      </c>
      <c r="SUK1794" s="62">
        <v>53131609</v>
      </c>
      <c r="SUL1794" s="62">
        <v>53131609</v>
      </c>
      <c r="SUM1794" s="62">
        <v>53131609</v>
      </c>
      <c r="SUN1794" s="62">
        <v>53131609</v>
      </c>
      <c r="SUO1794" s="62">
        <v>53131609</v>
      </c>
      <c r="SUP1794" s="62">
        <v>53131609</v>
      </c>
      <c r="SUQ1794" s="62">
        <v>53131609</v>
      </c>
      <c r="SUR1794" s="62">
        <v>53131609</v>
      </c>
      <c r="SUS1794" s="62">
        <v>53131609</v>
      </c>
      <c r="SUT1794" s="62">
        <v>53131609</v>
      </c>
      <c r="SUU1794" s="62">
        <v>53131609</v>
      </c>
      <c r="SUV1794" s="62">
        <v>53131609</v>
      </c>
      <c r="SUW1794" s="62">
        <v>53131609</v>
      </c>
      <c r="SUX1794" s="62">
        <v>53131609</v>
      </c>
      <c r="SUY1794" s="62">
        <v>53131609</v>
      </c>
      <c r="SUZ1794" s="62">
        <v>53131609</v>
      </c>
      <c r="SVA1794" s="62">
        <v>53131609</v>
      </c>
      <c r="SVB1794" s="62">
        <v>53131609</v>
      </c>
      <c r="SVC1794" s="62">
        <v>53131609</v>
      </c>
      <c r="SVD1794" s="62">
        <v>53131609</v>
      </c>
      <c r="SVE1794" s="62">
        <v>53131609</v>
      </c>
      <c r="SVF1794" s="62">
        <v>53131609</v>
      </c>
      <c r="SVG1794" s="62">
        <v>53131609</v>
      </c>
      <c r="SVH1794" s="62">
        <v>53131609</v>
      </c>
      <c r="SVI1794" s="62">
        <v>53131609</v>
      </c>
      <c r="SVJ1794" s="62">
        <v>53131609</v>
      </c>
      <c r="SVK1794" s="62">
        <v>53131609</v>
      </c>
      <c r="SVL1794" s="62">
        <v>53131609</v>
      </c>
      <c r="SVM1794" s="62">
        <v>53131609</v>
      </c>
      <c r="SVN1794" s="62">
        <v>53131609</v>
      </c>
      <c r="SVO1794" s="62">
        <v>53131609</v>
      </c>
      <c r="SVP1794" s="62">
        <v>53131609</v>
      </c>
      <c r="SVQ1794" s="62">
        <v>53131609</v>
      </c>
      <c r="SVR1794" s="62">
        <v>53131609</v>
      </c>
      <c r="SVS1794" s="62">
        <v>53131609</v>
      </c>
      <c r="SVT1794" s="62">
        <v>53131609</v>
      </c>
      <c r="SVU1794" s="62">
        <v>53131609</v>
      </c>
      <c r="SVV1794" s="62">
        <v>53131609</v>
      </c>
      <c r="SVW1794" s="62">
        <v>53131609</v>
      </c>
      <c r="SVX1794" s="62">
        <v>53131609</v>
      </c>
      <c r="SVY1794" s="62">
        <v>53131609</v>
      </c>
      <c r="SVZ1794" s="62">
        <v>53131609</v>
      </c>
      <c r="SWA1794" s="62">
        <v>53131609</v>
      </c>
      <c r="SWB1794" s="62">
        <v>53131609</v>
      </c>
      <c r="SWC1794" s="62">
        <v>53131609</v>
      </c>
      <c r="SWD1794" s="62">
        <v>53131609</v>
      </c>
      <c r="SWE1794" s="62">
        <v>53131609</v>
      </c>
      <c r="SWF1794" s="62">
        <v>53131609</v>
      </c>
      <c r="SWG1794" s="62">
        <v>53131609</v>
      </c>
      <c r="SWH1794" s="62">
        <v>53131609</v>
      </c>
      <c r="SWI1794" s="62">
        <v>53131609</v>
      </c>
      <c r="SWJ1794" s="62">
        <v>53131609</v>
      </c>
      <c r="SWK1794" s="62">
        <v>53131609</v>
      </c>
      <c r="SWL1794" s="62">
        <v>53131609</v>
      </c>
      <c r="SWM1794" s="62">
        <v>53131609</v>
      </c>
      <c r="SWN1794" s="62">
        <v>53131609</v>
      </c>
      <c r="SWO1794" s="62">
        <v>53131609</v>
      </c>
      <c r="SWP1794" s="62">
        <v>53131609</v>
      </c>
      <c r="SWQ1794" s="62">
        <v>53131609</v>
      </c>
      <c r="SWR1794" s="62">
        <v>53131609</v>
      </c>
      <c r="SWS1794" s="62">
        <v>53131609</v>
      </c>
      <c r="SWT1794" s="62">
        <v>53131609</v>
      </c>
      <c r="SWU1794" s="62">
        <v>53131609</v>
      </c>
      <c r="SWV1794" s="62">
        <v>53131609</v>
      </c>
      <c r="SWW1794" s="62">
        <v>53131609</v>
      </c>
      <c r="SWX1794" s="62">
        <v>53131609</v>
      </c>
      <c r="SWY1794" s="62">
        <v>53131609</v>
      </c>
      <c r="SWZ1794" s="62">
        <v>53131609</v>
      </c>
      <c r="SXA1794" s="62">
        <v>53131609</v>
      </c>
      <c r="SXB1794" s="62">
        <v>53131609</v>
      </c>
      <c r="SXC1794" s="62">
        <v>53131609</v>
      </c>
      <c r="SXD1794" s="62">
        <v>53131609</v>
      </c>
      <c r="SXE1794" s="62">
        <v>53131609</v>
      </c>
      <c r="SXF1794" s="62">
        <v>53131609</v>
      </c>
      <c r="SXG1794" s="62">
        <v>53131609</v>
      </c>
      <c r="SXH1794" s="62">
        <v>53131609</v>
      </c>
      <c r="SXI1794" s="62">
        <v>53131609</v>
      </c>
      <c r="SXJ1794" s="62">
        <v>53131609</v>
      </c>
      <c r="SXK1794" s="62">
        <v>53131609</v>
      </c>
      <c r="SXL1794" s="62">
        <v>53131609</v>
      </c>
      <c r="SXM1794" s="62">
        <v>53131609</v>
      </c>
      <c r="SXN1794" s="62">
        <v>53131609</v>
      </c>
      <c r="SXO1794" s="62">
        <v>53131609</v>
      </c>
      <c r="SXP1794" s="62">
        <v>53131609</v>
      </c>
      <c r="SXQ1794" s="62">
        <v>53131609</v>
      </c>
      <c r="SXR1794" s="62">
        <v>53131609</v>
      </c>
      <c r="SXS1794" s="62">
        <v>53131609</v>
      </c>
      <c r="SXT1794" s="62">
        <v>53131609</v>
      </c>
      <c r="SXU1794" s="62">
        <v>53131609</v>
      </c>
      <c r="SXV1794" s="62">
        <v>53131609</v>
      </c>
      <c r="SXW1794" s="62">
        <v>53131609</v>
      </c>
      <c r="SXX1794" s="62">
        <v>53131609</v>
      </c>
      <c r="SXY1794" s="62">
        <v>53131609</v>
      </c>
      <c r="SXZ1794" s="62">
        <v>53131609</v>
      </c>
      <c r="SYA1794" s="62">
        <v>53131609</v>
      </c>
      <c r="SYB1794" s="62">
        <v>53131609</v>
      </c>
      <c r="SYC1794" s="62">
        <v>53131609</v>
      </c>
      <c r="SYD1794" s="62">
        <v>53131609</v>
      </c>
      <c r="SYE1794" s="62">
        <v>53131609</v>
      </c>
      <c r="SYF1794" s="62">
        <v>53131609</v>
      </c>
      <c r="SYG1794" s="62">
        <v>53131609</v>
      </c>
      <c r="SYH1794" s="62">
        <v>53131609</v>
      </c>
      <c r="SYI1794" s="62">
        <v>53131609</v>
      </c>
      <c r="SYJ1794" s="62">
        <v>53131609</v>
      </c>
      <c r="SYK1794" s="62">
        <v>53131609</v>
      </c>
      <c r="SYL1794" s="62">
        <v>53131609</v>
      </c>
      <c r="SYM1794" s="62">
        <v>53131609</v>
      </c>
      <c r="SYN1794" s="62">
        <v>53131609</v>
      </c>
      <c r="SYO1794" s="62">
        <v>53131609</v>
      </c>
      <c r="SYP1794" s="62">
        <v>53131609</v>
      </c>
      <c r="SYQ1794" s="62">
        <v>53131609</v>
      </c>
      <c r="SYR1794" s="62">
        <v>53131609</v>
      </c>
      <c r="SYS1794" s="62">
        <v>53131609</v>
      </c>
      <c r="SYT1794" s="62">
        <v>53131609</v>
      </c>
      <c r="SYU1794" s="62">
        <v>53131609</v>
      </c>
      <c r="SYV1794" s="62">
        <v>53131609</v>
      </c>
      <c r="SYW1794" s="62">
        <v>53131609</v>
      </c>
      <c r="SYX1794" s="62">
        <v>53131609</v>
      </c>
      <c r="SYY1794" s="62">
        <v>53131609</v>
      </c>
      <c r="SYZ1794" s="62">
        <v>53131609</v>
      </c>
      <c r="SZA1794" s="62">
        <v>53131609</v>
      </c>
      <c r="SZB1794" s="62">
        <v>53131609</v>
      </c>
      <c r="SZC1794" s="62">
        <v>53131609</v>
      </c>
      <c r="SZD1794" s="62">
        <v>53131609</v>
      </c>
      <c r="SZE1794" s="62">
        <v>53131609</v>
      </c>
      <c r="SZF1794" s="62">
        <v>53131609</v>
      </c>
      <c r="SZG1794" s="62">
        <v>53131609</v>
      </c>
      <c r="SZH1794" s="62">
        <v>53131609</v>
      </c>
      <c r="SZI1794" s="62">
        <v>53131609</v>
      </c>
      <c r="SZJ1794" s="62">
        <v>53131609</v>
      </c>
      <c r="SZK1794" s="62">
        <v>53131609</v>
      </c>
      <c r="SZL1794" s="62">
        <v>53131609</v>
      </c>
      <c r="SZM1794" s="62">
        <v>53131609</v>
      </c>
      <c r="SZN1794" s="62">
        <v>53131609</v>
      </c>
      <c r="SZO1794" s="62">
        <v>53131609</v>
      </c>
      <c r="SZP1794" s="62">
        <v>53131609</v>
      </c>
      <c r="SZQ1794" s="62">
        <v>53131609</v>
      </c>
      <c r="SZR1794" s="62">
        <v>53131609</v>
      </c>
      <c r="SZS1794" s="62">
        <v>53131609</v>
      </c>
      <c r="SZT1794" s="62">
        <v>53131609</v>
      </c>
      <c r="SZU1794" s="62">
        <v>53131609</v>
      </c>
      <c r="SZV1794" s="62">
        <v>53131609</v>
      </c>
      <c r="SZW1794" s="62">
        <v>53131609</v>
      </c>
      <c r="SZX1794" s="62">
        <v>53131609</v>
      </c>
      <c r="SZY1794" s="62">
        <v>53131609</v>
      </c>
      <c r="SZZ1794" s="62">
        <v>53131609</v>
      </c>
      <c r="TAA1794" s="62">
        <v>53131609</v>
      </c>
      <c r="TAB1794" s="62">
        <v>53131609</v>
      </c>
      <c r="TAC1794" s="62">
        <v>53131609</v>
      </c>
      <c r="TAD1794" s="62">
        <v>53131609</v>
      </c>
      <c r="TAE1794" s="62">
        <v>53131609</v>
      </c>
      <c r="TAF1794" s="62">
        <v>53131609</v>
      </c>
      <c r="TAG1794" s="62">
        <v>53131609</v>
      </c>
      <c r="TAH1794" s="62">
        <v>53131609</v>
      </c>
      <c r="TAI1794" s="62">
        <v>53131609</v>
      </c>
      <c r="TAJ1794" s="62">
        <v>53131609</v>
      </c>
      <c r="TAK1794" s="62">
        <v>53131609</v>
      </c>
      <c r="TAL1794" s="62">
        <v>53131609</v>
      </c>
      <c r="TAM1794" s="62">
        <v>53131609</v>
      </c>
      <c r="TAN1794" s="62">
        <v>53131609</v>
      </c>
      <c r="TAO1794" s="62">
        <v>53131609</v>
      </c>
      <c r="TAP1794" s="62">
        <v>53131609</v>
      </c>
      <c r="TAQ1794" s="62">
        <v>53131609</v>
      </c>
      <c r="TAR1794" s="62">
        <v>53131609</v>
      </c>
      <c r="TAS1794" s="62">
        <v>53131609</v>
      </c>
      <c r="TAT1794" s="62">
        <v>53131609</v>
      </c>
      <c r="TAU1794" s="62">
        <v>53131609</v>
      </c>
      <c r="TAV1794" s="62">
        <v>53131609</v>
      </c>
      <c r="TAW1794" s="62">
        <v>53131609</v>
      </c>
      <c r="TAX1794" s="62">
        <v>53131609</v>
      </c>
      <c r="TAY1794" s="62">
        <v>53131609</v>
      </c>
      <c r="TAZ1794" s="62">
        <v>53131609</v>
      </c>
      <c r="TBA1794" s="62">
        <v>53131609</v>
      </c>
      <c r="TBB1794" s="62">
        <v>53131609</v>
      </c>
      <c r="TBC1794" s="62">
        <v>53131609</v>
      </c>
      <c r="TBD1794" s="62">
        <v>53131609</v>
      </c>
      <c r="TBE1794" s="62">
        <v>53131609</v>
      </c>
      <c r="TBF1794" s="62">
        <v>53131609</v>
      </c>
      <c r="TBG1794" s="62">
        <v>53131609</v>
      </c>
      <c r="TBH1794" s="62">
        <v>53131609</v>
      </c>
      <c r="TBI1794" s="62">
        <v>53131609</v>
      </c>
      <c r="TBJ1794" s="62">
        <v>53131609</v>
      </c>
      <c r="TBK1794" s="62">
        <v>53131609</v>
      </c>
      <c r="TBL1794" s="62">
        <v>53131609</v>
      </c>
      <c r="TBM1794" s="62">
        <v>53131609</v>
      </c>
      <c r="TBN1794" s="62">
        <v>53131609</v>
      </c>
      <c r="TBO1794" s="62">
        <v>53131609</v>
      </c>
      <c r="TBP1794" s="62">
        <v>53131609</v>
      </c>
      <c r="TBQ1794" s="62">
        <v>53131609</v>
      </c>
      <c r="TBR1794" s="62">
        <v>53131609</v>
      </c>
      <c r="TBS1794" s="62">
        <v>53131609</v>
      </c>
      <c r="TBT1794" s="62">
        <v>53131609</v>
      </c>
      <c r="TBU1794" s="62">
        <v>53131609</v>
      </c>
      <c r="TBV1794" s="62">
        <v>53131609</v>
      </c>
      <c r="TBW1794" s="62">
        <v>53131609</v>
      </c>
      <c r="TBX1794" s="62">
        <v>53131609</v>
      </c>
      <c r="TBY1794" s="62">
        <v>53131609</v>
      </c>
      <c r="TBZ1794" s="62">
        <v>53131609</v>
      </c>
      <c r="TCA1794" s="62">
        <v>53131609</v>
      </c>
      <c r="TCB1794" s="62">
        <v>53131609</v>
      </c>
      <c r="TCC1794" s="62">
        <v>53131609</v>
      </c>
      <c r="TCD1794" s="62">
        <v>53131609</v>
      </c>
      <c r="TCE1794" s="62">
        <v>53131609</v>
      </c>
      <c r="TCF1794" s="62">
        <v>53131609</v>
      </c>
      <c r="TCG1794" s="62">
        <v>53131609</v>
      </c>
      <c r="TCH1794" s="62">
        <v>53131609</v>
      </c>
      <c r="TCI1794" s="62">
        <v>53131609</v>
      </c>
      <c r="TCJ1794" s="62">
        <v>53131609</v>
      </c>
      <c r="TCK1794" s="62">
        <v>53131609</v>
      </c>
      <c r="TCL1794" s="62">
        <v>53131609</v>
      </c>
      <c r="TCM1794" s="62">
        <v>53131609</v>
      </c>
      <c r="TCN1794" s="62">
        <v>53131609</v>
      </c>
      <c r="TCO1794" s="62">
        <v>53131609</v>
      </c>
      <c r="TCP1794" s="62">
        <v>53131609</v>
      </c>
      <c r="TCQ1794" s="62">
        <v>53131609</v>
      </c>
      <c r="TCR1794" s="62">
        <v>53131609</v>
      </c>
      <c r="TCS1794" s="62">
        <v>53131609</v>
      </c>
      <c r="TCT1794" s="62">
        <v>53131609</v>
      </c>
      <c r="TCU1794" s="62">
        <v>53131609</v>
      </c>
      <c r="TCV1794" s="62">
        <v>53131609</v>
      </c>
      <c r="TCW1794" s="62">
        <v>53131609</v>
      </c>
      <c r="TCX1794" s="62">
        <v>53131609</v>
      </c>
      <c r="TCY1794" s="62">
        <v>53131609</v>
      </c>
      <c r="TCZ1794" s="62">
        <v>53131609</v>
      </c>
      <c r="TDA1794" s="62">
        <v>53131609</v>
      </c>
      <c r="TDB1794" s="62">
        <v>53131609</v>
      </c>
      <c r="TDC1794" s="62">
        <v>53131609</v>
      </c>
      <c r="TDD1794" s="62">
        <v>53131609</v>
      </c>
      <c r="TDE1794" s="62">
        <v>53131609</v>
      </c>
      <c r="TDF1794" s="62">
        <v>53131609</v>
      </c>
      <c r="TDG1794" s="62">
        <v>53131609</v>
      </c>
      <c r="TDH1794" s="62">
        <v>53131609</v>
      </c>
      <c r="TDI1794" s="62">
        <v>53131609</v>
      </c>
      <c r="TDJ1794" s="62">
        <v>53131609</v>
      </c>
      <c r="TDK1794" s="62">
        <v>53131609</v>
      </c>
      <c r="TDL1794" s="62">
        <v>53131609</v>
      </c>
      <c r="TDM1794" s="62">
        <v>53131609</v>
      </c>
      <c r="TDN1794" s="62">
        <v>53131609</v>
      </c>
      <c r="TDO1794" s="62">
        <v>53131609</v>
      </c>
      <c r="TDP1794" s="62">
        <v>53131609</v>
      </c>
      <c r="TDQ1794" s="62">
        <v>53131609</v>
      </c>
      <c r="TDR1794" s="62">
        <v>53131609</v>
      </c>
      <c r="TDS1794" s="62">
        <v>53131609</v>
      </c>
      <c r="TDT1794" s="62">
        <v>53131609</v>
      </c>
      <c r="TDU1794" s="62">
        <v>53131609</v>
      </c>
      <c r="TDV1794" s="62">
        <v>53131609</v>
      </c>
      <c r="TDW1794" s="62">
        <v>53131609</v>
      </c>
      <c r="TDX1794" s="62">
        <v>53131609</v>
      </c>
      <c r="TDY1794" s="62">
        <v>53131609</v>
      </c>
      <c r="TDZ1794" s="62">
        <v>53131609</v>
      </c>
      <c r="TEA1794" s="62">
        <v>53131609</v>
      </c>
      <c r="TEB1794" s="62">
        <v>53131609</v>
      </c>
      <c r="TEC1794" s="62">
        <v>53131609</v>
      </c>
      <c r="TED1794" s="62">
        <v>53131609</v>
      </c>
      <c r="TEE1794" s="62">
        <v>53131609</v>
      </c>
      <c r="TEF1794" s="62">
        <v>53131609</v>
      </c>
      <c r="TEG1794" s="62">
        <v>53131609</v>
      </c>
      <c r="TEH1794" s="62">
        <v>53131609</v>
      </c>
      <c r="TEI1794" s="62">
        <v>53131609</v>
      </c>
      <c r="TEJ1794" s="62">
        <v>53131609</v>
      </c>
      <c r="TEK1794" s="62">
        <v>53131609</v>
      </c>
      <c r="TEL1794" s="62">
        <v>53131609</v>
      </c>
      <c r="TEM1794" s="62">
        <v>53131609</v>
      </c>
      <c r="TEN1794" s="62">
        <v>53131609</v>
      </c>
      <c r="TEO1794" s="62">
        <v>53131609</v>
      </c>
      <c r="TEP1794" s="62">
        <v>53131609</v>
      </c>
      <c r="TEQ1794" s="62">
        <v>53131609</v>
      </c>
      <c r="TER1794" s="62">
        <v>53131609</v>
      </c>
      <c r="TES1794" s="62">
        <v>53131609</v>
      </c>
      <c r="TET1794" s="62">
        <v>53131609</v>
      </c>
      <c r="TEU1794" s="62">
        <v>53131609</v>
      </c>
      <c r="TEV1794" s="62">
        <v>53131609</v>
      </c>
      <c r="TEW1794" s="62">
        <v>53131609</v>
      </c>
      <c r="TEX1794" s="62">
        <v>53131609</v>
      </c>
      <c r="TEY1794" s="62">
        <v>53131609</v>
      </c>
      <c r="TEZ1794" s="62">
        <v>53131609</v>
      </c>
      <c r="TFA1794" s="62">
        <v>53131609</v>
      </c>
      <c r="TFB1794" s="62">
        <v>53131609</v>
      </c>
      <c r="TFC1794" s="62">
        <v>53131609</v>
      </c>
      <c r="TFD1794" s="62">
        <v>53131609</v>
      </c>
      <c r="TFE1794" s="62">
        <v>53131609</v>
      </c>
      <c r="TFF1794" s="62">
        <v>53131609</v>
      </c>
      <c r="TFG1794" s="62">
        <v>53131609</v>
      </c>
      <c r="TFH1794" s="62">
        <v>53131609</v>
      </c>
      <c r="TFI1794" s="62">
        <v>53131609</v>
      </c>
      <c r="TFJ1794" s="62">
        <v>53131609</v>
      </c>
      <c r="TFK1794" s="62">
        <v>53131609</v>
      </c>
      <c r="TFL1794" s="62">
        <v>53131609</v>
      </c>
      <c r="TFM1794" s="62">
        <v>53131609</v>
      </c>
      <c r="TFN1794" s="62">
        <v>53131609</v>
      </c>
      <c r="TFO1794" s="62">
        <v>53131609</v>
      </c>
      <c r="TFP1794" s="62">
        <v>53131609</v>
      </c>
      <c r="TFQ1794" s="62">
        <v>53131609</v>
      </c>
      <c r="TFR1794" s="62">
        <v>53131609</v>
      </c>
      <c r="TFS1794" s="62">
        <v>53131609</v>
      </c>
      <c r="TFT1794" s="62">
        <v>53131609</v>
      </c>
      <c r="TFU1794" s="62">
        <v>53131609</v>
      </c>
      <c r="TFV1794" s="62">
        <v>53131609</v>
      </c>
      <c r="TFW1794" s="62">
        <v>53131609</v>
      </c>
      <c r="TFX1794" s="62">
        <v>53131609</v>
      </c>
      <c r="TFY1794" s="62">
        <v>53131609</v>
      </c>
      <c r="TFZ1794" s="62">
        <v>53131609</v>
      </c>
      <c r="TGA1794" s="62">
        <v>53131609</v>
      </c>
      <c r="TGB1794" s="62">
        <v>53131609</v>
      </c>
      <c r="TGC1794" s="62">
        <v>53131609</v>
      </c>
      <c r="TGD1794" s="62">
        <v>53131609</v>
      </c>
      <c r="TGE1794" s="62">
        <v>53131609</v>
      </c>
      <c r="TGF1794" s="62">
        <v>53131609</v>
      </c>
      <c r="TGG1794" s="62">
        <v>53131609</v>
      </c>
      <c r="TGH1794" s="62">
        <v>53131609</v>
      </c>
      <c r="TGI1794" s="62">
        <v>53131609</v>
      </c>
      <c r="TGJ1794" s="62">
        <v>53131609</v>
      </c>
      <c r="TGK1794" s="62">
        <v>53131609</v>
      </c>
      <c r="TGL1794" s="62">
        <v>53131609</v>
      </c>
      <c r="TGM1794" s="62">
        <v>53131609</v>
      </c>
      <c r="TGN1794" s="62">
        <v>53131609</v>
      </c>
      <c r="TGO1794" s="62">
        <v>53131609</v>
      </c>
      <c r="TGP1794" s="62">
        <v>53131609</v>
      </c>
      <c r="TGQ1794" s="62">
        <v>53131609</v>
      </c>
      <c r="TGR1794" s="62">
        <v>53131609</v>
      </c>
      <c r="TGS1794" s="62">
        <v>53131609</v>
      </c>
      <c r="TGT1794" s="62">
        <v>53131609</v>
      </c>
      <c r="TGU1794" s="62">
        <v>53131609</v>
      </c>
      <c r="TGV1794" s="62">
        <v>53131609</v>
      </c>
      <c r="TGW1794" s="62">
        <v>53131609</v>
      </c>
      <c r="TGX1794" s="62">
        <v>53131609</v>
      </c>
      <c r="TGY1794" s="62">
        <v>53131609</v>
      </c>
      <c r="TGZ1794" s="62">
        <v>53131609</v>
      </c>
      <c r="THA1794" s="62">
        <v>53131609</v>
      </c>
      <c r="THB1794" s="62">
        <v>53131609</v>
      </c>
      <c r="THC1794" s="62">
        <v>53131609</v>
      </c>
      <c r="THD1794" s="62">
        <v>53131609</v>
      </c>
      <c r="THE1794" s="62">
        <v>53131609</v>
      </c>
      <c r="THF1794" s="62">
        <v>53131609</v>
      </c>
      <c r="THG1794" s="62">
        <v>53131609</v>
      </c>
      <c r="THH1794" s="62">
        <v>53131609</v>
      </c>
      <c r="THI1794" s="62">
        <v>53131609</v>
      </c>
      <c r="THJ1794" s="62">
        <v>53131609</v>
      </c>
      <c r="THK1794" s="62">
        <v>53131609</v>
      </c>
      <c r="THL1794" s="62">
        <v>53131609</v>
      </c>
      <c r="THM1794" s="62">
        <v>53131609</v>
      </c>
      <c r="THN1794" s="62">
        <v>53131609</v>
      </c>
      <c r="THO1794" s="62">
        <v>53131609</v>
      </c>
      <c r="THP1794" s="62">
        <v>53131609</v>
      </c>
      <c r="THQ1794" s="62">
        <v>53131609</v>
      </c>
      <c r="THR1794" s="62">
        <v>53131609</v>
      </c>
      <c r="THS1794" s="62">
        <v>53131609</v>
      </c>
      <c r="THT1794" s="62">
        <v>53131609</v>
      </c>
      <c r="THU1794" s="62">
        <v>53131609</v>
      </c>
      <c r="THV1794" s="62">
        <v>53131609</v>
      </c>
      <c r="THW1794" s="62">
        <v>53131609</v>
      </c>
      <c r="THX1794" s="62">
        <v>53131609</v>
      </c>
      <c r="THY1794" s="62">
        <v>53131609</v>
      </c>
      <c r="THZ1794" s="62">
        <v>53131609</v>
      </c>
      <c r="TIA1794" s="62">
        <v>53131609</v>
      </c>
      <c r="TIB1794" s="62">
        <v>53131609</v>
      </c>
      <c r="TIC1794" s="62">
        <v>53131609</v>
      </c>
      <c r="TID1794" s="62">
        <v>53131609</v>
      </c>
      <c r="TIE1794" s="62">
        <v>53131609</v>
      </c>
      <c r="TIF1794" s="62">
        <v>53131609</v>
      </c>
      <c r="TIG1794" s="62">
        <v>53131609</v>
      </c>
      <c r="TIH1794" s="62">
        <v>53131609</v>
      </c>
      <c r="TII1794" s="62">
        <v>53131609</v>
      </c>
      <c r="TIJ1794" s="62">
        <v>53131609</v>
      </c>
      <c r="TIK1794" s="62">
        <v>53131609</v>
      </c>
      <c r="TIL1794" s="62">
        <v>53131609</v>
      </c>
      <c r="TIM1794" s="62">
        <v>53131609</v>
      </c>
      <c r="TIN1794" s="62">
        <v>53131609</v>
      </c>
      <c r="TIO1794" s="62">
        <v>53131609</v>
      </c>
      <c r="TIP1794" s="62">
        <v>53131609</v>
      </c>
      <c r="TIQ1794" s="62">
        <v>53131609</v>
      </c>
      <c r="TIR1794" s="62">
        <v>53131609</v>
      </c>
      <c r="TIS1794" s="62">
        <v>53131609</v>
      </c>
      <c r="TIT1794" s="62">
        <v>53131609</v>
      </c>
      <c r="TIU1794" s="62">
        <v>53131609</v>
      </c>
      <c r="TIV1794" s="62">
        <v>53131609</v>
      </c>
      <c r="TIW1794" s="62">
        <v>53131609</v>
      </c>
      <c r="TIX1794" s="62">
        <v>53131609</v>
      </c>
      <c r="TIY1794" s="62">
        <v>53131609</v>
      </c>
      <c r="TIZ1794" s="62">
        <v>53131609</v>
      </c>
      <c r="TJA1794" s="62">
        <v>53131609</v>
      </c>
      <c r="TJB1794" s="62">
        <v>53131609</v>
      </c>
      <c r="TJC1794" s="62">
        <v>53131609</v>
      </c>
      <c r="TJD1794" s="62">
        <v>53131609</v>
      </c>
      <c r="TJE1794" s="62">
        <v>53131609</v>
      </c>
      <c r="TJF1794" s="62">
        <v>53131609</v>
      </c>
      <c r="TJG1794" s="62">
        <v>53131609</v>
      </c>
      <c r="TJH1794" s="62">
        <v>53131609</v>
      </c>
      <c r="TJI1794" s="62">
        <v>53131609</v>
      </c>
      <c r="TJJ1794" s="62">
        <v>53131609</v>
      </c>
      <c r="TJK1794" s="62">
        <v>53131609</v>
      </c>
      <c r="TJL1794" s="62">
        <v>53131609</v>
      </c>
      <c r="TJM1794" s="62">
        <v>53131609</v>
      </c>
      <c r="TJN1794" s="62">
        <v>53131609</v>
      </c>
      <c r="TJO1794" s="62">
        <v>53131609</v>
      </c>
      <c r="TJP1794" s="62">
        <v>53131609</v>
      </c>
      <c r="TJQ1794" s="62">
        <v>53131609</v>
      </c>
      <c r="TJR1794" s="62">
        <v>53131609</v>
      </c>
      <c r="TJS1794" s="62">
        <v>53131609</v>
      </c>
      <c r="TJT1794" s="62">
        <v>53131609</v>
      </c>
      <c r="TJU1794" s="62">
        <v>53131609</v>
      </c>
      <c r="TJV1794" s="62">
        <v>53131609</v>
      </c>
      <c r="TJW1794" s="62">
        <v>53131609</v>
      </c>
      <c r="TJX1794" s="62">
        <v>53131609</v>
      </c>
      <c r="TJY1794" s="62">
        <v>53131609</v>
      </c>
      <c r="TJZ1794" s="62">
        <v>53131609</v>
      </c>
      <c r="TKA1794" s="62">
        <v>53131609</v>
      </c>
      <c r="TKB1794" s="62">
        <v>53131609</v>
      </c>
      <c r="TKC1794" s="62">
        <v>53131609</v>
      </c>
      <c r="TKD1794" s="62">
        <v>53131609</v>
      </c>
      <c r="TKE1794" s="62">
        <v>53131609</v>
      </c>
      <c r="TKF1794" s="62">
        <v>53131609</v>
      </c>
      <c r="TKG1794" s="62">
        <v>53131609</v>
      </c>
      <c r="TKH1794" s="62">
        <v>53131609</v>
      </c>
      <c r="TKI1794" s="62">
        <v>53131609</v>
      </c>
      <c r="TKJ1794" s="62">
        <v>53131609</v>
      </c>
      <c r="TKK1794" s="62">
        <v>53131609</v>
      </c>
      <c r="TKL1794" s="62">
        <v>53131609</v>
      </c>
      <c r="TKM1794" s="62">
        <v>53131609</v>
      </c>
      <c r="TKN1794" s="62">
        <v>53131609</v>
      </c>
      <c r="TKO1794" s="62">
        <v>53131609</v>
      </c>
      <c r="TKP1794" s="62">
        <v>53131609</v>
      </c>
      <c r="TKQ1794" s="62">
        <v>53131609</v>
      </c>
      <c r="TKR1794" s="62">
        <v>53131609</v>
      </c>
      <c r="TKS1794" s="62">
        <v>53131609</v>
      </c>
      <c r="TKT1794" s="62">
        <v>53131609</v>
      </c>
      <c r="TKU1794" s="62">
        <v>53131609</v>
      </c>
      <c r="TKV1794" s="62">
        <v>53131609</v>
      </c>
      <c r="TKW1794" s="62">
        <v>53131609</v>
      </c>
      <c r="TKX1794" s="62">
        <v>53131609</v>
      </c>
      <c r="TKY1794" s="62">
        <v>53131609</v>
      </c>
      <c r="TKZ1794" s="62">
        <v>53131609</v>
      </c>
      <c r="TLA1794" s="62">
        <v>53131609</v>
      </c>
      <c r="TLB1794" s="62">
        <v>53131609</v>
      </c>
      <c r="TLC1794" s="62">
        <v>53131609</v>
      </c>
      <c r="TLD1794" s="62">
        <v>53131609</v>
      </c>
      <c r="TLE1794" s="62">
        <v>53131609</v>
      </c>
      <c r="TLF1794" s="62">
        <v>53131609</v>
      </c>
      <c r="TLG1794" s="62">
        <v>53131609</v>
      </c>
      <c r="TLH1794" s="62">
        <v>53131609</v>
      </c>
      <c r="TLI1794" s="62">
        <v>53131609</v>
      </c>
      <c r="TLJ1794" s="62">
        <v>53131609</v>
      </c>
      <c r="TLK1794" s="62">
        <v>53131609</v>
      </c>
      <c r="TLL1794" s="62">
        <v>53131609</v>
      </c>
      <c r="TLM1794" s="62">
        <v>53131609</v>
      </c>
      <c r="TLN1794" s="62">
        <v>53131609</v>
      </c>
      <c r="TLO1794" s="62">
        <v>53131609</v>
      </c>
      <c r="TLP1794" s="62">
        <v>53131609</v>
      </c>
      <c r="TLQ1794" s="62">
        <v>53131609</v>
      </c>
      <c r="TLR1794" s="62">
        <v>53131609</v>
      </c>
      <c r="TLS1794" s="62">
        <v>53131609</v>
      </c>
      <c r="TLT1794" s="62">
        <v>53131609</v>
      </c>
      <c r="TLU1794" s="62">
        <v>53131609</v>
      </c>
      <c r="TLV1794" s="62">
        <v>53131609</v>
      </c>
      <c r="TLW1794" s="62">
        <v>53131609</v>
      </c>
      <c r="TLX1794" s="62">
        <v>53131609</v>
      </c>
      <c r="TLY1794" s="62">
        <v>53131609</v>
      </c>
      <c r="TLZ1794" s="62">
        <v>53131609</v>
      </c>
      <c r="TMA1794" s="62">
        <v>53131609</v>
      </c>
      <c r="TMB1794" s="62">
        <v>53131609</v>
      </c>
      <c r="TMC1794" s="62">
        <v>53131609</v>
      </c>
      <c r="TMD1794" s="62">
        <v>53131609</v>
      </c>
      <c r="TME1794" s="62">
        <v>53131609</v>
      </c>
      <c r="TMF1794" s="62">
        <v>53131609</v>
      </c>
      <c r="TMG1794" s="62">
        <v>53131609</v>
      </c>
      <c r="TMH1794" s="62">
        <v>53131609</v>
      </c>
      <c r="TMI1794" s="62">
        <v>53131609</v>
      </c>
      <c r="TMJ1794" s="62">
        <v>53131609</v>
      </c>
      <c r="TMK1794" s="62">
        <v>53131609</v>
      </c>
      <c r="TML1794" s="62">
        <v>53131609</v>
      </c>
      <c r="TMM1794" s="62">
        <v>53131609</v>
      </c>
      <c r="TMN1794" s="62">
        <v>53131609</v>
      </c>
      <c r="TMO1794" s="62">
        <v>53131609</v>
      </c>
      <c r="TMP1794" s="62">
        <v>53131609</v>
      </c>
      <c r="TMQ1794" s="62">
        <v>53131609</v>
      </c>
      <c r="TMR1794" s="62">
        <v>53131609</v>
      </c>
      <c r="TMS1794" s="62">
        <v>53131609</v>
      </c>
      <c r="TMT1794" s="62">
        <v>53131609</v>
      </c>
      <c r="TMU1794" s="62">
        <v>53131609</v>
      </c>
      <c r="TMV1794" s="62">
        <v>53131609</v>
      </c>
      <c r="TMW1794" s="62">
        <v>53131609</v>
      </c>
      <c r="TMX1794" s="62">
        <v>53131609</v>
      </c>
      <c r="TMY1794" s="62">
        <v>53131609</v>
      </c>
      <c r="TMZ1794" s="62">
        <v>53131609</v>
      </c>
      <c r="TNA1794" s="62">
        <v>53131609</v>
      </c>
      <c r="TNB1794" s="62">
        <v>53131609</v>
      </c>
      <c r="TNC1794" s="62">
        <v>53131609</v>
      </c>
      <c r="TND1794" s="62">
        <v>53131609</v>
      </c>
      <c r="TNE1794" s="62">
        <v>53131609</v>
      </c>
      <c r="TNF1794" s="62">
        <v>53131609</v>
      </c>
      <c r="TNG1794" s="62">
        <v>53131609</v>
      </c>
      <c r="TNH1794" s="62">
        <v>53131609</v>
      </c>
      <c r="TNI1794" s="62">
        <v>53131609</v>
      </c>
      <c r="TNJ1794" s="62">
        <v>53131609</v>
      </c>
      <c r="TNK1794" s="62">
        <v>53131609</v>
      </c>
      <c r="TNL1794" s="62">
        <v>53131609</v>
      </c>
      <c r="TNM1794" s="62">
        <v>53131609</v>
      </c>
      <c r="TNN1794" s="62">
        <v>53131609</v>
      </c>
      <c r="TNO1794" s="62">
        <v>53131609</v>
      </c>
      <c r="TNP1794" s="62">
        <v>53131609</v>
      </c>
      <c r="TNQ1794" s="62">
        <v>53131609</v>
      </c>
      <c r="TNR1794" s="62">
        <v>53131609</v>
      </c>
      <c r="TNS1794" s="62">
        <v>53131609</v>
      </c>
      <c r="TNT1794" s="62">
        <v>53131609</v>
      </c>
      <c r="TNU1794" s="62">
        <v>53131609</v>
      </c>
      <c r="TNV1794" s="62">
        <v>53131609</v>
      </c>
      <c r="TNW1794" s="62">
        <v>53131609</v>
      </c>
      <c r="TNX1794" s="62">
        <v>53131609</v>
      </c>
      <c r="TNY1794" s="62">
        <v>53131609</v>
      </c>
      <c r="TNZ1794" s="62">
        <v>53131609</v>
      </c>
      <c r="TOA1794" s="62">
        <v>53131609</v>
      </c>
      <c r="TOB1794" s="62">
        <v>53131609</v>
      </c>
      <c r="TOC1794" s="62">
        <v>53131609</v>
      </c>
      <c r="TOD1794" s="62">
        <v>53131609</v>
      </c>
      <c r="TOE1794" s="62">
        <v>53131609</v>
      </c>
      <c r="TOF1794" s="62">
        <v>53131609</v>
      </c>
      <c r="TOG1794" s="62">
        <v>53131609</v>
      </c>
      <c r="TOH1794" s="62">
        <v>53131609</v>
      </c>
      <c r="TOI1794" s="62">
        <v>53131609</v>
      </c>
      <c r="TOJ1794" s="62">
        <v>53131609</v>
      </c>
      <c r="TOK1794" s="62">
        <v>53131609</v>
      </c>
      <c r="TOL1794" s="62">
        <v>53131609</v>
      </c>
      <c r="TOM1794" s="62">
        <v>53131609</v>
      </c>
      <c r="TON1794" s="62">
        <v>53131609</v>
      </c>
      <c r="TOO1794" s="62">
        <v>53131609</v>
      </c>
      <c r="TOP1794" s="62">
        <v>53131609</v>
      </c>
      <c r="TOQ1794" s="62">
        <v>53131609</v>
      </c>
      <c r="TOR1794" s="62">
        <v>53131609</v>
      </c>
      <c r="TOS1794" s="62">
        <v>53131609</v>
      </c>
      <c r="TOT1794" s="62">
        <v>53131609</v>
      </c>
      <c r="TOU1794" s="62">
        <v>53131609</v>
      </c>
      <c r="TOV1794" s="62">
        <v>53131609</v>
      </c>
      <c r="TOW1794" s="62">
        <v>53131609</v>
      </c>
      <c r="TOX1794" s="62">
        <v>53131609</v>
      </c>
      <c r="TOY1794" s="62">
        <v>53131609</v>
      </c>
      <c r="TOZ1794" s="62">
        <v>53131609</v>
      </c>
      <c r="TPA1794" s="62">
        <v>53131609</v>
      </c>
      <c r="TPB1794" s="62">
        <v>53131609</v>
      </c>
      <c r="TPC1794" s="62">
        <v>53131609</v>
      </c>
      <c r="TPD1794" s="62">
        <v>53131609</v>
      </c>
      <c r="TPE1794" s="62">
        <v>53131609</v>
      </c>
      <c r="TPF1794" s="62">
        <v>53131609</v>
      </c>
      <c r="TPG1794" s="62">
        <v>53131609</v>
      </c>
      <c r="TPH1794" s="62">
        <v>53131609</v>
      </c>
      <c r="TPI1794" s="62">
        <v>53131609</v>
      </c>
      <c r="TPJ1794" s="62">
        <v>53131609</v>
      </c>
      <c r="TPK1794" s="62">
        <v>53131609</v>
      </c>
      <c r="TPL1794" s="62">
        <v>53131609</v>
      </c>
      <c r="TPM1794" s="62">
        <v>53131609</v>
      </c>
      <c r="TPN1794" s="62">
        <v>53131609</v>
      </c>
      <c r="TPO1794" s="62">
        <v>53131609</v>
      </c>
      <c r="TPP1794" s="62">
        <v>53131609</v>
      </c>
      <c r="TPQ1794" s="62">
        <v>53131609</v>
      </c>
      <c r="TPR1794" s="62">
        <v>53131609</v>
      </c>
      <c r="TPS1794" s="62">
        <v>53131609</v>
      </c>
      <c r="TPT1794" s="62">
        <v>53131609</v>
      </c>
      <c r="TPU1794" s="62">
        <v>53131609</v>
      </c>
      <c r="TPV1794" s="62">
        <v>53131609</v>
      </c>
      <c r="TPW1794" s="62">
        <v>53131609</v>
      </c>
      <c r="TPX1794" s="62">
        <v>53131609</v>
      </c>
      <c r="TPY1794" s="62">
        <v>53131609</v>
      </c>
      <c r="TPZ1794" s="62">
        <v>53131609</v>
      </c>
      <c r="TQA1794" s="62">
        <v>53131609</v>
      </c>
      <c r="TQB1794" s="62">
        <v>53131609</v>
      </c>
      <c r="TQC1794" s="62">
        <v>53131609</v>
      </c>
      <c r="TQD1794" s="62">
        <v>53131609</v>
      </c>
      <c r="TQE1794" s="62">
        <v>53131609</v>
      </c>
      <c r="TQF1794" s="62">
        <v>53131609</v>
      </c>
      <c r="TQG1794" s="62">
        <v>53131609</v>
      </c>
      <c r="TQH1794" s="62">
        <v>53131609</v>
      </c>
      <c r="TQI1794" s="62">
        <v>53131609</v>
      </c>
      <c r="TQJ1794" s="62">
        <v>53131609</v>
      </c>
      <c r="TQK1794" s="62">
        <v>53131609</v>
      </c>
      <c r="TQL1794" s="62">
        <v>53131609</v>
      </c>
      <c r="TQM1794" s="62">
        <v>53131609</v>
      </c>
      <c r="TQN1794" s="62">
        <v>53131609</v>
      </c>
      <c r="TQO1794" s="62">
        <v>53131609</v>
      </c>
      <c r="TQP1794" s="62">
        <v>53131609</v>
      </c>
      <c r="TQQ1794" s="62">
        <v>53131609</v>
      </c>
      <c r="TQR1794" s="62">
        <v>53131609</v>
      </c>
      <c r="TQS1794" s="62">
        <v>53131609</v>
      </c>
      <c r="TQT1794" s="62">
        <v>53131609</v>
      </c>
      <c r="TQU1794" s="62">
        <v>53131609</v>
      </c>
      <c r="TQV1794" s="62">
        <v>53131609</v>
      </c>
      <c r="TQW1794" s="62">
        <v>53131609</v>
      </c>
      <c r="TQX1794" s="62">
        <v>53131609</v>
      </c>
      <c r="TQY1794" s="62">
        <v>53131609</v>
      </c>
      <c r="TQZ1794" s="62">
        <v>53131609</v>
      </c>
      <c r="TRA1794" s="62">
        <v>53131609</v>
      </c>
      <c r="TRB1794" s="62">
        <v>53131609</v>
      </c>
      <c r="TRC1794" s="62">
        <v>53131609</v>
      </c>
      <c r="TRD1794" s="62">
        <v>53131609</v>
      </c>
      <c r="TRE1794" s="62">
        <v>53131609</v>
      </c>
      <c r="TRF1794" s="62">
        <v>53131609</v>
      </c>
      <c r="TRG1794" s="62">
        <v>53131609</v>
      </c>
      <c r="TRH1794" s="62">
        <v>53131609</v>
      </c>
      <c r="TRI1794" s="62">
        <v>53131609</v>
      </c>
      <c r="TRJ1794" s="62">
        <v>53131609</v>
      </c>
      <c r="TRK1794" s="62">
        <v>53131609</v>
      </c>
      <c r="TRL1794" s="62">
        <v>53131609</v>
      </c>
      <c r="TRM1794" s="62">
        <v>53131609</v>
      </c>
      <c r="TRN1794" s="62">
        <v>53131609</v>
      </c>
      <c r="TRO1794" s="62">
        <v>53131609</v>
      </c>
      <c r="TRP1794" s="62">
        <v>53131609</v>
      </c>
      <c r="TRQ1794" s="62">
        <v>53131609</v>
      </c>
      <c r="TRR1794" s="62">
        <v>53131609</v>
      </c>
      <c r="TRS1794" s="62">
        <v>53131609</v>
      </c>
      <c r="TRT1794" s="62">
        <v>53131609</v>
      </c>
      <c r="TRU1794" s="62">
        <v>53131609</v>
      </c>
      <c r="TRV1794" s="62">
        <v>53131609</v>
      </c>
      <c r="TRW1794" s="62">
        <v>53131609</v>
      </c>
      <c r="TRX1794" s="62">
        <v>53131609</v>
      </c>
      <c r="TRY1794" s="62">
        <v>53131609</v>
      </c>
      <c r="TRZ1794" s="62">
        <v>53131609</v>
      </c>
      <c r="TSA1794" s="62">
        <v>53131609</v>
      </c>
      <c r="TSB1794" s="62">
        <v>53131609</v>
      </c>
      <c r="TSC1794" s="62">
        <v>53131609</v>
      </c>
      <c r="TSD1794" s="62">
        <v>53131609</v>
      </c>
      <c r="TSE1794" s="62">
        <v>53131609</v>
      </c>
      <c r="TSF1794" s="62">
        <v>53131609</v>
      </c>
      <c r="TSG1794" s="62">
        <v>53131609</v>
      </c>
      <c r="TSH1794" s="62">
        <v>53131609</v>
      </c>
      <c r="TSI1794" s="62">
        <v>53131609</v>
      </c>
      <c r="TSJ1794" s="62">
        <v>53131609</v>
      </c>
      <c r="TSK1794" s="62">
        <v>53131609</v>
      </c>
      <c r="TSL1794" s="62">
        <v>53131609</v>
      </c>
      <c r="TSM1794" s="62">
        <v>53131609</v>
      </c>
      <c r="TSN1794" s="62">
        <v>53131609</v>
      </c>
      <c r="TSO1794" s="62">
        <v>53131609</v>
      </c>
      <c r="TSP1794" s="62">
        <v>53131609</v>
      </c>
      <c r="TSQ1794" s="62">
        <v>53131609</v>
      </c>
      <c r="TSR1794" s="62">
        <v>53131609</v>
      </c>
      <c r="TSS1794" s="62">
        <v>53131609</v>
      </c>
      <c r="TST1794" s="62">
        <v>53131609</v>
      </c>
      <c r="TSU1794" s="62">
        <v>53131609</v>
      </c>
      <c r="TSV1794" s="62">
        <v>53131609</v>
      </c>
      <c r="TSW1794" s="62">
        <v>53131609</v>
      </c>
      <c r="TSX1794" s="62">
        <v>53131609</v>
      </c>
      <c r="TSY1794" s="62">
        <v>53131609</v>
      </c>
      <c r="TSZ1794" s="62">
        <v>53131609</v>
      </c>
      <c r="TTA1794" s="62">
        <v>53131609</v>
      </c>
      <c r="TTB1794" s="62">
        <v>53131609</v>
      </c>
      <c r="TTC1794" s="62">
        <v>53131609</v>
      </c>
      <c r="TTD1794" s="62">
        <v>53131609</v>
      </c>
      <c r="TTE1794" s="62">
        <v>53131609</v>
      </c>
      <c r="TTF1794" s="62">
        <v>53131609</v>
      </c>
      <c r="TTG1794" s="62">
        <v>53131609</v>
      </c>
      <c r="TTH1794" s="62">
        <v>53131609</v>
      </c>
      <c r="TTI1794" s="62">
        <v>53131609</v>
      </c>
      <c r="TTJ1794" s="62">
        <v>53131609</v>
      </c>
      <c r="TTK1794" s="62">
        <v>53131609</v>
      </c>
      <c r="TTL1794" s="62">
        <v>53131609</v>
      </c>
      <c r="TTM1794" s="62">
        <v>53131609</v>
      </c>
      <c r="TTN1794" s="62">
        <v>53131609</v>
      </c>
      <c r="TTO1794" s="62">
        <v>53131609</v>
      </c>
      <c r="TTP1794" s="62">
        <v>53131609</v>
      </c>
      <c r="TTQ1794" s="62">
        <v>53131609</v>
      </c>
      <c r="TTR1794" s="62">
        <v>53131609</v>
      </c>
      <c r="TTS1794" s="62">
        <v>53131609</v>
      </c>
      <c r="TTT1794" s="62">
        <v>53131609</v>
      </c>
      <c r="TTU1794" s="62">
        <v>53131609</v>
      </c>
      <c r="TTV1794" s="62">
        <v>53131609</v>
      </c>
      <c r="TTW1794" s="62">
        <v>53131609</v>
      </c>
      <c r="TTX1794" s="62">
        <v>53131609</v>
      </c>
      <c r="TTY1794" s="62">
        <v>53131609</v>
      </c>
      <c r="TTZ1794" s="62">
        <v>53131609</v>
      </c>
      <c r="TUA1794" s="62">
        <v>53131609</v>
      </c>
      <c r="TUB1794" s="62">
        <v>53131609</v>
      </c>
      <c r="TUC1794" s="62">
        <v>53131609</v>
      </c>
      <c r="TUD1794" s="62">
        <v>53131609</v>
      </c>
      <c r="TUE1794" s="62">
        <v>53131609</v>
      </c>
      <c r="TUF1794" s="62">
        <v>53131609</v>
      </c>
      <c r="TUG1794" s="62">
        <v>53131609</v>
      </c>
      <c r="TUH1794" s="62">
        <v>53131609</v>
      </c>
      <c r="TUI1794" s="62">
        <v>53131609</v>
      </c>
      <c r="TUJ1794" s="62">
        <v>53131609</v>
      </c>
      <c r="TUK1794" s="62">
        <v>53131609</v>
      </c>
      <c r="TUL1794" s="62">
        <v>53131609</v>
      </c>
      <c r="TUM1794" s="62">
        <v>53131609</v>
      </c>
      <c r="TUN1794" s="62">
        <v>53131609</v>
      </c>
      <c r="TUO1794" s="62">
        <v>53131609</v>
      </c>
      <c r="TUP1794" s="62">
        <v>53131609</v>
      </c>
      <c r="TUQ1794" s="62">
        <v>53131609</v>
      </c>
      <c r="TUR1794" s="62">
        <v>53131609</v>
      </c>
      <c r="TUS1794" s="62">
        <v>53131609</v>
      </c>
      <c r="TUT1794" s="62">
        <v>53131609</v>
      </c>
      <c r="TUU1794" s="62">
        <v>53131609</v>
      </c>
      <c r="TUV1794" s="62">
        <v>53131609</v>
      </c>
      <c r="TUW1794" s="62">
        <v>53131609</v>
      </c>
      <c r="TUX1794" s="62">
        <v>53131609</v>
      </c>
      <c r="TUY1794" s="62">
        <v>53131609</v>
      </c>
      <c r="TUZ1794" s="62">
        <v>53131609</v>
      </c>
      <c r="TVA1794" s="62">
        <v>53131609</v>
      </c>
      <c r="TVB1794" s="62">
        <v>53131609</v>
      </c>
      <c r="TVC1794" s="62">
        <v>53131609</v>
      </c>
      <c r="TVD1794" s="62">
        <v>53131609</v>
      </c>
      <c r="TVE1794" s="62">
        <v>53131609</v>
      </c>
      <c r="TVF1794" s="62">
        <v>53131609</v>
      </c>
      <c r="TVG1794" s="62">
        <v>53131609</v>
      </c>
      <c r="TVH1794" s="62">
        <v>53131609</v>
      </c>
      <c r="TVI1794" s="62">
        <v>53131609</v>
      </c>
      <c r="TVJ1794" s="62">
        <v>53131609</v>
      </c>
      <c r="TVK1794" s="62">
        <v>53131609</v>
      </c>
      <c r="TVL1794" s="62">
        <v>53131609</v>
      </c>
      <c r="TVM1794" s="62">
        <v>53131609</v>
      </c>
      <c r="TVN1794" s="62">
        <v>53131609</v>
      </c>
      <c r="TVO1794" s="62">
        <v>53131609</v>
      </c>
      <c r="TVP1794" s="62">
        <v>53131609</v>
      </c>
      <c r="TVQ1794" s="62">
        <v>53131609</v>
      </c>
      <c r="TVR1794" s="62">
        <v>53131609</v>
      </c>
      <c r="TVS1794" s="62">
        <v>53131609</v>
      </c>
      <c r="TVT1794" s="62">
        <v>53131609</v>
      </c>
      <c r="TVU1794" s="62">
        <v>53131609</v>
      </c>
      <c r="TVV1794" s="62">
        <v>53131609</v>
      </c>
      <c r="TVW1794" s="62">
        <v>53131609</v>
      </c>
      <c r="TVX1794" s="62">
        <v>53131609</v>
      </c>
      <c r="TVY1794" s="62">
        <v>53131609</v>
      </c>
      <c r="TVZ1794" s="62">
        <v>53131609</v>
      </c>
      <c r="TWA1794" s="62">
        <v>53131609</v>
      </c>
      <c r="TWB1794" s="62">
        <v>53131609</v>
      </c>
      <c r="TWC1794" s="62">
        <v>53131609</v>
      </c>
      <c r="TWD1794" s="62">
        <v>53131609</v>
      </c>
      <c r="TWE1794" s="62">
        <v>53131609</v>
      </c>
      <c r="TWF1794" s="62">
        <v>53131609</v>
      </c>
      <c r="TWG1794" s="62">
        <v>53131609</v>
      </c>
      <c r="TWH1794" s="62">
        <v>53131609</v>
      </c>
      <c r="TWI1794" s="62">
        <v>53131609</v>
      </c>
      <c r="TWJ1794" s="62">
        <v>53131609</v>
      </c>
      <c r="TWK1794" s="62">
        <v>53131609</v>
      </c>
      <c r="TWL1794" s="62">
        <v>53131609</v>
      </c>
      <c r="TWM1794" s="62">
        <v>53131609</v>
      </c>
      <c r="TWN1794" s="62">
        <v>53131609</v>
      </c>
      <c r="TWO1794" s="62">
        <v>53131609</v>
      </c>
      <c r="TWP1794" s="62">
        <v>53131609</v>
      </c>
      <c r="TWQ1794" s="62">
        <v>53131609</v>
      </c>
      <c r="TWR1794" s="62">
        <v>53131609</v>
      </c>
      <c r="TWS1794" s="62">
        <v>53131609</v>
      </c>
      <c r="TWT1794" s="62">
        <v>53131609</v>
      </c>
      <c r="TWU1794" s="62">
        <v>53131609</v>
      </c>
      <c r="TWV1794" s="62">
        <v>53131609</v>
      </c>
      <c r="TWW1794" s="62">
        <v>53131609</v>
      </c>
      <c r="TWX1794" s="62">
        <v>53131609</v>
      </c>
      <c r="TWY1794" s="62">
        <v>53131609</v>
      </c>
      <c r="TWZ1794" s="62">
        <v>53131609</v>
      </c>
      <c r="TXA1794" s="62">
        <v>53131609</v>
      </c>
      <c r="TXB1794" s="62">
        <v>53131609</v>
      </c>
      <c r="TXC1794" s="62">
        <v>53131609</v>
      </c>
      <c r="TXD1794" s="62">
        <v>53131609</v>
      </c>
      <c r="TXE1794" s="62">
        <v>53131609</v>
      </c>
      <c r="TXF1794" s="62">
        <v>53131609</v>
      </c>
      <c r="TXG1794" s="62">
        <v>53131609</v>
      </c>
      <c r="TXH1794" s="62">
        <v>53131609</v>
      </c>
      <c r="TXI1794" s="62">
        <v>53131609</v>
      </c>
      <c r="TXJ1794" s="62">
        <v>53131609</v>
      </c>
      <c r="TXK1794" s="62">
        <v>53131609</v>
      </c>
      <c r="TXL1794" s="62">
        <v>53131609</v>
      </c>
      <c r="TXM1794" s="62">
        <v>53131609</v>
      </c>
      <c r="TXN1794" s="62">
        <v>53131609</v>
      </c>
      <c r="TXO1794" s="62">
        <v>53131609</v>
      </c>
      <c r="TXP1794" s="62">
        <v>53131609</v>
      </c>
      <c r="TXQ1794" s="62">
        <v>53131609</v>
      </c>
      <c r="TXR1794" s="62">
        <v>53131609</v>
      </c>
      <c r="TXS1794" s="62">
        <v>53131609</v>
      </c>
      <c r="TXT1794" s="62">
        <v>53131609</v>
      </c>
      <c r="TXU1794" s="62">
        <v>53131609</v>
      </c>
      <c r="TXV1794" s="62">
        <v>53131609</v>
      </c>
      <c r="TXW1794" s="62">
        <v>53131609</v>
      </c>
      <c r="TXX1794" s="62">
        <v>53131609</v>
      </c>
      <c r="TXY1794" s="62">
        <v>53131609</v>
      </c>
      <c r="TXZ1794" s="62">
        <v>53131609</v>
      </c>
      <c r="TYA1794" s="62">
        <v>53131609</v>
      </c>
      <c r="TYB1794" s="62">
        <v>53131609</v>
      </c>
      <c r="TYC1794" s="62">
        <v>53131609</v>
      </c>
      <c r="TYD1794" s="62">
        <v>53131609</v>
      </c>
      <c r="TYE1794" s="62">
        <v>53131609</v>
      </c>
      <c r="TYF1794" s="62">
        <v>53131609</v>
      </c>
      <c r="TYG1794" s="62">
        <v>53131609</v>
      </c>
      <c r="TYH1794" s="62">
        <v>53131609</v>
      </c>
      <c r="TYI1794" s="62">
        <v>53131609</v>
      </c>
      <c r="TYJ1794" s="62">
        <v>53131609</v>
      </c>
      <c r="TYK1794" s="62">
        <v>53131609</v>
      </c>
      <c r="TYL1794" s="62">
        <v>53131609</v>
      </c>
      <c r="TYM1794" s="62">
        <v>53131609</v>
      </c>
      <c r="TYN1794" s="62">
        <v>53131609</v>
      </c>
      <c r="TYO1794" s="62">
        <v>53131609</v>
      </c>
      <c r="TYP1794" s="62">
        <v>53131609</v>
      </c>
      <c r="TYQ1794" s="62">
        <v>53131609</v>
      </c>
      <c r="TYR1794" s="62">
        <v>53131609</v>
      </c>
      <c r="TYS1794" s="62">
        <v>53131609</v>
      </c>
      <c r="TYT1794" s="62">
        <v>53131609</v>
      </c>
      <c r="TYU1794" s="62">
        <v>53131609</v>
      </c>
      <c r="TYV1794" s="62">
        <v>53131609</v>
      </c>
      <c r="TYW1794" s="62">
        <v>53131609</v>
      </c>
      <c r="TYX1794" s="62">
        <v>53131609</v>
      </c>
      <c r="TYY1794" s="62">
        <v>53131609</v>
      </c>
      <c r="TYZ1794" s="62">
        <v>53131609</v>
      </c>
      <c r="TZA1794" s="62">
        <v>53131609</v>
      </c>
      <c r="TZB1794" s="62">
        <v>53131609</v>
      </c>
      <c r="TZC1794" s="62">
        <v>53131609</v>
      </c>
      <c r="TZD1794" s="62">
        <v>53131609</v>
      </c>
      <c r="TZE1794" s="62">
        <v>53131609</v>
      </c>
      <c r="TZF1794" s="62">
        <v>53131609</v>
      </c>
      <c r="TZG1794" s="62">
        <v>53131609</v>
      </c>
      <c r="TZH1794" s="62">
        <v>53131609</v>
      </c>
      <c r="TZI1794" s="62">
        <v>53131609</v>
      </c>
      <c r="TZJ1794" s="62">
        <v>53131609</v>
      </c>
      <c r="TZK1794" s="62">
        <v>53131609</v>
      </c>
      <c r="TZL1794" s="62">
        <v>53131609</v>
      </c>
      <c r="TZM1794" s="62">
        <v>53131609</v>
      </c>
      <c r="TZN1794" s="62">
        <v>53131609</v>
      </c>
      <c r="TZO1794" s="62">
        <v>53131609</v>
      </c>
      <c r="TZP1794" s="62">
        <v>53131609</v>
      </c>
      <c r="TZQ1794" s="62">
        <v>53131609</v>
      </c>
      <c r="TZR1794" s="62">
        <v>53131609</v>
      </c>
      <c r="TZS1794" s="62">
        <v>53131609</v>
      </c>
      <c r="TZT1794" s="62">
        <v>53131609</v>
      </c>
      <c r="TZU1794" s="62">
        <v>53131609</v>
      </c>
      <c r="TZV1794" s="62">
        <v>53131609</v>
      </c>
      <c r="TZW1794" s="62">
        <v>53131609</v>
      </c>
      <c r="TZX1794" s="62">
        <v>53131609</v>
      </c>
      <c r="TZY1794" s="62">
        <v>53131609</v>
      </c>
      <c r="TZZ1794" s="62">
        <v>53131609</v>
      </c>
      <c r="UAA1794" s="62">
        <v>53131609</v>
      </c>
      <c r="UAB1794" s="62">
        <v>53131609</v>
      </c>
      <c r="UAC1794" s="62">
        <v>53131609</v>
      </c>
      <c r="UAD1794" s="62">
        <v>53131609</v>
      </c>
      <c r="UAE1794" s="62">
        <v>53131609</v>
      </c>
      <c r="UAF1794" s="62">
        <v>53131609</v>
      </c>
      <c r="UAG1794" s="62">
        <v>53131609</v>
      </c>
      <c r="UAH1794" s="62">
        <v>53131609</v>
      </c>
      <c r="UAI1794" s="62">
        <v>53131609</v>
      </c>
      <c r="UAJ1794" s="62">
        <v>53131609</v>
      </c>
      <c r="UAK1794" s="62">
        <v>53131609</v>
      </c>
      <c r="UAL1794" s="62">
        <v>53131609</v>
      </c>
      <c r="UAM1794" s="62">
        <v>53131609</v>
      </c>
      <c r="UAN1794" s="62">
        <v>53131609</v>
      </c>
      <c r="UAO1794" s="62">
        <v>53131609</v>
      </c>
      <c r="UAP1794" s="62">
        <v>53131609</v>
      </c>
      <c r="UAQ1794" s="62">
        <v>53131609</v>
      </c>
      <c r="UAR1794" s="62">
        <v>53131609</v>
      </c>
      <c r="UAS1794" s="62">
        <v>53131609</v>
      </c>
      <c r="UAT1794" s="62">
        <v>53131609</v>
      </c>
      <c r="UAU1794" s="62">
        <v>53131609</v>
      </c>
      <c r="UAV1794" s="62">
        <v>53131609</v>
      </c>
      <c r="UAW1794" s="62">
        <v>53131609</v>
      </c>
      <c r="UAX1794" s="62">
        <v>53131609</v>
      </c>
      <c r="UAY1794" s="62">
        <v>53131609</v>
      </c>
      <c r="UAZ1794" s="62">
        <v>53131609</v>
      </c>
      <c r="UBA1794" s="62">
        <v>53131609</v>
      </c>
      <c r="UBB1794" s="62">
        <v>53131609</v>
      </c>
      <c r="UBC1794" s="62">
        <v>53131609</v>
      </c>
      <c r="UBD1794" s="62">
        <v>53131609</v>
      </c>
      <c r="UBE1794" s="62">
        <v>53131609</v>
      </c>
      <c r="UBF1794" s="62">
        <v>53131609</v>
      </c>
      <c r="UBG1794" s="62">
        <v>53131609</v>
      </c>
      <c r="UBH1794" s="62">
        <v>53131609</v>
      </c>
      <c r="UBI1794" s="62">
        <v>53131609</v>
      </c>
      <c r="UBJ1794" s="62">
        <v>53131609</v>
      </c>
      <c r="UBK1794" s="62">
        <v>53131609</v>
      </c>
      <c r="UBL1794" s="62">
        <v>53131609</v>
      </c>
      <c r="UBM1794" s="62">
        <v>53131609</v>
      </c>
      <c r="UBN1794" s="62">
        <v>53131609</v>
      </c>
      <c r="UBO1794" s="62">
        <v>53131609</v>
      </c>
      <c r="UBP1794" s="62">
        <v>53131609</v>
      </c>
      <c r="UBQ1794" s="62">
        <v>53131609</v>
      </c>
      <c r="UBR1794" s="62">
        <v>53131609</v>
      </c>
      <c r="UBS1794" s="62">
        <v>53131609</v>
      </c>
      <c r="UBT1794" s="62">
        <v>53131609</v>
      </c>
      <c r="UBU1794" s="62">
        <v>53131609</v>
      </c>
      <c r="UBV1794" s="62">
        <v>53131609</v>
      </c>
      <c r="UBW1794" s="62">
        <v>53131609</v>
      </c>
      <c r="UBX1794" s="62">
        <v>53131609</v>
      </c>
      <c r="UBY1794" s="62">
        <v>53131609</v>
      </c>
      <c r="UBZ1794" s="62">
        <v>53131609</v>
      </c>
      <c r="UCA1794" s="62">
        <v>53131609</v>
      </c>
      <c r="UCB1794" s="62">
        <v>53131609</v>
      </c>
      <c r="UCC1794" s="62">
        <v>53131609</v>
      </c>
      <c r="UCD1794" s="62">
        <v>53131609</v>
      </c>
      <c r="UCE1794" s="62">
        <v>53131609</v>
      </c>
      <c r="UCF1794" s="62">
        <v>53131609</v>
      </c>
      <c r="UCG1794" s="62">
        <v>53131609</v>
      </c>
      <c r="UCH1794" s="62">
        <v>53131609</v>
      </c>
      <c r="UCI1794" s="62">
        <v>53131609</v>
      </c>
      <c r="UCJ1794" s="62">
        <v>53131609</v>
      </c>
      <c r="UCK1794" s="62">
        <v>53131609</v>
      </c>
      <c r="UCL1794" s="62">
        <v>53131609</v>
      </c>
      <c r="UCM1794" s="62">
        <v>53131609</v>
      </c>
      <c r="UCN1794" s="62">
        <v>53131609</v>
      </c>
      <c r="UCO1794" s="62">
        <v>53131609</v>
      </c>
      <c r="UCP1794" s="62">
        <v>53131609</v>
      </c>
      <c r="UCQ1794" s="62">
        <v>53131609</v>
      </c>
      <c r="UCR1794" s="62">
        <v>53131609</v>
      </c>
      <c r="UCS1794" s="62">
        <v>53131609</v>
      </c>
      <c r="UCT1794" s="62">
        <v>53131609</v>
      </c>
      <c r="UCU1794" s="62">
        <v>53131609</v>
      </c>
      <c r="UCV1794" s="62">
        <v>53131609</v>
      </c>
      <c r="UCW1794" s="62">
        <v>53131609</v>
      </c>
      <c r="UCX1794" s="62">
        <v>53131609</v>
      </c>
      <c r="UCY1794" s="62">
        <v>53131609</v>
      </c>
      <c r="UCZ1794" s="62">
        <v>53131609</v>
      </c>
      <c r="UDA1794" s="62">
        <v>53131609</v>
      </c>
      <c r="UDB1794" s="62">
        <v>53131609</v>
      </c>
      <c r="UDC1794" s="62">
        <v>53131609</v>
      </c>
      <c r="UDD1794" s="62">
        <v>53131609</v>
      </c>
      <c r="UDE1794" s="62">
        <v>53131609</v>
      </c>
      <c r="UDF1794" s="62">
        <v>53131609</v>
      </c>
      <c r="UDG1794" s="62">
        <v>53131609</v>
      </c>
      <c r="UDH1794" s="62">
        <v>53131609</v>
      </c>
      <c r="UDI1794" s="62">
        <v>53131609</v>
      </c>
      <c r="UDJ1794" s="62">
        <v>53131609</v>
      </c>
      <c r="UDK1794" s="62">
        <v>53131609</v>
      </c>
      <c r="UDL1794" s="62">
        <v>53131609</v>
      </c>
      <c r="UDM1794" s="62">
        <v>53131609</v>
      </c>
      <c r="UDN1794" s="62">
        <v>53131609</v>
      </c>
      <c r="UDO1794" s="62">
        <v>53131609</v>
      </c>
      <c r="UDP1794" s="62">
        <v>53131609</v>
      </c>
      <c r="UDQ1794" s="62">
        <v>53131609</v>
      </c>
      <c r="UDR1794" s="62">
        <v>53131609</v>
      </c>
      <c r="UDS1794" s="62">
        <v>53131609</v>
      </c>
      <c r="UDT1794" s="62">
        <v>53131609</v>
      </c>
      <c r="UDU1794" s="62">
        <v>53131609</v>
      </c>
      <c r="UDV1794" s="62">
        <v>53131609</v>
      </c>
      <c r="UDW1794" s="62">
        <v>53131609</v>
      </c>
      <c r="UDX1794" s="62">
        <v>53131609</v>
      </c>
      <c r="UDY1794" s="62">
        <v>53131609</v>
      </c>
      <c r="UDZ1794" s="62">
        <v>53131609</v>
      </c>
      <c r="UEA1794" s="62">
        <v>53131609</v>
      </c>
      <c r="UEB1794" s="62">
        <v>53131609</v>
      </c>
      <c r="UEC1794" s="62">
        <v>53131609</v>
      </c>
      <c r="UED1794" s="62">
        <v>53131609</v>
      </c>
      <c r="UEE1794" s="62">
        <v>53131609</v>
      </c>
      <c r="UEF1794" s="62">
        <v>53131609</v>
      </c>
      <c r="UEG1794" s="62">
        <v>53131609</v>
      </c>
      <c r="UEH1794" s="62">
        <v>53131609</v>
      </c>
      <c r="UEI1794" s="62">
        <v>53131609</v>
      </c>
      <c r="UEJ1794" s="62">
        <v>53131609</v>
      </c>
      <c r="UEK1794" s="62">
        <v>53131609</v>
      </c>
      <c r="UEL1794" s="62">
        <v>53131609</v>
      </c>
      <c r="UEM1794" s="62">
        <v>53131609</v>
      </c>
      <c r="UEN1794" s="62">
        <v>53131609</v>
      </c>
      <c r="UEO1794" s="62">
        <v>53131609</v>
      </c>
      <c r="UEP1794" s="62">
        <v>53131609</v>
      </c>
      <c r="UEQ1794" s="62">
        <v>53131609</v>
      </c>
      <c r="UER1794" s="62">
        <v>53131609</v>
      </c>
      <c r="UES1794" s="62">
        <v>53131609</v>
      </c>
      <c r="UET1794" s="62">
        <v>53131609</v>
      </c>
      <c r="UEU1794" s="62">
        <v>53131609</v>
      </c>
      <c r="UEV1794" s="62">
        <v>53131609</v>
      </c>
      <c r="UEW1794" s="62">
        <v>53131609</v>
      </c>
      <c r="UEX1794" s="62">
        <v>53131609</v>
      </c>
      <c r="UEY1794" s="62">
        <v>53131609</v>
      </c>
      <c r="UEZ1794" s="62">
        <v>53131609</v>
      </c>
      <c r="UFA1794" s="62">
        <v>53131609</v>
      </c>
      <c r="UFB1794" s="62">
        <v>53131609</v>
      </c>
      <c r="UFC1794" s="62">
        <v>53131609</v>
      </c>
      <c r="UFD1794" s="62">
        <v>53131609</v>
      </c>
      <c r="UFE1794" s="62">
        <v>53131609</v>
      </c>
      <c r="UFF1794" s="62">
        <v>53131609</v>
      </c>
      <c r="UFG1794" s="62">
        <v>53131609</v>
      </c>
      <c r="UFH1794" s="62">
        <v>53131609</v>
      </c>
      <c r="UFI1794" s="62">
        <v>53131609</v>
      </c>
      <c r="UFJ1794" s="62">
        <v>53131609</v>
      </c>
      <c r="UFK1794" s="62">
        <v>53131609</v>
      </c>
      <c r="UFL1794" s="62">
        <v>53131609</v>
      </c>
      <c r="UFM1794" s="62">
        <v>53131609</v>
      </c>
      <c r="UFN1794" s="62">
        <v>53131609</v>
      </c>
      <c r="UFO1794" s="62">
        <v>53131609</v>
      </c>
      <c r="UFP1794" s="62">
        <v>53131609</v>
      </c>
      <c r="UFQ1794" s="62">
        <v>53131609</v>
      </c>
      <c r="UFR1794" s="62">
        <v>53131609</v>
      </c>
      <c r="UFS1794" s="62">
        <v>53131609</v>
      </c>
      <c r="UFT1794" s="62">
        <v>53131609</v>
      </c>
      <c r="UFU1794" s="62">
        <v>53131609</v>
      </c>
      <c r="UFV1794" s="62">
        <v>53131609</v>
      </c>
      <c r="UFW1794" s="62">
        <v>53131609</v>
      </c>
      <c r="UFX1794" s="62">
        <v>53131609</v>
      </c>
      <c r="UFY1794" s="62">
        <v>53131609</v>
      </c>
      <c r="UFZ1794" s="62">
        <v>53131609</v>
      </c>
      <c r="UGA1794" s="62">
        <v>53131609</v>
      </c>
      <c r="UGB1794" s="62">
        <v>53131609</v>
      </c>
      <c r="UGC1794" s="62">
        <v>53131609</v>
      </c>
      <c r="UGD1794" s="62">
        <v>53131609</v>
      </c>
      <c r="UGE1794" s="62">
        <v>53131609</v>
      </c>
      <c r="UGF1794" s="62">
        <v>53131609</v>
      </c>
      <c r="UGG1794" s="62">
        <v>53131609</v>
      </c>
      <c r="UGH1794" s="62">
        <v>53131609</v>
      </c>
      <c r="UGI1794" s="62">
        <v>53131609</v>
      </c>
      <c r="UGJ1794" s="62">
        <v>53131609</v>
      </c>
      <c r="UGK1794" s="62">
        <v>53131609</v>
      </c>
      <c r="UGL1794" s="62">
        <v>53131609</v>
      </c>
      <c r="UGM1794" s="62">
        <v>53131609</v>
      </c>
      <c r="UGN1794" s="62">
        <v>53131609</v>
      </c>
      <c r="UGO1794" s="62">
        <v>53131609</v>
      </c>
      <c r="UGP1794" s="62">
        <v>53131609</v>
      </c>
      <c r="UGQ1794" s="62">
        <v>53131609</v>
      </c>
      <c r="UGR1794" s="62">
        <v>53131609</v>
      </c>
      <c r="UGS1794" s="62">
        <v>53131609</v>
      </c>
      <c r="UGT1794" s="62">
        <v>53131609</v>
      </c>
      <c r="UGU1794" s="62">
        <v>53131609</v>
      </c>
      <c r="UGV1794" s="62">
        <v>53131609</v>
      </c>
      <c r="UGW1794" s="62">
        <v>53131609</v>
      </c>
      <c r="UGX1794" s="62">
        <v>53131609</v>
      </c>
      <c r="UGY1794" s="62">
        <v>53131609</v>
      </c>
      <c r="UGZ1794" s="62">
        <v>53131609</v>
      </c>
      <c r="UHA1794" s="62">
        <v>53131609</v>
      </c>
      <c r="UHB1794" s="62">
        <v>53131609</v>
      </c>
      <c r="UHC1794" s="62">
        <v>53131609</v>
      </c>
      <c r="UHD1794" s="62">
        <v>53131609</v>
      </c>
      <c r="UHE1794" s="62">
        <v>53131609</v>
      </c>
      <c r="UHF1794" s="62">
        <v>53131609</v>
      </c>
      <c r="UHG1794" s="62">
        <v>53131609</v>
      </c>
      <c r="UHH1794" s="62">
        <v>53131609</v>
      </c>
      <c r="UHI1794" s="62">
        <v>53131609</v>
      </c>
      <c r="UHJ1794" s="62">
        <v>53131609</v>
      </c>
      <c r="UHK1794" s="62">
        <v>53131609</v>
      </c>
      <c r="UHL1794" s="62">
        <v>53131609</v>
      </c>
      <c r="UHM1794" s="62">
        <v>53131609</v>
      </c>
      <c r="UHN1794" s="62">
        <v>53131609</v>
      </c>
      <c r="UHO1794" s="62">
        <v>53131609</v>
      </c>
      <c r="UHP1794" s="62">
        <v>53131609</v>
      </c>
      <c r="UHQ1794" s="62">
        <v>53131609</v>
      </c>
      <c r="UHR1794" s="62">
        <v>53131609</v>
      </c>
      <c r="UHS1794" s="62">
        <v>53131609</v>
      </c>
      <c r="UHT1794" s="62">
        <v>53131609</v>
      </c>
      <c r="UHU1794" s="62">
        <v>53131609</v>
      </c>
      <c r="UHV1794" s="62">
        <v>53131609</v>
      </c>
      <c r="UHW1794" s="62">
        <v>53131609</v>
      </c>
      <c r="UHX1794" s="62">
        <v>53131609</v>
      </c>
      <c r="UHY1794" s="62">
        <v>53131609</v>
      </c>
      <c r="UHZ1794" s="62">
        <v>53131609</v>
      </c>
      <c r="UIA1794" s="62">
        <v>53131609</v>
      </c>
      <c r="UIB1794" s="62">
        <v>53131609</v>
      </c>
      <c r="UIC1794" s="62">
        <v>53131609</v>
      </c>
      <c r="UID1794" s="62">
        <v>53131609</v>
      </c>
      <c r="UIE1794" s="62">
        <v>53131609</v>
      </c>
      <c r="UIF1794" s="62">
        <v>53131609</v>
      </c>
      <c r="UIG1794" s="62">
        <v>53131609</v>
      </c>
      <c r="UIH1794" s="62">
        <v>53131609</v>
      </c>
      <c r="UII1794" s="62">
        <v>53131609</v>
      </c>
      <c r="UIJ1794" s="62">
        <v>53131609</v>
      </c>
      <c r="UIK1794" s="62">
        <v>53131609</v>
      </c>
      <c r="UIL1794" s="62">
        <v>53131609</v>
      </c>
      <c r="UIM1794" s="62">
        <v>53131609</v>
      </c>
      <c r="UIN1794" s="62">
        <v>53131609</v>
      </c>
      <c r="UIO1794" s="62">
        <v>53131609</v>
      </c>
      <c r="UIP1794" s="62">
        <v>53131609</v>
      </c>
      <c r="UIQ1794" s="62">
        <v>53131609</v>
      </c>
      <c r="UIR1794" s="62">
        <v>53131609</v>
      </c>
      <c r="UIS1794" s="62">
        <v>53131609</v>
      </c>
      <c r="UIT1794" s="62">
        <v>53131609</v>
      </c>
      <c r="UIU1794" s="62">
        <v>53131609</v>
      </c>
      <c r="UIV1794" s="62">
        <v>53131609</v>
      </c>
      <c r="UIW1794" s="62">
        <v>53131609</v>
      </c>
      <c r="UIX1794" s="62">
        <v>53131609</v>
      </c>
      <c r="UIY1794" s="62">
        <v>53131609</v>
      </c>
      <c r="UIZ1794" s="62">
        <v>53131609</v>
      </c>
      <c r="UJA1794" s="62">
        <v>53131609</v>
      </c>
      <c r="UJB1794" s="62">
        <v>53131609</v>
      </c>
      <c r="UJC1794" s="62">
        <v>53131609</v>
      </c>
      <c r="UJD1794" s="62">
        <v>53131609</v>
      </c>
      <c r="UJE1794" s="62">
        <v>53131609</v>
      </c>
      <c r="UJF1794" s="62">
        <v>53131609</v>
      </c>
      <c r="UJG1794" s="62">
        <v>53131609</v>
      </c>
      <c r="UJH1794" s="62">
        <v>53131609</v>
      </c>
      <c r="UJI1794" s="62">
        <v>53131609</v>
      </c>
      <c r="UJJ1794" s="62">
        <v>53131609</v>
      </c>
      <c r="UJK1794" s="62">
        <v>53131609</v>
      </c>
      <c r="UJL1794" s="62">
        <v>53131609</v>
      </c>
      <c r="UJM1794" s="62">
        <v>53131609</v>
      </c>
      <c r="UJN1794" s="62">
        <v>53131609</v>
      </c>
      <c r="UJO1794" s="62">
        <v>53131609</v>
      </c>
      <c r="UJP1794" s="62">
        <v>53131609</v>
      </c>
      <c r="UJQ1794" s="62">
        <v>53131609</v>
      </c>
      <c r="UJR1794" s="62">
        <v>53131609</v>
      </c>
      <c r="UJS1794" s="62">
        <v>53131609</v>
      </c>
      <c r="UJT1794" s="62">
        <v>53131609</v>
      </c>
      <c r="UJU1794" s="62">
        <v>53131609</v>
      </c>
      <c r="UJV1794" s="62">
        <v>53131609</v>
      </c>
      <c r="UJW1794" s="62">
        <v>53131609</v>
      </c>
      <c r="UJX1794" s="62">
        <v>53131609</v>
      </c>
      <c r="UJY1794" s="62">
        <v>53131609</v>
      </c>
      <c r="UJZ1794" s="62">
        <v>53131609</v>
      </c>
      <c r="UKA1794" s="62">
        <v>53131609</v>
      </c>
      <c r="UKB1794" s="62">
        <v>53131609</v>
      </c>
      <c r="UKC1794" s="62">
        <v>53131609</v>
      </c>
      <c r="UKD1794" s="62">
        <v>53131609</v>
      </c>
      <c r="UKE1794" s="62">
        <v>53131609</v>
      </c>
      <c r="UKF1794" s="62">
        <v>53131609</v>
      </c>
      <c r="UKG1794" s="62">
        <v>53131609</v>
      </c>
      <c r="UKH1794" s="62">
        <v>53131609</v>
      </c>
      <c r="UKI1794" s="62">
        <v>53131609</v>
      </c>
      <c r="UKJ1794" s="62">
        <v>53131609</v>
      </c>
      <c r="UKK1794" s="62">
        <v>53131609</v>
      </c>
      <c r="UKL1794" s="62">
        <v>53131609</v>
      </c>
      <c r="UKM1794" s="62">
        <v>53131609</v>
      </c>
      <c r="UKN1794" s="62">
        <v>53131609</v>
      </c>
      <c r="UKO1794" s="62">
        <v>53131609</v>
      </c>
      <c r="UKP1794" s="62">
        <v>53131609</v>
      </c>
      <c r="UKQ1794" s="62">
        <v>53131609</v>
      </c>
      <c r="UKR1794" s="62">
        <v>53131609</v>
      </c>
      <c r="UKS1794" s="62">
        <v>53131609</v>
      </c>
      <c r="UKT1794" s="62">
        <v>53131609</v>
      </c>
      <c r="UKU1794" s="62">
        <v>53131609</v>
      </c>
      <c r="UKV1794" s="62">
        <v>53131609</v>
      </c>
      <c r="UKW1794" s="62">
        <v>53131609</v>
      </c>
      <c r="UKX1794" s="62">
        <v>53131609</v>
      </c>
      <c r="UKY1794" s="62">
        <v>53131609</v>
      </c>
      <c r="UKZ1794" s="62">
        <v>53131609</v>
      </c>
      <c r="ULA1794" s="62">
        <v>53131609</v>
      </c>
      <c r="ULB1794" s="62">
        <v>53131609</v>
      </c>
      <c r="ULC1794" s="62">
        <v>53131609</v>
      </c>
      <c r="ULD1794" s="62">
        <v>53131609</v>
      </c>
      <c r="ULE1794" s="62">
        <v>53131609</v>
      </c>
      <c r="ULF1794" s="62">
        <v>53131609</v>
      </c>
      <c r="ULG1794" s="62">
        <v>53131609</v>
      </c>
      <c r="ULH1794" s="62">
        <v>53131609</v>
      </c>
      <c r="ULI1794" s="62">
        <v>53131609</v>
      </c>
      <c r="ULJ1794" s="62">
        <v>53131609</v>
      </c>
      <c r="ULK1794" s="62">
        <v>53131609</v>
      </c>
      <c r="ULL1794" s="62">
        <v>53131609</v>
      </c>
      <c r="ULM1794" s="62">
        <v>53131609</v>
      </c>
      <c r="ULN1794" s="62">
        <v>53131609</v>
      </c>
      <c r="ULO1794" s="62">
        <v>53131609</v>
      </c>
      <c r="ULP1794" s="62">
        <v>53131609</v>
      </c>
      <c r="ULQ1794" s="62">
        <v>53131609</v>
      </c>
      <c r="ULR1794" s="62">
        <v>53131609</v>
      </c>
      <c r="ULS1794" s="62">
        <v>53131609</v>
      </c>
      <c r="ULT1794" s="62">
        <v>53131609</v>
      </c>
      <c r="ULU1794" s="62">
        <v>53131609</v>
      </c>
      <c r="ULV1794" s="62">
        <v>53131609</v>
      </c>
      <c r="ULW1794" s="62">
        <v>53131609</v>
      </c>
      <c r="ULX1794" s="62">
        <v>53131609</v>
      </c>
      <c r="ULY1794" s="62">
        <v>53131609</v>
      </c>
      <c r="ULZ1794" s="62">
        <v>53131609</v>
      </c>
      <c r="UMA1794" s="62">
        <v>53131609</v>
      </c>
      <c r="UMB1794" s="62">
        <v>53131609</v>
      </c>
      <c r="UMC1794" s="62">
        <v>53131609</v>
      </c>
      <c r="UMD1794" s="62">
        <v>53131609</v>
      </c>
      <c r="UME1794" s="62">
        <v>53131609</v>
      </c>
      <c r="UMF1794" s="62">
        <v>53131609</v>
      </c>
      <c r="UMG1794" s="62">
        <v>53131609</v>
      </c>
      <c r="UMH1794" s="62">
        <v>53131609</v>
      </c>
      <c r="UMI1794" s="62">
        <v>53131609</v>
      </c>
      <c r="UMJ1794" s="62">
        <v>53131609</v>
      </c>
      <c r="UMK1794" s="62">
        <v>53131609</v>
      </c>
      <c r="UML1794" s="62">
        <v>53131609</v>
      </c>
      <c r="UMM1794" s="62">
        <v>53131609</v>
      </c>
      <c r="UMN1794" s="62">
        <v>53131609</v>
      </c>
      <c r="UMO1794" s="62">
        <v>53131609</v>
      </c>
      <c r="UMP1794" s="62">
        <v>53131609</v>
      </c>
      <c r="UMQ1794" s="62">
        <v>53131609</v>
      </c>
      <c r="UMR1794" s="62">
        <v>53131609</v>
      </c>
      <c r="UMS1794" s="62">
        <v>53131609</v>
      </c>
      <c r="UMT1794" s="62">
        <v>53131609</v>
      </c>
      <c r="UMU1794" s="62">
        <v>53131609</v>
      </c>
      <c r="UMV1794" s="62">
        <v>53131609</v>
      </c>
      <c r="UMW1794" s="62">
        <v>53131609</v>
      </c>
      <c r="UMX1794" s="62">
        <v>53131609</v>
      </c>
      <c r="UMY1794" s="62">
        <v>53131609</v>
      </c>
      <c r="UMZ1794" s="62">
        <v>53131609</v>
      </c>
      <c r="UNA1794" s="62">
        <v>53131609</v>
      </c>
      <c r="UNB1794" s="62">
        <v>53131609</v>
      </c>
      <c r="UNC1794" s="62">
        <v>53131609</v>
      </c>
      <c r="UND1794" s="62">
        <v>53131609</v>
      </c>
      <c r="UNE1794" s="62">
        <v>53131609</v>
      </c>
      <c r="UNF1794" s="62">
        <v>53131609</v>
      </c>
      <c r="UNG1794" s="62">
        <v>53131609</v>
      </c>
      <c r="UNH1794" s="62">
        <v>53131609</v>
      </c>
      <c r="UNI1794" s="62">
        <v>53131609</v>
      </c>
      <c r="UNJ1794" s="62">
        <v>53131609</v>
      </c>
      <c r="UNK1794" s="62">
        <v>53131609</v>
      </c>
      <c r="UNL1794" s="62">
        <v>53131609</v>
      </c>
      <c r="UNM1794" s="62">
        <v>53131609</v>
      </c>
      <c r="UNN1794" s="62">
        <v>53131609</v>
      </c>
      <c r="UNO1794" s="62">
        <v>53131609</v>
      </c>
      <c r="UNP1794" s="62">
        <v>53131609</v>
      </c>
      <c r="UNQ1794" s="62">
        <v>53131609</v>
      </c>
      <c r="UNR1794" s="62">
        <v>53131609</v>
      </c>
      <c r="UNS1794" s="62">
        <v>53131609</v>
      </c>
      <c r="UNT1794" s="62">
        <v>53131609</v>
      </c>
      <c r="UNU1794" s="62">
        <v>53131609</v>
      </c>
      <c r="UNV1794" s="62">
        <v>53131609</v>
      </c>
      <c r="UNW1794" s="62">
        <v>53131609</v>
      </c>
      <c r="UNX1794" s="62">
        <v>53131609</v>
      </c>
      <c r="UNY1794" s="62">
        <v>53131609</v>
      </c>
      <c r="UNZ1794" s="62">
        <v>53131609</v>
      </c>
      <c r="UOA1794" s="62">
        <v>53131609</v>
      </c>
      <c r="UOB1794" s="62">
        <v>53131609</v>
      </c>
      <c r="UOC1794" s="62">
        <v>53131609</v>
      </c>
      <c r="UOD1794" s="62">
        <v>53131609</v>
      </c>
      <c r="UOE1794" s="62">
        <v>53131609</v>
      </c>
      <c r="UOF1794" s="62">
        <v>53131609</v>
      </c>
      <c r="UOG1794" s="62">
        <v>53131609</v>
      </c>
      <c r="UOH1794" s="62">
        <v>53131609</v>
      </c>
      <c r="UOI1794" s="62">
        <v>53131609</v>
      </c>
      <c r="UOJ1794" s="62">
        <v>53131609</v>
      </c>
      <c r="UOK1794" s="62">
        <v>53131609</v>
      </c>
      <c r="UOL1794" s="62">
        <v>53131609</v>
      </c>
      <c r="UOM1794" s="62">
        <v>53131609</v>
      </c>
      <c r="UON1794" s="62">
        <v>53131609</v>
      </c>
      <c r="UOO1794" s="62">
        <v>53131609</v>
      </c>
      <c r="UOP1794" s="62">
        <v>53131609</v>
      </c>
      <c r="UOQ1794" s="62">
        <v>53131609</v>
      </c>
      <c r="UOR1794" s="62">
        <v>53131609</v>
      </c>
      <c r="UOS1794" s="62">
        <v>53131609</v>
      </c>
      <c r="UOT1794" s="62">
        <v>53131609</v>
      </c>
      <c r="UOU1794" s="62">
        <v>53131609</v>
      </c>
      <c r="UOV1794" s="62">
        <v>53131609</v>
      </c>
      <c r="UOW1794" s="62">
        <v>53131609</v>
      </c>
      <c r="UOX1794" s="62">
        <v>53131609</v>
      </c>
      <c r="UOY1794" s="62">
        <v>53131609</v>
      </c>
      <c r="UOZ1794" s="62">
        <v>53131609</v>
      </c>
      <c r="UPA1794" s="62">
        <v>53131609</v>
      </c>
      <c r="UPB1794" s="62">
        <v>53131609</v>
      </c>
      <c r="UPC1794" s="62">
        <v>53131609</v>
      </c>
      <c r="UPD1794" s="62">
        <v>53131609</v>
      </c>
      <c r="UPE1794" s="62">
        <v>53131609</v>
      </c>
      <c r="UPF1794" s="62">
        <v>53131609</v>
      </c>
      <c r="UPG1794" s="62">
        <v>53131609</v>
      </c>
      <c r="UPH1794" s="62">
        <v>53131609</v>
      </c>
      <c r="UPI1794" s="62">
        <v>53131609</v>
      </c>
      <c r="UPJ1794" s="62">
        <v>53131609</v>
      </c>
      <c r="UPK1794" s="62">
        <v>53131609</v>
      </c>
      <c r="UPL1794" s="62">
        <v>53131609</v>
      </c>
      <c r="UPM1794" s="62">
        <v>53131609</v>
      </c>
      <c r="UPN1794" s="62">
        <v>53131609</v>
      </c>
      <c r="UPO1794" s="62">
        <v>53131609</v>
      </c>
      <c r="UPP1794" s="62">
        <v>53131609</v>
      </c>
      <c r="UPQ1794" s="62">
        <v>53131609</v>
      </c>
      <c r="UPR1794" s="62">
        <v>53131609</v>
      </c>
      <c r="UPS1794" s="62">
        <v>53131609</v>
      </c>
      <c r="UPT1794" s="62">
        <v>53131609</v>
      </c>
      <c r="UPU1794" s="62">
        <v>53131609</v>
      </c>
      <c r="UPV1794" s="62">
        <v>53131609</v>
      </c>
      <c r="UPW1794" s="62">
        <v>53131609</v>
      </c>
      <c r="UPX1794" s="62">
        <v>53131609</v>
      </c>
      <c r="UPY1794" s="62">
        <v>53131609</v>
      </c>
      <c r="UPZ1794" s="62">
        <v>53131609</v>
      </c>
      <c r="UQA1794" s="62">
        <v>53131609</v>
      </c>
      <c r="UQB1794" s="62">
        <v>53131609</v>
      </c>
      <c r="UQC1794" s="62">
        <v>53131609</v>
      </c>
      <c r="UQD1794" s="62">
        <v>53131609</v>
      </c>
      <c r="UQE1794" s="62">
        <v>53131609</v>
      </c>
      <c r="UQF1794" s="62">
        <v>53131609</v>
      </c>
      <c r="UQG1794" s="62">
        <v>53131609</v>
      </c>
      <c r="UQH1794" s="62">
        <v>53131609</v>
      </c>
      <c r="UQI1794" s="62">
        <v>53131609</v>
      </c>
      <c r="UQJ1794" s="62">
        <v>53131609</v>
      </c>
      <c r="UQK1794" s="62">
        <v>53131609</v>
      </c>
      <c r="UQL1794" s="62">
        <v>53131609</v>
      </c>
      <c r="UQM1794" s="62">
        <v>53131609</v>
      </c>
      <c r="UQN1794" s="62">
        <v>53131609</v>
      </c>
      <c r="UQO1794" s="62">
        <v>53131609</v>
      </c>
      <c r="UQP1794" s="62">
        <v>53131609</v>
      </c>
      <c r="UQQ1794" s="62">
        <v>53131609</v>
      </c>
      <c r="UQR1794" s="62">
        <v>53131609</v>
      </c>
      <c r="UQS1794" s="62">
        <v>53131609</v>
      </c>
      <c r="UQT1794" s="62">
        <v>53131609</v>
      </c>
      <c r="UQU1794" s="62">
        <v>53131609</v>
      </c>
      <c r="UQV1794" s="62">
        <v>53131609</v>
      </c>
      <c r="UQW1794" s="62">
        <v>53131609</v>
      </c>
      <c r="UQX1794" s="62">
        <v>53131609</v>
      </c>
      <c r="UQY1794" s="62">
        <v>53131609</v>
      </c>
      <c r="UQZ1794" s="62">
        <v>53131609</v>
      </c>
      <c r="URA1794" s="62">
        <v>53131609</v>
      </c>
      <c r="URB1794" s="62">
        <v>53131609</v>
      </c>
      <c r="URC1794" s="62">
        <v>53131609</v>
      </c>
      <c r="URD1794" s="62">
        <v>53131609</v>
      </c>
      <c r="URE1794" s="62">
        <v>53131609</v>
      </c>
      <c r="URF1794" s="62">
        <v>53131609</v>
      </c>
      <c r="URG1794" s="62">
        <v>53131609</v>
      </c>
      <c r="URH1794" s="62">
        <v>53131609</v>
      </c>
      <c r="URI1794" s="62">
        <v>53131609</v>
      </c>
      <c r="URJ1794" s="62">
        <v>53131609</v>
      </c>
      <c r="URK1794" s="62">
        <v>53131609</v>
      </c>
      <c r="URL1794" s="62">
        <v>53131609</v>
      </c>
      <c r="URM1794" s="62">
        <v>53131609</v>
      </c>
      <c r="URN1794" s="62">
        <v>53131609</v>
      </c>
      <c r="URO1794" s="62">
        <v>53131609</v>
      </c>
      <c r="URP1794" s="62">
        <v>53131609</v>
      </c>
      <c r="URQ1794" s="62">
        <v>53131609</v>
      </c>
      <c r="URR1794" s="62">
        <v>53131609</v>
      </c>
      <c r="URS1794" s="62">
        <v>53131609</v>
      </c>
      <c r="URT1794" s="62">
        <v>53131609</v>
      </c>
      <c r="URU1794" s="62">
        <v>53131609</v>
      </c>
      <c r="URV1794" s="62">
        <v>53131609</v>
      </c>
      <c r="URW1794" s="62">
        <v>53131609</v>
      </c>
      <c r="URX1794" s="62">
        <v>53131609</v>
      </c>
      <c r="URY1794" s="62">
        <v>53131609</v>
      </c>
      <c r="URZ1794" s="62">
        <v>53131609</v>
      </c>
      <c r="USA1794" s="62">
        <v>53131609</v>
      </c>
      <c r="USB1794" s="62">
        <v>53131609</v>
      </c>
      <c r="USC1794" s="62">
        <v>53131609</v>
      </c>
      <c r="USD1794" s="62">
        <v>53131609</v>
      </c>
      <c r="USE1794" s="62">
        <v>53131609</v>
      </c>
      <c r="USF1794" s="62">
        <v>53131609</v>
      </c>
      <c r="USG1794" s="62">
        <v>53131609</v>
      </c>
      <c r="USH1794" s="62">
        <v>53131609</v>
      </c>
      <c r="USI1794" s="62">
        <v>53131609</v>
      </c>
      <c r="USJ1794" s="62">
        <v>53131609</v>
      </c>
      <c r="USK1794" s="62">
        <v>53131609</v>
      </c>
      <c r="USL1794" s="62">
        <v>53131609</v>
      </c>
      <c r="USM1794" s="62">
        <v>53131609</v>
      </c>
      <c r="USN1794" s="62">
        <v>53131609</v>
      </c>
      <c r="USO1794" s="62">
        <v>53131609</v>
      </c>
      <c r="USP1794" s="62">
        <v>53131609</v>
      </c>
      <c r="USQ1794" s="62">
        <v>53131609</v>
      </c>
      <c r="USR1794" s="62">
        <v>53131609</v>
      </c>
      <c r="USS1794" s="62">
        <v>53131609</v>
      </c>
      <c r="UST1794" s="62">
        <v>53131609</v>
      </c>
      <c r="USU1794" s="62">
        <v>53131609</v>
      </c>
      <c r="USV1794" s="62">
        <v>53131609</v>
      </c>
      <c r="USW1794" s="62">
        <v>53131609</v>
      </c>
      <c r="USX1794" s="62">
        <v>53131609</v>
      </c>
      <c r="USY1794" s="62">
        <v>53131609</v>
      </c>
      <c r="USZ1794" s="62">
        <v>53131609</v>
      </c>
      <c r="UTA1794" s="62">
        <v>53131609</v>
      </c>
      <c r="UTB1794" s="62">
        <v>53131609</v>
      </c>
      <c r="UTC1794" s="62">
        <v>53131609</v>
      </c>
      <c r="UTD1794" s="62">
        <v>53131609</v>
      </c>
      <c r="UTE1794" s="62">
        <v>53131609</v>
      </c>
      <c r="UTF1794" s="62">
        <v>53131609</v>
      </c>
      <c r="UTG1794" s="62">
        <v>53131609</v>
      </c>
      <c r="UTH1794" s="62">
        <v>53131609</v>
      </c>
      <c r="UTI1794" s="62">
        <v>53131609</v>
      </c>
      <c r="UTJ1794" s="62">
        <v>53131609</v>
      </c>
      <c r="UTK1794" s="62">
        <v>53131609</v>
      </c>
      <c r="UTL1794" s="62">
        <v>53131609</v>
      </c>
      <c r="UTM1794" s="62">
        <v>53131609</v>
      </c>
      <c r="UTN1794" s="62">
        <v>53131609</v>
      </c>
      <c r="UTO1794" s="62">
        <v>53131609</v>
      </c>
      <c r="UTP1794" s="62">
        <v>53131609</v>
      </c>
      <c r="UTQ1794" s="62">
        <v>53131609</v>
      </c>
      <c r="UTR1794" s="62">
        <v>53131609</v>
      </c>
      <c r="UTS1794" s="62">
        <v>53131609</v>
      </c>
      <c r="UTT1794" s="62">
        <v>53131609</v>
      </c>
      <c r="UTU1794" s="62">
        <v>53131609</v>
      </c>
      <c r="UTV1794" s="62">
        <v>53131609</v>
      </c>
      <c r="UTW1794" s="62">
        <v>53131609</v>
      </c>
      <c r="UTX1794" s="62">
        <v>53131609</v>
      </c>
      <c r="UTY1794" s="62">
        <v>53131609</v>
      </c>
      <c r="UTZ1794" s="62">
        <v>53131609</v>
      </c>
      <c r="UUA1794" s="62">
        <v>53131609</v>
      </c>
      <c r="UUB1794" s="62">
        <v>53131609</v>
      </c>
      <c r="UUC1794" s="62">
        <v>53131609</v>
      </c>
      <c r="UUD1794" s="62">
        <v>53131609</v>
      </c>
      <c r="UUE1794" s="62">
        <v>53131609</v>
      </c>
      <c r="UUF1794" s="62">
        <v>53131609</v>
      </c>
      <c r="UUG1794" s="62">
        <v>53131609</v>
      </c>
      <c r="UUH1794" s="62">
        <v>53131609</v>
      </c>
      <c r="UUI1794" s="62">
        <v>53131609</v>
      </c>
      <c r="UUJ1794" s="62">
        <v>53131609</v>
      </c>
      <c r="UUK1794" s="62">
        <v>53131609</v>
      </c>
      <c r="UUL1794" s="62">
        <v>53131609</v>
      </c>
      <c r="UUM1794" s="62">
        <v>53131609</v>
      </c>
      <c r="UUN1794" s="62">
        <v>53131609</v>
      </c>
      <c r="UUO1794" s="62">
        <v>53131609</v>
      </c>
      <c r="UUP1794" s="62">
        <v>53131609</v>
      </c>
      <c r="UUQ1794" s="62">
        <v>53131609</v>
      </c>
      <c r="UUR1794" s="62">
        <v>53131609</v>
      </c>
      <c r="UUS1794" s="62">
        <v>53131609</v>
      </c>
      <c r="UUT1794" s="62">
        <v>53131609</v>
      </c>
      <c r="UUU1794" s="62">
        <v>53131609</v>
      </c>
      <c r="UUV1794" s="62">
        <v>53131609</v>
      </c>
      <c r="UUW1794" s="62">
        <v>53131609</v>
      </c>
      <c r="UUX1794" s="62">
        <v>53131609</v>
      </c>
      <c r="UUY1794" s="62">
        <v>53131609</v>
      </c>
      <c r="UUZ1794" s="62">
        <v>53131609</v>
      </c>
      <c r="UVA1794" s="62">
        <v>53131609</v>
      </c>
      <c r="UVB1794" s="62">
        <v>53131609</v>
      </c>
      <c r="UVC1794" s="62">
        <v>53131609</v>
      </c>
      <c r="UVD1794" s="62">
        <v>53131609</v>
      </c>
      <c r="UVE1794" s="62">
        <v>53131609</v>
      </c>
      <c r="UVF1794" s="62">
        <v>53131609</v>
      </c>
      <c r="UVG1794" s="62">
        <v>53131609</v>
      </c>
      <c r="UVH1794" s="62">
        <v>53131609</v>
      </c>
      <c r="UVI1794" s="62">
        <v>53131609</v>
      </c>
      <c r="UVJ1794" s="62">
        <v>53131609</v>
      </c>
      <c r="UVK1794" s="62">
        <v>53131609</v>
      </c>
      <c r="UVL1794" s="62">
        <v>53131609</v>
      </c>
      <c r="UVM1794" s="62">
        <v>53131609</v>
      </c>
      <c r="UVN1794" s="62">
        <v>53131609</v>
      </c>
      <c r="UVO1794" s="62">
        <v>53131609</v>
      </c>
      <c r="UVP1794" s="62">
        <v>53131609</v>
      </c>
      <c r="UVQ1794" s="62">
        <v>53131609</v>
      </c>
      <c r="UVR1794" s="62">
        <v>53131609</v>
      </c>
      <c r="UVS1794" s="62">
        <v>53131609</v>
      </c>
      <c r="UVT1794" s="62">
        <v>53131609</v>
      </c>
      <c r="UVU1794" s="62">
        <v>53131609</v>
      </c>
      <c r="UVV1794" s="62">
        <v>53131609</v>
      </c>
      <c r="UVW1794" s="62">
        <v>53131609</v>
      </c>
      <c r="UVX1794" s="62">
        <v>53131609</v>
      </c>
      <c r="UVY1794" s="62">
        <v>53131609</v>
      </c>
      <c r="UVZ1794" s="62">
        <v>53131609</v>
      </c>
      <c r="UWA1794" s="62">
        <v>53131609</v>
      </c>
      <c r="UWB1794" s="62">
        <v>53131609</v>
      </c>
      <c r="UWC1794" s="62">
        <v>53131609</v>
      </c>
      <c r="UWD1794" s="62">
        <v>53131609</v>
      </c>
      <c r="UWE1794" s="62">
        <v>53131609</v>
      </c>
      <c r="UWF1794" s="62">
        <v>53131609</v>
      </c>
      <c r="UWG1794" s="62">
        <v>53131609</v>
      </c>
      <c r="UWH1794" s="62">
        <v>53131609</v>
      </c>
      <c r="UWI1794" s="62">
        <v>53131609</v>
      </c>
      <c r="UWJ1794" s="62">
        <v>53131609</v>
      </c>
      <c r="UWK1794" s="62">
        <v>53131609</v>
      </c>
      <c r="UWL1794" s="62">
        <v>53131609</v>
      </c>
      <c r="UWM1794" s="62">
        <v>53131609</v>
      </c>
      <c r="UWN1794" s="62">
        <v>53131609</v>
      </c>
      <c r="UWO1794" s="62">
        <v>53131609</v>
      </c>
      <c r="UWP1794" s="62">
        <v>53131609</v>
      </c>
      <c r="UWQ1794" s="62">
        <v>53131609</v>
      </c>
      <c r="UWR1794" s="62">
        <v>53131609</v>
      </c>
      <c r="UWS1794" s="62">
        <v>53131609</v>
      </c>
      <c r="UWT1794" s="62">
        <v>53131609</v>
      </c>
      <c r="UWU1794" s="62">
        <v>53131609</v>
      </c>
      <c r="UWV1794" s="62">
        <v>53131609</v>
      </c>
      <c r="UWW1794" s="62">
        <v>53131609</v>
      </c>
      <c r="UWX1794" s="62">
        <v>53131609</v>
      </c>
      <c r="UWY1794" s="62">
        <v>53131609</v>
      </c>
      <c r="UWZ1794" s="62">
        <v>53131609</v>
      </c>
      <c r="UXA1794" s="62">
        <v>53131609</v>
      </c>
      <c r="UXB1794" s="62">
        <v>53131609</v>
      </c>
      <c r="UXC1794" s="62">
        <v>53131609</v>
      </c>
      <c r="UXD1794" s="62">
        <v>53131609</v>
      </c>
      <c r="UXE1794" s="62">
        <v>53131609</v>
      </c>
      <c r="UXF1794" s="62">
        <v>53131609</v>
      </c>
      <c r="UXG1794" s="62">
        <v>53131609</v>
      </c>
      <c r="UXH1794" s="62">
        <v>53131609</v>
      </c>
      <c r="UXI1794" s="62">
        <v>53131609</v>
      </c>
      <c r="UXJ1794" s="62">
        <v>53131609</v>
      </c>
      <c r="UXK1794" s="62">
        <v>53131609</v>
      </c>
      <c r="UXL1794" s="62">
        <v>53131609</v>
      </c>
      <c r="UXM1794" s="62">
        <v>53131609</v>
      </c>
      <c r="UXN1794" s="62">
        <v>53131609</v>
      </c>
      <c r="UXO1794" s="62">
        <v>53131609</v>
      </c>
      <c r="UXP1794" s="62">
        <v>53131609</v>
      </c>
      <c r="UXQ1794" s="62">
        <v>53131609</v>
      </c>
      <c r="UXR1794" s="62">
        <v>53131609</v>
      </c>
      <c r="UXS1794" s="62">
        <v>53131609</v>
      </c>
      <c r="UXT1794" s="62">
        <v>53131609</v>
      </c>
      <c r="UXU1794" s="62">
        <v>53131609</v>
      </c>
      <c r="UXV1794" s="62">
        <v>53131609</v>
      </c>
      <c r="UXW1794" s="62">
        <v>53131609</v>
      </c>
      <c r="UXX1794" s="62">
        <v>53131609</v>
      </c>
      <c r="UXY1794" s="62">
        <v>53131609</v>
      </c>
      <c r="UXZ1794" s="62">
        <v>53131609</v>
      </c>
      <c r="UYA1794" s="62">
        <v>53131609</v>
      </c>
      <c r="UYB1794" s="62">
        <v>53131609</v>
      </c>
      <c r="UYC1794" s="62">
        <v>53131609</v>
      </c>
      <c r="UYD1794" s="62">
        <v>53131609</v>
      </c>
      <c r="UYE1794" s="62">
        <v>53131609</v>
      </c>
      <c r="UYF1794" s="62">
        <v>53131609</v>
      </c>
      <c r="UYG1794" s="62">
        <v>53131609</v>
      </c>
      <c r="UYH1794" s="62">
        <v>53131609</v>
      </c>
      <c r="UYI1794" s="62">
        <v>53131609</v>
      </c>
      <c r="UYJ1794" s="62">
        <v>53131609</v>
      </c>
      <c r="UYK1794" s="62">
        <v>53131609</v>
      </c>
      <c r="UYL1794" s="62">
        <v>53131609</v>
      </c>
      <c r="UYM1794" s="62">
        <v>53131609</v>
      </c>
      <c r="UYN1794" s="62">
        <v>53131609</v>
      </c>
      <c r="UYO1794" s="62">
        <v>53131609</v>
      </c>
      <c r="UYP1794" s="62">
        <v>53131609</v>
      </c>
      <c r="UYQ1794" s="62">
        <v>53131609</v>
      </c>
      <c r="UYR1794" s="62">
        <v>53131609</v>
      </c>
      <c r="UYS1794" s="62">
        <v>53131609</v>
      </c>
      <c r="UYT1794" s="62">
        <v>53131609</v>
      </c>
      <c r="UYU1794" s="62">
        <v>53131609</v>
      </c>
      <c r="UYV1794" s="62">
        <v>53131609</v>
      </c>
      <c r="UYW1794" s="62">
        <v>53131609</v>
      </c>
      <c r="UYX1794" s="62">
        <v>53131609</v>
      </c>
      <c r="UYY1794" s="62">
        <v>53131609</v>
      </c>
      <c r="UYZ1794" s="62">
        <v>53131609</v>
      </c>
      <c r="UZA1794" s="62">
        <v>53131609</v>
      </c>
      <c r="UZB1794" s="62">
        <v>53131609</v>
      </c>
      <c r="UZC1794" s="62">
        <v>53131609</v>
      </c>
      <c r="UZD1794" s="62">
        <v>53131609</v>
      </c>
      <c r="UZE1794" s="62">
        <v>53131609</v>
      </c>
      <c r="UZF1794" s="62">
        <v>53131609</v>
      </c>
      <c r="UZG1794" s="62">
        <v>53131609</v>
      </c>
      <c r="UZH1794" s="62">
        <v>53131609</v>
      </c>
      <c r="UZI1794" s="62">
        <v>53131609</v>
      </c>
      <c r="UZJ1794" s="62">
        <v>53131609</v>
      </c>
      <c r="UZK1794" s="62">
        <v>53131609</v>
      </c>
      <c r="UZL1794" s="62">
        <v>53131609</v>
      </c>
      <c r="UZM1794" s="62">
        <v>53131609</v>
      </c>
      <c r="UZN1794" s="62">
        <v>53131609</v>
      </c>
      <c r="UZO1794" s="62">
        <v>53131609</v>
      </c>
      <c r="UZP1794" s="62">
        <v>53131609</v>
      </c>
      <c r="UZQ1794" s="62">
        <v>53131609</v>
      </c>
      <c r="UZR1794" s="62">
        <v>53131609</v>
      </c>
      <c r="UZS1794" s="62">
        <v>53131609</v>
      </c>
      <c r="UZT1794" s="62">
        <v>53131609</v>
      </c>
      <c r="UZU1794" s="62">
        <v>53131609</v>
      </c>
      <c r="UZV1794" s="62">
        <v>53131609</v>
      </c>
      <c r="UZW1794" s="62">
        <v>53131609</v>
      </c>
      <c r="UZX1794" s="62">
        <v>53131609</v>
      </c>
      <c r="UZY1794" s="62">
        <v>53131609</v>
      </c>
      <c r="UZZ1794" s="62">
        <v>53131609</v>
      </c>
      <c r="VAA1794" s="62">
        <v>53131609</v>
      </c>
      <c r="VAB1794" s="62">
        <v>53131609</v>
      </c>
      <c r="VAC1794" s="62">
        <v>53131609</v>
      </c>
      <c r="VAD1794" s="62">
        <v>53131609</v>
      </c>
      <c r="VAE1794" s="62">
        <v>53131609</v>
      </c>
      <c r="VAF1794" s="62">
        <v>53131609</v>
      </c>
      <c r="VAG1794" s="62">
        <v>53131609</v>
      </c>
      <c r="VAH1794" s="62">
        <v>53131609</v>
      </c>
      <c r="VAI1794" s="62">
        <v>53131609</v>
      </c>
      <c r="VAJ1794" s="62">
        <v>53131609</v>
      </c>
      <c r="VAK1794" s="62">
        <v>53131609</v>
      </c>
      <c r="VAL1794" s="62">
        <v>53131609</v>
      </c>
      <c r="VAM1794" s="62">
        <v>53131609</v>
      </c>
      <c r="VAN1794" s="62">
        <v>53131609</v>
      </c>
      <c r="VAO1794" s="62">
        <v>53131609</v>
      </c>
      <c r="VAP1794" s="62">
        <v>53131609</v>
      </c>
      <c r="VAQ1794" s="62">
        <v>53131609</v>
      </c>
      <c r="VAR1794" s="62">
        <v>53131609</v>
      </c>
      <c r="VAS1794" s="62">
        <v>53131609</v>
      </c>
      <c r="VAT1794" s="62">
        <v>53131609</v>
      </c>
      <c r="VAU1794" s="62">
        <v>53131609</v>
      </c>
      <c r="VAV1794" s="62">
        <v>53131609</v>
      </c>
      <c r="VAW1794" s="62">
        <v>53131609</v>
      </c>
      <c r="VAX1794" s="62">
        <v>53131609</v>
      </c>
      <c r="VAY1794" s="62">
        <v>53131609</v>
      </c>
      <c r="VAZ1794" s="62">
        <v>53131609</v>
      </c>
      <c r="VBA1794" s="62">
        <v>53131609</v>
      </c>
      <c r="VBB1794" s="62">
        <v>53131609</v>
      </c>
      <c r="VBC1794" s="62">
        <v>53131609</v>
      </c>
      <c r="VBD1794" s="62">
        <v>53131609</v>
      </c>
      <c r="VBE1794" s="62">
        <v>53131609</v>
      </c>
      <c r="VBF1794" s="62">
        <v>53131609</v>
      </c>
      <c r="VBG1794" s="62">
        <v>53131609</v>
      </c>
      <c r="VBH1794" s="62">
        <v>53131609</v>
      </c>
      <c r="VBI1794" s="62">
        <v>53131609</v>
      </c>
      <c r="VBJ1794" s="62">
        <v>53131609</v>
      </c>
      <c r="VBK1794" s="62">
        <v>53131609</v>
      </c>
      <c r="VBL1794" s="62">
        <v>53131609</v>
      </c>
      <c r="VBM1794" s="62">
        <v>53131609</v>
      </c>
      <c r="VBN1794" s="62">
        <v>53131609</v>
      </c>
      <c r="VBO1794" s="62">
        <v>53131609</v>
      </c>
      <c r="VBP1794" s="62">
        <v>53131609</v>
      </c>
      <c r="VBQ1794" s="62">
        <v>53131609</v>
      </c>
      <c r="VBR1794" s="62">
        <v>53131609</v>
      </c>
      <c r="VBS1794" s="62">
        <v>53131609</v>
      </c>
      <c r="VBT1794" s="62">
        <v>53131609</v>
      </c>
      <c r="VBU1794" s="62">
        <v>53131609</v>
      </c>
      <c r="VBV1794" s="62">
        <v>53131609</v>
      </c>
      <c r="VBW1794" s="62">
        <v>53131609</v>
      </c>
      <c r="VBX1794" s="62">
        <v>53131609</v>
      </c>
      <c r="VBY1794" s="62">
        <v>53131609</v>
      </c>
      <c r="VBZ1794" s="62">
        <v>53131609</v>
      </c>
      <c r="VCA1794" s="62">
        <v>53131609</v>
      </c>
      <c r="VCB1794" s="62">
        <v>53131609</v>
      </c>
      <c r="VCC1794" s="62">
        <v>53131609</v>
      </c>
      <c r="VCD1794" s="62">
        <v>53131609</v>
      </c>
      <c r="VCE1794" s="62">
        <v>53131609</v>
      </c>
      <c r="VCF1794" s="62">
        <v>53131609</v>
      </c>
      <c r="VCG1794" s="62">
        <v>53131609</v>
      </c>
      <c r="VCH1794" s="62">
        <v>53131609</v>
      </c>
      <c r="VCI1794" s="62">
        <v>53131609</v>
      </c>
      <c r="VCJ1794" s="62">
        <v>53131609</v>
      </c>
      <c r="VCK1794" s="62">
        <v>53131609</v>
      </c>
      <c r="VCL1794" s="62">
        <v>53131609</v>
      </c>
      <c r="VCM1794" s="62">
        <v>53131609</v>
      </c>
      <c r="VCN1794" s="62">
        <v>53131609</v>
      </c>
      <c r="VCO1794" s="62">
        <v>53131609</v>
      </c>
      <c r="VCP1794" s="62">
        <v>53131609</v>
      </c>
      <c r="VCQ1794" s="62">
        <v>53131609</v>
      </c>
      <c r="VCR1794" s="62">
        <v>53131609</v>
      </c>
      <c r="VCS1794" s="62">
        <v>53131609</v>
      </c>
      <c r="VCT1794" s="62">
        <v>53131609</v>
      </c>
      <c r="VCU1794" s="62">
        <v>53131609</v>
      </c>
      <c r="VCV1794" s="62">
        <v>53131609</v>
      </c>
      <c r="VCW1794" s="62">
        <v>53131609</v>
      </c>
      <c r="VCX1794" s="62">
        <v>53131609</v>
      </c>
      <c r="VCY1794" s="62">
        <v>53131609</v>
      </c>
      <c r="VCZ1794" s="62">
        <v>53131609</v>
      </c>
      <c r="VDA1794" s="62">
        <v>53131609</v>
      </c>
      <c r="VDB1794" s="62">
        <v>53131609</v>
      </c>
      <c r="VDC1794" s="62">
        <v>53131609</v>
      </c>
      <c r="VDD1794" s="62">
        <v>53131609</v>
      </c>
      <c r="VDE1794" s="62">
        <v>53131609</v>
      </c>
      <c r="VDF1794" s="62">
        <v>53131609</v>
      </c>
      <c r="VDG1794" s="62">
        <v>53131609</v>
      </c>
      <c r="VDH1794" s="62">
        <v>53131609</v>
      </c>
      <c r="VDI1794" s="62">
        <v>53131609</v>
      </c>
      <c r="VDJ1794" s="62">
        <v>53131609</v>
      </c>
      <c r="VDK1794" s="62">
        <v>53131609</v>
      </c>
      <c r="VDL1794" s="62">
        <v>53131609</v>
      </c>
      <c r="VDM1794" s="62">
        <v>53131609</v>
      </c>
      <c r="VDN1794" s="62">
        <v>53131609</v>
      </c>
      <c r="VDO1794" s="62">
        <v>53131609</v>
      </c>
      <c r="VDP1794" s="62">
        <v>53131609</v>
      </c>
      <c r="VDQ1794" s="62">
        <v>53131609</v>
      </c>
      <c r="VDR1794" s="62">
        <v>53131609</v>
      </c>
      <c r="VDS1794" s="62">
        <v>53131609</v>
      </c>
      <c r="VDT1794" s="62">
        <v>53131609</v>
      </c>
      <c r="VDU1794" s="62">
        <v>53131609</v>
      </c>
      <c r="VDV1794" s="62">
        <v>53131609</v>
      </c>
      <c r="VDW1794" s="62">
        <v>53131609</v>
      </c>
      <c r="VDX1794" s="62">
        <v>53131609</v>
      </c>
      <c r="VDY1794" s="62">
        <v>53131609</v>
      </c>
      <c r="VDZ1794" s="62">
        <v>53131609</v>
      </c>
      <c r="VEA1794" s="62">
        <v>53131609</v>
      </c>
      <c r="VEB1794" s="62">
        <v>53131609</v>
      </c>
      <c r="VEC1794" s="62">
        <v>53131609</v>
      </c>
      <c r="VED1794" s="62">
        <v>53131609</v>
      </c>
      <c r="VEE1794" s="62">
        <v>53131609</v>
      </c>
      <c r="VEF1794" s="62">
        <v>53131609</v>
      </c>
      <c r="VEG1794" s="62">
        <v>53131609</v>
      </c>
      <c r="VEH1794" s="62">
        <v>53131609</v>
      </c>
      <c r="VEI1794" s="62">
        <v>53131609</v>
      </c>
      <c r="VEJ1794" s="62">
        <v>53131609</v>
      </c>
      <c r="VEK1794" s="62">
        <v>53131609</v>
      </c>
      <c r="VEL1794" s="62">
        <v>53131609</v>
      </c>
      <c r="VEM1794" s="62">
        <v>53131609</v>
      </c>
      <c r="VEN1794" s="62">
        <v>53131609</v>
      </c>
      <c r="VEO1794" s="62">
        <v>53131609</v>
      </c>
      <c r="VEP1794" s="62">
        <v>53131609</v>
      </c>
      <c r="VEQ1794" s="62">
        <v>53131609</v>
      </c>
      <c r="VER1794" s="62">
        <v>53131609</v>
      </c>
      <c r="VES1794" s="62">
        <v>53131609</v>
      </c>
      <c r="VET1794" s="62">
        <v>53131609</v>
      </c>
      <c r="VEU1794" s="62">
        <v>53131609</v>
      </c>
      <c r="VEV1794" s="62">
        <v>53131609</v>
      </c>
      <c r="VEW1794" s="62">
        <v>53131609</v>
      </c>
      <c r="VEX1794" s="62">
        <v>53131609</v>
      </c>
      <c r="VEY1794" s="62">
        <v>53131609</v>
      </c>
      <c r="VEZ1794" s="62">
        <v>53131609</v>
      </c>
      <c r="VFA1794" s="62">
        <v>53131609</v>
      </c>
      <c r="VFB1794" s="62">
        <v>53131609</v>
      </c>
      <c r="VFC1794" s="62">
        <v>53131609</v>
      </c>
      <c r="VFD1794" s="62">
        <v>53131609</v>
      </c>
      <c r="VFE1794" s="62">
        <v>53131609</v>
      </c>
      <c r="VFF1794" s="62">
        <v>53131609</v>
      </c>
      <c r="VFG1794" s="62">
        <v>53131609</v>
      </c>
      <c r="VFH1794" s="62">
        <v>53131609</v>
      </c>
      <c r="VFI1794" s="62">
        <v>53131609</v>
      </c>
      <c r="VFJ1794" s="62">
        <v>53131609</v>
      </c>
      <c r="VFK1794" s="62">
        <v>53131609</v>
      </c>
      <c r="VFL1794" s="62">
        <v>53131609</v>
      </c>
      <c r="VFM1794" s="62">
        <v>53131609</v>
      </c>
      <c r="VFN1794" s="62">
        <v>53131609</v>
      </c>
      <c r="VFO1794" s="62">
        <v>53131609</v>
      </c>
      <c r="VFP1794" s="62">
        <v>53131609</v>
      </c>
      <c r="VFQ1794" s="62">
        <v>53131609</v>
      </c>
      <c r="VFR1794" s="62">
        <v>53131609</v>
      </c>
      <c r="VFS1794" s="62">
        <v>53131609</v>
      </c>
      <c r="VFT1794" s="62">
        <v>53131609</v>
      </c>
      <c r="VFU1794" s="62">
        <v>53131609</v>
      </c>
      <c r="VFV1794" s="62">
        <v>53131609</v>
      </c>
      <c r="VFW1794" s="62">
        <v>53131609</v>
      </c>
      <c r="VFX1794" s="62">
        <v>53131609</v>
      </c>
      <c r="VFY1794" s="62">
        <v>53131609</v>
      </c>
      <c r="VFZ1794" s="62">
        <v>53131609</v>
      </c>
      <c r="VGA1794" s="62">
        <v>53131609</v>
      </c>
      <c r="VGB1794" s="62">
        <v>53131609</v>
      </c>
      <c r="VGC1794" s="62">
        <v>53131609</v>
      </c>
      <c r="VGD1794" s="62">
        <v>53131609</v>
      </c>
      <c r="VGE1794" s="62">
        <v>53131609</v>
      </c>
      <c r="VGF1794" s="62">
        <v>53131609</v>
      </c>
      <c r="VGG1794" s="62">
        <v>53131609</v>
      </c>
      <c r="VGH1794" s="62">
        <v>53131609</v>
      </c>
      <c r="VGI1794" s="62">
        <v>53131609</v>
      </c>
      <c r="VGJ1794" s="62">
        <v>53131609</v>
      </c>
      <c r="VGK1794" s="62">
        <v>53131609</v>
      </c>
      <c r="VGL1794" s="62">
        <v>53131609</v>
      </c>
      <c r="VGM1794" s="62">
        <v>53131609</v>
      </c>
      <c r="VGN1794" s="62">
        <v>53131609</v>
      </c>
      <c r="VGO1794" s="62">
        <v>53131609</v>
      </c>
      <c r="VGP1794" s="62">
        <v>53131609</v>
      </c>
      <c r="VGQ1794" s="62">
        <v>53131609</v>
      </c>
      <c r="VGR1794" s="62">
        <v>53131609</v>
      </c>
      <c r="VGS1794" s="62">
        <v>53131609</v>
      </c>
      <c r="VGT1794" s="62">
        <v>53131609</v>
      </c>
      <c r="VGU1794" s="62">
        <v>53131609</v>
      </c>
      <c r="VGV1794" s="62">
        <v>53131609</v>
      </c>
      <c r="VGW1794" s="62">
        <v>53131609</v>
      </c>
      <c r="VGX1794" s="62">
        <v>53131609</v>
      </c>
      <c r="VGY1794" s="62">
        <v>53131609</v>
      </c>
      <c r="VGZ1794" s="62">
        <v>53131609</v>
      </c>
      <c r="VHA1794" s="62">
        <v>53131609</v>
      </c>
      <c r="VHB1794" s="62">
        <v>53131609</v>
      </c>
      <c r="VHC1794" s="62">
        <v>53131609</v>
      </c>
      <c r="VHD1794" s="62">
        <v>53131609</v>
      </c>
      <c r="VHE1794" s="62">
        <v>53131609</v>
      </c>
      <c r="VHF1794" s="62">
        <v>53131609</v>
      </c>
      <c r="VHG1794" s="62">
        <v>53131609</v>
      </c>
      <c r="VHH1794" s="62">
        <v>53131609</v>
      </c>
      <c r="VHI1794" s="62">
        <v>53131609</v>
      </c>
      <c r="VHJ1794" s="62">
        <v>53131609</v>
      </c>
      <c r="VHK1794" s="62">
        <v>53131609</v>
      </c>
      <c r="VHL1794" s="62">
        <v>53131609</v>
      </c>
      <c r="VHM1794" s="62">
        <v>53131609</v>
      </c>
      <c r="VHN1794" s="62">
        <v>53131609</v>
      </c>
      <c r="VHO1794" s="62">
        <v>53131609</v>
      </c>
      <c r="VHP1794" s="62">
        <v>53131609</v>
      </c>
      <c r="VHQ1794" s="62">
        <v>53131609</v>
      </c>
      <c r="VHR1794" s="62">
        <v>53131609</v>
      </c>
      <c r="VHS1794" s="62">
        <v>53131609</v>
      </c>
      <c r="VHT1794" s="62">
        <v>53131609</v>
      </c>
      <c r="VHU1794" s="62">
        <v>53131609</v>
      </c>
      <c r="VHV1794" s="62">
        <v>53131609</v>
      </c>
      <c r="VHW1794" s="62">
        <v>53131609</v>
      </c>
      <c r="VHX1794" s="62">
        <v>53131609</v>
      </c>
      <c r="VHY1794" s="62">
        <v>53131609</v>
      </c>
      <c r="VHZ1794" s="62">
        <v>53131609</v>
      </c>
      <c r="VIA1794" s="62">
        <v>53131609</v>
      </c>
      <c r="VIB1794" s="62">
        <v>53131609</v>
      </c>
      <c r="VIC1794" s="62">
        <v>53131609</v>
      </c>
      <c r="VID1794" s="62">
        <v>53131609</v>
      </c>
      <c r="VIE1794" s="62">
        <v>53131609</v>
      </c>
      <c r="VIF1794" s="62">
        <v>53131609</v>
      </c>
      <c r="VIG1794" s="62">
        <v>53131609</v>
      </c>
      <c r="VIH1794" s="62">
        <v>53131609</v>
      </c>
      <c r="VII1794" s="62">
        <v>53131609</v>
      </c>
      <c r="VIJ1794" s="62">
        <v>53131609</v>
      </c>
      <c r="VIK1794" s="62">
        <v>53131609</v>
      </c>
      <c r="VIL1794" s="62">
        <v>53131609</v>
      </c>
      <c r="VIM1794" s="62">
        <v>53131609</v>
      </c>
      <c r="VIN1794" s="62">
        <v>53131609</v>
      </c>
      <c r="VIO1794" s="62">
        <v>53131609</v>
      </c>
      <c r="VIP1794" s="62">
        <v>53131609</v>
      </c>
      <c r="VIQ1794" s="62">
        <v>53131609</v>
      </c>
      <c r="VIR1794" s="62">
        <v>53131609</v>
      </c>
      <c r="VIS1794" s="62">
        <v>53131609</v>
      </c>
      <c r="VIT1794" s="62">
        <v>53131609</v>
      </c>
      <c r="VIU1794" s="62">
        <v>53131609</v>
      </c>
      <c r="VIV1794" s="62">
        <v>53131609</v>
      </c>
      <c r="VIW1794" s="62">
        <v>53131609</v>
      </c>
      <c r="VIX1794" s="62">
        <v>53131609</v>
      </c>
      <c r="VIY1794" s="62">
        <v>53131609</v>
      </c>
      <c r="VIZ1794" s="62">
        <v>53131609</v>
      </c>
      <c r="VJA1794" s="62">
        <v>53131609</v>
      </c>
      <c r="VJB1794" s="62">
        <v>53131609</v>
      </c>
      <c r="VJC1794" s="62">
        <v>53131609</v>
      </c>
      <c r="VJD1794" s="62">
        <v>53131609</v>
      </c>
      <c r="VJE1794" s="62">
        <v>53131609</v>
      </c>
      <c r="VJF1794" s="62">
        <v>53131609</v>
      </c>
      <c r="VJG1794" s="62">
        <v>53131609</v>
      </c>
      <c r="VJH1794" s="62">
        <v>53131609</v>
      </c>
      <c r="VJI1794" s="62">
        <v>53131609</v>
      </c>
      <c r="VJJ1794" s="62">
        <v>53131609</v>
      </c>
      <c r="VJK1794" s="62">
        <v>53131609</v>
      </c>
      <c r="VJL1794" s="62">
        <v>53131609</v>
      </c>
      <c r="VJM1794" s="62">
        <v>53131609</v>
      </c>
      <c r="VJN1794" s="62">
        <v>53131609</v>
      </c>
      <c r="VJO1794" s="62">
        <v>53131609</v>
      </c>
      <c r="VJP1794" s="62">
        <v>53131609</v>
      </c>
      <c r="VJQ1794" s="62">
        <v>53131609</v>
      </c>
      <c r="VJR1794" s="62">
        <v>53131609</v>
      </c>
      <c r="VJS1794" s="62">
        <v>53131609</v>
      </c>
      <c r="VJT1794" s="62">
        <v>53131609</v>
      </c>
      <c r="VJU1794" s="62">
        <v>53131609</v>
      </c>
      <c r="VJV1794" s="62">
        <v>53131609</v>
      </c>
      <c r="VJW1794" s="62">
        <v>53131609</v>
      </c>
      <c r="VJX1794" s="62">
        <v>53131609</v>
      </c>
      <c r="VJY1794" s="62">
        <v>53131609</v>
      </c>
      <c r="VJZ1794" s="62">
        <v>53131609</v>
      </c>
      <c r="VKA1794" s="62">
        <v>53131609</v>
      </c>
      <c r="VKB1794" s="62">
        <v>53131609</v>
      </c>
      <c r="VKC1794" s="62">
        <v>53131609</v>
      </c>
      <c r="VKD1794" s="62">
        <v>53131609</v>
      </c>
      <c r="VKE1794" s="62">
        <v>53131609</v>
      </c>
      <c r="VKF1794" s="62">
        <v>53131609</v>
      </c>
      <c r="VKG1794" s="62">
        <v>53131609</v>
      </c>
      <c r="VKH1794" s="62">
        <v>53131609</v>
      </c>
      <c r="VKI1794" s="62">
        <v>53131609</v>
      </c>
      <c r="VKJ1794" s="62">
        <v>53131609</v>
      </c>
      <c r="VKK1794" s="62">
        <v>53131609</v>
      </c>
      <c r="VKL1794" s="62">
        <v>53131609</v>
      </c>
      <c r="VKM1794" s="62">
        <v>53131609</v>
      </c>
      <c r="VKN1794" s="62">
        <v>53131609</v>
      </c>
      <c r="VKO1794" s="62">
        <v>53131609</v>
      </c>
      <c r="VKP1794" s="62">
        <v>53131609</v>
      </c>
      <c r="VKQ1794" s="62">
        <v>53131609</v>
      </c>
      <c r="VKR1794" s="62">
        <v>53131609</v>
      </c>
      <c r="VKS1794" s="62">
        <v>53131609</v>
      </c>
      <c r="VKT1794" s="62">
        <v>53131609</v>
      </c>
      <c r="VKU1794" s="62">
        <v>53131609</v>
      </c>
      <c r="VKV1794" s="62">
        <v>53131609</v>
      </c>
      <c r="VKW1794" s="62">
        <v>53131609</v>
      </c>
      <c r="VKX1794" s="62">
        <v>53131609</v>
      </c>
      <c r="VKY1794" s="62">
        <v>53131609</v>
      </c>
      <c r="VKZ1794" s="62">
        <v>53131609</v>
      </c>
      <c r="VLA1794" s="62">
        <v>53131609</v>
      </c>
      <c r="VLB1794" s="62">
        <v>53131609</v>
      </c>
      <c r="VLC1794" s="62">
        <v>53131609</v>
      </c>
      <c r="VLD1794" s="62">
        <v>53131609</v>
      </c>
      <c r="VLE1794" s="62">
        <v>53131609</v>
      </c>
      <c r="VLF1794" s="62">
        <v>53131609</v>
      </c>
      <c r="VLG1794" s="62">
        <v>53131609</v>
      </c>
      <c r="VLH1794" s="62">
        <v>53131609</v>
      </c>
      <c r="VLI1794" s="62">
        <v>53131609</v>
      </c>
      <c r="VLJ1794" s="62">
        <v>53131609</v>
      </c>
      <c r="VLK1794" s="62">
        <v>53131609</v>
      </c>
      <c r="VLL1794" s="62">
        <v>53131609</v>
      </c>
      <c r="VLM1794" s="62">
        <v>53131609</v>
      </c>
      <c r="VLN1794" s="62">
        <v>53131609</v>
      </c>
      <c r="VLO1794" s="62">
        <v>53131609</v>
      </c>
      <c r="VLP1794" s="62">
        <v>53131609</v>
      </c>
      <c r="VLQ1794" s="62">
        <v>53131609</v>
      </c>
      <c r="VLR1794" s="62">
        <v>53131609</v>
      </c>
      <c r="VLS1794" s="62">
        <v>53131609</v>
      </c>
      <c r="VLT1794" s="62">
        <v>53131609</v>
      </c>
      <c r="VLU1794" s="62">
        <v>53131609</v>
      </c>
      <c r="VLV1794" s="62">
        <v>53131609</v>
      </c>
      <c r="VLW1794" s="62">
        <v>53131609</v>
      </c>
      <c r="VLX1794" s="62">
        <v>53131609</v>
      </c>
      <c r="VLY1794" s="62">
        <v>53131609</v>
      </c>
      <c r="VLZ1794" s="62">
        <v>53131609</v>
      </c>
      <c r="VMA1794" s="62">
        <v>53131609</v>
      </c>
      <c r="VMB1794" s="62">
        <v>53131609</v>
      </c>
      <c r="VMC1794" s="62">
        <v>53131609</v>
      </c>
      <c r="VMD1794" s="62">
        <v>53131609</v>
      </c>
      <c r="VME1794" s="62">
        <v>53131609</v>
      </c>
      <c r="VMF1794" s="62">
        <v>53131609</v>
      </c>
      <c r="VMG1794" s="62">
        <v>53131609</v>
      </c>
      <c r="VMH1794" s="62">
        <v>53131609</v>
      </c>
      <c r="VMI1794" s="62">
        <v>53131609</v>
      </c>
      <c r="VMJ1794" s="62">
        <v>53131609</v>
      </c>
      <c r="VMK1794" s="62">
        <v>53131609</v>
      </c>
      <c r="VML1794" s="62">
        <v>53131609</v>
      </c>
      <c r="VMM1794" s="62">
        <v>53131609</v>
      </c>
      <c r="VMN1794" s="62">
        <v>53131609</v>
      </c>
      <c r="VMO1794" s="62">
        <v>53131609</v>
      </c>
      <c r="VMP1794" s="62">
        <v>53131609</v>
      </c>
      <c r="VMQ1794" s="62">
        <v>53131609</v>
      </c>
      <c r="VMR1794" s="62">
        <v>53131609</v>
      </c>
      <c r="VMS1794" s="62">
        <v>53131609</v>
      </c>
      <c r="VMT1794" s="62">
        <v>53131609</v>
      </c>
      <c r="VMU1794" s="62">
        <v>53131609</v>
      </c>
      <c r="VMV1794" s="62">
        <v>53131609</v>
      </c>
      <c r="VMW1794" s="62">
        <v>53131609</v>
      </c>
      <c r="VMX1794" s="62">
        <v>53131609</v>
      </c>
      <c r="VMY1794" s="62">
        <v>53131609</v>
      </c>
      <c r="VMZ1794" s="62">
        <v>53131609</v>
      </c>
      <c r="VNA1794" s="62">
        <v>53131609</v>
      </c>
      <c r="VNB1794" s="62">
        <v>53131609</v>
      </c>
      <c r="VNC1794" s="62">
        <v>53131609</v>
      </c>
      <c r="VND1794" s="62">
        <v>53131609</v>
      </c>
      <c r="VNE1794" s="62">
        <v>53131609</v>
      </c>
      <c r="VNF1794" s="62">
        <v>53131609</v>
      </c>
      <c r="VNG1794" s="62">
        <v>53131609</v>
      </c>
      <c r="VNH1794" s="62">
        <v>53131609</v>
      </c>
      <c r="VNI1794" s="62">
        <v>53131609</v>
      </c>
      <c r="VNJ1794" s="62">
        <v>53131609</v>
      </c>
      <c r="VNK1794" s="62">
        <v>53131609</v>
      </c>
      <c r="VNL1794" s="62">
        <v>53131609</v>
      </c>
      <c r="VNM1794" s="62">
        <v>53131609</v>
      </c>
      <c r="VNN1794" s="62">
        <v>53131609</v>
      </c>
      <c r="VNO1794" s="62">
        <v>53131609</v>
      </c>
      <c r="VNP1794" s="62">
        <v>53131609</v>
      </c>
      <c r="VNQ1794" s="62">
        <v>53131609</v>
      </c>
      <c r="VNR1794" s="62">
        <v>53131609</v>
      </c>
      <c r="VNS1794" s="62">
        <v>53131609</v>
      </c>
      <c r="VNT1794" s="62">
        <v>53131609</v>
      </c>
      <c r="VNU1794" s="62">
        <v>53131609</v>
      </c>
      <c r="VNV1794" s="62">
        <v>53131609</v>
      </c>
      <c r="VNW1794" s="62">
        <v>53131609</v>
      </c>
      <c r="VNX1794" s="62">
        <v>53131609</v>
      </c>
      <c r="VNY1794" s="62">
        <v>53131609</v>
      </c>
      <c r="VNZ1794" s="62">
        <v>53131609</v>
      </c>
      <c r="VOA1794" s="62">
        <v>53131609</v>
      </c>
      <c r="VOB1794" s="62">
        <v>53131609</v>
      </c>
      <c r="VOC1794" s="62">
        <v>53131609</v>
      </c>
      <c r="VOD1794" s="62">
        <v>53131609</v>
      </c>
      <c r="VOE1794" s="62">
        <v>53131609</v>
      </c>
      <c r="VOF1794" s="62">
        <v>53131609</v>
      </c>
      <c r="VOG1794" s="62">
        <v>53131609</v>
      </c>
      <c r="VOH1794" s="62">
        <v>53131609</v>
      </c>
      <c r="VOI1794" s="62">
        <v>53131609</v>
      </c>
      <c r="VOJ1794" s="62">
        <v>53131609</v>
      </c>
      <c r="VOK1794" s="62">
        <v>53131609</v>
      </c>
      <c r="VOL1794" s="62">
        <v>53131609</v>
      </c>
      <c r="VOM1794" s="62">
        <v>53131609</v>
      </c>
      <c r="VON1794" s="62">
        <v>53131609</v>
      </c>
      <c r="VOO1794" s="62">
        <v>53131609</v>
      </c>
      <c r="VOP1794" s="62">
        <v>53131609</v>
      </c>
      <c r="VOQ1794" s="62">
        <v>53131609</v>
      </c>
      <c r="VOR1794" s="62">
        <v>53131609</v>
      </c>
      <c r="VOS1794" s="62">
        <v>53131609</v>
      </c>
      <c r="VOT1794" s="62">
        <v>53131609</v>
      </c>
      <c r="VOU1794" s="62">
        <v>53131609</v>
      </c>
      <c r="VOV1794" s="62">
        <v>53131609</v>
      </c>
      <c r="VOW1794" s="62">
        <v>53131609</v>
      </c>
      <c r="VOX1794" s="62">
        <v>53131609</v>
      </c>
      <c r="VOY1794" s="62">
        <v>53131609</v>
      </c>
      <c r="VOZ1794" s="62">
        <v>53131609</v>
      </c>
      <c r="VPA1794" s="62">
        <v>53131609</v>
      </c>
      <c r="VPB1794" s="62">
        <v>53131609</v>
      </c>
      <c r="VPC1794" s="62">
        <v>53131609</v>
      </c>
      <c r="VPD1794" s="62">
        <v>53131609</v>
      </c>
      <c r="VPE1794" s="62">
        <v>53131609</v>
      </c>
      <c r="VPF1794" s="62">
        <v>53131609</v>
      </c>
      <c r="VPG1794" s="62">
        <v>53131609</v>
      </c>
      <c r="VPH1794" s="62">
        <v>53131609</v>
      </c>
      <c r="VPI1794" s="62">
        <v>53131609</v>
      </c>
      <c r="VPJ1794" s="62">
        <v>53131609</v>
      </c>
      <c r="VPK1794" s="62">
        <v>53131609</v>
      </c>
      <c r="VPL1794" s="62">
        <v>53131609</v>
      </c>
      <c r="VPM1794" s="62">
        <v>53131609</v>
      </c>
      <c r="VPN1794" s="62">
        <v>53131609</v>
      </c>
      <c r="VPO1794" s="62">
        <v>53131609</v>
      </c>
      <c r="VPP1794" s="62">
        <v>53131609</v>
      </c>
      <c r="VPQ1794" s="62">
        <v>53131609</v>
      </c>
      <c r="VPR1794" s="62">
        <v>53131609</v>
      </c>
      <c r="VPS1794" s="62">
        <v>53131609</v>
      </c>
      <c r="VPT1794" s="62">
        <v>53131609</v>
      </c>
      <c r="VPU1794" s="62">
        <v>53131609</v>
      </c>
      <c r="VPV1794" s="62">
        <v>53131609</v>
      </c>
      <c r="VPW1794" s="62">
        <v>53131609</v>
      </c>
      <c r="VPX1794" s="62">
        <v>53131609</v>
      </c>
      <c r="VPY1794" s="62">
        <v>53131609</v>
      </c>
      <c r="VPZ1794" s="62">
        <v>53131609</v>
      </c>
      <c r="VQA1794" s="62">
        <v>53131609</v>
      </c>
      <c r="VQB1794" s="62">
        <v>53131609</v>
      </c>
      <c r="VQC1794" s="62">
        <v>53131609</v>
      </c>
      <c r="VQD1794" s="62">
        <v>53131609</v>
      </c>
      <c r="VQE1794" s="62">
        <v>53131609</v>
      </c>
      <c r="VQF1794" s="62">
        <v>53131609</v>
      </c>
      <c r="VQG1794" s="62">
        <v>53131609</v>
      </c>
      <c r="VQH1794" s="62">
        <v>53131609</v>
      </c>
      <c r="VQI1794" s="62">
        <v>53131609</v>
      </c>
      <c r="VQJ1794" s="62">
        <v>53131609</v>
      </c>
      <c r="VQK1794" s="62">
        <v>53131609</v>
      </c>
      <c r="VQL1794" s="62">
        <v>53131609</v>
      </c>
      <c r="VQM1794" s="62">
        <v>53131609</v>
      </c>
      <c r="VQN1794" s="62">
        <v>53131609</v>
      </c>
      <c r="VQO1794" s="62">
        <v>53131609</v>
      </c>
      <c r="VQP1794" s="62">
        <v>53131609</v>
      </c>
      <c r="VQQ1794" s="62">
        <v>53131609</v>
      </c>
      <c r="VQR1794" s="62">
        <v>53131609</v>
      </c>
      <c r="VQS1794" s="62">
        <v>53131609</v>
      </c>
      <c r="VQT1794" s="62">
        <v>53131609</v>
      </c>
      <c r="VQU1794" s="62">
        <v>53131609</v>
      </c>
      <c r="VQV1794" s="62">
        <v>53131609</v>
      </c>
      <c r="VQW1794" s="62">
        <v>53131609</v>
      </c>
      <c r="VQX1794" s="62">
        <v>53131609</v>
      </c>
      <c r="VQY1794" s="62">
        <v>53131609</v>
      </c>
      <c r="VQZ1794" s="62">
        <v>53131609</v>
      </c>
      <c r="VRA1794" s="62">
        <v>53131609</v>
      </c>
      <c r="VRB1794" s="62">
        <v>53131609</v>
      </c>
      <c r="VRC1794" s="62">
        <v>53131609</v>
      </c>
      <c r="VRD1794" s="62">
        <v>53131609</v>
      </c>
      <c r="VRE1794" s="62">
        <v>53131609</v>
      </c>
      <c r="VRF1794" s="62">
        <v>53131609</v>
      </c>
      <c r="VRG1794" s="62">
        <v>53131609</v>
      </c>
      <c r="VRH1794" s="62">
        <v>53131609</v>
      </c>
      <c r="VRI1794" s="62">
        <v>53131609</v>
      </c>
      <c r="VRJ1794" s="62">
        <v>53131609</v>
      </c>
      <c r="VRK1794" s="62">
        <v>53131609</v>
      </c>
      <c r="VRL1794" s="62">
        <v>53131609</v>
      </c>
      <c r="VRM1794" s="62">
        <v>53131609</v>
      </c>
      <c r="VRN1794" s="62">
        <v>53131609</v>
      </c>
      <c r="VRO1794" s="62">
        <v>53131609</v>
      </c>
      <c r="VRP1794" s="62">
        <v>53131609</v>
      </c>
      <c r="VRQ1794" s="62">
        <v>53131609</v>
      </c>
      <c r="VRR1794" s="62">
        <v>53131609</v>
      </c>
      <c r="VRS1794" s="62">
        <v>53131609</v>
      </c>
      <c r="VRT1794" s="62">
        <v>53131609</v>
      </c>
      <c r="VRU1794" s="62">
        <v>53131609</v>
      </c>
      <c r="VRV1794" s="62">
        <v>53131609</v>
      </c>
      <c r="VRW1794" s="62">
        <v>53131609</v>
      </c>
      <c r="VRX1794" s="62">
        <v>53131609</v>
      </c>
      <c r="VRY1794" s="62">
        <v>53131609</v>
      </c>
      <c r="VRZ1794" s="62">
        <v>53131609</v>
      </c>
      <c r="VSA1794" s="62">
        <v>53131609</v>
      </c>
      <c r="VSB1794" s="62">
        <v>53131609</v>
      </c>
      <c r="VSC1794" s="62">
        <v>53131609</v>
      </c>
      <c r="VSD1794" s="62">
        <v>53131609</v>
      </c>
      <c r="VSE1794" s="62">
        <v>53131609</v>
      </c>
      <c r="VSF1794" s="62">
        <v>53131609</v>
      </c>
      <c r="VSG1794" s="62">
        <v>53131609</v>
      </c>
      <c r="VSH1794" s="62">
        <v>53131609</v>
      </c>
      <c r="VSI1794" s="62">
        <v>53131609</v>
      </c>
      <c r="VSJ1794" s="62">
        <v>53131609</v>
      </c>
      <c r="VSK1794" s="62">
        <v>53131609</v>
      </c>
      <c r="VSL1794" s="62">
        <v>53131609</v>
      </c>
      <c r="VSM1794" s="62">
        <v>53131609</v>
      </c>
      <c r="VSN1794" s="62">
        <v>53131609</v>
      </c>
      <c r="VSO1794" s="62">
        <v>53131609</v>
      </c>
      <c r="VSP1794" s="62">
        <v>53131609</v>
      </c>
      <c r="VSQ1794" s="62">
        <v>53131609</v>
      </c>
      <c r="VSR1794" s="62">
        <v>53131609</v>
      </c>
      <c r="VSS1794" s="62">
        <v>53131609</v>
      </c>
      <c r="VST1794" s="62">
        <v>53131609</v>
      </c>
      <c r="VSU1794" s="62">
        <v>53131609</v>
      </c>
      <c r="VSV1794" s="62">
        <v>53131609</v>
      </c>
      <c r="VSW1794" s="62">
        <v>53131609</v>
      </c>
      <c r="VSX1794" s="62">
        <v>53131609</v>
      </c>
      <c r="VSY1794" s="62">
        <v>53131609</v>
      </c>
      <c r="VSZ1794" s="62">
        <v>53131609</v>
      </c>
      <c r="VTA1794" s="62">
        <v>53131609</v>
      </c>
      <c r="VTB1794" s="62">
        <v>53131609</v>
      </c>
      <c r="VTC1794" s="62">
        <v>53131609</v>
      </c>
      <c r="VTD1794" s="62">
        <v>53131609</v>
      </c>
      <c r="VTE1794" s="62">
        <v>53131609</v>
      </c>
      <c r="VTF1794" s="62">
        <v>53131609</v>
      </c>
      <c r="VTG1794" s="62">
        <v>53131609</v>
      </c>
      <c r="VTH1794" s="62">
        <v>53131609</v>
      </c>
      <c r="VTI1794" s="62">
        <v>53131609</v>
      </c>
      <c r="VTJ1794" s="62">
        <v>53131609</v>
      </c>
      <c r="VTK1794" s="62">
        <v>53131609</v>
      </c>
      <c r="VTL1794" s="62">
        <v>53131609</v>
      </c>
      <c r="VTM1794" s="62">
        <v>53131609</v>
      </c>
      <c r="VTN1794" s="62">
        <v>53131609</v>
      </c>
      <c r="VTO1794" s="62">
        <v>53131609</v>
      </c>
      <c r="VTP1794" s="62">
        <v>53131609</v>
      </c>
      <c r="VTQ1794" s="62">
        <v>53131609</v>
      </c>
      <c r="VTR1794" s="62">
        <v>53131609</v>
      </c>
      <c r="VTS1794" s="62">
        <v>53131609</v>
      </c>
      <c r="VTT1794" s="62">
        <v>53131609</v>
      </c>
      <c r="VTU1794" s="62">
        <v>53131609</v>
      </c>
      <c r="VTV1794" s="62">
        <v>53131609</v>
      </c>
      <c r="VTW1794" s="62">
        <v>53131609</v>
      </c>
      <c r="VTX1794" s="62">
        <v>53131609</v>
      </c>
      <c r="VTY1794" s="62">
        <v>53131609</v>
      </c>
      <c r="VTZ1794" s="62">
        <v>53131609</v>
      </c>
      <c r="VUA1794" s="62">
        <v>53131609</v>
      </c>
      <c r="VUB1794" s="62">
        <v>53131609</v>
      </c>
      <c r="VUC1794" s="62">
        <v>53131609</v>
      </c>
      <c r="VUD1794" s="62">
        <v>53131609</v>
      </c>
      <c r="VUE1794" s="62">
        <v>53131609</v>
      </c>
      <c r="VUF1794" s="62">
        <v>53131609</v>
      </c>
      <c r="VUG1794" s="62">
        <v>53131609</v>
      </c>
      <c r="VUH1794" s="62">
        <v>53131609</v>
      </c>
      <c r="VUI1794" s="62">
        <v>53131609</v>
      </c>
      <c r="VUJ1794" s="62">
        <v>53131609</v>
      </c>
      <c r="VUK1794" s="62">
        <v>53131609</v>
      </c>
      <c r="VUL1794" s="62">
        <v>53131609</v>
      </c>
      <c r="VUM1794" s="62">
        <v>53131609</v>
      </c>
      <c r="VUN1794" s="62">
        <v>53131609</v>
      </c>
      <c r="VUO1794" s="62">
        <v>53131609</v>
      </c>
      <c r="VUP1794" s="62">
        <v>53131609</v>
      </c>
      <c r="VUQ1794" s="62">
        <v>53131609</v>
      </c>
      <c r="VUR1794" s="62">
        <v>53131609</v>
      </c>
      <c r="VUS1794" s="62">
        <v>53131609</v>
      </c>
      <c r="VUT1794" s="62">
        <v>53131609</v>
      </c>
      <c r="VUU1794" s="62">
        <v>53131609</v>
      </c>
      <c r="VUV1794" s="62">
        <v>53131609</v>
      </c>
      <c r="VUW1794" s="62">
        <v>53131609</v>
      </c>
      <c r="VUX1794" s="62">
        <v>53131609</v>
      </c>
      <c r="VUY1794" s="62">
        <v>53131609</v>
      </c>
      <c r="VUZ1794" s="62">
        <v>53131609</v>
      </c>
      <c r="VVA1794" s="62">
        <v>53131609</v>
      </c>
      <c r="VVB1794" s="62">
        <v>53131609</v>
      </c>
      <c r="VVC1794" s="62">
        <v>53131609</v>
      </c>
      <c r="VVD1794" s="62">
        <v>53131609</v>
      </c>
      <c r="VVE1794" s="62">
        <v>53131609</v>
      </c>
      <c r="VVF1794" s="62">
        <v>53131609</v>
      </c>
      <c r="VVG1794" s="62">
        <v>53131609</v>
      </c>
      <c r="VVH1794" s="62">
        <v>53131609</v>
      </c>
      <c r="VVI1794" s="62">
        <v>53131609</v>
      </c>
      <c r="VVJ1794" s="62">
        <v>53131609</v>
      </c>
      <c r="VVK1794" s="62">
        <v>53131609</v>
      </c>
      <c r="VVL1794" s="62">
        <v>53131609</v>
      </c>
      <c r="VVM1794" s="62">
        <v>53131609</v>
      </c>
      <c r="VVN1794" s="62">
        <v>53131609</v>
      </c>
      <c r="VVO1794" s="62">
        <v>53131609</v>
      </c>
      <c r="VVP1794" s="62">
        <v>53131609</v>
      </c>
      <c r="VVQ1794" s="62">
        <v>53131609</v>
      </c>
      <c r="VVR1794" s="62">
        <v>53131609</v>
      </c>
      <c r="VVS1794" s="62">
        <v>53131609</v>
      </c>
      <c r="VVT1794" s="62">
        <v>53131609</v>
      </c>
      <c r="VVU1794" s="62">
        <v>53131609</v>
      </c>
      <c r="VVV1794" s="62">
        <v>53131609</v>
      </c>
      <c r="VVW1794" s="62">
        <v>53131609</v>
      </c>
      <c r="VVX1794" s="62">
        <v>53131609</v>
      </c>
      <c r="VVY1794" s="62">
        <v>53131609</v>
      </c>
      <c r="VVZ1794" s="62">
        <v>53131609</v>
      </c>
      <c r="VWA1794" s="62">
        <v>53131609</v>
      </c>
      <c r="VWB1794" s="62">
        <v>53131609</v>
      </c>
      <c r="VWC1794" s="62">
        <v>53131609</v>
      </c>
      <c r="VWD1794" s="62">
        <v>53131609</v>
      </c>
      <c r="VWE1794" s="62">
        <v>53131609</v>
      </c>
      <c r="VWF1794" s="62">
        <v>53131609</v>
      </c>
      <c r="VWG1794" s="62">
        <v>53131609</v>
      </c>
      <c r="VWH1794" s="62">
        <v>53131609</v>
      </c>
      <c r="VWI1794" s="62">
        <v>53131609</v>
      </c>
      <c r="VWJ1794" s="62">
        <v>53131609</v>
      </c>
      <c r="VWK1794" s="62">
        <v>53131609</v>
      </c>
      <c r="VWL1794" s="62">
        <v>53131609</v>
      </c>
      <c r="VWM1794" s="62">
        <v>53131609</v>
      </c>
      <c r="VWN1794" s="62">
        <v>53131609</v>
      </c>
      <c r="VWO1794" s="62">
        <v>53131609</v>
      </c>
      <c r="VWP1794" s="62">
        <v>53131609</v>
      </c>
      <c r="VWQ1794" s="62">
        <v>53131609</v>
      </c>
      <c r="VWR1794" s="62">
        <v>53131609</v>
      </c>
      <c r="VWS1794" s="62">
        <v>53131609</v>
      </c>
      <c r="VWT1794" s="62">
        <v>53131609</v>
      </c>
      <c r="VWU1794" s="62">
        <v>53131609</v>
      </c>
      <c r="VWV1794" s="62">
        <v>53131609</v>
      </c>
      <c r="VWW1794" s="62">
        <v>53131609</v>
      </c>
      <c r="VWX1794" s="62">
        <v>53131609</v>
      </c>
      <c r="VWY1794" s="62">
        <v>53131609</v>
      </c>
      <c r="VWZ1794" s="62">
        <v>53131609</v>
      </c>
      <c r="VXA1794" s="62">
        <v>53131609</v>
      </c>
      <c r="VXB1794" s="62">
        <v>53131609</v>
      </c>
      <c r="VXC1794" s="62">
        <v>53131609</v>
      </c>
      <c r="VXD1794" s="62">
        <v>53131609</v>
      </c>
      <c r="VXE1794" s="62">
        <v>53131609</v>
      </c>
      <c r="VXF1794" s="62">
        <v>53131609</v>
      </c>
      <c r="VXG1794" s="62">
        <v>53131609</v>
      </c>
      <c r="VXH1794" s="62">
        <v>53131609</v>
      </c>
      <c r="VXI1794" s="62">
        <v>53131609</v>
      </c>
      <c r="VXJ1794" s="62">
        <v>53131609</v>
      </c>
      <c r="VXK1794" s="62">
        <v>53131609</v>
      </c>
      <c r="VXL1794" s="62">
        <v>53131609</v>
      </c>
      <c r="VXM1794" s="62">
        <v>53131609</v>
      </c>
      <c r="VXN1794" s="62">
        <v>53131609</v>
      </c>
      <c r="VXO1794" s="62">
        <v>53131609</v>
      </c>
      <c r="VXP1794" s="62">
        <v>53131609</v>
      </c>
      <c r="VXQ1794" s="62">
        <v>53131609</v>
      </c>
      <c r="VXR1794" s="62">
        <v>53131609</v>
      </c>
      <c r="VXS1794" s="62">
        <v>53131609</v>
      </c>
      <c r="VXT1794" s="62">
        <v>53131609</v>
      </c>
      <c r="VXU1794" s="62">
        <v>53131609</v>
      </c>
      <c r="VXV1794" s="62">
        <v>53131609</v>
      </c>
      <c r="VXW1794" s="62">
        <v>53131609</v>
      </c>
      <c r="VXX1794" s="62">
        <v>53131609</v>
      </c>
      <c r="VXY1794" s="62">
        <v>53131609</v>
      </c>
      <c r="VXZ1794" s="62">
        <v>53131609</v>
      </c>
      <c r="VYA1794" s="62">
        <v>53131609</v>
      </c>
      <c r="VYB1794" s="62">
        <v>53131609</v>
      </c>
      <c r="VYC1794" s="62">
        <v>53131609</v>
      </c>
      <c r="VYD1794" s="62">
        <v>53131609</v>
      </c>
      <c r="VYE1794" s="62">
        <v>53131609</v>
      </c>
      <c r="VYF1794" s="62">
        <v>53131609</v>
      </c>
      <c r="VYG1794" s="62">
        <v>53131609</v>
      </c>
      <c r="VYH1794" s="62">
        <v>53131609</v>
      </c>
      <c r="VYI1794" s="62">
        <v>53131609</v>
      </c>
      <c r="VYJ1794" s="62">
        <v>53131609</v>
      </c>
      <c r="VYK1794" s="62">
        <v>53131609</v>
      </c>
      <c r="VYL1794" s="62">
        <v>53131609</v>
      </c>
      <c r="VYM1794" s="62">
        <v>53131609</v>
      </c>
      <c r="VYN1794" s="62">
        <v>53131609</v>
      </c>
      <c r="VYO1794" s="62">
        <v>53131609</v>
      </c>
      <c r="VYP1794" s="62">
        <v>53131609</v>
      </c>
      <c r="VYQ1794" s="62">
        <v>53131609</v>
      </c>
      <c r="VYR1794" s="62">
        <v>53131609</v>
      </c>
      <c r="VYS1794" s="62">
        <v>53131609</v>
      </c>
      <c r="VYT1794" s="62">
        <v>53131609</v>
      </c>
      <c r="VYU1794" s="62">
        <v>53131609</v>
      </c>
      <c r="VYV1794" s="62">
        <v>53131609</v>
      </c>
      <c r="VYW1794" s="62">
        <v>53131609</v>
      </c>
      <c r="VYX1794" s="62">
        <v>53131609</v>
      </c>
      <c r="VYY1794" s="62">
        <v>53131609</v>
      </c>
      <c r="VYZ1794" s="62">
        <v>53131609</v>
      </c>
      <c r="VZA1794" s="62">
        <v>53131609</v>
      </c>
      <c r="VZB1794" s="62">
        <v>53131609</v>
      </c>
      <c r="VZC1794" s="62">
        <v>53131609</v>
      </c>
      <c r="VZD1794" s="62">
        <v>53131609</v>
      </c>
      <c r="VZE1794" s="62">
        <v>53131609</v>
      </c>
      <c r="VZF1794" s="62">
        <v>53131609</v>
      </c>
      <c r="VZG1794" s="62">
        <v>53131609</v>
      </c>
      <c r="VZH1794" s="62">
        <v>53131609</v>
      </c>
      <c r="VZI1794" s="62">
        <v>53131609</v>
      </c>
      <c r="VZJ1794" s="62">
        <v>53131609</v>
      </c>
      <c r="VZK1794" s="62">
        <v>53131609</v>
      </c>
      <c r="VZL1794" s="62">
        <v>53131609</v>
      </c>
      <c r="VZM1794" s="62">
        <v>53131609</v>
      </c>
      <c r="VZN1794" s="62">
        <v>53131609</v>
      </c>
      <c r="VZO1794" s="62">
        <v>53131609</v>
      </c>
      <c r="VZP1794" s="62">
        <v>53131609</v>
      </c>
      <c r="VZQ1794" s="62">
        <v>53131609</v>
      </c>
      <c r="VZR1794" s="62">
        <v>53131609</v>
      </c>
      <c r="VZS1794" s="62">
        <v>53131609</v>
      </c>
      <c r="VZT1794" s="62">
        <v>53131609</v>
      </c>
      <c r="VZU1794" s="62">
        <v>53131609</v>
      </c>
      <c r="VZV1794" s="62">
        <v>53131609</v>
      </c>
      <c r="VZW1794" s="62">
        <v>53131609</v>
      </c>
      <c r="VZX1794" s="62">
        <v>53131609</v>
      </c>
      <c r="VZY1794" s="62">
        <v>53131609</v>
      </c>
      <c r="VZZ1794" s="62">
        <v>53131609</v>
      </c>
      <c r="WAA1794" s="62">
        <v>53131609</v>
      </c>
      <c r="WAB1794" s="62">
        <v>53131609</v>
      </c>
      <c r="WAC1794" s="62">
        <v>53131609</v>
      </c>
      <c r="WAD1794" s="62">
        <v>53131609</v>
      </c>
      <c r="WAE1794" s="62">
        <v>53131609</v>
      </c>
      <c r="WAF1794" s="62">
        <v>53131609</v>
      </c>
      <c r="WAG1794" s="62">
        <v>53131609</v>
      </c>
      <c r="WAH1794" s="62">
        <v>53131609</v>
      </c>
      <c r="WAI1794" s="62">
        <v>53131609</v>
      </c>
      <c r="WAJ1794" s="62">
        <v>53131609</v>
      </c>
      <c r="WAK1794" s="62">
        <v>53131609</v>
      </c>
      <c r="WAL1794" s="62">
        <v>53131609</v>
      </c>
      <c r="WAM1794" s="62">
        <v>53131609</v>
      </c>
      <c r="WAN1794" s="62">
        <v>53131609</v>
      </c>
      <c r="WAO1794" s="62">
        <v>53131609</v>
      </c>
      <c r="WAP1794" s="62">
        <v>53131609</v>
      </c>
      <c r="WAQ1794" s="62">
        <v>53131609</v>
      </c>
      <c r="WAR1794" s="62">
        <v>53131609</v>
      </c>
      <c r="WAS1794" s="62">
        <v>53131609</v>
      </c>
      <c r="WAT1794" s="62">
        <v>53131609</v>
      </c>
      <c r="WAU1794" s="62">
        <v>53131609</v>
      </c>
      <c r="WAV1794" s="62">
        <v>53131609</v>
      </c>
      <c r="WAW1794" s="62">
        <v>53131609</v>
      </c>
      <c r="WAX1794" s="62">
        <v>53131609</v>
      </c>
      <c r="WAY1794" s="62">
        <v>53131609</v>
      </c>
      <c r="WAZ1794" s="62">
        <v>53131609</v>
      </c>
      <c r="WBA1794" s="62">
        <v>53131609</v>
      </c>
      <c r="WBB1794" s="62">
        <v>53131609</v>
      </c>
      <c r="WBC1794" s="62">
        <v>53131609</v>
      </c>
      <c r="WBD1794" s="62">
        <v>53131609</v>
      </c>
      <c r="WBE1794" s="62">
        <v>53131609</v>
      </c>
      <c r="WBF1794" s="62">
        <v>53131609</v>
      </c>
      <c r="WBG1794" s="62">
        <v>53131609</v>
      </c>
      <c r="WBH1794" s="62">
        <v>53131609</v>
      </c>
      <c r="WBI1794" s="62">
        <v>53131609</v>
      </c>
      <c r="WBJ1794" s="62">
        <v>53131609</v>
      </c>
      <c r="WBK1794" s="62">
        <v>53131609</v>
      </c>
      <c r="WBL1794" s="62">
        <v>53131609</v>
      </c>
      <c r="WBM1794" s="62">
        <v>53131609</v>
      </c>
      <c r="WBN1794" s="62">
        <v>53131609</v>
      </c>
      <c r="WBO1794" s="62">
        <v>53131609</v>
      </c>
      <c r="WBP1794" s="62">
        <v>53131609</v>
      </c>
      <c r="WBQ1794" s="62">
        <v>53131609</v>
      </c>
      <c r="WBR1794" s="62">
        <v>53131609</v>
      </c>
      <c r="WBS1794" s="62">
        <v>53131609</v>
      </c>
      <c r="WBT1794" s="62">
        <v>53131609</v>
      </c>
      <c r="WBU1794" s="62">
        <v>53131609</v>
      </c>
      <c r="WBV1794" s="62">
        <v>53131609</v>
      </c>
      <c r="WBW1794" s="62">
        <v>53131609</v>
      </c>
      <c r="WBX1794" s="62">
        <v>53131609</v>
      </c>
      <c r="WBY1794" s="62">
        <v>53131609</v>
      </c>
      <c r="WBZ1794" s="62">
        <v>53131609</v>
      </c>
      <c r="WCA1794" s="62">
        <v>53131609</v>
      </c>
      <c r="WCB1794" s="62">
        <v>53131609</v>
      </c>
      <c r="WCC1794" s="62">
        <v>53131609</v>
      </c>
      <c r="WCD1794" s="62">
        <v>53131609</v>
      </c>
      <c r="WCE1794" s="62">
        <v>53131609</v>
      </c>
      <c r="WCF1794" s="62">
        <v>53131609</v>
      </c>
      <c r="WCG1794" s="62">
        <v>53131609</v>
      </c>
      <c r="WCH1794" s="62">
        <v>53131609</v>
      </c>
      <c r="WCI1794" s="62">
        <v>53131609</v>
      </c>
      <c r="WCJ1794" s="62">
        <v>53131609</v>
      </c>
      <c r="WCK1794" s="62">
        <v>53131609</v>
      </c>
      <c r="WCL1794" s="62">
        <v>53131609</v>
      </c>
      <c r="WCM1794" s="62">
        <v>53131609</v>
      </c>
      <c r="WCN1794" s="62">
        <v>53131609</v>
      </c>
      <c r="WCO1794" s="62">
        <v>53131609</v>
      </c>
      <c r="WCP1794" s="62">
        <v>53131609</v>
      </c>
      <c r="WCQ1794" s="62">
        <v>53131609</v>
      </c>
      <c r="WCR1794" s="62">
        <v>53131609</v>
      </c>
      <c r="WCS1794" s="62">
        <v>53131609</v>
      </c>
      <c r="WCT1794" s="62">
        <v>53131609</v>
      </c>
      <c r="WCU1794" s="62">
        <v>53131609</v>
      </c>
      <c r="WCV1794" s="62">
        <v>53131609</v>
      </c>
      <c r="WCW1794" s="62">
        <v>53131609</v>
      </c>
      <c r="WCX1794" s="62">
        <v>53131609</v>
      </c>
      <c r="WCY1794" s="62">
        <v>53131609</v>
      </c>
      <c r="WCZ1794" s="62">
        <v>53131609</v>
      </c>
      <c r="WDA1794" s="62">
        <v>53131609</v>
      </c>
      <c r="WDB1794" s="62">
        <v>53131609</v>
      </c>
      <c r="WDC1794" s="62">
        <v>53131609</v>
      </c>
      <c r="WDD1794" s="62">
        <v>53131609</v>
      </c>
      <c r="WDE1794" s="62">
        <v>53131609</v>
      </c>
      <c r="WDF1794" s="62">
        <v>53131609</v>
      </c>
      <c r="WDG1794" s="62">
        <v>53131609</v>
      </c>
      <c r="WDH1794" s="62">
        <v>53131609</v>
      </c>
      <c r="WDI1794" s="62">
        <v>53131609</v>
      </c>
      <c r="WDJ1794" s="62">
        <v>53131609</v>
      </c>
      <c r="WDK1794" s="62">
        <v>53131609</v>
      </c>
      <c r="WDL1794" s="62">
        <v>53131609</v>
      </c>
      <c r="WDM1794" s="62">
        <v>53131609</v>
      </c>
      <c r="WDN1794" s="62">
        <v>53131609</v>
      </c>
      <c r="WDO1794" s="62">
        <v>53131609</v>
      </c>
      <c r="WDP1794" s="62">
        <v>53131609</v>
      </c>
      <c r="WDQ1794" s="62">
        <v>53131609</v>
      </c>
      <c r="WDR1794" s="62">
        <v>53131609</v>
      </c>
      <c r="WDS1794" s="62">
        <v>53131609</v>
      </c>
      <c r="WDT1794" s="62">
        <v>53131609</v>
      </c>
      <c r="WDU1794" s="62">
        <v>53131609</v>
      </c>
      <c r="WDV1794" s="62">
        <v>53131609</v>
      </c>
      <c r="WDW1794" s="62">
        <v>53131609</v>
      </c>
      <c r="WDX1794" s="62">
        <v>53131609</v>
      </c>
      <c r="WDY1794" s="62">
        <v>53131609</v>
      </c>
      <c r="WDZ1794" s="62">
        <v>53131609</v>
      </c>
      <c r="WEA1794" s="62">
        <v>53131609</v>
      </c>
      <c r="WEB1794" s="62">
        <v>53131609</v>
      </c>
      <c r="WEC1794" s="62">
        <v>53131609</v>
      </c>
      <c r="WED1794" s="62">
        <v>53131609</v>
      </c>
      <c r="WEE1794" s="62">
        <v>53131609</v>
      </c>
      <c r="WEF1794" s="62">
        <v>53131609</v>
      </c>
      <c r="WEG1794" s="62">
        <v>53131609</v>
      </c>
      <c r="WEH1794" s="62">
        <v>53131609</v>
      </c>
      <c r="WEI1794" s="62">
        <v>53131609</v>
      </c>
      <c r="WEJ1794" s="62">
        <v>53131609</v>
      </c>
      <c r="WEK1794" s="62">
        <v>53131609</v>
      </c>
      <c r="WEL1794" s="62">
        <v>53131609</v>
      </c>
      <c r="WEM1794" s="62">
        <v>53131609</v>
      </c>
      <c r="WEN1794" s="62">
        <v>53131609</v>
      </c>
      <c r="WEO1794" s="62">
        <v>53131609</v>
      </c>
      <c r="WEP1794" s="62">
        <v>53131609</v>
      </c>
      <c r="WEQ1794" s="62">
        <v>53131609</v>
      </c>
      <c r="WER1794" s="62">
        <v>53131609</v>
      </c>
      <c r="WES1794" s="62">
        <v>53131609</v>
      </c>
      <c r="WET1794" s="62">
        <v>53131609</v>
      </c>
      <c r="WEU1794" s="62">
        <v>53131609</v>
      </c>
      <c r="WEV1794" s="62">
        <v>53131609</v>
      </c>
      <c r="WEW1794" s="62">
        <v>53131609</v>
      </c>
      <c r="WEX1794" s="62">
        <v>53131609</v>
      </c>
      <c r="WEY1794" s="62">
        <v>53131609</v>
      </c>
      <c r="WEZ1794" s="62">
        <v>53131609</v>
      </c>
      <c r="WFA1794" s="62">
        <v>53131609</v>
      </c>
      <c r="WFB1794" s="62">
        <v>53131609</v>
      </c>
      <c r="WFC1794" s="62">
        <v>53131609</v>
      </c>
      <c r="WFD1794" s="62">
        <v>53131609</v>
      </c>
      <c r="WFE1794" s="62">
        <v>53131609</v>
      </c>
      <c r="WFF1794" s="62">
        <v>53131609</v>
      </c>
      <c r="WFG1794" s="62">
        <v>53131609</v>
      </c>
      <c r="WFH1794" s="62">
        <v>53131609</v>
      </c>
      <c r="WFI1794" s="62">
        <v>53131609</v>
      </c>
      <c r="WFJ1794" s="62">
        <v>53131609</v>
      </c>
      <c r="WFK1794" s="62">
        <v>53131609</v>
      </c>
      <c r="WFL1794" s="62">
        <v>53131609</v>
      </c>
      <c r="WFM1794" s="62">
        <v>53131609</v>
      </c>
      <c r="WFN1794" s="62">
        <v>53131609</v>
      </c>
      <c r="WFO1794" s="62">
        <v>53131609</v>
      </c>
      <c r="WFP1794" s="62">
        <v>53131609</v>
      </c>
      <c r="WFQ1794" s="62">
        <v>53131609</v>
      </c>
      <c r="WFR1794" s="62">
        <v>53131609</v>
      </c>
      <c r="WFS1794" s="62">
        <v>53131609</v>
      </c>
      <c r="WFT1794" s="62">
        <v>53131609</v>
      </c>
      <c r="WFU1794" s="62">
        <v>53131609</v>
      </c>
      <c r="WFV1794" s="62">
        <v>53131609</v>
      </c>
      <c r="WFW1794" s="62">
        <v>53131609</v>
      </c>
      <c r="WFX1794" s="62">
        <v>53131609</v>
      </c>
      <c r="WFY1794" s="62">
        <v>53131609</v>
      </c>
      <c r="WFZ1794" s="62">
        <v>53131609</v>
      </c>
      <c r="WGA1794" s="62">
        <v>53131609</v>
      </c>
      <c r="WGB1794" s="62">
        <v>53131609</v>
      </c>
      <c r="WGC1794" s="62">
        <v>53131609</v>
      </c>
      <c r="WGD1794" s="62">
        <v>53131609</v>
      </c>
      <c r="WGE1794" s="62">
        <v>53131609</v>
      </c>
      <c r="WGF1794" s="62">
        <v>53131609</v>
      </c>
      <c r="WGG1794" s="62">
        <v>53131609</v>
      </c>
      <c r="WGH1794" s="62">
        <v>53131609</v>
      </c>
      <c r="WGI1794" s="62">
        <v>53131609</v>
      </c>
      <c r="WGJ1794" s="62">
        <v>53131609</v>
      </c>
      <c r="WGK1794" s="62">
        <v>53131609</v>
      </c>
      <c r="WGL1794" s="62">
        <v>53131609</v>
      </c>
      <c r="WGM1794" s="62">
        <v>53131609</v>
      </c>
      <c r="WGN1794" s="62">
        <v>53131609</v>
      </c>
      <c r="WGO1794" s="62">
        <v>53131609</v>
      </c>
      <c r="WGP1794" s="62">
        <v>53131609</v>
      </c>
      <c r="WGQ1794" s="62">
        <v>53131609</v>
      </c>
      <c r="WGR1794" s="62">
        <v>53131609</v>
      </c>
      <c r="WGS1794" s="62">
        <v>53131609</v>
      </c>
      <c r="WGT1794" s="62">
        <v>53131609</v>
      </c>
      <c r="WGU1794" s="62">
        <v>53131609</v>
      </c>
      <c r="WGV1794" s="62">
        <v>53131609</v>
      </c>
      <c r="WGW1794" s="62">
        <v>53131609</v>
      </c>
      <c r="WGX1794" s="62">
        <v>53131609</v>
      </c>
      <c r="WGY1794" s="62">
        <v>53131609</v>
      </c>
      <c r="WGZ1794" s="62">
        <v>53131609</v>
      </c>
      <c r="WHA1794" s="62">
        <v>53131609</v>
      </c>
      <c r="WHB1794" s="62">
        <v>53131609</v>
      </c>
      <c r="WHC1794" s="62">
        <v>53131609</v>
      </c>
      <c r="WHD1794" s="62">
        <v>53131609</v>
      </c>
      <c r="WHE1794" s="62">
        <v>53131609</v>
      </c>
      <c r="WHF1794" s="62">
        <v>53131609</v>
      </c>
      <c r="WHG1794" s="62">
        <v>53131609</v>
      </c>
      <c r="WHH1794" s="62">
        <v>53131609</v>
      </c>
      <c r="WHI1794" s="62">
        <v>53131609</v>
      </c>
      <c r="WHJ1794" s="62">
        <v>53131609</v>
      </c>
      <c r="WHK1794" s="62">
        <v>53131609</v>
      </c>
      <c r="WHL1794" s="62">
        <v>53131609</v>
      </c>
      <c r="WHM1794" s="62">
        <v>53131609</v>
      </c>
      <c r="WHN1794" s="62">
        <v>53131609</v>
      </c>
      <c r="WHO1794" s="62">
        <v>53131609</v>
      </c>
      <c r="WHP1794" s="62">
        <v>53131609</v>
      </c>
      <c r="WHQ1794" s="62">
        <v>53131609</v>
      </c>
      <c r="WHR1794" s="62">
        <v>53131609</v>
      </c>
      <c r="WHS1794" s="62">
        <v>53131609</v>
      </c>
      <c r="WHT1794" s="62">
        <v>53131609</v>
      </c>
      <c r="WHU1794" s="62">
        <v>53131609</v>
      </c>
      <c r="WHV1794" s="62">
        <v>53131609</v>
      </c>
      <c r="WHW1794" s="62">
        <v>53131609</v>
      </c>
      <c r="WHX1794" s="62">
        <v>53131609</v>
      </c>
      <c r="WHY1794" s="62">
        <v>53131609</v>
      </c>
      <c r="WHZ1794" s="62">
        <v>53131609</v>
      </c>
      <c r="WIA1794" s="62">
        <v>53131609</v>
      </c>
      <c r="WIB1794" s="62">
        <v>53131609</v>
      </c>
      <c r="WIC1794" s="62">
        <v>53131609</v>
      </c>
      <c r="WID1794" s="62">
        <v>53131609</v>
      </c>
      <c r="WIE1794" s="62">
        <v>53131609</v>
      </c>
      <c r="WIF1794" s="62">
        <v>53131609</v>
      </c>
      <c r="WIG1794" s="62">
        <v>53131609</v>
      </c>
      <c r="WIH1794" s="62">
        <v>53131609</v>
      </c>
      <c r="WII1794" s="62">
        <v>53131609</v>
      </c>
      <c r="WIJ1794" s="62">
        <v>53131609</v>
      </c>
      <c r="WIK1794" s="62">
        <v>53131609</v>
      </c>
      <c r="WIL1794" s="62">
        <v>53131609</v>
      </c>
      <c r="WIM1794" s="62">
        <v>53131609</v>
      </c>
      <c r="WIN1794" s="62">
        <v>53131609</v>
      </c>
      <c r="WIO1794" s="62">
        <v>53131609</v>
      </c>
      <c r="WIP1794" s="62">
        <v>53131609</v>
      </c>
      <c r="WIQ1794" s="62">
        <v>53131609</v>
      </c>
      <c r="WIR1794" s="62">
        <v>53131609</v>
      </c>
      <c r="WIS1794" s="62">
        <v>53131609</v>
      </c>
      <c r="WIT1794" s="62">
        <v>53131609</v>
      </c>
      <c r="WIU1794" s="62">
        <v>53131609</v>
      </c>
      <c r="WIV1794" s="62">
        <v>53131609</v>
      </c>
      <c r="WIW1794" s="62">
        <v>53131609</v>
      </c>
      <c r="WIX1794" s="62">
        <v>53131609</v>
      </c>
      <c r="WIY1794" s="62">
        <v>53131609</v>
      </c>
      <c r="WIZ1794" s="62">
        <v>53131609</v>
      </c>
      <c r="WJA1794" s="62">
        <v>53131609</v>
      </c>
      <c r="WJB1794" s="62">
        <v>53131609</v>
      </c>
      <c r="WJC1794" s="62">
        <v>53131609</v>
      </c>
      <c r="WJD1794" s="62">
        <v>53131609</v>
      </c>
      <c r="WJE1794" s="62">
        <v>53131609</v>
      </c>
      <c r="WJF1794" s="62">
        <v>53131609</v>
      </c>
      <c r="WJG1794" s="62">
        <v>53131609</v>
      </c>
      <c r="WJH1794" s="62">
        <v>53131609</v>
      </c>
      <c r="WJI1794" s="62">
        <v>53131609</v>
      </c>
      <c r="WJJ1794" s="62">
        <v>53131609</v>
      </c>
      <c r="WJK1794" s="62">
        <v>53131609</v>
      </c>
      <c r="WJL1794" s="62">
        <v>53131609</v>
      </c>
      <c r="WJM1794" s="62">
        <v>53131609</v>
      </c>
      <c r="WJN1794" s="62">
        <v>53131609</v>
      </c>
      <c r="WJO1794" s="62">
        <v>53131609</v>
      </c>
      <c r="WJP1794" s="62">
        <v>53131609</v>
      </c>
      <c r="WJQ1794" s="62">
        <v>53131609</v>
      </c>
      <c r="WJR1794" s="62">
        <v>53131609</v>
      </c>
      <c r="WJS1794" s="62">
        <v>53131609</v>
      </c>
      <c r="WJT1794" s="62">
        <v>53131609</v>
      </c>
      <c r="WJU1794" s="62">
        <v>53131609</v>
      </c>
      <c r="WJV1794" s="62">
        <v>53131609</v>
      </c>
      <c r="WJW1794" s="62">
        <v>53131609</v>
      </c>
      <c r="WJX1794" s="62">
        <v>53131609</v>
      </c>
      <c r="WJY1794" s="62">
        <v>53131609</v>
      </c>
      <c r="WJZ1794" s="62">
        <v>53131609</v>
      </c>
      <c r="WKA1794" s="62">
        <v>53131609</v>
      </c>
      <c r="WKB1794" s="62">
        <v>53131609</v>
      </c>
      <c r="WKC1794" s="62">
        <v>53131609</v>
      </c>
      <c r="WKD1794" s="62">
        <v>53131609</v>
      </c>
      <c r="WKE1794" s="62">
        <v>53131609</v>
      </c>
      <c r="WKF1794" s="62">
        <v>53131609</v>
      </c>
      <c r="WKG1794" s="62">
        <v>53131609</v>
      </c>
      <c r="WKH1794" s="62">
        <v>53131609</v>
      </c>
      <c r="WKI1794" s="62">
        <v>53131609</v>
      </c>
      <c r="WKJ1794" s="62">
        <v>53131609</v>
      </c>
      <c r="WKK1794" s="62">
        <v>53131609</v>
      </c>
      <c r="WKL1794" s="62">
        <v>53131609</v>
      </c>
      <c r="WKM1794" s="62">
        <v>53131609</v>
      </c>
      <c r="WKN1794" s="62">
        <v>53131609</v>
      </c>
      <c r="WKO1794" s="62">
        <v>53131609</v>
      </c>
      <c r="WKP1794" s="62">
        <v>53131609</v>
      </c>
      <c r="WKQ1794" s="62">
        <v>53131609</v>
      </c>
      <c r="WKR1794" s="62">
        <v>53131609</v>
      </c>
      <c r="WKS1794" s="62">
        <v>53131609</v>
      </c>
      <c r="WKT1794" s="62">
        <v>53131609</v>
      </c>
      <c r="WKU1794" s="62">
        <v>53131609</v>
      </c>
      <c r="WKV1794" s="62">
        <v>53131609</v>
      </c>
      <c r="WKW1794" s="62">
        <v>53131609</v>
      </c>
      <c r="WKX1794" s="62">
        <v>53131609</v>
      </c>
      <c r="WKY1794" s="62">
        <v>53131609</v>
      </c>
      <c r="WKZ1794" s="62">
        <v>53131609</v>
      </c>
      <c r="WLA1794" s="62">
        <v>53131609</v>
      </c>
      <c r="WLB1794" s="62">
        <v>53131609</v>
      </c>
      <c r="WLC1794" s="62">
        <v>53131609</v>
      </c>
      <c r="WLD1794" s="62">
        <v>53131609</v>
      </c>
      <c r="WLE1794" s="62">
        <v>53131609</v>
      </c>
      <c r="WLF1794" s="62">
        <v>53131609</v>
      </c>
      <c r="WLG1794" s="62">
        <v>53131609</v>
      </c>
      <c r="WLH1794" s="62">
        <v>53131609</v>
      </c>
      <c r="WLI1794" s="62">
        <v>53131609</v>
      </c>
      <c r="WLJ1794" s="62">
        <v>53131609</v>
      </c>
      <c r="WLK1794" s="62">
        <v>53131609</v>
      </c>
      <c r="WLL1794" s="62">
        <v>53131609</v>
      </c>
      <c r="WLM1794" s="62">
        <v>53131609</v>
      </c>
      <c r="WLN1794" s="62">
        <v>53131609</v>
      </c>
      <c r="WLO1794" s="62">
        <v>53131609</v>
      </c>
      <c r="WLP1794" s="62">
        <v>53131609</v>
      </c>
      <c r="WLQ1794" s="62">
        <v>53131609</v>
      </c>
      <c r="WLR1794" s="62">
        <v>53131609</v>
      </c>
      <c r="WLS1794" s="62">
        <v>53131609</v>
      </c>
      <c r="WLT1794" s="62">
        <v>53131609</v>
      </c>
      <c r="WLU1794" s="62">
        <v>53131609</v>
      </c>
      <c r="WLV1794" s="62">
        <v>53131609</v>
      </c>
      <c r="WLW1794" s="62">
        <v>53131609</v>
      </c>
      <c r="WLX1794" s="62">
        <v>53131609</v>
      </c>
      <c r="WLY1794" s="62">
        <v>53131609</v>
      </c>
      <c r="WLZ1794" s="62">
        <v>53131609</v>
      </c>
      <c r="WMA1794" s="62">
        <v>53131609</v>
      </c>
      <c r="WMB1794" s="62">
        <v>53131609</v>
      </c>
      <c r="WMC1794" s="62">
        <v>53131609</v>
      </c>
      <c r="WMD1794" s="62">
        <v>53131609</v>
      </c>
      <c r="WME1794" s="62">
        <v>53131609</v>
      </c>
      <c r="WMF1794" s="62">
        <v>53131609</v>
      </c>
      <c r="WMG1794" s="62">
        <v>53131609</v>
      </c>
      <c r="WMH1794" s="62">
        <v>53131609</v>
      </c>
      <c r="WMI1794" s="62">
        <v>53131609</v>
      </c>
      <c r="WMJ1794" s="62">
        <v>53131609</v>
      </c>
      <c r="WMK1794" s="62">
        <v>53131609</v>
      </c>
      <c r="WML1794" s="62">
        <v>53131609</v>
      </c>
      <c r="WMM1794" s="62">
        <v>53131609</v>
      </c>
      <c r="WMN1794" s="62">
        <v>53131609</v>
      </c>
      <c r="WMO1794" s="62">
        <v>53131609</v>
      </c>
      <c r="WMP1794" s="62">
        <v>53131609</v>
      </c>
      <c r="WMQ1794" s="62">
        <v>53131609</v>
      </c>
      <c r="WMR1794" s="62">
        <v>53131609</v>
      </c>
      <c r="WMS1794" s="62">
        <v>53131609</v>
      </c>
      <c r="WMT1794" s="62">
        <v>53131609</v>
      </c>
      <c r="WMU1794" s="62">
        <v>53131609</v>
      </c>
      <c r="WMV1794" s="62">
        <v>53131609</v>
      </c>
      <c r="WMW1794" s="62">
        <v>53131609</v>
      </c>
      <c r="WMX1794" s="62">
        <v>53131609</v>
      </c>
      <c r="WMY1794" s="62">
        <v>53131609</v>
      </c>
      <c r="WMZ1794" s="62">
        <v>53131609</v>
      </c>
      <c r="WNA1794" s="62">
        <v>53131609</v>
      </c>
      <c r="WNB1794" s="62">
        <v>53131609</v>
      </c>
      <c r="WNC1794" s="62">
        <v>53131609</v>
      </c>
      <c r="WND1794" s="62">
        <v>53131609</v>
      </c>
      <c r="WNE1794" s="62">
        <v>53131609</v>
      </c>
      <c r="WNF1794" s="62">
        <v>53131609</v>
      </c>
      <c r="WNG1794" s="62">
        <v>53131609</v>
      </c>
      <c r="WNH1794" s="62">
        <v>53131609</v>
      </c>
      <c r="WNI1794" s="62">
        <v>53131609</v>
      </c>
      <c r="WNJ1794" s="62">
        <v>53131609</v>
      </c>
      <c r="WNK1794" s="62">
        <v>53131609</v>
      </c>
      <c r="WNL1794" s="62">
        <v>53131609</v>
      </c>
      <c r="WNM1794" s="62">
        <v>53131609</v>
      </c>
      <c r="WNN1794" s="62">
        <v>53131609</v>
      </c>
      <c r="WNO1794" s="62">
        <v>53131609</v>
      </c>
      <c r="WNP1794" s="62">
        <v>53131609</v>
      </c>
      <c r="WNQ1794" s="62">
        <v>53131609</v>
      </c>
      <c r="WNR1794" s="62">
        <v>53131609</v>
      </c>
      <c r="WNS1794" s="62">
        <v>53131609</v>
      </c>
      <c r="WNT1794" s="62">
        <v>53131609</v>
      </c>
      <c r="WNU1794" s="62">
        <v>53131609</v>
      </c>
      <c r="WNV1794" s="62">
        <v>53131609</v>
      </c>
      <c r="WNW1794" s="62">
        <v>53131609</v>
      </c>
      <c r="WNX1794" s="62">
        <v>53131609</v>
      </c>
      <c r="WNY1794" s="62">
        <v>53131609</v>
      </c>
      <c r="WNZ1794" s="62">
        <v>53131609</v>
      </c>
      <c r="WOA1794" s="62">
        <v>53131609</v>
      </c>
      <c r="WOB1794" s="62">
        <v>53131609</v>
      </c>
      <c r="WOC1794" s="62">
        <v>53131609</v>
      </c>
      <c r="WOD1794" s="62">
        <v>53131609</v>
      </c>
      <c r="WOE1794" s="62">
        <v>53131609</v>
      </c>
      <c r="WOF1794" s="62">
        <v>53131609</v>
      </c>
      <c r="WOG1794" s="62">
        <v>53131609</v>
      </c>
      <c r="WOH1794" s="62">
        <v>53131609</v>
      </c>
      <c r="WOI1794" s="62">
        <v>53131609</v>
      </c>
      <c r="WOJ1794" s="62">
        <v>53131609</v>
      </c>
      <c r="WOK1794" s="62">
        <v>53131609</v>
      </c>
      <c r="WOL1794" s="62">
        <v>53131609</v>
      </c>
      <c r="WOM1794" s="62">
        <v>53131609</v>
      </c>
      <c r="WON1794" s="62">
        <v>53131609</v>
      </c>
      <c r="WOO1794" s="62">
        <v>53131609</v>
      </c>
      <c r="WOP1794" s="62">
        <v>53131609</v>
      </c>
      <c r="WOQ1794" s="62">
        <v>53131609</v>
      </c>
      <c r="WOR1794" s="62">
        <v>53131609</v>
      </c>
      <c r="WOS1794" s="62">
        <v>53131609</v>
      </c>
      <c r="WOT1794" s="62">
        <v>53131609</v>
      </c>
      <c r="WOU1794" s="62">
        <v>53131609</v>
      </c>
      <c r="WOV1794" s="62">
        <v>53131609</v>
      </c>
      <c r="WOW1794" s="62">
        <v>53131609</v>
      </c>
      <c r="WOX1794" s="62">
        <v>53131609</v>
      </c>
      <c r="WOY1794" s="62">
        <v>53131609</v>
      </c>
      <c r="WOZ1794" s="62">
        <v>53131609</v>
      </c>
      <c r="WPA1794" s="62">
        <v>53131609</v>
      </c>
      <c r="WPB1794" s="62">
        <v>53131609</v>
      </c>
      <c r="WPC1794" s="62">
        <v>53131609</v>
      </c>
      <c r="WPD1794" s="62">
        <v>53131609</v>
      </c>
      <c r="WPE1794" s="62">
        <v>53131609</v>
      </c>
      <c r="WPF1794" s="62">
        <v>53131609</v>
      </c>
      <c r="WPG1794" s="62">
        <v>53131609</v>
      </c>
      <c r="WPH1794" s="62">
        <v>53131609</v>
      </c>
      <c r="WPI1794" s="62">
        <v>53131609</v>
      </c>
      <c r="WPJ1794" s="62">
        <v>53131609</v>
      </c>
      <c r="WPK1794" s="62">
        <v>53131609</v>
      </c>
      <c r="WPL1794" s="62">
        <v>53131609</v>
      </c>
      <c r="WPM1794" s="62">
        <v>53131609</v>
      </c>
      <c r="WPN1794" s="62">
        <v>53131609</v>
      </c>
      <c r="WPO1794" s="62">
        <v>53131609</v>
      </c>
      <c r="WPP1794" s="62">
        <v>53131609</v>
      </c>
      <c r="WPQ1794" s="62">
        <v>53131609</v>
      </c>
      <c r="WPR1794" s="62">
        <v>53131609</v>
      </c>
      <c r="WPS1794" s="62">
        <v>53131609</v>
      </c>
      <c r="WPT1794" s="62">
        <v>53131609</v>
      </c>
      <c r="WPU1794" s="62">
        <v>53131609</v>
      </c>
      <c r="WPV1794" s="62">
        <v>53131609</v>
      </c>
      <c r="WPW1794" s="62">
        <v>53131609</v>
      </c>
      <c r="WPX1794" s="62">
        <v>53131609</v>
      </c>
      <c r="WPY1794" s="62">
        <v>53131609</v>
      </c>
      <c r="WPZ1794" s="62">
        <v>53131609</v>
      </c>
      <c r="WQA1794" s="62">
        <v>53131609</v>
      </c>
      <c r="WQB1794" s="62">
        <v>53131609</v>
      </c>
      <c r="WQC1794" s="62">
        <v>53131609</v>
      </c>
      <c r="WQD1794" s="62">
        <v>53131609</v>
      </c>
      <c r="WQE1794" s="62">
        <v>53131609</v>
      </c>
      <c r="WQF1794" s="62">
        <v>53131609</v>
      </c>
      <c r="WQG1794" s="62">
        <v>53131609</v>
      </c>
      <c r="WQH1794" s="62">
        <v>53131609</v>
      </c>
      <c r="WQI1794" s="62">
        <v>53131609</v>
      </c>
      <c r="WQJ1794" s="62">
        <v>53131609</v>
      </c>
      <c r="WQK1794" s="62">
        <v>53131609</v>
      </c>
      <c r="WQL1794" s="62">
        <v>53131609</v>
      </c>
      <c r="WQM1794" s="62">
        <v>53131609</v>
      </c>
      <c r="WQN1794" s="62">
        <v>53131609</v>
      </c>
      <c r="WQO1794" s="62">
        <v>53131609</v>
      </c>
      <c r="WQP1794" s="62">
        <v>53131609</v>
      </c>
      <c r="WQQ1794" s="62">
        <v>53131609</v>
      </c>
      <c r="WQR1794" s="62">
        <v>53131609</v>
      </c>
      <c r="WQS1794" s="62">
        <v>53131609</v>
      </c>
      <c r="WQT1794" s="62">
        <v>53131609</v>
      </c>
      <c r="WQU1794" s="62">
        <v>53131609</v>
      </c>
      <c r="WQV1794" s="62">
        <v>53131609</v>
      </c>
      <c r="WQW1794" s="62">
        <v>53131609</v>
      </c>
      <c r="WQX1794" s="62">
        <v>53131609</v>
      </c>
      <c r="WQY1794" s="62">
        <v>53131609</v>
      </c>
      <c r="WQZ1794" s="62">
        <v>53131609</v>
      </c>
      <c r="WRA1794" s="62">
        <v>53131609</v>
      </c>
      <c r="WRB1794" s="62">
        <v>53131609</v>
      </c>
      <c r="WRC1794" s="62">
        <v>53131609</v>
      </c>
      <c r="WRD1794" s="62">
        <v>53131609</v>
      </c>
      <c r="WRE1794" s="62">
        <v>53131609</v>
      </c>
      <c r="WRF1794" s="62">
        <v>53131609</v>
      </c>
      <c r="WRG1794" s="62">
        <v>53131609</v>
      </c>
      <c r="WRH1794" s="62">
        <v>53131609</v>
      </c>
      <c r="WRI1794" s="62">
        <v>53131609</v>
      </c>
      <c r="WRJ1794" s="62">
        <v>53131609</v>
      </c>
      <c r="WRK1794" s="62">
        <v>53131609</v>
      </c>
      <c r="WRL1794" s="62">
        <v>53131609</v>
      </c>
      <c r="WRM1794" s="62">
        <v>53131609</v>
      </c>
      <c r="WRN1794" s="62">
        <v>53131609</v>
      </c>
      <c r="WRO1794" s="62">
        <v>53131609</v>
      </c>
      <c r="WRP1794" s="62">
        <v>53131609</v>
      </c>
      <c r="WRQ1794" s="62">
        <v>53131609</v>
      </c>
      <c r="WRR1794" s="62">
        <v>53131609</v>
      </c>
      <c r="WRS1794" s="62">
        <v>53131609</v>
      </c>
      <c r="WRT1794" s="62">
        <v>53131609</v>
      </c>
      <c r="WRU1794" s="62">
        <v>53131609</v>
      </c>
      <c r="WRV1794" s="62">
        <v>53131609</v>
      </c>
      <c r="WRW1794" s="62">
        <v>53131609</v>
      </c>
      <c r="WRX1794" s="62">
        <v>53131609</v>
      </c>
      <c r="WRY1794" s="62">
        <v>53131609</v>
      </c>
      <c r="WRZ1794" s="62">
        <v>53131609</v>
      </c>
      <c r="WSA1794" s="62">
        <v>53131609</v>
      </c>
      <c r="WSB1794" s="62">
        <v>53131609</v>
      </c>
      <c r="WSC1794" s="62">
        <v>53131609</v>
      </c>
      <c r="WSD1794" s="62">
        <v>53131609</v>
      </c>
      <c r="WSE1794" s="62">
        <v>53131609</v>
      </c>
      <c r="WSF1794" s="62">
        <v>53131609</v>
      </c>
      <c r="WSG1794" s="62">
        <v>53131609</v>
      </c>
      <c r="WSH1794" s="62">
        <v>53131609</v>
      </c>
      <c r="WSI1794" s="62">
        <v>53131609</v>
      </c>
      <c r="WSJ1794" s="62">
        <v>53131609</v>
      </c>
      <c r="WSK1794" s="62">
        <v>53131609</v>
      </c>
      <c r="WSL1794" s="62">
        <v>53131609</v>
      </c>
      <c r="WSM1794" s="62">
        <v>53131609</v>
      </c>
      <c r="WSN1794" s="62">
        <v>53131609</v>
      </c>
      <c r="WSO1794" s="62">
        <v>53131609</v>
      </c>
      <c r="WSP1794" s="62">
        <v>53131609</v>
      </c>
      <c r="WSQ1794" s="62">
        <v>53131609</v>
      </c>
      <c r="WSR1794" s="62">
        <v>53131609</v>
      </c>
      <c r="WSS1794" s="62">
        <v>53131609</v>
      </c>
      <c r="WST1794" s="62">
        <v>53131609</v>
      </c>
      <c r="WSU1794" s="62">
        <v>53131609</v>
      </c>
      <c r="WSV1794" s="62">
        <v>53131609</v>
      </c>
      <c r="WSW1794" s="62">
        <v>53131609</v>
      </c>
      <c r="WSX1794" s="62">
        <v>53131609</v>
      </c>
      <c r="WSY1794" s="62">
        <v>53131609</v>
      </c>
      <c r="WSZ1794" s="62">
        <v>53131609</v>
      </c>
      <c r="WTA1794" s="62">
        <v>53131609</v>
      </c>
      <c r="WTB1794" s="62">
        <v>53131609</v>
      </c>
      <c r="WTC1794" s="62">
        <v>53131609</v>
      </c>
      <c r="WTD1794" s="62">
        <v>53131609</v>
      </c>
      <c r="WTE1794" s="62">
        <v>53131609</v>
      </c>
      <c r="WTF1794" s="62">
        <v>53131609</v>
      </c>
      <c r="WTG1794" s="62">
        <v>53131609</v>
      </c>
      <c r="WTH1794" s="62">
        <v>53131609</v>
      </c>
      <c r="WTI1794" s="62">
        <v>53131609</v>
      </c>
      <c r="WTJ1794" s="62">
        <v>53131609</v>
      </c>
      <c r="WTK1794" s="62">
        <v>53131609</v>
      </c>
      <c r="WTL1794" s="62">
        <v>53131609</v>
      </c>
      <c r="WTM1794" s="62">
        <v>53131609</v>
      </c>
      <c r="WTN1794" s="62">
        <v>53131609</v>
      </c>
      <c r="WTO1794" s="62">
        <v>53131609</v>
      </c>
      <c r="WTP1794" s="62">
        <v>53131609</v>
      </c>
      <c r="WTQ1794" s="62">
        <v>53131609</v>
      </c>
      <c r="WTR1794" s="62">
        <v>53131609</v>
      </c>
      <c r="WTS1794" s="62">
        <v>53131609</v>
      </c>
      <c r="WTT1794" s="62">
        <v>53131609</v>
      </c>
      <c r="WTU1794" s="62">
        <v>53131609</v>
      </c>
      <c r="WTV1794" s="62">
        <v>53131609</v>
      </c>
      <c r="WTW1794" s="62">
        <v>53131609</v>
      </c>
      <c r="WTX1794" s="62">
        <v>53131609</v>
      </c>
      <c r="WTY1794" s="62">
        <v>53131609</v>
      </c>
      <c r="WTZ1794" s="62">
        <v>53131609</v>
      </c>
      <c r="WUA1794" s="62">
        <v>53131609</v>
      </c>
      <c r="WUB1794" s="62">
        <v>53131609</v>
      </c>
      <c r="WUC1794" s="62">
        <v>53131609</v>
      </c>
      <c r="WUD1794" s="62">
        <v>53131609</v>
      </c>
      <c r="WUE1794" s="62">
        <v>53131609</v>
      </c>
      <c r="WUF1794" s="62">
        <v>53131609</v>
      </c>
      <c r="WUG1794" s="62">
        <v>53131609</v>
      </c>
      <c r="WUH1794" s="62">
        <v>53131609</v>
      </c>
      <c r="WUI1794" s="62">
        <v>53131609</v>
      </c>
      <c r="WUJ1794" s="62">
        <v>53131609</v>
      </c>
      <c r="WUK1794" s="62">
        <v>53131609</v>
      </c>
      <c r="WUL1794" s="62">
        <v>53131609</v>
      </c>
      <c r="WUM1794" s="62">
        <v>53131609</v>
      </c>
      <c r="WUN1794" s="62">
        <v>53131609</v>
      </c>
      <c r="WUO1794" s="62">
        <v>53131609</v>
      </c>
      <c r="WUP1794" s="62">
        <v>53131609</v>
      </c>
      <c r="WUQ1794" s="62">
        <v>53131609</v>
      </c>
      <c r="WUR1794" s="62">
        <v>53131609</v>
      </c>
      <c r="WUS1794" s="62">
        <v>53131609</v>
      </c>
      <c r="WUT1794" s="62">
        <v>53131609</v>
      </c>
      <c r="WUU1794" s="62">
        <v>53131609</v>
      </c>
      <c r="WUV1794" s="62">
        <v>53131609</v>
      </c>
      <c r="WUW1794" s="62">
        <v>53131609</v>
      </c>
      <c r="WUX1794" s="62">
        <v>53131609</v>
      </c>
      <c r="WUY1794" s="62">
        <v>53131609</v>
      </c>
      <c r="WUZ1794" s="62">
        <v>53131609</v>
      </c>
      <c r="WVA1794" s="62">
        <v>53131609</v>
      </c>
      <c r="WVB1794" s="62">
        <v>53131609</v>
      </c>
      <c r="WVC1794" s="62">
        <v>53131609</v>
      </c>
      <c r="WVD1794" s="62">
        <v>53131609</v>
      </c>
      <c r="WVE1794" s="62">
        <v>53131609</v>
      </c>
      <c r="WVF1794" s="62">
        <v>53131609</v>
      </c>
      <c r="WVG1794" s="62">
        <v>53131609</v>
      </c>
      <c r="WVH1794" s="62">
        <v>53131609</v>
      </c>
      <c r="WVI1794" s="62">
        <v>53131609</v>
      </c>
      <c r="WVJ1794" s="62">
        <v>53131609</v>
      </c>
      <c r="WVK1794" s="62">
        <v>53131609</v>
      </c>
      <c r="WVL1794" s="62">
        <v>53131609</v>
      </c>
      <c r="WVM1794" s="62">
        <v>53131609</v>
      </c>
      <c r="WVN1794" s="62">
        <v>53131609</v>
      </c>
      <c r="WVO1794" s="62">
        <v>53131609</v>
      </c>
      <c r="WVP1794" s="62">
        <v>53131609</v>
      </c>
      <c r="WVQ1794" s="62">
        <v>53131609</v>
      </c>
      <c r="WVR1794" s="62">
        <v>53131609</v>
      </c>
      <c r="WVS1794" s="62">
        <v>53131609</v>
      </c>
      <c r="WVT1794" s="62">
        <v>53131609</v>
      </c>
      <c r="WVU1794" s="62">
        <v>53131609</v>
      </c>
      <c r="WVV1794" s="62">
        <v>53131609</v>
      </c>
      <c r="WVW1794" s="62">
        <v>53131609</v>
      </c>
      <c r="WVX1794" s="62">
        <v>53131609</v>
      </c>
      <c r="WVY1794" s="62">
        <v>53131609</v>
      </c>
      <c r="WVZ1794" s="62">
        <v>53131609</v>
      </c>
      <c r="WWA1794" s="62">
        <v>53131609</v>
      </c>
      <c r="WWB1794" s="62">
        <v>53131609</v>
      </c>
      <c r="WWC1794" s="62">
        <v>53131609</v>
      </c>
      <c r="WWD1794" s="62">
        <v>53131609</v>
      </c>
      <c r="WWE1794" s="62">
        <v>53131609</v>
      </c>
      <c r="WWF1794" s="62">
        <v>53131609</v>
      </c>
      <c r="WWG1794" s="62">
        <v>53131609</v>
      </c>
      <c r="WWH1794" s="62">
        <v>53131609</v>
      </c>
      <c r="WWI1794" s="62">
        <v>53131609</v>
      </c>
      <c r="WWJ1794" s="62">
        <v>53131609</v>
      </c>
      <c r="WWK1794" s="62">
        <v>53131609</v>
      </c>
      <c r="WWL1794" s="62">
        <v>53131609</v>
      </c>
      <c r="WWM1794" s="62">
        <v>53131609</v>
      </c>
      <c r="WWN1794" s="62">
        <v>53131609</v>
      </c>
      <c r="WWO1794" s="62">
        <v>53131609</v>
      </c>
      <c r="WWP1794" s="62">
        <v>53131609</v>
      </c>
      <c r="WWQ1794" s="62">
        <v>53131609</v>
      </c>
      <c r="WWR1794" s="62">
        <v>53131609</v>
      </c>
      <c r="WWS1794" s="62">
        <v>53131609</v>
      </c>
      <c r="WWT1794" s="62">
        <v>53131609</v>
      </c>
      <c r="WWU1794" s="62">
        <v>53131609</v>
      </c>
      <c r="WWV1794" s="62">
        <v>53131609</v>
      </c>
      <c r="WWW1794" s="62">
        <v>53131609</v>
      </c>
      <c r="WWX1794" s="62">
        <v>53131609</v>
      </c>
      <c r="WWY1794" s="62">
        <v>53131609</v>
      </c>
      <c r="WWZ1794" s="62">
        <v>53131609</v>
      </c>
      <c r="WXA1794" s="62">
        <v>53131609</v>
      </c>
      <c r="WXB1794" s="62">
        <v>53131609</v>
      </c>
      <c r="WXC1794" s="62">
        <v>53131609</v>
      </c>
      <c r="WXD1794" s="62">
        <v>53131609</v>
      </c>
      <c r="WXE1794" s="62">
        <v>53131609</v>
      </c>
      <c r="WXF1794" s="62">
        <v>53131609</v>
      </c>
      <c r="WXG1794" s="62">
        <v>53131609</v>
      </c>
      <c r="WXH1794" s="62">
        <v>53131609</v>
      </c>
      <c r="WXI1794" s="62">
        <v>53131609</v>
      </c>
      <c r="WXJ1794" s="62">
        <v>53131609</v>
      </c>
      <c r="WXK1794" s="62">
        <v>53131609</v>
      </c>
      <c r="WXL1794" s="62">
        <v>53131609</v>
      </c>
      <c r="WXM1794" s="62">
        <v>53131609</v>
      </c>
      <c r="WXN1794" s="62">
        <v>53131609</v>
      </c>
      <c r="WXO1794" s="62">
        <v>53131609</v>
      </c>
      <c r="WXP1794" s="62">
        <v>53131609</v>
      </c>
      <c r="WXQ1794" s="62">
        <v>53131609</v>
      </c>
      <c r="WXR1794" s="62">
        <v>53131609</v>
      </c>
      <c r="WXS1794" s="62">
        <v>53131609</v>
      </c>
      <c r="WXT1794" s="62">
        <v>53131609</v>
      </c>
      <c r="WXU1794" s="62">
        <v>53131609</v>
      </c>
      <c r="WXV1794" s="62">
        <v>53131609</v>
      </c>
      <c r="WXW1794" s="62">
        <v>53131609</v>
      </c>
      <c r="WXX1794" s="62">
        <v>53131609</v>
      </c>
      <c r="WXY1794" s="62">
        <v>53131609</v>
      </c>
      <c r="WXZ1794" s="62">
        <v>53131609</v>
      </c>
      <c r="WYA1794" s="62">
        <v>53131609</v>
      </c>
      <c r="WYB1794" s="62">
        <v>53131609</v>
      </c>
      <c r="WYC1794" s="62">
        <v>53131609</v>
      </c>
      <c r="WYD1794" s="62">
        <v>53131609</v>
      </c>
      <c r="WYE1794" s="62">
        <v>53131609</v>
      </c>
      <c r="WYF1794" s="62">
        <v>53131609</v>
      </c>
      <c r="WYG1794" s="62">
        <v>53131609</v>
      </c>
      <c r="WYH1794" s="62">
        <v>53131609</v>
      </c>
      <c r="WYI1794" s="62">
        <v>53131609</v>
      </c>
      <c r="WYJ1794" s="62">
        <v>53131609</v>
      </c>
      <c r="WYK1794" s="62">
        <v>53131609</v>
      </c>
      <c r="WYL1794" s="62">
        <v>53131609</v>
      </c>
      <c r="WYM1794" s="62">
        <v>53131609</v>
      </c>
      <c r="WYN1794" s="62">
        <v>53131609</v>
      </c>
      <c r="WYO1794" s="62">
        <v>53131609</v>
      </c>
      <c r="WYP1794" s="62">
        <v>53131609</v>
      </c>
      <c r="WYQ1794" s="62">
        <v>53131609</v>
      </c>
      <c r="WYR1794" s="62">
        <v>53131609</v>
      </c>
      <c r="WYS1794" s="62">
        <v>53131609</v>
      </c>
      <c r="WYT1794" s="62">
        <v>53131609</v>
      </c>
      <c r="WYU1794" s="62">
        <v>53131609</v>
      </c>
      <c r="WYV1794" s="62">
        <v>53131609</v>
      </c>
      <c r="WYW1794" s="62">
        <v>53131609</v>
      </c>
      <c r="WYX1794" s="62">
        <v>53131609</v>
      </c>
      <c r="WYY1794" s="62">
        <v>53131609</v>
      </c>
      <c r="WYZ1794" s="62">
        <v>53131609</v>
      </c>
      <c r="WZA1794" s="62">
        <v>53131609</v>
      </c>
      <c r="WZB1794" s="62">
        <v>53131609</v>
      </c>
      <c r="WZC1794" s="62">
        <v>53131609</v>
      </c>
      <c r="WZD1794" s="62">
        <v>53131609</v>
      </c>
      <c r="WZE1794" s="62">
        <v>53131609</v>
      </c>
      <c r="WZF1794" s="62">
        <v>53131609</v>
      </c>
      <c r="WZG1794" s="62">
        <v>53131609</v>
      </c>
      <c r="WZH1794" s="62">
        <v>53131609</v>
      </c>
      <c r="WZI1794" s="62">
        <v>53131609</v>
      </c>
      <c r="WZJ1794" s="62">
        <v>53131609</v>
      </c>
      <c r="WZK1794" s="62">
        <v>53131609</v>
      </c>
      <c r="WZL1794" s="62">
        <v>53131609</v>
      </c>
      <c r="WZM1794" s="62">
        <v>53131609</v>
      </c>
      <c r="WZN1794" s="62">
        <v>53131609</v>
      </c>
      <c r="WZO1794" s="62">
        <v>53131609</v>
      </c>
      <c r="WZP1794" s="62">
        <v>53131609</v>
      </c>
      <c r="WZQ1794" s="62">
        <v>53131609</v>
      </c>
      <c r="WZR1794" s="62">
        <v>53131609</v>
      </c>
      <c r="WZS1794" s="62">
        <v>53131609</v>
      </c>
      <c r="WZT1794" s="62">
        <v>53131609</v>
      </c>
      <c r="WZU1794" s="62">
        <v>53131609</v>
      </c>
      <c r="WZV1794" s="62">
        <v>53131609</v>
      </c>
      <c r="WZW1794" s="62">
        <v>53131609</v>
      </c>
      <c r="WZX1794" s="62">
        <v>53131609</v>
      </c>
      <c r="WZY1794" s="62">
        <v>53131609</v>
      </c>
      <c r="WZZ1794" s="62">
        <v>53131609</v>
      </c>
      <c r="XAA1794" s="62">
        <v>53131609</v>
      </c>
      <c r="XAB1794" s="62">
        <v>53131609</v>
      </c>
      <c r="XAC1794" s="62">
        <v>53131609</v>
      </c>
      <c r="XAD1794" s="62">
        <v>53131609</v>
      </c>
      <c r="XAE1794" s="62">
        <v>53131609</v>
      </c>
      <c r="XAF1794" s="62">
        <v>53131609</v>
      </c>
      <c r="XAG1794" s="62">
        <v>53131609</v>
      </c>
      <c r="XAH1794" s="62">
        <v>53131609</v>
      </c>
      <c r="XAI1794" s="62">
        <v>53131609</v>
      </c>
      <c r="XAJ1794" s="62">
        <v>53131609</v>
      </c>
      <c r="XAK1794" s="62">
        <v>53131609</v>
      </c>
      <c r="XAL1794" s="62">
        <v>53131609</v>
      </c>
      <c r="XAM1794" s="62">
        <v>53131609</v>
      </c>
      <c r="XAN1794" s="62">
        <v>53131609</v>
      </c>
      <c r="XAO1794" s="62">
        <v>53131609</v>
      </c>
      <c r="XAP1794" s="62">
        <v>53131609</v>
      </c>
      <c r="XAQ1794" s="62">
        <v>53131609</v>
      </c>
      <c r="XAR1794" s="62">
        <v>53131609</v>
      </c>
      <c r="XAS1794" s="62">
        <v>53131609</v>
      </c>
      <c r="XAT1794" s="62">
        <v>53131609</v>
      </c>
      <c r="XAU1794" s="62">
        <v>53131609</v>
      </c>
      <c r="XAV1794" s="62">
        <v>53131609</v>
      </c>
      <c r="XAW1794" s="62">
        <v>53131609</v>
      </c>
      <c r="XAX1794" s="62">
        <v>53131609</v>
      </c>
      <c r="XAY1794" s="62">
        <v>53131609</v>
      </c>
      <c r="XAZ1794" s="62">
        <v>53131609</v>
      </c>
      <c r="XBA1794" s="62">
        <v>53131609</v>
      </c>
      <c r="XBB1794" s="62">
        <v>53131609</v>
      </c>
      <c r="XBC1794" s="62">
        <v>53131609</v>
      </c>
      <c r="XBD1794" s="62">
        <v>53131609</v>
      </c>
      <c r="XBE1794" s="62">
        <v>53131609</v>
      </c>
      <c r="XBF1794" s="62">
        <v>53131609</v>
      </c>
      <c r="XBG1794" s="62">
        <v>53131609</v>
      </c>
      <c r="XBH1794" s="62">
        <v>53131609</v>
      </c>
      <c r="XBI1794" s="62">
        <v>53131609</v>
      </c>
      <c r="XBJ1794" s="62">
        <v>53131609</v>
      </c>
      <c r="XBK1794" s="62">
        <v>53131609</v>
      </c>
      <c r="XBL1794" s="62">
        <v>53131609</v>
      </c>
      <c r="XBM1794" s="62">
        <v>53131609</v>
      </c>
      <c r="XBN1794" s="62">
        <v>53131609</v>
      </c>
      <c r="XBO1794" s="62">
        <v>53131609</v>
      </c>
      <c r="XBP1794" s="62">
        <v>53131609</v>
      </c>
      <c r="XBQ1794" s="62">
        <v>53131609</v>
      </c>
      <c r="XBR1794" s="62">
        <v>53131609</v>
      </c>
      <c r="XBS1794" s="62">
        <v>53131609</v>
      </c>
      <c r="XBT1794" s="62">
        <v>53131609</v>
      </c>
      <c r="XBU1794" s="62">
        <v>53131609</v>
      </c>
      <c r="XBV1794" s="62">
        <v>53131609</v>
      </c>
      <c r="XBW1794" s="62">
        <v>53131609</v>
      </c>
      <c r="XBX1794" s="62">
        <v>53131609</v>
      </c>
      <c r="XBY1794" s="62">
        <v>53131609</v>
      </c>
      <c r="XBZ1794" s="62">
        <v>53131609</v>
      </c>
      <c r="XCA1794" s="62">
        <v>53131609</v>
      </c>
      <c r="XCB1794" s="62">
        <v>53131609</v>
      </c>
      <c r="XCC1794" s="62">
        <v>53131609</v>
      </c>
      <c r="XCD1794" s="62">
        <v>53131609</v>
      </c>
      <c r="XCE1794" s="62">
        <v>53131609</v>
      </c>
      <c r="XCF1794" s="62">
        <v>53131609</v>
      </c>
      <c r="XCG1794" s="62">
        <v>53131609</v>
      </c>
      <c r="XCH1794" s="62">
        <v>53131609</v>
      </c>
      <c r="XCI1794" s="62">
        <v>53131609</v>
      </c>
      <c r="XCJ1794" s="62">
        <v>53131609</v>
      </c>
      <c r="XCK1794" s="62">
        <v>53131609</v>
      </c>
      <c r="XCL1794" s="62">
        <v>53131609</v>
      </c>
      <c r="XCM1794" s="62">
        <v>53131609</v>
      </c>
      <c r="XCN1794" s="62">
        <v>53131609</v>
      </c>
      <c r="XCO1794" s="62">
        <v>53131609</v>
      </c>
      <c r="XCP1794" s="62">
        <v>53131609</v>
      </c>
      <c r="XCQ1794" s="62">
        <v>53131609</v>
      </c>
      <c r="XCR1794" s="62">
        <v>53131609</v>
      </c>
      <c r="XCS1794" s="62">
        <v>53131609</v>
      </c>
      <c r="XCT1794" s="62">
        <v>53131609</v>
      </c>
      <c r="XCU1794" s="62">
        <v>53131609</v>
      </c>
      <c r="XCV1794" s="62">
        <v>53131609</v>
      </c>
      <c r="XCW1794" s="62">
        <v>53131609</v>
      </c>
      <c r="XCX1794" s="62">
        <v>53131609</v>
      </c>
      <c r="XCY1794" s="62">
        <v>53131609</v>
      </c>
      <c r="XCZ1794" s="62">
        <v>53131609</v>
      </c>
      <c r="XDA1794" s="62">
        <v>53131609</v>
      </c>
      <c r="XDB1794" s="62">
        <v>53131609</v>
      </c>
      <c r="XDC1794" s="62">
        <v>53131609</v>
      </c>
      <c r="XDD1794" s="62">
        <v>53131609</v>
      </c>
      <c r="XDE1794" s="62">
        <v>53131609</v>
      </c>
      <c r="XDF1794" s="62">
        <v>53131609</v>
      </c>
      <c r="XDG1794" s="62">
        <v>53131609</v>
      </c>
      <c r="XDH1794" s="62">
        <v>53131609</v>
      </c>
      <c r="XDI1794" s="62">
        <v>53131609</v>
      </c>
      <c r="XDJ1794" s="62">
        <v>53131609</v>
      </c>
      <c r="XDK1794" s="62">
        <v>53131609</v>
      </c>
      <c r="XDL1794" s="62">
        <v>53131609</v>
      </c>
      <c r="XDM1794" s="62">
        <v>53131609</v>
      </c>
      <c r="XDN1794" s="62">
        <v>53131609</v>
      </c>
      <c r="XDO1794" s="62">
        <v>53131609</v>
      </c>
      <c r="XDP1794" s="62">
        <v>53131609</v>
      </c>
      <c r="XDQ1794" s="62">
        <v>53131609</v>
      </c>
      <c r="XDR1794" s="62">
        <v>53131609</v>
      </c>
      <c r="XDS1794" s="62">
        <v>53131609</v>
      </c>
      <c r="XDT1794" s="62">
        <v>53131609</v>
      </c>
      <c r="XDU1794" s="62">
        <v>53131609</v>
      </c>
      <c r="XDV1794" s="62">
        <v>53131609</v>
      </c>
      <c r="XDW1794" s="62">
        <v>53131609</v>
      </c>
      <c r="XDX1794" s="62">
        <v>53131609</v>
      </c>
      <c r="XDY1794" s="62">
        <v>53131609</v>
      </c>
      <c r="XDZ1794" s="62">
        <v>53131609</v>
      </c>
      <c r="XEA1794" s="62">
        <v>53131609</v>
      </c>
      <c r="XEB1794" s="62">
        <v>53131609</v>
      </c>
      <c r="XEC1794" s="62">
        <v>53131609</v>
      </c>
      <c r="XED1794" s="62">
        <v>53131609</v>
      </c>
      <c r="XEE1794" s="62">
        <v>53131609</v>
      </c>
      <c r="XEF1794" s="62">
        <v>53131609</v>
      </c>
      <c r="XEG1794" s="62">
        <v>53131609</v>
      </c>
      <c r="XEH1794" s="62">
        <v>53131609</v>
      </c>
      <c r="XEI1794" s="62">
        <v>53131609</v>
      </c>
      <c r="XEJ1794" s="62">
        <v>53131609</v>
      </c>
      <c r="XEK1794" s="62">
        <v>53131609</v>
      </c>
      <c r="XEL1794" s="62">
        <v>53131609</v>
      </c>
      <c r="XEM1794" s="62">
        <v>53131609</v>
      </c>
      <c r="XEN1794" s="62">
        <v>53131609</v>
      </c>
      <c r="XEO1794" s="62">
        <v>53131609</v>
      </c>
      <c r="XEP1794" s="62">
        <v>53131609</v>
      </c>
      <c r="XEQ1794" s="62">
        <v>53131609</v>
      </c>
      <c r="XER1794" s="62">
        <v>53131609</v>
      </c>
      <c r="XES1794" s="62">
        <v>53131609</v>
      </c>
      <c r="XET1794" s="62">
        <v>53131609</v>
      </c>
      <c r="XEU1794" s="62">
        <v>53131609</v>
      </c>
      <c r="XEV1794" s="62">
        <v>53131609</v>
      </c>
      <c r="XEW1794" s="62">
        <v>53131609</v>
      </c>
      <c r="XEX1794" s="62">
        <v>53131609</v>
      </c>
      <c r="XEY1794" s="62">
        <v>53131609</v>
      </c>
      <c r="XEZ1794" s="62">
        <v>53131609</v>
      </c>
      <c r="XFA1794" s="62">
        <v>53131609</v>
      </c>
      <c r="XFB1794" s="62">
        <v>53131609</v>
      </c>
      <c r="XFC1794" s="62">
        <v>53131609</v>
      </c>
      <c r="XFD1794" s="62">
        <v>53131609</v>
      </c>
    </row>
    <row r="1795" spans="1:16384" ht="13.5" customHeight="1" x14ac:dyDescent="0.25">
      <c r="A1795" s="97">
        <v>14111519</v>
      </c>
      <c r="B1795" s="101" t="s">
        <v>19113</v>
      </c>
      <c r="C1795" s="81" t="s">
        <v>1471</v>
      </c>
      <c r="D1795" s="81">
        <v>50</v>
      </c>
      <c r="E1795" s="91">
        <v>1000</v>
      </c>
      <c r="F1795" s="92">
        <f t="shared" ca="1" si="46"/>
        <v>50000</v>
      </c>
      <c r="G1795" s="102"/>
      <c r="H1795" s="102">
        <v>53131609</v>
      </c>
      <c r="I1795" s="102">
        <v>53131609</v>
      </c>
      <c r="J1795" s="102">
        <v>53131609</v>
      </c>
      <c r="K1795" s="102"/>
      <c r="L1795" s="102"/>
      <c r="M1795" s="102"/>
      <c r="N1795" s="106"/>
      <c r="O1795" s="62"/>
      <c r="P1795" s="62"/>
      <c r="Q1795" s="62"/>
      <c r="R1795" s="62"/>
      <c r="S1795" s="62"/>
      <c r="T1795" s="62"/>
      <c r="U1795" s="62"/>
      <c r="V1795" s="62"/>
      <c r="W1795" s="62"/>
      <c r="X1795" s="62"/>
      <c r="Y1795" s="62"/>
      <c r="Z1795" s="62"/>
      <c r="AA1795" s="62"/>
      <c r="AB1795" s="62"/>
      <c r="AC1795" s="62"/>
      <c r="AD1795" s="62"/>
      <c r="AE1795" s="62"/>
      <c r="AF1795" s="62"/>
      <c r="AG1795" s="62"/>
      <c r="AH1795" s="62"/>
      <c r="AI1795" s="62"/>
      <c r="AJ1795" s="62"/>
      <c r="AK1795" s="62"/>
      <c r="AL1795" s="62"/>
      <c r="AM1795" s="62"/>
      <c r="AN1795" s="62">
        <v>53131609</v>
      </c>
      <c r="AO1795" s="62">
        <v>53131609</v>
      </c>
      <c r="AP1795" s="62">
        <v>53131609</v>
      </c>
      <c r="AQ1795" s="62">
        <v>53131609</v>
      </c>
      <c r="AR1795" s="62">
        <v>53131609</v>
      </c>
      <c r="AS1795" s="62">
        <v>53131609</v>
      </c>
      <c r="AT1795" s="62">
        <v>53131609</v>
      </c>
      <c r="AU1795" s="62">
        <v>53131609</v>
      </c>
      <c r="AV1795" s="62">
        <v>53131609</v>
      </c>
      <c r="AW1795" s="62">
        <v>53131609</v>
      </c>
      <c r="AX1795" s="62">
        <v>53131609</v>
      </c>
      <c r="AY1795" s="62">
        <v>53131609</v>
      </c>
      <c r="AZ1795" s="62">
        <v>53131609</v>
      </c>
      <c r="BA1795" s="62">
        <v>53131609</v>
      </c>
      <c r="BB1795" s="62">
        <v>53131609</v>
      </c>
      <c r="BC1795" s="62">
        <v>53131609</v>
      </c>
      <c r="BD1795" s="62">
        <v>53131609</v>
      </c>
      <c r="BE1795" s="62">
        <v>53131609</v>
      </c>
      <c r="BF1795" s="62">
        <v>53131609</v>
      </c>
      <c r="BG1795" s="62">
        <v>53131609</v>
      </c>
      <c r="BH1795" s="62">
        <v>53131609</v>
      </c>
      <c r="BI1795" s="62">
        <v>53131609</v>
      </c>
      <c r="BJ1795" s="62">
        <v>53131609</v>
      </c>
      <c r="BK1795" s="62">
        <v>53131609</v>
      </c>
      <c r="BL1795" s="62">
        <v>53131609</v>
      </c>
      <c r="BM1795" s="62">
        <v>53131609</v>
      </c>
      <c r="BN1795" s="62">
        <v>53131609</v>
      </c>
      <c r="BO1795" s="62">
        <v>53131609</v>
      </c>
      <c r="BP1795" s="62">
        <v>53131609</v>
      </c>
      <c r="BQ1795" s="62">
        <v>53131609</v>
      </c>
      <c r="BR1795" s="62">
        <v>53131609</v>
      </c>
      <c r="BS1795" s="62">
        <v>53131609</v>
      </c>
      <c r="BT1795" s="62">
        <v>53131609</v>
      </c>
      <c r="BU1795" s="62">
        <v>53131609</v>
      </c>
      <c r="BV1795" s="62">
        <v>53131609</v>
      </c>
      <c r="BW1795" s="62">
        <v>53131609</v>
      </c>
      <c r="BX1795" s="62">
        <v>53131609</v>
      </c>
      <c r="BY1795" s="62">
        <v>53131609</v>
      </c>
      <c r="BZ1795" s="62">
        <v>53131609</v>
      </c>
      <c r="CA1795" s="62">
        <v>53131609</v>
      </c>
      <c r="CB1795" s="62">
        <v>53131609</v>
      </c>
      <c r="CC1795" s="62">
        <v>53131609</v>
      </c>
      <c r="CD1795" s="62">
        <v>53131609</v>
      </c>
      <c r="CE1795" s="62">
        <v>53131609</v>
      </c>
      <c r="CF1795" s="62">
        <v>53131609</v>
      </c>
      <c r="CG1795" s="62">
        <v>53131609</v>
      </c>
      <c r="CH1795" s="62">
        <v>53131609</v>
      </c>
      <c r="CI1795" s="62">
        <v>53131609</v>
      </c>
      <c r="CJ1795" s="62">
        <v>53131609</v>
      </c>
      <c r="CK1795" s="62">
        <v>53131609</v>
      </c>
      <c r="CL1795" s="62">
        <v>53131609</v>
      </c>
      <c r="CM1795" s="62">
        <v>53131609</v>
      </c>
      <c r="CN1795" s="62">
        <v>53131609</v>
      </c>
      <c r="CO1795" s="62">
        <v>53131609</v>
      </c>
      <c r="CP1795" s="62">
        <v>53131609</v>
      </c>
      <c r="CQ1795" s="62">
        <v>53131609</v>
      </c>
      <c r="CR1795" s="62">
        <v>53131609</v>
      </c>
      <c r="CS1795" s="62">
        <v>53131609</v>
      </c>
      <c r="CT1795" s="62">
        <v>53131609</v>
      </c>
      <c r="CU1795" s="62">
        <v>53131609</v>
      </c>
      <c r="CV1795" s="62">
        <v>53131609</v>
      </c>
      <c r="CW1795" s="62">
        <v>53131609</v>
      </c>
      <c r="CX1795" s="62">
        <v>53131609</v>
      </c>
      <c r="CY1795" s="62">
        <v>53131609</v>
      </c>
      <c r="CZ1795" s="62">
        <v>53131609</v>
      </c>
      <c r="DA1795" s="62">
        <v>53131609</v>
      </c>
      <c r="DB1795" s="62">
        <v>53131609</v>
      </c>
      <c r="DC1795" s="62">
        <v>53131609</v>
      </c>
      <c r="DD1795" s="62">
        <v>53131609</v>
      </c>
      <c r="DE1795" s="62">
        <v>53131609</v>
      </c>
      <c r="DF1795" s="62">
        <v>53131609</v>
      </c>
      <c r="DG1795" s="62">
        <v>53131609</v>
      </c>
      <c r="DH1795" s="62">
        <v>53131609</v>
      </c>
      <c r="DI1795" s="62">
        <v>53131609</v>
      </c>
      <c r="DJ1795" s="62">
        <v>53131609</v>
      </c>
      <c r="DK1795" s="62">
        <v>53131609</v>
      </c>
      <c r="DL1795" s="62">
        <v>53131609</v>
      </c>
      <c r="DM1795" s="62">
        <v>53131609</v>
      </c>
      <c r="DN1795" s="62">
        <v>53131609</v>
      </c>
      <c r="DO1795" s="62">
        <v>53131609</v>
      </c>
      <c r="DP1795" s="62">
        <v>53131609</v>
      </c>
      <c r="DQ1795" s="62">
        <v>53131609</v>
      </c>
      <c r="DR1795" s="62">
        <v>53131609</v>
      </c>
      <c r="DS1795" s="62">
        <v>53131609</v>
      </c>
      <c r="DT1795" s="62">
        <v>53131609</v>
      </c>
      <c r="DU1795" s="62">
        <v>53131609</v>
      </c>
      <c r="DV1795" s="62">
        <v>53131609</v>
      </c>
      <c r="DW1795" s="62">
        <v>53131609</v>
      </c>
      <c r="DX1795" s="62">
        <v>53131609</v>
      </c>
      <c r="DY1795" s="62">
        <v>53131609</v>
      </c>
      <c r="DZ1795" s="62">
        <v>53131609</v>
      </c>
      <c r="EA1795" s="62">
        <v>53131609</v>
      </c>
      <c r="EB1795" s="62">
        <v>53131609</v>
      </c>
      <c r="EC1795" s="62">
        <v>53131609</v>
      </c>
      <c r="ED1795" s="62">
        <v>53131609</v>
      </c>
      <c r="EE1795" s="62">
        <v>53131609</v>
      </c>
      <c r="EF1795" s="62">
        <v>53131609</v>
      </c>
      <c r="EG1795" s="62">
        <v>53131609</v>
      </c>
      <c r="EH1795" s="62">
        <v>53131609</v>
      </c>
      <c r="EI1795" s="62">
        <v>53131609</v>
      </c>
      <c r="EJ1795" s="62">
        <v>53131609</v>
      </c>
      <c r="EK1795" s="62">
        <v>53131609</v>
      </c>
      <c r="EL1795" s="62">
        <v>53131609</v>
      </c>
      <c r="EM1795" s="62">
        <v>53131609</v>
      </c>
      <c r="EN1795" s="62">
        <v>53131609</v>
      </c>
      <c r="EO1795" s="62">
        <v>53131609</v>
      </c>
      <c r="EP1795" s="62">
        <v>53131609</v>
      </c>
      <c r="EQ1795" s="62">
        <v>53131609</v>
      </c>
      <c r="ER1795" s="62">
        <v>53131609</v>
      </c>
      <c r="ES1795" s="62">
        <v>53131609</v>
      </c>
      <c r="ET1795" s="62">
        <v>53131609</v>
      </c>
      <c r="EU1795" s="62">
        <v>53131609</v>
      </c>
      <c r="EV1795" s="62">
        <v>53131609</v>
      </c>
      <c r="EW1795" s="62">
        <v>53131609</v>
      </c>
      <c r="EX1795" s="62">
        <v>53131609</v>
      </c>
      <c r="EY1795" s="62">
        <v>53131609</v>
      </c>
      <c r="EZ1795" s="62">
        <v>53131609</v>
      </c>
      <c r="FA1795" s="62">
        <v>53131609</v>
      </c>
      <c r="FB1795" s="62">
        <v>53131609</v>
      </c>
      <c r="FC1795" s="62">
        <v>53131609</v>
      </c>
      <c r="FD1795" s="62">
        <v>53131609</v>
      </c>
      <c r="FE1795" s="62">
        <v>53131609</v>
      </c>
      <c r="FF1795" s="62">
        <v>53131609</v>
      </c>
      <c r="FG1795" s="62">
        <v>53131609</v>
      </c>
      <c r="FH1795" s="62">
        <v>53131609</v>
      </c>
      <c r="FI1795" s="62">
        <v>53131609</v>
      </c>
      <c r="FJ1795" s="62">
        <v>53131609</v>
      </c>
      <c r="FK1795" s="62">
        <v>53131609</v>
      </c>
      <c r="FL1795" s="62">
        <v>53131609</v>
      </c>
      <c r="FM1795" s="62">
        <v>53131609</v>
      </c>
      <c r="FN1795" s="62">
        <v>53131609</v>
      </c>
      <c r="FO1795" s="62">
        <v>53131609</v>
      </c>
      <c r="FP1795" s="62">
        <v>53131609</v>
      </c>
      <c r="FQ1795" s="62">
        <v>53131609</v>
      </c>
      <c r="FR1795" s="62">
        <v>53131609</v>
      </c>
      <c r="FS1795" s="62">
        <v>53131609</v>
      </c>
      <c r="FT1795" s="62">
        <v>53131609</v>
      </c>
      <c r="FU1795" s="62">
        <v>53131609</v>
      </c>
      <c r="FV1795" s="62">
        <v>53131609</v>
      </c>
      <c r="FW1795" s="62">
        <v>53131609</v>
      </c>
      <c r="FX1795" s="62">
        <v>53131609</v>
      </c>
      <c r="FY1795" s="62">
        <v>53131609</v>
      </c>
      <c r="FZ1795" s="62">
        <v>53131609</v>
      </c>
      <c r="GA1795" s="62">
        <v>53131609</v>
      </c>
      <c r="GB1795" s="62">
        <v>53131609</v>
      </c>
      <c r="GC1795" s="62">
        <v>53131609</v>
      </c>
      <c r="GD1795" s="62">
        <v>53131609</v>
      </c>
      <c r="GE1795" s="62">
        <v>53131609</v>
      </c>
      <c r="GF1795" s="62">
        <v>53131609</v>
      </c>
      <c r="GG1795" s="62">
        <v>53131609</v>
      </c>
      <c r="GH1795" s="62">
        <v>53131609</v>
      </c>
      <c r="GI1795" s="62">
        <v>53131609</v>
      </c>
      <c r="GJ1795" s="62">
        <v>53131609</v>
      </c>
      <c r="GK1795" s="62">
        <v>53131609</v>
      </c>
      <c r="GL1795" s="62">
        <v>53131609</v>
      </c>
      <c r="GM1795" s="62">
        <v>53131609</v>
      </c>
      <c r="GN1795" s="62">
        <v>53131609</v>
      </c>
      <c r="GO1795" s="62">
        <v>53131609</v>
      </c>
      <c r="GP1795" s="62">
        <v>53131609</v>
      </c>
      <c r="GQ1795" s="62">
        <v>53131609</v>
      </c>
      <c r="GR1795" s="62">
        <v>53131609</v>
      </c>
      <c r="GS1795" s="62">
        <v>53131609</v>
      </c>
      <c r="GT1795" s="62">
        <v>53131609</v>
      </c>
      <c r="GU1795" s="62">
        <v>53131609</v>
      </c>
      <c r="GV1795" s="62">
        <v>53131609</v>
      </c>
      <c r="GW1795" s="62">
        <v>53131609</v>
      </c>
      <c r="GX1795" s="62">
        <v>53131609</v>
      </c>
      <c r="GY1795" s="62">
        <v>53131609</v>
      </c>
      <c r="GZ1795" s="62">
        <v>53131609</v>
      </c>
      <c r="HA1795" s="62">
        <v>53131609</v>
      </c>
      <c r="HB1795" s="62">
        <v>53131609</v>
      </c>
      <c r="HC1795" s="62">
        <v>53131609</v>
      </c>
      <c r="HD1795" s="62">
        <v>53131609</v>
      </c>
      <c r="HE1795" s="62">
        <v>53131609</v>
      </c>
      <c r="HF1795" s="62">
        <v>53131609</v>
      </c>
      <c r="HG1795" s="62">
        <v>53131609</v>
      </c>
      <c r="HH1795" s="62">
        <v>53131609</v>
      </c>
      <c r="HI1795" s="62">
        <v>53131609</v>
      </c>
      <c r="HJ1795" s="62">
        <v>53131609</v>
      </c>
      <c r="HK1795" s="62">
        <v>53131609</v>
      </c>
      <c r="HL1795" s="62">
        <v>53131609</v>
      </c>
      <c r="HM1795" s="62">
        <v>53131609</v>
      </c>
      <c r="HN1795" s="62">
        <v>53131609</v>
      </c>
      <c r="HO1795" s="62">
        <v>53131609</v>
      </c>
      <c r="HP1795" s="62">
        <v>53131609</v>
      </c>
      <c r="HQ1795" s="62">
        <v>53131609</v>
      </c>
      <c r="HR1795" s="62">
        <v>53131609</v>
      </c>
      <c r="HS1795" s="62">
        <v>53131609</v>
      </c>
      <c r="HT1795" s="62">
        <v>53131609</v>
      </c>
      <c r="HU1795" s="62">
        <v>53131609</v>
      </c>
      <c r="HV1795" s="62">
        <v>53131609</v>
      </c>
      <c r="HW1795" s="62">
        <v>53131609</v>
      </c>
      <c r="HX1795" s="62">
        <v>53131609</v>
      </c>
      <c r="HY1795" s="62">
        <v>53131609</v>
      </c>
      <c r="HZ1795" s="62">
        <v>53131609</v>
      </c>
      <c r="IA1795" s="62">
        <v>53131609</v>
      </c>
      <c r="IB1795" s="62">
        <v>53131609</v>
      </c>
      <c r="IC1795" s="62">
        <v>53131609</v>
      </c>
      <c r="ID1795" s="62">
        <v>53131609</v>
      </c>
      <c r="IE1795" s="62">
        <v>53131609</v>
      </c>
      <c r="IF1795" s="62">
        <v>53131609</v>
      </c>
      <c r="IG1795" s="62">
        <v>53131609</v>
      </c>
      <c r="IH1795" s="62">
        <v>53131609</v>
      </c>
      <c r="II1795" s="62">
        <v>53131609</v>
      </c>
      <c r="IJ1795" s="62">
        <v>53131609</v>
      </c>
      <c r="IK1795" s="62">
        <v>53131609</v>
      </c>
      <c r="IL1795" s="62">
        <v>53131609</v>
      </c>
      <c r="IM1795" s="62">
        <v>53131609</v>
      </c>
      <c r="IN1795" s="62">
        <v>53131609</v>
      </c>
      <c r="IO1795" s="62">
        <v>53131609</v>
      </c>
      <c r="IP1795" s="62">
        <v>53131609</v>
      </c>
      <c r="IQ1795" s="62">
        <v>53131609</v>
      </c>
      <c r="IR1795" s="62">
        <v>53131609</v>
      </c>
      <c r="IS1795" s="62">
        <v>53131609</v>
      </c>
      <c r="IT1795" s="62">
        <v>53131609</v>
      </c>
      <c r="IU1795" s="62">
        <v>53131609</v>
      </c>
      <c r="IV1795" s="62">
        <v>53131609</v>
      </c>
      <c r="IW1795" s="62">
        <v>53131609</v>
      </c>
      <c r="IX1795" s="62">
        <v>53131609</v>
      </c>
      <c r="IY1795" s="62">
        <v>53131609</v>
      </c>
      <c r="IZ1795" s="62">
        <v>53131609</v>
      </c>
      <c r="JA1795" s="62">
        <v>53131609</v>
      </c>
      <c r="JB1795" s="62">
        <v>53131609</v>
      </c>
      <c r="JC1795" s="62">
        <v>53131609</v>
      </c>
      <c r="JD1795" s="62">
        <v>53131609</v>
      </c>
      <c r="JE1795" s="62">
        <v>53131609</v>
      </c>
      <c r="JF1795" s="62">
        <v>53131609</v>
      </c>
      <c r="JG1795" s="62">
        <v>53131609</v>
      </c>
      <c r="JH1795" s="62">
        <v>53131609</v>
      </c>
      <c r="JI1795" s="62">
        <v>53131609</v>
      </c>
      <c r="JJ1795" s="62">
        <v>53131609</v>
      </c>
      <c r="JK1795" s="62">
        <v>53131609</v>
      </c>
      <c r="JL1795" s="62">
        <v>53131609</v>
      </c>
      <c r="JM1795" s="62">
        <v>53131609</v>
      </c>
      <c r="JN1795" s="62">
        <v>53131609</v>
      </c>
      <c r="JO1795" s="62">
        <v>53131609</v>
      </c>
      <c r="JP1795" s="62">
        <v>53131609</v>
      </c>
      <c r="JQ1795" s="62">
        <v>53131609</v>
      </c>
      <c r="JR1795" s="62">
        <v>53131609</v>
      </c>
      <c r="JS1795" s="62">
        <v>53131609</v>
      </c>
      <c r="JT1795" s="62">
        <v>53131609</v>
      </c>
      <c r="JU1795" s="62">
        <v>53131609</v>
      </c>
      <c r="JV1795" s="62">
        <v>53131609</v>
      </c>
      <c r="JW1795" s="62">
        <v>53131609</v>
      </c>
      <c r="JX1795" s="62">
        <v>53131609</v>
      </c>
      <c r="JY1795" s="62">
        <v>53131609</v>
      </c>
      <c r="JZ1795" s="62">
        <v>53131609</v>
      </c>
      <c r="KA1795" s="62">
        <v>53131609</v>
      </c>
      <c r="KB1795" s="62">
        <v>53131609</v>
      </c>
      <c r="KC1795" s="62">
        <v>53131609</v>
      </c>
      <c r="KD1795" s="62">
        <v>53131609</v>
      </c>
      <c r="KE1795" s="62">
        <v>53131609</v>
      </c>
      <c r="KF1795" s="62">
        <v>53131609</v>
      </c>
      <c r="KG1795" s="62">
        <v>53131609</v>
      </c>
      <c r="KH1795" s="62">
        <v>53131609</v>
      </c>
      <c r="KI1795" s="62">
        <v>53131609</v>
      </c>
      <c r="KJ1795" s="62">
        <v>53131609</v>
      </c>
      <c r="KK1795" s="62">
        <v>53131609</v>
      </c>
      <c r="KL1795" s="62">
        <v>53131609</v>
      </c>
      <c r="KM1795" s="62">
        <v>53131609</v>
      </c>
      <c r="KN1795" s="62">
        <v>53131609</v>
      </c>
      <c r="KO1795" s="62">
        <v>53131609</v>
      </c>
      <c r="KP1795" s="62">
        <v>53131609</v>
      </c>
      <c r="KQ1795" s="62">
        <v>53131609</v>
      </c>
      <c r="KR1795" s="62">
        <v>53131609</v>
      </c>
      <c r="KS1795" s="62">
        <v>53131609</v>
      </c>
      <c r="KT1795" s="62">
        <v>53131609</v>
      </c>
      <c r="KU1795" s="62">
        <v>53131609</v>
      </c>
      <c r="KV1795" s="62">
        <v>53131609</v>
      </c>
      <c r="KW1795" s="62">
        <v>53131609</v>
      </c>
      <c r="KX1795" s="62">
        <v>53131609</v>
      </c>
      <c r="KY1795" s="62">
        <v>53131609</v>
      </c>
      <c r="KZ1795" s="62">
        <v>53131609</v>
      </c>
      <c r="LA1795" s="62">
        <v>53131609</v>
      </c>
      <c r="LB1795" s="62">
        <v>53131609</v>
      </c>
      <c r="LC1795" s="62">
        <v>53131609</v>
      </c>
      <c r="LD1795" s="62">
        <v>53131609</v>
      </c>
      <c r="LE1795" s="62">
        <v>53131609</v>
      </c>
      <c r="LF1795" s="62">
        <v>53131609</v>
      </c>
      <c r="LG1795" s="62">
        <v>53131609</v>
      </c>
      <c r="LH1795" s="62">
        <v>53131609</v>
      </c>
      <c r="LI1795" s="62">
        <v>53131609</v>
      </c>
      <c r="LJ1795" s="62">
        <v>53131609</v>
      </c>
      <c r="LK1795" s="62">
        <v>53131609</v>
      </c>
      <c r="LL1795" s="62">
        <v>53131609</v>
      </c>
      <c r="LM1795" s="62">
        <v>53131609</v>
      </c>
      <c r="LN1795" s="62">
        <v>53131609</v>
      </c>
      <c r="LO1795" s="62">
        <v>53131609</v>
      </c>
      <c r="LP1795" s="62">
        <v>53131609</v>
      </c>
      <c r="LQ1795" s="62">
        <v>53131609</v>
      </c>
      <c r="LR1795" s="62">
        <v>53131609</v>
      </c>
      <c r="LS1795" s="62">
        <v>53131609</v>
      </c>
      <c r="LT1795" s="62">
        <v>53131609</v>
      </c>
      <c r="LU1795" s="62">
        <v>53131609</v>
      </c>
      <c r="LV1795" s="62">
        <v>53131609</v>
      </c>
      <c r="LW1795" s="62">
        <v>53131609</v>
      </c>
      <c r="LX1795" s="62">
        <v>53131609</v>
      </c>
      <c r="LY1795" s="62">
        <v>53131609</v>
      </c>
      <c r="LZ1795" s="62">
        <v>53131609</v>
      </c>
      <c r="MA1795" s="62">
        <v>53131609</v>
      </c>
      <c r="MB1795" s="62">
        <v>53131609</v>
      </c>
      <c r="MC1795" s="62">
        <v>53131609</v>
      </c>
      <c r="MD1795" s="62">
        <v>53131609</v>
      </c>
      <c r="ME1795" s="62">
        <v>53131609</v>
      </c>
      <c r="MF1795" s="62">
        <v>53131609</v>
      </c>
      <c r="MG1795" s="62">
        <v>53131609</v>
      </c>
      <c r="MH1795" s="62">
        <v>53131609</v>
      </c>
      <c r="MI1795" s="62">
        <v>53131609</v>
      </c>
      <c r="MJ1795" s="62">
        <v>53131609</v>
      </c>
      <c r="MK1795" s="62">
        <v>53131609</v>
      </c>
      <c r="ML1795" s="62">
        <v>53131609</v>
      </c>
      <c r="MM1795" s="62">
        <v>53131609</v>
      </c>
      <c r="MN1795" s="62">
        <v>53131609</v>
      </c>
      <c r="MO1795" s="62">
        <v>53131609</v>
      </c>
      <c r="MP1795" s="62">
        <v>53131609</v>
      </c>
      <c r="MQ1795" s="62">
        <v>53131609</v>
      </c>
      <c r="MR1795" s="62">
        <v>53131609</v>
      </c>
      <c r="MS1795" s="62">
        <v>53131609</v>
      </c>
      <c r="MT1795" s="62">
        <v>53131609</v>
      </c>
      <c r="MU1795" s="62">
        <v>53131609</v>
      </c>
      <c r="MV1795" s="62">
        <v>53131609</v>
      </c>
      <c r="MW1795" s="62">
        <v>53131609</v>
      </c>
      <c r="MX1795" s="62">
        <v>53131609</v>
      </c>
      <c r="MY1795" s="62">
        <v>53131609</v>
      </c>
      <c r="MZ1795" s="62">
        <v>53131609</v>
      </c>
      <c r="NA1795" s="62">
        <v>53131609</v>
      </c>
      <c r="NB1795" s="62">
        <v>53131609</v>
      </c>
      <c r="NC1795" s="62">
        <v>53131609</v>
      </c>
      <c r="ND1795" s="62">
        <v>53131609</v>
      </c>
      <c r="NE1795" s="62">
        <v>53131609</v>
      </c>
      <c r="NF1795" s="62">
        <v>53131609</v>
      </c>
      <c r="NG1795" s="62">
        <v>53131609</v>
      </c>
      <c r="NH1795" s="62">
        <v>53131609</v>
      </c>
      <c r="NI1795" s="62">
        <v>53131609</v>
      </c>
      <c r="NJ1795" s="62">
        <v>53131609</v>
      </c>
      <c r="NK1795" s="62">
        <v>53131609</v>
      </c>
      <c r="NL1795" s="62">
        <v>53131609</v>
      </c>
      <c r="NM1795" s="62">
        <v>53131609</v>
      </c>
      <c r="NN1795" s="62">
        <v>53131609</v>
      </c>
      <c r="NO1795" s="62">
        <v>53131609</v>
      </c>
      <c r="NP1795" s="62">
        <v>53131609</v>
      </c>
      <c r="NQ1795" s="62">
        <v>53131609</v>
      </c>
      <c r="NR1795" s="62">
        <v>53131609</v>
      </c>
      <c r="NS1795" s="62">
        <v>53131609</v>
      </c>
      <c r="NT1795" s="62">
        <v>53131609</v>
      </c>
      <c r="NU1795" s="62">
        <v>53131609</v>
      </c>
      <c r="NV1795" s="62">
        <v>53131609</v>
      </c>
      <c r="NW1795" s="62">
        <v>53131609</v>
      </c>
      <c r="NX1795" s="62">
        <v>53131609</v>
      </c>
      <c r="NY1795" s="62">
        <v>53131609</v>
      </c>
      <c r="NZ1795" s="62">
        <v>53131609</v>
      </c>
      <c r="OA1795" s="62">
        <v>53131609</v>
      </c>
      <c r="OB1795" s="62">
        <v>53131609</v>
      </c>
      <c r="OC1795" s="62">
        <v>53131609</v>
      </c>
      <c r="OD1795" s="62">
        <v>53131609</v>
      </c>
      <c r="OE1795" s="62">
        <v>53131609</v>
      </c>
      <c r="OF1795" s="62">
        <v>53131609</v>
      </c>
      <c r="OG1795" s="62">
        <v>53131609</v>
      </c>
      <c r="OH1795" s="62">
        <v>53131609</v>
      </c>
      <c r="OI1795" s="62">
        <v>53131609</v>
      </c>
      <c r="OJ1795" s="62">
        <v>53131609</v>
      </c>
      <c r="OK1795" s="62">
        <v>53131609</v>
      </c>
      <c r="OL1795" s="62">
        <v>53131609</v>
      </c>
      <c r="OM1795" s="62">
        <v>53131609</v>
      </c>
      <c r="ON1795" s="62">
        <v>53131609</v>
      </c>
      <c r="OO1795" s="62">
        <v>53131609</v>
      </c>
      <c r="OP1795" s="62">
        <v>53131609</v>
      </c>
      <c r="OQ1795" s="62">
        <v>53131609</v>
      </c>
      <c r="OR1795" s="62">
        <v>53131609</v>
      </c>
      <c r="OS1795" s="62">
        <v>53131609</v>
      </c>
      <c r="OT1795" s="62">
        <v>53131609</v>
      </c>
      <c r="OU1795" s="62">
        <v>53131609</v>
      </c>
      <c r="OV1795" s="62">
        <v>53131609</v>
      </c>
      <c r="OW1795" s="62">
        <v>53131609</v>
      </c>
      <c r="OX1795" s="62">
        <v>53131609</v>
      </c>
      <c r="OY1795" s="62">
        <v>53131609</v>
      </c>
      <c r="OZ1795" s="62">
        <v>53131609</v>
      </c>
      <c r="PA1795" s="62">
        <v>53131609</v>
      </c>
      <c r="PB1795" s="62">
        <v>53131609</v>
      </c>
      <c r="PC1795" s="62">
        <v>53131609</v>
      </c>
      <c r="PD1795" s="62">
        <v>53131609</v>
      </c>
      <c r="PE1795" s="62">
        <v>53131609</v>
      </c>
      <c r="PF1795" s="62">
        <v>53131609</v>
      </c>
      <c r="PG1795" s="62">
        <v>53131609</v>
      </c>
      <c r="PH1795" s="62">
        <v>53131609</v>
      </c>
      <c r="PI1795" s="62">
        <v>53131609</v>
      </c>
      <c r="PJ1795" s="62">
        <v>53131609</v>
      </c>
      <c r="PK1795" s="62">
        <v>53131609</v>
      </c>
      <c r="PL1795" s="62">
        <v>53131609</v>
      </c>
      <c r="PM1795" s="62">
        <v>53131609</v>
      </c>
      <c r="PN1795" s="62">
        <v>53131609</v>
      </c>
      <c r="PO1795" s="62">
        <v>53131609</v>
      </c>
      <c r="PP1795" s="62">
        <v>53131609</v>
      </c>
      <c r="PQ1795" s="62">
        <v>53131609</v>
      </c>
      <c r="PR1795" s="62">
        <v>53131609</v>
      </c>
      <c r="PS1795" s="62">
        <v>53131609</v>
      </c>
      <c r="PT1795" s="62">
        <v>53131609</v>
      </c>
      <c r="PU1795" s="62">
        <v>53131609</v>
      </c>
      <c r="PV1795" s="62">
        <v>53131609</v>
      </c>
      <c r="PW1795" s="62">
        <v>53131609</v>
      </c>
      <c r="PX1795" s="62">
        <v>53131609</v>
      </c>
      <c r="PY1795" s="62">
        <v>53131609</v>
      </c>
      <c r="PZ1795" s="62">
        <v>53131609</v>
      </c>
      <c r="QA1795" s="62">
        <v>53131609</v>
      </c>
      <c r="QB1795" s="62">
        <v>53131609</v>
      </c>
      <c r="QC1795" s="62">
        <v>53131609</v>
      </c>
      <c r="QD1795" s="62">
        <v>53131609</v>
      </c>
      <c r="QE1795" s="62">
        <v>53131609</v>
      </c>
      <c r="QF1795" s="62">
        <v>53131609</v>
      </c>
      <c r="QG1795" s="62">
        <v>53131609</v>
      </c>
      <c r="QH1795" s="62">
        <v>53131609</v>
      </c>
      <c r="QI1795" s="62">
        <v>53131609</v>
      </c>
      <c r="QJ1795" s="62">
        <v>53131609</v>
      </c>
      <c r="QK1795" s="62">
        <v>53131609</v>
      </c>
      <c r="QL1795" s="62">
        <v>53131609</v>
      </c>
      <c r="QM1795" s="62">
        <v>53131609</v>
      </c>
      <c r="QN1795" s="62">
        <v>53131609</v>
      </c>
      <c r="QO1795" s="62">
        <v>53131609</v>
      </c>
      <c r="QP1795" s="62">
        <v>53131609</v>
      </c>
      <c r="QQ1795" s="62">
        <v>53131609</v>
      </c>
      <c r="QR1795" s="62">
        <v>53131609</v>
      </c>
      <c r="QS1795" s="62">
        <v>53131609</v>
      </c>
      <c r="QT1795" s="62">
        <v>53131609</v>
      </c>
      <c r="QU1795" s="62">
        <v>53131609</v>
      </c>
      <c r="QV1795" s="62">
        <v>53131609</v>
      </c>
      <c r="QW1795" s="62">
        <v>53131609</v>
      </c>
      <c r="QX1795" s="62">
        <v>53131609</v>
      </c>
      <c r="QY1795" s="62">
        <v>53131609</v>
      </c>
      <c r="QZ1795" s="62">
        <v>53131609</v>
      </c>
      <c r="RA1795" s="62">
        <v>53131609</v>
      </c>
      <c r="RB1795" s="62">
        <v>53131609</v>
      </c>
      <c r="RC1795" s="62">
        <v>53131609</v>
      </c>
      <c r="RD1795" s="62">
        <v>53131609</v>
      </c>
      <c r="RE1795" s="62">
        <v>53131609</v>
      </c>
      <c r="RF1795" s="62">
        <v>53131609</v>
      </c>
      <c r="RG1795" s="62">
        <v>53131609</v>
      </c>
      <c r="RH1795" s="62">
        <v>53131609</v>
      </c>
      <c r="RI1795" s="62">
        <v>53131609</v>
      </c>
      <c r="RJ1795" s="62">
        <v>53131609</v>
      </c>
      <c r="RK1795" s="62">
        <v>53131609</v>
      </c>
      <c r="RL1795" s="62">
        <v>53131609</v>
      </c>
      <c r="RM1795" s="62">
        <v>53131609</v>
      </c>
      <c r="RN1795" s="62">
        <v>53131609</v>
      </c>
      <c r="RO1795" s="62">
        <v>53131609</v>
      </c>
      <c r="RP1795" s="62">
        <v>53131609</v>
      </c>
      <c r="RQ1795" s="62">
        <v>53131609</v>
      </c>
      <c r="RR1795" s="62">
        <v>53131609</v>
      </c>
      <c r="RS1795" s="62">
        <v>53131609</v>
      </c>
      <c r="RT1795" s="62">
        <v>53131609</v>
      </c>
      <c r="RU1795" s="62">
        <v>53131609</v>
      </c>
      <c r="RV1795" s="62">
        <v>53131609</v>
      </c>
      <c r="RW1795" s="62">
        <v>53131609</v>
      </c>
      <c r="RX1795" s="62">
        <v>53131609</v>
      </c>
      <c r="RY1795" s="62">
        <v>53131609</v>
      </c>
      <c r="RZ1795" s="62">
        <v>53131609</v>
      </c>
      <c r="SA1795" s="62">
        <v>53131609</v>
      </c>
      <c r="SB1795" s="62">
        <v>53131609</v>
      </c>
      <c r="SC1795" s="62">
        <v>53131609</v>
      </c>
      <c r="SD1795" s="62">
        <v>53131609</v>
      </c>
      <c r="SE1795" s="62">
        <v>53131609</v>
      </c>
      <c r="SF1795" s="62">
        <v>53131609</v>
      </c>
      <c r="SG1795" s="62">
        <v>53131609</v>
      </c>
      <c r="SH1795" s="62">
        <v>53131609</v>
      </c>
      <c r="SI1795" s="62">
        <v>53131609</v>
      </c>
      <c r="SJ1795" s="62">
        <v>53131609</v>
      </c>
      <c r="SK1795" s="62">
        <v>53131609</v>
      </c>
      <c r="SL1795" s="62">
        <v>53131609</v>
      </c>
      <c r="SM1795" s="62">
        <v>53131609</v>
      </c>
      <c r="SN1795" s="62">
        <v>53131609</v>
      </c>
      <c r="SO1795" s="62">
        <v>53131609</v>
      </c>
      <c r="SP1795" s="62">
        <v>53131609</v>
      </c>
      <c r="SQ1795" s="62">
        <v>53131609</v>
      </c>
      <c r="SR1795" s="62">
        <v>53131609</v>
      </c>
      <c r="SS1795" s="62">
        <v>53131609</v>
      </c>
      <c r="ST1795" s="62">
        <v>53131609</v>
      </c>
      <c r="SU1795" s="62">
        <v>53131609</v>
      </c>
      <c r="SV1795" s="62">
        <v>53131609</v>
      </c>
      <c r="SW1795" s="62">
        <v>53131609</v>
      </c>
      <c r="SX1795" s="62">
        <v>53131609</v>
      </c>
      <c r="SY1795" s="62">
        <v>53131609</v>
      </c>
      <c r="SZ1795" s="62">
        <v>53131609</v>
      </c>
      <c r="TA1795" s="62">
        <v>53131609</v>
      </c>
      <c r="TB1795" s="62">
        <v>53131609</v>
      </c>
      <c r="TC1795" s="62">
        <v>53131609</v>
      </c>
      <c r="TD1795" s="62">
        <v>53131609</v>
      </c>
      <c r="TE1795" s="62">
        <v>53131609</v>
      </c>
      <c r="TF1795" s="62">
        <v>53131609</v>
      </c>
      <c r="TG1795" s="62">
        <v>53131609</v>
      </c>
      <c r="TH1795" s="62">
        <v>53131609</v>
      </c>
      <c r="TI1795" s="62">
        <v>53131609</v>
      </c>
      <c r="TJ1795" s="62">
        <v>53131609</v>
      </c>
      <c r="TK1795" s="62">
        <v>53131609</v>
      </c>
      <c r="TL1795" s="62">
        <v>53131609</v>
      </c>
      <c r="TM1795" s="62">
        <v>53131609</v>
      </c>
      <c r="TN1795" s="62">
        <v>53131609</v>
      </c>
      <c r="TO1795" s="62">
        <v>53131609</v>
      </c>
      <c r="TP1795" s="62">
        <v>53131609</v>
      </c>
      <c r="TQ1795" s="62">
        <v>53131609</v>
      </c>
      <c r="TR1795" s="62">
        <v>53131609</v>
      </c>
      <c r="TS1795" s="62">
        <v>53131609</v>
      </c>
      <c r="TT1795" s="62">
        <v>53131609</v>
      </c>
      <c r="TU1795" s="62">
        <v>53131609</v>
      </c>
      <c r="TV1795" s="62">
        <v>53131609</v>
      </c>
      <c r="TW1795" s="62">
        <v>53131609</v>
      </c>
      <c r="TX1795" s="62">
        <v>53131609</v>
      </c>
      <c r="TY1795" s="62">
        <v>53131609</v>
      </c>
      <c r="TZ1795" s="62">
        <v>53131609</v>
      </c>
      <c r="UA1795" s="62">
        <v>53131609</v>
      </c>
      <c r="UB1795" s="62">
        <v>53131609</v>
      </c>
      <c r="UC1795" s="62">
        <v>53131609</v>
      </c>
      <c r="UD1795" s="62">
        <v>53131609</v>
      </c>
      <c r="UE1795" s="62">
        <v>53131609</v>
      </c>
      <c r="UF1795" s="62">
        <v>53131609</v>
      </c>
      <c r="UG1795" s="62">
        <v>53131609</v>
      </c>
      <c r="UH1795" s="62">
        <v>53131609</v>
      </c>
      <c r="UI1795" s="62">
        <v>53131609</v>
      </c>
      <c r="UJ1795" s="62">
        <v>53131609</v>
      </c>
      <c r="UK1795" s="62">
        <v>53131609</v>
      </c>
      <c r="UL1795" s="62">
        <v>53131609</v>
      </c>
      <c r="UM1795" s="62">
        <v>53131609</v>
      </c>
      <c r="UN1795" s="62">
        <v>53131609</v>
      </c>
      <c r="UO1795" s="62">
        <v>53131609</v>
      </c>
      <c r="UP1795" s="62">
        <v>53131609</v>
      </c>
      <c r="UQ1795" s="62">
        <v>53131609</v>
      </c>
      <c r="UR1795" s="62">
        <v>53131609</v>
      </c>
      <c r="US1795" s="62">
        <v>53131609</v>
      </c>
      <c r="UT1795" s="62">
        <v>53131609</v>
      </c>
      <c r="UU1795" s="62">
        <v>53131609</v>
      </c>
      <c r="UV1795" s="62">
        <v>53131609</v>
      </c>
      <c r="UW1795" s="62">
        <v>53131609</v>
      </c>
      <c r="UX1795" s="62">
        <v>53131609</v>
      </c>
      <c r="UY1795" s="62">
        <v>53131609</v>
      </c>
      <c r="UZ1795" s="62">
        <v>53131609</v>
      </c>
      <c r="VA1795" s="62">
        <v>53131609</v>
      </c>
      <c r="VB1795" s="62">
        <v>53131609</v>
      </c>
      <c r="VC1795" s="62">
        <v>53131609</v>
      </c>
      <c r="VD1795" s="62">
        <v>53131609</v>
      </c>
      <c r="VE1795" s="62">
        <v>53131609</v>
      </c>
      <c r="VF1795" s="62">
        <v>53131609</v>
      </c>
      <c r="VG1795" s="62">
        <v>53131609</v>
      </c>
      <c r="VH1795" s="62">
        <v>53131609</v>
      </c>
      <c r="VI1795" s="62">
        <v>53131609</v>
      </c>
      <c r="VJ1795" s="62">
        <v>53131609</v>
      </c>
      <c r="VK1795" s="62">
        <v>53131609</v>
      </c>
      <c r="VL1795" s="62">
        <v>53131609</v>
      </c>
      <c r="VM1795" s="62">
        <v>53131609</v>
      </c>
      <c r="VN1795" s="62">
        <v>53131609</v>
      </c>
      <c r="VO1795" s="62">
        <v>53131609</v>
      </c>
      <c r="VP1795" s="62">
        <v>53131609</v>
      </c>
      <c r="VQ1795" s="62">
        <v>53131609</v>
      </c>
      <c r="VR1795" s="62">
        <v>53131609</v>
      </c>
      <c r="VS1795" s="62">
        <v>53131609</v>
      </c>
      <c r="VT1795" s="62">
        <v>53131609</v>
      </c>
      <c r="VU1795" s="62">
        <v>53131609</v>
      </c>
      <c r="VV1795" s="62">
        <v>53131609</v>
      </c>
      <c r="VW1795" s="62">
        <v>53131609</v>
      </c>
      <c r="VX1795" s="62">
        <v>53131609</v>
      </c>
      <c r="VY1795" s="62">
        <v>53131609</v>
      </c>
      <c r="VZ1795" s="62">
        <v>53131609</v>
      </c>
      <c r="WA1795" s="62">
        <v>53131609</v>
      </c>
      <c r="WB1795" s="62">
        <v>53131609</v>
      </c>
      <c r="WC1795" s="62">
        <v>53131609</v>
      </c>
      <c r="WD1795" s="62">
        <v>53131609</v>
      </c>
      <c r="WE1795" s="62">
        <v>53131609</v>
      </c>
      <c r="WF1795" s="62">
        <v>53131609</v>
      </c>
      <c r="WG1795" s="62">
        <v>53131609</v>
      </c>
      <c r="WH1795" s="62">
        <v>53131609</v>
      </c>
      <c r="WI1795" s="62">
        <v>53131609</v>
      </c>
      <c r="WJ1795" s="62">
        <v>53131609</v>
      </c>
      <c r="WK1795" s="62">
        <v>53131609</v>
      </c>
      <c r="WL1795" s="62">
        <v>53131609</v>
      </c>
      <c r="WM1795" s="62">
        <v>53131609</v>
      </c>
      <c r="WN1795" s="62">
        <v>53131609</v>
      </c>
      <c r="WO1795" s="62">
        <v>53131609</v>
      </c>
      <c r="WP1795" s="62">
        <v>53131609</v>
      </c>
      <c r="WQ1795" s="62">
        <v>53131609</v>
      </c>
      <c r="WR1795" s="62">
        <v>53131609</v>
      </c>
      <c r="WS1795" s="62">
        <v>53131609</v>
      </c>
      <c r="WT1795" s="62">
        <v>53131609</v>
      </c>
      <c r="WU1795" s="62">
        <v>53131609</v>
      </c>
      <c r="WV1795" s="62">
        <v>53131609</v>
      </c>
      <c r="WW1795" s="62">
        <v>53131609</v>
      </c>
      <c r="WX1795" s="62">
        <v>53131609</v>
      </c>
      <c r="WY1795" s="62">
        <v>53131609</v>
      </c>
      <c r="WZ1795" s="62">
        <v>53131609</v>
      </c>
      <c r="XA1795" s="62">
        <v>53131609</v>
      </c>
      <c r="XB1795" s="62">
        <v>53131609</v>
      </c>
      <c r="XC1795" s="62">
        <v>53131609</v>
      </c>
      <c r="XD1795" s="62">
        <v>53131609</v>
      </c>
      <c r="XE1795" s="62">
        <v>53131609</v>
      </c>
      <c r="XF1795" s="62">
        <v>53131609</v>
      </c>
      <c r="XG1795" s="62">
        <v>53131609</v>
      </c>
      <c r="XH1795" s="62">
        <v>53131609</v>
      </c>
      <c r="XI1795" s="62">
        <v>53131609</v>
      </c>
      <c r="XJ1795" s="62">
        <v>53131609</v>
      </c>
      <c r="XK1795" s="62">
        <v>53131609</v>
      </c>
      <c r="XL1795" s="62">
        <v>53131609</v>
      </c>
      <c r="XM1795" s="62">
        <v>53131609</v>
      </c>
      <c r="XN1795" s="62">
        <v>53131609</v>
      </c>
      <c r="XO1795" s="62">
        <v>53131609</v>
      </c>
      <c r="XP1795" s="62">
        <v>53131609</v>
      </c>
      <c r="XQ1795" s="62">
        <v>53131609</v>
      </c>
      <c r="XR1795" s="62">
        <v>53131609</v>
      </c>
      <c r="XS1795" s="62">
        <v>53131609</v>
      </c>
      <c r="XT1795" s="62">
        <v>53131609</v>
      </c>
      <c r="XU1795" s="62">
        <v>53131609</v>
      </c>
      <c r="XV1795" s="62">
        <v>53131609</v>
      </c>
      <c r="XW1795" s="62">
        <v>53131609</v>
      </c>
      <c r="XX1795" s="62">
        <v>53131609</v>
      </c>
      <c r="XY1795" s="62">
        <v>53131609</v>
      </c>
      <c r="XZ1795" s="62">
        <v>53131609</v>
      </c>
      <c r="YA1795" s="62">
        <v>53131609</v>
      </c>
      <c r="YB1795" s="62">
        <v>53131609</v>
      </c>
      <c r="YC1795" s="62">
        <v>53131609</v>
      </c>
      <c r="YD1795" s="62">
        <v>53131609</v>
      </c>
      <c r="YE1795" s="62">
        <v>53131609</v>
      </c>
      <c r="YF1795" s="62">
        <v>53131609</v>
      </c>
      <c r="YG1795" s="62">
        <v>53131609</v>
      </c>
      <c r="YH1795" s="62">
        <v>53131609</v>
      </c>
      <c r="YI1795" s="62">
        <v>53131609</v>
      </c>
      <c r="YJ1795" s="62">
        <v>53131609</v>
      </c>
      <c r="YK1795" s="62">
        <v>53131609</v>
      </c>
      <c r="YL1795" s="62">
        <v>53131609</v>
      </c>
      <c r="YM1795" s="62">
        <v>53131609</v>
      </c>
      <c r="YN1795" s="62">
        <v>53131609</v>
      </c>
      <c r="YO1795" s="62">
        <v>53131609</v>
      </c>
      <c r="YP1795" s="62">
        <v>53131609</v>
      </c>
      <c r="YQ1795" s="62">
        <v>53131609</v>
      </c>
      <c r="YR1795" s="62">
        <v>53131609</v>
      </c>
      <c r="YS1795" s="62">
        <v>53131609</v>
      </c>
      <c r="YT1795" s="62">
        <v>53131609</v>
      </c>
      <c r="YU1795" s="62">
        <v>53131609</v>
      </c>
      <c r="YV1795" s="62">
        <v>53131609</v>
      </c>
      <c r="YW1795" s="62">
        <v>53131609</v>
      </c>
      <c r="YX1795" s="62">
        <v>53131609</v>
      </c>
      <c r="YY1795" s="62">
        <v>53131609</v>
      </c>
      <c r="YZ1795" s="62">
        <v>53131609</v>
      </c>
      <c r="ZA1795" s="62">
        <v>53131609</v>
      </c>
      <c r="ZB1795" s="62">
        <v>53131609</v>
      </c>
      <c r="ZC1795" s="62">
        <v>53131609</v>
      </c>
      <c r="ZD1795" s="62">
        <v>53131609</v>
      </c>
      <c r="ZE1795" s="62">
        <v>53131609</v>
      </c>
      <c r="ZF1795" s="62">
        <v>53131609</v>
      </c>
      <c r="ZG1795" s="62">
        <v>53131609</v>
      </c>
      <c r="ZH1795" s="62">
        <v>53131609</v>
      </c>
      <c r="ZI1795" s="62">
        <v>53131609</v>
      </c>
      <c r="ZJ1795" s="62">
        <v>53131609</v>
      </c>
      <c r="ZK1795" s="62">
        <v>53131609</v>
      </c>
      <c r="ZL1795" s="62">
        <v>53131609</v>
      </c>
      <c r="ZM1795" s="62">
        <v>53131609</v>
      </c>
      <c r="ZN1795" s="62">
        <v>53131609</v>
      </c>
      <c r="ZO1795" s="62">
        <v>53131609</v>
      </c>
      <c r="ZP1795" s="62">
        <v>53131609</v>
      </c>
      <c r="ZQ1795" s="62">
        <v>53131609</v>
      </c>
      <c r="ZR1795" s="62">
        <v>53131609</v>
      </c>
      <c r="ZS1795" s="62">
        <v>53131609</v>
      </c>
      <c r="ZT1795" s="62">
        <v>53131609</v>
      </c>
      <c r="ZU1795" s="62">
        <v>53131609</v>
      </c>
      <c r="ZV1795" s="62">
        <v>53131609</v>
      </c>
      <c r="ZW1795" s="62">
        <v>53131609</v>
      </c>
      <c r="ZX1795" s="62">
        <v>53131609</v>
      </c>
      <c r="ZY1795" s="62">
        <v>53131609</v>
      </c>
      <c r="ZZ1795" s="62">
        <v>53131609</v>
      </c>
      <c r="AAA1795" s="62">
        <v>53131609</v>
      </c>
      <c r="AAB1795" s="62">
        <v>53131609</v>
      </c>
      <c r="AAC1795" s="62">
        <v>53131609</v>
      </c>
      <c r="AAD1795" s="62">
        <v>53131609</v>
      </c>
      <c r="AAE1795" s="62">
        <v>53131609</v>
      </c>
      <c r="AAF1795" s="62">
        <v>53131609</v>
      </c>
      <c r="AAG1795" s="62">
        <v>53131609</v>
      </c>
      <c r="AAH1795" s="62">
        <v>53131609</v>
      </c>
      <c r="AAI1795" s="62">
        <v>53131609</v>
      </c>
      <c r="AAJ1795" s="62">
        <v>53131609</v>
      </c>
      <c r="AAK1795" s="62">
        <v>53131609</v>
      </c>
      <c r="AAL1795" s="62">
        <v>53131609</v>
      </c>
      <c r="AAM1795" s="62">
        <v>53131609</v>
      </c>
      <c r="AAN1795" s="62">
        <v>53131609</v>
      </c>
      <c r="AAO1795" s="62">
        <v>53131609</v>
      </c>
      <c r="AAP1795" s="62">
        <v>53131609</v>
      </c>
      <c r="AAQ1795" s="62">
        <v>53131609</v>
      </c>
      <c r="AAR1795" s="62">
        <v>53131609</v>
      </c>
      <c r="AAS1795" s="62">
        <v>53131609</v>
      </c>
      <c r="AAT1795" s="62">
        <v>53131609</v>
      </c>
      <c r="AAU1795" s="62">
        <v>53131609</v>
      </c>
      <c r="AAV1795" s="62">
        <v>53131609</v>
      </c>
      <c r="AAW1795" s="62">
        <v>53131609</v>
      </c>
      <c r="AAX1795" s="62">
        <v>53131609</v>
      </c>
      <c r="AAY1795" s="62">
        <v>53131609</v>
      </c>
      <c r="AAZ1795" s="62">
        <v>53131609</v>
      </c>
      <c r="ABA1795" s="62">
        <v>53131609</v>
      </c>
      <c r="ABB1795" s="62">
        <v>53131609</v>
      </c>
      <c r="ABC1795" s="62">
        <v>53131609</v>
      </c>
      <c r="ABD1795" s="62">
        <v>53131609</v>
      </c>
      <c r="ABE1795" s="62">
        <v>53131609</v>
      </c>
      <c r="ABF1795" s="62">
        <v>53131609</v>
      </c>
      <c r="ABG1795" s="62">
        <v>53131609</v>
      </c>
      <c r="ABH1795" s="62">
        <v>53131609</v>
      </c>
      <c r="ABI1795" s="62">
        <v>53131609</v>
      </c>
      <c r="ABJ1795" s="62">
        <v>53131609</v>
      </c>
      <c r="ABK1795" s="62">
        <v>53131609</v>
      </c>
      <c r="ABL1795" s="62">
        <v>53131609</v>
      </c>
      <c r="ABM1795" s="62">
        <v>53131609</v>
      </c>
      <c r="ABN1795" s="62">
        <v>53131609</v>
      </c>
      <c r="ABO1795" s="62">
        <v>53131609</v>
      </c>
      <c r="ABP1795" s="62">
        <v>53131609</v>
      </c>
      <c r="ABQ1795" s="62">
        <v>53131609</v>
      </c>
      <c r="ABR1795" s="62">
        <v>53131609</v>
      </c>
      <c r="ABS1795" s="62">
        <v>53131609</v>
      </c>
      <c r="ABT1795" s="62">
        <v>53131609</v>
      </c>
      <c r="ABU1795" s="62">
        <v>53131609</v>
      </c>
      <c r="ABV1795" s="62">
        <v>53131609</v>
      </c>
      <c r="ABW1795" s="62">
        <v>53131609</v>
      </c>
      <c r="ABX1795" s="62">
        <v>53131609</v>
      </c>
      <c r="ABY1795" s="62">
        <v>53131609</v>
      </c>
      <c r="ABZ1795" s="62">
        <v>53131609</v>
      </c>
      <c r="ACA1795" s="62">
        <v>53131609</v>
      </c>
      <c r="ACB1795" s="62">
        <v>53131609</v>
      </c>
      <c r="ACC1795" s="62">
        <v>53131609</v>
      </c>
      <c r="ACD1795" s="62">
        <v>53131609</v>
      </c>
      <c r="ACE1795" s="62">
        <v>53131609</v>
      </c>
      <c r="ACF1795" s="62">
        <v>53131609</v>
      </c>
      <c r="ACG1795" s="62">
        <v>53131609</v>
      </c>
      <c r="ACH1795" s="62">
        <v>53131609</v>
      </c>
      <c r="ACI1795" s="62">
        <v>53131609</v>
      </c>
      <c r="ACJ1795" s="62">
        <v>53131609</v>
      </c>
      <c r="ACK1795" s="62">
        <v>53131609</v>
      </c>
      <c r="ACL1795" s="62">
        <v>53131609</v>
      </c>
      <c r="ACM1795" s="62">
        <v>53131609</v>
      </c>
      <c r="ACN1795" s="62">
        <v>53131609</v>
      </c>
      <c r="ACO1795" s="62">
        <v>53131609</v>
      </c>
      <c r="ACP1795" s="62">
        <v>53131609</v>
      </c>
      <c r="ACQ1795" s="62">
        <v>53131609</v>
      </c>
      <c r="ACR1795" s="62">
        <v>53131609</v>
      </c>
      <c r="ACS1795" s="62">
        <v>53131609</v>
      </c>
      <c r="ACT1795" s="62">
        <v>53131609</v>
      </c>
      <c r="ACU1795" s="62">
        <v>53131609</v>
      </c>
      <c r="ACV1795" s="62">
        <v>53131609</v>
      </c>
      <c r="ACW1795" s="62">
        <v>53131609</v>
      </c>
      <c r="ACX1795" s="62">
        <v>53131609</v>
      </c>
      <c r="ACY1795" s="62">
        <v>53131609</v>
      </c>
      <c r="ACZ1795" s="62">
        <v>53131609</v>
      </c>
      <c r="ADA1795" s="62">
        <v>53131609</v>
      </c>
      <c r="ADB1795" s="62">
        <v>53131609</v>
      </c>
      <c r="ADC1795" s="62">
        <v>53131609</v>
      </c>
      <c r="ADD1795" s="62">
        <v>53131609</v>
      </c>
      <c r="ADE1795" s="62">
        <v>53131609</v>
      </c>
      <c r="ADF1795" s="62">
        <v>53131609</v>
      </c>
      <c r="ADG1795" s="62">
        <v>53131609</v>
      </c>
      <c r="ADH1795" s="62">
        <v>53131609</v>
      </c>
      <c r="ADI1795" s="62">
        <v>53131609</v>
      </c>
      <c r="ADJ1795" s="62">
        <v>53131609</v>
      </c>
      <c r="ADK1795" s="62">
        <v>53131609</v>
      </c>
      <c r="ADL1795" s="62">
        <v>53131609</v>
      </c>
      <c r="ADM1795" s="62">
        <v>53131609</v>
      </c>
      <c r="ADN1795" s="62">
        <v>53131609</v>
      </c>
      <c r="ADO1795" s="62">
        <v>53131609</v>
      </c>
      <c r="ADP1795" s="62">
        <v>53131609</v>
      </c>
      <c r="ADQ1795" s="62">
        <v>53131609</v>
      </c>
      <c r="ADR1795" s="62">
        <v>53131609</v>
      </c>
      <c r="ADS1795" s="62">
        <v>53131609</v>
      </c>
      <c r="ADT1795" s="62">
        <v>53131609</v>
      </c>
      <c r="ADU1795" s="62">
        <v>53131609</v>
      </c>
      <c r="ADV1795" s="62">
        <v>53131609</v>
      </c>
      <c r="ADW1795" s="62">
        <v>53131609</v>
      </c>
      <c r="ADX1795" s="62">
        <v>53131609</v>
      </c>
      <c r="ADY1795" s="62">
        <v>53131609</v>
      </c>
      <c r="ADZ1795" s="62">
        <v>53131609</v>
      </c>
      <c r="AEA1795" s="62">
        <v>53131609</v>
      </c>
      <c r="AEB1795" s="62">
        <v>53131609</v>
      </c>
      <c r="AEC1795" s="62">
        <v>53131609</v>
      </c>
      <c r="AED1795" s="62">
        <v>53131609</v>
      </c>
      <c r="AEE1795" s="62">
        <v>53131609</v>
      </c>
      <c r="AEF1795" s="62">
        <v>53131609</v>
      </c>
      <c r="AEG1795" s="62">
        <v>53131609</v>
      </c>
      <c r="AEH1795" s="62">
        <v>53131609</v>
      </c>
      <c r="AEI1795" s="62">
        <v>53131609</v>
      </c>
      <c r="AEJ1795" s="62">
        <v>53131609</v>
      </c>
      <c r="AEK1795" s="62">
        <v>53131609</v>
      </c>
      <c r="AEL1795" s="62">
        <v>53131609</v>
      </c>
      <c r="AEM1795" s="62">
        <v>53131609</v>
      </c>
      <c r="AEN1795" s="62">
        <v>53131609</v>
      </c>
      <c r="AEO1795" s="62">
        <v>53131609</v>
      </c>
      <c r="AEP1795" s="62">
        <v>53131609</v>
      </c>
      <c r="AEQ1795" s="62">
        <v>53131609</v>
      </c>
      <c r="AER1795" s="62">
        <v>53131609</v>
      </c>
      <c r="AES1795" s="62">
        <v>53131609</v>
      </c>
      <c r="AET1795" s="62">
        <v>53131609</v>
      </c>
      <c r="AEU1795" s="62">
        <v>53131609</v>
      </c>
      <c r="AEV1795" s="62">
        <v>53131609</v>
      </c>
      <c r="AEW1795" s="62">
        <v>53131609</v>
      </c>
      <c r="AEX1795" s="62">
        <v>53131609</v>
      </c>
      <c r="AEY1795" s="62">
        <v>53131609</v>
      </c>
      <c r="AEZ1795" s="62">
        <v>53131609</v>
      </c>
      <c r="AFA1795" s="62">
        <v>53131609</v>
      </c>
      <c r="AFB1795" s="62">
        <v>53131609</v>
      </c>
      <c r="AFC1795" s="62">
        <v>53131609</v>
      </c>
      <c r="AFD1795" s="62">
        <v>53131609</v>
      </c>
      <c r="AFE1795" s="62">
        <v>53131609</v>
      </c>
      <c r="AFF1795" s="62">
        <v>53131609</v>
      </c>
      <c r="AFG1795" s="62">
        <v>53131609</v>
      </c>
      <c r="AFH1795" s="62">
        <v>53131609</v>
      </c>
      <c r="AFI1795" s="62">
        <v>53131609</v>
      </c>
      <c r="AFJ1795" s="62">
        <v>53131609</v>
      </c>
      <c r="AFK1795" s="62">
        <v>53131609</v>
      </c>
      <c r="AFL1795" s="62">
        <v>53131609</v>
      </c>
      <c r="AFM1795" s="62">
        <v>53131609</v>
      </c>
      <c r="AFN1795" s="62">
        <v>53131609</v>
      </c>
      <c r="AFO1795" s="62">
        <v>53131609</v>
      </c>
      <c r="AFP1795" s="62">
        <v>53131609</v>
      </c>
      <c r="AFQ1795" s="62">
        <v>53131609</v>
      </c>
      <c r="AFR1795" s="62">
        <v>53131609</v>
      </c>
      <c r="AFS1795" s="62">
        <v>53131609</v>
      </c>
      <c r="AFT1795" s="62">
        <v>53131609</v>
      </c>
      <c r="AFU1795" s="62">
        <v>53131609</v>
      </c>
      <c r="AFV1795" s="62">
        <v>53131609</v>
      </c>
      <c r="AFW1795" s="62">
        <v>53131609</v>
      </c>
      <c r="AFX1795" s="62">
        <v>53131609</v>
      </c>
      <c r="AFY1795" s="62">
        <v>53131609</v>
      </c>
      <c r="AFZ1795" s="62">
        <v>53131609</v>
      </c>
      <c r="AGA1795" s="62">
        <v>53131609</v>
      </c>
      <c r="AGB1795" s="62">
        <v>53131609</v>
      </c>
      <c r="AGC1795" s="62">
        <v>53131609</v>
      </c>
      <c r="AGD1795" s="62">
        <v>53131609</v>
      </c>
      <c r="AGE1795" s="62">
        <v>53131609</v>
      </c>
      <c r="AGF1795" s="62">
        <v>53131609</v>
      </c>
      <c r="AGG1795" s="62">
        <v>53131609</v>
      </c>
      <c r="AGH1795" s="62">
        <v>53131609</v>
      </c>
      <c r="AGI1795" s="62">
        <v>53131609</v>
      </c>
      <c r="AGJ1795" s="62">
        <v>53131609</v>
      </c>
      <c r="AGK1795" s="62">
        <v>53131609</v>
      </c>
      <c r="AGL1795" s="62">
        <v>53131609</v>
      </c>
      <c r="AGM1795" s="62">
        <v>53131609</v>
      </c>
      <c r="AGN1795" s="62">
        <v>53131609</v>
      </c>
      <c r="AGO1795" s="62">
        <v>53131609</v>
      </c>
      <c r="AGP1795" s="62">
        <v>53131609</v>
      </c>
      <c r="AGQ1795" s="62">
        <v>53131609</v>
      </c>
      <c r="AGR1795" s="62">
        <v>53131609</v>
      </c>
      <c r="AGS1795" s="62">
        <v>53131609</v>
      </c>
      <c r="AGT1795" s="62">
        <v>53131609</v>
      </c>
      <c r="AGU1795" s="62">
        <v>53131609</v>
      </c>
      <c r="AGV1795" s="62">
        <v>53131609</v>
      </c>
      <c r="AGW1795" s="62">
        <v>53131609</v>
      </c>
      <c r="AGX1795" s="62">
        <v>53131609</v>
      </c>
      <c r="AGY1795" s="62">
        <v>53131609</v>
      </c>
      <c r="AGZ1795" s="62">
        <v>53131609</v>
      </c>
      <c r="AHA1795" s="62">
        <v>53131609</v>
      </c>
      <c r="AHB1795" s="62">
        <v>53131609</v>
      </c>
      <c r="AHC1795" s="62">
        <v>53131609</v>
      </c>
      <c r="AHD1795" s="62">
        <v>53131609</v>
      </c>
      <c r="AHE1795" s="62">
        <v>53131609</v>
      </c>
      <c r="AHF1795" s="62">
        <v>53131609</v>
      </c>
      <c r="AHG1795" s="62">
        <v>53131609</v>
      </c>
      <c r="AHH1795" s="62">
        <v>53131609</v>
      </c>
      <c r="AHI1795" s="62">
        <v>53131609</v>
      </c>
      <c r="AHJ1795" s="62">
        <v>53131609</v>
      </c>
      <c r="AHK1795" s="62">
        <v>53131609</v>
      </c>
      <c r="AHL1795" s="62">
        <v>53131609</v>
      </c>
      <c r="AHM1795" s="62">
        <v>53131609</v>
      </c>
      <c r="AHN1795" s="62">
        <v>53131609</v>
      </c>
      <c r="AHO1795" s="62">
        <v>53131609</v>
      </c>
      <c r="AHP1795" s="62">
        <v>53131609</v>
      </c>
      <c r="AHQ1795" s="62">
        <v>53131609</v>
      </c>
      <c r="AHR1795" s="62">
        <v>53131609</v>
      </c>
      <c r="AHS1795" s="62">
        <v>53131609</v>
      </c>
      <c r="AHT1795" s="62">
        <v>53131609</v>
      </c>
      <c r="AHU1795" s="62">
        <v>53131609</v>
      </c>
      <c r="AHV1795" s="62">
        <v>53131609</v>
      </c>
      <c r="AHW1795" s="62">
        <v>53131609</v>
      </c>
      <c r="AHX1795" s="62">
        <v>53131609</v>
      </c>
      <c r="AHY1795" s="62">
        <v>53131609</v>
      </c>
      <c r="AHZ1795" s="62">
        <v>53131609</v>
      </c>
      <c r="AIA1795" s="62">
        <v>53131609</v>
      </c>
      <c r="AIB1795" s="62">
        <v>53131609</v>
      </c>
      <c r="AIC1795" s="62">
        <v>53131609</v>
      </c>
      <c r="AID1795" s="62">
        <v>53131609</v>
      </c>
      <c r="AIE1795" s="62">
        <v>53131609</v>
      </c>
      <c r="AIF1795" s="62">
        <v>53131609</v>
      </c>
      <c r="AIG1795" s="62">
        <v>53131609</v>
      </c>
      <c r="AIH1795" s="62">
        <v>53131609</v>
      </c>
      <c r="AII1795" s="62">
        <v>53131609</v>
      </c>
      <c r="AIJ1795" s="62">
        <v>53131609</v>
      </c>
      <c r="AIK1795" s="62">
        <v>53131609</v>
      </c>
      <c r="AIL1795" s="62">
        <v>53131609</v>
      </c>
      <c r="AIM1795" s="62">
        <v>53131609</v>
      </c>
      <c r="AIN1795" s="62">
        <v>53131609</v>
      </c>
      <c r="AIO1795" s="62">
        <v>53131609</v>
      </c>
      <c r="AIP1795" s="62">
        <v>53131609</v>
      </c>
      <c r="AIQ1795" s="62">
        <v>53131609</v>
      </c>
      <c r="AIR1795" s="62">
        <v>53131609</v>
      </c>
      <c r="AIS1795" s="62">
        <v>53131609</v>
      </c>
      <c r="AIT1795" s="62">
        <v>53131609</v>
      </c>
      <c r="AIU1795" s="62">
        <v>53131609</v>
      </c>
      <c r="AIV1795" s="62">
        <v>53131609</v>
      </c>
      <c r="AIW1795" s="62">
        <v>53131609</v>
      </c>
      <c r="AIX1795" s="62">
        <v>53131609</v>
      </c>
      <c r="AIY1795" s="62">
        <v>53131609</v>
      </c>
      <c r="AIZ1795" s="62">
        <v>53131609</v>
      </c>
      <c r="AJA1795" s="62">
        <v>53131609</v>
      </c>
      <c r="AJB1795" s="62">
        <v>53131609</v>
      </c>
      <c r="AJC1795" s="62">
        <v>53131609</v>
      </c>
      <c r="AJD1795" s="62">
        <v>53131609</v>
      </c>
      <c r="AJE1795" s="62">
        <v>53131609</v>
      </c>
      <c r="AJF1795" s="62">
        <v>53131609</v>
      </c>
      <c r="AJG1795" s="62">
        <v>53131609</v>
      </c>
      <c r="AJH1795" s="62">
        <v>53131609</v>
      </c>
      <c r="AJI1795" s="62">
        <v>53131609</v>
      </c>
      <c r="AJJ1795" s="62">
        <v>53131609</v>
      </c>
      <c r="AJK1795" s="62">
        <v>53131609</v>
      </c>
      <c r="AJL1795" s="62">
        <v>53131609</v>
      </c>
      <c r="AJM1795" s="62">
        <v>53131609</v>
      </c>
      <c r="AJN1795" s="62">
        <v>53131609</v>
      </c>
      <c r="AJO1795" s="62">
        <v>53131609</v>
      </c>
      <c r="AJP1795" s="62">
        <v>53131609</v>
      </c>
      <c r="AJQ1795" s="62">
        <v>53131609</v>
      </c>
      <c r="AJR1795" s="62">
        <v>53131609</v>
      </c>
      <c r="AJS1795" s="62">
        <v>53131609</v>
      </c>
      <c r="AJT1795" s="62">
        <v>53131609</v>
      </c>
      <c r="AJU1795" s="62">
        <v>53131609</v>
      </c>
      <c r="AJV1795" s="62">
        <v>53131609</v>
      </c>
      <c r="AJW1795" s="62">
        <v>53131609</v>
      </c>
      <c r="AJX1795" s="62">
        <v>53131609</v>
      </c>
      <c r="AJY1795" s="62">
        <v>53131609</v>
      </c>
      <c r="AJZ1795" s="62">
        <v>53131609</v>
      </c>
      <c r="AKA1795" s="62">
        <v>53131609</v>
      </c>
      <c r="AKB1795" s="62">
        <v>53131609</v>
      </c>
      <c r="AKC1795" s="62">
        <v>53131609</v>
      </c>
      <c r="AKD1795" s="62">
        <v>53131609</v>
      </c>
      <c r="AKE1795" s="62">
        <v>53131609</v>
      </c>
      <c r="AKF1795" s="62">
        <v>53131609</v>
      </c>
      <c r="AKG1795" s="62">
        <v>53131609</v>
      </c>
      <c r="AKH1795" s="62">
        <v>53131609</v>
      </c>
      <c r="AKI1795" s="62">
        <v>53131609</v>
      </c>
      <c r="AKJ1795" s="62">
        <v>53131609</v>
      </c>
      <c r="AKK1795" s="62">
        <v>53131609</v>
      </c>
      <c r="AKL1795" s="62">
        <v>53131609</v>
      </c>
      <c r="AKM1795" s="62">
        <v>53131609</v>
      </c>
      <c r="AKN1795" s="62">
        <v>53131609</v>
      </c>
      <c r="AKO1795" s="62">
        <v>53131609</v>
      </c>
      <c r="AKP1795" s="62">
        <v>53131609</v>
      </c>
      <c r="AKQ1795" s="62">
        <v>53131609</v>
      </c>
      <c r="AKR1795" s="62">
        <v>53131609</v>
      </c>
      <c r="AKS1795" s="62">
        <v>53131609</v>
      </c>
      <c r="AKT1795" s="62">
        <v>53131609</v>
      </c>
      <c r="AKU1795" s="62">
        <v>53131609</v>
      </c>
      <c r="AKV1795" s="62">
        <v>53131609</v>
      </c>
      <c r="AKW1795" s="62">
        <v>53131609</v>
      </c>
      <c r="AKX1795" s="62">
        <v>53131609</v>
      </c>
      <c r="AKY1795" s="62">
        <v>53131609</v>
      </c>
      <c r="AKZ1795" s="62">
        <v>53131609</v>
      </c>
      <c r="ALA1795" s="62">
        <v>53131609</v>
      </c>
      <c r="ALB1795" s="62">
        <v>53131609</v>
      </c>
      <c r="ALC1795" s="62">
        <v>53131609</v>
      </c>
      <c r="ALD1795" s="62">
        <v>53131609</v>
      </c>
      <c r="ALE1795" s="62">
        <v>53131609</v>
      </c>
      <c r="ALF1795" s="62">
        <v>53131609</v>
      </c>
      <c r="ALG1795" s="62">
        <v>53131609</v>
      </c>
      <c r="ALH1795" s="62">
        <v>53131609</v>
      </c>
      <c r="ALI1795" s="62">
        <v>53131609</v>
      </c>
      <c r="ALJ1795" s="62">
        <v>53131609</v>
      </c>
      <c r="ALK1795" s="62">
        <v>53131609</v>
      </c>
      <c r="ALL1795" s="62">
        <v>53131609</v>
      </c>
      <c r="ALM1795" s="62">
        <v>53131609</v>
      </c>
      <c r="ALN1795" s="62">
        <v>53131609</v>
      </c>
      <c r="ALO1795" s="62">
        <v>53131609</v>
      </c>
      <c r="ALP1795" s="62">
        <v>53131609</v>
      </c>
      <c r="ALQ1795" s="62">
        <v>53131609</v>
      </c>
      <c r="ALR1795" s="62">
        <v>53131609</v>
      </c>
      <c r="ALS1795" s="62">
        <v>53131609</v>
      </c>
      <c r="ALT1795" s="62">
        <v>53131609</v>
      </c>
      <c r="ALU1795" s="62">
        <v>53131609</v>
      </c>
      <c r="ALV1795" s="62">
        <v>53131609</v>
      </c>
      <c r="ALW1795" s="62">
        <v>53131609</v>
      </c>
      <c r="ALX1795" s="62">
        <v>53131609</v>
      </c>
      <c r="ALY1795" s="62">
        <v>53131609</v>
      </c>
      <c r="ALZ1795" s="62">
        <v>53131609</v>
      </c>
      <c r="AMA1795" s="62">
        <v>53131609</v>
      </c>
      <c r="AMB1795" s="62">
        <v>53131609</v>
      </c>
      <c r="AMC1795" s="62">
        <v>53131609</v>
      </c>
      <c r="AMD1795" s="62">
        <v>53131609</v>
      </c>
      <c r="AME1795" s="62">
        <v>53131609</v>
      </c>
      <c r="AMF1795" s="62">
        <v>53131609</v>
      </c>
      <c r="AMG1795" s="62">
        <v>53131609</v>
      </c>
      <c r="AMH1795" s="62">
        <v>53131609</v>
      </c>
      <c r="AMI1795" s="62">
        <v>53131609</v>
      </c>
      <c r="AMJ1795" s="62">
        <v>53131609</v>
      </c>
      <c r="AMK1795" s="62">
        <v>53131609</v>
      </c>
      <c r="AML1795" s="62">
        <v>53131609</v>
      </c>
      <c r="AMM1795" s="62">
        <v>53131609</v>
      </c>
      <c r="AMN1795" s="62">
        <v>53131609</v>
      </c>
      <c r="AMO1795" s="62">
        <v>53131609</v>
      </c>
      <c r="AMP1795" s="62">
        <v>53131609</v>
      </c>
      <c r="AMQ1795" s="62">
        <v>53131609</v>
      </c>
      <c r="AMR1795" s="62">
        <v>53131609</v>
      </c>
      <c r="AMS1795" s="62">
        <v>53131609</v>
      </c>
      <c r="AMT1795" s="62">
        <v>53131609</v>
      </c>
      <c r="AMU1795" s="62">
        <v>53131609</v>
      </c>
      <c r="AMV1795" s="62">
        <v>53131609</v>
      </c>
      <c r="AMW1795" s="62">
        <v>53131609</v>
      </c>
      <c r="AMX1795" s="62">
        <v>53131609</v>
      </c>
      <c r="AMY1795" s="62">
        <v>53131609</v>
      </c>
      <c r="AMZ1795" s="62">
        <v>53131609</v>
      </c>
      <c r="ANA1795" s="62">
        <v>53131609</v>
      </c>
      <c r="ANB1795" s="62">
        <v>53131609</v>
      </c>
      <c r="ANC1795" s="62">
        <v>53131609</v>
      </c>
      <c r="AND1795" s="62">
        <v>53131609</v>
      </c>
      <c r="ANE1795" s="62">
        <v>53131609</v>
      </c>
      <c r="ANF1795" s="62">
        <v>53131609</v>
      </c>
      <c r="ANG1795" s="62">
        <v>53131609</v>
      </c>
      <c r="ANH1795" s="62">
        <v>53131609</v>
      </c>
      <c r="ANI1795" s="62">
        <v>53131609</v>
      </c>
      <c r="ANJ1795" s="62">
        <v>53131609</v>
      </c>
      <c r="ANK1795" s="62">
        <v>53131609</v>
      </c>
      <c r="ANL1795" s="62">
        <v>53131609</v>
      </c>
      <c r="ANM1795" s="62">
        <v>53131609</v>
      </c>
      <c r="ANN1795" s="62">
        <v>53131609</v>
      </c>
      <c r="ANO1795" s="62">
        <v>53131609</v>
      </c>
      <c r="ANP1795" s="62">
        <v>53131609</v>
      </c>
      <c r="ANQ1795" s="62">
        <v>53131609</v>
      </c>
      <c r="ANR1795" s="62">
        <v>53131609</v>
      </c>
      <c r="ANS1795" s="62">
        <v>53131609</v>
      </c>
      <c r="ANT1795" s="62">
        <v>53131609</v>
      </c>
      <c r="ANU1795" s="62">
        <v>53131609</v>
      </c>
      <c r="ANV1795" s="62">
        <v>53131609</v>
      </c>
      <c r="ANW1795" s="62">
        <v>53131609</v>
      </c>
      <c r="ANX1795" s="62">
        <v>53131609</v>
      </c>
      <c r="ANY1795" s="62">
        <v>53131609</v>
      </c>
      <c r="ANZ1795" s="62">
        <v>53131609</v>
      </c>
      <c r="AOA1795" s="62">
        <v>53131609</v>
      </c>
      <c r="AOB1795" s="62">
        <v>53131609</v>
      </c>
      <c r="AOC1795" s="62">
        <v>53131609</v>
      </c>
      <c r="AOD1795" s="62">
        <v>53131609</v>
      </c>
      <c r="AOE1795" s="62">
        <v>53131609</v>
      </c>
      <c r="AOF1795" s="62">
        <v>53131609</v>
      </c>
      <c r="AOG1795" s="62">
        <v>53131609</v>
      </c>
      <c r="AOH1795" s="62">
        <v>53131609</v>
      </c>
      <c r="AOI1795" s="62">
        <v>53131609</v>
      </c>
      <c r="AOJ1795" s="62">
        <v>53131609</v>
      </c>
      <c r="AOK1795" s="62">
        <v>53131609</v>
      </c>
      <c r="AOL1795" s="62">
        <v>53131609</v>
      </c>
      <c r="AOM1795" s="62">
        <v>53131609</v>
      </c>
      <c r="AON1795" s="62">
        <v>53131609</v>
      </c>
      <c r="AOO1795" s="62">
        <v>53131609</v>
      </c>
      <c r="AOP1795" s="62">
        <v>53131609</v>
      </c>
      <c r="AOQ1795" s="62">
        <v>53131609</v>
      </c>
      <c r="AOR1795" s="62">
        <v>53131609</v>
      </c>
      <c r="AOS1795" s="62">
        <v>53131609</v>
      </c>
      <c r="AOT1795" s="62">
        <v>53131609</v>
      </c>
      <c r="AOU1795" s="62">
        <v>53131609</v>
      </c>
      <c r="AOV1795" s="62">
        <v>53131609</v>
      </c>
      <c r="AOW1795" s="62">
        <v>53131609</v>
      </c>
      <c r="AOX1795" s="62">
        <v>53131609</v>
      </c>
      <c r="AOY1795" s="62">
        <v>53131609</v>
      </c>
      <c r="AOZ1795" s="62">
        <v>53131609</v>
      </c>
      <c r="APA1795" s="62">
        <v>53131609</v>
      </c>
      <c r="APB1795" s="62">
        <v>53131609</v>
      </c>
      <c r="APC1795" s="62">
        <v>53131609</v>
      </c>
      <c r="APD1795" s="62">
        <v>53131609</v>
      </c>
      <c r="APE1795" s="62">
        <v>53131609</v>
      </c>
      <c r="APF1795" s="62">
        <v>53131609</v>
      </c>
      <c r="APG1795" s="62">
        <v>53131609</v>
      </c>
      <c r="APH1795" s="62">
        <v>53131609</v>
      </c>
      <c r="API1795" s="62">
        <v>53131609</v>
      </c>
      <c r="APJ1795" s="62">
        <v>53131609</v>
      </c>
      <c r="APK1795" s="62">
        <v>53131609</v>
      </c>
      <c r="APL1795" s="62">
        <v>53131609</v>
      </c>
      <c r="APM1795" s="62">
        <v>53131609</v>
      </c>
      <c r="APN1795" s="62">
        <v>53131609</v>
      </c>
      <c r="APO1795" s="62">
        <v>53131609</v>
      </c>
      <c r="APP1795" s="62">
        <v>53131609</v>
      </c>
      <c r="APQ1795" s="62">
        <v>53131609</v>
      </c>
      <c r="APR1795" s="62">
        <v>53131609</v>
      </c>
      <c r="APS1795" s="62">
        <v>53131609</v>
      </c>
      <c r="APT1795" s="62">
        <v>53131609</v>
      </c>
      <c r="APU1795" s="62">
        <v>53131609</v>
      </c>
      <c r="APV1795" s="62">
        <v>53131609</v>
      </c>
      <c r="APW1795" s="62">
        <v>53131609</v>
      </c>
      <c r="APX1795" s="62">
        <v>53131609</v>
      </c>
      <c r="APY1795" s="62">
        <v>53131609</v>
      </c>
      <c r="APZ1795" s="62">
        <v>53131609</v>
      </c>
      <c r="AQA1795" s="62">
        <v>53131609</v>
      </c>
      <c r="AQB1795" s="62">
        <v>53131609</v>
      </c>
      <c r="AQC1795" s="62">
        <v>53131609</v>
      </c>
      <c r="AQD1795" s="62">
        <v>53131609</v>
      </c>
      <c r="AQE1795" s="62">
        <v>53131609</v>
      </c>
      <c r="AQF1795" s="62">
        <v>53131609</v>
      </c>
      <c r="AQG1795" s="62">
        <v>53131609</v>
      </c>
      <c r="AQH1795" s="62">
        <v>53131609</v>
      </c>
      <c r="AQI1795" s="62">
        <v>53131609</v>
      </c>
      <c r="AQJ1795" s="62">
        <v>53131609</v>
      </c>
      <c r="AQK1795" s="62">
        <v>53131609</v>
      </c>
      <c r="AQL1795" s="62">
        <v>53131609</v>
      </c>
      <c r="AQM1795" s="62">
        <v>53131609</v>
      </c>
      <c r="AQN1795" s="62">
        <v>53131609</v>
      </c>
      <c r="AQO1795" s="62">
        <v>53131609</v>
      </c>
      <c r="AQP1795" s="62">
        <v>53131609</v>
      </c>
      <c r="AQQ1795" s="62">
        <v>53131609</v>
      </c>
      <c r="AQR1795" s="62">
        <v>53131609</v>
      </c>
      <c r="AQS1795" s="62">
        <v>53131609</v>
      </c>
      <c r="AQT1795" s="62">
        <v>53131609</v>
      </c>
      <c r="AQU1795" s="62">
        <v>53131609</v>
      </c>
      <c r="AQV1795" s="62">
        <v>53131609</v>
      </c>
      <c r="AQW1795" s="62">
        <v>53131609</v>
      </c>
      <c r="AQX1795" s="62">
        <v>53131609</v>
      </c>
      <c r="AQY1795" s="62">
        <v>53131609</v>
      </c>
      <c r="AQZ1795" s="62">
        <v>53131609</v>
      </c>
      <c r="ARA1795" s="62">
        <v>53131609</v>
      </c>
      <c r="ARB1795" s="62">
        <v>53131609</v>
      </c>
      <c r="ARC1795" s="62">
        <v>53131609</v>
      </c>
      <c r="ARD1795" s="62">
        <v>53131609</v>
      </c>
      <c r="ARE1795" s="62">
        <v>53131609</v>
      </c>
      <c r="ARF1795" s="62">
        <v>53131609</v>
      </c>
      <c r="ARG1795" s="62">
        <v>53131609</v>
      </c>
      <c r="ARH1795" s="62">
        <v>53131609</v>
      </c>
      <c r="ARI1795" s="62">
        <v>53131609</v>
      </c>
      <c r="ARJ1795" s="62">
        <v>53131609</v>
      </c>
      <c r="ARK1795" s="62">
        <v>53131609</v>
      </c>
      <c r="ARL1795" s="62">
        <v>53131609</v>
      </c>
      <c r="ARM1795" s="62">
        <v>53131609</v>
      </c>
      <c r="ARN1795" s="62">
        <v>53131609</v>
      </c>
      <c r="ARO1795" s="62">
        <v>53131609</v>
      </c>
      <c r="ARP1795" s="62">
        <v>53131609</v>
      </c>
      <c r="ARQ1795" s="62">
        <v>53131609</v>
      </c>
      <c r="ARR1795" s="62">
        <v>53131609</v>
      </c>
      <c r="ARS1795" s="62">
        <v>53131609</v>
      </c>
      <c r="ART1795" s="62">
        <v>53131609</v>
      </c>
      <c r="ARU1795" s="62">
        <v>53131609</v>
      </c>
      <c r="ARV1795" s="62">
        <v>53131609</v>
      </c>
      <c r="ARW1795" s="62">
        <v>53131609</v>
      </c>
      <c r="ARX1795" s="62">
        <v>53131609</v>
      </c>
      <c r="ARY1795" s="62">
        <v>53131609</v>
      </c>
      <c r="ARZ1795" s="62">
        <v>53131609</v>
      </c>
      <c r="ASA1795" s="62">
        <v>53131609</v>
      </c>
      <c r="ASB1795" s="62">
        <v>53131609</v>
      </c>
      <c r="ASC1795" s="62">
        <v>53131609</v>
      </c>
      <c r="ASD1795" s="62">
        <v>53131609</v>
      </c>
      <c r="ASE1795" s="62">
        <v>53131609</v>
      </c>
      <c r="ASF1795" s="62">
        <v>53131609</v>
      </c>
      <c r="ASG1795" s="62">
        <v>53131609</v>
      </c>
      <c r="ASH1795" s="62">
        <v>53131609</v>
      </c>
      <c r="ASI1795" s="62">
        <v>53131609</v>
      </c>
      <c r="ASJ1795" s="62">
        <v>53131609</v>
      </c>
      <c r="ASK1795" s="62">
        <v>53131609</v>
      </c>
      <c r="ASL1795" s="62">
        <v>53131609</v>
      </c>
      <c r="ASM1795" s="62">
        <v>53131609</v>
      </c>
      <c r="ASN1795" s="62">
        <v>53131609</v>
      </c>
      <c r="ASO1795" s="62">
        <v>53131609</v>
      </c>
      <c r="ASP1795" s="62">
        <v>53131609</v>
      </c>
      <c r="ASQ1795" s="62">
        <v>53131609</v>
      </c>
      <c r="ASR1795" s="62">
        <v>53131609</v>
      </c>
      <c r="ASS1795" s="62">
        <v>53131609</v>
      </c>
      <c r="AST1795" s="62">
        <v>53131609</v>
      </c>
      <c r="ASU1795" s="62">
        <v>53131609</v>
      </c>
      <c r="ASV1795" s="62">
        <v>53131609</v>
      </c>
      <c r="ASW1795" s="62">
        <v>53131609</v>
      </c>
      <c r="ASX1795" s="62">
        <v>53131609</v>
      </c>
      <c r="ASY1795" s="62">
        <v>53131609</v>
      </c>
      <c r="ASZ1795" s="62">
        <v>53131609</v>
      </c>
      <c r="ATA1795" s="62">
        <v>53131609</v>
      </c>
      <c r="ATB1795" s="62">
        <v>53131609</v>
      </c>
      <c r="ATC1795" s="62">
        <v>53131609</v>
      </c>
      <c r="ATD1795" s="62">
        <v>53131609</v>
      </c>
      <c r="ATE1795" s="62">
        <v>53131609</v>
      </c>
      <c r="ATF1795" s="62">
        <v>53131609</v>
      </c>
      <c r="ATG1795" s="62">
        <v>53131609</v>
      </c>
      <c r="ATH1795" s="62">
        <v>53131609</v>
      </c>
      <c r="ATI1795" s="62">
        <v>53131609</v>
      </c>
      <c r="ATJ1795" s="62">
        <v>53131609</v>
      </c>
      <c r="ATK1795" s="62">
        <v>53131609</v>
      </c>
      <c r="ATL1795" s="62">
        <v>53131609</v>
      </c>
      <c r="ATM1795" s="62">
        <v>53131609</v>
      </c>
      <c r="ATN1795" s="62">
        <v>53131609</v>
      </c>
      <c r="ATO1795" s="62">
        <v>53131609</v>
      </c>
      <c r="ATP1795" s="62">
        <v>53131609</v>
      </c>
      <c r="ATQ1795" s="62">
        <v>53131609</v>
      </c>
      <c r="ATR1795" s="62">
        <v>53131609</v>
      </c>
      <c r="ATS1795" s="62">
        <v>53131609</v>
      </c>
      <c r="ATT1795" s="62">
        <v>53131609</v>
      </c>
      <c r="ATU1795" s="62">
        <v>53131609</v>
      </c>
      <c r="ATV1795" s="62">
        <v>53131609</v>
      </c>
      <c r="ATW1795" s="62">
        <v>53131609</v>
      </c>
      <c r="ATX1795" s="62">
        <v>53131609</v>
      </c>
      <c r="ATY1795" s="62">
        <v>53131609</v>
      </c>
      <c r="ATZ1795" s="62">
        <v>53131609</v>
      </c>
      <c r="AUA1795" s="62">
        <v>53131609</v>
      </c>
      <c r="AUB1795" s="62">
        <v>53131609</v>
      </c>
      <c r="AUC1795" s="62">
        <v>53131609</v>
      </c>
      <c r="AUD1795" s="62">
        <v>53131609</v>
      </c>
      <c r="AUE1795" s="62">
        <v>53131609</v>
      </c>
      <c r="AUF1795" s="62">
        <v>53131609</v>
      </c>
      <c r="AUG1795" s="62">
        <v>53131609</v>
      </c>
      <c r="AUH1795" s="62">
        <v>53131609</v>
      </c>
      <c r="AUI1795" s="62">
        <v>53131609</v>
      </c>
      <c r="AUJ1795" s="62">
        <v>53131609</v>
      </c>
      <c r="AUK1795" s="62">
        <v>53131609</v>
      </c>
      <c r="AUL1795" s="62">
        <v>53131609</v>
      </c>
      <c r="AUM1795" s="62">
        <v>53131609</v>
      </c>
      <c r="AUN1795" s="62">
        <v>53131609</v>
      </c>
      <c r="AUO1795" s="62">
        <v>53131609</v>
      </c>
      <c r="AUP1795" s="62">
        <v>53131609</v>
      </c>
      <c r="AUQ1795" s="62">
        <v>53131609</v>
      </c>
      <c r="AUR1795" s="62">
        <v>53131609</v>
      </c>
      <c r="AUS1795" s="62">
        <v>53131609</v>
      </c>
      <c r="AUT1795" s="62">
        <v>53131609</v>
      </c>
      <c r="AUU1795" s="62">
        <v>53131609</v>
      </c>
      <c r="AUV1795" s="62">
        <v>53131609</v>
      </c>
      <c r="AUW1795" s="62">
        <v>53131609</v>
      </c>
      <c r="AUX1795" s="62">
        <v>53131609</v>
      </c>
      <c r="AUY1795" s="62">
        <v>53131609</v>
      </c>
      <c r="AUZ1795" s="62">
        <v>53131609</v>
      </c>
      <c r="AVA1795" s="62">
        <v>53131609</v>
      </c>
      <c r="AVB1795" s="62">
        <v>53131609</v>
      </c>
      <c r="AVC1795" s="62">
        <v>53131609</v>
      </c>
      <c r="AVD1795" s="62">
        <v>53131609</v>
      </c>
      <c r="AVE1795" s="62">
        <v>53131609</v>
      </c>
      <c r="AVF1795" s="62">
        <v>53131609</v>
      </c>
      <c r="AVG1795" s="62">
        <v>53131609</v>
      </c>
      <c r="AVH1795" s="62">
        <v>53131609</v>
      </c>
      <c r="AVI1795" s="62">
        <v>53131609</v>
      </c>
      <c r="AVJ1795" s="62">
        <v>53131609</v>
      </c>
      <c r="AVK1795" s="62">
        <v>53131609</v>
      </c>
      <c r="AVL1795" s="62">
        <v>53131609</v>
      </c>
      <c r="AVM1795" s="62">
        <v>53131609</v>
      </c>
      <c r="AVN1795" s="62">
        <v>53131609</v>
      </c>
      <c r="AVO1795" s="62">
        <v>53131609</v>
      </c>
      <c r="AVP1795" s="62">
        <v>53131609</v>
      </c>
      <c r="AVQ1795" s="62">
        <v>53131609</v>
      </c>
      <c r="AVR1795" s="62">
        <v>53131609</v>
      </c>
      <c r="AVS1795" s="62">
        <v>53131609</v>
      </c>
      <c r="AVT1795" s="62">
        <v>53131609</v>
      </c>
      <c r="AVU1795" s="62">
        <v>53131609</v>
      </c>
      <c r="AVV1795" s="62">
        <v>53131609</v>
      </c>
      <c r="AVW1795" s="62">
        <v>53131609</v>
      </c>
      <c r="AVX1795" s="62">
        <v>53131609</v>
      </c>
      <c r="AVY1795" s="62">
        <v>53131609</v>
      </c>
      <c r="AVZ1795" s="62">
        <v>53131609</v>
      </c>
      <c r="AWA1795" s="62">
        <v>53131609</v>
      </c>
      <c r="AWB1795" s="62">
        <v>53131609</v>
      </c>
      <c r="AWC1795" s="62">
        <v>53131609</v>
      </c>
      <c r="AWD1795" s="62">
        <v>53131609</v>
      </c>
      <c r="AWE1795" s="62">
        <v>53131609</v>
      </c>
      <c r="AWF1795" s="62">
        <v>53131609</v>
      </c>
      <c r="AWG1795" s="62">
        <v>53131609</v>
      </c>
      <c r="AWH1795" s="62">
        <v>53131609</v>
      </c>
      <c r="AWI1795" s="62">
        <v>53131609</v>
      </c>
      <c r="AWJ1795" s="62">
        <v>53131609</v>
      </c>
      <c r="AWK1795" s="62">
        <v>53131609</v>
      </c>
      <c r="AWL1795" s="62">
        <v>53131609</v>
      </c>
      <c r="AWM1795" s="62">
        <v>53131609</v>
      </c>
      <c r="AWN1795" s="62">
        <v>53131609</v>
      </c>
      <c r="AWO1795" s="62">
        <v>53131609</v>
      </c>
      <c r="AWP1795" s="62">
        <v>53131609</v>
      </c>
      <c r="AWQ1795" s="62">
        <v>53131609</v>
      </c>
      <c r="AWR1795" s="62">
        <v>53131609</v>
      </c>
      <c r="AWS1795" s="62">
        <v>53131609</v>
      </c>
      <c r="AWT1795" s="62">
        <v>53131609</v>
      </c>
      <c r="AWU1795" s="62">
        <v>53131609</v>
      </c>
      <c r="AWV1795" s="62">
        <v>53131609</v>
      </c>
      <c r="AWW1795" s="62">
        <v>53131609</v>
      </c>
      <c r="AWX1795" s="62">
        <v>53131609</v>
      </c>
      <c r="AWY1795" s="62">
        <v>53131609</v>
      </c>
      <c r="AWZ1795" s="62">
        <v>53131609</v>
      </c>
      <c r="AXA1795" s="62">
        <v>53131609</v>
      </c>
      <c r="AXB1795" s="62">
        <v>53131609</v>
      </c>
      <c r="AXC1795" s="62">
        <v>53131609</v>
      </c>
      <c r="AXD1795" s="62">
        <v>53131609</v>
      </c>
      <c r="AXE1795" s="62">
        <v>53131609</v>
      </c>
      <c r="AXF1795" s="62">
        <v>53131609</v>
      </c>
      <c r="AXG1795" s="62">
        <v>53131609</v>
      </c>
      <c r="AXH1795" s="62">
        <v>53131609</v>
      </c>
      <c r="AXI1795" s="62">
        <v>53131609</v>
      </c>
      <c r="AXJ1795" s="62">
        <v>53131609</v>
      </c>
      <c r="AXK1795" s="62">
        <v>53131609</v>
      </c>
      <c r="AXL1795" s="62">
        <v>53131609</v>
      </c>
      <c r="AXM1795" s="62">
        <v>53131609</v>
      </c>
      <c r="AXN1795" s="62">
        <v>53131609</v>
      </c>
      <c r="AXO1795" s="62">
        <v>53131609</v>
      </c>
      <c r="AXP1795" s="62">
        <v>53131609</v>
      </c>
      <c r="AXQ1795" s="62">
        <v>53131609</v>
      </c>
      <c r="AXR1795" s="62">
        <v>53131609</v>
      </c>
      <c r="AXS1795" s="62">
        <v>53131609</v>
      </c>
      <c r="AXT1795" s="62">
        <v>53131609</v>
      </c>
      <c r="AXU1795" s="62">
        <v>53131609</v>
      </c>
      <c r="AXV1795" s="62">
        <v>53131609</v>
      </c>
      <c r="AXW1795" s="62">
        <v>53131609</v>
      </c>
      <c r="AXX1795" s="62">
        <v>53131609</v>
      </c>
      <c r="AXY1795" s="62">
        <v>53131609</v>
      </c>
      <c r="AXZ1795" s="62">
        <v>53131609</v>
      </c>
      <c r="AYA1795" s="62">
        <v>53131609</v>
      </c>
      <c r="AYB1795" s="62">
        <v>53131609</v>
      </c>
      <c r="AYC1795" s="62">
        <v>53131609</v>
      </c>
      <c r="AYD1795" s="62">
        <v>53131609</v>
      </c>
      <c r="AYE1795" s="62">
        <v>53131609</v>
      </c>
      <c r="AYF1795" s="62">
        <v>53131609</v>
      </c>
      <c r="AYG1795" s="62">
        <v>53131609</v>
      </c>
      <c r="AYH1795" s="62">
        <v>53131609</v>
      </c>
      <c r="AYI1795" s="62">
        <v>53131609</v>
      </c>
      <c r="AYJ1795" s="62">
        <v>53131609</v>
      </c>
      <c r="AYK1795" s="62">
        <v>53131609</v>
      </c>
      <c r="AYL1795" s="62">
        <v>53131609</v>
      </c>
      <c r="AYM1795" s="62">
        <v>53131609</v>
      </c>
      <c r="AYN1795" s="62">
        <v>53131609</v>
      </c>
      <c r="AYO1795" s="62">
        <v>53131609</v>
      </c>
      <c r="AYP1795" s="62">
        <v>53131609</v>
      </c>
      <c r="AYQ1795" s="62">
        <v>53131609</v>
      </c>
      <c r="AYR1795" s="62">
        <v>53131609</v>
      </c>
      <c r="AYS1795" s="62">
        <v>53131609</v>
      </c>
      <c r="AYT1795" s="62">
        <v>53131609</v>
      </c>
      <c r="AYU1795" s="62">
        <v>53131609</v>
      </c>
      <c r="AYV1795" s="62">
        <v>53131609</v>
      </c>
      <c r="AYW1795" s="62">
        <v>53131609</v>
      </c>
      <c r="AYX1795" s="62">
        <v>53131609</v>
      </c>
      <c r="AYY1795" s="62">
        <v>53131609</v>
      </c>
      <c r="AYZ1795" s="62">
        <v>53131609</v>
      </c>
      <c r="AZA1795" s="62">
        <v>53131609</v>
      </c>
      <c r="AZB1795" s="62">
        <v>53131609</v>
      </c>
      <c r="AZC1795" s="62">
        <v>53131609</v>
      </c>
      <c r="AZD1795" s="62">
        <v>53131609</v>
      </c>
      <c r="AZE1795" s="62">
        <v>53131609</v>
      </c>
      <c r="AZF1795" s="62">
        <v>53131609</v>
      </c>
      <c r="AZG1795" s="62">
        <v>53131609</v>
      </c>
      <c r="AZH1795" s="62">
        <v>53131609</v>
      </c>
      <c r="AZI1795" s="62">
        <v>53131609</v>
      </c>
      <c r="AZJ1795" s="62">
        <v>53131609</v>
      </c>
      <c r="AZK1795" s="62">
        <v>53131609</v>
      </c>
      <c r="AZL1795" s="62">
        <v>53131609</v>
      </c>
      <c r="AZM1795" s="62">
        <v>53131609</v>
      </c>
      <c r="AZN1795" s="62">
        <v>53131609</v>
      </c>
      <c r="AZO1795" s="62">
        <v>53131609</v>
      </c>
      <c r="AZP1795" s="62">
        <v>53131609</v>
      </c>
      <c r="AZQ1795" s="62">
        <v>53131609</v>
      </c>
      <c r="AZR1795" s="62">
        <v>53131609</v>
      </c>
      <c r="AZS1795" s="62">
        <v>53131609</v>
      </c>
      <c r="AZT1795" s="62">
        <v>53131609</v>
      </c>
      <c r="AZU1795" s="62">
        <v>53131609</v>
      </c>
      <c r="AZV1795" s="62">
        <v>53131609</v>
      </c>
      <c r="AZW1795" s="62">
        <v>53131609</v>
      </c>
      <c r="AZX1795" s="62">
        <v>53131609</v>
      </c>
      <c r="AZY1795" s="62">
        <v>53131609</v>
      </c>
      <c r="AZZ1795" s="62">
        <v>53131609</v>
      </c>
      <c r="BAA1795" s="62">
        <v>53131609</v>
      </c>
      <c r="BAB1795" s="62">
        <v>53131609</v>
      </c>
      <c r="BAC1795" s="62">
        <v>53131609</v>
      </c>
      <c r="BAD1795" s="62">
        <v>53131609</v>
      </c>
      <c r="BAE1795" s="62">
        <v>53131609</v>
      </c>
      <c r="BAF1795" s="62">
        <v>53131609</v>
      </c>
      <c r="BAG1795" s="62">
        <v>53131609</v>
      </c>
      <c r="BAH1795" s="62">
        <v>53131609</v>
      </c>
      <c r="BAI1795" s="62">
        <v>53131609</v>
      </c>
      <c r="BAJ1795" s="62">
        <v>53131609</v>
      </c>
      <c r="BAK1795" s="62">
        <v>53131609</v>
      </c>
      <c r="BAL1795" s="62">
        <v>53131609</v>
      </c>
      <c r="BAM1795" s="62">
        <v>53131609</v>
      </c>
      <c r="BAN1795" s="62">
        <v>53131609</v>
      </c>
      <c r="BAO1795" s="62">
        <v>53131609</v>
      </c>
      <c r="BAP1795" s="62">
        <v>53131609</v>
      </c>
      <c r="BAQ1795" s="62">
        <v>53131609</v>
      </c>
      <c r="BAR1795" s="62">
        <v>53131609</v>
      </c>
      <c r="BAS1795" s="62">
        <v>53131609</v>
      </c>
      <c r="BAT1795" s="62">
        <v>53131609</v>
      </c>
      <c r="BAU1795" s="62">
        <v>53131609</v>
      </c>
      <c r="BAV1795" s="62">
        <v>53131609</v>
      </c>
      <c r="BAW1795" s="62">
        <v>53131609</v>
      </c>
      <c r="BAX1795" s="62">
        <v>53131609</v>
      </c>
      <c r="BAY1795" s="62">
        <v>53131609</v>
      </c>
      <c r="BAZ1795" s="62">
        <v>53131609</v>
      </c>
      <c r="BBA1795" s="62">
        <v>53131609</v>
      </c>
      <c r="BBB1795" s="62">
        <v>53131609</v>
      </c>
      <c r="BBC1795" s="62">
        <v>53131609</v>
      </c>
      <c r="BBD1795" s="62">
        <v>53131609</v>
      </c>
      <c r="BBE1795" s="62">
        <v>53131609</v>
      </c>
      <c r="BBF1795" s="62">
        <v>53131609</v>
      </c>
      <c r="BBG1795" s="62">
        <v>53131609</v>
      </c>
      <c r="BBH1795" s="62">
        <v>53131609</v>
      </c>
      <c r="BBI1795" s="62">
        <v>53131609</v>
      </c>
      <c r="BBJ1795" s="62">
        <v>53131609</v>
      </c>
      <c r="BBK1795" s="62">
        <v>53131609</v>
      </c>
      <c r="BBL1795" s="62">
        <v>53131609</v>
      </c>
      <c r="BBM1795" s="62">
        <v>53131609</v>
      </c>
      <c r="BBN1795" s="62">
        <v>53131609</v>
      </c>
      <c r="BBO1795" s="62">
        <v>53131609</v>
      </c>
      <c r="BBP1795" s="62">
        <v>53131609</v>
      </c>
      <c r="BBQ1795" s="62">
        <v>53131609</v>
      </c>
      <c r="BBR1795" s="62">
        <v>53131609</v>
      </c>
      <c r="BBS1795" s="62">
        <v>53131609</v>
      </c>
      <c r="BBT1795" s="62">
        <v>53131609</v>
      </c>
      <c r="BBU1795" s="62">
        <v>53131609</v>
      </c>
      <c r="BBV1795" s="62">
        <v>53131609</v>
      </c>
      <c r="BBW1795" s="62">
        <v>53131609</v>
      </c>
      <c r="BBX1795" s="62">
        <v>53131609</v>
      </c>
      <c r="BBY1795" s="62">
        <v>53131609</v>
      </c>
      <c r="BBZ1795" s="62">
        <v>53131609</v>
      </c>
      <c r="BCA1795" s="62">
        <v>53131609</v>
      </c>
      <c r="BCB1795" s="62">
        <v>53131609</v>
      </c>
      <c r="BCC1795" s="62">
        <v>53131609</v>
      </c>
      <c r="BCD1795" s="62">
        <v>53131609</v>
      </c>
      <c r="BCE1795" s="62">
        <v>53131609</v>
      </c>
      <c r="BCF1795" s="62">
        <v>53131609</v>
      </c>
      <c r="BCG1795" s="62">
        <v>53131609</v>
      </c>
      <c r="BCH1795" s="62">
        <v>53131609</v>
      </c>
      <c r="BCI1795" s="62">
        <v>53131609</v>
      </c>
      <c r="BCJ1795" s="62">
        <v>53131609</v>
      </c>
      <c r="BCK1795" s="62">
        <v>53131609</v>
      </c>
      <c r="BCL1795" s="62">
        <v>53131609</v>
      </c>
      <c r="BCM1795" s="62">
        <v>53131609</v>
      </c>
      <c r="BCN1795" s="62">
        <v>53131609</v>
      </c>
      <c r="BCO1795" s="62">
        <v>53131609</v>
      </c>
      <c r="BCP1795" s="62">
        <v>53131609</v>
      </c>
      <c r="BCQ1795" s="62">
        <v>53131609</v>
      </c>
      <c r="BCR1795" s="62">
        <v>53131609</v>
      </c>
      <c r="BCS1795" s="62">
        <v>53131609</v>
      </c>
      <c r="BCT1795" s="62">
        <v>53131609</v>
      </c>
      <c r="BCU1795" s="62">
        <v>53131609</v>
      </c>
      <c r="BCV1795" s="62">
        <v>53131609</v>
      </c>
      <c r="BCW1795" s="62">
        <v>53131609</v>
      </c>
      <c r="BCX1795" s="62">
        <v>53131609</v>
      </c>
      <c r="BCY1795" s="62">
        <v>53131609</v>
      </c>
      <c r="BCZ1795" s="62">
        <v>53131609</v>
      </c>
      <c r="BDA1795" s="62">
        <v>53131609</v>
      </c>
      <c r="BDB1795" s="62">
        <v>53131609</v>
      </c>
      <c r="BDC1795" s="62">
        <v>53131609</v>
      </c>
      <c r="BDD1795" s="62">
        <v>53131609</v>
      </c>
      <c r="BDE1795" s="62">
        <v>53131609</v>
      </c>
      <c r="BDF1795" s="62">
        <v>53131609</v>
      </c>
      <c r="BDG1795" s="62">
        <v>53131609</v>
      </c>
      <c r="BDH1795" s="62">
        <v>53131609</v>
      </c>
      <c r="BDI1795" s="62">
        <v>53131609</v>
      </c>
      <c r="BDJ1795" s="62">
        <v>53131609</v>
      </c>
      <c r="BDK1795" s="62">
        <v>53131609</v>
      </c>
      <c r="BDL1795" s="62">
        <v>53131609</v>
      </c>
      <c r="BDM1795" s="62">
        <v>53131609</v>
      </c>
      <c r="BDN1795" s="62">
        <v>53131609</v>
      </c>
      <c r="BDO1795" s="62">
        <v>53131609</v>
      </c>
      <c r="BDP1795" s="62">
        <v>53131609</v>
      </c>
      <c r="BDQ1795" s="62">
        <v>53131609</v>
      </c>
      <c r="BDR1795" s="62">
        <v>53131609</v>
      </c>
      <c r="BDS1795" s="62">
        <v>53131609</v>
      </c>
      <c r="BDT1795" s="62">
        <v>53131609</v>
      </c>
      <c r="BDU1795" s="62">
        <v>53131609</v>
      </c>
      <c r="BDV1795" s="62">
        <v>53131609</v>
      </c>
      <c r="BDW1795" s="62">
        <v>53131609</v>
      </c>
      <c r="BDX1795" s="62">
        <v>53131609</v>
      </c>
      <c r="BDY1795" s="62">
        <v>53131609</v>
      </c>
      <c r="BDZ1795" s="62">
        <v>53131609</v>
      </c>
      <c r="BEA1795" s="62">
        <v>53131609</v>
      </c>
      <c r="BEB1795" s="62">
        <v>53131609</v>
      </c>
      <c r="BEC1795" s="62">
        <v>53131609</v>
      </c>
      <c r="BED1795" s="62">
        <v>53131609</v>
      </c>
      <c r="BEE1795" s="62">
        <v>53131609</v>
      </c>
      <c r="BEF1795" s="62">
        <v>53131609</v>
      </c>
      <c r="BEG1795" s="62">
        <v>53131609</v>
      </c>
      <c r="BEH1795" s="62">
        <v>53131609</v>
      </c>
      <c r="BEI1795" s="62">
        <v>53131609</v>
      </c>
      <c r="BEJ1795" s="62">
        <v>53131609</v>
      </c>
      <c r="BEK1795" s="62">
        <v>53131609</v>
      </c>
      <c r="BEL1795" s="62">
        <v>53131609</v>
      </c>
      <c r="BEM1795" s="62">
        <v>53131609</v>
      </c>
      <c r="BEN1795" s="62">
        <v>53131609</v>
      </c>
      <c r="BEO1795" s="62">
        <v>53131609</v>
      </c>
      <c r="BEP1795" s="62">
        <v>53131609</v>
      </c>
      <c r="BEQ1795" s="62">
        <v>53131609</v>
      </c>
      <c r="BER1795" s="62">
        <v>53131609</v>
      </c>
      <c r="BES1795" s="62">
        <v>53131609</v>
      </c>
      <c r="BET1795" s="62">
        <v>53131609</v>
      </c>
      <c r="BEU1795" s="62">
        <v>53131609</v>
      </c>
      <c r="BEV1795" s="62">
        <v>53131609</v>
      </c>
      <c r="BEW1795" s="62">
        <v>53131609</v>
      </c>
      <c r="BEX1795" s="62">
        <v>53131609</v>
      </c>
      <c r="BEY1795" s="62">
        <v>53131609</v>
      </c>
      <c r="BEZ1795" s="62">
        <v>53131609</v>
      </c>
      <c r="BFA1795" s="62">
        <v>53131609</v>
      </c>
      <c r="BFB1795" s="62">
        <v>53131609</v>
      </c>
      <c r="BFC1795" s="62">
        <v>53131609</v>
      </c>
      <c r="BFD1795" s="62">
        <v>53131609</v>
      </c>
      <c r="BFE1795" s="62">
        <v>53131609</v>
      </c>
      <c r="BFF1795" s="62">
        <v>53131609</v>
      </c>
      <c r="BFG1795" s="62">
        <v>53131609</v>
      </c>
      <c r="BFH1795" s="62">
        <v>53131609</v>
      </c>
      <c r="BFI1795" s="62">
        <v>53131609</v>
      </c>
      <c r="BFJ1795" s="62">
        <v>53131609</v>
      </c>
      <c r="BFK1795" s="62">
        <v>53131609</v>
      </c>
      <c r="BFL1795" s="62">
        <v>53131609</v>
      </c>
      <c r="BFM1795" s="62">
        <v>53131609</v>
      </c>
      <c r="BFN1795" s="62">
        <v>53131609</v>
      </c>
      <c r="BFO1795" s="62">
        <v>53131609</v>
      </c>
      <c r="BFP1795" s="62">
        <v>53131609</v>
      </c>
      <c r="BFQ1795" s="62">
        <v>53131609</v>
      </c>
      <c r="BFR1795" s="62">
        <v>53131609</v>
      </c>
      <c r="BFS1795" s="62">
        <v>53131609</v>
      </c>
      <c r="BFT1795" s="62">
        <v>53131609</v>
      </c>
      <c r="BFU1795" s="62">
        <v>53131609</v>
      </c>
      <c r="BFV1795" s="62">
        <v>53131609</v>
      </c>
      <c r="BFW1795" s="62">
        <v>53131609</v>
      </c>
      <c r="BFX1795" s="62">
        <v>53131609</v>
      </c>
      <c r="BFY1795" s="62">
        <v>53131609</v>
      </c>
      <c r="BFZ1795" s="62">
        <v>53131609</v>
      </c>
      <c r="BGA1795" s="62">
        <v>53131609</v>
      </c>
      <c r="BGB1795" s="62">
        <v>53131609</v>
      </c>
      <c r="BGC1795" s="62">
        <v>53131609</v>
      </c>
      <c r="BGD1795" s="62">
        <v>53131609</v>
      </c>
      <c r="BGE1795" s="62">
        <v>53131609</v>
      </c>
      <c r="BGF1795" s="62">
        <v>53131609</v>
      </c>
      <c r="BGG1795" s="62">
        <v>53131609</v>
      </c>
      <c r="BGH1795" s="62">
        <v>53131609</v>
      </c>
      <c r="BGI1795" s="62">
        <v>53131609</v>
      </c>
      <c r="BGJ1795" s="62">
        <v>53131609</v>
      </c>
      <c r="BGK1795" s="62">
        <v>53131609</v>
      </c>
      <c r="BGL1795" s="62">
        <v>53131609</v>
      </c>
      <c r="BGM1795" s="62">
        <v>53131609</v>
      </c>
      <c r="BGN1795" s="62">
        <v>53131609</v>
      </c>
      <c r="BGO1795" s="62">
        <v>53131609</v>
      </c>
      <c r="BGP1795" s="62">
        <v>53131609</v>
      </c>
      <c r="BGQ1795" s="62">
        <v>53131609</v>
      </c>
      <c r="BGR1795" s="62">
        <v>53131609</v>
      </c>
      <c r="BGS1795" s="62">
        <v>53131609</v>
      </c>
      <c r="BGT1795" s="62">
        <v>53131609</v>
      </c>
      <c r="BGU1795" s="62">
        <v>53131609</v>
      </c>
      <c r="BGV1795" s="62">
        <v>53131609</v>
      </c>
      <c r="BGW1795" s="62">
        <v>53131609</v>
      </c>
      <c r="BGX1795" s="62">
        <v>53131609</v>
      </c>
      <c r="BGY1795" s="62">
        <v>53131609</v>
      </c>
      <c r="BGZ1795" s="62">
        <v>53131609</v>
      </c>
      <c r="BHA1795" s="62">
        <v>53131609</v>
      </c>
      <c r="BHB1795" s="62">
        <v>53131609</v>
      </c>
      <c r="BHC1795" s="62">
        <v>53131609</v>
      </c>
      <c r="BHD1795" s="62">
        <v>53131609</v>
      </c>
      <c r="BHE1795" s="62">
        <v>53131609</v>
      </c>
      <c r="BHF1795" s="62">
        <v>53131609</v>
      </c>
      <c r="BHG1795" s="62">
        <v>53131609</v>
      </c>
      <c r="BHH1795" s="62">
        <v>53131609</v>
      </c>
      <c r="BHI1795" s="62">
        <v>53131609</v>
      </c>
      <c r="BHJ1795" s="62">
        <v>53131609</v>
      </c>
      <c r="BHK1795" s="62">
        <v>53131609</v>
      </c>
      <c r="BHL1795" s="62">
        <v>53131609</v>
      </c>
      <c r="BHM1795" s="62">
        <v>53131609</v>
      </c>
      <c r="BHN1795" s="62">
        <v>53131609</v>
      </c>
      <c r="BHO1795" s="62">
        <v>53131609</v>
      </c>
      <c r="BHP1795" s="62">
        <v>53131609</v>
      </c>
      <c r="BHQ1795" s="62">
        <v>53131609</v>
      </c>
      <c r="BHR1795" s="62">
        <v>53131609</v>
      </c>
      <c r="BHS1795" s="62">
        <v>53131609</v>
      </c>
      <c r="BHT1795" s="62">
        <v>53131609</v>
      </c>
      <c r="BHU1795" s="62">
        <v>53131609</v>
      </c>
      <c r="BHV1795" s="62">
        <v>53131609</v>
      </c>
      <c r="BHW1795" s="62">
        <v>53131609</v>
      </c>
      <c r="BHX1795" s="62">
        <v>53131609</v>
      </c>
      <c r="BHY1795" s="62">
        <v>53131609</v>
      </c>
      <c r="BHZ1795" s="62">
        <v>53131609</v>
      </c>
      <c r="BIA1795" s="62">
        <v>53131609</v>
      </c>
      <c r="BIB1795" s="62">
        <v>53131609</v>
      </c>
      <c r="BIC1795" s="62">
        <v>53131609</v>
      </c>
      <c r="BID1795" s="62">
        <v>53131609</v>
      </c>
      <c r="BIE1795" s="62">
        <v>53131609</v>
      </c>
      <c r="BIF1795" s="62">
        <v>53131609</v>
      </c>
      <c r="BIG1795" s="62">
        <v>53131609</v>
      </c>
      <c r="BIH1795" s="62">
        <v>53131609</v>
      </c>
      <c r="BII1795" s="62">
        <v>53131609</v>
      </c>
      <c r="BIJ1795" s="62">
        <v>53131609</v>
      </c>
      <c r="BIK1795" s="62">
        <v>53131609</v>
      </c>
      <c r="BIL1795" s="62">
        <v>53131609</v>
      </c>
      <c r="BIM1795" s="62">
        <v>53131609</v>
      </c>
      <c r="BIN1795" s="62">
        <v>53131609</v>
      </c>
      <c r="BIO1795" s="62">
        <v>53131609</v>
      </c>
      <c r="BIP1795" s="62">
        <v>53131609</v>
      </c>
      <c r="BIQ1795" s="62">
        <v>53131609</v>
      </c>
      <c r="BIR1795" s="62">
        <v>53131609</v>
      </c>
      <c r="BIS1795" s="62">
        <v>53131609</v>
      </c>
      <c r="BIT1795" s="62">
        <v>53131609</v>
      </c>
      <c r="BIU1795" s="62">
        <v>53131609</v>
      </c>
      <c r="BIV1795" s="62">
        <v>53131609</v>
      </c>
      <c r="BIW1795" s="62">
        <v>53131609</v>
      </c>
      <c r="BIX1795" s="62">
        <v>53131609</v>
      </c>
      <c r="BIY1795" s="62">
        <v>53131609</v>
      </c>
      <c r="BIZ1795" s="62">
        <v>53131609</v>
      </c>
      <c r="BJA1795" s="62">
        <v>53131609</v>
      </c>
      <c r="BJB1795" s="62">
        <v>53131609</v>
      </c>
      <c r="BJC1795" s="62">
        <v>53131609</v>
      </c>
      <c r="BJD1795" s="62">
        <v>53131609</v>
      </c>
      <c r="BJE1795" s="62">
        <v>53131609</v>
      </c>
      <c r="BJF1795" s="62">
        <v>53131609</v>
      </c>
      <c r="BJG1795" s="62">
        <v>53131609</v>
      </c>
      <c r="BJH1795" s="62">
        <v>53131609</v>
      </c>
      <c r="BJI1795" s="62">
        <v>53131609</v>
      </c>
      <c r="BJJ1795" s="62">
        <v>53131609</v>
      </c>
      <c r="BJK1795" s="62">
        <v>53131609</v>
      </c>
      <c r="BJL1795" s="62">
        <v>53131609</v>
      </c>
      <c r="BJM1795" s="62">
        <v>53131609</v>
      </c>
      <c r="BJN1795" s="62">
        <v>53131609</v>
      </c>
      <c r="BJO1795" s="62">
        <v>53131609</v>
      </c>
      <c r="BJP1795" s="62">
        <v>53131609</v>
      </c>
      <c r="BJQ1795" s="62">
        <v>53131609</v>
      </c>
      <c r="BJR1795" s="62">
        <v>53131609</v>
      </c>
      <c r="BJS1795" s="62">
        <v>53131609</v>
      </c>
      <c r="BJT1795" s="62">
        <v>53131609</v>
      </c>
      <c r="BJU1795" s="62">
        <v>53131609</v>
      </c>
      <c r="BJV1795" s="62">
        <v>53131609</v>
      </c>
      <c r="BJW1795" s="62">
        <v>53131609</v>
      </c>
      <c r="BJX1795" s="62">
        <v>53131609</v>
      </c>
      <c r="BJY1795" s="62">
        <v>53131609</v>
      </c>
      <c r="BJZ1795" s="62">
        <v>53131609</v>
      </c>
      <c r="BKA1795" s="62">
        <v>53131609</v>
      </c>
      <c r="BKB1795" s="62">
        <v>53131609</v>
      </c>
      <c r="BKC1795" s="62">
        <v>53131609</v>
      </c>
      <c r="BKD1795" s="62">
        <v>53131609</v>
      </c>
      <c r="BKE1795" s="62">
        <v>53131609</v>
      </c>
      <c r="BKF1795" s="62">
        <v>53131609</v>
      </c>
      <c r="BKG1795" s="62">
        <v>53131609</v>
      </c>
      <c r="BKH1795" s="62">
        <v>53131609</v>
      </c>
      <c r="BKI1795" s="62">
        <v>53131609</v>
      </c>
      <c r="BKJ1795" s="62">
        <v>53131609</v>
      </c>
      <c r="BKK1795" s="62">
        <v>53131609</v>
      </c>
      <c r="BKL1795" s="62">
        <v>53131609</v>
      </c>
      <c r="BKM1795" s="62">
        <v>53131609</v>
      </c>
      <c r="BKN1795" s="62">
        <v>53131609</v>
      </c>
      <c r="BKO1795" s="62">
        <v>53131609</v>
      </c>
      <c r="BKP1795" s="62">
        <v>53131609</v>
      </c>
      <c r="BKQ1795" s="62">
        <v>53131609</v>
      </c>
      <c r="BKR1795" s="62">
        <v>53131609</v>
      </c>
      <c r="BKS1795" s="62">
        <v>53131609</v>
      </c>
      <c r="BKT1795" s="62">
        <v>53131609</v>
      </c>
      <c r="BKU1795" s="62">
        <v>53131609</v>
      </c>
      <c r="BKV1795" s="62">
        <v>53131609</v>
      </c>
      <c r="BKW1795" s="62">
        <v>53131609</v>
      </c>
      <c r="BKX1795" s="62">
        <v>53131609</v>
      </c>
      <c r="BKY1795" s="62">
        <v>53131609</v>
      </c>
      <c r="BKZ1795" s="62">
        <v>53131609</v>
      </c>
      <c r="BLA1795" s="62">
        <v>53131609</v>
      </c>
      <c r="BLB1795" s="62">
        <v>53131609</v>
      </c>
      <c r="BLC1795" s="62">
        <v>53131609</v>
      </c>
      <c r="BLD1795" s="62">
        <v>53131609</v>
      </c>
      <c r="BLE1795" s="62">
        <v>53131609</v>
      </c>
      <c r="BLF1795" s="62">
        <v>53131609</v>
      </c>
      <c r="BLG1795" s="62">
        <v>53131609</v>
      </c>
      <c r="BLH1795" s="62">
        <v>53131609</v>
      </c>
      <c r="BLI1795" s="62">
        <v>53131609</v>
      </c>
      <c r="BLJ1795" s="62">
        <v>53131609</v>
      </c>
      <c r="BLK1795" s="62">
        <v>53131609</v>
      </c>
      <c r="BLL1795" s="62">
        <v>53131609</v>
      </c>
      <c r="BLM1795" s="62">
        <v>53131609</v>
      </c>
      <c r="BLN1795" s="62">
        <v>53131609</v>
      </c>
      <c r="BLO1795" s="62">
        <v>53131609</v>
      </c>
      <c r="BLP1795" s="62">
        <v>53131609</v>
      </c>
      <c r="BLQ1795" s="62">
        <v>53131609</v>
      </c>
      <c r="BLR1795" s="62">
        <v>53131609</v>
      </c>
      <c r="BLS1795" s="62">
        <v>53131609</v>
      </c>
      <c r="BLT1795" s="62">
        <v>53131609</v>
      </c>
      <c r="BLU1795" s="62">
        <v>53131609</v>
      </c>
      <c r="BLV1795" s="62">
        <v>53131609</v>
      </c>
      <c r="BLW1795" s="62">
        <v>53131609</v>
      </c>
      <c r="BLX1795" s="62">
        <v>53131609</v>
      </c>
      <c r="BLY1795" s="62">
        <v>53131609</v>
      </c>
      <c r="BLZ1795" s="62">
        <v>53131609</v>
      </c>
      <c r="BMA1795" s="62">
        <v>53131609</v>
      </c>
      <c r="BMB1795" s="62">
        <v>53131609</v>
      </c>
      <c r="BMC1795" s="62">
        <v>53131609</v>
      </c>
      <c r="BMD1795" s="62">
        <v>53131609</v>
      </c>
      <c r="BME1795" s="62">
        <v>53131609</v>
      </c>
      <c r="BMF1795" s="62">
        <v>53131609</v>
      </c>
      <c r="BMG1795" s="62">
        <v>53131609</v>
      </c>
      <c r="BMH1795" s="62">
        <v>53131609</v>
      </c>
      <c r="BMI1795" s="62">
        <v>53131609</v>
      </c>
      <c r="BMJ1795" s="62">
        <v>53131609</v>
      </c>
      <c r="BMK1795" s="62">
        <v>53131609</v>
      </c>
      <c r="BML1795" s="62">
        <v>53131609</v>
      </c>
      <c r="BMM1795" s="62">
        <v>53131609</v>
      </c>
      <c r="BMN1795" s="62">
        <v>53131609</v>
      </c>
      <c r="BMO1795" s="62">
        <v>53131609</v>
      </c>
      <c r="BMP1795" s="62">
        <v>53131609</v>
      </c>
      <c r="BMQ1795" s="62">
        <v>53131609</v>
      </c>
      <c r="BMR1795" s="62">
        <v>53131609</v>
      </c>
      <c r="BMS1795" s="62">
        <v>53131609</v>
      </c>
      <c r="BMT1795" s="62">
        <v>53131609</v>
      </c>
      <c r="BMU1795" s="62">
        <v>53131609</v>
      </c>
      <c r="BMV1795" s="62">
        <v>53131609</v>
      </c>
      <c r="BMW1795" s="62">
        <v>53131609</v>
      </c>
      <c r="BMX1795" s="62">
        <v>53131609</v>
      </c>
      <c r="BMY1795" s="62">
        <v>53131609</v>
      </c>
      <c r="BMZ1795" s="62">
        <v>53131609</v>
      </c>
      <c r="BNA1795" s="62">
        <v>53131609</v>
      </c>
      <c r="BNB1795" s="62">
        <v>53131609</v>
      </c>
      <c r="BNC1795" s="62">
        <v>53131609</v>
      </c>
      <c r="BND1795" s="62">
        <v>53131609</v>
      </c>
      <c r="BNE1795" s="62">
        <v>53131609</v>
      </c>
      <c r="BNF1795" s="62">
        <v>53131609</v>
      </c>
      <c r="BNG1795" s="62">
        <v>53131609</v>
      </c>
      <c r="BNH1795" s="62">
        <v>53131609</v>
      </c>
      <c r="BNI1795" s="62">
        <v>53131609</v>
      </c>
      <c r="BNJ1795" s="62">
        <v>53131609</v>
      </c>
      <c r="BNK1795" s="62">
        <v>53131609</v>
      </c>
      <c r="BNL1795" s="62">
        <v>53131609</v>
      </c>
      <c r="BNM1795" s="62">
        <v>53131609</v>
      </c>
      <c r="BNN1795" s="62">
        <v>53131609</v>
      </c>
      <c r="BNO1795" s="62">
        <v>53131609</v>
      </c>
      <c r="BNP1795" s="62">
        <v>53131609</v>
      </c>
      <c r="BNQ1795" s="62">
        <v>53131609</v>
      </c>
      <c r="BNR1795" s="62">
        <v>53131609</v>
      </c>
      <c r="BNS1795" s="62">
        <v>53131609</v>
      </c>
      <c r="BNT1795" s="62">
        <v>53131609</v>
      </c>
      <c r="BNU1795" s="62">
        <v>53131609</v>
      </c>
      <c r="BNV1795" s="62">
        <v>53131609</v>
      </c>
      <c r="BNW1795" s="62">
        <v>53131609</v>
      </c>
      <c r="BNX1795" s="62">
        <v>53131609</v>
      </c>
      <c r="BNY1795" s="62">
        <v>53131609</v>
      </c>
      <c r="BNZ1795" s="62">
        <v>53131609</v>
      </c>
      <c r="BOA1795" s="62">
        <v>53131609</v>
      </c>
      <c r="BOB1795" s="62">
        <v>53131609</v>
      </c>
      <c r="BOC1795" s="62">
        <v>53131609</v>
      </c>
      <c r="BOD1795" s="62">
        <v>53131609</v>
      </c>
      <c r="BOE1795" s="62">
        <v>53131609</v>
      </c>
      <c r="BOF1795" s="62">
        <v>53131609</v>
      </c>
      <c r="BOG1795" s="62">
        <v>53131609</v>
      </c>
      <c r="BOH1795" s="62">
        <v>53131609</v>
      </c>
      <c r="BOI1795" s="62">
        <v>53131609</v>
      </c>
      <c r="BOJ1795" s="62">
        <v>53131609</v>
      </c>
      <c r="BOK1795" s="62">
        <v>53131609</v>
      </c>
      <c r="BOL1795" s="62">
        <v>53131609</v>
      </c>
      <c r="BOM1795" s="62">
        <v>53131609</v>
      </c>
      <c r="BON1795" s="62">
        <v>53131609</v>
      </c>
      <c r="BOO1795" s="62">
        <v>53131609</v>
      </c>
      <c r="BOP1795" s="62">
        <v>53131609</v>
      </c>
      <c r="BOQ1795" s="62">
        <v>53131609</v>
      </c>
      <c r="BOR1795" s="62">
        <v>53131609</v>
      </c>
      <c r="BOS1795" s="62">
        <v>53131609</v>
      </c>
      <c r="BOT1795" s="62">
        <v>53131609</v>
      </c>
      <c r="BOU1795" s="62">
        <v>53131609</v>
      </c>
      <c r="BOV1795" s="62">
        <v>53131609</v>
      </c>
      <c r="BOW1795" s="62">
        <v>53131609</v>
      </c>
      <c r="BOX1795" s="62">
        <v>53131609</v>
      </c>
      <c r="BOY1795" s="62">
        <v>53131609</v>
      </c>
      <c r="BOZ1795" s="62">
        <v>53131609</v>
      </c>
      <c r="BPA1795" s="62">
        <v>53131609</v>
      </c>
      <c r="BPB1795" s="62">
        <v>53131609</v>
      </c>
      <c r="BPC1795" s="62">
        <v>53131609</v>
      </c>
      <c r="BPD1795" s="62">
        <v>53131609</v>
      </c>
      <c r="BPE1795" s="62">
        <v>53131609</v>
      </c>
      <c r="BPF1795" s="62">
        <v>53131609</v>
      </c>
      <c r="BPG1795" s="62">
        <v>53131609</v>
      </c>
      <c r="BPH1795" s="62">
        <v>53131609</v>
      </c>
      <c r="BPI1795" s="62">
        <v>53131609</v>
      </c>
      <c r="BPJ1795" s="62">
        <v>53131609</v>
      </c>
      <c r="BPK1795" s="62">
        <v>53131609</v>
      </c>
      <c r="BPL1795" s="62">
        <v>53131609</v>
      </c>
      <c r="BPM1795" s="62">
        <v>53131609</v>
      </c>
      <c r="BPN1795" s="62">
        <v>53131609</v>
      </c>
      <c r="BPO1795" s="62">
        <v>53131609</v>
      </c>
      <c r="BPP1795" s="62">
        <v>53131609</v>
      </c>
      <c r="BPQ1795" s="62">
        <v>53131609</v>
      </c>
      <c r="BPR1795" s="62">
        <v>53131609</v>
      </c>
      <c r="BPS1795" s="62">
        <v>53131609</v>
      </c>
      <c r="BPT1795" s="62">
        <v>53131609</v>
      </c>
      <c r="BPU1795" s="62">
        <v>53131609</v>
      </c>
      <c r="BPV1795" s="62">
        <v>53131609</v>
      </c>
      <c r="BPW1795" s="62">
        <v>53131609</v>
      </c>
      <c r="BPX1795" s="62">
        <v>53131609</v>
      </c>
      <c r="BPY1795" s="62">
        <v>53131609</v>
      </c>
      <c r="BPZ1795" s="62">
        <v>53131609</v>
      </c>
      <c r="BQA1795" s="62">
        <v>53131609</v>
      </c>
      <c r="BQB1795" s="62">
        <v>53131609</v>
      </c>
      <c r="BQC1795" s="62">
        <v>53131609</v>
      </c>
      <c r="BQD1795" s="62">
        <v>53131609</v>
      </c>
      <c r="BQE1795" s="62">
        <v>53131609</v>
      </c>
      <c r="BQF1795" s="62">
        <v>53131609</v>
      </c>
      <c r="BQG1795" s="62">
        <v>53131609</v>
      </c>
      <c r="BQH1795" s="62">
        <v>53131609</v>
      </c>
      <c r="BQI1795" s="62">
        <v>53131609</v>
      </c>
      <c r="BQJ1795" s="62">
        <v>53131609</v>
      </c>
      <c r="BQK1795" s="62">
        <v>53131609</v>
      </c>
      <c r="BQL1795" s="62">
        <v>53131609</v>
      </c>
      <c r="BQM1795" s="62">
        <v>53131609</v>
      </c>
      <c r="BQN1795" s="62">
        <v>53131609</v>
      </c>
      <c r="BQO1795" s="62">
        <v>53131609</v>
      </c>
      <c r="BQP1795" s="62">
        <v>53131609</v>
      </c>
      <c r="BQQ1795" s="62">
        <v>53131609</v>
      </c>
      <c r="BQR1795" s="62">
        <v>53131609</v>
      </c>
      <c r="BQS1795" s="62">
        <v>53131609</v>
      </c>
      <c r="BQT1795" s="62">
        <v>53131609</v>
      </c>
      <c r="BQU1795" s="62">
        <v>53131609</v>
      </c>
      <c r="BQV1795" s="62">
        <v>53131609</v>
      </c>
      <c r="BQW1795" s="62">
        <v>53131609</v>
      </c>
      <c r="BQX1795" s="62">
        <v>53131609</v>
      </c>
      <c r="BQY1795" s="62">
        <v>53131609</v>
      </c>
      <c r="BQZ1795" s="62">
        <v>53131609</v>
      </c>
      <c r="BRA1795" s="62">
        <v>53131609</v>
      </c>
      <c r="BRB1795" s="62">
        <v>53131609</v>
      </c>
      <c r="BRC1795" s="62">
        <v>53131609</v>
      </c>
      <c r="BRD1795" s="62">
        <v>53131609</v>
      </c>
      <c r="BRE1795" s="62">
        <v>53131609</v>
      </c>
      <c r="BRF1795" s="62">
        <v>53131609</v>
      </c>
      <c r="BRG1795" s="62">
        <v>53131609</v>
      </c>
      <c r="BRH1795" s="62">
        <v>53131609</v>
      </c>
      <c r="BRI1795" s="62">
        <v>53131609</v>
      </c>
      <c r="BRJ1795" s="62">
        <v>53131609</v>
      </c>
      <c r="BRK1795" s="62">
        <v>53131609</v>
      </c>
      <c r="BRL1795" s="62">
        <v>53131609</v>
      </c>
      <c r="BRM1795" s="62">
        <v>53131609</v>
      </c>
      <c r="BRN1795" s="62">
        <v>53131609</v>
      </c>
      <c r="BRO1795" s="62">
        <v>53131609</v>
      </c>
      <c r="BRP1795" s="62">
        <v>53131609</v>
      </c>
      <c r="BRQ1795" s="62">
        <v>53131609</v>
      </c>
      <c r="BRR1795" s="62">
        <v>53131609</v>
      </c>
      <c r="BRS1795" s="62">
        <v>53131609</v>
      </c>
      <c r="BRT1795" s="62">
        <v>53131609</v>
      </c>
      <c r="BRU1795" s="62">
        <v>53131609</v>
      </c>
      <c r="BRV1795" s="62">
        <v>53131609</v>
      </c>
      <c r="BRW1795" s="62">
        <v>53131609</v>
      </c>
      <c r="BRX1795" s="62">
        <v>53131609</v>
      </c>
      <c r="BRY1795" s="62">
        <v>53131609</v>
      </c>
      <c r="BRZ1795" s="62">
        <v>53131609</v>
      </c>
      <c r="BSA1795" s="62">
        <v>53131609</v>
      </c>
      <c r="BSB1795" s="62">
        <v>53131609</v>
      </c>
      <c r="BSC1795" s="62">
        <v>53131609</v>
      </c>
      <c r="BSD1795" s="62">
        <v>53131609</v>
      </c>
      <c r="BSE1795" s="62">
        <v>53131609</v>
      </c>
      <c r="BSF1795" s="62">
        <v>53131609</v>
      </c>
      <c r="BSG1795" s="62">
        <v>53131609</v>
      </c>
      <c r="BSH1795" s="62">
        <v>53131609</v>
      </c>
      <c r="BSI1795" s="62">
        <v>53131609</v>
      </c>
      <c r="BSJ1795" s="62">
        <v>53131609</v>
      </c>
      <c r="BSK1795" s="62">
        <v>53131609</v>
      </c>
      <c r="BSL1795" s="62">
        <v>53131609</v>
      </c>
      <c r="BSM1795" s="62">
        <v>53131609</v>
      </c>
      <c r="BSN1795" s="62">
        <v>53131609</v>
      </c>
      <c r="BSO1795" s="62">
        <v>53131609</v>
      </c>
      <c r="BSP1795" s="62">
        <v>53131609</v>
      </c>
      <c r="BSQ1795" s="62">
        <v>53131609</v>
      </c>
      <c r="BSR1795" s="62">
        <v>53131609</v>
      </c>
      <c r="BSS1795" s="62">
        <v>53131609</v>
      </c>
      <c r="BST1795" s="62">
        <v>53131609</v>
      </c>
      <c r="BSU1795" s="62">
        <v>53131609</v>
      </c>
      <c r="BSV1795" s="62">
        <v>53131609</v>
      </c>
      <c r="BSW1795" s="62">
        <v>53131609</v>
      </c>
      <c r="BSX1795" s="62">
        <v>53131609</v>
      </c>
      <c r="BSY1795" s="62">
        <v>53131609</v>
      </c>
      <c r="BSZ1795" s="62">
        <v>53131609</v>
      </c>
      <c r="BTA1795" s="62">
        <v>53131609</v>
      </c>
      <c r="BTB1795" s="62">
        <v>53131609</v>
      </c>
      <c r="BTC1795" s="62">
        <v>53131609</v>
      </c>
      <c r="BTD1795" s="62">
        <v>53131609</v>
      </c>
      <c r="BTE1795" s="62">
        <v>53131609</v>
      </c>
      <c r="BTF1795" s="62">
        <v>53131609</v>
      </c>
      <c r="BTG1795" s="62">
        <v>53131609</v>
      </c>
      <c r="BTH1795" s="62">
        <v>53131609</v>
      </c>
      <c r="BTI1795" s="62">
        <v>53131609</v>
      </c>
      <c r="BTJ1795" s="62">
        <v>53131609</v>
      </c>
      <c r="BTK1795" s="62">
        <v>53131609</v>
      </c>
      <c r="BTL1795" s="62">
        <v>53131609</v>
      </c>
      <c r="BTM1795" s="62">
        <v>53131609</v>
      </c>
      <c r="BTN1795" s="62">
        <v>53131609</v>
      </c>
      <c r="BTO1795" s="62">
        <v>53131609</v>
      </c>
      <c r="BTP1795" s="62">
        <v>53131609</v>
      </c>
      <c r="BTQ1795" s="62">
        <v>53131609</v>
      </c>
      <c r="BTR1795" s="62">
        <v>53131609</v>
      </c>
      <c r="BTS1795" s="62">
        <v>53131609</v>
      </c>
      <c r="BTT1795" s="62">
        <v>53131609</v>
      </c>
      <c r="BTU1795" s="62">
        <v>53131609</v>
      </c>
      <c r="BTV1795" s="62">
        <v>53131609</v>
      </c>
      <c r="BTW1795" s="62">
        <v>53131609</v>
      </c>
      <c r="BTX1795" s="62">
        <v>53131609</v>
      </c>
      <c r="BTY1795" s="62">
        <v>53131609</v>
      </c>
      <c r="BTZ1795" s="62">
        <v>53131609</v>
      </c>
      <c r="BUA1795" s="62">
        <v>53131609</v>
      </c>
      <c r="BUB1795" s="62">
        <v>53131609</v>
      </c>
      <c r="BUC1795" s="62">
        <v>53131609</v>
      </c>
      <c r="BUD1795" s="62">
        <v>53131609</v>
      </c>
      <c r="BUE1795" s="62">
        <v>53131609</v>
      </c>
      <c r="BUF1795" s="62">
        <v>53131609</v>
      </c>
      <c r="BUG1795" s="62">
        <v>53131609</v>
      </c>
      <c r="BUH1795" s="62">
        <v>53131609</v>
      </c>
      <c r="BUI1795" s="62">
        <v>53131609</v>
      </c>
      <c r="BUJ1795" s="62">
        <v>53131609</v>
      </c>
      <c r="BUK1795" s="62">
        <v>53131609</v>
      </c>
      <c r="BUL1795" s="62">
        <v>53131609</v>
      </c>
      <c r="BUM1795" s="62">
        <v>53131609</v>
      </c>
      <c r="BUN1795" s="62">
        <v>53131609</v>
      </c>
      <c r="BUO1795" s="62">
        <v>53131609</v>
      </c>
      <c r="BUP1795" s="62">
        <v>53131609</v>
      </c>
      <c r="BUQ1795" s="62">
        <v>53131609</v>
      </c>
      <c r="BUR1795" s="62">
        <v>53131609</v>
      </c>
      <c r="BUS1795" s="62">
        <v>53131609</v>
      </c>
      <c r="BUT1795" s="62">
        <v>53131609</v>
      </c>
      <c r="BUU1795" s="62">
        <v>53131609</v>
      </c>
      <c r="BUV1795" s="62">
        <v>53131609</v>
      </c>
      <c r="BUW1795" s="62">
        <v>53131609</v>
      </c>
      <c r="BUX1795" s="62">
        <v>53131609</v>
      </c>
      <c r="BUY1795" s="62">
        <v>53131609</v>
      </c>
      <c r="BUZ1795" s="62">
        <v>53131609</v>
      </c>
      <c r="BVA1795" s="62">
        <v>53131609</v>
      </c>
      <c r="BVB1795" s="62">
        <v>53131609</v>
      </c>
      <c r="BVC1795" s="62">
        <v>53131609</v>
      </c>
      <c r="BVD1795" s="62">
        <v>53131609</v>
      </c>
      <c r="BVE1795" s="62">
        <v>53131609</v>
      </c>
      <c r="BVF1795" s="62">
        <v>53131609</v>
      </c>
      <c r="BVG1795" s="62">
        <v>53131609</v>
      </c>
      <c r="BVH1795" s="62">
        <v>53131609</v>
      </c>
      <c r="BVI1795" s="62">
        <v>53131609</v>
      </c>
      <c r="BVJ1795" s="62">
        <v>53131609</v>
      </c>
      <c r="BVK1795" s="62">
        <v>53131609</v>
      </c>
      <c r="BVL1795" s="62">
        <v>53131609</v>
      </c>
      <c r="BVM1795" s="62">
        <v>53131609</v>
      </c>
      <c r="BVN1795" s="62">
        <v>53131609</v>
      </c>
      <c r="BVO1795" s="62">
        <v>53131609</v>
      </c>
      <c r="BVP1795" s="62">
        <v>53131609</v>
      </c>
      <c r="BVQ1795" s="62">
        <v>53131609</v>
      </c>
      <c r="BVR1795" s="62">
        <v>53131609</v>
      </c>
      <c r="BVS1795" s="62">
        <v>53131609</v>
      </c>
      <c r="BVT1795" s="62">
        <v>53131609</v>
      </c>
      <c r="BVU1795" s="62">
        <v>53131609</v>
      </c>
      <c r="BVV1795" s="62">
        <v>53131609</v>
      </c>
      <c r="BVW1795" s="62">
        <v>53131609</v>
      </c>
      <c r="BVX1795" s="62">
        <v>53131609</v>
      </c>
      <c r="BVY1795" s="62">
        <v>53131609</v>
      </c>
      <c r="BVZ1795" s="62">
        <v>53131609</v>
      </c>
      <c r="BWA1795" s="62">
        <v>53131609</v>
      </c>
      <c r="BWB1795" s="62">
        <v>53131609</v>
      </c>
      <c r="BWC1795" s="62">
        <v>53131609</v>
      </c>
      <c r="BWD1795" s="62">
        <v>53131609</v>
      </c>
      <c r="BWE1795" s="62">
        <v>53131609</v>
      </c>
      <c r="BWF1795" s="62">
        <v>53131609</v>
      </c>
      <c r="BWG1795" s="62">
        <v>53131609</v>
      </c>
      <c r="BWH1795" s="62">
        <v>53131609</v>
      </c>
      <c r="BWI1795" s="62">
        <v>53131609</v>
      </c>
      <c r="BWJ1795" s="62">
        <v>53131609</v>
      </c>
      <c r="BWK1795" s="62">
        <v>53131609</v>
      </c>
      <c r="BWL1795" s="62">
        <v>53131609</v>
      </c>
      <c r="BWM1795" s="62">
        <v>53131609</v>
      </c>
      <c r="BWN1795" s="62">
        <v>53131609</v>
      </c>
      <c r="BWO1795" s="62">
        <v>53131609</v>
      </c>
      <c r="BWP1795" s="62">
        <v>53131609</v>
      </c>
      <c r="BWQ1795" s="62">
        <v>53131609</v>
      </c>
      <c r="BWR1795" s="62">
        <v>53131609</v>
      </c>
      <c r="BWS1795" s="62">
        <v>53131609</v>
      </c>
      <c r="BWT1795" s="62">
        <v>53131609</v>
      </c>
      <c r="BWU1795" s="62">
        <v>53131609</v>
      </c>
      <c r="BWV1795" s="62">
        <v>53131609</v>
      </c>
      <c r="BWW1795" s="62">
        <v>53131609</v>
      </c>
      <c r="BWX1795" s="62">
        <v>53131609</v>
      </c>
      <c r="BWY1795" s="62">
        <v>53131609</v>
      </c>
      <c r="BWZ1795" s="62">
        <v>53131609</v>
      </c>
      <c r="BXA1795" s="62">
        <v>53131609</v>
      </c>
      <c r="BXB1795" s="62">
        <v>53131609</v>
      </c>
      <c r="BXC1795" s="62">
        <v>53131609</v>
      </c>
      <c r="BXD1795" s="62">
        <v>53131609</v>
      </c>
      <c r="BXE1795" s="62">
        <v>53131609</v>
      </c>
      <c r="BXF1795" s="62">
        <v>53131609</v>
      </c>
      <c r="BXG1795" s="62">
        <v>53131609</v>
      </c>
      <c r="BXH1795" s="62">
        <v>53131609</v>
      </c>
      <c r="BXI1795" s="62">
        <v>53131609</v>
      </c>
      <c r="BXJ1795" s="62">
        <v>53131609</v>
      </c>
      <c r="BXK1795" s="62">
        <v>53131609</v>
      </c>
      <c r="BXL1795" s="62">
        <v>53131609</v>
      </c>
      <c r="BXM1795" s="62">
        <v>53131609</v>
      </c>
      <c r="BXN1795" s="62">
        <v>53131609</v>
      </c>
      <c r="BXO1795" s="62">
        <v>53131609</v>
      </c>
      <c r="BXP1795" s="62">
        <v>53131609</v>
      </c>
      <c r="BXQ1795" s="62">
        <v>53131609</v>
      </c>
      <c r="BXR1795" s="62">
        <v>53131609</v>
      </c>
      <c r="BXS1795" s="62">
        <v>53131609</v>
      </c>
      <c r="BXT1795" s="62">
        <v>53131609</v>
      </c>
      <c r="BXU1795" s="62">
        <v>53131609</v>
      </c>
      <c r="BXV1795" s="62">
        <v>53131609</v>
      </c>
      <c r="BXW1795" s="62">
        <v>53131609</v>
      </c>
      <c r="BXX1795" s="62">
        <v>53131609</v>
      </c>
      <c r="BXY1795" s="62">
        <v>53131609</v>
      </c>
      <c r="BXZ1795" s="62">
        <v>53131609</v>
      </c>
      <c r="BYA1795" s="62">
        <v>53131609</v>
      </c>
      <c r="BYB1795" s="62">
        <v>53131609</v>
      </c>
      <c r="BYC1795" s="62">
        <v>53131609</v>
      </c>
      <c r="BYD1795" s="62">
        <v>53131609</v>
      </c>
      <c r="BYE1795" s="62">
        <v>53131609</v>
      </c>
      <c r="BYF1795" s="62">
        <v>53131609</v>
      </c>
      <c r="BYG1795" s="62">
        <v>53131609</v>
      </c>
      <c r="BYH1795" s="62">
        <v>53131609</v>
      </c>
      <c r="BYI1795" s="62">
        <v>53131609</v>
      </c>
      <c r="BYJ1795" s="62">
        <v>53131609</v>
      </c>
      <c r="BYK1795" s="62">
        <v>53131609</v>
      </c>
      <c r="BYL1795" s="62">
        <v>53131609</v>
      </c>
      <c r="BYM1795" s="62">
        <v>53131609</v>
      </c>
      <c r="BYN1795" s="62">
        <v>53131609</v>
      </c>
      <c r="BYO1795" s="62">
        <v>53131609</v>
      </c>
      <c r="BYP1795" s="62">
        <v>53131609</v>
      </c>
      <c r="BYQ1795" s="62">
        <v>53131609</v>
      </c>
      <c r="BYR1795" s="62">
        <v>53131609</v>
      </c>
      <c r="BYS1795" s="62">
        <v>53131609</v>
      </c>
      <c r="BYT1795" s="62">
        <v>53131609</v>
      </c>
      <c r="BYU1795" s="62">
        <v>53131609</v>
      </c>
      <c r="BYV1795" s="62">
        <v>53131609</v>
      </c>
      <c r="BYW1795" s="62">
        <v>53131609</v>
      </c>
      <c r="BYX1795" s="62">
        <v>53131609</v>
      </c>
      <c r="BYY1795" s="62">
        <v>53131609</v>
      </c>
      <c r="BYZ1795" s="62">
        <v>53131609</v>
      </c>
      <c r="BZA1795" s="62">
        <v>53131609</v>
      </c>
      <c r="BZB1795" s="62">
        <v>53131609</v>
      </c>
      <c r="BZC1795" s="62">
        <v>53131609</v>
      </c>
      <c r="BZD1795" s="62">
        <v>53131609</v>
      </c>
      <c r="BZE1795" s="62">
        <v>53131609</v>
      </c>
      <c r="BZF1795" s="62">
        <v>53131609</v>
      </c>
      <c r="BZG1795" s="62">
        <v>53131609</v>
      </c>
      <c r="BZH1795" s="62">
        <v>53131609</v>
      </c>
      <c r="BZI1795" s="62">
        <v>53131609</v>
      </c>
      <c r="BZJ1795" s="62">
        <v>53131609</v>
      </c>
      <c r="BZK1795" s="62">
        <v>53131609</v>
      </c>
      <c r="BZL1795" s="62">
        <v>53131609</v>
      </c>
      <c r="BZM1795" s="62">
        <v>53131609</v>
      </c>
      <c r="BZN1795" s="62">
        <v>53131609</v>
      </c>
      <c r="BZO1795" s="62">
        <v>53131609</v>
      </c>
      <c r="BZP1795" s="62">
        <v>53131609</v>
      </c>
      <c r="BZQ1795" s="62">
        <v>53131609</v>
      </c>
      <c r="BZR1795" s="62">
        <v>53131609</v>
      </c>
      <c r="BZS1795" s="62">
        <v>53131609</v>
      </c>
      <c r="BZT1795" s="62">
        <v>53131609</v>
      </c>
      <c r="BZU1795" s="62">
        <v>53131609</v>
      </c>
      <c r="BZV1795" s="62">
        <v>53131609</v>
      </c>
      <c r="BZW1795" s="62">
        <v>53131609</v>
      </c>
      <c r="BZX1795" s="62">
        <v>53131609</v>
      </c>
      <c r="BZY1795" s="62">
        <v>53131609</v>
      </c>
      <c r="BZZ1795" s="62">
        <v>53131609</v>
      </c>
      <c r="CAA1795" s="62">
        <v>53131609</v>
      </c>
      <c r="CAB1795" s="62">
        <v>53131609</v>
      </c>
      <c r="CAC1795" s="62">
        <v>53131609</v>
      </c>
      <c r="CAD1795" s="62">
        <v>53131609</v>
      </c>
      <c r="CAE1795" s="62">
        <v>53131609</v>
      </c>
      <c r="CAF1795" s="62">
        <v>53131609</v>
      </c>
      <c r="CAG1795" s="62">
        <v>53131609</v>
      </c>
      <c r="CAH1795" s="62">
        <v>53131609</v>
      </c>
      <c r="CAI1795" s="62">
        <v>53131609</v>
      </c>
      <c r="CAJ1795" s="62">
        <v>53131609</v>
      </c>
      <c r="CAK1795" s="62">
        <v>53131609</v>
      </c>
      <c r="CAL1795" s="62">
        <v>53131609</v>
      </c>
      <c r="CAM1795" s="62">
        <v>53131609</v>
      </c>
      <c r="CAN1795" s="62">
        <v>53131609</v>
      </c>
      <c r="CAO1795" s="62">
        <v>53131609</v>
      </c>
      <c r="CAP1795" s="62">
        <v>53131609</v>
      </c>
      <c r="CAQ1795" s="62">
        <v>53131609</v>
      </c>
      <c r="CAR1795" s="62">
        <v>53131609</v>
      </c>
      <c r="CAS1795" s="62">
        <v>53131609</v>
      </c>
      <c r="CAT1795" s="62">
        <v>53131609</v>
      </c>
      <c r="CAU1795" s="62">
        <v>53131609</v>
      </c>
      <c r="CAV1795" s="62">
        <v>53131609</v>
      </c>
      <c r="CAW1795" s="62">
        <v>53131609</v>
      </c>
      <c r="CAX1795" s="62">
        <v>53131609</v>
      </c>
      <c r="CAY1795" s="62">
        <v>53131609</v>
      </c>
      <c r="CAZ1795" s="62">
        <v>53131609</v>
      </c>
      <c r="CBA1795" s="62">
        <v>53131609</v>
      </c>
      <c r="CBB1795" s="62">
        <v>53131609</v>
      </c>
      <c r="CBC1795" s="62">
        <v>53131609</v>
      </c>
      <c r="CBD1795" s="62">
        <v>53131609</v>
      </c>
      <c r="CBE1795" s="62">
        <v>53131609</v>
      </c>
      <c r="CBF1795" s="62">
        <v>53131609</v>
      </c>
      <c r="CBG1795" s="62">
        <v>53131609</v>
      </c>
      <c r="CBH1795" s="62">
        <v>53131609</v>
      </c>
      <c r="CBI1795" s="62">
        <v>53131609</v>
      </c>
      <c r="CBJ1795" s="62">
        <v>53131609</v>
      </c>
      <c r="CBK1795" s="62">
        <v>53131609</v>
      </c>
      <c r="CBL1795" s="62">
        <v>53131609</v>
      </c>
      <c r="CBM1795" s="62">
        <v>53131609</v>
      </c>
      <c r="CBN1795" s="62">
        <v>53131609</v>
      </c>
      <c r="CBO1795" s="62">
        <v>53131609</v>
      </c>
      <c r="CBP1795" s="62">
        <v>53131609</v>
      </c>
      <c r="CBQ1795" s="62">
        <v>53131609</v>
      </c>
      <c r="CBR1795" s="62">
        <v>53131609</v>
      </c>
      <c r="CBS1795" s="62">
        <v>53131609</v>
      </c>
      <c r="CBT1795" s="62">
        <v>53131609</v>
      </c>
      <c r="CBU1795" s="62">
        <v>53131609</v>
      </c>
      <c r="CBV1795" s="62">
        <v>53131609</v>
      </c>
      <c r="CBW1795" s="62">
        <v>53131609</v>
      </c>
      <c r="CBX1795" s="62">
        <v>53131609</v>
      </c>
      <c r="CBY1795" s="62">
        <v>53131609</v>
      </c>
      <c r="CBZ1795" s="62">
        <v>53131609</v>
      </c>
      <c r="CCA1795" s="62">
        <v>53131609</v>
      </c>
      <c r="CCB1795" s="62">
        <v>53131609</v>
      </c>
      <c r="CCC1795" s="62">
        <v>53131609</v>
      </c>
      <c r="CCD1795" s="62">
        <v>53131609</v>
      </c>
      <c r="CCE1795" s="62">
        <v>53131609</v>
      </c>
      <c r="CCF1795" s="62">
        <v>53131609</v>
      </c>
      <c r="CCG1795" s="62">
        <v>53131609</v>
      </c>
      <c r="CCH1795" s="62">
        <v>53131609</v>
      </c>
      <c r="CCI1795" s="62">
        <v>53131609</v>
      </c>
      <c r="CCJ1795" s="62">
        <v>53131609</v>
      </c>
      <c r="CCK1795" s="62">
        <v>53131609</v>
      </c>
      <c r="CCL1795" s="62">
        <v>53131609</v>
      </c>
      <c r="CCM1795" s="62">
        <v>53131609</v>
      </c>
      <c r="CCN1795" s="62">
        <v>53131609</v>
      </c>
      <c r="CCO1795" s="62">
        <v>53131609</v>
      </c>
      <c r="CCP1795" s="62">
        <v>53131609</v>
      </c>
      <c r="CCQ1795" s="62">
        <v>53131609</v>
      </c>
      <c r="CCR1795" s="62">
        <v>53131609</v>
      </c>
      <c r="CCS1795" s="62">
        <v>53131609</v>
      </c>
      <c r="CCT1795" s="62">
        <v>53131609</v>
      </c>
      <c r="CCU1795" s="62">
        <v>53131609</v>
      </c>
      <c r="CCV1795" s="62">
        <v>53131609</v>
      </c>
      <c r="CCW1795" s="62">
        <v>53131609</v>
      </c>
      <c r="CCX1795" s="62">
        <v>53131609</v>
      </c>
      <c r="CCY1795" s="62">
        <v>53131609</v>
      </c>
      <c r="CCZ1795" s="62">
        <v>53131609</v>
      </c>
      <c r="CDA1795" s="62">
        <v>53131609</v>
      </c>
      <c r="CDB1795" s="62">
        <v>53131609</v>
      </c>
      <c r="CDC1795" s="62">
        <v>53131609</v>
      </c>
      <c r="CDD1795" s="62">
        <v>53131609</v>
      </c>
      <c r="CDE1795" s="62">
        <v>53131609</v>
      </c>
      <c r="CDF1795" s="62">
        <v>53131609</v>
      </c>
      <c r="CDG1795" s="62">
        <v>53131609</v>
      </c>
      <c r="CDH1795" s="62">
        <v>53131609</v>
      </c>
      <c r="CDI1795" s="62">
        <v>53131609</v>
      </c>
      <c r="CDJ1795" s="62">
        <v>53131609</v>
      </c>
      <c r="CDK1795" s="62">
        <v>53131609</v>
      </c>
      <c r="CDL1795" s="62">
        <v>53131609</v>
      </c>
      <c r="CDM1795" s="62">
        <v>53131609</v>
      </c>
      <c r="CDN1795" s="62">
        <v>53131609</v>
      </c>
      <c r="CDO1795" s="62">
        <v>53131609</v>
      </c>
      <c r="CDP1795" s="62">
        <v>53131609</v>
      </c>
      <c r="CDQ1795" s="62">
        <v>53131609</v>
      </c>
      <c r="CDR1795" s="62">
        <v>53131609</v>
      </c>
      <c r="CDS1795" s="62">
        <v>53131609</v>
      </c>
      <c r="CDT1795" s="62">
        <v>53131609</v>
      </c>
      <c r="CDU1795" s="62">
        <v>53131609</v>
      </c>
      <c r="CDV1795" s="62">
        <v>53131609</v>
      </c>
      <c r="CDW1795" s="62">
        <v>53131609</v>
      </c>
      <c r="CDX1795" s="62">
        <v>53131609</v>
      </c>
      <c r="CDY1795" s="62">
        <v>53131609</v>
      </c>
      <c r="CDZ1795" s="62">
        <v>53131609</v>
      </c>
      <c r="CEA1795" s="62">
        <v>53131609</v>
      </c>
      <c r="CEB1795" s="62">
        <v>53131609</v>
      </c>
      <c r="CEC1795" s="62">
        <v>53131609</v>
      </c>
      <c r="CED1795" s="62">
        <v>53131609</v>
      </c>
      <c r="CEE1795" s="62">
        <v>53131609</v>
      </c>
      <c r="CEF1795" s="62">
        <v>53131609</v>
      </c>
      <c r="CEG1795" s="62">
        <v>53131609</v>
      </c>
      <c r="CEH1795" s="62">
        <v>53131609</v>
      </c>
      <c r="CEI1795" s="62">
        <v>53131609</v>
      </c>
      <c r="CEJ1795" s="62">
        <v>53131609</v>
      </c>
      <c r="CEK1795" s="62">
        <v>53131609</v>
      </c>
      <c r="CEL1795" s="62">
        <v>53131609</v>
      </c>
      <c r="CEM1795" s="62">
        <v>53131609</v>
      </c>
      <c r="CEN1795" s="62">
        <v>53131609</v>
      </c>
      <c r="CEO1795" s="62">
        <v>53131609</v>
      </c>
      <c r="CEP1795" s="62">
        <v>53131609</v>
      </c>
      <c r="CEQ1795" s="62">
        <v>53131609</v>
      </c>
      <c r="CER1795" s="62">
        <v>53131609</v>
      </c>
      <c r="CES1795" s="62">
        <v>53131609</v>
      </c>
      <c r="CET1795" s="62">
        <v>53131609</v>
      </c>
      <c r="CEU1795" s="62">
        <v>53131609</v>
      </c>
      <c r="CEV1795" s="62">
        <v>53131609</v>
      </c>
      <c r="CEW1795" s="62">
        <v>53131609</v>
      </c>
      <c r="CEX1795" s="62">
        <v>53131609</v>
      </c>
      <c r="CEY1795" s="62">
        <v>53131609</v>
      </c>
      <c r="CEZ1795" s="62">
        <v>53131609</v>
      </c>
      <c r="CFA1795" s="62">
        <v>53131609</v>
      </c>
      <c r="CFB1795" s="62">
        <v>53131609</v>
      </c>
      <c r="CFC1795" s="62">
        <v>53131609</v>
      </c>
      <c r="CFD1795" s="62">
        <v>53131609</v>
      </c>
      <c r="CFE1795" s="62">
        <v>53131609</v>
      </c>
      <c r="CFF1795" s="62">
        <v>53131609</v>
      </c>
      <c r="CFG1795" s="62">
        <v>53131609</v>
      </c>
      <c r="CFH1795" s="62">
        <v>53131609</v>
      </c>
      <c r="CFI1795" s="62">
        <v>53131609</v>
      </c>
      <c r="CFJ1795" s="62">
        <v>53131609</v>
      </c>
      <c r="CFK1795" s="62">
        <v>53131609</v>
      </c>
      <c r="CFL1795" s="62">
        <v>53131609</v>
      </c>
      <c r="CFM1795" s="62">
        <v>53131609</v>
      </c>
      <c r="CFN1795" s="62">
        <v>53131609</v>
      </c>
      <c r="CFO1795" s="62">
        <v>53131609</v>
      </c>
      <c r="CFP1795" s="62">
        <v>53131609</v>
      </c>
      <c r="CFQ1795" s="62">
        <v>53131609</v>
      </c>
      <c r="CFR1795" s="62">
        <v>53131609</v>
      </c>
      <c r="CFS1795" s="62">
        <v>53131609</v>
      </c>
      <c r="CFT1795" s="62">
        <v>53131609</v>
      </c>
      <c r="CFU1795" s="62">
        <v>53131609</v>
      </c>
      <c r="CFV1795" s="62">
        <v>53131609</v>
      </c>
      <c r="CFW1795" s="62">
        <v>53131609</v>
      </c>
      <c r="CFX1795" s="62">
        <v>53131609</v>
      </c>
      <c r="CFY1795" s="62">
        <v>53131609</v>
      </c>
      <c r="CFZ1795" s="62">
        <v>53131609</v>
      </c>
      <c r="CGA1795" s="62">
        <v>53131609</v>
      </c>
      <c r="CGB1795" s="62">
        <v>53131609</v>
      </c>
      <c r="CGC1795" s="62">
        <v>53131609</v>
      </c>
      <c r="CGD1795" s="62">
        <v>53131609</v>
      </c>
      <c r="CGE1795" s="62">
        <v>53131609</v>
      </c>
      <c r="CGF1795" s="62">
        <v>53131609</v>
      </c>
      <c r="CGG1795" s="62">
        <v>53131609</v>
      </c>
      <c r="CGH1795" s="62">
        <v>53131609</v>
      </c>
      <c r="CGI1795" s="62">
        <v>53131609</v>
      </c>
      <c r="CGJ1795" s="62">
        <v>53131609</v>
      </c>
      <c r="CGK1795" s="62">
        <v>53131609</v>
      </c>
      <c r="CGL1795" s="62">
        <v>53131609</v>
      </c>
      <c r="CGM1795" s="62">
        <v>53131609</v>
      </c>
      <c r="CGN1795" s="62">
        <v>53131609</v>
      </c>
      <c r="CGO1795" s="62">
        <v>53131609</v>
      </c>
      <c r="CGP1795" s="62">
        <v>53131609</v>
      </c>
      <c r="CGQ1795" s="62">
        <v>53131609</v>
      </c>
      <c r="CGR1795" s="62">
        <v>53131609</v>
      </c>
      <c r="CGS1795" s="62">
        <v>53131609</v>
      </c>
      <c r="CGT1795" s="62">
        <v>53131609</v>
      </c>
      <c r="CGU1795" s="62">
        <v>53131609</v>
      </c>
      <c r="CGV1795" s="62">
        <v>53131609</v>
      </c>
      <c r="CGW1795" s="62">
        <v>53131609</v>
      </c>
      <c r="CGX1795" s="62">
        <v>53131609</v>
      </c>
      <c r="CGY1795" s="62">
        <v>53131609</v>
      </c>
      <c r="CGZ1795" s="62">
        <v>53131609</v>
      </c>
      <c r="CHA1795" s="62">
        <v>53131609</v>
      </c>
      <c r="CHB1795" s="62">
        <v>53131609</v>
      </c>
      <c r="CHC1795" s="62">
        <v>53131609</v>
      </c>
      <c r="CHD1795" s="62">
        <v>53131609</v>
      </c>
      <c r="CHE1795" s="62">
        <v>53131609</v>
      </c>
      <c r="CHF1795" s="62">
        <v>53131609</v>
      </c>
      <c r="CHG1795" s="62">
        <v>53131609</v>
      </c>
      <c r="CHH1795" s="62">
        <v>53131609</v>
      </c>
      <c r="CHI1795" s="62">
        <v>53131609</v>
      </c>
      <c r="CHJ1795" s="62">
        <v>53131609</v>
      </c>
      <c r="CHK1795" s="62">
        <v>53131609</v>
      </c>
      <c r="CHL1795" s="62">
        <v>53131609</v>
      </c>
      <c r="CHM1795" s="62">
        <v>53131609</v>
      </c>
      <c r="CHN1795" s="62">
        <v>53131609</v>
      </c>
      <c r="CHO1795" s="62">
        <v>53131609</v>
      </c>
      <c r="CHP1795" s="62">
        <v>53131609</v>
      </c>
      <c r="CHQ1795" s="62">
        <v>53131609</v>
      </c>
      <c r="CHR1795" s="62">
        <v>53131609</v>
      </c>
      <c r="CHS1795" s="62">
        <v>53131609</v>
      </c>
      <c r="CHT1795" s="62">
        <v>53131609</v>
      </c>
      <c r="CHU1795" s="62">
        <v>53131609</v>
      </c>
      <c r="CHV1795" s="62">
        <v>53131609</v>
      </c>
      <c r="CHW1795" s="62">
        <v>53131609</v>
      </c>
      <c r="CHX1795" s="62">
        <v>53131609</v>
      </c>
      <c r="CHY1795" s="62">
        <v>53131609</v>
      </c>
      <c r="CHZ1795" s="62">
        <v>53131609</v>
      </c>
      <c r="CIA1795" s="62">
        <v>53131609</v>
      </c>
      <c r="CIB1795" s="62">
        <v>53131609</v>
      </c>
      <c r="CIC1795" s="62">
        <v>53131609</v>
      </c>
      <c r="CID1795" s="62">
        <v>53131609</v>
      </c>
      <c r="CIE1795" s="62">
        <v>53131609</v>
      </c>
      <c r="CIF1795" s="62">
        <v>53131609</v>
      </c>
      <c r="CIG1795" s="62">
        <v>53131609</v>
      </c>
      <c r="CIH1795" s="62">
        <v>53131609</v>
      </c>
      <c r="CII1795" s="62">
        <v>53131609</v>
      </c>
      <c r="CIJ1795" s="62">
        <v>53131609</v>
      </c>
      <c r="CIK1795" s="62">
        <v>53131609</v>
      </c>
      <c r="CIL1795" s="62">
        <v>53131609</v>
      </c>
      <c r="CIM1795" s="62">
        <v>53131609</v>
      </c>
      <c r="CIN1795" s="62">
        <v>53131609</v>
      </c>
      <c r="CIO1795" s="62">
        <v>53131609</v>
      </c>
      <c r="CIP1795" s="62">
        <v>53131609</v>
      </c>
      <c r="CIQ1795" s="62">
        <v>53131609</v>
      </c>
      <c r="CIR1795" s="62">
        <v>53131609</v>
      </c>
      <c r="CIS1795" s="62">
        <v>53131609</v>
      </c>
      <c r="CIT1795" s="62">
        <v>53131609</v>
      </c>
      <c r="CIU1795" s="62">
        <v>53131609</v>
      </c>
      <c r="CIV1795" s="62">
        <v>53131609</v>
      </c>
      <c r="CIW1795" s="62">
        <v>53131609</v>
      </c>
      <c r="CIX1795" s="62">
        <v>53131609</v>
      </c>
      <c r="CIY1795" s="62">
        <v>53131609</v>
      </c>
      <c r="CIZ1795" s="62">
        <v>53131609</v>
      </c>
      <c r="CJA1795" s="62">
        <v>53131609</v>
      </c>
      <c r="CJB1795" s="62">
        <v>53131609</v>
      </c>
      <c r="CJC1795" s="62">
        <v>53131609</v>
      </c>
      <c r="CJD1795" s="62">
        <v>53131609</v>
      </c>
      <c r="CJE1795" s="62">
        <v>53131609</v>
      </c>
      <c r="CJF1795" s="62">
        <v>53131609</v>
      </c>
      <c r="CJG1795" s="62">
        <v>53131609</v>
      </c>
      <c r="CJH1795" s="62">
        <v>53131609</v>
      </c>
      <c r="CJI1795" s="62">
        <v>53131609</v>
      </c>
      <c r="CJJ1795" s="62">
        <v>53131609</v>
      </c>
      <c r="CJK1795" s="62">
        <v>53131609</v>
      </c>
      <c r="CJL1795" s="62">
        <v>53131609</v>
      </c>
      <c r="CJM1795" s="62">
        <v>53131609</v>
      </c>
      <c r="CJN1795" s="62">
        <v>53131609</v>
      </c>
      <c r="CJO1795" s="62">
        <v>53131609</v>
      </c>
      <c r="CJP1795" s="62">
        <v>53131609</v>
      </c>
      <c r="CJQ1795" s="62">
        <v>53131609</v>
      </c>
      <c r="CJR1795" s="62">
        <v>53131609</v>
      </c>
      <c r="CJS1795" s="62">
        <v>53131609</v>
      </c>
      <c r="CJT1795" s="62">
        <v>53131609</v>
      </c>
      <c r="CJU1795" s="62">
        <v>53131609</v>
      </c>
      <c r="CJV1795" s="62">
        <v>53131609</v>
      </c>
      <c r="CJW1795" s="62">
        <v>53131609</v>
      </c>
      <c r="CJX1795" s="62">
        <v>53131609</v>
      </c>
      <c r="CJY1795" s="62">
        <v>53131609</v>
      </c>
      <c r="CJZ1795" s="62">
        <v>53131609</v>
      </c>
      <c r="CKA1795" s="62">
        <v>53131609</v>
      </c>
      <c r="CKB1795" s="62">
        <v>53131609</v>
      </c>
      <c r="CKC1795" s="62">
        <v>53131609</v>
      </c>
      <c r="CKD1795" s="62">
        <v>53131609</v>
      </c>
      <c r="CKE1795" s="62">
        <v>53131609</v>
      </c>
      <c r="CKF1795" s="62">
        <v>53131609</v>
      </c>
      <c r="CKG1795" s="62">
        <v>53131609</v>
      </c>
      <c r="CKH1795" s="62">
        <v>53131609</v>
      </c>
      <c r="CKI1795" s="62">
        <v>53131609</v>
      </c>
      <c r="CKJ1795" s="62">
        <v>53131609</v>
      </c>
      <c r="CKK1795" s="62">
        <v>53131609</v>
      </c>
      <c r="CKL1795" s="62">
        <v>53131609</v>
      </c>
      <c r="CKM1795" s="62">
        <v>53131609</v>
      </c>
      <c r="CKN1795" s="62">
        <v>53131609</v>
      </c>
      <c r="CKO1795" s="62">
        <v>53131609</v>
      </c>
      <c r="CKP1795" s="62">
        <v>53131609</v>
      </c>
      <c r="CKQ1795" s="62">
        <v>53131609</v>
      </c>
      <c r="CKR1795" s="62">
        <v>53131609</v>
      </c>
      <c r="CKS1795" s="62">
        <v>53131609</v>
      </c>
      <c r="CKT1795" s="62">
        <v>53131609</v>
      </c>
      <c r="CKU1795" s="62">
        <v>53131609</v>
      </c>
      <c r="CKV1795" s="62">
        <v>53131609</v>
      </c>
      <c r="CKW1795" s="62">
        <v>53131609</v>
      </c>
      <c r="CKX1795" s="62">
        <v>53131609</v>
      </c>
      <c r="CKY1795" s="62">
        <v>53131609</v>
      </c>
      <c r="CKZ1795" s="62">
        <v>53131609</v>
      </c>
      <c r="CLA1795" s="62">
        <v>53131609</v>
      </c>
      <c r="CLB1795" s="62">
        <v>53131609</v>
      </c>
      <c r="CLC1795" s="62">
        <v>53131609</v>
      </c>
      <c r="CLD1795" s="62">
        <v>53131609</v>
      </c>
      <c r="CLE1795" s="62">
        <v>53131609</v>
      </c>
      <c r="CLF1795" s="62">
        <v>53131609</v>
      </c>
      <c r="CLG1795" s="62">
        <v>53131609</v>
      </c>
      <c r="CLH1795" s="62">
        <v>53131609</v>
      </c>
      <c r="CLI1795" s="62">
        <v>53131609</v>
      </c>
      <c r="CLJ1795" s="62">
        <v>53131609</v>
      </c>
      <c r="CLK1795" s="62">
        <v>53131609</v>
      </c>
      <c r="CLL1795" s="62">
        <v>53131609</v>
      </c>
      <c r="CLM1795" s="62">
        <v>53131609</v>
      </c>
      <c r="CLN1795" s="62">
        <v>53131609</v>
      </c>
      <c r="CLO1795" s="62">
        <v>53131609</v>
      </c>
      <c r="CLP1795" s="62">
        <v>53131609</v>
      </c>
      <c r="CLQ1795" s="62">
        <v>53131609</v>
      </c>
      <c r="CLR1795" s="62">
        <v>53131609</v>
      </c>
      <c r="CLS1795" s="62">
        <v>53131609</v>
      </c>
      <c r="CLT1795" s="62">
        <v>53131609</v>
      </c>
      <c r="CLU1795" s="62">
        <v>53131609</v>
      </c>
      <c r="CLV1795" s="62">
        <v>53131609</v>
      </c>
      <c r="CLW1795" s="62">
        <v>53131609</v>
      </c>
      <c r="CLX1795" s="62">
        <v>53131609</v>
      </c>
      <c r="CLY1795" s="62">
        <v>53131609</v>
      </c>
      <c r="CLZ1795" s="62">
        <v>53131609</v>
      </c>
      <c r="CMA1795" s="62">
        <v>53131609</v>
      </c>
      <c r="CMB1795" s="62">
        <v>53131609</v>
      </c>
      <c r="CMC1795" s="62">
        <v>53131609</v>
      </c>
      <c r="CMD1795" s="62">
        <v>53131609</v>
      </c>
      <c r="CME1795" s="62">
        <v>53131609</v>
      </c>
      <c r="CMF1795" s="62">
        <v>53131609</v>
      </c>
      <c r="CMG1795" s="62">
        <v>53131609</v>
      </c>
      <c r="CMH1795" s="62">
        <v>53131609</v>
      </c>
      <c r="CMI1795" s="62">
        <v>53131609</v>
      </c>
      <c r="CMJ1795" s="62">
        <v>53131609</v>
      </c>
      <c r="CMK1795" s="62">
        <v>53131609</v>
      </c>
      <c r="CML1795" s="62">
        <v>53131609</v>
      </c>
      <c r="CMM1795" s="62">
        <v>53131609</v>
      </c>
      <c r="CMN1795" s="62">
        <v>53131609</v>
      </c>
      <c r="CMO1795" s="62">
        <v>53131609</v>
      </c>
      <c r="CMP1795" s="62">
        <v>53131609</v>
      </c>
      <c r="CMQ1795" s="62">
        <v>53131609</v>
      </c>
      <c r="CMR1795" s="62">
        <v>53131609</v>
      </c>
      <c r="CMS1795" s="62">
        <v>53131609</v>
      </c>
      <c r="CMT1795" s="62">
        <v>53131609</v>
      </c>
      <c r="CMU1795" s="62">
        <v>53131609</v>
      </c>
      <c r="CMV1795" s="62">
        <v>53131609</v>
      </c>
      <c r="CMW1795" s="62">
        <v>53131609</v>
      </c>
      <c r="CMX1795" s="62">
        <v>53131609</v>
      </c>
      <c r="CMY1795" s="62">
        <v>53131609</v>
      </c>
      <c r="CMZ1795" s="62">
        <v>53131609</v>
      </c>
      <c r="CNA1795" s="62">
        <v>53131609</v>
      </c>
      <c r="CNB1795" s="62">
        <v>53131609</v>
      </c>
      <c r="CNC1795" s="62">
        <v>53131609</v>
      </c>
      <c r="CND1795" s="62">
        <v>53131609</v>
      </c>
      <c r="CNE1795" s="62">
        <v>53131609</v>
      </c>
      <c r="CNF1795" s="62">
        <v>53131609</v>
      </c>
      <c r="CNG1795" s="62">
        <v>53131609</v>
      </c>
      <c r="CNH1795" s="62">
        <v>53131609</v>
      </c>
      <c r="CNI1795" s="62">
        <v>53131609</v>
      </c>
      <c r="CNJ1795" s="62">
        <v>53131609</v>
      </c>
      <c r="CNK1795" s="62">
        <v>53131609</v>
      </c>
      <c r="CNL1795" s="62">
        <v>53131609</v>
      </c>
      <c r="CNM1795" s="62">
        <v>53131609</v>
      </c>
      <c r="CNN1795" s="62">
        <v>53131609</v>
      </c>
      <c r="CNO1795" s="62">
        <v>53131609</v>
      </c>
      <c r="CNP1795" s="62">
        <v>53131609</v>
      </c>
      <c r="CNQ1795" s="62">
        <v>53131609</v>
      </c>
      <c r="CNR1795" s="62">
        <v>53131609</v>
      </c>
      <c r="CNS1795" s="62">
        <v>53131609</v>
      </c>
      <c r="CNT1795" s="62">
        <v>53131609</v>
      </c>
      <c r="CNU1795" s="62">
        <v>53131609</v>
      </c>
      <c r="CNV1795" s="62">
        <v>53131609</v>
      </c>
      <c r="CNW1795" s="62">
        <v>53131609</v>
      </c>
      <c r="CNX1795" s="62">
        <v>53131609</v>
      </c>
      <c r="CNY1795" s="62">
        <v>53131609</v>
      </c>
      <c r="CNZ1795" s="62">
        <v>53131609</v>
      </c>
      <c r="COA1795" s="62">
        <v>53131609</v>
      </c>
      <c r="COB1795" s="62">
        <v>53131609</v>
      </c>
      <c r="COC1795" s="62">
        <v>53131609</v>
      </c>
      <c r="COD1795" s="62">
        <v>53131609</v>
      </c>
      <c r="COE1795" s="62">
        <v>53131609</v>
      </c>
      <c r="COF1795" s="62">
        <v>53131609</v>
      </c>
      <c r="COG1795" s="62">
        <v>53131609</v>
      </c>
      <c r="COH1795" s="62">
        <v>53131609</v>
      </c>
      <c r="COI1795" s="62">
        <v>53131609</v>
      </c>
      <c r="COJ1795" s="62">
        <v>53131609</v>
      </c>
      <c r="COK1795" s="62">
        <v>53131609</v>
      </c>
      <c r="COL1795" s="62">
        <v>53131609</v>
      </c>
      <c r="COM1795" s="62">
        <v>53131609</v>
      </c>
      <c r="CON1795" s="62">
        <v>53131609</v>
      </c>
      <c r="COO1795" s="62">
        <v>53131609</v>
      </c>
      <c r="COP1795" s="62">
        <v>53131609</v>
      </c>
      <c r="COQ1795" s="62">
        <v>53131609</v>
      </c>
      <c r="COR1795" s="62">
        <v>53131609</v>
      </c>
      <c r="COS1795" s="62">
        <v>53131609</v>
      </c>
      <c r="COT1795" s="62">
        <v>53131609</v>
      </c>
      <c r="COU1795" s="62">
        <v>53131609</v>
      </c>
      <c r="COV1795" s="62">
        <v>53131609</v>
      </c>
      <c r="COW1795" s="62">
        <v>53131609</v>
      </c>
      <c r="COX1795" s="62">
        <v>53131609</v>
      </c>
      <c r="COY1795" s="62">
        <v>53131609</v>
      </c>
      <c r="COZ1795" s="62">
        <v>53131609</v>
      </c>
      <c r="CPA1795" s="62">
        <v>53131609</v>
      </c>
      <c r="CPB1795" s="62">
        <v>53131609</v>
      </c>
      <c r="CPC1795" s="62">
        <v>53131609</v>
      </c>
      <c r="CPD1795" s="62">
        <v>53131609</v>
      </c>
      <c r="CPE1795" s="62">
        <v>53131609</v>
      </c>
      <c r="CPF1795" s="62">
        <v>53131609</v>
      </c>
      <c r="CPG1795" s="62">
        <v>53131609</v>
      </c>
      <c r="CPH1795" s="62">
        <v>53131609</v>
      </c>
      <c r="CPI1795" s="62">
        <v>53131609</v>
      </c>
      <c r="CPJ1795" s="62">
        <v>53131609</v>
      </c>
      <c r="CPK1795" s="62">
        <v>53131609</v>
      </c>
      <c r="CPL1795" s="62">
        <v>53131609</v>
      </c>
      <c r="CPM1795" s="62">
        <v>53131609</v>
      </c>
      <c r="CPN1795" s="62">
        <v>53131609</v>
      </c>
      <c r="CPO1795" s="62">
        <v>53131609</v>
      </c>
      <c r="CPP1795" s="62">
        <v>53131609</v>
      </c>
      <c r="CPQ1795" s="62">
        <v>53131609</v>
      </c>
      <c r="CPR1795" s="62">
        <v>53131609</v>
      </c>
      <c r="CPS1795" s="62">
        <v>53131609</v>
      </c>
      <c r="CPT1795" s="62">
        <v>53131609</v>
      </c>
      <c r="CPU1795" s="62">
        <v>53131609</v>
      </c>
      <c r="CPV1795" s="62">
        <v>53131609</v>
      </c>
      <c r="CPW1795" s="62">
        <v>53131609</v>
      </c>
      <c r="CPX1795" s="62">
        <v>53131609</v>
      </c>
      <c r="CPY1795" s="62">
        <v>53131609</v>
      </c>
      <c r="CPZ1795" s="62">
        <v>53131609</v>
      </c>
      <c r="CQA1795" s="62">
        <v>53131609</v>
      </c>
      <c r="CQB1795" s="62">
        <v>53131609</v>
      </c>
      <c r="CQC1795" s="62">
        <v>53131609</v>
      </c>
      <c r="CQD1795" s="62">
        <v>53131609</v>
      </c>
      <c r="CQE1795" s="62">
        <v>53131609</v>
      </c>
      <c r="CQF1795" s="62">
        <v>53131609</v>
      </c>
      <c r="CQG1795" s="62">
        <v>53131609</v>
      </c>
      <c r="CQH1795" s="62">
        <v>53131609</v>
      </c>
      <c r="CQI1795" s="62">
        <v>53131609</v>
      </c>
      <c r="CQJ1795" s="62">
        <v>53131609</v>
      </c>
      <c r="CQK1795" s="62">
        <v>53131609</v>
      </c>
      <c r="CQL1795" s="62">
        <v>53131609</v>
      </c>
      <c r="CQM1795" s="62">
        <v>53131609</v>
      </c>
      <c r="CQN1795" s="62">
        <v>53131609</v>
      </c>
      <c r="CQO1795" s="62">
        <v>53131609</v>
      </c>
      <c r="CQP1795" s="62">
        <v>53131609</v>
      </c>
      <c r="CQQ1795" s="62">
        <v>53131609</v>
      </c>
      <c r="CQR1795" s="62">
        <v>53131609</v>
      </c>
      <c r="CQS1795" s="62">
        <v>53131609</v>
      </c>
      <c r="CQT1795" s="62">
        <v>53131609</v>
      </c>
      <c r="CQU1795" s="62">
        <v>53131609</v>
      </c>
      <c r="CQV1795" s="62">
        <v>53131609</v>
      </c>
      <c r="CQW1795" s="62">
        <v>53131609</v>
      </c>
      <c r="CQX1795" s="62">
        <v>53131609</v>
      </c>
      <c r="CQY1795" s="62">
        <v>53131609</v>
      </c>
      <c r="CQZ1795" s="62">
        <v>53131609</v>
      </c>
      <c r="CRA1795" s="62">
        <v>53131609</v>
      </c>
      <c r="CRB1795" s="62">
        <v>53131609</v>
      </c>
      <c r="CRC1795" s="62">
        <v>53131609</v>
      </c>
      <c r="CRD1795" s="62">
        <v>53131609</v>
      </c>
      <c r="CRE1795" s="62">
        <v>53131609</v>
      </c>
      <c r="CRF1795" s="62">
        <v>53131609</v>
      </c>
      <c r="CRG1795" s="62">
        <v>53131609</v>
      </c>
      <c r="CRH1795" s="62">
        <v>53131609</v>
      </c>
      <c r="CRI1795" s="62">
        <v>53131609</v>
      </c>
      <c r="CRJ1795" s="62">
        <v>53131609</v>
      </c>
      <c r="CRK1795" s="62">
        <v>53131609</v>
      </c>
      <c r="CRL1795" s="62">
        <v>53131609</v>
      </c>
      <c r="CRM1795" s="62">
        <v>53131609</v>
      </c>
      <c r="CRN1795" s="62">
        <v>53131609</v>
      </c>
      <c r="CRO1795" s="62">
        <v>53131609</v>
      </c>
      <c r="CRP1795" s="62">
        <v>53131609</v>
      </c>
      <c r="CRQ1795" s="62">
        <v>53131609</v>
      </c>
      <c r="CRR1795" s="62">
        <v>53131609</v>
      </c>
      <c r="CRS1795" s="62">
        <v>53131609</v>
      </c>
      <c r="CRT1795" s="62">
        <v>53131609</v>
      </c>
      <c r="CRU1795" s="62">
        <v>53131609</v>
      </c>
      <c r="CRV1795" s="62">
        <v>53131609</v>
      </c>
      <c r="CRW1795" s="62">
        <v>53131609</v>
      </c>
      <c r="CRX1795" s="62">
        <v>53131609</v>
      </c>
      <c r="CRY1795" s="62">
        <v>53131609</v>
      </c>
      <c r="CRZ1795" s="62">
        <v>53131609</v>
      </c>
      <c r="CSA1795" s="62">
        <v>53131609</v>
      </c>
      <c r="CSB1795" s="62">
        <v>53131609</v>
      </c>
      <c r="CSC1795" s="62">
        <v>53131609</v>
      </c>
      <c r="CSD1795" s="62">
        <v>53131609</v>
      </c>
      <c r="CSE1795" s="62">
        <v>53131609</v>
      </c>
      <c r="CSF1795" s="62">
        <v>53131609</v>
      </c>
      <c r="CSG1795" s="62">
        <v>53131609</v>
      </c>
      <c r="CSH1795" s="62">
        <v>53131609</v>
      </c>
      <c r="CSI1795" s="62">
        <v>53131609</v>
      </c>
      <c r="CSJ1795" s="62">
        <v>53131609</v>
      </c>
      <c r="CSK1795" s="62">
        <v>53131609</v>
      </c>
      <c r="CSL1795" s="62">
        <v>53131609</v>
      </c>
      <c r="CSM1795" s="62">
        <v>53131609</v>
      </c>
      <c r="CSN1795" s="62">
        <v>53131609</v>
      </c>
      <c r="CSO1795" s="62">
        <v>53131609</v>
      </c>
      <c r="CSP1795" s="62">
        <v>53131609</v>
      </c>
      <c r="CSQ1795" s="62">
        <v>53131609</v>
      </c>
      <c r="CSR1795" s="62">
        <v>53131609</v>
      </c>
      <c r="CSS1795" s="62">
        <v>53131609</v>
      </c>
      <c r="CST1795" s="62">
        <v>53131609</v>
      </c>
      <c r="CSU1795" s="62">
        <v>53131609</v>
      </c>
      <c r="CSV1795" s="62">
        <v>53131609</v>
      </c>
      <c r="CSW1795" s="62">
        <v>53131609</v>
      </c>
      <c r="CSX1795" s="62">
        <v>53131609</v>
      </c>
      <c r="CSY1795" s="62">
        <v>53131609</v>
      </c>
      <c r="CSZ1795" s="62">
        <v>53131609</v>
      </c>
      <c r="CTA1795" s="62">
        <v>53131609</v>
      </c>
      <c r="CTB1795" s="62">
        <v>53131609</v>
      </c>
      <c r="CTC1795" s="62">
        <v>53131609</v>
      </c>
      <c r="CTD1795" s="62">
        <v>53131609</v>
      </c>
      <c r="CTE1795" s="62">
        <v>53131609</v>
      </c>
      <c r="CTF1795" s="62">
        <v>53131609</v>
      </c>
      <c r="CTG1795" s="62">
        <v>53131609</v>
      </c>
      <c r="CTH1795" s="62">
        <v>53131609</v>
      </c>
      <c r="CTI1795" s="62">
        <v>53131609</v>
      </c>
      <c r="CTJ1795" s="62">
        <v>53131609</v>
      </c>
      <c r="CTK1795" s="62">
        <v>53131609</v>
      </c>
      <c r="CTL1795" s="62">
        <v>53131609</v>
      </c>
      <c r="CTM1795" s="62">
        <v>53131609</v>
      </c>
      <c r="CTN1795" s="62">
        <v>53131609</v>
      </c>
      <c r="CTO1795" s="62">
        <v>53131609</v>
      </c>
      <c r="CTP1795" s="62">
        <v>53131609</v>
      </c>
      <c r="CTQ1795" s="62">
        <v>53131609</v>
      </c>
      <c r="CTR1795" s="62">
        <v>53131609</v>
      </c>
      <c r="CTS1795" s="62">
        <v>53131609</v>
      </c>
      <c r="CTT1795" s="62">
        <v>53131609</v>
      </c>
      <c r="CTU1795" s="62">
        <v>53131609</v>
      </c>
      <c r="CTV1795" s="62">
        <v>53131609</v>
      </c>
      <c r="CTW1795" s="62">
        <v>53131609</v>
      </c>
      <c r="CTX1795" s="62">
        <v>53131609</v>
      </c>
      <c r="CTY1795" s="62">
        <v>53131609</v>
      </c>
      <c r="CTZ1795" s="62">
        <v>53131609</v>
      </c>
      <c r="CUA1795" s="62">
        <v>53131609</v>
      </c>
      <c r="CUB1795" s="62">
        <v>53131609</v>
      </c>
      <c r="CUC1795" s="62">
        <v>53131609</v>
      </c>
      <c r="CUD1795" s="62">
        <v>53131609</v>
      </c>
      <c r="CUE1795" s="62">
        <v>53131609</v>
      </c>
      <c r="CUF1795" s="62">
        <v>53131609</v>
      </c>
      <c r="CUG1795" s="62">
        <v>53131609</v>
      </c>
      <c r="CUH1795" s="62">
        <v>53131609</v>
      </c>
      <c r="CUI1795" s="62">
        <v>53131609</v>
      </c>
      <c r="CUJ1795" s="62">
        <v>53131609</v>
      </c>
      <c r="CUK1795" s="62">
        <v>53131609</v>
      </c>
      <c r="CUL1795" s="62">
        <v>53131609</v>
      </c>
      <c r="CUM1795" s="62">
        <v>53131609</v>
      </c>
      <c r="CUN1795" s="62">
        <v>53131609</v>
      </c>
      <c r="CUO1795" s="62">
        <v>53131609</v>
      </c>
      <c r="CUP1795" s="62">
        <v>53131609</v>
      </c>
      <c r="CUQ1795" s="62">
        <v>53131609</v>
      </c>
      <c r="CUR1795" s="62">
        <v>53131609</v>
      </c>
      <c r="CUS1795" s="62">
        <v>53131609</v>
      </c>
      <c r="CUT1795" s="62">
        <v>53131609</v>
      </c>
      <c r="CUU1795" s="62">
        <v>53131609</v>
      </c>
      <c r="CUV1795" s="62">
        <v>53131609</v>
      </c>
      <c r="CUW1795" s="62">
        <v>53131609</v>
      </c>
      <c r="CUX1795" s="62">
        <v>53131609</v>
      </c>
      <c r="CUY1795" s="62">
        <v>53131609</v>
      </c>
      <c r="CUZ1795" s="62">
        <v>53131609</v>
      </c>
      <c r="CVA1795" s="62">
        <v>53131609</v>
      </c>
      <c r="CVB1795" s="62">
        <v>53131609</v>
      </c>
      <c r="CVC1795" s="62">
        <v>53131609</v>
      </c>
      <c r="CVD1795" s="62">
        <v>53131609</v>
      </c>
      <c r="CVE1795" s="62">
        <v>53131609</v>
      </c>
      <c r="CVF1795" s="62">
        <v>53131609</v>
      </c>
      <c r="CVG1795" s="62">
        <v>53131609</v>
      </c>
      <c r="CVH1795" s="62">
        <v>53131609</v>
      </c>
      <c r="CVI1795" s="62">
        <v>53131609</v>
      </c>
      <c r="CVJ1795" s="62">
        <v>53131609</v>
      </c>
      <c r="CVK1795" s="62">
        <v>53131609</v>
      </c>
      <c r="CVL1795" s="62">
        <v>53131609</v>
      </c>
      <c r="CVM1795" s="62">
        <v>53131609</v>
      </c>
      <c r="CVN1795" s="62">
        <v>53131609</v>
      </c>
      <c r="CVO1795" s="62">
        <v>53131609</v>
      </c>
      <c r="CVP1795" s="62">
        <v>53131609</v>
      </c>
      <c r="CVQ1795" s="62">
        <v>53131609</v>
      </c>
      <c r="CVR1795" s="62">
        <v>53131609</v>
      </c>
      <c r="CVS1795" s="62">
        <v>53131609</v>
      </c>
      <c r="CVT1795" s="62">
        <v>53131609</v>
      </c>
      <c r="CVU1795" s="62">
        <v>53131609</v>
      </c>
      <c r="CVV1795" s="62">
        <v>53131609</v>
      </c>
      <c r="CVW1795" s="62">
        <v>53131609</v>
      </c>
      <c r="CVX1795" s="62">
        <v>53131609</v>
      </c>
      <c r="CVY1795" s="62">
        <v>53131609</v>
      </c>
      <c r="CVZ1795" s="62">
        <v>53131609</v>
      </c>
      <c r="CWA1795" s="62">
        <v>53131609</v>
      </c>
      <c r="CWB1795" s="62">
        <v>53131609</v>
      </c>
      <c r="CWC1795" s="62">
        <v>53131609</v>
      </c>
      <c r="CWD1795" s="62">
        <v>53131609</v>
      </c>
      <c r="CWE1795" s="62">
        <v>53131609</v>
      </c>
      <c r="CWF1795" s="62">
        <v>53131609</v>
      </c>
      <c r="CWG1795" s="62">
        <v>53131609</v>
      </c>
      <c r="CWH1795" s="62">
        <v>53131609</v>
      </c>
      <c r="CWI1795" s="62">
        <v>53131609</v>
      </c>
      <c r="CWJ1795" s="62">
        <v>53131609</v>
      </c>
      <c r="CWK1795" s="62">
        <v>53131609</v>
      </c>
      <c r="CWL1795" s="62">
        <v>53131609</v>
      </c>
      <c r="CWM1795" s="62">
        <v>53131609</v>
      </c>
      <c r="CWN1795" s="62">
        <v>53131609</v>
      </c>
      <c r="CWO1795" s="62">
        <v>53131609</v>
      </c>
      <c r="CWP1795" s="62">
        <v>53131609</v>
      </c>
      <c r="CWQ1795" s="62">
        <v>53131609</v>
      </c>
      <c r="CWR1795" s="62">
        <v>53131609</v>
      </c>
      <c r="CWS1795" s="62">
        <v>53131609</v>
      </c>
      <c r="CWT1795" s="62">
        <v>53131609</v>
      </c>
      <c r="CWU1795" s="62">
        <v>53131609</v>
      </c>
      <c r="CWV1795" s="62">
        <v>53131609</v>
      </c>
      <c r="CWW1795" s="62">
        <v>53131609</v>
      </c>
      <c r="CWX1795" s="62">
        <v>53131609</v>
      </c>
      <c r="CWY1795" s="62">
        <v>53131609</v>
      </c>
      <c r="CWZ1795" s="62">
        <v>53131609</v>
      </c>
      <c r="CXA1795" s="62">
        <v>53131609</v>
      </c>
      <c r="CXB1795" s="62">
        <v>53131609</v>
      </c>
      <c r="CXC1795" s="62">
        <v>53131609</v>
      </c>
      <c r="CXD1795" s="62">
        <v>53131609</v>
      </c>
      <c r="CXE1795" s="62">
        <v>53131609</v>
      </c>
      <c r="CXF1795" s="62">
        <v>53131609</v>
      </c>
      <c r="CXG1795" s="62">
        <v>53131609</v>
      </c>
      <c r="CXH1795" s="62">
        <v>53131609</v>
      </c>
      <c r="CXI1795" s="62">
        <v>53131609</v>
      </c>
      <c r="CXJ1795" s="62">
        <v>53131609</v>
      </c>
      <c r="CXK1795" s="62">
        <v>53131609</v>
      </c>
      <c r="CXL1795" s="62">
        <v>53131609</v>
      </c>
      <c r="CXM1795" s="62">
        <v>53131609</v>
      </c>
      <c r="CXN1795" s="62">
        <v>53131609</v>
      </c>
      <c r="CXO1795" s="62">
        <v>53131609</v>
      </c>
      <c r="CXP1795" s="62">
        <v>53131609</v>
      </c>
      <c r="CXQ1795" s="62">
        <v>53131609</v>
      </c>
      <c r="CXR1795" s="62">
        <v>53131609</v>
      </c>
      <c r="CXS1795" s="62">
        <v>53131609</v>
      </c>
      <c r="CXT1795" s="62">
        <v>53131609</v>
      </c>
      <c r="CXU1795" s="62">
        <v>53131609</v>
      </c>
      <c r="CXV1795" s="62">
        <v>53131609</v>
      </c>
      <c r="CXW1795" s="62">
        <v>53131609</v>
      </c>
      <c r="CXX1795" s="62">
        <v>53131609</v>
      </c>
      <c r="CXY1795" s="62">
        <v>53131609</v>
      </c>
      <c r="CXZ1795" s="62">
        <v>53131609</v>
      </c>
      <c r="CYA1795" s="62">
        <v>53131609</v>
      </c>
      <c r="CYB1795" s="62">
        <v>53131609</v>
      </c>
      <c r="CYC1795" s="62">
        <v>53131609</v>
      </c>
      <c r="CYD1795" s="62">
        <v>53131609</v>
      </c>
      <c r="CYE1795" s="62">
        <v>53131609</v>
      </c>
      <c r="CYF1795" s="62">
        <v>53131609</v>
      </c>
      <c r="CYG1795" s="62">
        <v>53131609</v>
      </c>
      <c r="CYH1795" s="62">
        <v>53131609</v>
      </c>
      <c r="CYI1795" s="62">
        <v>53131609</v>
      </c>
      <c r="CYJ1795" s="62">
        <v>53131609</v>
      </c>
      <c r="CYK1795" s="62">
        <v>53131609</v>
      </c>
      <c r="CYL1795" s="62">
        <v>53131609</v>
      </c>
      <c r="CYM1795" s="62">
        <v>53131609</v>
      </c>
      <c r="CYN1795" s="62">
        <v>53131609</v>
      </c>
      <c r="CYO1795" s="62">
        <v>53131609</v>
      </c>
      <c r="CYP1795" s="62">
        <v>53131609</v>
      </c>
      <c r="CYQ1795" s="62">
        <v>53131609</v>
      </c>
      <c r="CYR1795" s="62">
        <v>53131609</v>
      </c>
      <c r="CYS1795" s="62">
        <v>53131609</v>
      </c>
      <c r="CYT1795" s="62">
        <v>53131609</v>
      </c>
      <c r="CYU1795" s="62">
        <v>53131609</v>
      </c>
      <c r="CYV1795" s="62">
        <v>53131609</v>
      </c>
      <c r="CYW1795" s="62">
        <v>53131609</v>
      </c>
      <c r="CYX1795" s="62">
        <v>53131609</v>
      </c>
      <c r="CYY1795" s="62">
        <v>53131609</v>
      </c>
      <c r="CYZ1795" s="62">
        <v>53131609</v>
      </c>
      <c r="CZA1795" s="62">
        <v>53131609</v>
      </c>
      <c r="CZB1795" s="62">
        <v>53131609</v>
      </c>
      <c r="CZC1795" s="62">
        <v>53131609</v>
      </c>
      <c r="CZD1795" s="62">
        <v>53131609</v>
      </c>
      <c r="CZE1795" s="62">
        <v>53131609</v>
      </c>
      <c r="CZF1795" s="62">
        <v>53131609</v>
      </c>
      <c r="CZG1795" s="62">
        <v>53131609</v>
      </c>
      <c r="CZH1795" s="62">
        <v>53131609</v>
      </c>
      <c r="CZI1795" s="62">
        <v>53131609</v>
      </c>
      <c r="CZJ1795" s="62">
        <v>53131609</v>
      </c>
      <c r="CZK1795" s="62">
        <v>53131609</v>
      </c>
      <c r="CZL1795" s="62">
        <v>53131609</v>
      </c>
      <c r="CZM1795" s="62">
        <v>53131609</v>
      </c>
      <c r="CZN1795" s="62">
        <v>53131609</v>
      </c>
      <c r="CZO1795" s="62">
        <v>53131609</v>
      </c>
      <c r="CZP1795" s="62">
        <v>53131609</v>
      </c>
      <c r="CZQ1795" s="62">
        <v>53131609</v>
      </c>
      <c r="CZR1795" s="62">
        <v>53131609</v>
      </c>
      <c r="CZS1795" s="62">
        <v>53131609</v>
      </c>
      <c r="CZT1795" s="62">
        <v>53131609</v>
      </c>
      <c r="CZU1795" s="62">
        <v>53131609</v>
      </c>
      <c r="CZV1795" s="62">
        <v>53131609</v>
      </c>
      <c r="CZW1795" s="62">
        <v>53131609</v>
      </c>
      <c r="CZX1795" s="62">
        <v>53131609</v>
      </c>
      <c r="CZY1795" s="62">
        <v>53131609</v>
      </c>
      <c r="CZZ1795" s="62">
        <v>53131609</v>
      </c>
      <c r="DAA1795" s="62">
        <v>53131609</v>
      </c>
      <c r="DAB1795" s="62">
        <v>53131609</v>
      </c>
      <c r="DAC1795" s="62">
        <v>53131609</v>
      </c>
      <c r="DAD1795" s="62">
        <v>53131609</v>
      </c>
      <c r="DAE1795" s="62">
        <v>53131609</v>
      </c>
      <c r="DAF1795" s="62">
        <v>53131609</v>
      </c>
      <c r="DAG1795" s="62">
        <v>53131609</v>
      </c>
      <c r="DAH1795" s="62">
        <v>53131609</v>
      </c>
      <c r="DAI1795" s="62">
        <v>53131609</v>
      </c>
      <c r="DAJ1795" s="62">
        <v>53131609</v>
      </c>
      <c r="DAK1795" s="62">
        <v>53131609</v>
      </c>
      <c r="DAL1795" s="62">
        <v>53131609</v>
      </c>
      <c r="DAM1795" s="62">
        <v>53131609</v>
      </c>
      <c r="DAN1795" s="62">
        <v>53131609</v>
      </c>
      <c r="DAO1795" s="62">
        <v>53131609</v>
      </c>
      <c r="DAP1795" s="62">
        <v>53131609</v>
      </c>
      <c r="DAQ1795" s="62">
        <v>53131609</v>
      </c>
      <c r="DAR1795" s="62">
        <v>53131609</v>
      </c>
      <c r="DAS1795" s="62">
        <v>53131609</v>
      </c>
      <c r="DAT1795" s="62">
        <v>53131609</v>
      </c>
      <c r="DAU1795" s="62">
        <v>53131609</v>
      </c>
      <c r="DAV1795" s="62">
        <v>53131609</v>
      </c>
      <c r="DAW1795" s="62">
        <v>53131609</v>
      </c>
      <c r="DAX1795" s="62">
        <v>53131609</v>
      </c>
      <c r="DAY1795" s="62">
        <v>53131609</v>
      </c>
      <c r="DAZ1795" s="62">
        <v>53131609</v>
      </c>
      <c r="DBA1795" s="62">
        <v>53131609</v>
      </c>
      <c r="DBB1795" s="62">
        <v>53131609</v>
      </c>
      <c r="DBC1795" s="62">
        <v>53131609</v>
      </c>
      <c r="DBD1795" s="62">
        <v>53131609</v>
      </c>
      <c r="DBE1795" s="62">
        <v>53131609</v>
      </c>
      <c r="DBF1795" s="62">
        <v>53131609</v>
      </c>
      <c r="DBG1795" s="62">
        <v>53131609</v>
      </c>
      <c r="DBH1795" s="62">
        <v>53131609</v>
      </c>
      <c r="DBI1795" s="62">
        <v>53131609</v>
      </c>
      <c r="DBJ1795" s="62">
        <v>53131609</v>
      </c>
      <c r="DBK1795" s="62">
        <v>53131609</v>
      </c>
      <c r="DBL1795" s="62">
        <v>53131609</v>
      </c>
      <c r="DBM1795" s="62">
        <v>53131609</v>
      </c>
      <c r="DBN1795" s="62">
        <v>53131609</v>
      </c>
      <c r="DBO1795" s="62">
        <v>53131609</v>
      </c>
      <c r="DBP1795" s="62">
        <v>53131609</v>
      </c>
      <c r="DBQ1795" s="62">
        <v>53131609</v>
      </c>
      <c r="DBR1795" s="62">
        <v>53131609</v>
      </c>
      <c r="DBS1795" s="62">
        <v>53131609</v>
      </c>
      <c r="DBT1795" s="62">
        <v>53131609</v>
      </c>
      <c r="DBU1795" s="62">
        <v>53131609</v>
      </c>
      <c r="DBV1795" s="62">
        <v>53131609</v>
      </c>
      <c r="DBW1795" s="62">
        <v>53131609</v>
      </c>
      <c r="DBX1795" s="62">
        <v>53131609</v>
      </c>
      <c r="DBY1795" s="62">
        <v>53131609</v>
      </c>
      <c r="DBZ1795" s="62">
        <v>53131609</v>
      </c>
      <c r="DCA1795" s="62">
        <v>53131609</v>
      </c>
      <c r="DCB1795" s="62">
        <v>53131609</v>
      </c>
      <c r="DCC1795" s="62">
        <v>53131609</v>
      </c>
      <c r="DCD1795" s="62">
        <v>53131609</v>
      </c>
      <c r="DCE1795" s="62">
        <v>53131609</v>
      </c>
      <c r="DCF1795" s="62">
        <v>53131609</v>
      </c>
      <c r="DCG1795" s="62">
        <v>53131609</v>
      </c>
      <c r="DCH1795" s="62">
        <v>53131609</v>
      </c>
      <c r="DCI1795" s="62">
        <v>53131609</v>
      </c>
      <c r="DCJ1795" s="62">
        <v>53131609</v>
      </c>
      <c r="DCK1795" s="62">
        <v>53131609</v>
      </c>
      <c r="DCL1795" s="62">
        <v>53131609</v>
      </c>
      <c r="DCM1795" s="62">
        <v>53131609</v>
      </c>
      <c r="DCN1795" s="62">
        <v>53131609</v>
      </c>
      <c r="DCO1795" s="62">
        <v>53131609</v>
      </c>
      <c r="DCP1795" s="62">
        <v>53131609</v>
      </c>
      <c r="DCQ1795" s="62">
        <v>53131609</v>
      </c>
      <c r="DCR1795" s="62">
        <v>53131609</v>
      </c>
      <c r="DCS1795" s="62">
        <v>53131609</v>
      </c>
      <c r="DCT1795" s="62">
        <v>53131609</v>
      </c>
      <c r="DCU1795" s="62">
        <v>53131609</v>
      </c>
      <c r="DCV1795" s="62">
        <v>53131609</v>
      </c>
      <c r="DCW1795" s="62">
        <v>53131609</v>
      </c>
      <c r="DCX1795" s="62">
        <v>53131609</v>
      </c>
      <c r="DCY1795" s="62">
        <v>53131609</v>
      </c>
      <c r="DCZ1795" s="62">
        <v>53131609</v>
      </c>
      <c r="DDA1795" s="62">
        <v>53131609</v>
      </c>
      <c r="DDB1795" s="62">
        <v>53131609</v>
      </c>
      <c r="DDC1795" s="62">
        <v>53131609</v>
      </c>
      <c r="DDD1795" s="62">
        <v>53131609</v>
      </c>
      <c r="DDE1795" s="62">
        <v>53131609</v>
      </c>
      <c r="DDF1795" s="62">
        <v>53131609</v>
      </c>
      <c r="DDG1795" s="62">
        <v>53131609</v>
      </c>
      <c r="DDH1795" s="62">
        <v>53131609</v>
      </c>
      <c r="DDI1795" s="62">
        <v>53131609</v>
      </c>
      <c r="DDJ1795" s="62">
        <v>53131609</v>
      </c>
      <c r="DDK1795" s="62">
        <v>53131609</v>
      </c>
      <c r="DDL1795" s="62">
        <v>53131609</v>
      </c>
      <c r="DDM1795" s="62">
        <v>53131609</v>
      </c>
      <c r="DDN1795" s="62">
        <v>53131609</v>
      </c>
      <c r="DDO1795" s="62">
        <v>53131609</v>
      </c>
      <c r="DDP1795" s="62">
        <v>53131609</v>
      </c>
      <c r="DDQ1795" s="62">
        <v>53131609</v>
      </c>
      <c r="DDR1795" s="62">
        <v>53131609</v>
      </c>
      <c r="DDS1795" s="62">
        <v>53131609</v>
      </c>
      <c r="DDT1795" s="62">
        <v>53131609</v>
      </c>
      <c r="DDU1795" s="62">
        <v>53131609</v>
      </c>
      <c r="DDV1795" s="62">
        <v>53131609</v>
      </c>
      <c r="DDW1795" s="62">
        <v>53131609</v>
      </c>
      <c r="DDX1795" s="62">
        <v>53131609</v>
      </c>
      <c r="DDY1795" s="62">
        <v>53131609</v>
      </c>
      <c r="DDZ1795" s="62">
        <v>53131609</v>
      </c>
      <c r="DEA1795" s="62">
        <v>53131609</v>
      </c>
      <c r="DEB1795" s="62">
        <v>53131609</v>
      </c>
      <c r="DEC1795" s="62">
        <v>53131609</v>
      </c>
      <c r="DED1795" s="62">
        <v>53131609</v>
      </c>
      <c r="DEE1795" s="62">
        <v>53131609</v>
      </c>
      <c r="DEF1795" s="62">
        <v>53131609</v>
      </c>
      <c r="DEG1795" s="62">
        <v>53131609</v>
      </c>
      <c r="DEH1795" s="62">
        <v>53131609</v>
      </c>
      <c r="DEI1795" s="62">
        <v>53131609</v>
      </c>
      <c r="DEJ1795" s="62">
        <v>53131609</v>
      </c>
      <c r="DEK1795" s="62">
        <v>53131609</v>
      </c>
      <c r="DEL1795" s="62">
        <v>53131609</v>
      </c>
      <c r="DEM1795" s="62">
        <v>53131609</v>
      </c>
      <c r="DEN1795" s="62">
        <v>53131609</v>
      </c>
      <c r="DEO1795" s="62">
        <v>53131609</v>
      </c>
      <c r="DEP1795" s="62">
        <v>53131609</v>
      </c>
      <c r="DEQ1795" s="62">
        <v>53131609</v>
      </c>
      <c r="DER1795" s="62">
        <v>53131609</v>
      </c>
      <c r="DES1795" s="62">
        <v>53131609</v>
      </c>
      <c r="DET1795" s="62">
        <v>53131609</v>
      </c>
      <c r="DEU1795" s="62">
        <v>53131609</v>
      </c>
      <c r="DEV1795" s="62">
        <v>53131609</v>
      </c>
      <c r="DEW1795" s="62">
        <v>53131609</v>
      </c>
      <c r="DEX1795" s="62">
        <v>53131609</v>
      </c>
      <c r="DEY1795" s="62">
        <v>53131609</v>
      </c>
      <c r="DEZ1795" s="62">
        <v>53131609</v>
      </c>
      <c r="DFA1795" s="62">
        <v>53131609</v>
      </c>
      <c r="DFB1795" s="62">
        <v>53131609</v>
      </c>
      <c r="DFC1795" s="62">
        <v>53131609</v>
      </c>
      <c r="DFD1795" s="62">
        <v>53131609</v>
      </c>
      <c r="DFE1795" s="62">
        <v>53131609</v>
      </c>
      <c r="DFF1795" s="62">
        <v>53131609</v>
      </c>
      <c r="DFG1795" s="62">
        <v>53131609</v>
      </c>
      <c r="DFH1795" s="62">
        <v>53131609</v>
      </c>
      <c r="DFI1795" s="62">
        <v>53131609</v>
      </c>
      <c r="DFJ1795" s="62">
        <v>53131609</v>
      </c>
      <c r="DFK1795" s="62">
        <v>53131609</v>
      </c>
      <c r="DFL1795" s="62">
        <v>53131609</v>
      </c>
      <c r="DFM1795" s="62">
        <v>53131609</v>
      </c>
      <c r="DFN1795" s="62">
        <v>53131609</v>
      </c>
      <c r="DFO1795" s="62">
        <v>53131609</v>
      </c>
      <c r="DFP1795" s="62">
        <v>53131609</v>
      </c>
      <c r="DFQ1795" s="62">
        <v>53131609</v>
      </c>
      <c r="DFR1795" s="62">
        <v>53131609</v>
      </c>
      <c r="DFS1795" s="62">
        <v>53131609</v>
      </c>
      <c r="DFT1795" s="62">
        <v>53131609</v>
      </c>
      <c r="DFU1795" s="62">
        <v>53131609</v>
      </c>
      <c r="DFV1795" s="62">
        <v>53131609</v>
      </c>
      <c r="DFW1795" s="62">
        <v>53131609</v>
      </c>
      <c r="DFX1795" s="62">
        <v>53131609</v>
      </c>
      <c r="DFY1795" s="62">
        <v>53131609</v>
      </c>
      <c r="DFZ1795" s="62">
        <v>53131609</v>
      </c>
      <c r="DGA1795" s="62">
        <v>53131609</v>
      </c>
      <c r="DGB1795" s="62">
        <v>53131609</v>
      </c>
      <c r="DGC1795" s="62">
        <v>53131609</v>
      </c>
      <c r="DGD1795" s="62">
        <v>53131609</v>
      </c>
      <c r="DGE1795" s="62">
        <v>53131609</v>
      </c>
      <c r="DGF1795" s="62">
        <v>53131609</v>
      </c>
      <c r="DGG1795" s="62">
        <v>53131609</v>
      </c>
      <c r="DGH1795" s="62">
        <v>53131609</v>
      </c>
      <c r="DGI1795" s="62">
        <v>53131609</v>
      </c>
      <c r="DGJ1795" s="62">
        <v>53131609</v>
      </c>
      <c r="DGK1795" s="62">
        <v>53131609</v>
      </c>
      <c r="DGL1795" s="62">
        <v>53131609</v>
      </c>
      <c r="DGM1795" s="62">
        <v>53131609</v>
      </c>
      <c r="DGN1795" s="62">
        <v>53131609</v>
      </c>
      <c r="DGO1795" s="62">
        <v>53131609</v>
      </c>
      <c r="DGP1795" s="62">
        <v>53131609</v>
      </c>
      <c r="DGQ1795" s="62">
        <v>53131609</v>
      </c>
      <c r="DGR1795" s="62">
        <v>53131609</v>
      </c>
      <c r="DGS1795" s="62">
        <v>53131609</v>
      </c>
      <c r="DGT1795" s="62">
        <v>53131609</v>
      </c>
      <c r="DGU1795" s="62">
        <v>53131609</v>
      </c>
      <c r="DGV1795" s="62">
        <v>53131609</v>
      </c>
      <c r="DGW1795" s="62">
        <v>53131609</v>
      </c>
      <c r="DGX1795" s="62">
        <v>53131609</v>
      </c>
      <c r="DGY1795" s="62">
        <v>53131609</v>
      </c>
      <c r="DGZ1795" s="62">
        <v>53131609</v>
      </c>
      <c r="DHA1795" s="62">
        <v>53131609</v>
      </c>
      <c r="DHB1795" s="62">
        <v>53131609</v>
      </c>
      <c r="DHC1795" s="62">
        <v>53131609</v>
      </c>
      <c r="DHD1795" s="62">
        <v>53131609</v>
      </c>
      <c r="DHE1795" s="62">
        <v>53131609</v>
      </c>
      <c r="DHF1795" s="62">
        <v>53131609</v>
      </c>
      <c r="DHG1795" s="62">
        <v>53131609</v>
      </c>
      <c r="DHH1795" s="62">
        <v>53131609</v>
      </c>
      <c r="DHI1795" s="62">
        <v>53131609</v>
      </c>
      <c r="DHJ1795" s="62">
        <v>53131609</v>
      </c>
      <c r="DHK1795" s="62">
        <v>53131609</v>
      </c>
      <c r="DHL1795" s="62">
        <v>53131609</v>
      </c>
      <c r="DHM1795" s="62">
        <v>53131609</v>
      </c>
      <c r="DHN1795" s="62">
        <v>53131609</v>
      </c>
      <c r="DHO1795" s="62">
        <v>53131609</v>
      </c>
      <c r="DHP1795" s="62">
        <v>53131609</v>
      </c>
      <c r="DHQ1795" s="62">
        <v>53131609</v>
      </c>
      <c r="DHR1795" s="62">
        <v>53131609</v>
      </c>
      <c r="DHS1795" s="62">
        <v>53131609</v>
      </c>
      <c r="DHT1795" s="62">
        <v>53131609</v>
      </c>
      <c r="DHU1795" s="62">
        <v>53131609</v>
      </c>
      <c r="DHV1795" s="62">
        <v>53131609</v>
      </c>
      <c r="DHW1795" s="62">
        <v>53131609</v>
      </c>
      <c r="DHX1795" s="62">
        <v>53131609</v>
      </c>
      <c r="DHY1795" s="62">
        <v>53131609</v>
      </c>
      <c r="DHZ1795" s="62">
        <v>53131609</v>
      </c>
      <c r="DIA1795" s="62">
        <v>53131609</v>
      </c>
      <c r="DIB1795" s="62">
        <v>53131609</v>
      </c>
      <c r="DIC1795" s="62">
        <v>53131609</v>
      </c>
      <c r="DID1795" s="62">
        <v>53131609</v>
      </c>
      <c r="DIE1795" s="62">
        <v>53131609</v>
      </c>
      <c r="DIF1795" s="62">
        <v>53131609</v>
      </c>
      <c r="DIG1795" s="62">
        <v>53131609</v>
      </c>
      <c r="DIH1795" s="62">
        <v>53131609</v>
      </c>
      <c r="DII1795" s="62">
        <v>53131609</v>
      </c>
      <c r="DIJ1795" s="62">
        <v>53131609</v>
      </c>
      <c r="DIK1795" s="62">
        <v>53131609</v>
      </c>
      <c r="DIL1795" s="62">
        <v>53131609</v>
      </c>
      <c r="DIM1795" s="62">
        <v>53131609</v>
      </c>
      <c r="DIN1795" s="62">
        <v>53131609</v>
      </c>
      <c r="DIO1795" s="62">
        <v>53131609</v>
      </c>
      <c r="DIP1795" s="62">
        <v>53131609</v>
      </c>
      <c r="DIQ1795" s="62">
        <v>53131609</v>
      </c>
      <c r="DIR1795" s="62">
        <v>53131609</v>
      </c>
      <c r="DIS1795" s="62">
        <v>53131609</v>
      </c>
      <c r="DIT1795" s="62">
        <v>53131609</v>
      </c>
      <c r="DIU1795" s="62">
        <v>53131609</v>
      </c>
      <c r="DIV1795" s="62">
        <v>53131609</v>
      </c>
      <c r="DIW1795" s="62">
        <v>53131609</v>
      </c>
      <c r="DIX1795" s="62">
        <v>53131609</v>
      </c>
      <c r="DIY1795" s="62">
        <v>53131609</v>
      </c>
      <c r="DIZ1795" s="62">
        <v>53131609</v>
      </c>
      <c r="DJA1795" s="62">
        <v>53131609</v>
      </c>
      <c r="DJB1795" s="62">
        <v>53131609</v>
      </c>
      <c r="DJC1795" s="62">
        <v>53131609</v>
      </c>
      <c r="DJD1795" s="62">
        <v>53131609</v>
      </c>
      <c r="DJE1795" s="62">
        <v>53131609</v>
      </c>
      <c r="DJF1795" s="62">
        <v>53131609</v>
      </c>
      <c r="DJG1795" s="62">
        <v>53131609</v>
      </c>
      <c r="DJH1795" s="62">
        <v>53131609</v>
      </c>
      <c r="DJI1795" s="62">
        <v>53131609</v>
      </c>
      <c r="DJJ1795" s="62">
        <v>53131609</v>
      </c>
      <c r="DJK1795" s="62">
        <v>53131609</v>
      </c>
      <c r="DJL1795" s="62">
        <v>53131609</v>
      </c>
      <c r="DJM1795" s="62">
        <v>53131609</v>
      </c>
      <c r="DJN1795" s="62">
        <v>53131609</v>
      </c>
      <c r="DJO1795" s="62">
        <v>53131609</v>
      </c>
      <c r="DJP1795" s="62">
        <v>53131609</v>
      </c>
      <c r="DJQ1795" s="62">
        <v>53131609</v>
      </c>
      <c r="DJR1795" s="62">
        <v>53131609</v>
      </c>
      <c r="DJS1795" s="62">
        <v>53131609</v>
      </c>
      <c r="DJT1795" s="62">
        <v>53131609</v>
      </c>
      <c r="DJU1795" s="62">
        <v>53131609</v>
      </c>
      <c r="DJV1795" s="62">
        <v>53131609</v>
      </c>
      <c r="DJW1795" s="62">
        <v>53131609</v>
      </c>
      <c r="DJX1795" s="62">
        <v>53131609</v>
      </c>
      <c r="DJY1795" s="62">
        <v>53131609</v>
      </c>
      <c r="DJZ1795" s="62">
        <v>53131609</v>
      </c>
      <c r="DKA1795" s="62">
        <v>53131609</v>
      </c>
      <c r="DKB1795" s="62">
        <v>53131609</v>
      </c>
      <c r="DKC1795" s="62">
        <v>53131609</v>
      </c>
      <c r="DKD1795" s="62">
        <v>53131609</v>
      </c>
      <c r="DKE1795" s="62">
        <v>53131609</v>
      </c>
      <c r="DKF1795" s="62">
        <v>53131609</v>
      </c>
      <c r="DKG1795" s="62">
        <v>53131609</v>
      </c>
      <c r="DKH1795" s="62">
        <v>53131609</v>
      </c>
      <c r="DKI1795" s="62">
        <v>53131609</v>
      </c>
      <c r="DKJ1795" s="62">
        <v>53131609</v>
      </c>
      <c r="DKK1795" s="62">
        <v>53131609</v>
      </c>
      <c r="DKL1795" s="62">
        <v>53131609</v>
      </c>
      <c r="DKM1795" s="62">
        <v>53131609</v>
      </c>
      <c r="DKN1795" s="62">
        <v>53131609</v>
      </c>
      <c r="DKO1795" s="62">
        <v>53131609</v>
      </c>
      <c r="DKP1795" s="62">
        <v>53131609</v>
      </c>
      <c r="DKQ1795" s="62">
        <v>53131609</v>
      </c>
      <c r="DKR1795" s="62">
        <v>53131609</v>
      </c>
      <c r="DKS1795" s="62">
        <v>53131609</v>
      </c>
      <c r="DKT1795" s="62">
        <v>53131609</v>
      </c>
      <c r="DKU1795" s="62">
        <v>53131609</v>
      </c>
      <c r="DKV1795" s="62">
        <v>53131609</v>
      </c>
      <c r="DKW1795" s="62">
        <v>53131609</v>
      </c>
      <c r="DKX1795" s="62">
        <v>53131609</v>
      </c>
      <c r="DKY1795" s="62">
        <v>53131609</v>
      </c>
      <c r="DKZ1795" s="62">
        <v>53131609</v>
      </c>
      <c r="DLA1795" s="62">
        <v>53131609</v>
      </c>
      <c r="DLB1795" s="62">
        <v>53131609</v>
      </c>
      <c r="DLC1795" s="62">
        <v>53131609</v>
      </c>
      <c r="DLD1795" s="62">
        <v>53131609</v>
      </c>
      <c r="DLE1795" s="62">
        <v>53131609</v>
      </c>
      <c r="DLF1795" s="62">
        <v>53131609</v>
      </c>
      <c r="DLG1795" s="62">
        <v>53131609</v>
      </c>
      <c r="DLH1795" s="62">
        <v>53131609</v>
      </c>
      <c r="DLI1795" s="62">
        <v>53131609</v>
      </c>
      <c r="DLJ1795" s="62">
        <v>53131609</v>
      </c>
      <c r="DLK1795" s="62">
        <v>53131609</v>
      </c>
      <c r="DLL1795" s="62">
        <v>53131609</v>
      </c>
      <c r="DLM1795" s="62">
        <v>53131609</v>
      </c>
      <c r="DLN1795" s="62">
        <v>53131609</v>
      </c>
      <c r="DLO1795" s="62">
        <v>53131609</v>
      </c>
      <c r="DLP1795" s="62">
        <v>53131609</v>
      </c>
      <c r="DLQ1795" s="62">
        <v>53131609</v>
      </c>
      <c r="DLR1795" s="62">
        <v>53131609</v>
      </c>
      <c r="DLS1795" s="62">
        <v>53131609</v>
      </c>
      <c r="DLT1795" s="62">
        <v>53131609</v>
      </c>
      <c r="DLU1795" s="62">
        <v>53131609</v>
      </c>
      <c r="DLV1795" s="62">
        <v>53131609</v>
      </c>
      <c r="DLW1795" s="62">
        <v>53131609</v>
      </c>
      <c r="DLX1795" s="62">
        <v>53131609</v>
      </c>
      <c r="DLY1795" s="62">
        <v>53131609</v>
      </c>
      <c r="DLZ1795" s="62">
        <v>53131609</v>
      </c>
      <c r="DMA1795" s="62">
        <v>53131609</v>
      </c>
      <c r="DMB1795" s="62">
        <v>53131609</v>
      </c>
      <c r="DMC1795" s="62">
        <v>53131609</v>
      </c>
      <c r="DMD1795" s="62">
        <v>53131609</v>
      </c>
      <c r="DME1795" s="62">
        <v>53131609</v>
      </c>
      <c r="DMF1795" s="62">
        <v>53131609</v>
      </c>
      <c r="DMG1795" s="62">
        <v>53131609</v>
      </c>
      <c r="DMH1795" s="62">
        <v>53131609</v>
      </c>
      <c r="DMI1795" s="62">
        <v>53131609</v>
      </c>
      <c r="DMJ1795" s="62">
        <v>53131609</v>
      </c>
      <c r="DMK1795" s="62">
        <v>53131609</v>
      </c>
      <c r="DML1795" s="62">
        <v>53131609</v>
      </c>
      <c r="DMM1795" s="62">
        <v>53131609</v>
      </c>
      <c r="DMN1795" s="62">
        <v>53131609</v>
      </c>
      <c r="DMO1795" s="62">
        <v>53131609</v>
      </c>
      <c r="DMP1795" s="62">
        <v>53131609</v>
      </c>
      <c r="DMQ1795" s="62">
        <v>53131609</v>
      </c>
      <c r="DMR1795" s="62">
        <v>53131609</v>
      </c>
      <c r="DMS1795" s="62">
        <v>53131609</v>
      </c>
      <c r="DMT1795" s="62">
        <v>53131609</v>
      </c>
      <c r="DMU1795" s="62">
        <v>53131609</v>
      </c>
      <c r="DMV1795" s="62">
        <v>53131609</v>
      </c>
      <c r="DMW1795" s="62">
        <v>53131609</v>
      </c>
      <c r="DMX1795" s="62">
        <v>53131609</v>
      </c>
      <c r="DMY1795" s="62">
        <v>53131609</v>
      </c>
      <c r="DMZ1795" s="62">
        <v>53131609</v>
      </c>
      <c r="DNA1795" s="62">
        <v>53131609</v>
      </c>
      <c r="DNB1795" s="62">
        <v>53131609</v>
      </c>
      <c r="DNC1795" s="62">
        <v>53131609</v>
      </c>
      <c r="DND1795" s="62">
        <v>53131609</v>
      </c>
      <c r="DNE1795" s="62">
        <v>53131609</v>
      </c>
      <c r="DNF1795" s="62">
        <v>53131609</v>
      </c>
      <c r="DNG1795" s="62">
        <v>53131609</v>
      </c>
      <c r="DNH1795" s="62">
        <v>53131609</v>
      </c>
      <c r="DNI1795" s="62">
        <v>53131609</v>
      </c>
      <c r="DNJ1795" s="62">
        <v>53131609</v>
      </c>
      <c r="DNK1795" s="62">
        <v>53131609</v>
      </c>
      <c r="DNL1795" s="62">
        <v>53131609</v>
      </c>
      <c r="DNM1795" s="62">
        <v>53131609</v>
      </c>
      <c r="DNN1795" s="62">
        <v>53131609</v>
      </c>
      <c r="DNO1795" s="62">
        <v>53131609</v>
      </c>
      <c r="DNP1795" s="62">
        <v>53131609</v>
      </c>
      <c r="DNQ1795" s="62">
        <v>53131609</v>
      </c>
      <c r="DNR1795" s="62">
        <v>53131609</v>
      </c>
      <c r="DNS1795" s="62">
        <v>53131609</v>
      </c>
      <c r="DNT1795" s="62">
        <v>53131609</v>
      </c>
      <c r="DNU1795" s="62">
        <v>53131609</v>
      </c>
      <c r="DNV1795" s="62">
        <v>53131609</v>
      </c>
      <c r="DNW1795" s="62">
        <v>53131609</v>
      </c>
      <c r="DNX1795" s="62">
        <v>53131609</v>
      </c>
      <c r="DNY1795" s="62">
        <v>53131609</v>
      </c>
      <c r="DNZ1795" s="62">
        <v>53131609</v>
      </c>
      <c r="DOA1795" s="62">
        <v>53131609</v>
      </c>
      <c r="DOB1795" s="62">
        <v>53131609</v>
      </c>
      <c r="DOC1795" s="62">
        <v>53131609</v>
      </c>
      <c r="DOD1795" s="62">
        <v>53131609</v>
      </c>
      <c r="DOE1795" s="62">
        <v>53131609</v>
      </c>
      <c r="DOF1795" s="62">
        <v>53131609</v>
      </c>
      <c r="DOG1795" s="62">
        <v>53131609</v>
      </c>
      <c r="DOH1795" s="62">
        <v>53131609</v>
      </c>
      <c r="DOI1795" s="62">
        <v>53131609</v>
      </c>
      <c r="DOJ1795" s="62">
        <v>53131609</v>
      </c>
      <c r="DOK1795" s="62">
        <v>53131609</v>
      </c>
      <c r="DOL1795" s="62">
        <v>53131609</v>
      </c>
      <c r="DOM1795" s="62">
        <v>53131609</v>
      </c>
      <c r="DON1795" s="62">
        <v>53131609</v>
      </c>
      <c r="DOO1795" s="62">
        <v>53131609</v>
      </c>
      <c r="DOP1795" s="62">
        <v>53131609</v>
      </c>
      <c r="DOQ1795" s="62">
        <v>53131609</v>
      </c>
      <c r="DOR1795" s="62">
        <v>53131609</v>
      </c>
      <c r="DOS1795" s="62">
        <v>53131609</v>
      </c>
      <c r="DOT1795" s="62">
        <v>53131609</v>
      </c>
      <c r="DOU1795" s="62">
        <v>53131609</v>
      </c>
      <c r="DOV1795" s="62">
        <v>53131609</v>
      </c>
      <c r="DOW1795" s="62">
        <v>53131609</v>
      </c>
      <c r="DOX1795" s="62">
        <v>53131609</v>
      </c>
      <c r="DOY1795" s="62">
        <v>53131609</v>
      </c>
      <c r="DOZ1795" s="62">
        <v>53131609</v>
      </c>
      <c r="DPA1795" s="62">
        <v>53131609</v>
      </c>
      <c r="DPB1795" s="62">
        <v>53131609</v>
      </c>
      <c r="DPC1795" s="62">
        <v>53131609</v>
      </c>
      <c r="DPD1795" s="62">
        <v>53131609</v>
      </c>
      <c r="DPE1795" s="62">
        <v>53131609</v>
      </c>
      <c r="DPF1795" s="62">
        <v>53131609</v>
      </c>
      <c r="DPG1795" s="62">
        <v>53131609</v>
      </c>
      <c r="DPH1795" s="62">
        <v>53131609</v>
      </c>
      <c r="DPI1795" s="62">
        <v>53131609</v>
      </c>
      <c r="DPJ1795" s="62">
        <v>53131609</v>
      </c>
      <c r="DPK1795" s="62">
        <v>53131609</v>
      </c>
      <c r="DPL1795" s="62">
        <v>53131609</v>
      </c>
      <c r="DPM1795" s="62">
        <v>53131609</v>
      </c>
      <c r="DPN1795" s="62">
        <v>53131609</v>
      </c>
      <c r="DPO1795" s="62">
        <v>53131609</v>
      </c>
      <c r="DPP1795" s="62">
        <v>53131609</v>
      </c>
      <c r="DPQ1795" s="62">
        <v>53131609</v>
      </c>
      <c r="DPR1795" s="62">
        <v>53131609</v>
      </c>
      <c r="DPS1795" s="62">
        <v>53131609</v>
      </c>
      <c r="DPT1795" s="62">
        <v>53131609</v>
      </c>
      <c r="DPU1795" s="62">
        <v>53131609</v>
      </c>
      <c r="DPV1795" s="62">
        <v>53131609</v>
      </c>
      <c r="DPW1795" s="62">
        <v>53131609</v>
      </c>
      <c r="DPX1795" s="62">
        <v>53131609</v>
      </c>
      <c r="DPY1795" s="62">
        <v>53131609</v>
      </c>
      <c r="DPZ1795" s="62">
        <v>53131609</v>
      </c>
      <c r="DQA1795" s="62">
        <v>53131609</v>
      </c>
      <c r="DQB1795" s="62">
        <v>53131609</v>
      </c>
      <c r="DQC1795" s="62">
        <v>53131609</v>
      </c>
      <c r="DQD1795" s="62">
        <v>53131609</v>
      </c>
      <c r="DQE1795" s="62">
        <v>53131609</v>
      </c>
      <c r="DQF1795" s="62">
        <v>53131609</v>
      </c>
      <c r="DQG1795" s="62">
        <v>53131609</v>
      </c>
      <c r="DQH1795" s="62">
        <v>53131609</v>
      </c>
      <c r="DQI1795" s="62">
        <v>53131609</v>
      </c>
      <c r="DQJ1795" s="62">
        <v>53131609</v>
      </c>
      <c r="DQK1795" s="62">
        <v>53131609</v>
      </c>
      <c r="DQL1795" s="62">
        <v>53131609</v>
      </c>
      <c r="DQM1795" s="62">
        <v>53131609</v>
      </c>
      <c r="DQN1795" s="62">
        <v>53131609</v>
      </c>
      <c r="DQO1795" s="62">
        <v>53131609</v>
      </c>
      <c r="DQP1795" s="62">
        <v>53131609</v>
      </c>
      <c r="DQQ1795" s="62">
        <v>53131609</v>
      </c>
      <c r="DQR1795" s="62">
        <v>53131609</v>
      </c>
      <c r="DQS1795" s="62">
        <v>53131609</v>
      </c>
      <c r="DQT1795" s="62">
        <v>53131609</v>
      </c>
      <c r="DQU1795" s="62">
        <v>53131609</v>
      </c>
      <c r="DQV1795" s="62">
        <v>53131609</v>
      </c>
      <c r="DQW1795" s="62">
        <v>53131609</v>
      </c>
      <c r="DQX1795" s="62">
        <v>53131609</v>
      </c>
      <c r="DQY1795" s="62">
        <v>53131609</v>
      </c>
      <c r="DQZ1795" s="62">
        <v>53131609</v>
      </c>
      <c r="DRA1795" s="62">
        <v>53131609</v>
      </c>
      <c r="DRB1795" s="62">
        <v>53131609</v>
      </c>
      <c r="DRC1795" s="62">
        <v>53131609</v>
      </c>
      <c r="DRD1795" s="62">
        <v>53131609</v>
      </c>
      <c r="DRE1795" s="62">
        <v>53131609</v>
      </c>
      <c r="DRF1795" s="62">
        <v>53131609</v>
      </c>
      <c r="DRG1795" s="62">
        <v>53131609</v>
      </c>
      <c r="DRH1795" s="62">
        <v>53131609</v>
      </c>
      <c r="DRI1795" s="62">
        <v>53131609</v>
      </c>
      <c r="DRJ1795" s="62">
        <v>53131609</v>
      </c>
      <c r="DRK1795" s="62">
        <v>53131609</v>
      </c>
      <c r="DRL1795" s="62">
        <v>53131609</v>
      </c>
      <c r="DRM1795" s="62">
        <v>53131609</v>
      </c>
      <c r="DRN1795" s="62">
        <v>53131609</v>
      </c>
      <c r="DRO1795" s="62">
        <v>53131609</v>
      </c>
      <c r="DRP1795" s="62">
        <v>53131609</v>
      </c>
      <c r="DRQ1795" s="62">
        <v>53131609</v>
      </c>
      <c r="DRR1795" s="62">
        <v>53131609</v>
      </c>
      <c r="DRS1795" s="62">
        <v>53131609</v>
      </c>
      <c r="DRT1795" s="62">
        <v>53131609</v>
      </c>
      <c r="DRU1795" s="62">
        <v>53131609</v>
      </c>
      <c r="DRV1795" s="62">
        <v>53131609</v>
      </c>
      <c r="DRW1795" s="62">
        <v>53131609</v>
      </c>
      <c r="DRX1795" s="62">
        <v>53131609</v>
      </c>
      <c r="DRY1795" s="62">
        <v>53131609</v>
      </c>
      <c r="DRZ1795" s="62">
        <v>53131609</v>
      </c>
      <c r="DSA1795" s="62">
        <v>53131609</v>
      </c>
      <c r="DSB1795" s="62">
        <v>53131609</v>
      </c>
      <c r="DSC1795" s="62">
        <v>53131609</v>
      </c>
      <c r="DSD1795" s="62">
        <v>53131609</v>
      </c>
      <c r="DSE1795" s="62">
        <v>53131609</v>
      </c>
      <c r="DSF1795" s="62">
        <v>53131609</v>
      </c>
      <c r="DSG1795" s="62">
        <v>53131609</v>
      </c>
      <c r="DSH1795" s="62">
        <v>53131609</v>
      </c>
      <c r="DSI1795" s="62">
        <v>53131609</v>
      </c>
      <c r="DSJ1795" s="62">
        <v>53131609</v>
      </c>
      <c r="DSK1795" s="62">
        <v>53131609</v>
      </c>
      <c r="DSL1795" s="62">
        <v>53131609</v>
      </c>
      <c r="DSM1795" s="62">
        <v>53131609</v>
      </c>
      <c r="DSN1795" s="62">
        <v>53131609</v>
      </c>
      <c r="DSO1795" s="62">
        <v>53131609</v>
      </c>
      <c r="DSP1795" s="62">
        <v>53131609</v>
      </c>
      <c r="DSQ1795" s="62">
        <v>53131609</v>
      </c>
      <c r="DSR1795" s="62">
        <v>53131609</v>
      </c>
      <c r="DSS1795" s="62">
        <v>53131609</v>
      </c>
      <c r="DST1795" s="62">
        <v>53131609</v>
      </c>
      <c r="DSU1795" s="62">
        <v>53131609</v>
      </c>
      <c r="DSV1795" s="62">
        <v>53131609</v>
      </c>
      <c r="DSW1795" s="62">
        <v>53131609</v>
      </c>
      <c r="DSX1795" s="62">
        <v>53131609</v>
      </c>
      <c r="DSY1795" s="62">
        <v>53131609</v>
      </c>
      <c r="DSZ1795" s="62">
        <v>53131609</v>
      </c>
      <c r="DTA1795" s="62">
        <v>53131609</v>
      </c>
      <c r="DTB1795" s="62">
        <v>53131609</v>
      </c>
      <c r="DTC1795" s="62">
        <v>53131609</v>
      </c>
      <c r="DTD1795" s="62">
        <v>53131609</v>
      </c>
      <c r="DTE1795" s="62">
        <v>53131609</v>
      </c>
      <c r="DTF1795" s="62">
        <v>53131609</v>
      </c>
      <c r="DTG1795" s="62">
        <v>53131609</v>
      </c>
      <c r="DTH1795" s="62">
        <v>53131609</v>
      </c>
      <c r="DTI1795" s="62">
        <v>53131609</v>
      </c>
      <c r="DTJ1795" s="62">
        <v>53131609</v>
      </c>
      <c r="DTK1795" s="62">
        <v>53131609</v>
      </c>
      <c r="DTL1795" s="62">
        <v>53131609</v>
      </c>
      <c r="DTM1795" s="62">
        <v>53131609</v>
      </c>
      <c r="DTN1795" s="62">
        <v>53131609</v>
      </c>
      <c r="DTO1795" s="62">
        <v>53131609</v>
      </c>
      <c r="DTP1795" s="62">
        <v>53131609</v>
      </c>
      <c r="DTQ1795" s="62">
        <v>53131609</v>
      </c>
      <c r="DTR1795" s="62">
        <v>53131609</v>
      </c>
      <c r="DTS1795" s="62">
        <v>53131609</v>
      </c>
      <c r="DTT1795" s="62">
        <v>53131609</v>
      </c>
      <c r="DTU1795" s="62">
        <v>53131609</v>
      </c>
      <c r="DTV1795" s="62">
        <v>53131609</v>
      </c>
      <c r="DTW1795" s="62">
        <v>53131609</v>
      </c>
      <c r="DTX1795" s="62">
        <v>53131609</v>
      </c>
      <c r="DTY1795" s="62">
        <v>53131609</v>
      </c>
      <c r="DTZ1795" s="62">
        <v>53131609</v>
      </c>
      <c r="DUA1795" s="62">
        <v>53131609</v>
      </c>
      <c r="DUB1795" s="62">
        <v>53131609</v>
      </c>
      <c r="DUC1795" s="62">
        <v>53131609</v>
      </c>
      <c r="DUD1795" s="62">
        <v>53131609</v>
      </c>
      <c r="DUE1795" s="62">
        <v>53131609</v>
      </c>
      <c r="DUF1795" s="62">
        <v>53131609</v>
      </c>
      <c r="DUG1795" s="62">
        <v>53131609</v>
      </c>
      <c r="DUH1795" s="62">
        <v>53131609</v>
      </c>
      <c r="DUI1795" s="62">
        <v>53131609</v>
      </c>
      <c r="DUJ1795" s="62">
        <v>53131609</v>
      </c>
      <c r="DUK1795" s="62">
        <v>53131609</v>
      </c>
      <c r="DUL1795" s="62">
        <v>53131609</v>
      </c>
      <c r="DUM1795" s="62">
        <v>53131609</v>
      </c>
      <c r="DUN1795" s="62">
        <v>53131609</v>
      </c>
      <c r="DUO1795" s="62">
        <v>53131609</v>
      </c>
      <c r="DUP1795" s="62">
        <v>53131609</v>
      </c>
      <c r="DUQ1795" s="62">
        <v>53131609</v>
      </c>
      <c r="DUR1795" s="62">
        <v>53131609</v>
      </c>
      <c r="DUS1795" s="62">
        <v>53131609</v>
      </c>
      <c r="DUT1795" s="62">
        <v>53131609</v>
      </c>
      <c r="DUU1795" s="62">
        <v>53131609</v>
      </c>
      <c r="DUV1795" s="62">
        <v>53131609</v>
      </c>
      <c r="DUW1795" s="62">
        <v>53131609</v>
      </c>
      <c r="DUX1795" s="62">
        <v>53131609</v>
      </c>
      <c r="DUY1795" s="62">
        <v>53131609</v>
      </c>
      <c r="DUZ1795" s="62">
        <v>53131609</v>
      </c>
      <c r="DVA1795" s="62">
        <v>53131609</v>
      </c>
      <c r="DVB1795" s="62">
        <v>53131609</v>
      </c>
      <c r="DVC1795" s="62">
        <v>53131609</v>
      </c>
      <c r="DVD1795" s="62">
        <v>53131609</v>
      </c>
      <c r="DVE1795" s="62">
        <v>53131609</v>
      </c>
      <c r="DVF1795" s="62">
        <v>53131609</v>
      </c>
      <c r="DVG1795" s="62">
        <v>53131609</v>
      </c>
      <c r="DVH1795" s="62">
        <v>53131609</v>
      </c>
      <c r="DVI1795" s="62">
        <v>53131609</v>
      </c>
      <c r="DVJ1795" s="62">
        <v>53131609</v>
      </c>
      <c r="DVK1795" s="62">
        <v>53131609</v>
      </c>
      <c r="DVL1795" s="62">
        <v>53131609</v>
      </c>
      <c r="DVM1795" s="62">
        <v>53131609</v>
      </c>
      <c r="DVN1795" s="62">
        <v>53131609</v>
      </c>
      <c r="DVO1795" s="62">
        <v>53131609</v>
      </c>
      <c r="DVP1795" s="62">
        <v>53131609</v>
      </c>
      <c r="DVQ1795" s="62">
        <v>53131609</v>
      </c>
      <c r="DVR1795" s="62">
        <v>53131609</v>
      </c>
      <c r="DVS1795" s="62">
        <v>53131609</v>
      </c>
      <c r="DVT1795" s="62">
        <v>53131609</v>
      </c>
      <c r="DVU1795" s="62">
        <v>53131609</v>
      </c>
      <c r="DVV1795" s="62">
        <v>53131609</v>
      </c>
      <c r="DVW1795" s="62">
        <v>53131609</v>
      </c>
      <c r="DVX1795" s="62">
        <v>53131609</v>
      </c>
      <c r="DVY1795" s="62">
        <v>53131609</v>
      </c>
      <c r="DVZ1795" s="62">
        <v>53131609</v>
      </c>
      <c r="DWA1795" s="62">
        <v>53131609</v>
      </c>
      <c r="DWB1795" s="62">
        <v>53131609</v>
      </c>
      <c r="DWC1795" s="62">
        <v>53131609</v>
      </c>
      <c r="DWD1795" s="62">
        <v>53131609</v>
      </c>
      <c r="DWE1795" s="62">
        <v>53131609</v>
      </c>
      <c r="DWF1795" s="62">
        <v>53131609</v>
      </c>
      <c r="DWG1795" s="62">
        <v>53131609</v>
      </c>
      <c r="DWH1795" s="62">
        <v>53131609</v>
      </c>
      <c r="DWI1795" s="62">
        <v>53131609</v>
      </c>
      <c r="DWJ1795" s="62">
        <v>53131609</v>
      </c>
      <c r="DWK1795" s="62">
        <v>53131609</v>
      </c>
      <c r="DWL1795" s="62">
        <v>53131609</v>
      </c>
      <c r="DWM1795" s="62">
        <v>53131609</v>
      </c>
      <c r="DWN1795" s="62">
        <v>53131609</v>
      </c>
      <c r="DWO1795" s="62">
        <v>53131609</v>
      </c>
      <c r="DWP1795" s="62">
        <v>53131609</v>
      </c>
      <c r="DWQ1795" s="62">
        <v>53131609</v>
      </c>
      <c r="DWR1795" s="62">
        <v>53131609</v>
      </c>
      <c r="DWS1795" s="62">
        <v>53131609</v>
      </c>
      <c r="DWT1795" s="62">
        <v>53131609</v>
      </c>
      <c r="DWU1795" s="62">
        <v>53131609</v>
      </c>
      <c r="DWV1795" s="62">
        <v>53131609</v>
      </c>
      <c r="DWW1795" s="62">
        <v>53131609</v>
      </c>
      <c r="DWX1795" s="62">
        <v>53131609</v>
      </c>
      <c r="DWY1795" s="62">
        <v>53131609</v>
      </c>
      <c r="DWZ1795" s="62">
        <v>53131609</v>
      </c>
      <c r="DXA1795" s="62">
        <v>53131609</v>
      </c>
      <c r="DXB1795" s="62">
        <v>53131609</v>
      </c>
      <c r="DXC1795" s="62">
        <v>53131609</v>
      </c>
      <c r="DXD1795" s="62">
        <v>53131609</v>
      </c>
      <c r="DXE1795" s="62">
        <v>53131609</v>
      </c>
      <c r="DXF1795" s="62">
        <v>53131609</v>
      </c>
      <c r="DXG1795" s="62">
        <v>53131609</v>
      </c>
      <c r="DXH1795" s="62">
        <v>53131609</v>
      </c>
      <c r="DXI1795" s="62">
        <v>53131609</v>
      </c>
      <c r="DXJ1795" s="62">
        <v>53131609</v>
      </c>
      <c r="DXK1795" s="62">
        <v>53131609</v>
      </c>
      <c r="DXL1795" s="62">
        <v>53131609</v>
      </c>
      <c r="DXM1795" s="62">
        <v>53131609</v>
      </c>
      <c r="DXN1795" s="62">
        <v>53131609</v>
      </c>
      <c r="DXO1795" s="62">
        <v>53131609</v>
      </c>
      <c r="DXP1795" s="62">
        <v>53131609</v>
      </c>
      <c r="DXQ1795" s="62">
        <v>53131609</v>
      </c>
      <c r="DXR1795" s="62">
        <v>53131609</v>
      </c>
      <c r="DXS1795" s="62">
        <v>53131609</v>
      </c>
      <c r="DXT1795" s="62">
        <v>53131609</v>
      </c>
      <c r="DXU1795" s="62">
        <v>53131609</v>
      </c>
      <c r="DXV1795" s="62">
        <v>53131609</v>
      </c>
      <c r="DXW1795" s="62">
        <v>53131609</v>
      </c>
      <c r="DXX1795" s="62">
        <v>53131609</v>
      </c>
      <c r="DXY1795" s="62">
        <v>53131609</v>
      </c>
      <c r="DXZ1795" s="62">
        <v>53131609</v>
      </c>
      <c r="DYA1795" s="62">
        <v>53131609</v>
      </c>
      <c r="DYB1795" s="62">
        <v>53131609</v>
      </c>
      <c r="DYC1795" s="62">
        <v>53131609</v>
      </c>
      <c r="DYD1795" s="62">
        <v>53131609</v>
      </c>
      <c r="DYE1795" s="62">
        <v>53131609</v>
      </c>
      <c r="DYF1795" s="62">
        <v>53131609</v>
      </c>
      <c r="DYG1795" s="62">
        <v>53131609</v>
      </c>
      <c r="DYH1795" s="62">
        <v>53131609</v>
      </c>
      <c r="DYI1795" s="62">
        <v>53131609</v>
      </c>
      <c r="DYJ1795" s="62">
        <v>53131609</v>
      </c>
      <c r="DYK1795" s="62">
        <v>53131609</v>
      </c>
      <c r="DYL1795" s="62">
        <v>53131609</v>
      </c>
      <c r="DYM1795" s="62">
        <v>53131609</v>
      </c>
      <c r="DYN1795" s="62">
        <v>53131609</v>
      </c>
      <c r="DYO1795" s="62">
        <v>53131609</v>
      </c>
      <c r="DYP1795" s="62">
        <v>53131609</v>
      </c>
      <c r="DYQ1795" s="62">
        <v>53131609</v>
      </c>
      <c r="DYR1795" s="62">
        <v>53131609</v>
      </c>
      <c r="DYS1795" s="62">
        <v>53131609</v>
      </c>
      <c r="DYT1795" s="62">
        <v>53131609</v>
      </c>
      <c r="DYU1795" s="62">
        <v>53131609</v>
      </c>
      <c r="DYV1795" s="62">
        <v>53131609</v>
      </c>
      <c r="DYW1795" s="62">
        <v>53131609</v>
      </c>
      <c r="DYX1795" s="62">
        <v>53131609</v>
      </c>
      <c r="DYY1795" s="62">
        <v>53131609</v>
      </c>
      <c r="DYZ1795" s="62">
        <v>53131609</v>
      </c>
      <c r="DZA1795" s="62">
        <v>53131609</v>
      </c>
      <c r="DZB1795" s="62">
        <v>53131609</v>
      </c>
      <c r="DZC1795" s="62">
        <v>53131609</v>
      </c>
      <c r="DZD1795" s="62">
        <v>53131609</v>
      </c>
      <c r="DZE1795" s="62">
        <v>53131609</v>
      </c>
      <c r="DZF1795" s="62">
        <v>53131609</v>
      </c>
      <c r="DZG1795" s="62">
        <v>53131609</v>
      </c>
      <c r="DZH1795" s="62">
        <v>53131609</v>
      </c>
      <c r="DZI1795" s="62">
        <v>53131609</v>
      </c>
      <c r="DZJ1795" s="62">
        <v>53131609</v>
      </c>
      <c r="DZK1795" s="62">
        <v>53131609</v>
      </c>
      <c r="DZL1795" s="62">
        <v>53131609</v>
      </c>
      <c r="DZM1795" s="62">
        <v>53131609</v>
      </c>
      <c r="DZN1795" s="62">
        <v>53131609</v>
      </c>
      <c r="DZO1795" s="62">
        <v>53131609</v>
      </c>
      <c r="DZP1795" s="62">
        <v>53131609</v>
      </c>
      <c r="DZQ1795" s="62">
        <v>53131609</v>
      </c>
      <c r="DZR1795" s="62">
        <v>53131609</v>
      </c>
      <c r="DZS1795" s="62">
        <v>53131609</v>
      </c>
      <c r="DZT1795" s="62">
        <v>53131609</v>
      </c>
      <c r="DZU1795" s="62">
        <v>53131609</v>
      </c>
      <c r="DZV1795" s="62">
        <v>53131609</v>
      </c>
      <c r="DZW1795" s="62">
        <v>53131609</v>
      </c>
      <c r="DZX1795" s="62">
        <v>53131609</v>
      </c>
      <c r="DZY1795" s="62">
        <v>53131609</v>
      </c>
      <c r="DZZ1795" s="62">
        <v>53131609</v>
      </c>
      <c r="EAA1795" s="62">
        <v>53131609</v>
      </c>
      <c r="EAB1795" s="62">
        <v>53131609</v>
      </c>
      <c r="EAC1795" s="62">
        <v>53131609</v>
      </c>
      <c r="EAD1795" s="62">
        <v>53131609</v>
      </c>
      <c r="EAE1795" s="62">
        <v>53131609</v>
      </c>
      <c r="EAF1795" s="62">
        <v>53131609</v>
      </c>
      <c r="EAG1795" s="62">
        <v>53131609</v>
      </c>
      <c r="EAH1795" s="62">
        <v>53131609</v>
      </c>
      <c r="EAI1795" s="62">
        <v>53131609</v>
      </c>
      <c r="EAJ1795" s="62">
        <v>53131609</v>
      </c>
      <c r="EAK1795" s="62">
        <v>53131609</v>
      </c>
      <c r="EAL1795" s="62">
        <v>53131609</v>
      </c>
      <c r="EAM1795" s="62">
        <v>53131609</v>
      </c>
      <c r="EAN1795" s="62">
        <v>53131609</v>
      </c>
      <c r="EAO1795" s="62">
        <v>53131609</v>
      </c>
      <c r="EAP1795" s="62">
        <v>53131609</v>
      </c>
      <c r="EAQ1795" s="62">
        <v>53131609</v>
      </c>
      <c r="EAR1795" s="62">
        <v>53131609</v>
      </c>
      <c r="EAS1795" s="62">
        <v>53131609</v>
      </c>
      <c r="EAT1795" s="62">
        <v>53131609</v>
      </c>
      <c r="EAU1795" s="62">
        <v>53131609</v>
      </c>
      <c r="EAV1795" s="62">
        <v>53131609</v>
      </c>
      <c r="EAW1795" s="62">
        <v>53131609</v>
      </c>
      <c r="EAX1795" s="62">
        <v>53131609</v>
      </c>
      <c r="EAY1795" s="62">
        <v>53131609</v>
      </c>
      <c r="EAZ1795" s="62">
        <v>53131609</v>
      </c>
      <c r="EBA1795" s="62">
        <v>53131609</v>
      </c>
      <c r="EBB1795" s="62">
        <v>53131609</v>
      </c>
      <c r="EBC1795" s="62">
        <v>53131609</v>
      </c>
      <c r="EBD1795" s="62">
        <v>53131609</v>
      </c>
      <c r="EBE1795" s="62">
        <v>53131609</v>
      </c>
      <c r="EBF1795" s="62">
        <v>53131609</v>
      </c>
      <c r="EBG1795" s="62">
        <v>53131609</v>
      </c>
      <c r="EBH1795" s="62">
        <v>53131609</v>
      </c>
      <c r="EBI1795" s="62">
        <v>53131609</v>
      </c>
      <c r="EBJ1795" s="62">
        <v>53131609</v>
      </c>
      <c r="EBK1795" s="62">
        <v>53131609</v>
      </c>
      <c r="EBL1795" s="62">
        <v>53131609</v>
      </c>
      <c r="EBM1795" s="62">
        <v>53131609</v>
      </c>
      <c r="EBN1795" s="62">
        <v>53131609</v>
      </c>
      <c r="EBO1795" s="62">
        <v>53131609</v>
      </c>
      <c r="EBP1795" s="62">
        <v>53131609</v>
      </c>
      <c r="EBQ1795" s="62">
        <v>53131609</v>
      </c>
      <c r="EBR1795" s="62">
        <v>53131609</v>
      </c>
      <c r="EBS1795" s="62">
        <v>53131609</v>
      </c>
      <c r="EBT1795" s="62">
        <v>53131609</v>
      </c>
      <c r="EBU1795" s="62">
        <v>53131609</v>
      </c>
      <c r="EBV1795" s="62">
        <v>53131609</v>
      </c>
      <c r="EBW1795" s="62">
        <v>53131609</v>
      </c>
      <c r="EBX1795" s="62">
        <v>53131609</v>
      </c>
      <c r="EBY1795" s="62">
        <v>53131609</v>
      </c>
      <c r="EBZ1795" s="62">
        <v>53131609</v>
      </c>
      <c r="ECA1795" s="62">
        <v>53131609</v>
      </c>
      <c r="ECB1795" s="62">
        <v>53131609</v>
      </c>
      <c r="ECC1795" s="62">
        <v>53131609</v>
      </c>
      <c r="ECD1795" s="62">
        <v>53131609</v>
      </c>
      <c r="ECE1795" s="62">
        <v>53131609</v>
      </c>
      <c r="ECF1795" s="62">
        <v>53131609</v>
      </c>
      <c r="ECG1795" s="62">
        <v>53131609</v>
      </c>
      <c r="ECH1795" s="62">
        <v>53131609</v>
      </c>
      <c r="ECI1795" s="62">
        <v>53131609</v>
      </c>
      <c r="ECJ1795" s="62">
        <v>53131609</v>
      </c>
      <c r="ECK1795" s="62">
        <v>53131609</v>
      </c>
      <c r="ECL1795" s="62">
        <v>53131609</v>
      </c>
      <c r="ECM1795" s="62">
        <v>53131609</v>
      </c>
      <c r="ECN1795" s="62">
        <v>53131609</v>
      </c>
      <c r="ECO1795" s="62">
        <v>53131609</v>
      </c>
      <c r="ECP1795" s="62">
        <v>53131609</v>
      </c>
      <c r="ECQ1795" s="62">
        <v>53131609</v>
      </c>
      <c r="ECR1795" s="62">
        <v>53131609</v>
      </c>
      <c r="ECS1795" s="62">
        <v>53131609</v>
      </c>
      <c r="ECT1795" s="62">
        <v>53131609</v>
      </c>
      <c r="ECU1795" s="62">
        <v>53131609</v>
      </c>
      <c r="ECV1795" s="62">
        <v>53131609</v>
      </c>
      <c r="ECW1795" s="62">
        <v>53131609</v>
      </c>
      <c r="ECX1795" s="62">
        <v>53131609</v>
      </c>
      <c r="ECY1795" s="62">
        <v>53131609</v>
      </c>
      <c r="ECZ1795" s="62">
        <v>53131609</v>
      </c>
      <c r="EDA1795" s="62">
        <v>53131609</v>
      </c>
      <c r="EDB1795" s="62">
        <v>53131609</v>
      </c>
      <c r="EDC1795" s="62">
        <v>53131609</v>
      </c>
      <c r="EDD1795" s="62">
        <v>53131609</v>
      </c>
      <c r="EDE1795" s="62">
        <v>53131609</v>
      </c>
      <c r="EDF1795" s="62">
        <v>53131609</v>
      </c>
      <c r="EDG1795" s="62">
        <v>53131609</v>
      </c>
      <c r="EDH1795" s="62">
        <v>53131609</v>
      </c>
      <c r="EDI1795" s="62">
        <v>53131609</v>
      </c>
      <c r="EDJ1795" s="62">
        <v>53131609</v>
      </c>
      <c r="EDK1795" s="62">
        <v>53131609</v>
      </c>
      <c r="EDL1795" s="62">
        <v>53131609</v>
      </c>
      <c r="EDM1795" s="62">
        <v>53131609</v>
      </c>
      <c r="EDN1795" s="62">
        <v>53131609</v>
      </c>
      <c r="EDO1795" s="62">
        <v>53131609</v>
      </c>
      <c r="EDP1795" s="62">
        <v>53131609</v>
      </c>
      <c r="EDQ1795" s="62">
        <v>53131609</v>
      </c>
      <c r="EDR1795" s="62">
        <v>53131609</v>
      </c>
      <c r="EDS1795" s="62">
        <v>53131609</v>
      </c>
      <c r="EDT1795" s="62">
        <v>53131609</v>
      </c>
      <c r="EDU1795" s="62">
        <v>53131609</v>
      </c>
      <c r="EDV1795" s="62">
        <v>53131609</v>
      </c>
      <c r="EDW1795" s="62">
        <v>53131609</v>
      </c>
      <c r="EDX1795" s="62">
        <v>53131609</v>
      </c>
      <c r="EDY1795" s="62">
        <v>53131609</v>
      </c>
      <c r="EDZ1795" s="62">
        <v>53131609</v>
      </c>
      <c r="EEA1795" s="62">
        <v>53131609</v>
      </c>
      <c r="EEB1795" s="62">
        <v>53131609</v>
      </c>
      <c r="EEC1795" s="62">
        <v>53131609</v>
      </c>
      <c r="EED1795" s="62">
        <v>53131609</v>
      </c>
      <c r="EEE1795" s="62">
        <v>53131609</v>
      </c>
      <c r="EEF1795" s="62">
        <v>53131609</v>
      </c>
      <c r="EEG1795" s="62">
        <v>53131609</v>
      </c>
      <c r="EEH1795" s="62">
        <v>53131609</v>
      </c>
      <c r="EEI1795" s="62">
        <v>53131609</v>
      </c>
      <c r="EEJ1795" s="62">
        <v>53131609</v>
      </c>
      <c r="EEK1795" s="62">
        <v>53131609</v>
      </c>
      <c r="EEL1795" s="62">
        <v>53131609</v>
      </c>
      <c r="EEM1795" s="62">
        <v>53131609</v>
      </c>
      <c r="EEN1795" s="62">
        <v>53131609</v>
      </c>
      <c r="EEO1795" s="62">
        <v>53131609</v>
      </c>
      <c r="EEP1795" s="62">
        <v>53131609</v>
      </c>
      <c r="EEQ1795" s="62">
        <v>53131609</v>
      </c>
      <c r="EER1795" s="62">
        <v>53131609</v>
      </c>
      <c r="EES1795" s="62">
        <v>53131609</v>
      </c>
      <c r="EET1795" s="62">
        <v>53131609</v>
      </c>
      <c r="EEU1795" s="62">
        <v>53131609</v>
      </c>
      <c r="EEV1795" s="62">
        <v>53131609</v>
      </c>
      <c r="EEW1795" s="62">
        <v>53131609</v>
      </c>
      <c r="EEX1795" s="62">
        <v>53131609</v>
      </c>
      <c r="EEY1795" s="62">
        <v>53131609</v>
      </c>
      <c r="EEZ1795" s="62">
        <v>53131609</v>
      </c>
      <c r="EFA1795" s="62">
        <v>53131609</v>
      </c>
      <c r="EFB1795" s="62">
        <v>53131609</v>
      </c>
      <c r="EFC1795" s="62">
        <v>53131609</v>
      </c>
      <c r="EFD1795" s="62">
        <v>53131609</v>
      </c>
      <c r="EFE1795" s="62">
        <v>53131609</v>
      </c>
      <c r="EFF1795" s="62">
        <v>53131609</v>
      </c>
      <c r="EFG1795" s="62">
        <v>53131609</v>
      </c>
      <c r="EFH1795" s="62">
        <v>53131609</v>
      </c>
      <c r="EFI1795" s="62">
        <v>53131609</v>
      </c>
      <c r="EFJ1795" s="62">
        <v>53131609</v>
      </c>
      <c r="EFK1795" s="62">
        <v>53131609</v>
      </c>
      <c r="EFL1795" s="62">
        <v>53131609</v>
      </c>
      <c r="EFM1795" s="62">
        <v>53131609</v>
      </c>
      <c r="EFN1795" s="62">
        <v>53131609</v>
      </c>
      <c r="EFO1795" s="62">
        <v>53131609</v>
      </c>
      <c r="EFP1795" s="62">
        <v>53131609</v>
      </c>
      <c r="EFQ1795" s="62">
        <v>53131609</v>
      </c>
      <c r="EFR1795" s="62">
        <v>53131609</v>
      </c>
      <c r="EFS1795" s="62">
        <v>53131609</v>
      </c>
      <c r="EFT1795" s="62">
        <v>53131609</v>
      </c>
      <c r="EFU1795" s="62">
        <v>53131609</v>
      </c>
      <c r="EFV1795" s="62">
        <v>53131609</v>
      </c>
      <c r="EFW1795" s="62">
        <v>53131609</v>
      </c>
      <c r="EFX1795" s="62">
        <v>53131609</v>
      </c>
      <c r="EFY1795" s="62">
        <v>53131609</v>
      </c>
      <c r="EFZ1795" s="62">
        <v>53131609</v>
      </c>
      <c r="EGA1795" s="62">
        <v>53131609</v>
      </c>
      <c r="EGB1795" s="62">
        <v>53131609</v>
      </c>
      <c r="EGC1795" s="62">
        <v>53131609</v>
      </c>
      <c r="EGD1795" s="62">
        <v>53131609</v>
      </c>
      <c r="EGE1795" s="62">
        <v>53131609</v>
      </c>
      <c r="EGF1795" s="62">
        <v>53131609</v>
      </c>
      <c r="EGG1795" s="62">
        <v>53131609</v>
      </c>
      <c r="EGH1795" s="62">
        <v>53131609</v>
      </c>
      <c r="EGI1795" s="62">
        <v>53131609</v>
      </c>
      <c r="EGJ1795" s="62">
        <v>53131609</v>
      </c>
      <c r="EGK1795" s="62">
        <v>53131609</v>
      </c>
      <c r="EGL1795" s="62">
        <v>53131609</v>
      </c>
      <c r="EGM1795" s="62">
        <v>53131609</v>
      </c>
      <c r="EGN1795" s="62">
        <v>53131609</v>
      </c>
      <c r="EGO1795" s="62">
        <v>53131609</v>
      </c>
      <c r="EGP1795" s="62">
        <v>53131609</v>
      </c>
      <c r="EGQ1795" s="62">
        <v>53131609</v>
      </c>
      <c r="EGR1795" s="62">
        <v>53131609</v>
      </c>
      <c r="EGS1795" s="62">
        <v>53131609</v>
      </c>
      <c r="EGT1795" s="62">
        <v>53131609</v>
      </c>
      <c r="EGU1795" s="62">
        <v>53131609</v>
      </c>
      <c r="EGV1795" s="62">
        <v>53131609</v>
      </c>
      <c r="EGW1795" s="62">
        <v>53131609</v>
      </c>
      <c r="EGX1795" s="62">
        <v>53131609</v>
      </c>
      <c r="EGY1795" s="62">
        <v>53131609</v>
      </c>
      <c r="EGZ1795" s="62">
        <v>53131609</v>
      </c>
      <c r="EHA1795" s="62">
        <v>53131609</v>
      </c>
      <c r="EHB1795" s="62">
        <v>53131609</v>
      </c>
      <c r="EHC1795" s="62">
        <v>53131609</v>
      </c>
      <c r="EHD1795" s="62">
        <v>53131609</v>
      </c>
      <c r="EHE1795" s="62">
        <v>53131609</v>
      </c>
      <c r="EHF1795" s="62">
        <v>53131609</v>
      </c>
      <c r="EHG1795" s="62">
        <v>53131609</v>
      </c>
      <c r="EHH1795" s="62">
        <v>53131609</v>
      </c>
      <c r="EHI1795" s="62">
        <v>53131609</v>
      </c>
      <c r="EHJ1795" s="62">
        <v>53131609</v>
      </c>
      <c r="EHK1795" s="62">
        <v>53131609</v>
      </c>
      <c r="EHL1795" s="62">
        <v>53131609</v>
      </c>
      <c r="EHM1795" s="62">
        <v>53131609</v>
      </c>
      <c r="EHN1795" s="62">
        <v>53131609</v>
      </c>
      <c r="EHO1795" s="62">
        <v>53131609</v>
      </c>
      <c r="EHP1795" s="62">
        <v>53131609</v>
      </c>
      <c r="EHQ1795" s="62">
        <v>53131609</v>
      </c>
      <c r="EHR1795" s="62">
        <v>53131609</v>
      </c>
      <c r="EHS1795" s="62">
        <v>53131609</v>
      </c>
      <c r="EHT1795" s="62">
        <v>53131609</v>
      </c>
      <c r="EHU1795" s="62">
        <v>53131609</v>
      </c>
      <c r="EHV1795" s="62">
        <v>53131609</v>
      </c>
      <c r="EHW1795" s="62">
        <v>53131609</v>
      </c>
      <c r="EHX1795" s="62">
        <v>53131609</v>
      </c>
      <c r="EHY1795" s="62">
        <v>53131609</v>
      </c>
      <c r="EHZ1795" s="62">
        <v>53131609</v>
      </c>
      <c r="EIA1795" s="62">
        <v>53131609</v>
      </c>
      <c r="EIB1795" s="62">
        <v>53131609</v>
      </c>
      <c r="EIC1795" s="62">
        <v>53131609</v>
      </c>
      <c r="EID1795" s="62">
        <v>53131609</v>
      </c>
      <c r="EIE1795" s="62">
        <v>53131609</v>
      </c>
      <c r="EIF1795" s="62">
        <v>53131609</v>
      </c>
      <c r="EIG1795" s="62">
        <v>53131609</v>
      </c>
      <c r="EIH1795" s="62">
        <v>53131609</v>
      </c>
      <c r="EII1795" s="62">
        <v>53131609</v>
      </c>
      <c r="EIJ1795" s="62">
        <v>53131609</v>
      </c>
      <c r="EIK1795" s="62">
        <v>53131609</v>
      </c>
      <c r="EIL1795" s="62">
        <v>53131609</v>
      </c>
      <c r="EIM1795" s="62">
        <v>53131609</v>
      </c>
      <c r="EIN1795" s="62">
        <v>53131609</v>
      </c>
      <c r="EIO1795" s="62">
        <v>53131609</v>
      </c>
      <c r="EIP1795" s="62">
        <v>53131609</v>
      </c>
      <c r="EIQ1795" s="62">
        <v>53131609</v>
      </c>
      <c r="EIR1795" s="62">
        <v>53131609</v>
      </c>
      <c r="EIS1795" s="62">
        <v>53131609</v>
      </c>
      <c r="EIT1795" s="62">
        <v>53131609</v>
      </c>
      <c r="EIU1795" s="62">
        <v>53131609</v>
      </c>
      <c r="EIV1795" s="62">
        <v>53131609</v>
      </c>
      <c r="EIW1795" s="62">
        <v>53131609</v>
      </c>
      <c r="EIX1795" s="62">
        <v>53131609</v>
      </c>
      <c r="EIY1795" s="62">
        <v>53131609</v>
      </c>
      <c r="EIZ1795" s="62">
        <v>53131609</v>
      </c>
      <c r="EJA1795" s="62">
        <v>53131609</v>
      </c>
      <c r="EJB1795" s="62">
        <v>53131609</v>
      </c>
      <c r="EJC1795" s="62">
        <v>53131609</v>
      </c>
      <c r="EJD1795" s="62">
        <v>53131609</v>
      </c>
      <c r="EJE1795" s="62">
        <v>53131609</v>
      </c>
      <c r="EJF1795" s="62">
        <v>53131609</v>
      </c>
      <c r="EJG1795" s="62">
        <v>53131609</v>
      </c>
      <c r="EJH1795" s="62">
        <v>53131609</v>
      </c>
      <c r="EJI1795" s="62">
        <v>53131609</v>
      </c>
      <c r="EJJ1795" s="62">
        <v>53131609</v>
      </c>
      <c r="EJK1795" s="62">
        <v>53131609</v>
      </c>
      <c r="EJL1795" s="62">
        <v>53131609</v>
      </c>
      <c r="EJM1795" s="62">
        <v>53131609</v>
      </c>
      <c r="EJN1795" s="62">
        <v>53131609</v>
      </c>
      <c r="EJO1795" s="62">
        <v>53131609</v>
      </c>
      <c r="EJP1795" s="62">
        <v>53131609</v>
      </c>
      <c r="EJQ1795" s="62">
        <v>53131609</v>
      </c>
      <c r="EJR1795" s="62">
        <v>53131609</v>
      </c>
      <c r="EJS1795" s="62">
        <v>53131609</v>
      </c>
      <c r="EJT1795" s="62">
        <v>53131609</v>
      </c>
      <c r="EJU1795" s="62">
        <v>53131609</v>
      </c>
      <c r="EJV1795" s="62">
        <v>53131609</v>
      </c>
      <c r="EJW1795" s="62">
        <v>53131609</v>
      </c>
      <c r="EJX1795" s="62">
        <v>53131609</v>
      </c>
      <c r="EJY1795" s="62">
        <v>53131609</v>
      </c>
      <c r="EJZ1795" s="62">
        <v>53131609</v>
      </c>
      <c r="EKA1795" s="62">
        <v>53131609</v>
      </c>
      <c r="EKB1795" s="62">
        <v>53131609</v>
      </c>
      <c r="EKC1795" s="62">
        <v>53131609</v>
      </c>
      <c r="EKD1795" s="62">
        <v>53131609</v>
      </c>
      <c r="EKE1795" s="62">
        <v>53131609</v>
      </c>
      <c r="EKF1795" s="62">
        <v>53131609</v>
      </c>
      <c r="EKG1795" s="62">
        <v>53131609</v>
      </c>
      <c r="EKH1795" s="62">
        <v>53131609</v>
      </c>
      <c r="EKI1795" s="62">
        <v>53131609</v>
      </c>
      <c r="EKJ1795" s="62">
        <v>53131609</v>
      </c>
      <c r="EKK1795" s="62">
        <v>53131609</v>
      </c>
      <c r="EKL1795" s="62">
        <v>53131609</v>
      </c>
      <c r="EKM1795" s="62">
        <v>53131609</v>
      </c>
      <c r="EKN1795" s="62">
        <v>53131609</v>
      </c>
      <c r="EKO1795" s="62">
        <v>53131609</v>
      </c>
      <c r="EKP1795" s="62">
        <v>53131609</v>
      </c>
      <c r="EKQ1795" s="62">
        <v>53131609</v>
      </c>
      <c r="EKR1795" s="62">
        <v>53131609</v>
      </c>
      <c r="EKS1795" s="62">
        <v>53131609</v>
      </c>
      <c r="EKT1795" s="62">
        <v>53131609</v>
      </c>
      <c r="EKU1795" s="62">
        <v>53131609</v>
      </c>
      <c r="EKV1795" s="62">
        <v>53131609</v>
      </c>
      <c r="EKW1795" s="62">
        <v>53131609</v>
      </c>
      <c r="EKX1795" s="62">
        <v>53131609</v>
      </c>
      <c r="EKY1795" s="62">
        <v>53131609</v>
      </c>
      <c r="EKZ1795" s="62">
        <v>53131609</v>
      </c>
      <c r="ELA1795" s="62">
        <v>53131609</v>
      </c>
      <c r="ELB1795" s="62">
        <v>53131609</v>
      </c>
      <c r="ELC1795" s="62">
        <v>53131609</v>
      </c>
      <c r="ELD1795" s="62">
        <v>53131609</v>
      </c>
      <c r="ELE1795" s="62">
        <v>53131609</v>
      </c>
      <c r="ELF1795" s="62">
        <v>53131609</v>
      </c>
      <c r="ELG1795" s="62">
        <v>53131609</v>
      </c>
      <c r="ELH1795" s="62">
        <v>53131609</v>
      </c>
      <c r="ELI1795" s="62">
        <v>53131609</v>
      </c>
      <c r="ELJ1795" s="62">
        <v>53131609</v>
      </c>
      <c r="ELK1795" s="62">
        <v>53131609</v>
      </c>
      <c r="ELL1795" s="62">
        <v>53131609</v>
      </c>
      <c r="ELM1795" s="62">
        <v>53131609</v>
      </c>
      <c r="ELN1795" s="62">
        <v>53131609</v>
      </c>
      <c r="ELO1795" s="62">
        <v>53131609</v>
      </c>
      <c r="ELP1795" s="62">
        <v>53131609</v>
      </c>
      <c r="ELQ1795" s="62">
        <v>53131609</v>
      </c>
      <c r="ELR1795" s="62">
        <v>53131609</v>
      </c>
      <c r="ELS1795" s="62">
        <v>53131609</v>
      </c>
      <c r="ELT1795" s="62">
        <v>53131609</v>
      </c>
      <c r="ELU1795" s="62">
        <v>53131609</v>
      </c>
      <c r="ELV1795" s="62">
        <v>53131609</v>
      </c>
      <c r="ELW1795" s="62">
        <v>53131609</v>
      </c>
      <c r="ELX1795" s="62">
        <v>53131609</v>
      </c>
      <c r="ELY1795" s="62">
        <v>53131609</v>
      </c>
      <c r="ELZ1795" s="62">
        <v>53131609</v>
      </c>
      <c r="EMA1795" s="62">
        <v>53131609</v>
      </c>
      <c r="EMB1795" s="62">
        <v>53131609</v>
      </c>
      <c r="EMC1795" s="62">
        <v>53131609</v>
      </c>
      <c r="EMD1795" s="62">
        <v>53131609</v>
      </c>
      <c r="EME1795" s="62">
        <v>53131609</v>
      </c>
      <c r="EMF1795" s="62">
        <v>53131609</v>
      </c>
      <c r="EMG1795" s="62">
        <v>53131609</v>
      </c>
      <c r="EMH1795" s="62">
        <v>53131609</v>
      </c>
      <c r="EMI1795" s="62">
        <v>53131609</v>
      </c>
      <c r="EMJ1795" s="62">
        <v>53131609</v>
      </c>
      <c r="EMK1795" s="62">
        <v>53131609</v>
      </c>
      <c r="EML1795" s="62">
        <v>53131609</v>
      </c>
      <c r="EMM1795" s="62">
        <v>53131609</v>
      </c>
      <c r="EMN1795" s="62">
        <v>53131609</v>
      </c>
      <c r="EMO1795" s="62">
        <v>53131609</v>
      </c>
      <c r="EMP1795" s="62">
        <v>53131609</v>
      </c>
      <c r="EMQ1795" s="62">
        <v>53131609</v>
      </c>
      <c r="EMR1795" s="62">
        <v>53131609</v>
      </c>
      <c r="EMS1795" s="62">
        <v>53131609</v>
      </c>
      <c r="EMT1795" s="62">
        <v>53131609</v>
      </c>
      <c r="EMU1795" s="62">
        <v>53131609</v>
      </c>
      <c r="EMV1795" s="62">
        <v>53131609</v>
      </c>
      <c r="EMW1795" s="62">
        <v>53131609</v>
      </c>
      <c r="EMX1795" s="62">
        <v>53131609</v>
      </c>
      <c r="EMY1795" s="62">
        <v>53131609</v>
      </c>
      <c r="EMZ1795" s="62">
        <v>53131609</v>
      </c>
      <c r="ENA1795" s="62">
        <v>53131609</v>
      </c>
      <c r="ENB1795" s="62">
        <v>53131609</v>
      </c>
      <c r="ENC1795" s="62">
        <v>53131609</v>
      </c>
      <c r="END1795" s="62">
        <v>53131609</v>
      </c>
      <c r="ENE1795" s="62">
        <v>53131609</v>
      </c>
      <c r="ENF1795" s="62">
        <v>53131609</v>
      </c>
      <c r="ENG1795" s="62">
        <v>53131609</v>
      </c>
      <c r="ENH1795" s="62">
        <v>53131609</v>
      </c>
      <c r="ENI1795" s="62">
        <v>53131609</v>
      </c>
      <c r="ENJ1795" s="62">
        <v>53131609</v>
      </c>
      <c r="ENK1795" s="62">
        <v>53131609</v>
      </c>
      <c r="ENL1795" s="62">
        <v>53131609</v>
      </c>
      <c r="ENM1795" s="62">
        <v>53131609</v>
      </c>
      <c r="ENN1795" s="62">
        <v>53131609</v>
      </c>
      <c r="ENO1795" s="62">
        <v>53131609</v>
      </c>
      <c r="ENP1795" s="62">
        <v>53131609</v>
      </c>
      <c r="ENQ1795" s="62">
        <v>53131609</v>
      </c>
      <c r="ENR1795" s="62">
        <v>53131609</v>
      </c>
      <c r="ENS1795" s="62">
        <v>53131609</v>
      </c>
      <c r="ENT1795" s="62">
        <v>53131609</v>
      </c>
      <c r="ENU1795" s="62">
        <v>53131609</v>
      </c>
      <c r="ENV1795" s="62">
        <v>53131609</v>
      </c>
      <c r="ENW1795" s="62">
        <v>53131609</v>
      </c>
      <c r="ENX1795" s="62">
        <v>53131609</v>
      </c>
      <c r="ENY1795" s="62">
        <v>53131609</v>
      </c>
      <c r="ENZ1795" s="62">
        <v>53131609</v>
      </c>
      <c r="EOA1795" s="62">
        <v>53131609</v>
      </c>
      <c r="EOB1795" s="62">
        <v>53131609</v>
      </c>
      <c r="EOC1795" s="62">
        <v>53131609</v>
      </c>
      <c r="EOD1795" s="62">
        <v>53131609</v>
      </c>
      <c r="EOE1795" s="62">
        <v>53131609</v>
      </c>
      <c r="EOF1795" s="62">
        <v>53131609</v>
      </c>
      <c r="EOG1795" s="62">
        <v>53131609</v>
      </c>
      <c r="EOH1795" s="62">
        <v>53131609</v>
      </c>
      <c r="EOI1795" s="62">
        <v>53131609</v>
      </c>
      <c r="EOJ1795" s="62">
        <v>53131609</v>
      </c>
      <c r="EOK1795" s="62">
        <v>53131609</v>
      </c>
      <c r="EOL1795" s="62">
        <v>53131609</v>
      </c>
      <c r="EOM1795" s="62">
        <v>53131609</v>
      </c>
      <c r="EON1795" s="62">
        <v>53131609</v>
      </c>
      <c r="EOO1795" s="62">
        <v>53131609</v>
      </c>
      <c r="EOP1795" s="62">
        <v>53131609</v>
      </c>
      <c r="EOQ1795" s="62">
        <v>53131609</v>
      </c>
      <c r="EOR1795" s="62">
        <v>53131609</v>
      </c>
      <c r="EOS1795" s="62">
        <v>53131609</v>
      </c>
      <c r="EOT1795" s="62">
        <v>53131609</v>
      </c>
      <c r="EOU1795" s="62">
        <v>53131609</v>
      </c>
      <c r="EOV1795" s="62">
        <v>53131609</v>
      </c>
      <c r="EOW1795" s="62">
        <v>53131609</v>
      </c>
      <c r="EOX1795" s="62">
        <v>53131609</v>
      </c>
      <c r="EOY1795" s="62">
        <v>53131609</v>
      </c>
      <c r="EOZ1795" s="62">
        <v>53131609</v>
      </c>
      <c r="EPA1795" s="62">
        <v>53131609</v>
      </c>
      <c r="EPB1795" s="62">
        <v>53131609</v>
      </c>
      <c r="EPC1795" s="62">
        <v>53131609</v>
      </c>
      <c r="EPD1795" s="62">
        <v>53131609</v>
      </c>
      <c r="EPE1795" s="62">
        <v>53131609</v>
      </c>
      <c r="EPF1795" s="62">
        <v>53131609</v>
      </c>
      <c r="EPG1795" s="62">
        <v>53131609</v>
      </c>
      <c r="EPH1795" s="62">
        <v>53131609</v>
      </c>
      <c r="EPI1795" s="62">
        <v>53131609</v>
      </c>
      <c r="EPJ1795" s="62">
        <v>53131609</v>
      </c>
      <c r="EPK1795" s="62">
        <v>53131609</v>
      </c>
      <c r="EPL1795" s="62">
        <v>53131609</v>
      </c>
      <c r="EPM1795" s="62">
        <v>53131609</v>
      </c>
      <c r="EPN1795" s="62">
        <v>53131609</v>
      </c>
      <c r="EPO1795" s="62">
        <v>53131609</v>
      </c>
      <c r="EPP1795" s="62">
        <v>53131609</v>
      </c>
      <c r="EPQ1795" s="62">
        <v>53131609</v>
      </c>
      <c r="EPR1795" s="62">
        <v>53131609</v>
      </c>
      <c r="EPS1795" s="62">
        <v>53131609</v>
      </c>
      <c r="EPT1795" s="62">
        <v>53131609</v>
      </c>
      <c r="EPU1795" s="62">
        <v>53131609</v>
      </c>
      <c r="EPV1795" s="62">
        <v>53131609</v>
      </c>
      <c r="EPW1795" s="62">
        <v>53131609</v>
      </c>
      <c r="EPX1795" s="62">
        <v>53131609</v>
      </c>
      <c r="EPY1795" s="62">
        <v>53131609</v>
      </c>
      <c r="EPZ1795" s="62">
        <v>53131609</v>
      </c>
      <c r="EQA1795" s="62">
        <v>53131609</v>
      </c>
      <c r="EQB1795" s="62">
        <v>53131609</v>
      </c>
      <c r="EQC1795" s="62">
        <v>53131609</v>
      </c>
      <c r="EQD1795" s="62">
        <v>53131609</v>
      </c>
      <c r="EQE1795" s="62">
        <v>53131609</v>
      </c>
      <c r="EQF1795" s="62">
        <v>53131609</v>
      </c>
      <c r="EQG1795" s="62">
        <v>53131609</v>
      </c>
      <c r="EQH1795" s="62">
        <v>53131609</v>
      </c>
      <c r="EQI1795" s="62">
        <v>53131609</v>
      </c>
      <c r="EQJ1795" s="62">
        <v>53131609</v>
      </c>
      <c r="EQK1795" s="62">
        <v>53131609</v>
      </c>
      <c r="EQL1795" s="62">
        <v>53131609</v>
      </c>
      <c r="EQM1795" s="62">
        <v>53131609</v>
      </c>
      <c r="EQN1795" s="62">
        <v>53131609</v>
      </c>
      <c r="EQO1795" s="62">
        <v>53131609</v>
      </c>
      <c r="EQP1795" s="62">
        <v>53131609</v>
      </c>
      <c r="EQQ1795" s="62">
        <v>53131609</v>
      </c>
      <c r="EQR1795" s="62">
        <v>53131609</v>
      </c>
      <c r="EQS1795" s="62">
        <v>53131609</v>
      </c>
      <c r="EQT1795" s="62">
        <v>53131609</v>
      </c>
      <c r="EQU1795" s="62">
        <v>53131609</v>
      </c>
      <c r="EQV1795" s="62">
        <v>53131609</v>
      </c>
      <c r="EQW1795" s="62">
        <v>53131609</v>
      </c>
      <c r="EQX1795" s="62">
        <v>53131609</v>
      </c>
      <c r="EQY1795" s="62">
        <v>53131609</v>
      </c>
      <c r="EQZ1795" s="62">
        <v>53131609</v>
      </c>
      <c r="ERA1795" s="62">
        <v>53131609</v>
      </c>
      <c r="ERB1795" s="62">
        <v>53131609</v>
      </c>
      <c r="ERC1795" s="62">
        <v>53131609</v>
      </c>
      <c r="ERD1795" s="62">
        <v>53131609</v>
      </c>
      <c r="ERE1795" s="62">
        <v>53131609</v>
      </c>
      <c r="ERF1795" s="62">
        <v>53131609</v>
      </c>
      <c r="ERG1795" s="62">
        <v>53131609</v>
      </c>
      <c r="ERH1795" s="62">
        <v>53131609</v>
      </c>
      <c r="ERI1795" s="62">
        <v>53131609</v>
      </c>
      <c r="ERJ1795" s="62">
        <v>53131609</v>
      </c>
      <c r="ERK1795" s="62">
        <v>53131609</v>
      </c>
      <c r="ERL1795" s="62">
        <v>53131609</v>
      </c>
      <c r="ERM1795" s="62">
        <v>53131609</v>
      </c>
      <c r="ERN1795" s="62">
        <v>53131609</v>
      </c>
      <c r="ERO1795" s="62">
        <v>53131609</v>
      </c>
      <c r="ERP1795" s="62">
        <v>53131609</v>
      </c>
      <c r="ERQ1795" s="62">
        <v>53131609</v>
      </c>
      <c r="ERR1795" s="62">
        <v>53131609</v>
      </c>
      <c r="ERS1795" s="62">
        <v>53131609</v>
      </c>
      <c r="ERT1795" s="62">
        <v>53131609</v>
      </c>
      <c r="ERU1795" s="62">
        <v>53131609</v>
      </c>
      <c r="ERV1795" s="62">
        <v>53131609</v>
      </c>
      <c r="ERW1795" s="62">
        <v>53131609</v>
      </c>
      <c r="ERX1795" s="62">
        <v>53131609</v>
      </c>
      <c r="ERY1795" s="62">
        <v>53131609</v>
      </c>
      <c r="ERZ1795" s="62">
        <v>53131609</v>
      </c>
      <c r="ESA1795" s="62">
        <v>53131609</v>
      </c>
      <c r="ESB1795" s="62">
        <v>53131609</v>
      </c>
      <c r="ESC1795" s="62">
        <v>53131609</v>
      </c>
      <c r="ESD1795" s="62">
        <v>53131609</v>
      </c>
      <c r="ESE1795" s="62">
        <v>53131609</v>
      </c>
      <c r="ESF1795" s="62">
        <v>53131609</v>
      </c>
      <c r="ESG1795" s="62">
        <v>53131609</v>
      </c>
      <c r="ESH1795" s="62">
        <v>53131609</v>
      </c>
      <c r="ESI1795" s="62">
        <v>53131609</v>
      </c>
      <c r="ESJ1795" s="62">
        <v>53131609</v>
      </c>
      <c r="ESK1795" s="62">
        <v>53131609</v>
      </c>
      <c r="ESL1795" s="62">
        <v>53131609</v>
      </c>
      <c r="ESM1795" s="62">
        <v>53131609</v>
      </c>
      <c r="ESN1795" s="62">
        <v>53131609</v>
      </c>
      <c r="ESO1795" s="62">
        <v>53131609</v>
      </c>
      <c r="ESP1795" s="62">
        <v>53131609</v>
      </c>
      <c r="ESQ1795" s="62">
        <v>53131609</v>
      </c>
      <c r="ESR1795" s="62">
        <v>53131609</v>
      </c>
      <c r="ESS1795" s="62">
        <v>53131609</v>
      </c>
      <c r="EST1795" s="62">
        <v>53131609</v>
      </c>
      <c r="ESU1795" s="62">
        <v>53131609</v>
      </c>
      <c r="ESV1795" s="62">
        <v>53131609</v>
      </c>
      <c r="ESW1795" s="62">
        <v>53131609</v>
      </c>
      <c r="ESX1795" s="62">
        <v>53131609</v>
      </c>
      <c r="ESY1795" s="62">
        <v>53131609</v>
      </c>
      <c r="ESZ1795" s="62">
        <v>53131609</v>
      </c>
      <c r="ETA1795" s="62">
        <v>53131609</v>
      </c>
      <c r="ETB1795" s="62">
        <v>53131609</v>
      </c>
      <c r="ETC1795" s="62">
        <v>53131609</v>
      </c>
      <c r="ETD1795" s="62">
        <v>53131609</v>
      </c>
      <c r="ETE1795" s="62">
        <v>53131609</v>
      </c>
      <c r="ETF1795" s="62">
        <v>53131609</v>
      </c>
      <c r="ETG1795" s="62">
        <v>53131609</v>
      </c>
      <c r="ETH1795" s="62">
        <v>53131609</v>
      </c>
      <c r="ETI1795" s="62">
        <v>53131609</v>
      </c>
      <c r="ETJ1795" s="62">
        <v>53131609</v>
      </c>
      <c r="ETK1795" s="62">
        <v>53131609</v>
      </c>
      <c r="ETL1795" s="62">
        <v>53131609</v>
      </c>
      <c r="ETM1795" s="62">
        <v>53131609</v>
      </c>
      <c r="ETN1795" s="62">
        <v>53131609</v>
      </c>
      <c r="ETO1795" s="62">
        <v>53131609</v>
      </c>
      <c r="ETP1795" s="62">
        <v>53131609</v>
      </c>
      <c r="ETQ1795" s="62">
        <v>53131609</v>
      </c>
      <c r="ETR1795" s="62">
        <v>53131609</v>
      </c>
      <c r="ETS1795" s="62">
        <v>53131609</v>
      </c>
      <c r="ETT1795" s="62">
        <v>53131609</v>
      </c>
      <c r="ETU1795" s="62">
        <v>53131609</v>
      </c>
      <c r="ETV1795" s="62">
        <v>53131609</v>
      </c>
      <c r="ETW1795" s="62">
        <v>53131609</v>
      </c>
      <c r="ETX1795" s="62">
        <v>53131609</v>
      </c>
      <c r="ETY1795" s="62">
        <v>53131609</v>
      </c>
      <c r="ETZ1795" s="62">
        <v>53131609</v>
      </c>
      <c r="EUA1795" s="62">
        <v>53131609</v>
      </c>
      <c r="EUB1795" s="62">
        <v>53131609</v>
      </c>
      <c r="EUC1795" s="62">
        <v>53131609</v>
      </c>
      <c r="EUD1795" s="62">
        <v>53131609</v>
      </c>
      <c r="EUE1795" s="62">
        <v>53131609</v>
      </c>
      <c r="EUF1795" s="62">
        <v>53131609</v>
      </c>
      <c r="EUG1795" s="62">
        <v>53131609</v>
      </c>
      <c r="EUH1795" s="62">
        <v>53131609</v>
      </c>
      <c r="EUI1795" s="62">
        <v>53131609</v>
      </c>
      <c r="EUJ1795" s="62">
        <v>53131609</v>
      </c>
      <c r="EUK1795" s="62">
        <v>53131609</v>
      </c>
      <c r="EUL1795" s="62">
        <v>53131609</v>
      </c>
      <c r="EUM1795" s="62">
        <v>53131609</v>
      </c>
      <c r="EUN1795" s="62">
        <v>53131609</v>
      </c>
      <c r="EUO1795" s="62">
        <v>53131609</v>
      </c>
      <c r="EUP1795" s="62">
        <v>53131609</v>
      </c>
      <c r="EUQ1795" s="62">
        <v>53131609</v>
      </c>
      <c r="EUR1795" s="62">
        <v>53131609</v>
      </c>
      <c r="EUS1795" s="62">
        <v>53131609</v>
      </c>
      <c r="EUT1795" s="62">
        <v>53131609</v>
      </c>
      <c r="EUU1795" s="62">
        <v>53131609</v>
      </c>
      <c r="EUV1795" s="62">
        <v>53131609</v>
      </c>
      <c r="EUW1795" s="62">
        <v>53131609</v>
      </c>
      <c r="EUX1795" s="62">
        <v>53131609</v>
      </c>
      <c r="EUY1795" s="62">
        <v>53131609</v>
      </c>
      <c r="EUZ1795" s="62">
        <v>53131609</v>
      </c>
      <c r="EVA1795" s="62">
        <v>53131609</v>
      </c>
      <c r="EVB1795" s="62">
        <v>53131609</v>
      </c>
      <c r="EVC1795" s="62">
        <v>53131609</v>
      </c>
      <c r="EVD1795" s="62">
        <v>53131609</v>
      </c>
      <c r="EVE1795" s="62">
        <v>53131609</v>
      </c>
      <c r="EVF1795" s="62">
        <v>53131609</v>
      </c>
      <c r="EVG1795" s="62">
        <v>53131609</v>
      </c>
      <c r="EVH1795" s="62">
        <v>53131609</v>
      </c>
      <c r="EVI1795" s="62">
        <v>53131609</v>
      </c>
      <c r="EVJ1795" s="62">
        <v>53131609</v>
      </c>
      <c r="EVK1795" s="62">
        <v>53131609</v>
      </c>
      <c r="EVL1795" s="62">
        <v>53131609</v>
      </c>
      <c r="EVM1795" s="62">
        <v>53131609</v>
      </c>
      <c r="EVN1795" s="62">
        <v>53131609</v>
      </c>
      <c r="EVO1795" s="62">
        <v>53131609</v>
      </c>
      <c r="EVP1795" s="62">
        <v>53131609</v>
      </c>
      <c r="EVQ1795" s="62">
        <v>53131609</v>
      </c>
      <c r="EVR1795" s="62">
        <v>53131609</v>
      </c>
      <c r="EVS1795" s="62">
        <v>53131609</v>
      </c>
      <c r="EVT1795" s="62">
        <v>53131609</v>
      </c>
      <c r="EVU1795" s="62">
        <v>53131609</v>
      </c>
      <c r="EVV1795" s="62">
        <v>53131609</v>
      </c>
      <c r="EVW1795" s="62">
        <v>53131609</v>
      </c>
      <c r="EVX1795" s="62">
        <v>53131609</v>
      </c>
      <c r="EVY1795" s="62">
        <v>53131609</v>
      </c>
      <c r="EVZ1795" s="62">
        <v>53131609</v>
      </c>
      <c r="EWA1795" s="62">
        <v>53131609</v>
      </c>
      <c r="EWB1795" s="62">
        <v>53131609</v>
      </c>
      <c r="EWC1795" s="62">
        <v>53131609</v>
      </c>
      <c r="EWD1795" s="62">
        <v>53131609</v>
      </c>
      <c r="EWE1795" s="62">
        <v>53131609</v>
      </c>
      <c r="EWF1795" s="62">
        <v>53131609</v>
      </c>
      <c r="EWG1795" s="62">
        <v>53131609</v>
      </c>
      <c r="EWH1795" s="62">
        <v>53131609</v>
      </c>
      <c r="EWI1795" s="62">
        <v>53131609</v>
      </c>
      <c r="EWJ1795" s="62">
        <v>53131609</v>
      </c>
      <c r="EWK1795" s="62">
        <v>53131609</v>
      </c>
      <c r="EWL1795" s="62">
        <v>53131609</v>
      </c>
      <c r="EWM1795" s="62">
        <v>53131609</v>
      </c>
      <c r="EWN1795" s="62">
        <v>53131609</v>
      </c>
      <c r="EWO1795" s="62">
        <v>53131609</v>
      </c>
      <c r="EWP1795" s="62">
        <v>53131609</v>
      </c>
      <c r="EWQ1795" s="62">
        <v>53131609</v>
      </c>
      <c r="EWR1795" s="62">
        <v>53131609</v>
      </c>
      <c r="EWS1795" s="62">
        <v>53131609</v>
      </c>
      <c r="EWT1795" s="62">
        <v>53131609</v>
      </c>
      <c r="EWU1795" s="62">
        <v>53131609</v>
      </c>
      <c r="EWV1795" s="62">
        <v>53131609</v>
      </c>
      <c r="EWW1795" s="62">
        <v>53131609</v>
      </c>
      <c r="EWX1795" s="62">
        <v>53131609</v>
      </c>
      <c r="EWY1795" s="62">
        <v>53131609</v>
      </c>
      <c r="EWZ1795" s="62">
        <v>53131609</v>
      </c>
      <c r="EXA1795" s="62">
        <v>53131609</v>
      </c>
      <c r="EXB1795" s="62">
        <v>53131609</v>
      </c>
      <c r="EXC1795" s="62">
        <v>53131609</v>
      </c>
      <c r="EXD1795" s="62">
        <v>53131609</v>
      </c>
      <c r="EXE1795" s="62">
        <v>53131609</v>
      </c>
      <c r="EXF1795" s="62">
        <v>53131609</v>
      </c>
      <c r="EXG1795" s="62">
        <v>53131609</v>
      </c>
      <c r="EXH1795" s="62">
        <v>53131609</v>
      </c>
      <c r="EXI1795" s="62">
        <v>53131609</v>
      </c>
      <c r="EXJ1795" s="62">
        <v>53131609</v>
      </c>
      <c r="EXK1795" s="62">
        <v>53131609</v>
      </c>
      <c r="EXL1795" s="62">
        <v>53131609</v>
      </c>
      <c r="EXM1795" s="62">
        <v>53131609</v>
      </c>
      <c r="EXN1795" s="62">
        <v>53131609</v>
      </c>
      <c r="EXO1795" s="62">
        <v>53131609</v>
      </c>
      <c r="EXP1795" s="62">
        <v>53131609</v>
      </c>
      <c r="EXQ1795" s="62">
        <v>53131609</v>
      </c>
      <c r="EXR1795" s="62">
        <v>53131609</v>
      </c>
      <c r="EXS1795" s="62">
        <v>53131609</v>
      </c>
      <c r="EXT1795" s="62">
        <v>53131609</v>
      </c>
      <c r="EXU1795" s="62">
        <v>53131609</v>
      </c>
      <c r="EXV1795" s="62">
        <v>53131609</v>
      </c>
      <c r="EXW1795" s="62">
        <v>53131609</v>
      </c>
      <c r="EXX1795" s="62">
        <v>53131609</v>
      </c>
      <c r="EXY1795" s="62">
        <v>53131609</v>
      </c>
      <c r="EXZ1795" s="62">
        <v>53131609</v>
      </c>
      <c r="EYA1795" s="62">
        <v>53131609</v>
      </c>
      <c r="EYB1795" s="62">
        <v>53131609</v>
      </c>
      <c r="EYC1795" s="62">
        <v>53131609</v>
      </c>
      <c r="EYD1795" s="62">
        <v>53131609</v>
      </c>
      <c r="EYE1795" s="62">
        <v>53131609</v>
      </c>
      <c r="EYF1795" s="62">
        <v>53131609</v>
      </c>
      <c r="EYG1795" s="62">
        <v>53131609</v>
      </c>
      <c r="EYH1795" s="62">
        <v>53131609</v>
      </c>
      <c r="EYI1795" s="62">
        <v>53131609</v>
      </c>
      <c r="EYJ1795" s="62">
        <v>53131609</v>
      </c>
      <c r="EYK1795" s="62">
        <v>53131609</v>
      </c>
      <c r="EYL1795" s="62">
        <v>53131609</v>
      </c>
      <c r="EYM1795" s="62">
        <v>53131609</v>
      </c>
      <c r="EYN1795" s="62">
        <v>53131609</v>
      </c>
      <c r="EYO1795" s="62">
        <v>53131609</v>
      </c>
      <c r="EYP1795" s="62">
        <v>53131609</v>
      </c>
      <c r="EYQ1795" s="62">
        <v>53131609</v>
      </c>
      <c r="EYR1795" s="62">
        <v>53131609</v>
      </c>
      <c r="EYS1795" s="62">
        <v>53131609</v>
      </c>
      <c r="EYT1795" s="62">
        <v>53131609</v>
      </c>
      <c r="EYU1795" s="62">
        <v>53131609</v>
      </c>
      <c r="EYV1795" s="62">
        <v>53131609</v>
      </c>
      <c r="EYW1795" s="62">
        <v>53131609</v>
      </c>
      <c r="EYX1795" s="62">
        <v>53131609</v>
      </c>
      <c r="EYY1795" s="62">
        <v>53131609</v>
      </c>
      <c r="EYZ1795" s="62">
        <v>53131609</v>
      </c>
      <c r="EZA1795" s="62">
        <v>53131609</v>
      </c>
      <c r="EZB1795" s="62">
        <v>53131609</v>
      </c>
      <c r="EZC1795" s="62">
        <v>53131609</v>
      </c>
      <c r="EZD1795" s="62">
        <v>53131609</v>
      </c>
      <c r="EZE1795" s="62">
        <v>53131609</v>
      </c>
      <c r="EZF1795" s="62">
        <v>53131609</v>
      </c>
      <c r="EZG1795" s="62">
        <v>53131609</v>
      </c>
      <c r="EZH1795" s="62">
        <v>53131609</v>
      </c>
      <c r="EZI1795" s="62">
        <v>53131609</v>
      </c>
      <c r="EZJ1795" s="62">
        <v>53131609</v>
      </c>
      <c r="EZK1795" s="62">
        <v>53131609</v>
      </c>
      <c r="EZL1795" s="62">
        <v>53131609</v>
      </c>
      <c r="EZM1795" s="62">
        <v>53131609</v>
      </c>
      <c r="EZN1795" s="62">
        <v>53131609</v>
      </c>
      <c r="EZO1795" s="62">
        <v>53131609</v>
      </c>
      <c r="EZP1795" s="62">
        <v>53131609</v>
      </c>
      <c r="EZQ1795" s="62">
        <v>53131609</v>
      </c>
      <c r="EZR1795" s="62">
        <v>53131609</v>
      </c>
      <c r="EZS1795" s="62">
        <v>53131609</v>
      </c>
      <c r="EZT1795" s="62">
        <v>53131609</v>
      </c>
      <c r="EZU1795" s="62">
        <v>53131609</v>
      </c>
      <c r="EZV1795" s="62">
        <v>53131609</v>
      </c>
      <c r="EZW1795" s="62">
        <v>53131609</v>
      </c>
      <c r="EZX1795" s="62">
        <v>53131609</v>
      </c>
      <c r="EZY1795" s="62">
        <v>53131609</v>
      </c>
      <c r="EZZ1795" s="62">
        <v>53131609</v>
      </c>
      <c r="FAA1795" s="62">
        <v>53131609</v>
      </c>
      <c r="FAB1795" s="62">
        <v>53131609</v>
      </c>
      <c r="FAC1795" s="62">
        <v>53131609</v>
      </c>
      <c r="FAD1795" s="62">
        <v>53131609</v>
      </c>
      <c r="FAE1795" s="62">
        <v>53131609</v>
      </c>
      <c r="FAF1795" s="62">
        <v>53131609</v>
      </c>
      <c r="FAG1795" s="62">
        <v>53131609</v>
      </c>
      <c r="FAH1795" s="62">
        <v>53131609</v>
      </c>
      <c r="FAI1795" s="62">
        <v>53131609</v>
      </c>
      <c r="FAJ1795" s="62">
        <v>53131609</v>
      </c>
      <c r="FAK1795" s="62">
        <v>53131609</v>
      </c>
      <c r="FAL1795" s="62">
        <v>53131609</v>
      </c>
      <c r="FAM1795" s="62">
        <v>53131609</v>
      </c>
      <c r="FAN1795" s="62">
        <v>53131609</v>
      </c>
      <c r="FAO1795" s="62">
        <v>53131609</v>
      </c>
      <c r="FAP1795" s="62">
        <v>53131609</v>
      </c>
      <c r="FAQ1795" s="62">
        <v>53131609</v>
      </c>
      <c r="FAR1795" s="62">
        <v>53131609</v>
      </c>
      <c r="FAS1795" s="62">
        <v>53131609</v>
      </c>
      <c r="FAT1795" s="62">
        <v>53131609</v>
      </c>
      <c r="FAU1795" s="62">
        <v>53131609</v>
      </c>
      <c r="FAV1795" s="62">
        <v>53131609</v>
      </c>
      <c r="FAW1795" s="62">
        <v>53131609</v>
      </c>
      <c r="FAX1795" s="62">
        <v>53131609</v>
      </c>
      <c r="FAY1795" s="62">
        <v>53131609</v>
      </c>
      <c r="FAZ1795" s="62">
        <v>53131609</v>
      </c>
      <c r="FBA1795" s="62">
        <v>53131609</v>
      </c>
      <c r="FBB1795" s="62">
        <v>53131609</v>
      </c>
      <c r="FBC1795" s="62">
        <v>53131609</v>
      </c>
      <c r="FBD1795" s="62">
        <v>53131609</v>
      </c>
      <c r="FBE1795" s="62">
        <v>53131609</v>
      </c>
      <c r="FBF1795" s="62">
        <v>53131609</v>
      </c>
      <c r="FBG1795" s="62">
        <v>53131609</v>
      </c>
      <c r="FBH1795" s="62">
        <v>53131609</v>
      </c>
      <c r="FBI1795" s="62">
        <v>53131609</v>
      </c>
      <c r="FBJ1795" s="62">
        <v>53131609</v>
      </c>
      <c r="FBK1795" s="62">
        <v>53131609</v>
      </c>
      <c r="FBL1795" s="62">
        <v>53131609</v>
      </c>
      <c r="FBM1795" s="62">
        <v>53131609</v>
      </c>
      <c r="FBN1795" s="62">
        <v>53131609</v>
      </c>
      <c r="FBO1795" s="62">
        <v>53131609</v>
      </c>
      <c r="FBP1795" s="62">
        <v>53131609</v>
      </c>
      <c r="FBQ1795" s="62">
        <v>53131609</v>
      </c>
      <c r="FBR1795" s="62">
        <v>53131609</v>
      </c>
      <c r="FBS1795" s="62">
        <v>53131609</v>
      </c>
      <c r="FBT1795" s="62">
        <v>53131609</v>
      </c>
      <c r="FBU1795" s="62">
        <v>53131609</v>
      </c>
      <c r="FBV1795" s="62">
        <v>53131609</v>
      </c>
      <c r="FBW1795" s="62">
        <v>53131609</v>
      </c>
      <c r="FBX1795" s="62">
        <v>53131609</v>
      </c>
      <c r="FBY1795" s="62">
        <v>53131609</v>
      </c>
      <c r="FBZ1795" s="62">
        <v>53131609</v>
      </c>
      <c r="FCA1795" s="62">
        <v>53131609</v>
      </c>
      <c r="FCB1795" s="62">
        <v>53131609</v>
      </c>
      <c r="FCC1795" s="62">
        <v>53131609</v>
      </c>
      <c r="FCD1795" s="62">
        <v>53131609</v>
      </c>
      <c r="FCE1795" s="62">
        <v>53131609</v>
      </c>
      <c r="FCF1795" s="62">
        <v>53131609</v>
      </c>
      <c r="FCG1795" s="62">
        <v>53131609</v>
      </c>
      <c r="FCH1795" s="62">
        <v>53131609</v>
      </c>
      <c r="FCI1795" s="62">
        <v>53131609</v>
      </c>
      <c r="FCJ1795" s="62">
        <v>53131609</v>
      </c>
      <c r="FCK1795" s="62">
        <v>53131609</v>
      </c>
      <c r="FCL1795" s="62">
        <v>53131609</v>
      </c>
      <c r="FCM1795" s="62">
        <v>53131609</v>
      </c>
      <c r="FCN1795" s="62">
        <v>53131609</v>
      </c>
      <c r="FCO1795" s="62">
        <v>53131609</v>
      </c>
      <c r="FCP1795" s="62">
        <v>53131609</v>
      </c>
      <c r="FCQ1795" s="62">
        <v>53131609</v>
      </c>
      <c r="FCR1795" s="62">
        <v>53131609</v>
      </c>
      <c r="FCS1795" s="62">
        <v>53131609</v>
      </c>
      <c r="FCT1795" s="62">
        <v>53131609</v>
      </c>
      <c r="FCU1795" s="62">
        <v>53131609</v>
      </c>
      <c r="FCV1795" s="62">
        <v>53131609</v>
      </c>
      <c r="FCW1795" s="62">
        <v>53131609</v>
      </c>
      <c r="FCX1795" s="62">
        <v>53131609</v>
      </c>
      <c r="FCY1795" s="62">
        <v>53131609</v>
      </c>
      <c r="FCZ1795" s="62">
        <v>53131609</v>
      </c>
      <c r="FDA1795" s="62">
        <v>53131609</v>
      </c>
      <c r="FDB1795" s="62">
        <v>53131609</v>
      </c>
      <c r="FDC1795" s="62">
        <v>53131609</v>
      </c>
      <c r="FDD1795" s="62">
        <v>53131609</v>
      </c>
      <c r="FDE1795" s="62">
        <v>53131609</v>
      </c>
      <c r="FDF1795" s="62">
        <v>53131609</v>
      </c>
      <c r="FDG1795" s="62">
        <v>53131609</v>
      </c>
      <c r="FDH1795" s="62">
        <v>53131609</v>
      </c>
      <c r="FDI1795" s="62">
        <v>53131609</v>
      </c>
      <c r="FDJ1795" s="62">
        <v>53131609</v>
      </c>
      <c r="FDK1795" s="62">
        <v>53131609</v>
      </c>
      <c r="FDL1795" s="62">
        <v>53131609</v>
      </c>
      <c r="FDM1795" s="62">
        <v>53131609</v>
      </c>
      <c r="FDN1795" s="62">
        <v>53131609</v>
      </c>
      <c r="FDO1795" s="62">
        <v>53131609</v>
      </c>
      <c r="FDP1795" s="62">
        <v>53131609</v>
      </c>
      <c r="FDQ1795" s="62">
        <v>53131609</v>
      </c>
      <c r="FDR1795" s="62">
        <v>53131609</v>
      </c>
      <c r="FDS1795" s="62">
        <v>53131609</v>
      </c>
      <c r="FDT1795" s="62">
        <v>53131609</v>
      </c>
      <c r="FDU1795" s="62">
        <v>53131609</v>
      </c>
      <c r="FDV1795" s="62">
        <v>53131609</v>
      </c>
      <c r="FDW1795" s="62">
        <v>53131609</v>
      </c>
      <c r="FDX1795" s="62">
        <v>53131609</v>
      </c>
      <c r="FDY1795" s="62">
        <v>53131609</v>
      </c>
      <c r="FDZ1795" s="62">
        <v>53131609</v>
      </c>
      <c r="FEA1795" s="62">
        <v>53131609</v>
      </c>
      <c r="FEB1795" s="62">
        <v>53131609</v>
      </c>
      <c r="FEC1795" s="62">
        <v>53131609</v>
      </c>
      <c r="FED1795" s="62">
        <v>53131609</v>
      </c>
      <c r="FEE1795" s="62">
        <v>53131609</v>
      </c>
      <c r="FEF1795" s="62">
        <v>53131609</v>
      </c>
      <c r="FEG1795" s="62">
        <v>53131609</v>
      </c>
      <c r="FEH1795" s="62">
        <v>53131609</v>
      </c>
      <c r="FEI1795" s="62">
        <v>53131609</v>
      </c>
      <c r="FEJ1795" s="62">
        <v>53131609</v>
      </c>
      <c r="FEK1795" s="62">
        <v>53131609</v>
      </c>
      <c r="FEL1795" s="62">
        <v>53131609</v>
      </c>
      <c r="FEM1795" s="62">
        <v>53131609</v>
      </c>
      <c r="FEN1795" s="62">
        <v>53131609</v>
      </c>
      <c r="FEO1795" s="62">
        <v>53131609</v>
      </c>
      <c r="FEP1795" s="62">
        <v>53131609</v>
      </c>
      <c r="FEQ1795" s="62">
        <v>53131609</v>
      </c>
      <c r="FER1795" s="62">
        <v>53131609</v>
      </c>
      <c r="FES1795" s="62">
        <v>53131609</v>
      </c>
      <c r="FET1795" s="62">
        <v>53131609</v>
      </c>
      <c r="FEU1795" s="62">
        <v>53131609</v>
      </c>
      <c r="FEV1795" s="62">
        <v>53131609</v>
      </c>
      <c r="FEW1795" s="62">
        <v>53131609</v>
      </c>
      <c r="FEX1795" s="62">
        <v>53131609</v>
      </c>
      <c r="FEY1795" s="62">
        <v>53131609</v>
      </c>
      <c r="FEZ1795" s="62">
        <v>53131609</v>
      </c>
      <c r="FFA1795" s="62">
        <v>53131609</v>
      </c>
      <c r="FFB1795" s="62">
        <v>53131609</v>
      </c>
      <c r="FFC1795" s="62">
        <v>53131609</v>
      </c>
      <c r="FFD1795" s="62">
        <v>53131609</v>
      </c>
      <c r="FFE1795" s="62">
        <v>53131609</v>
      </c>
      <c r="FFF1795" s="62">
        <v>53131609</v>
      </c>
      <c r="FFG1795" s="62">
        <v>53131609</v>
      </c>
      <c r="FFH1795" s="62">
        <v>53131609</v>
      </c>
      <c r="FFI1795" s="62">
        <v>53131609</v>
      </c>
      <c r="FFJ1795" s="62">
        <v>53131609</v>
      </c>
      <c r="FFK1795" s="62">
        <v>53131609</v>
      </c>
      <c r="FFL1795" s="62">
        <v>53131609</v>
      </c>
      <c r="FFM1795" s="62">
        <v>53131609</v>
      </c>
      <c r="FFN1795" s="62">
        <v>53131609</v>
      </c>
      <c r="FFO1795" s="62">
        <v>53131609</v>
      </c>
      <c r="FFP1795" s="62">
        <v>53131609</v>
      </c>
      <c r="FFQ1795" s="62">
        <v>53131609</v>
      </c>
      <c r="FFR1795" s="62">
        <v>53131609</v>
      </c>
      <c r="FFS1795" s="62">
        <v>53131609</v>
      </c>
      <c r="FFT1795" s="62">
        <v>53131609</v>
      </c>
      <c r="FFU1795" s="62">
        <v>53131609</v>
      </c>
      <c r="FFV1795" s="62">
        <v>53131609</v>
      </c>
      <c r="FFW1795" s="62">
        <v>53131609</v>
      </c>
      <c r="FFX1795" s="62">
        <v>53131609</v>
      </c>
      <c r="FFY1795" s="62">
        <v>53131609</v>
      </c>
      <c r="FFZ1795" s="62">
        <v>53131609</v>
      </c>
      <c r="FGA1795" s="62">
        <v>53131609</v>
      </c>
      <c r="FGB1795" s="62">
        <v>53131609</v>
      </c>
      <c r="FGC1795" s="62">
        <v>53131609</v>
      </c>
      <c r="FGD1795" s="62">
        <v>53131609</v>
      </c>
      <c r="FGE1795" s="62">
        <v>53131609</v>
      </c>
      <c r="FGF1795" s="62">
        <v>53131609</v>
      </c>
      <c r="FGG1795" s="62">
        <v>53131609</v>
      </c>
      <c r="FGH1795" s="62">
        <v>53131609</v>
      </c>
      <c r="FGI1795" s="62">
        <v>53131609</v>
      </c>
      <c r="FGJ1795" s="62">
        <v>53131609</v>
      </c>
      <c r="FGK1795" s="62">
        <v>53131609</v>
      </c>
      <c r="FGL1795" s="62">
        <v>53131609</v>
      </c>
      <c r="FGM1795" s="62">
        <v>53131609</v>
      </c>
      <c r="FGN1795" s="62">
        <v>53131609</v>
      </c>
      <c r="FGO1795" s="62">
        <v>53131609</v>
      </c>
      <c r="FGP1795" s="62">
        <v>53131609</v>
      </c>
      <c r="FGQ1795" s="62">
        <v>53131609</v>
      </c>
      <c r="FGR1795" s="62">
        <v>53131609</v>
      </c>
      <c r="FGS1795" s="62">
        <v>53131609</v>
      </c>
      <c r="FGT1795" s="62">
        <v>53131609</v>
      </c>
      <c r="FGU1795" s="62">
        <v>53131609</v>
      </c>
      <c r="FGV1795" s="62">
        <v>53131609</v>
      </c>
      <c r="FGW1795" s="62">
        <v>53131609</v>
      </c>
      <c r="FGX1795" s="62">
        <v>53131609</v>
      </c>
      <c r="FGY1795" s="62">
        <v>53131609</v>
      </c>
      <c r="FGZ1795" s="62">
        <v>53131609</v>
      </c>
      <c r="FHA1795" s="62">
        <v>53131609</v>
      </c>
      <c r="FHB1795" s="62">
        <v>53131609</v>
      </c>
      <c r="FHC1795" s="62">
        <v>53131609</v>
      </c>
      <c r="FHD1795" s="62">
        <v>53131609</v>
      </c>
      <c r="FHE1795" s="62">
        <v>53131609</v>
      </c>
      <c r="FHF1795" s="62">
        <v>53131609</v>
      </c>
      <c r="FHG1795" s="62">
        <v>53131609</v>
      </c>
      <c r="FHH1795" s="62">
        <v>53131609</v>
      </c>
      <c r="FHI1795" s="62">
        <v>53131609</v>
      </c>
      <c r="FHJ1795" s="62">
        <v>53131609</v>
      </c>
      <c r="FHK1795" s="62">
        <v>53131609</v>
      </c>
      <c r="FHL1795" s="62">
        <v>53131609</v>
      </c>
      <c r="FHM1795" s="62">
        <v>53131609</v>
      </c>
      <c r="FHN1795" s="62">
        <v>53131609</v>
      </c>
      <c r="FHO1795" s="62">
        <v>53131609</v>
      </c>
      <c r="FHP1795" s="62">
        <v>53131609</v>
      </c>
      <c r="FHQ1795" s="62">
        <v>53131609</v>
      </c>
      <c r="FHR1795" s="62">
        <v>53131609</v>
      </c>
      <c r="FHS1795" s="62">
        <v>53131609</v>
      </c>
      <c r="FHT1795" s="62">
        <v>53131609</v>
      </c>
      <c r="FHU1795" s="62">
        <v>53131609</v>
      </c>
      <c r="FHV1795" s="62">
        <v>53131609</v>
      </c>
      <c r="FHW1795" s="62">
        <v>53131609</v>
      </c>
      <c r="FHX1795" s="62">
        <v>53131609</v>
      </c>
      <c r="FHY1795" s="62">
        <v>53131609</v>
      </c>
      <c r="FHZ1795" s="62">
        <v>53131609</v>
      </c>
      <c r="FIA1795" s="62">
        <v>53131609</v>
      </c>
      <c r="FIB1795" s="62">
        <v>53131609</v>
      </c>
      <c r="FIC1795" s="62">
        <v>53131609</v>
      </c>
      <c r="FID1795" s="62">
        <v>53131609</v>
      </c>
      <c r="FIE1795" s="62">
        <v>53131609</v>
      </c>
      <c r="FIF1795" s="62">
        <v>53131609</v>
      </c>
      <c r="FIG1795" s="62">
        <v>53131609</v>
      </c>
      <c r="FIH1795" s="62">
        <v>53131609</v>
      </c>
      <c r="FII1795" s="62">
        <v>53131609</v>
      </c>
      <c r="FIJ1795" s="62">
        <v>53131609</v>
      </c>
      <c r="FIK1795" s="62">
        <v>53131609</v>
      </c>
      <c r="FIL1795" s="62">
        <v>53131609</v>
      </c>
      <c r="FIM1795" s="62">
        <v>53131609</v>
      </c>
      <c r="FIN1795" s="62">
        <v>53131609</v>
      </c>
      <c r="FIO1795" s="62">
        <v>53131609</v>
      </c>
      <c r="FIP1795" s="62">
        <v>53131609</v>
      </c>
      <c r="FIQ1795" s="62">
        <v>53131609</v>
      </c>
      <c r="FIR1795" s="62">
        <v>53131609</v>
      </c>
      <c r="FIS1795" s="62">
        <v>53131609</v>
      </c>
      <c r="FIT1795" s="62">
        <v>53131609</v>
      </c>
      <c r="FIU1795" s="62">
        <v>53131609</v>
      </c>
      <c r="FIV1795" s="62">
        <v>53131609</v>
      </c>
      <c r="FIW1795" s="62">
        <v>53131609</v>
      </c>
      <c r="FIX1795" s="62">
        <v>53131609</v>
      </c>
      <c r="FIY1795" s="62">
        <v>53131609</v>
      </c>
      <c r="FIZ1795" s="62">
        <v>53131609</v>
      </c>
      <c r="FJA1795" s="62">
        <v>53131609</v>
      </c>
      <c r="FJB1795" s="62">
        <v>53131609</v>
      </c>
      <c r="FJC1795" s="62">
        <v>53131609</v>
      </c>
      <c r="FJD1795" s="62">
        <v>53131609</v>
      </c>
      <c r="FJE1795" s="62">
        <v>53131609</v>
      </c>
      <c r="FJF1795" s="62">
        <v>53131609</v>
      </c>
      <c r="FJG1795" s="62">
        <v>53131609</v>
      </c>
      <c r="FJH1795" s="62">
        <v>53131609</v>
      </c>
      <c r="FJI1795" s="62">
        <v>53131609</v>
      </c>
      <c r="FJJ1795" s="62">
        <v>53131609</v>
      </c>
      <c r="FJK1795" s="62">
        <v>53131609</v>
      </c>
      <c r="FJL1795" s="62">
        <v>53131609</v>
      </c>
      <c r="FJM1795" s="62">
        <v>53131609</v>
      </c>
      <c r="FJN1795" s="62">
        <v>53131609</v>
      </c>
      <c r="FJO1795" s="62">
        <v>53131609</v>
      </c>
      <c r="FJP1795" s="62">
        <v>53131609</v>
      </c>
      <c r="FJQ1795" s="62">
        <v>53131609</v>
      </c>
      <c r="FJR1795" s="62">
        <v>53131609</v>
      </c>
      <c r="FJS1795" s="62">
        <v>53131609</v>
      </c>
      <c r="FJT1795" s="62">
        <v>53131609</v>
      </c>
      <c r="FJU1795" s="62">
        <v>53131609</v>
      </c>
      <c r="FJV1795" s="62">
        <v>53131609</v>
      </c>
      <c r="FJW1795" s="62">
        <v>53131609</v>
      </c>
      <c r="FJX1795" s="62">
        <v>53131609</v>
      </c>
      <c r="FJY1795" s="62">
        <v>53131609</v>
      </c>
      <c r="FJZ1795" s="62">
        <v>53131609</v>
      </c>
      <c r="FKA1795" s="62">
        <v>53131609</v>
      </c>
      <c r="FKB1795" s="62">
        <v>53131609</v>
      </c>
      <c r="FKC1795" s="62">
        <v>53131609</v>
      </c>
      <c r="FKD1795" s="62">
        <v>53131609</v>
      </c>
      <c r="FKE1795" s="62">
        <v>53131609</v>
      </c>
      <c r="FKF1795" s="62">
        <v>53131609</v>
      </c>
      <c r="FKG1795" s="62">
        <v>53131609</v>
      </c>
      <c r="FKH1795" s="62">
        <v>53131609</v>
      </c>
      <c r="FKI1795" s="62">
        <v>53131609</v>
      </c>
      <c r="FKJ1795" s="62">
        <v>53131609</v>
      </c>
      <c r="FKK1795" s="62">
        <v>53131609</v>
      </c>
      <c r="FKL1795" s="62">
        <v>53131609</v>
      </c>
      <c r="FKM1795" s="62">
        <v>53131609</v>
      </c>
      <c r="FKN1795" s="62">
        <v>53131609</v>
      </c>
      <c r="FKO1795" s="62">
        <v>53131609</v>
      </c>
      <c r="FKP1795" s="62">
        <v>53131609</v>
      </c>
      <c r="FKQ1795" s="62">
        <v>53131609</v>
      </c>
      <c r="FKR1795" s="62">
        <v>53131609</v>
      </c>
      <c r="FKS1795" s="62">
        <v>53131609</v>
      </c>
      <c r="FKT1795" s="62">
        <v>53131609</v>
      </c>
      <c r="FKU1795" s="62">
        <v>53131609</v>
      </c>
      <c r="FKV1795" s="62">
        <v>53131609</v>
      </c>
      <c r="FKW1795" s="62">
        <v>53131609</v>
      </c>
      <c r="FKX1795" s="62">
        <v>53131609</v>
      </c>
      <c r="FKY1795" s="62">
        <v>53131609</v>
      </c>
      <c r="FKZ1795" s="62">
        <v>53131609</v>
      </c>
      <c r="FLA1795" s="62">
        <v>53131609</v>
      </c>
      <c r="FLB1795" s="62">
        <v>53131609</v>
      </c>
      <c r="FLC1795" s="62">
        <v>53131609</v>
      </c>
      <c r="FLD1795" s="62">
        <v>53131609</v>
      </c>
      <c r="FLE1795" s="62">
        <v>53131609</v>
      </c>
      <c r="FLF1795" s="62">
        <v>53131609</v>
      </c>
      <c r="FLG1795" s="62">
        <v>53131609</v>
      </c>
      <c r="FLH1795" s="62">
        <v>53131609</v>
      </c>
      <c r="FLI1795" s="62">
        <v>53131609</v>
      </c>
      <c r="FLJ1795" s="62">
        <v>53131609</v>
      </c>
      <c r="FLK1795" s="62">
        <v>53131609</v>
      </c>
      <c r="FLL1795" s="62">
        <v>53131609</v>
      </c>
      <c r="FLM1795" s="62">
        <v>53131609</v>
      </c>
      <c r="FLN1795" s="62">
        <v>53131609</v>
      </c>
      <c r="FLO1795" s="62">
        <v>53131609</v>
      </c>
      <c r="FLP1795" s="62">
        <v>53131609</v>
      </c>
      <c r="FLQ1795" s="62">
        <v>53131609</v>
      </c>
      <c r="FLR1795" s="62">
        <v>53131609</v>
      </c>
      <c r="FLS1795" s="62">
        <v>53131609</v>
      </c>
      <c r="FLT1795" s="62">
        <v>53131609</v>
      </c>
      <c r="FLU1795" s="62">
        <v>53131609</v>
      </c>
      <c r="FLV1795" s="62">
        <v>53131609</v>
      </c>
      <c r="FLW1795" s="62">
        <v>53131609</v>
      </c>
      <c r="FLX1795" s="62">
        <v>53131609</v>
      </c>
      <c r="FLY1795" s="62">
        <v>53131609</v>
      </c>
      <c r="FLZ1795" s="62">
        <v>53131609</v>
      </c>
      <c r="FMA1795" s="62">
        <v>53131609</v>
      </c>
      <c r="FMB1795" s="62">
        <v>53131609</v>
      </c>
      <c r="FMC1795" s="62">
        <v>53131609</v>
      </c>
      <c r="FMD1795" s="62">
        <v>53131609</v>
      </c>
      <c r="FME1795" s="62">
        <v>53131609</v>
      </c>
      <c r="FMF1795" s="62">
        <v>53131609</v>
      </c>
      <c r="FMG1795" s="62">
        <v>53131609</v>
      </c>
      <c r="FMH1795" s="62">
        <v>53131609</v>
      </c>
      <c r="FMI1795" s="62">
        <v>53131609</v>
      </c>
      <c r="FMJ1795" s="62">
        <v>53131609</v>
      </c>
      <c r="FMK1795" s="62">
        <v>53131609</v>
      </c>
      <c r="FML1795" s="62">
        <v>53131609</v>
      </c>
      <c r="FMM1795" s="62">
        <v>53131609</v>
      </c>
      <c r="FMN1795" s="62">
        <v>53131609</v>
      </c>
      <c r="FMO1795" s="62">
        <v>53131609</v>
      </c>
      <c r="FMP1795" s="62">
        <v>53131609</v>
      </c>
      <c r="FMQ1795" s="62">
        <v>53131609</v>
      </c>
      <c r="FMR1795" s="62">
        <v>53131609</v>
      </c>
      <c r="FMS1795" s="62">
        <v>53131609</v>
      </c>
      <c r="FMT1795" s="62">
        <v>53131609</v>
      </c>
      <c r="FMU1795" s="62">
        <v>53131609</v>
      </c>
      <c r="FMV1795" s="62">
        <v>53131609</v>
      </c>
      <c r="FMW1795" s="62">
        <v>53131609</v>
      </c>
      <c r="FMX1795" s="62">
        <v>53131609</v>
      </c>
      <c r="FMY1795" s="62">
        <v>53131609</v>
      </c>
      <c r="FMZ1795" s="62">
        <v>53131609</v>
      </c>
      <c r="FNA1795" s="62">
        <v>53131609</v>
      </c>
      <c r="FNB1795" s="62">
        <v>53131609</v>
      </c>
      <c r="FNC1795" s="62">
        <v>53131609</v>
      </c>
      <c r="FND1795" s="62">
        <v>53131609</v>
      </c>
      <c r="FNE1795" s="62">
        <v>53131609</v>
      </c>
      <c r="FNF1795" s="62">
        <v>53131609</v>
      </c>
      <c r="FNG1795" s="62">
        <v>53131609</v>
      </c>
      <c r="FNH1795" s="62">
        <v>53131609</v>
      </c>
      <c r="FNI1795" s="62">
        <v>53131609</v>
      </c>
      <c r="FNJ1795" s="62">
        <v>53131609</v>
      </c>
      <c r="FNK1795" s="62">
        <v>53131609</v>
      </c>
      <c r="FNL1795" s="62">
        <v>53131609</v>
      </c>
      <c r="FNM1795" s="62">
        <v>53131609</v>
      </c>
      <c r="FNN1795" s="62">
        <v>53131609</v>
      </c>
      <c r="FNO1795" s="62">
        <v>53131609</v>
      </c>
      <c r="FNP1795" s="62">
        <v>53131609</v>
      </c>
      <c r="FNQ1795" s="62">
        <v>53131609</v>
      </c>
      <c r="FNR1795" s="62">
        <v>53131609</v>
      </c>
      <c r="FNS1795" s="62">
        <v>53131609</v>
      </c>
      <c r="FNT1795" s="62">
        <v>53131609</v>
      </c>
      <c r="FNU1795" s="62">
        <v>53131609</v>
      </c>
      <c r="FNV1795" s="62">
        <v>53131609</v>
      </c>
      <c r="FNW1795" s="62">
        <v>53131609</v>
      </c>
      <c r="FNX1795" s="62">
        <v>53131609</v>
      </c>
      <c r="FNY1795" s="62">
        <v>53131609</v>
      </c>
      <c r="FNZ1795" s="62">
        <v>53131609</v>
      </c>
      <c r="FOA1795" s="62">
        <v>53131609</v>
      </c>
      <c r="FOB1795" s="62">
        <v>53131609</v>
      </c>
      <c r="FOC1795" s="62">
        <v>53131609</v>
      </c>
      <c r="FOD1795" s="62">
        <v>53131609</v>
      </c>
      <c r="FOE1795" s="62">
        <v>53131609</v>
      </c>
      <c r="FOF1795" s="62">
        <v>53131609</v>
      </c>
      <c r="FOG1795" s="62">
        <v>53131609</v>
      </c>
      <c r="FOH1795" s="62">
        <v>53131609</v>
      </c>
      <c r="FOI1795" s="62">
        <v>53131609</v>
      </c>
      <c r="FOJ1795" s="62">
        <v>53131609</v>
      </c>
      <c r="FOK1795" s="62">
        <v>53131609</v>
      </c>
      <c r="FOL1795" s="62">
        <v>53131609</v>
      </c>
      <c r="FOM1795" s="62">
        <v>53131609</v>
      </c>
      <c r="FON1795" s="62">
        <v>53131609</v>
      </c>
      <c r="FOO1795" s="62">
        <v>53131609</v>
      </c>
      <c r="FOP1795" s="62">
        <v>53131609</v>
      </c>
      <c r="FOQ1795" s="62">
        <v>53131609</v>
      </c>
      <c r="FOR1795" s="62">
        <v>53131609</v>
      </c>
      <c r="FOS1795" s="62">
        <v>53131609</v>
      </c>
      <c r="FOT1795" s="62">
        <v>53131609</v>
      </c>
      <c r="FOU1795" s="62">
        <v>53131609</v>
      </c>
      <c r="FOV1795" s="62">
        <v>53131609</v>
      </c>
      <c r="FOW1795" s="62">
        <v>53131609</v>
      </c>
      <c r="FOX1795" s="62">
        <v>53131609</v>
      </c>
      <c r="FOY1795" s="62">
        <v>53131609</v>
      </c>
      <c r="FOZ1795" s="62">
        <v>53131609</v>
      </c>
      <c r="FPA1795" s="62">
        <v>53131609</v>
      </c>
      <c r="FPB1795" s="62">
        <v>53131609</v>
      </c>
      <c r="FPC1795" s="62">
        <v>53131609</v>
      </c>
      <c r="FPD1795" s="62">
        <v>53131609</v>
      </c>
      <c r="FPE1795" s="62">
        <v>53131609</v>
      </c>
      <c r="FPF1795" s="62">
        <v>53131609</v>
      </c>
      <c r="FPG1795" s="62">
        <v>53131609</v>
      </c>
      <c r="FPH1795" s="62">
        <v>53131609</v>
      </c>
      <c r="FPI1795" s="62">
        <v>53131609</v>
      </c>
      <c r="FPJ1795" s="62">
        <v>53131609</v>
      </c>
      <c r="FPK1795" s="62">
        <v>53131609</v>
      </c>
      <c r="FPL1795" s="62">
        <v>53131609</v>
      </c>
      <c r="FPM1795" s="62">
        <v>53131609</v>
      </c>
      <c r="FPN1795" s="62">
        <v>53131609</v>
      </c>
      <c r="FPO1795" s="62">
        <v>53131609</v>
      </c>
      <c r="FPP1795" s="62">
        <v>53131609</v>
      </c>
      <c r="FPQ1795" s="62">
        <v>53131609</v>
      </c>
      <c r="FPR1795" s="62">
        <v>53131609</v>
      </c>
      <c r="FPS1795" s="62">
        <v>53131609</v>
      </c>
      <c r="FPT1795" s="62">
        <v>53131609</v>
      </c>
      <c r="FPU1795" s="62">
        <v>53131609</v>
      </c>
      <c r="FPV1795" s="62">
        <v>53131609</v>
      </c>
      <c r="FPW1795" s="62">
        <v>53131609</v>
      </c>
      <c r="FPX1795" s="62">
        <v>53131609</v>
      </c>
      <c r="FPY1795" s="62">
        <v>53131609</v>
      </c>
      <c r="FPZ1795" s="62">
        <v>53131609</v>
      </c>
      <c r="FQA1795" s="62">
        <v>53131609</v>
      </c>
      <c r="FQB1795" s="62">
        <v>53131609</v>
      </c>
      <c r="FQC1795" s="62">
        <v>53131609</v>
      </c>
      <c r="FQD1795" s="62">
        <v>53131609</v>
      </c>
      <c r="FQE1795" s="62">
        <v>53131609</v>
      </c>
      <c r="FQF1795" s="62">
        <v>53131609</v>
      </c>
      <c r="FQG1795" s="62">
        <v>53131609</v>
      </c>
      <c r="FQH1795" s="62">
        <v>53131609</v>
      </c>
      <c r="FQI1795" s="62">
        <v>53131609</v>
      </c>
      <c r="FQJ1795" s="62">
        <v>53131609</v>
      </c>
      <c r="FQK1795" s="62">
        <v>53131609</v>
      </c>
      <c r="FQL1795" s="62">
        <v>53131609</v>
      </c>
      <c r="FQM1795" s="62">
        <v>53131609</v>
      </c>
      <c r="FQN1795" s="62">
        <v>53131609</v>
      </c>
      <c r="FQO1795" s="62">
        <v>53131609</v>
      </c>
      <c r="FQP1795" s="62">
        <v>53131609</v>
      </c>
      <c r="FQQ1795" s="62">
        <v>53131609</v>
      </c>
      <c r="FQR1795" s="62">
        <v>53131609</v>
      </c>
      <c r="FQS1795" s="62">
        <v>53131609</v>
      </c>
      <c r="FQT1795" s="62">
        <v>53131609</v>
      </c>
      <c r="FQU1795" s="62">
        <v>53131609</v>
      </c>
      <c r="FQV1795" s="62">
        <v>53131609</v>
      </c>
      <c r="FQW1795" s="62">
        <v>53131609</v>
      </c>
      <c r="FQX1795" s="62">
        <v>53131609</v>
      </c>
      <c r="FQY1795" s="62">
        <v>53131609</v>
      </c>
      <c r="FQZ1795" s="62">
        <v>53131609</v>
      </c>
      <c r="FRA1795" s="62">
        <v>53131609</v>
      </c>
      <c r="FRB1795" s="62">
        <v>53131609</v>
      </c>
      <c r="FRC1795" s="62">
        <v>53131609</v>
      </c>
      <c r="FRD1795" s="62">
        <v>53131609</v>
      </c>
      <c r="FRE1795" s="62">
        <v>53131609</v>
      </c>
      <c r="FRF1795" s="62">
        <v>53131609</v>
      </c>
      <c r="FRG1795" s="62">
        <v>53131609</v>
      </c>
      <c r="FRH1795" s="62">
        <v>53131609</v>
      </c>
      <c r="FRI1795" s="62">
        <v>53131609</v>
      </c>
      <c r="FRJ1795" s="62">
        <v>53131609</v>
      </c>
      <c r="FRK1795" s="62">
        <v>53131609</v>
      </c>
      <c r="FRL1795" s="62">
        <v>53131609</v>
      </c>
      <c r="FRM1795" s="62">
        <v>53131609</v>
      </c>
      <c r="FRN1795" s="62">
        <v>53131609</v>
      </c>
      <c r="FRO1795" s="62">
        <v>53131609</v>
      </c>
      <c r="FRP1795" s="62">
        <v>53131609</v>
      </c>
      <c r="FRQ1795" s="62">
        <v>53131609</v>
      </c>
      <c r="FRR1795" s="62">
        <v>53131609</v>
      </c>
      <c r="FRS1795" s="62">
        <v>53131609</v>
      </c>
      <c r="FRT1795" s="62">
        <v>53131609</v>
      </c>
      <c r="FRU1795" s="62">
        <v>53131609</v>
      </c>
      <c r="FRV1795" s="62">
        <v>53131609</v>
      </c>
      <c r="FRW1795" s="62">
        <v>53131609</v>
      </c>
      <c r="FRX1795" s="62">
        <v>53131609</v>
      </c>
      <c r="FRY1795" s="62">
        <v>53131609</v>
      </c>
      <c r="FRZ1795" s="62">
        <v>53131609</v>
      </c>
      <c r="FSA1795" s="62">
        <v>53131609</v>
      </c>
      <c r="FSB1795" s="62">
        <v>53131609</v>
      </c>
      <c r="FSC1795" s="62">
        <v>53131609</v>
      </c>
      <c r="FSD1795" s="62">
        <v>53131609</v>
      </c>
      <c r="FSE1795" s="62">
        <v>53131609</v>
      </c>
      <c r="FSF1795" s="62">
        <v>53131609</v>
      </c>
      <c r="FSG1795" s="62">
        <v>53131609</v>
      </c>
      <c r="FSH1795" s="62">
        <v>53131609</v>
      </c>
      <c r="FSI1795" s="62">
        <v>53131609</v>
      </c>
      <c r="FSJ1795" s="62">
        <v>53131609</v>
      </c>
      <c r="FSK1795" s="62">
        <v>53131609</v>
      </c>
      <c r="FSL1795" s="62">
        <v>53131609</v>
      </c>
      <c r="FSM1795" s="62">
        <v>53131609</v>
      </c>
      <c r="FSN1795" s="62">
        <v>53131609</v>
      </c>
      <c r="FSO1795" s="62">
        <v>53131609</v>
      </c>
      <c r="FSP1795" s="62">
        <v>53131609</v>
      </c>
      <c r="FSQ1795" s="62">
        <v>53131609</v>
      </c>
      <c r="FSR1795" s="62">
        <v>53131609</v>
      </c>
      <c r="FSS1795" s="62">
        <v>53131609</v>
      </c>
      <c r="FST1795" s="62">
        <v>53131609</v>
      </c>
      <c r="FSU1795" s="62">
        <v>53131609</v>
      </c>
      <c r="FSV1795" s="62">
        <v>53131609</v>
      </c>
      <c r="FSW1795" s="62">
        <v>53131609</v>
      </c>
      <c r="FSX1795" s="62">
        <v>53131609</v>
      </c>
      <c r="FSY1795" s="62">
        <v>53131609</v>
      </c>
      <c r="FSZ1795" s="62">
        <v>53131609</v>
      </c>
      <c r="FTA1795" s="62">
        <v>53131609</v>
      </c>
      <c r="FTB1795" s="62">
        <v>53131609</v>
      </c>
      <c r="FTC1795" s="62">
        <v>53131609</v>
      </c>
      <c r="FTD1795" s="62">
        <v>53131609</v>
      </c>
      <c r="FTE1795" s="62">
        <v>53131609</v>
      </c>
      <c r="FTF1795" s="62">
        <v>53131609</v>
      </c>
      <c r="FTG1795" s="62">
        <v>53131609</v>
      </c>
      <c r="FTH1795" s="62">
        <v>53131609</v>
      </c>
      <c r="FTI1795" s="62">
        <v>53131609</v>
      </c>
      <c r="FTJ1795" s="62">
        <v>53131609</v>
      </c>
      <c r="FTK1795" s="62">
        <v>53131609</v>
      </c>
      <c r="FTL1795" s="62">
        <v>53131609</v>
      </c>
      <c r="FTM1795" s="62">
        <v>53131609</v>
      </c>
      <c r="FTN1795" s="62">
        <v>53131609</v>
      </c>
      <c r="FTO1795" s="62">
        <v>53131609</v>
      </c>
      <c r="FTP1795" s="62">
        <v>53131609</v>
      </c>
      <c r="FTQ1795" s="62">
        <v>53131609</v>
      </c>
      <c r="FTR1795" s="62">
        <v>53131609</v>
      </c>
      <c r="FTS1795" s="62">
        <v>53131609</v>
      </c>
      <c r="FTT1795" s="62">
        <v>53131609</v>
      </c>
      <c r="FTU1795" s="62">
        <v>53131609</v>
      </c>
      <c r="FTV1795" s="62">
        <v>53131609</v>
      </c>
      <c r="FTW1795" s="62">
        <v>53131609</v>
      </c>
      <c r="FTX1795" s="62">
        <v>53131609</v>
      </c>
      <c r="FTY1795" s="62">
        <v>53131609</v>
      </c>
      <c r="FTZ1795" s="62">
        <v>53131609</v>
      </c>
      <c r="FUA1795" s="62">
        <v>53131609</v>
      </c>
      <c r="FUB1795" s="62">
        <v>53131609</v>
      </c>
      <c r="FUC1795" s="62">
        <v>53131609</v>
      </c>
      <c r="FUD1795" s="62">
        <v>53131609</v>
      </c>
      <c r="FUE1795" s="62">
        <v>53131609</v>
      </c>
      <c r="FUF1795" s="62">
        <v>53131609</v>
      </c>
      <c r="FUG1795" s="62">
        <v>53131609</v>
      </c>
      <c r="FUH1795" s="62">
        <v>53131609</v>
      </c>
      <c r="FUI1795" s="62">
        <v>53131609</v>
      </c>
      <c r="FUJ1795" s="62">
        <v>53131609</v>
      </c>
      <c r="FUK1795" s="62">
        <v>53131609</v>
      </c>
      <c r="FUL1795" s="62">
        <v>53131609</v>
      </c>
      <c r="FUM1795" s="62">
        <v>53131609</v>
      </c>
      <c r="FUN1795" s="62">
        <v>53131609</v>
      </c>
      <c r="FUO1795" s="62">
        <v>53131609</v>
      </c>
      <c r="FUP1795" s="62">
        <v>53131609</v>
      </c>
      <c r="FUQ1795" s="62">
        <v>53131609</v>
      </c>
      <c r="FUR1795" s="62">
        <v>53131609</v>
      </c>
      <c r="FUS1795" s="62">
        <v>53131609</v>
      </c>
      <c r="FUT1795" s="62">
        <v>53131609</v>
      </c>
      <c r="FUU1795" s="62">
        <v>53131609</v>
      </c>
      <c r="FUV1795" s="62">
        <v>53131609</v>
      </c>
      <c r="FUW1795" s="62">
        <v>53131609</v>
      </c>
      <c r="FUX1795" s="62">
        <v>53131609</v>
      </c>
      <c r="FUY1795" s="62">
        <v>53131609</v>
      </c>
      <c r="FUZ1795" s="62">
        <v>53131609</v>
      </c>
      <c r="FVA1795" s="62">
        <v>53131609</v>
      </c>
      <c r="FVB1795" s="62">
        <v>53131609</v>
      </c>
      <c r="FVC1795" s="62">
        <v>53131609</v>
      </c>
      <c r="FVD1795" s="62">
        <v>53131609</v>
      </c>
      <c r="FVE1795" s="62">
        <v>53131609</v>
      </c>
      <c r="FVF1795" s="62">
        <v>53131609</v>
      </c>
      <c r="FVG1795" s="62">
        <v>53131609</v>
      </c>
      <c r="FVH1795" s="62">
        <v>53131609</v>
      </c>
      <c r="FVI1795" s="62">
        <v>53131609</v>
      </c>
      <c r="FVJ1795" s="62">
        <v>53131609</v>
      </c>
      <c r="FVK1795" s="62">
        <v>53131609</v>
      </c>
      <c r="FVL1795" s="62">
        <v>53131609</v>
      </c>
      <c r="FVM1795" s="62">
        <v>53131609</v>
      </c>
      <c r="FVN1795" s="62">
        <v>53131609</v>
      </c>
      <c r="FVO1795" s="62">
        <v>53131609</v>
      </c>
      <c r="FVP1795" s="62">
        <v>53131609</v>
      </c>
      <c r="FVQ1795" s="62">
        <v>53131609</v>
      </c>
      <c r="FVR1795" s="62">
        <v>53131609</v>
      </c>
      <c r="FVS1795" s="62">
        <v>53131609</v>
      </c>
      <c r="FVT1795" s="62">
        <v>53131609</v>
      </c>
      <c r="FVU1795" s="62">
        <v>53131609</v>
      </c>
      <c r="FVV1795" s="62">
        <v>53131609</v>
      </c>
      <c r="FVW1795" s="62">
        <v>53131609</v>
      </c>
      <c r="FVX1795" s="62">
        <v>53131609</v>
      </c>
      <c r="FVY1795" s="62">
        <v>53131609</v>
      </c>
      <c r="FVZ1795" s="62">
        <v>53131609</v>
      </c>
      <c r="FWA1795" s="62">
        <v>53131609</v>
      </c>
      <c r="FWB1795" s="62">
        <v>53131609</v>
      </c>
      <c r="FWC1795" s="62">
        <v>53131609</v>
      </c>
      <c r="FWD1795" s="62">
        <v>53131609</v>
      </c>
      <c r="FWE1795" s="62">
        <v>53131609</v>
      </c>
      <c r="FWF1795" s="62">
        <v>53131609</v>
      </c>
      <c r="FWG1795" s="62">
        <v>53131609</v>
      </c>
      <c r="FWH1795" s="62">
        <v>53131609</v>
      </c>
      <c r="FWI1795" s="62">
        <v>53131609</v>
      </c>
      <c r="FWJ1795" s="62">
        <v>53131609</v>
      </c>
      <c r="FWK1795" s="62">
        <v>53131609</v>
      </c>
      <c r="FWL1795" s="62">
        <v>53131609</v>
      </c>
      <c r="FWM1795" s="62">
        <v>53131609</v>
      </c>
      <c r="FWN1795" s="62">
        <v>53131609</v>
      </c>
      <c r="FWO1795" s="62">
        <v>53131609</v>
      </c>
      <c r="FWP1795" s="62">
        <v>53131609</v>
      </c>
      <c r="FWQ1795" s="62">
        <v>53131609</v>
      </c>
      <c r="FWR1795" s="62">
        <v>53131609</v>
      </c>
      <c r="FWS1795" s="62">
        <v>53131609</v>
      </c>
      <c r="FWT1795" s="62">
        <v>53131609</v>
      </c>
      <c r="FWU1795" s="62">
        <v>53131609</v>
      </c>
      <c r="FWV1795" s="62">
        <v>53131609</v>
      </c>
      <c r="FWW1795" s="62">
        <v>53131609</v>
      </c>
      <c r="FWX1795" s="62">
        <v>53131609</v>
      </c>
      <c r="FWY1795" s="62">
        <v>53131609</v>
      </c>
      <c r="FWZ1795" s="62">
        <v>53131609</v>
      </c>
      <c r="FXA1795" s="62">
        <v>53131609</v>
      </c>
      <c r="FXB1795" s="62">
        <v>53131609</v>
      </c>
      <c r="FXC1795" s="62">
        <v>53131609</v>
      </c>
      <c r="FXD1795" s="62">
        <v>53131609</v>
      </c>
      <c r="FXE1795" s="62">
        <v>53131609</v>
      </c>
      <c r="FXF1795" s="62">
        <v>53131609</v>
      </c>
      <c r="FXG1795" s="62">
        <v>53131609</v>
      </c>
      <c r="FXH1795" s="62">
        <v>53131609</v>
      </c>
      <c r="FXI1795" s="62">
        <v>53131609</v>
      </c>
      <c r="FXJ1795" s="62">
        <v>53131609</v>
      </c>
      <c r="FXK1795" s="62">
        <v>53131609</v>
      </c>
      <c r="FXL1795" s="62">
        <v>53131609</v>
      </c>
      <c r="FXM1795" s="62">
        <v>53131609</v>
      </c>
      <c r="FXN1795" s="62">
        <v>53131609</v>
      </c>
      <c r="FXO1795" s="62">
        <v>53131609</v>
      </c>
      <c r="FXP1795" s="62">
        <v>53131609</v>
      </c>
      <c r="FXQ1795" s="62">
        <v>53131609</v>
      </c>
      <c r="FXR1795" s="62">
        <v>53131609</v>
      </c>
      <c r="FXS1795" s="62">
        <v>53131609</v>
      </c>
      <c r="FXT1795" s="62">
        <v>53131609</v>
      </c>
      <c r="FXU1795" s="62">
        <v>53131609</v>
      </c>
      <c r="FXV1795" s="62">
        <v>53131609</v>
      </c>
      <c r="FXW1795" s="62">
        <v>53131609</v>
      </c>
      <c r="FXX1795" s="62">
        <v>53131609</v>
      </c>
      <c r="FXY1795" s="62">
        <v>53131609</v>
      </c>
      <c r="FXZ1795" s="62">
        <v>53131609</v>
      </c>
      <c r="FYA1795" s="62">
        <v>53131609</v>
      </c>
      <c r="FYB1795" s="62">
        <v>53131609</v>
      </c>
      <c r="FYC1795" s="62">
        <v>53131609</v>
      </c>
      <c r="FYD1795" s="62">
        <v>53131609</v>
      </c>
      <c r="FYE1795" s="62">
        <v>53131609</v>
      </c>
      <c r="FYF1795" s="62">
        <v>53131609</v>
      </c>
      <c r="FYG1795" s="62">
        <v>53131609</v>
      </c>
      <c r="FYH1795" s="62">
        <v>53131609</v>
      </c>
      <c r="FYI1795" s="62">
        <v>53131609</v>
      </c>
      <c r="FYJ1795" s="62">
        <v>53131609</v>
      </c>
      <c r="FYK1795" s="62">
        <v>53131609</v>
      </c>
      <c r="FYL1795" s="62">
        <v>53131609</v>
      </c>
      <c r="FYM1795" s="62">
        <v>53131609</v>
      </c>
      <c r="FYN1795" s="62">
        <v>53131609</v>
      </c>
      <c r="FYO1795" s="62">
        <v>53131609</v>
      </c>
      <c r="FYP1795" s="62">
        <v>53131609</v>
      </c>
      <c r="FYQ1795" s="62">
        <v>53131609</v>
      </c>
      <c r="FYR1795" s="62">
        <v>53131609</v>
      </c>
      <c r="FYS1795" s="62">
        <v>53131609</v>
      </c>
      <c r="FYT1795" s="62">
        <v>53131609</v>
      </c>
      <c r="FYU1795" s="62">
        <v>53131609</v>
      </c>
      <c r="FYV1795" s="62">
        <v>53131609</v>
      </c>
      <c r="FYW1795" s="62">
        <v>53131609</v>
      </c>
      <c r="FYX1795" s="62">
        <v>53131609</v>
      </c>
      <c r="FYY1795" s="62">
        <v>53131609</v>
      </c>
      <c r="FYZ1795" s="62">
        <v>53131609</v>
      </c>
      <c r="FZA1795" s="62">
        <v>53131609</v>
      </c>
      <c r="FZB1795" s="62">
        <v>53131609</v>
      </c>
      <c r="FZC1795" s="62">
        <v>53131609</v>
      </c>
      <c r="FZD1795" s="62">
        <v>53131609</v>
      </c>
      <c r="FZE1795" s="62">
        <v>53131609</v>
      </c>
      <c r="FZF1795" s="62">
        <v>53131609</v>
      </c>
      <c r="FZG1795" s="62">
        <v>53131609</v>
      </c>
      <c r="FZH1795" s="62">
        <v>53131609</v>
      </c>
      <c r="FZI1795" s="62">
        <v>53131609</v>
      </c>
      <c r="FZJ1795" s="62">
        <v>53131609</v>
      </c>
      <c r="FZK1795" s="62">
        <v>53131609</v>
      </c>
      <c r="FZL1795" s="62">
        <v>53131609</v>
      </c>
      <c r="FZM1795" s="62">
        <v>53131609</v>
      </c>
      <c r="FZN1795" s="62">
        <v>53131609</v>
      </c>
      <c r="FZO1795" s="62">
        <v>53131609</v>
      </c>
      <c r="FZP1795" s="62">
        <v>53131609</v>
      </c>
      <c r="FZQ1795" s="62">
        <v>53131609</v>
      </c>
      <c r="FZR1795" s="62">
        <v>53131609</v>
      </c>
      <c r="FZS1795" s="62">
        <v>53131609</v>
      </c>
      <c r="FZT1795" s="62">
        <v>53131609</v>
      </c>
      <c r="FZU1795" s="62">
        <v>53131609</v>
      </c>
      <c r="FZV1795" s="62">
        <v>53131609</v>
      </c>
      <c r="FZW1795" s="62">
        <v>53131609</v>
      </c>
      <c r="FZX1795" s="62">
        <v>53131609</v>
      </c>
      <c r="FZY1795" s="62">
        <v>53131609</v>
      </c>
      <c r="FZZ1795" s="62">
        <v>53131609</v>
      </c>
      <c r="GAA1795" s="62">
        <v>53131609</v>
      </c>
      <c r="GAB1795" s="62">
        <v>53131609</v>
      </c>
      <c r="GAC1795" s="62">
        <v>53131609</v>
      </c>
      <c r="GAD1795" s="62">
        <v>53131609</v>
      </c>
      <c r="GAE1795" s="62">
        <v>53131609</v>
      </c>
      <c r="GAF1795" s="62">
        <v>53131609</v>
      </c>
      <c r="GAG1795" s="62">
        <v>53131609</v>
      </c>
      <c r="GAH1795" s="62">
        <v>53131609</v>
      </c>
      <c r="GAI1795" s="62">
        <v>53131609</v>
      </c>
      <c r="GAJ1795" s="62">
        <v>53131609</v>
      </c>
      <c r="GAK1795" s="62">
        <v>53131609</v>
      </c>
      <c r="GAL1795" s="62">
        <v>53131609</v>
      </c>
      <c r="GAM1795" s="62">
        <v>53131609</v>
      </c>
      <c r="GAN1795" s="62">
        <v>53131609</v>
      </c>
      <c r="GAO1795" s="62">
        <v>53131609</v>
      </c>
      <c r="GAP1795" s="62">
        <v>53131609</v>
      </c>
      <c r="GAQ1795" s="62">
        <v>53131609</v>
      </c>
      <c r="GAR1795" s="62">
        <v>53131609</v>
      </c>
      <c r="GAS1795" s="62">
        <v>53131609</v>
      </c>
      <c r="GAT1795" s="62">
        <v>53131609</v>
      </c>
      <c r="GAU1795" s="62">
        <v>53131609</v>
      </c>
      <c r="GAV1795" s="62">
        <v>53131609</v>
      </c>
      <c r="GAW1795" s="62">
        <v>53131609</v>
      </c>
      <c r="GAX1795" s="62">
        <v>53131609</v>
      </c>
      <c r="GAY1795" s="62">
        <v>53131609</v>
      </c>
      <c r="GAZ1795" s="62">
        <v>53131609</v>
      </c>
      <c r="GBA1795" s="62">
        <v>53131609</v>
      </c>
      <c r="GBB1795" s="62">
        <v>53131609</v>
      </c>
      <c r="GBC1795" s="62">
        <v>53131609</v>
      </c>
      <c r="GBD1795" s="62">
        <v>53131609</v>
      </c>
      <c r="GBE1795" s="62">
        <v>53131609</v>
      </c>
      <c r="GBF1795" s="62">
        <v>53131609</v>
      </c>
      <c r="GBG1795" s="62">
        <v>53131609</v>
      </c>
      <c r="GBH1795" s="62">
        <v>53131609</v>
      </c>
      <c r="GBI1795" s="62">
        <v>53131609</v>
      </c>
      <c r="GBJ1795" s="62">
        <v>53131609</v>
      </c>
      <c r="GBK1795" s="62">
        <v>53131609</v>
      </c>
      <c r="GBL1795" s="62">
        <v>53131609</v>
      </c>
      <c r="GBM1795" s="62">
        <v>53131609</v>
      </c>
      <c r="GBN1795" s="62">
        <v>53131609</v>
      </c>
      <c r="GBO1795" s="62">
        <v>53131609</v>
      </c>
      <c r="GBP1795" s="62">
        <v>53131609</v>
      </c>
      <c r="GBQ1795" s="62">
        <v>53131609</v>
      </c>
      <c r="GBR1795" s="62">
        <v>53131609</v>
      </c>
      <c r="GBS1795" s="62">
        <v>53131609</v>
      </c>
      <c r="GBT1795" s="62">
        <v>53131609</v>
      </c>
      <c r="GBU1795" s="62">
        <v>53131609</v>
      </c>
      <c r="GBV1795" s="62">
        <v>53131609</v>
      </c>
      <c r="GBW1795" s="62">
        <v>53131609</v>
      </c>
      <c r="GBX1795" s="62">
        <v>53131609</v>
      </c>
      <c r="GBY1795" s="62">
        <v>53131609</v>
      </c>
      <c r="GBZ1795" s="62">
        <v>53131609</v>
      </c>
      <c r="GCA1795" s="62">
        <v>53131609</v>
      </c>
      <c r="GCB1795" s="62">
        <v>53131609</v>
      </c>
      <c r="GCC1795" s="62">
        <v>53131609</v>
      </c>
      <c r="GCD1795" s="62">
        <v>53131609</v>
      </c>
      <c r="GCE1795" s="62">
        <v>53131609</v>
      </c>
      <c r="GCF1795" s="62">
        <v>53131609</v>
      </c>
      <c r="GCG1795" s="62">
        <v>53131609</v>
      </c>
      <c r="GCH1795" s="62">
        <v>53131609</v>
      </c>
      <c r="GCI1795" s="62">
        <v>53131609</v>
      </c>
      <c r="GCJ1795" s="62">
        <v>53131609</v>
      </c>
      <c r="GCK1795" s="62">
        <v>53131609</v>
      </c>
      <c r="GCL1795" s="62">
        <v>53131609</v>
      </c>
      <c r="GCM1795" s="62">
        <v>53131609</v>
      </c>
      <c r="GCN1795" s="62">
        <v>53131609</v>
      </c>
      <c r="GCO1795" s="62">
        <v>53131609</v>
      </c>
      <c r="GCP1795" s="62">
        <v>53131609</v>
      </c>
      <c r="GCQ1795" s="62">
        <v>53131609</v>
      </c>
      <c r="GCR1795" s="62">
        <v>53131609</v>
      </c>
      <c r="GCS1795" s="62">
        <v>53131609</v>
      </c>
      <c r="GCT1795" s="62">
        <v>53131609</v>
      </c>
      <c r="GCU1795" s="62">
        <v>53131609</v>
      </c>
      <c r="GCV1795" s="62">
        <v>53131609</v>
      </c>
      <c r="GCW1795" s="62">
        <v>53131609</v>
      </c>
      <c r="GCX1795" s="62">
        <v>53131609</v>
      </c>
      <c r="GCY1795" s="62">
        <v>53131609</v>
      </c>
      <c r="GCZ1795" s="62">
        <v>53131609</v>
      </c>
      <c r="GDA1795" s="62">
        <v>53131609</v>
      </c>
      <c r="GDB1795" s="62">
        <v>53131609</v>
      </c>
      <c r="GDC1795" s="62">
        <v>53131609</v>
      </c>
      <c r="GDD1795" s="62">
        <v>53131609</v>
      </c>
      <c r="GDE1795" s="62">
        <v>53131609</v>
      </c>
      <c r="GDF1795" s="62">
        <v>53131609</v>
      </c>
      <c r="GDG1795" s="62">
        <v>53131609</v>
      </c>
      <c r="GDH1795" s="62">
        <v>53131609</v>
      </c>
      <c r="GDI1795" s="62">
        <v>53131609</v>
      </c>
      <c r="GDJ1795" s="62">
        <v>53131609</v>
      </c>
      <c r="GDK1795" s="62">
        <v>53131609</v>
      </c>
      <c r="GDL1795" s="62">
        <v>53131609</v>
      </c>
      <c r="GDM1795" s="62">
        <v>53131609</v>
      </c>
      <c r="GDN1795" s="62">
        <v>53131609</v>
      </c>
      <c r="GDO1795" s="62">
        <v>53131609</v>
      </c>
      <c r="GDP1795" s="62">
        <v>53131609</v>
      </c>
      <c r="GDQ1795" s="62">
        <v>53131609</v>
      </c>
      <c r="GDR1795" s="62">
        <v>53131609</v>
      </c>
      <c r="GDS1795" s="62">
        <v>53131609</v>
      </c>
      <c r="GDT1795" s="62">
        <v>53131609</v>
      </c>
      <c r="GDU1795" s="62">
        <v>53131609</v>
      </c>
      <c r="GDV1795" s="62">
        <v>53131609</v>
      </c>
      <c r="GDW1795" s="62">
        <v>53131609</v>
      </c>
      <c r="GDX1795" s="62">
        <v>53131609</v>
      </c>
      <c r="GDY1795" s="62">
        <v>53131609</v>
      </c>
      <c r="GDZ1795" s="62">
        <v>53131609</v>
      </c>
      <c r="GEA1795" s="62">
        <v>53131609</v>
      </c>
      <c r="GEB1795" s="62">
        <v>53131609</v>
      </c>
      <c r="GEC1795" s="62">
        <v>53131609</v>
      </c>
      <c r="GED1795" s="62">
        <v>53131609</v>
      </c>
      <c r="GEE1795" s="62">
        <v>53131609</v>
      </c>
      <c r="GEF1795" s="62">
        <v>53131609</v>
      </c>
      <c r="GEG1795" s="62">
        <v>53131609</v>
      </c>
      <c r="GEH1795" s="62">
        <v>53131609</v>
      </c>
      <c r="GEI1795" s="62">
        <v>53131609</v>
      </c>
      <c r="GEJ1795" s="62">
        <v>53131609</v>
      </c>
      <c r="GEK1795" s="62">
        <v>53131609</v>
      </c>
      <c r="GEL1795" s="62">
        <v>53131609</v>
      </c>
      <c r="GEM1795" s="62">
        <v>53131609</v>
      </c>
      <c r="GEN1795" s="62">
        <v>53131609</v>
      </c>
      <c r="GEO1795" s="62">
        <v>53131609</v>
      </c>
      <c r="GEP1795" s="62">
        <v>53131609</v>
      </c>
      <c r="GEQ1795" s="62">
        <v>53131609</v>
      </c>
      <c r="GER1795" s="62">
        <v>53131609</v>
      </c>
      <c r="GES1795" s="62">
        <v>53131609</v>
      </c>
      <c r="GET1795" s="62">
        <v>53131609</v>
      </c>
      <c r="GEU1795" s="62">
        <v>53131609</v>
      </c>
      <c r="GEV1795" s="62">
        <v>53131609</v>
      </c>
      <c r="GEW1795" s="62">
        <v>53131609</v>
      </c>
      <c r="GEX1795" s="62">
        <v>53131609</v>
      </c>
      <c r="GEY1795" s="62">
        <v>53131609</v>
      </c>
      <c r="GEZ1795" s="62">
        <v>53131609</v>
      </c>
      <c r="GFA1795" s="62">
        <v>53131609</v>
      </c>
      <c r="GFB1795" s="62">
        <v>53131609</v>
      </c>
      <c r="GFC1795" s="62">
        <v>53131609</v>
      </c>
      <c r="GFD1795" s="62">
        <v>53131609</v>
      </c>
      <c r="GFE1795" s="62">
        <v>53131609</v>
      </c>
      <c r="GFF1795" s="62">
        <v>53131609</v>
      </c>
      <c r="GFG1795" s="62">
        <v>53131609</v>
      </c>
      <c r="GFH1795" s="62">
        <v>53131609</v>
      </c>
      <c r="GFI1795" s="62">
        <v>53131609</v>
      </c>
      <c r="GFJ1795" s="62">
        <v>53131609</v>
      </c>
      <c r="GFK1795" s="62">
        <v>53131609</v>
      </c>
      <c r="GFL1795" s="62">
        <v>53131609</v>
      </c>
      <c r="GFM1795" s="62">
        <v>53131609</v>
      </c>
      <c r="GFN1795" s="62">
        <v>53131609</v>
      </c>
      <c r="GFO1795" s="62">
        <v>53131609</v>
      </c>
      <c r="GFP1795" s="62">
        <v>53131609</v>
      </c>
      <c r="GFQ1795" s="62">
        <v>53131609</v>
      </c>
      <c r="GFR1795" s="62">
        <v>53131609</v>
      </c>
      <c r="GFS1795" s="62">
        <v>53131609</v>
      </c>
      <c r="GFT1795" s="62">
        <v>53131609</v>
      </c>
      <c r="GFU1795" s="62">
        <v>53131609</v>
      </c>
      <c r="GFV1795" s="62">
        <v>53131609</v>
      </c>
      <c r="GFW1795" s="62">
        <v>53131609</v>
      </c>
      <c r="GFX1795" s="62">
        <v>53131609</v>
      </c>
      <c r="GFY1795" s="62">
        <v>53131609</v>
      </c>
      <c r="GFZ1795" s="62">
        <v>53131609</v>
      </c>
      <c r="GGA1795" s="62">
        <v>53131609</v>
      </c>
      <c r="GGB1795" s="62">
        <v>53131609</v>
      </c>
      <c r="GGC1795" s="62">
        <v>53131609</v>
      </c>
      <c r="GGD1795" s="62">
        <v>53131609</v>
      </c>
      <c r="GGE1795" s="62">
        <v>53131609</v>
      </c>
      <c r="GGF1795" s="62">
        <v>53131609</v>
      </c>
      <c r="GGG1795" s="62">
        <v>53131609</v>
      </c>
      <c r="GGH1795" s="62">
        <v>53131609</v>
      </c>
      <c r="GGI1795" s="62">
        <v>53131609</v>
      </c>
      <c r="GGJ1795" s="62">
        <v>53131609</v>
      </c>
      <c r="GGK1795" s="62">
        <v>53131609</v>
      </c>
      <c r="GGL1795" s="62">
        <v>53131609</v>
      </c>
      <c r="GGM1795" s="62">
        <v>53131609</v>
      </c>
      <c r="GGN1795" s="62">
        <v>53131609</v>
      </c>
      <c r="GGO1795" s="62">
        <v>53131609</v>
      </c>
      <c r="GGP1795" s="62">
        <v>53131609</v>
      </c>
      <c r="GGQ1795" s="62">
        <v>53131609</v>
      </c>
      <c r="GGR1795" s="62">
        <v>53131609</v>
      </c>
      <c r="GGS1795" s="62">
        <v>53131609</v>
      </c>
      <c r="GGT1795" s="62">
        <v>53131609</v>
      </c>
      <c r="GGU1795" s="62">
        <v>53131609</v>
      </c>
      <c r="GGV1795" s="62">
        <v>53131609</v>
      </c>
      <c r="GGW1795" s="62">
        <v>53131609</v>
      </c>
      <c r="GGX1795" s="62">
        <v>53131609</v>
      </c>
      <c r="GGY1795" s="62">
        <v>53131609</v>
      </c>
      <c r="GGZ1795" s="62">
        <v>53131609</v>
      </c>
      <c r="GHA1795" s="62">
        <v>53131609</v>
      </c>
      <c r="GHB1795" s="62">
        <v>53131609</v>
      </c>
      <c r="GHC1795" s="62">
        <v>53131609</v>
      </c>
      <c r="GHD1795" s="62">
        <v>53131609</v>
      </c>
      <c r="GHE1795" s="62">
        <v>53131609</v>
      </c>
      <c r="GHF1795" s="62">
        <v>53131609</v>
      </c>
      <c r="GHG1795" s="62">
        <v>53131609</v>
      </c>
      <c r="GHH1795" s="62">
        <v>53131609</v>
      </c>
      <c r="GHI1795" s="62">
        <v>53131609</v>
      </c>
      <c r="GHJ1795" s="62">
        <v>53131609</v>
      </c>
      <c r="GHK1795" s="62">
        <v>53131609</v>
      </c>
      <c r="GHL1795" s="62">
        <v>53131609</v>
      </c>
      <c r="GHM1795" s="62">
        <v>53131609</v>
      </c>
      <c r="GHN1795" s="62">
        <v>53131609</v>
      </c>
      <c r="GHO1795" s="62">
        <v>53131609</v>
      </c>
      <c r="GHP1795" s="62">
        <v>53131609</v>
      </c>
      <c r="GHQ1795" s="62">
        <v>53131609</v>
      </c>
      <c r="GHR1795" s="62">
        <v>53131609</v>
      </c>
      <c r="GHS1795" s="62">
        <v>53131609</v>
      </c>
      <c r="GHT1795" s="62">
        <v>53131609</v>
      </c>
      <c r="GHU1795" s="62">
        <v>53131609</v>
      </c>
      <c r="GHV1795" s="62">
        <v>53131609</v>
      </c>
      <c r="GHW1795" s="62">
        <v>53131609</v>
      </c>
      <c r="GHX1795" s="62">
        <v>53131609</v>
      </c>
      <c r="GHY1795" s="62">
        <v>53131609</v>
      </c>
      <c r="GHZ1795" s="62">
        <v>53131609</v>
      </c>
      <c r="GIA1795" s="62">
        <v>53131609</v>
      </c>
      <c r="GIB1795" s="62">
        <v>53131609</v>
      </c>
      <c r="GIC1795" s="62">
        <v>53131609</v>
      </c>
      <c r="GID1795" s="62">
        <v>53131609</v>
      </c>
      <c r="GIE1795" s="62">
        <v>53131609</v>
      </c>
      <c r="GIF1795" s="62">
        <v>53131609</v>
      </c>
      <c r="GIG1795" s="62">
        <v>53131609</v>
      </c>
      <c r="GIH1795" s="62">
        <v>53131609</v>
      </c>
      <c r="GII1795" s="62">
        <v>53131609</v>
      </c>
      <c r="GIJ1795" s="62">
        <v>53131609</v>
      </c>
      <c r="GIK1795" s="62">
        <v>53131609</v>
      </c>
      <c r="GIL1795" s="62">
        <v>53131609</v>
      </c>
      <c r="GIM1795" s="62">
        <v>53131609</v>
      </c>
      <c r="GIN1795" s="62">
        <v>53131609</v>
      </c>
      <c r="GIO1795" s="62">
        <v>53131609</v>
      </c>
      <c r="GIP1795" s="62">
        <v>53131609</v>
      </c>
      <c r="GIQ1795" s="62">
        <v>53131609</v>
      </c>
      <c r="GIR1795" s="62">
        <v>53131609</v>
      </c>
      <c r="GIS1795" s="62">
        <v>53131609</v>
      </c>
      <c r="GIT1795" s="62">
        <v>53131609</v>
      </c>
      <c r="GIU1795" s="62">
        <v>53131609</v>
      </c>
      <c r="GIV1795" s="62">
        <v>53131609</v>
      </c>
      <c r="GIW1795" s="62">
        <v>53131609</v>
      </c>
      <c r="GIX1795" s="62">
        <v>53131609</v>
      </c>
      <c r="GIY1795" s="62">
        <v>53131609</v>
      </c>
      <c r="GIZ1795" s="62">
        <v>53131609</v>
      </c>
      <c r="GJA1795" s="62">
        <v>53131609</v>
      </c>
      <c r="GJB1795" s="62">
        <v>53131609</v>
      </c>
      <c r="GJC1795" s="62">
        <v>53131609</v>
      </c>
      <c r="GJD1795" s="62">
        <v>53131609</v>
      </c>
      <c r="GJE1795" s="62">
        <v>53131609</v>
      </c>
      <c r="GJF1795" s="62">
        <v>53131609</v>
      </c>
      <c r="GJG1795" s="62">
        <v>53131609</v>
      </c>
      <c r="GJH1795" s="62">
        <v>53131609</v>
      </c>
      <c r="GJI1795" s="62">
        <v>53131609</v>
      </c>
      <c r="GJJ1795" s="62">
        <v>53131609</v>
      </c>
      <c r="GJK1795" s="62">
        <v>53131609</v>
      </c>
      <c r="GJL1795" s="62">
        <v>53131609</v>
      </c>
      <c r="GJM1795" s="62">
        <v>53131609</v>
      </c>
      <c r="GJN1795" s="62">
        <v>53131609</v>
      </c>
      <c r="GJO1795" s="62">
        <v>53131609</v>
      </c>
      <c r="GJP1795" s="62">
        <v>53131609</v>
      </c>
      <c r="GJQ1795" s="62">
        <v>53131609</v>
      </c>
      <c r="GJR1795" s="62">
        <v>53131609</v>
      </c>
      <c r="GJS1795" s="62">
        <v>53131609</v>
      </c>
      <c r="GJT1795" s="62">
        <v>53131609</v>
      </c>
      <c r="GJU1795" s="62">
        <v>53131609</v>
      </c>
      <c r="GJV1795" s="62">
        <v>53131609</v>
      </c>
      <c r="GJW1795" s="62">
        <v>53131609</v>
      </c>
      <c r="GJX1795" s="62">
        <v>53131609</v>
      </c>
      <c r="GJY1795" s="62">
        <v>53131609</v>
      </c>
      <c r="GJZ1795" s="62">
        <v>53131609</v>
      </c>
      <c r="GKA1795" s="62">
        <v>53131609</v>
      </c>
      <c r="GKB1795" s="62">
        <v>53131609</v>
      </c>
      <c r="GKC1795" s="62">
        <v>53131609</v>
      </c>
      <c r="GKD1795" s="62">
        <v>53131609</v>
      </c>
      <c r="GKE1795" s="62">
        <v>53131609</v>
      </c>
      <c r="GKF1795" s="62">
        <v>53131609</v>
      </c>
      <c r="GKG1795" s="62">
        <v>53131609</v>
      </c>
      <c r="GKH1795" s="62">
        <v>53131609</v>
      </c>
      <c r="GKI1795" s="62">
        <v>53131609</v>
      </c>
      <c r="GKJ1795" s="62">
        <v>53131609</v>
      </c>
      <c r="GKK1795" s="62">
        <v>53131609</v>
      </c>
      <c r="GKL1795" s="62">
        <v>53131609</v>
      </c>
      <c r="GKM1795" s="62">
        <v>53131609</v>
      </c>
      <c r="GKN1795" s="62">
        <v>53131609</v>
      </c>
      <c r="GKO1795" s="62">
        <v>53131609</v>
      </c>
      <c r="GKP1795" s="62">
        <v>53131609</v>
      </c>
      <c r="GKQ1795" s="62">
        <v>53131609</v>
      </c>
      <c r="GKR1795" s="62">
        <v>53131609</v>
      </c>
      <c r="GKS1795" s="62">
        <v>53131609</v>
      </c>
      <c r="GKT1795" s="62">
        <v>53131609</v>
      </c>
      <c r="GKU1795" s="62">
        <v>53131609</v>
      </c>
      <c r="GKV1795" s="62">
        <v>53131609</v>
      </c>
      <c r="GKW1795" s="62">
        <v>53131609</v>
      </c>
      <c r="GKX1795" s="62">
        <v>53131609</v>
      </c>
      <c r="GKY1795" s="62">
        <v>53131609</v>
      </c>
      <c r="GKZ1795" s="62">
        <v>53131609</v>
      </c>
      <c r="GLA1795" s="62">
        <v>53131609</v>
      </c>
      <c r="GLB1795" s="62">
        <v>53131609</v>
      </c>
      <c r="GLC1795" s="62">
        <v>53131609</v>
      </c>
      <c r="GLD1795" s="62">
        <v>53131609</v>
      </c>
      <c r="GLE1795" s="62">
        <v>53131609</v>
      </c>
      <c r="GLF1795" s="62">
        <v>53131609</v>
      </c>
      <c r="GLG1795" s="62">
        <v>53131609</v>
      </c>
      <c r="GLH1795" s="62">
        <v>53131609</v>
      </c>
      <c r="GLI1795" s="62">
        <v>53131609</v>
      </c>
      <c r="GLJ1795" s="62">
        <v>53131609</v>
      </c>
      <c r="GLK1795" s="62">
        <v>53131609</v>
      </c>
      <c r="GLL1795" s="62">
        <v>53131609</v>
      </c>
      <c r="GLM1795" s="62">
        <v>53131609</v>
      </c>
      <c r="GLN1795" s="62">
        <v>53131609</v>
      </c>
      <c r="GLO1795" s="62">
        <v>53131609</v>
      </c>
      <c r="GLP1795" s="62">
        <v>53131609</v>
      </c>
      <c r="GLQ1795" s="62">
        <v>53131609</v>
      </c>
      <c r="GLR1795" s="62">
        <v>53131609</v>
      </c>
      <c r="GLS1795" s="62">
        <v>53131609</v>
      </c>
      <c r="GLT1795" s="62">
        <v>53131609</v>
      </c>
      <c r="GLU1795" s="62">
        <v>53131609</v>
      </c>
      <c r="GLV1795" s="62">
        <v>53131609</v>
      </c>
      <c r="GLW1795" s="62">
        <v>53131609</v>
      </c>
      <c r="GLX1795" s="62">
        <v>53131609</v>
      </c>
      <c r="GLY1795" s="62">
        <v>53131609</v>
      </c>
      <c r="GLZ1795" s="62">
        <v>53131609</v>
      </c>
      <c r="GMA1795" s="62">
        <v>53131609</v>
      </c>
      <c r="GMB1795" s="62">
        <v>53131609</v>
      </c>
      <c r="GMC1795" s="62">
        <v>53131609</v>
      </c>
      <c r="GMD1795" s="62">
        <v>53131609</v>
      </c>
      <c r="GME1795" s="62">
        <v>53131609</v>
      </c>
      <c r="GMF1795" s="62">
        <v>53131609</v>
      </c>
      <c r="GMG1795" s="62">
        <v>53131609</v>
      </c>
      <c r="GMH1795" s="62">
        <v>53131609</v>
      </c>
      <c r="GMI1795" s="62">
        <v>53131609</v>
      </c>
      <c r="GMJ1795" s="62">
        <v>53131609</v>
      </c>
      <c r="GMK1795" s="62">
        <v>53131609</v>
      </c>
      <c r="GML1795" s="62">
        <v>53131609</v>
      </c>
      <c r="GMM1795" s="62">
        <v>53131609</v>
      </c>
      <c r="GMN1795" s="62">
        <v>53131609</v>
      </c>
      <c r="GMO1795" s="62">
        <v>53131609</v>
      </c>
      <c r="GMP1795" s="62">
        <v>53131609</v>
      </c>
      <c r="GMQ1795" s="62">
        <v>53131609</v>
      </c>
      <c r="GMR1795" s="62">
        <v>53131609</v>
      </c>
      <c r="GMS1795" s="62">
        <v>53131609</v>
      </c>
      <c r="GMT1795" s="62">
        <v>53131609</v>
      </c>
      <c r="GMU1795" s="62">
        <v>53131609</v>
      </c>
      <c r="GMV1795" s="62">
        <v>53131609</v>
      </c>
      <c r="GMW1795" s="62">
        <v>53131609</v>
      </c>
      <c r="GMX1795" s="62">
        <v>53131609</v>
      </c>
      <c r="GMY1795" s="62">
        <v>53131609</v>
      </c>
      <c r="GMZ1795" s="62">
        <v>53131609</v>
      </c>
      <c r="GNA1795" s="62">
        <v>53131609</v>
      </c>
      <c r="GNB1795" s="62">
        <v>53131609</v>
      </c>
      <c r="GNC1795" s="62">
        <v>53131609</v>
      </c>
      <c r="GND1795" s="62">
        <v>53131609</v>
      </c>
      <c r="GNE1795" s="62">
        <v>53131609</v>
      </c>
      <c r="GNF1795" s="62">
        <v>53131609</v>
      </c>
      <c r="GNG1795" s="62">
        <v>53131609</v>
      </c>
      <c r="GNH1795" s="62">
        <v>53131609</v>
      </c>
      <c r="GNI1795" s="62">
        <v>53131609</v>
      </c>
      <c r="GNJ1795" s="62">
        <v>53131609</v>
      </c>
      <c r="GNK1795" s="62">
        <v>53131609</v>
      </c>
      <c r="GNL1795" s="62">
        <v>53131609</v>
      </c>
      <c r="GNM1795" s="62">
        <v>53131609</v>
      </c>
      <c r="GNN1795" s="62">
        <v>53131609</v>
      </c>
      <c r="GNO1795" s="62">
        <v>53131609</v>
      </c>
      <c r="GNP1795" s="62">
        <v>53131609</v>
      </c>
      <c r="GNQ1795" s="62">
        <v>53131609</v>
      </c>
      <c r="GNR1795" s="62">
        <v>53131609</v>
      </c>
      <c r="GNS1795" s="62">
        <v>53131609</v>
      </c>
      <c r="GNT1795" s="62">
        <v>53131609</v>
      </c>
      <c r="GNU1795" s="62">
        <v>53131609</v>
      </c>
      <c r="GNV1795" s="62">
        <v>53131609</v>
      </c>
      <c r="GNW1795" s="62">
        <v>53131609</v>
      </c>
      <c r="GNX1795" s="62">
        <v>53131609</v>
      </c>
      <c r="GNY1795" s="62">
        <v>53131609</v>
      </c>
      <c r="GNZ1795" s="62">
        <v>53131609</v>
      </c>
      <c r="GOA1795" s="62">
        <v>53131609</v>
      </c>
      <c r="GOB1795" s="62">
        <v>53131609</v>
      </c>
      <c r="GOC1795" s="62">
        <v>53131609</v>
      </c>
      <c r="GOD1795" s="62">
        <v>53131609</v>
      </c>
      <c r="GOE1795" s="62">
        <v>53131609</v>
      </c>
      <c r="GOF1795" s="62">
        <v>53131609</v>
      </c>
      <c r="GOG1795" s="62">
        <v>53131609</v>
      </c>
      <c r="GOH1795" s="62">
        <v>53131609</v>
      </c>
      <c r="GOI1795" s="62">
        <v>53131609</v>
      </c>
      <c r="GOJ1795" s="62">
        <v>53131609</v>
      </c>
      <c r="GOK1795" s="62">
        <v>53131609</v>
      </c>
      <c r="GOL1795" s="62">
        <v>53131609</v>
      </c>
      <c r="GOM1795" s="62">
        <v>53131609</v>
      </c>
      <c r="GON1795" s="62">
        <v>53131609</v>
      </c>
      <c r="GOO1795" s="62">
        <v>53131609</v>
      </c>
      <c r="GOP1795" s="62">
        <v>53131609</v>
      </c>
      <c r="GOQ1795" s="62">
        <v>53131609</v>
      </c>
      <c r="GOR1795" s="62">
        <v>53131609</v>
      </c>
      <c r="GOS1795" s="62">
        <v>53131609</v>
      </c>
      <c r="GOT1795" s="62">
        <v>53131609</v>
      </c>
      <c r="GOU1795" s="62">
        <v>53131609</v>
      </c>
      <c r="GOV1795" s="62">
        <v>53131609</v>
      </c>
      <c r="GOW1795" s="62">
        <v>53131609</v>
      </c>
      <c r="GOX1795" s="62">
        <v>53131609</v>
      </c>
      <c r="GOY1795" s="62">
        <v>53131609</v>
      </c>
      <c r="GOZ1795" s="62">
        <v>53131609</v>
      </c>
      <c r="GPA1795" s="62">
        <v>53131609</v>
      </c>
      <c r="GPB1795" s="62">
        <v>53131609</v>
      </c>
      <c r="GPC1795" s="62">
        <v>53131609</v>
      </c>
      <c r="GPD1795" s="62">
        <v>53131609</v>
      </c>
      <c r="GPE1795" s="62">
        <v>53131609</v>
      </c>
      <c r="GPF1795" s="62">
        <v>53131609</v>
      </c>
      <c r="GPG1795" s="62">
        <v>53131609</v>
      </c>
      <c r="GPH1795" s="62">
        <v>53131609</v>
      </c>
      <c r="GPI1795" s="62">
        <v>53131609</v>
      </c>
      <c r="GPJ1795" s="62">
        <v>53131609</v>
      </c>
      <c r="GPK1795" s="62">
        <v>53131609</v>
      </c>
      <c r="GPL1795" s="62">
        <v>53131609</v>
      </c>
      <c r="GPM1795" s="62">
        <v>53131609</v>
      </c>
      <c r="GPN1795" s="62">
        <v>53131609</v>
      </c>
      <c r="GPO1795" s="62">
        <v>53131609</v>
      </c>
      <c r="GPP1795" s="62">
        <v>53131609</v>
      </c>
      <c r="GPQ1795" s="62">
        <v>53131609</v>
      </c>
      <c r="GPR1795" s="62">
        <v>53131609</v>
      </c>
      <c r="GPS1795" s="62">
        <v>53131609</v>
      </c>
      <c r="GPT1795" s="62">
        <v>53131609</v>
      </c>
      <c r="GPU1795" s="62">
        <v>53131609</v>
      </c>
      <c r="GPV1795" s="62">
        <v>53131609</v>
      </c>
      <c r="GPW1795" s="62">
        <v>53131609</v>
      </c>
      <c r="GPX1795" s="62">
        <v>53131609</v>
      </c>
      <c r="GPY1795" s="62">
        <v>53131609</v>
      </c>
      <c r="GPZ1795" s="62">
        <v>53131609</v>
      </c>
      <c r="GQA1795" s="62">
        <v>53131609</v>
      </c>
      <c r="GQB1795" s="62">
        <v>53131609</v>
      </c>
      <c r="GQC1795" s="62">
        <v>53131609</v>
      </c>
      <c r="GQD1795" s="62">
        <v>53131609</v>
      </c>
      <c r="GQE1795" s="62">
        <v>53131609</v>
      </c>
      <c r="GQF1795" s="62">
        <v>53131609</v>
      </c>
      <c r="GQG1795" s="62">
        <v>53131609</v>
      </c>
      <c r="GQH1795" s="62">
        <v>53131609</v>
      </c>
      <c r="GQI1795" s="62">
        <v>53131609</v>
      </c>
      <c r="GQJ1795" s="62">
        <v>53131609</v>
      </c>
      <c r="GQK1795" s="62">
        <v>53131609</v>
      </c>
      <c r="GQL1795" s="62">
        <v>53131609</v>
      </c>
      <c r="GQM1795" s="62">
        <v>53131609</v>
      </c>
      <c r="GQN1795" s="62">
        <v>53131609</v>
      </c>
      <c r="GQO1795" s="62">
        <v>53131609</v>
      </c>
      <c r="GQP1795" s="62">
        <v>53131609</v>
      </c>
      <c r="GQQ1795" s="62">
        <v>53131609</v>
      </c>
      <c r="GQR1795" s="62">
        <v>53131609</v>
      </c>
      <c r="GQS1795" s="62">
        <v>53131609</v>
      </c>
      <c r="GQT1795" s="62">
        <v>53131609</v>
      </c>
      <c r="GQU1795" s="62">
        <v>53131609</v>
      </c>
      <c r="GQV1795" s="62">
        <v>53131609</v>
      </c>
      <c r="GQW1795" s="62">
        <v>53131609</v>
      </c>
      <c r="GQX1795" s="62">
        <v>53131609</v>
      </c>
      <c r="GQY1795" s="62">
        <v>53131609</v>
      </c>
      <c r="GQZ1795" s="62">
        <v>53131609</v>
      </c>
      <c r="GRA1795" s="62">
        <v>53131609</v>
      </c>
      <c r="GRB1795" s="62">
        <v>53131609</v>
      </c>
      <c r="GRC1795" s="62">
        <v>53131609</v>
      </c>
      <c r="GRD1795" s="62">
        <v>53131609</v>
      </c>
      <c r="GRE1795" s="62">
        <v>53131609</v>
      </c>
      <c r="GRF1795" s="62">
        <v>53131609</v>
      </c>
      <c r="GRG1795" s="62">
        <v>53131609</v>
      </c>
      <c r="GRH1795" s="62">
        <v>53131609</v>
      </c>
      <c r="GRI1795" s="62">
        <v>53131609</v>
      </c>
      <c r="GRJ1795" s="62">
        <v>53131609</v>
      </c>
      <c r="GRK1795" s="62">
        <v>53131609</v>
      </c>
      <c r="GRL1795" s="62">
        <v>53131609</v>
      </c>
      <c r="GRM1795" s="62">
        <v>53131609</v>
      </c>
      <c r="GRN1795" s="62">
        <v>53131609</v>
      </c>
      <c r="GRO1795" s="62">
        <v>53131609</v>
      </c>
      <c r="GRP1795" s="62">
        <v>53131609</v>
      </c>
      <c r="GRQ1795" s="62">
        <v>53131609</v>
      </c>
      <c r="GRR1795" s="62">
        <v>53131609</v>
      </c>
      <c r="GRS1795" s="62">
        <v>53131609</v>
      </c>
      <c r="GRT1795" s="62">
        <v>53131609</v>
      </c>
      <c r="GRU1795" s="62">
        <v>53131609</v>
      </c>
      <c r="GRV1795" s="62">
        <v>53131609</v>
      </c>
      <c r="GRW1795" s="62">
        <v>53131609</v>
      </c>
      <c r="GRX1795" s="62">
        <v>53131609</v>
      </c>
      <c r="GRY1795" s="62">
        <v>53131609</v>
      </c>
      <c r="GRZ1795" s="62">
        <v>53131609</v>
      </c>
      <c r="GSA1795" s="62">
        <v>53131609</v>
      </c>
      <c r="GSB1795" s="62">
        <v>53131609</v>
      </c>
      <c r="GSC1795" s="62">
        <v>53131609</v>
      </c>
      <c r="GSD1795" s="62">
        <v>53131609</v>
      </c>
      <c r="GSE1795" s="62">
        <v>53131609</v>
      </c>
      <c r="GSF1795" s="62">
        <v>53131609</v>
      </c>
      <c r="GSG1795" s="62">
        <v>53131609</v>
      </c>
      <c r="GSH1795" s="62">
        <v>53131609</v>
      </c>
      <c r="GSI1795" s="62">
        <v>53131609</v>
      </c>
      <c r="GSJ1795" s="62">
        <v>53131609</v>
      </c>
      <c r="GSK1795" s="62">
        <v>53131609</v>
      </c>
      <c r="GSL1795" s="62">
        <v>53131609</v>
      </c>
      <c r="GSM1795" s="62">
        <v>53131609</v>
      </c>
      <c r="GSN1795" s="62">
        <v>53131609</v>
      </c>
      <c r="GSO1795" s="62">
        <v>53131609</v>
      </c>
      <c r="GSP1795" s="62">
        <v>53131609</v>
      </c>
      <c r="GSQ1795" s="62">
        <v>53131609</v>
      </c>
      <c r="GSR1795" s="62">
        <v>53131609</v>
      </c>
      <c r="GSS1795" s="62">
        <v>53131609</v>
      </c>
      <c r="GST1795" s="62">
        <v>53131609</v>
      </c>
      <c r="GSU1795" s="62">
        <v>53131609</v>
      </c>
      <c r="GSV1795" s="62">
        <v>53131609</v>
      </c>
      <c r="GSW1795" s="62">
        <v>53131609</v>
      </c>
      <c r="GSX1795" s="62">
        <v>53131609</v>
      </c>
      <c r="GSY1795" s="62">
        <v>53131609</v>
      </c>
      <c r="GSZ1795" s="62">
        <v>53131609</v>
      </c>
      <c r="GTA1795" s="62">
        <v>53131609</v>
      </c>
      <c r="GTB1795" s="62">
        <v>53131609</v>
      </c>
      <c r="GTC1795" s="62">
        <v>53131609</v>
      </c>
      <c r="GTD1795" s="62">
        <v>53131609</v>
      </c>
      <c r="GTE1795" s="62">
        <v>53131609</v>
      </c>
      <c r="GTF1795" s="62">
        <v>53131609</v>
      </c>
      <c r="GTG1795" s="62">
        <v>53131609</v>
      </c>
      <c r="GTH1795" s="62">
        <v>53131609</v>
      </c>
      <c r="GTI1795" s="62">
        <v>53131609</v>
      </c>
      <c r="GTJ1795" s="62">
        <v>53131609</v>
      </c>
      <c r="GTK1795" s="62">
        <v>53131609</v>
      </c>
      <c r="GTL1795" s="62">
        <v>53131609</v>
      </c>
      <c r="GTM1795" s="62">
        <v>53131609</v>
      </c>
      <c r="GTN1795" s="62">
        <v>53131609</v>
      </c>
      <c r="GTO1795" s="62">
        <v>53131609</v>
      </c>
      <c r="GTP1795" s="62">
        <v>53131609</v>
      </c>
      <c r="GTQ1795" s="62">
        <v>53131609</v>
      </c>
      <c r="GTR1795" s="62">
        <v>53131609</v>
      </c>
      <c r="GTS1795" s="62">
        <v>53131609</v>
      </c>
      <c r="GTT1795" s="62">
        <v>53131609</v>
      </c>
      <c r="GTU1795" s="62">
        <v>53131609</v>
      </c>
      <c r="GTV1795" s="62">
        <v>53131609</v>
      </c>
      <c r="GTW1795" s="62">
        <v>53131609</v>
      </c>
      <c r="GTX1795" s="62">
        <v>53131609</v>
      </c>
      <c r="GTY1795" s="62">
        <v>53131609</v>
      </c>
      <c r="GTZ1795" s="62">
        <v>53131609</v>
      </c>
      <c r="GUA1795" s="62">
        <v>53131609</v>
      </c>
      <c r="GUB1795" s="62">
        <v>53131609</v>
      </c>
      <c r="GUC1795" s="62">
        <v>53131609</v>
      </c>
      <c r="GUD1795" s="62">
        <v>53131609</v>
      </c>
      <c r="GUE1795" s="62">
        <v>53131609</v>
      </c>
      <c r="GUF1795" s="62">
        <v>53131609</v>
      </c>
      <c r="GUG1795" s="62">
        <v>53131609</v>
      </c>
      <c r="GUH1795" s="62">
        <v>53131609</v>
      </c>
      <c r="GUI1795" s="62">
        <v>53131609</v>
      </c>
      <c r="GUJ1795" s="62">
        <v>53131609</v>
      </c>
      <c r="GUK1795" s="62">
        <v>53131609</v>
      </c>
      <c r="GUL1795" s="62">
        <v>53131609</v>
      </c>
      <c r="GUM1795" s="62">
        <v>53131609</v>
      </c>
      <c r="GUN1795" s="62">
        <v>53131609</v>
      </c>
      <c r="GUO1795" s="62">
        <v>53131609</v>
      </c>
      <c r="GUP1795" s="62">
        <v>53131609</v>
      </c>
      <c r="GUQ1795" s="62">
        <v>53131609</v>
      </c>
      <c r="GUR1795" s="62">
        <v>53131609</v>
      </c>
      <c r="GUS1795" s="62">
        <v>53131609</v>
      </c>
      <c r="GUT1795" s="62">
        <v>53131609</v>
      </c>
      <c r="GUU1795" s="62">
        <v>53131609</v>
      </c>
      <c r="GUV1795" s="62">
        <v>53131609</v>
      </c>
      <c r="GUW1795" s="62">
        <v>53131609</v>
      </c>
      <c r="GUX1795" s="62">
        <v>53131609</v>
      </c>
      <c r="GUY1795" s="62">
        <v>53131609</v>
      </c>
      <c r="GUZ1795" s="62">
        <v>53131609</v>
      </c>
      <c r="GVA1795" s="62">
        <v>53131609</v>
      </c>
      <c r="GVB1795" s="62">
        <v>53131609</v>
      </c>
      <c r="GVC1795" s="62">
        <v>53131609</v>
      </c>
      <c r="GVD1795" s="62">
        <v>53131609</v>
      </c>
      <c r="GVE1795" s="62">
        <v>53131609</v>
      </c>
      <c r="GVF1795" s="62">
        <v>53131609</v>
      </c>
      <c r="GVG1795" s="62">
        <v>53131609</v>
      </c>
      <c r="GVH1795" s="62">
        <v>53131609</v>
      </c>
      <c r="GVI1795" s="62">
        <v>53131609</v>
      </c>
      <c r="GVJ1795" s="62">
        <v>53131609</v>
      </c>
      <c r="GVK1795" s="62">
        <v>53131609</v>
      </c>
      <c r="GVL1795" s="62">
        <v>53131609</v>
      </c>
      <c r="GVM1795" s="62">
        <v>53131609</v>
      </c>
      <c r="GVN1795" s="62">
        <v>53131609</v>
      </c>
      <c r="GVO1795" s="62">
        <v>53131609</v>
      </c>
      <c r="GVP1795" s="62">
        <v>53131609</v>
      </c>
      <c r="GVQ1795" s="62">
        <v>53131609</v>
      </c>
      <c r="GVR1795" s="62">
        <v>53131609</v>
      </c>
      <c r="GVS1795" s="62">
        <v>53131609</v>
      </c>
      <c r="GVT1795" s="62">
        <v>53131609</v>
      </c>
      <c r="GVU1795" s="62">
        <v>53131609</v>
      </c>
      <c r="GVV1795" s="62">
        <v>53131609</v>
      </c>
      <c r="GVW1795" s="62">
        <v>53131609</v>
      </c>
      <c r="GVX1795" s="62">
        <v>53131609</v>
      </c>
      <c r="GVY1795" s="62">
        <v>53131609</v>
      </c>
      <c r="GVZ1795" s="62">
        <v>53131609</v>
      </c>
      <c r="GWA1795" s="62">
        <v>53131609</v>
      </c>
      <c r="GWB1795" s="62">
        <v>53131609</v>
      </c>
      <c r="GWC1795" s="62">
        <v>53131609</v>
      </c>
      <c r="GWD1795" s="62">
        <v>53131609</v>
      </c>
      <c r="GWE1795" s="62">
        <v>53131609</v>
      </c>
      <c r="GWF1795" s="62">
        <v>53131609</v>
      </c>
      <c r="GWG1795" s="62">
        <v>53131609</v>
      </c>
      <c r="GWH1795" s="62">
        <v>53131609</v>
      </c>
      <c r="GWI1795" s="62">
        <v>53131609</v>
      </c>
      <c r="GWJ1795" s="62">
        <v>53131609</v>
      </c>
      <c r="GWK1795" s="62">
        <v>53131609</v>
      </c>
      <c r="GWL1795" s="62">
        <v>53131609</v>
      </c>
      <c r="GWM1795" s="62">
        <v>53131609</v>
      </c>
      <c r="GWN1795" s="62">
        <v>53131609</v>
      </c>
      <c r="GWO1795" s="62">
        <v>53131609</v>
      </c>
      <c r="GWP1795" s="62">
        <v>53131609</v>
      </c>
      <c r="GWQ1795" s="62">
        <v>53131609</v>
      </c>
      <c r="GWR1795" s="62">
        <v>53131609</v>
      </c>
      <c r="GWS1795" s="62">
        <v>53131609</v>
      </c>
      <c r="GWT1795" s="62">
        <v>53131609</v>
      </c>
      <c r="GWU1795" s="62">
        <v>53131609</v>
      </c>
      <c r="GWV1795" s="62">
        <v>53131609</v>
      </c>
      <c r="GWW1795" s="62">
        <v>53131609</v>
      </c>
      <c r="GWX1795" s="62">
        <v>53131609</v>
      </c>
      <c r="GWY1795" s="62">
        <v>53131609</v>
      </c>
      <c r="GWZ1795" s="62">
        <v>53131609</v>
      </c>
      <c r="GXA1795" s="62">
        <v>53131609</v>
      </c>
      <c r="GXB1795" s="62">
        <v>53131609</v>
      </c>
      <c r="GXC1795" s="62">
        <v>53131609</v>
      </c>
      <c r="GXD1795" s="62">
        <v>53131609</v>
      </c>
      <c r="GXE1795" s="62">
        <v>53131609</v>
      </c>
      <c r="GXF1795" s="62">
        <v>53131609</v>
      </c>
      <c r="GXG1795" s="62">
        <v>53131609</v>
      </c>
      <c r="GXH1795" s="62">
        <v>53131609</v>
      </c>
      <c r="GXI1795" s="62">
        <v>53131609</v>
      </c>
      <c r="GXJ1795" s="62">
        <v>53131609</v>
      </c>
      <c r="GXK1795" s="62">
        <v>53131609</v>
      </c>
      <c r="GXL1795" s="62">
        <v>53131609</v>
      </c>
      <c r="GXM1795" s="62">
        <v>53131609</v>
      </c>
      <c r="GXN1795" s="62">
        <v>53131609</v>
      </c>
      <c r="GXO1795" s="62">
        <v>53131609</v>
      </c>
      <c r="GXP1795" s="62">
        <v>53131609</v>
      </c>
      <c r="GXQ1795" s="62">
        <v>53131609</v>
      </c>
      <c r="GXR1795" s="62">
        <v>53131609</v>
      </c>
      <c r="GXS1795" s="62">
        <v>53131609</v>
      </c>
      <c r="GXT1795" s="62">
        <v>53131609</v>
      </c>
      <c r="GXU1795" s="62">
        <v>53131609</v>
      </c>
      <c r="GXV1795" s="62">
        <v>53131609</v>
      </c>
      <c r="GXW1795" s="62">
        <v>53131609</v>
      </c>
      <c r="GXX1795" s="62">
        <v>53131609</v>
      </c>
      <c r="GXY1795" s="62">
        <v>53131609</v>
      </c>
      <c r="GXZ1795" s="62">
        <v>53131609</v>
      </c>
      <c r="GYA1795" s="62">
        <v>53131609</v>
      </c>
      <c r="GYB1795" s="62">
        <v>53131609</v>
      </c>
      <c r="GYC1795" s="62">
        <v>53131609</v>
      </c>
      <c r="GYD1795" s="62">
        <v>53131609</v>
      </c>
      <c r="GYE1795" s="62">
        <v>53131609</v>
      </c>
      <c r="GYF1795" s="62">
        <v>53131609</v>
      </c>
      <c r="GYG1795" s="62">
        <v>53131609</v>
      </c>
      <c r="GYH1795" s="62">
        <v>53131609</v>
      </c>
      <c r="GYI1795" s="62">
        <v>53131609</v>
      </c>
      <c r="GYJ1795" s="62">
        <v>53131609</v>
      </c>
      <c r="GYK1795" s="62">
        <v>53131609</v>
      </c>
      <c r="GYL1795" s="62">
        <v>53131609</v>
      </c>
      <c r="GYM1795" s="62">
        <v>53131609</v>
      </c>
      <c r="GYN1795" s="62">
        <v>53131609</v>
      </c>
      <c r="GYO1795" s="62">
        <v>53131609</v>
      </c>
      <c r="GYP1795" s="62">
        <v>53131609</v>
      </c>
      <c r="GYQ1795" s="62">
        <v>53131609</v>
      </c>
      <c r="GYR1795" s="62">
        <v>53131609</v>
      </c>
      <c r="GYS1795" s="62">
        <v>53131609</v>
      </c>
      <c r="GYT1795" s="62">
        <v>53131609</v>
      </c>
      <c r="GYU1795" s="62">
        <v>53131609</v>
      </c>
      <c r="GYV1795" s="62">
        <v>53131609</v>
      </c>
      <c r="GYW1795" s="62">
        <v>53131609</v>
      </c>
      <c r="GYX1795" s="62">
        <v>53131609</v>
      </c>
      <c r="GYY1795" s="62">
        <v>53131609</v>
      </c>
      <c r="GYZ1795" s="62">
        <v>53131609</v>
      </c>
      <c r="GZA1795" s="62">
        <v>53131609</v>
      </c>
      <c r="GZB1795" s="62">
        <v>53131609</v>
      </c>
      <c r="GZC1795" s="62">
        <v>53131609</v>
      </c>
      <c r="GZD1795" s="62">
        <v>53131609</v>
      </c>
      <c r="GZE1795" s="62">
        <v>53131609</v>
      </c>
      <c r="GZF1795" s="62">
        <v>53131609</v>
      </c>
      <c r="GZG1795" s="62">
        <v>53131609</v>
      </c>
      <c r="GZH1795" s="62">
        <v>53131609</v>
      </c>
      <c r="GZI1795" s="62">
        <v>53131609</v>
      </c>
      <c r="GZJ1795" s="62">
        <v>53131609</v>
      </c>
      <c r="GZK1795" s="62">
        <v>53131609</v>
      </c>
      <c r="GZL1795" s="62">
        <v>53131609</v>
      </c>
      <c r="GZM1795" s="62">
        <v>53131609</v>
      </c>
      <c r="GZN1795" s="62">
        <v>53131609</v>
      </c>
      <c r="GZO1795" s="62">
        <v>53131609</v>
      </c>
      <c r="GZP1795" s="62">
        <v>53131609</v>
      </c>
      <c r="GZQ1795" s="62">
        <v>53131609</v>
      </c>
      <c r="GZR1795" s="62">
        <v>53131609</v>
      </c>
      <c r="GZS1795" s="62">
        <v>53131609</v>
      </c>
      <c r="GZT1795" s="62">
        <v>53131609</v>
      </c>
      <c r="GZU1795" s="62">
        <v>53131609</v>
      </c>
      <c r="GZV1795" s="62">
        <v>53131609</v>
      </c>
      <c r="GZW1795" s="62">
        <v>53131609</v>
      </c>
      <c r="GZX1795" s="62">
        <v>53131609</v>
      </c>
      <c r="GZY1795" s="62">
        <v>53131609</v>
      </c>
      <c r="GZZ1795" s="62">
        <v>53131609</v>
      </c>
      <c r="HAA1795" s="62">
        <v>53131609</v>
      </c>
      <c r="HAB1795" s="62">
        <v>53131609</v>
      </c>
      <c r="HAC1795" s="62">
        <v>53131609</v>
      </c>
      <c r="HAD1795" s="62">
        <v>53131609</v>
      </c>
      <c r="HAE1795" s="62">
        <v>53131609</v>
      </c>
      <c r="HAF1795" s="62">
        <v>53131609</v>
      </c>
      <c r="HAG1795" s="62">
        <v>53131609</v>
      </c>
      <c r="HAH1795" s="62">
        <v>53131609</v>
      </c>
      <c r="HAI1795" s="62">
        <v>53131609</v>
      </c>
      <c r="HAJ1795" s="62">
        <v>53131609</v>
      </c>
      <c r="HAK1795" s="62">
        <v>53131609</v>
      </c>
      <c r="HAL1795" s="62">
        <v>53131609</v>
      </c>
      <c r="HAM1795" s="62">
        <v>53131609</v>
      </c>
      <c r="HAN1795" s="62">
        <v>53131609</v>
      </c>
      <c r="HAO1795" s="62">
        <v>53131609</v>
      </c>
      <c r="HAP1795" s="62">
        <v>53131609</v>
      </c>
      <c r="HAQ1795" s="62">
        <v>53131609</v>
      </c>
      <c r="HAR1795" s="62">
        <v>53131609</v>
      </c>
      <c r="HAS1795" s="62">
        <v>53131609</v>
      </c>
      <c r="HAT1795" s="62">
        <v>53131609</v>
      </c>
      <c r="HAU1795" s="62">
        <v>53131609</v>
      </c>
      <c r="HAV1795" s="62">
        <v>53131609</v>
      </c>
      <c r="HAW1795" s="62">
        <v>53131609</v>
      </c>
      <c r="HAX1795" s="62">
        <v>53131609</v>
      </c>
      <c r="HAY1795" s="62">
        <v>53131609</v>
      </c>
      <c r="HAZ1795" s="62">
        <v>53131609</v>
      </c>
      <c r="HBA1795" s="62">
        <v>53131609</v>
      </c>
      <c r="HBB1795" s="62">
        <v>53131609</v>
      </c>
      <c r="HBC1795" s="62">
        <v>53131609</v>
      </c>
      <c r="HBD1795" s="62">
        <v>53131609</v>
      </c>
      <c r="HBE1795" s="62">
        <v>53131609</v>
      </c>
      <c r="HBF1795" s="62">
        <v>53131609</v>
      </c>
      <c r="HBG1795" s="62">
        <v>53131609</v>
      </c>
      <c r="HBH1795" s="62">
        <v>53131609</v>
      </c>
      <c r="HBI1795" s="62">
        <v>53131609</v>
      </c>
      <c r="HBJ1795" s="62">
        <v>53131609</v>
      </c>
      <c r="HBK1795" s="62">
        <v>53131609</v>
      </c>
      <c r="HBL1795" s="62">
        <v>53131609</v>
      </c>
      <c r="HBM1795" s="62">
        <v>53131609</v>
      </c>
      <c r="HBN1795" s="62">
        <v>53131609</v>
      </c>
      <c r="HBO1795" s="62">
        <v>53131609</v>
      </c>
      <c r="HBP1795" s="62">
        <v>53131609</v>
      </c>
      <c r="HBQ1795" s="62">
        <v>53131609</v>
      </c>
      <c r="HBR1795" s="62">
        <v>53131609</v>
      </c>
      <c r="HBS1795" s="62">
        <v>53131609</v>
      </c>
      <c r="HBT1795" s="62">
        <v>53131609</v>
      </c>
      <c r="HBU1795" s="62">
        <v>53131609</v>
      </c>
      <c r="HBV1795" s="62">
        <v>53131609</v>
      </c>
      <c r="HBW1795" s="62">
        <v>53131609</v>
      </c>
      <c r="HBX1795" s="62">
        <v>53131609</v>
      </c>
      <c r="HBY1795" s="62">
        <v>53131609</v>
      </c>
      <c r="HBZ1795" s="62">
        <v>53131609</v>
      </c>
      <c r="HCA1795" s="62">
        <v>53131609</v>
      </c>
      <c r="HCB1795" s="62">
        <v>53131609</v>
      </c>
      <c r="HCC1795" s="62">
        <v>53131609</v>
      </c>
      <c r="HCD1795" s="62">
        <v>53131609</v>
      </c>
      <c r="HCE1795" s="62">
        <v>53131609</v>
      </c>
      <c r="HCF1795" s="62">
        <v>53131609</v>
      </c>
      <c r="HCG1795" s="62">
        <v>53131609</v>
      </c>
      <c r="HCH1795" s="62">
        <v>53131609</v>
      </c>
      <c r="HCI1795" s="62">
        <v>53131609</v>
      </c>
      <c r="HCJ1795" s="62">
        <v>53131609</v>
      </c>
      <c r="HCK1795" s="62">
        <v>53131609</v>
      </c>
      <c r="HCL1795" s="62">
        <v>53131609</v>
      </c>
      <c r="HCM1795" s="62">
        <v>53131609</v>
      </c>
      <c r="HCN1795" s="62">
        <v>53131609</v>
      </c>
      <c r="HCO1795" s="62">
        <v>53131609</v>
      </c>
      <c r="HCP1795" s="62">
        <v>53131609</v>
      </c>
      <c r="HCQ1795" s="62">
        <v>53131609</v>
      </c>
      <c r="HCR1795" s="62">
        <v>53131609</v>
      </c>
      <c r="HCS1795" s="62">
        <v>53131609</v>
      </c>
      <c r="HCT1795" s="62">
        <v>53131609</v>
      </c>
      <c r="HCU1795" s="62">
        <v>53131609</v>
      </c>
      <c r="HCV1795" s="62">
        <v>53131609</v>
      </c>
      <c r="HCW1795" s="62">
        <v>53131609</v>
      </c>
      <c r="HCX1795" s="62">
        <v>53131609</v>
      </c>
      <c r="HCY1795" s="62">
        <v>53131609</v>
      </c>
      <c r="HCZ1795" s="62">
        <v>53131609</v>
      </c>
      <c r="HDA1795" s="62">
        <v>53131609</v>
      </c>
      <c r="HDB1795" s="62">
        <v>53131609</v>
      </c>
      <c r="HDC1795" s="62">
        <v>53131609</v>
      </c>
      <c r="HDD1795" s="62">
        <v>53131609</v>
      </c>
      <c r="HDE1795" s="62">
        <v>53131609</v>
      </c>
      <c r="HDF1795" s="62">
        <v>53131609</v>
      </c>
      <c r="HDG1795" s="62">
        <v>53131609</v>
      </c>
      <c r="HDH1795" s="62">
        <v>53131609</v>
      </c>
      <c r="HDI1795" s="62">
        <v>53131609</v>
      </c>
      <c r="HDJ1795" s="62">
        <v>53131609</v>
      </c>
      <c r="HDK1795" s="62">
        <v>53131609</v>
      </c>
      <c r="HDL1795" s="62">
        <v>53131609</v>
      </c>
      <c r="HDM1795" s="62">
        <v>53131609</v>
      </c>
      <c r="HDN1795" s="62">
        <v>53131609</v>
      </c>
      <c r="HDO1795" s="62">
        <v>53131609</v>
      </c>
      <c r="HDP1795" s="62">
        <v>53131609</v>
      </c>
      <c r="HDQ1795" s="62">
        <v>53131609</v>
      </c>
      <c r="HDR1795" s="62">
        <v>53131609</v>
      </c>
      <c r="HDS1795" s="62">
        <v>53131609</v>
      </c>
      <c r="HDT1795" s="62">
        <v>53131609</v>
      </c>
      <c r="HDU1795" s="62">
        <v>53131609</v>
      </c>
      <c r="HDV1795" s="62">
        <v>53131609</v>
      </c>
      <c r="HDW1795" s="62">
        <v>53131609</v>
      </c>
      <c r="HDX1795" s="62">
        <v>53131609</v>
      </c>
      <c r="HDY1795" s="62">
        <v>53131609</v>
      </c>
      <c r="HDZ1795" s="62">
        <v>53131609</v>
      </c>
      <c r="HEA1795" s="62">
        <v>53131609</v>
      </c>
      <c r="HEB1795" s="62">
        <v>53131609</v>
      </c>
      <c r="HEC1795" s="62">
        <v>53131609</v>
      </c>
      <c r="HED1795" s="62">
        <v>53131609</v>
      </c>
      <c r="HEE1795" s="62">
        <v>53131609</v>
      </c>
      <c r="HEF1795" s="62">
        <v>53131609</v>
      </c>
      <c r="HEG1795" s="62">
        <v>53131609</v>
      </c>
      <c r="HEH1795" s="62">
        <v>53131609</v>
      </c>
      <c r="HEI1795" s="62">
        <v>53131609</v>
      </c>
      <c r="HEJ1795" s="62">
        <v>53131609</v>
      </c>
      <c r="HEK1795" s="62">
        <v>53131609</v>
      </c>
      <c r="HEL1795" s="62">
        <v>53131609</v>
      </c>
      <c r="HEM1795" s="62">
        <v>53131609</v>
      </c>
      <c r="HEN1795" s="62">
        <v>53131609</v>
      </c>
      <c r="HEO1795" s="62">
        <v>53131609</v>
      </c>
      <c r="HEP1795" s="62">
        <v>53131609</v>
      </c>
      <c r="HEQ1795" s="62">
        <v>53131609</v>
      </c>
      <c r="HER1795" s="62">
        <v>53131609</v>
      </c>
      <c r="HES1795" s="62">
        <v>53131609</v>
      </c>
      <c r="HET1795" s="62">
        <v>53131609</v>
      </c>
      <c r="HEU1795" s="62">
        <v>53131609</v>
      </c>
      <c r="HEV1795" s="62">
        <v>53131609</v>
      </c>
      <c r="HEW1795" s="62">
        <v>53131609</v>
      </c>
      <c r="HEX1795" s="62">
        <v>53131609</v>
      </c>
      <c r="HEY1795" s="62">
        <v>53131609</v>
      </c>
      <c r="HEZ1795" s="62">
        <v>53131609</v>
      </c>
      <c r="HFA1795" s="62">
        <v>53131609</v>
      </c>
      <c r="HFB1795" s="62">
        <v>53131609</v>
      </c>
      <c r="HFC1795" s="62">
        <v>53131609</v>
      </c>
      <c r="HFD1795" s="62">
        <v>53131609</v>
      </c>
      <c r="HFE1795" s="62">
        <v>53131609</v>
      </c>
      <c r="HFF1795" s="62">
        <v>53131609</v>
      </c>
      <c r="HFG1795" s="62">
        <v>53131609</v>
      </c>
      <c r="HFH1795" s="62">
        <v>53131609</v>
      </c>
      <c r="HFI1795" s="62">
        <v>53131609</v>
      </c>
      <c r="HFJ1795" s="62">
        <v>53131609</v>
      </c>
      <c r="HFK1795" s="62">
        <v>53131609</v>
      </c>
      <c r="HFL1795" s="62">
        <v>53131609</v>
      </c>
      <c r="HFM1795" s="62">
        <v>53131609</v>
      </c>
      <c r="HFN1795" s="62">
        <v>53131609</v>
      </c>
      <c r="HFO1795" s="62">
        <v>53131609</v>
      </c>
      <c r="HFP1795" s="62">
        <v>53131609</v>
      </c>
      <c r="HFQ1795" s="62">
        <v>53131609</v>
      </c>
      <c r="HFR1795" s="62">
        <v>53131609</v>
      </c>
      <c r="HFS1795" s="62">
        <v>53131609</v>
      </c>
      <c r="HFT1795" s="62">
        <v>53131609</v>
      </c>
      <c r="HFU1795" s="62">
        <v>53131609</v>
      </c>
      <c r="HFV1795" s="62">
        <v>53131609</v>
      </c>
      <c r="HFW1795" s="62">
        <v>53131609</v>
      </c>
      <c r="HFX1795" s="62">
        <v>53131609</v>
      </c>
      <c r="HFY1795" s="62">
        <v>53131609</v>
      </c>
      <c r="HFZ1795" s="62">
        <v>53131609</v>
      </c>
      <c r="HGA1795" s="62">
        <v>53131609</v>
      </c>
      <c r="HGB1795" s="62">
        <v>53131609</v>
      </c>
      <c r="HGC1795" s="62">
        <v>53131609</v>
      </c>
      <c r="HGD1795" s="62">
        <v>53131609</v>
      </c>
      <c r="HGE1795" s="62">
        <v>53131609</v>
      </c>
      <c r="HGF1795" s="62">
        <v>53131609</v>
      </c>
      <c r="HGG1795" s="62">
        <v>53131609</v>
      </c>
      <c r="HGH1795" s="62">
        <v>53131609</v>
      </c>
      <c r="HGI1795" s="62">
        <v>53131609</v>
      </c>
      <c r="HGJ1795" s="62">
        <v>53131609</v>
      </c>
      <c r="HGK1795" s="62">
        <v>53131609</v>
      </c>
      <c r="HGL1795" s="62">
        <v>53131609</v>
      </c>
      <c r="HGM1795" s="62">
        <v>53131609</v>
      </c>
      <c r="HGN1795" s="62">
        <v>53131609</v>
      </c>
      <c r="HGO1795" s="62">
        <v>53131609</v>
      </c>
      <c r="HGP1795" s="62">
        <v>53131609</v>
      </c>
      <c r="HGQ1795" s="62">
        <v>53131609</v>
      </c>
      <c r="HGR1795" s="62">
        <v>53131609</v>
      </c>
      <c r="HGS1795" s="62">
        <v>53131609</v>
      </c>
      <c r="HGT1795" s="62">
        <v>53131609</v>
      </c>
      <c r="HGU1795" s="62">
        <v>53131609</v>
      </c>
      <c r="HGV1795" s="62">
        <v>53131609</v>
      </c>
      <c r="HGW1795" s="62">
        <v>53131609</v>
      </c>
      <c r="HGX1795" s="62">
        <v>53131609</v>
      </c>
      <c r="HGY1795" s="62">
        <v>53131609</v>
      </c>
      <c r="HGZ1795" s="62">
        <v>53131609</v>
      </c>
      <c r="HHA1795" s="62">
        <v>53131609</v>
      </c>
      <c r="HHB1795" s="62">
        <v>53131609</v>
      </c>
      <c r="HHC1795" s="62">
        <v>53131609</v>
      </c>
      <c r="HHD1795" s="62">
        <v>53131609</v>
      </c>
      <c r="HHE1795" s="62">
        <v>53131609</v>
      </c>
      <c r="HHF1795" s="62">
        <v>53131609</v>
      </c>
      <c r="HHG1795" s="62">
        <v>53131609</v>
      </c>
      <c r="HHH1795" s="62">
        <v>53131609</v>
      </c>
      <c r="HHI1795" s="62">
        <v>53131609</v>
      </c>
      <c r="HHJ1795" s="62">
        <v>53131609</v>
      </c>
      <c r="HHK1795" s="62">
        <v>53131609</v>
      </c>
      <c r="HHL1795" s="62">
        <v>53131609</v>
      </c>
      <c r="HHM1795" s="62">
        <v>53131609</v>
      </c>
      <c r="HHN1795" s="62">
        <v>53131609</v>
      </c>
      <c r="HHO1795" s="62">
        <v>53131609</v>
      </c>
      <c r="HHP1795" s="62">
        <v>53131609</v>
      </c>
      <c r="HHQ1795" s="62">
        <v>53131609</v>
      </c>
      <c r="HHR1795" s="62">
        <v>53131609</v>
      </c>
      <c r="HHS1795" s="62">
        <v>53131609</v>
      </c>
      <c r="HHT1795" s="62">
        <v>53131609</v>
      </c>
      <c r="HHU1795" s="62">
        <v>53131609</v>
      </c>
      <c r="HHV1795" s="62">
        <v>53131609</v>
      </c>
      <c r="HHW1795" s="62">
        <v>53131609</v>
      </c>
      <c r="HHX1795" s="62">
        <v>53131609</v>
      </c>
      <c r="HHY1795" s="62">
        <v>53131609</v>
      </c>
      <c r="HHZ1795" s="62">
        <v>53131609</v>
      </c>
      <c r="HIA1795" s="62">
        <v>53131609</v>
      </c>
      <c r="HIB1795" s="62">
        <v>53131609</v>
      </c>
      <c r="HIC1795" s="62">
        <v>53131609</v>
      </c>
      <c r="HID1795" s="62">
        <v>53131609</v>
      </c>
      <c r="HIE1795" s="62">
        <v>53131609</v>
      </c>
      <c r="HIF1795" s="62">
        <v>53131609</v>
      </c>
      <c r="HIG1795" s="62">
        <v>53131609</v>
      </c>
      <c r="HIH1795" s="62">
        <v>53131609</v>
      </c>
      <c r="HII1795" s="62">
        <v>53131609</v>
      </c>
      <c r="HIJ1795" s="62">
        <v>53131609</v>
      </c>
      <c r="HIK1795" s="62">
        <v>53131609</v>
      </c>
      <c r="HIL1795" s="62">
        <v>53131609</v>
      </c>
      <c r="HIM1795" s="62">
        <v>53131609</v>
      </c>
      <c r="HIN1795" s="62">
        <v>53131609</v>
      </c>
      <c r="HIO1795" s="62">
        <v>53131609</v>
      </c>
      <c r="HIP1795" s="62">
        <v>53131609</v>
      </c>
      <c r="HIQ1795" s="62">
        <v>53131609</v>
      </c>
      <c r="HIR1795" s="62">
        <v>53131609</v>
      </c>
      <c r="HIS1795" s="62">
        <v>53131609</v>
      </c>
      <c r="HIT1795" s="62">
        <v>53131609</v>
      </c>
      <c r="HIU1795" s="62">
        <v>53131609</v>
      </c>
      <c r="HIV1795" s="62">
        <v>53131609</v>
      </c>
      <c r="HIW1795" s="62">
        <v>53131609</v>
      </c>
      <c r="HIX1795" s="62">
        <v>53131609</v>
      </c>
      <c r="HIY1795" s="62">
        <v>53131609</v>
      </c>
      <c r="HIZ1795" s="62">
        <v>53131609</v>
      </c>
      <c r="HJA1795" s="62">
        <v>53131609</v>
      </c>
      <c r="HJB1795" s="62">
        <v>53131609</v>
      </c>
      <c r="HJC1795" s="62">
        <v>53131609</v>
      </c>
      <c r="HJD1795" s="62">
        <v>53131609</v>
      </c>
      <c r="HJE1795" s="62">
        <v>53131609</v>
      </c>
      <c r="HJF1795" s="62">
        <v>53131609</v>
      </c>
      <c r="HJG1795" s="62">
        <v>53131609</v>
      </c>
      <c r="HJH1795" s="62">
        <v>53131609</v>
      </c>
      <c r="HJI1795" s="62">
        <v>53131609</v>
      </c>
      <c r="HJJ1795" s="62">
        <v>53131609</v>
      </c>
      <c r="HJK1795" s="62">
        <v>53131609</v>
      </c>
      <c r="HJL1795" s="62">
        <v>53131609</v>
      </c>
      <c r="HJM1795" s="62">
        <v>53131609</v>
      </c>
      <c r="HJN1795" s="62">
        <v>53131609</v>
      </c>
      <c r="HJO1795" s="62">
        <v>53131609</v>
      </c>
      <c r="HJP1795" s="62">
        <v>53131609</v>
      </c>
      <c r="HJQ1795" s="62">
        <v>53131609</v>
      </c>
      <c r="HJR1795" s="62">
        <v>53131609</v>
      </c>
      <c r="HJS1795" s="62">
        <v>53131609</v>
      </c>
      <c r="HJT1795" s="62">
        <v>53131609</v>
      </c>
      <c r="HJU1795" s="62">
        <v>53131609</v>
      </c>
      <c r="HJV1795" s="62">
        <v>53131609</v>
      </c>
      <c r="HJW1795" s="62">
        <v>53131609</v>
      </c>
      <c r="HJX1795" s="62">
        <v>53131609</v>
      </c>
      <c r="HJY1795" s="62">
        <v>53131609</v>
      </c>
      <c r="HJZ1795" s="62">
        <v>53131609</v>
      </c>
      <c r="HKA1795" s="62">
        <v>53131609</v>
      </c>
      <c r="HKB1795" s="62">
        <v>53131609</v>
      </c>
      <c r="HKC1795" s="62">
        <v>53131609</v>
      </c>
      <c r="HKD1795" s="62">
        <v>53131609</v>
      </c>
      <c r="HKE1795" s="62">
        <v>53131609</v>
      </c>
      <c r="HKF1795" s="62">
        <v>53131609</v>
      </c>
      <c r="HKG1795" s="62">
        <v>53131609</v>
      </c>
      <c r="HKH1795" s="62">
        <v>53131609</v>
      </c>
      <c r="HKI1795" s="62">
        <v>53131609</v>
      </c>
      <c r="HKJ1795" s="62">
        <v>53131609</v>
      </c>
      <c r="HKK1795" s="62">
        <v>53131609</v>
      </c>
      <c r="HKL1795" s="62">
        <v>53131609</v>
      </c>
      <c r="HKM1795" s="62">
        <v>53131609</v>
      </c>
      <c r="HKN1795" s="62">
        <v>53131609</v>
      </c>
      <c r="HKO1795" s="62">
        <v>53131609</v>
      </c>
      <c r="HKP1795" s="62">
        <v>53131609</v>
      </c>
      <c r="HKQ1795" s="62">
        <v>53131609</v>
      </c>
      <c r="HKR1795" s="62">
        <v>53131609</v>
      </c>
      <c r="HKS1795" s="62">
        <v>53131609</v>
      </c>
      <c r="HKT1795" s="62">
        <v>53131609</v>
      </c>
      <c r="HKU1795" s="62">
        <v>53131609</v>
      </c>
      <c r="HKV1795" s="62">
        <v>53131609</v>
      </c>
      <c r="HKW1795" s="62">
        <v>53131609</v>
      </c>
      <c r="HKX1795" s="62">
        <v>53131609</v>
      </c>
      <c r="HKY1795" s="62">
        <v>53131609</v>
      </c>
      <c r="HKZ1795" s="62">
        <v>53131609</v>
      </c>
      <c r="HLA1795" s="62">
        <v>53131609</v>
      </c>
      <c r="HLB1795" s="62">
        <v>53131609</v>
      </c>
      <c r="HLC1795" s="62">
        <v>53131609</v>
      </c>
      <c r="HLD1795" s="62">
        <v>53131609</v>
      </c>
      <c r="HLE1795" s="62">
        <v>53131609</v>
      </c>
      <c r="HLF1795" s="62">
        <v>53131609</v>
      </c>
      <c r="HLG1795" s="62">
        <v>53131609</v>
      </c>
      <c r="HLH1795" s="62">
        <v>53131609</v>
      </c>
      <c r="HLI1795" s="62">
        <v>53131609</v>
      </c>
      <c r="HLJ1795" s="62">
        <v>53131609</v>
      </c>
      <c r="HLK1795" s="62">
        <v>53131609</v>
      </c>
      <c r="HLL1795" s="62">
        <v>53131609</v>
      </c>
      <c r="HLM1795" s="62">
        <v>53131609</v>
      </c>
      <c r="HLN1795" s="62">
        <v>53131609</v>
      </c>
      <c r="HLO1795" s="62">
        <v>53131609</v>
      </c>
      <c r="HLP1795" s="62">
        <v>53131609</v>
      </c>
      <c r="HLQ1795" s="62">
        <v>53131609</v>
      </c>
      <c r="HLR1795" s="62">
        <v>53131609</v>
      </c>
      <c r="HLS1795" s="62">
        <v>53131609</v>
      </c>
      <c r="HLT1795" s="62">
        <v>53131609</v>
      </c>
      <c r="HLU1795" s="62">
        <v>53131609</v>
      </c>
      <c r="HLV1795" s="62">
        <v>53131609</v>
      </c>
      <c r="HLW1795" s="62">
        <v>53131609</v>
      </c>
      <c r="HLX1795" s="62">
        <v>53131609</v>
      </c>
      <c r="HLY1795" s="62">
        <v>53131609</v>
      </c>
      <c r="HLZ1795" s="62">
        <v>53131609</v>
      </c>
      <c r="HMA1795" s="62">
        <v>53131609</v>
      </c>
      <c r="HMB1795" s="62">
        <v>53131609</v>
      </c>
      <c r="HMC1795" s="62">
        <v>53131609</v>
      </c>
      <c r="HMD1795" s="62">
        <v>53131609</v>
      </c>
      <c r="HME1795" s="62">
        <v>53131609</v>
      </c>
      <c r="HMF1795" s="62">
        <v>53131609</v>
      </c>
      <c r="HMG1795" s="62">
        <v>53131609</v>
      </c>
      <c r="HMH1795" s="62">
        <v>53131609</v>
      </c>
      <c r="HMI1795" s="62">
        <v>53131609</v>
      </c>
      <c r="HMJ1795" s="62">
        <v>53131609</v>
      </c>
      <c r="HMK1795" s="62">
        <v>53131609</v>
      </c>
      <c r="HML1795" s="62">
        <v>53131609</v>
      </c>
      <c r="HMM1795" s="62">
        <v>53131609</v>
      </c>
      <c r="HMN1795" s="62">
        <v>53131609</v>
      </c>
      <c r="HMO1795" s="62">
        <v>53131609</v>
      </c>
      <c r="HMP1795" s="62">
        <v>53131609</v>
      </c>
      <c r="HMQ1795" s="62">
        <v>53131609</v>
      </c>
      <c r="HMR1795" s="62">
        <v>53131609</v>
      </c>
      <c r="HMS1795" s="62">
        <v>53131609</v>
      </c>
      <c r="HMT1795" s="62">
        <v>53131609</v>
      </c>
      <c r="HMU1795" s="62">
        <v>53131609</v>
      </c>
      <c r="HMV1795" s="62">
        <v>53131609</v>
      </c>
      <c r="HMW1795" s="62">
        <v>53131609</v>
      </c>
      <c r="HMX1795" s="62">
        <v>53131609</v>
      </c>
      <c r="HMY1795" s="62">
        <v>53131609</v>
      </c>
      <c r="HMZ1795" s="62">
        <v>53131609</v>
      </c>
      <c r="HNA1795" s="62">
        <v>53131609</v>
      </c>
      <c r="HNB1795" s="62">
        <v>53131609</v>
      </c>
      <c r="HNC1795" s="62">
        <v>53131609</v>
      </c>
      <c r="HND1795" s="62">
        <v>53131609</v>
      </c>
      <c r="HNE1795" s="62">
        <v>53131609</v>
      </c>
      <c r="HNF1795" s="62">
        <v>53131609</v>
      </c>
      <c r="HNG1795" s="62">
        <v>53131609</v>
      </c>
      <c r="HNH1795" s="62">
        <v>53131609</v>
      </c>
      <c r="HNI1795" s="62">
        <v>53131609</v>
      </c>
      <c r="HNJ1795" s="62">
        <v>53131609</v>
      </c>
      <c r="HNK1795" s="62">
        <v>53131609</v>
      </c>
      <c r="HNL1795" s="62">
        <v>53131609</v>
      </c>
      <c r="HNM1795" s="62">
        <v>53131609</v>
      </c>
      <c r="HNN1795" s="62">
        <v>53131609</v>
      </c>
      <c r="HNO1795" s="62">
        <v>53131609</v>
      </c>
      <c r="HNP1795" s="62">
        <v>53131609</v>
      </c>
      <c r="HNQ1795" s="62">
        <v>53131609</v>
      </c>
      <c r="HNR1795" s="62">
        <v>53131609</v>
      </c>
      <c r="HNS1795" s="62">
        <v>53131609</v>
      </c>
      <c r="HNT1795" s="62">
        <v>53131609</v>
      </c>
      <c r="HNU1795" s="62">
        <v>53131609</v>
      </c>
      <c r="HNV1795" s="62">
        <v>53131609</v>
      </c>
      <c r="HNW1795" s="62">
        <v>53131609</v>
      </c>
      <c r="HNX1795" s="62">
        <v>53131609</v>
      </c>
      <c r="HNY1795" s="62">
        <v>53131609</v>
      </c>
      <c r="HNZ1795" s="62">
        <v>53131609</v>
      </c>
      <c r="HOA1795" s="62">
        <v>53131609</v>
      </c>
      <c r="HOB1795" s="62">
        <v>53131609</v>
      </c>
      <c r="HOC1795" s="62">
        <v>53131609</v>
      </c>
      <c r="HOD1795" s="62">
        <v>53131609</v>
      </c>
      <c r="HOE1795" s="62">
        <v>53131609</v>
      </c>
      <c r="HOF1795" s="62">
        <v>53131609</v>
      </c>
      <c r="HOG1795" s="62">
        <v>53131609</v>
      </c>
      <c r="HOH1795" s="62">
        <v>53131609</v>
      </c>
      <c r="HOI1795" s="62">
        <v>53131609</v>
      </c>
      <c r="HOJ1795" s="62">
        <v>53131609</v>
      </c>
      <c r="HOK1795" s="62">
        <v>53131609</v>
      </c>
      <c r="HOL1795" s="62">
        <v>53131609</v>
      </c>
      <c r="HOM1795" s="62">
        <v>53131609</v>
      </c>
      <c r="HON1795" s="62">
        <v>53131609</v>
      </c>
      <c r="HOO1795" s="62">
        <v>53131609</v>
      </c>
      <c r="HOP1795" s="62">
        <v>53131609</v>
      </c>
      <c r="HOQ1795" s="62">
        <v>53131609</v>
      </c>
      <c r="HOR1795" s="62">
        <v>53131609</v>
      </c>
      <c r="HOS1795" s="62">
        <v>53131609</v>
      </c>
      <c r="HOT1795" s="62">
        <v>53131609</v>
      </c>
      <c r="HOU1795" s="62">
        <v>53131609</v>
      </c>
      <c r="HOV1795" s="62">
        <v>53131609</v>
      </c>
      <c r="HOW1795" s="62">
        <v>53131609</v>
      </c>
      <c r="HOX1795" s="62">
        <v>53131609</v>
      </c>
      <c r="HOY1795" s="62">
        <v>53131609</v>
      </c>
      <c r="HOZ1795" s="62">
        <v>53131609</v>
      </c>
      <c r="HPA1795" s="62">
        <v>53131609</v>
      </c>
      <c r="HPB1795" s="62">
        <v>53131609</v>
      </c>
      <c r="HPC1795" s="62">
        <v>53131609</v>
      </c>
      <c r="HPD1795" s="62">
        <v>53131609</v>
      </c>
      <c r="HPE1795" s="62">
        <v>53131609</v>
      </c>
      <c r="HPF1795" s="62">
        <v>53131609</v>
      </c>
      <c r="HPG1795" s="62">
        <v>53131609</v>
      </c>
      <c r="HPH1795" s="62">
        <v>53131609</v>
      </c>
      <c r="HPI1795" s="62">
        <v>53131609</v>
      </c>
      <c r="HPJ1795" s="62">
        <v>53131609</v>
      </c>
      <c r="HPK1795" s="62">
        <v>53131609</v>
      </c>
      <c r="HPL1795" s="62">
        <v>53131609</v>
      </c>
      <c r="HPM1795" s="62">
        <v>53131609</v>
      </c>
      <c r="HPN1795" s="62">
        <v>53131609</v>
      </c>
      <c r="HPO1795" s="62">
        <v>53131609</v>
      </c>
      <c r="HPP1795" s="62">
        <v>53131609</v>
      </c>
      <c r="HPQ1795" s="62">
        <v>53131609</v>
      </c>
      <c r="HPR1795" s="62">
        <v>53131609</v>
      </c>
      <c r="HPS1795" s="62">
        <v>53131609</v>
      </c>
      <c r="HPT1795" s="62">
        <v>53131609</v>
      </c>
      <c r="HPU1795" s="62">
        <v>53131609</v>
      </c>
      <c r="HPV1795" s="62">
        <v>53131609</v>
      </c>
      <c r="HPW1795" s="62">
        <v>53131609</v>
      </c>
      <c r="HPX1795" s="62">
        <v>53131609</v>
      </c>
      <c r="HPY1795" s="62">
        <v>53131609</v>
      </c>
      <c r="HPZ1795" s="62">
        <v>53131609</v>
      </c>
      <c r="HQA1795" s="62">
        <v>53131609</v>
      </c>
      <c r="HQB1795" s="62">
        <v>53131609</v>
      </c>
      <c r="HQC1795" s="62">
        <v>53131609</v>
      </c>
      <c r="HQD1795" s="62">
        <v>53131609</v>
      </c>
      <c r="HQE1795" s="62">
        <v>53131609</v>
      </c>
      <c r="HQF1795" s="62">
        <v>53131609</v>
      </c>
      <c r="HQG1795" s="62">
        <v>53131609</v>
      </c>
      <c r="HQH1795" s="62">
        <v>53131609</v>
      </c>
      <c r="HQI1795" s="62">
        <v>53131609</v>
      </c>
      <c r="HQJ1795" s="62">
        <v>53131609</v>
      </c>
      <c r="HQK1795" s="62">
        <v>53131609</v>
      </c>
      <c r="HQL1795" s="62">
        <v>53131609</v>
      </c>
      <c r="HQM1795" s="62">
        <v>53131609</v>
      </c>
      <c r="HQN1795" s="62">
        <v>53131609</v>
      </c>
      <c r="HQO1795" s="62">
        <v>53131609</v>
      </c>
      <c r="HQP1795" s="62">
        <v>53131609</v>
      </c>
      <c r="HQQ1795" s="62">
        <v>53131609</v>
      </c>
      <c r="HQR1795" s="62">
        <v>53131609</v>
      </c>
      <c r="HQS1795" s="62">
        <v>53131609</v>
      </c>
      <c r="HQT1795" s="62">
        <v>53131609</v>
      </c>
      <c r="HQU1795" s="62">
        <v>53131609</v>
      </c>
      <c r="HQV1795" s="62">
        <v>53131609</v>
      </c>
      <c r="HQW1795" s="62">
        <v>53131609</v>
      </c>
      <c r="HQX1795" s="62">
        <v>53131609</v>
      </c>
      <c r="HQY1795" s="62">
        <v>53131609</v>
      </c>
      <c r="HQZ1795" s="62">
        <v>53131609</v>
      </c>
      <c r="HRA1795" s="62">
        <v>53131609</v>
      </c>
      <c r="HRB1795" s="62">
        <v>53131609</v>
      </c>
      <c r="HRC1795" s="62">
        <v>53131609</v>
      </c>
      <c r="HRD1795" s="62">
        <v>53131609</v>
      </c>
      <c r="HRE1795" s="62">
        <v>53131609</v>
      </c>
      <c r="HRF1795" s="62">
        <v>53131609</v>
      </c>
      <c r="HRG1795" s="62">
        <v>53131609</v>
      </c>
      <c r="HRH1795" s="62">
        <v>53131609</v>
      </c>
      <c r="HRI1795" s="62">
        <v>53131609</v>
      </c>
      <c r="HRJ1795" s="62">
        <v>53131609</v>
      </c>
      <c r="HRK1795" s="62">
        <v>53131609</v>
      </c>
      <c r="HRL1795" s="62">
        <v>53131609</v>
      </c>
      <c r="HRM1795" s="62">
        <v>53131609</v>
      </c>
      <c r="HRN1795" s="62">
        <v>53131609</v>
      </c>
      <c r="HRO1795" s="62">
        <v>53131609</v>
      </c>
      <c r="HRP1795" s="62">
        <v>53131609</v>
      </c>
      <c r="HRQ1795" s="62">
        <v>53131609</v>
      </c>
      <c r="HRR1795" s="62">
        <v>53131609</v>
      </c>
      <c r="HRS1795" s="62">
        <v>53131609</v>
      </c>
      <c r="HRT1795" s="62">
        <v>53131609</v>
      </c>
      <c r="HRU1795" s="62">
        <v>53131609</v>
      </c>
      <c r="HRV1795" s="62">
        <v>53131609</v>
      </c>
      <c r="HRW1795" s="62">
        <v>53131609</v>
      </c>
      <c r="HRX1795" s="62">
        <v>53131609</v>
      </c>
      <c r="HRY1795" s="62">
        <v>53131609</v>
      </c>
      <c r="HRZ1795" s="62">
        <v>53131609</v>
      </c>
      <c r="HSA1795" s="62">
        <v>53131609</v>
      </c>
      <c r="HSB1795" s="62">
        <v>53131609</v>
      </c>
      <c r="HSC1795" s="62">
        <v>53131609</v>
      </c>
      <c r="HSD1795" s="62">
        <v>53131609</v>
      </c>
      <c r="HSE1795" s="62">
        <v>53131609</v>
      </c>
      <c r="HSF1795" s="62">
        <v>53131609</v>
      </c>
      <c r="HSG1795" s="62">
        <v>53131609</v>
      </c>
      <c r="HSH1795" s="62">
        <v>53131609</v>
      </c>
      <c r="HSI1795" s="62">
        <v>53131609</v>
      </c>
      <c r="HSJ1795" s="62">
        <v>53131609</v>
      </c>
      <c r="HSK1795" s="62">
        <v>53131609</v>
      </c>
      <c r="HSL1795" s="62">
        <v>53131609</v>
      </c>
      <c r="HSM1795" s="62">
        <v>53131609</v>
      </c>
      <c r="HSN1795" s="62">
        <v>53131609</v>
      </c>
      <c r="HSO1795" s="62">
        <v>53131609</v>
      </c>
      <c r="HSP1795" s="62">
        <v>53131609</v>
      </c>
      <c r="HSQ1795" s="62">
        <v>53131609</v>
      </c>
      <c r="HSR1795" s="62">
        <v>53131609</v>
      </c>
      <c r="HSS1795" s="62">
        <v>53131609</v>
      </c>
      <c r="HST1795" s="62">
        <v>53131609</v>
      </c>
      <c r="HSU1795" s="62">
        <v>53131609</v>
      </c>
      <c r="HSV1795" s="62">
        <v>53131609</v>
      </c>
      <c r="HSW1795" s="62">
        <v>53131609</v>
      </c>
      <c r="HSX1795" s="62">
        <v>53131609</v>
      </c>
      <c r="HSY1795" s="62">
        <v>53131609</v>
      </c>
      <c r="HSZ1795" s="62">
        <v>53131609</v>
      </c>
      <c r="HTA1795" s="62">
        <v>53131609</v>
      </c>
      <c r="HTB1795" s="62">
        <v>53131609</v>
      </c>
      <c r="HTC1795" s="62">
        <v>53131609</v>
      </c>
      <c r="HTD1795" s="62">
        <v>53131609</v>
      </c>
      <c r="HTE1795" s="62">
        <v>53131609</v>
      </c>
      <c r="HTF1795" s="62">
        <v>53131609</v>
      </c>
      <c r="HTG1795" s="62">
        <v>53131609</v>
      </c>
      <c r="HTH1795" s="62">
        <v>53131609</v>
      </c>
      <c r="HTI1795" s="62">
        <v>53131609</v>
      </c>
      <c r="HTJ1795" s="62">
        <v>53131609</v>
      </c>
      <c r="HTK1795" s="62">
        <v>53131609</v>
      </c>
      <c r="HTL1795" s="62">
        <v>53131609</v>
      </c>
      <c r="HTM1795" s="62">
        <v>53131609</v>
      </c>
      <c r="HTN1795" s="62">
        <v>53131609</v>
      </c>
      <c r="HTO1795" s="62">
        <v>53131609</v>
      </c>
      <c r="HTP1795" s="62">
        <v>53131609</v>
      </c>
      <c r="HTQ1795" s="62">
        <v>53131609</v>
      </c>
      <c r="HTR1795" s="62">
        <v>53131609</v>
      </c>
      <c r="HTS1795" s="62">
        <v>53131609</v>
      </c>
      <c r="HTT1795" s="62">
        <v>53131609</v>
      </c>
      <c r="HTU1795" s="62">
        <v>53131609</v>
      </c>
      <c r="HTV1795" s="62">
        <v>53131609</v>
      </c>
      <c r="HTW1795" s="62">
        <v>53131609</v>
      </c>
      <c r="HTX1795" s="62">
        <v>53131609</v>
      </c>
      <c r="HTY1795" s="62">
        <v>53131609</v>
      </c>
      <c r="HTZ1795" s="62">
        <v>53131609</v>
      </c>
      <c r="HUA1795" s="62">
        <v>53131609</v>
      </c>
      <c r="HUB1795" s="62">
        <v>53131609</v>
      </c>
      <c r="HUC1795" s="62">
        <v>53131609</v>
      </c>
      <c r="HUD1795" s="62">
        <v>53131609</v>
      </c>
      <c r="HUE1795" s="62">
        <v>53131609</v>
      </c>
      <c r="HUF1795" s="62">
        <v>53131609</v>
      </c>
      <c r="HUG1795" s="62">
        <v>53131609</v>
      </c>
      <c r="HUH1795" s="62">
        <v>53131609</v>
      </c>
      <c r="HUI1795" s="62">
        <v>53131609</v>
      </c>
      <c r="HUJ1795" s="62">
        <v>53131609</v>
      </c>
      <c r="HUK1795" s="62">
        <v>53131609</v>
      </c>
      <c r="HUL1795" s="62">
        <v>53131609</v>
      </c>
      <c r="HUM1795" s="62">
        <v>53131609</v>
      </c>
      <c r="HUN1795" s="62">
        <v>53131609</v>
      </c>
      <c r="HUO1795" s="62">
        <v>53131609</v>
      </c>
      <c r="HUP1795" s="62">
        <v>53131609</v>
      </c>
      <c r="HUQ1795" s="62">
        <v>53131609</v>
      </c>
      <c r="HUR1795" s="62">
        <v>53131609</v>
      </c>
      <c r="HUS1795" s="62">
        <v>53131609</v>
      </c>
      <c r="HUT1795" s="62">
        <v>53131609</v>
      </c>
      <c r="HUU1795" s="62">
        <v>53131609</v>
      </c>
      <c r="HUV1795" s="62">
        <v>53131609</v>
      </c>
      <c r="HUW1795" s="62">
        <v>53131609</v>
      </c>
      <c r="HUX1795" s="62">
        <v>53131609</v>
      </c>
      <c r="HUY1795" s="62">
        <v>53131609</v>
      </c>
      <c r="HUZ1795" s="62">
        <v>53131609</v>
      </c>
      <c r="HVA1795" s="62">
        <v>53131609</v>
      </c>
      <c r="HVB1795" s="62">
        <v>53131609</v>
      </c>
      <c r="HVC1795" s="62">
        <v>53131609</v>
      </c>
      <c r="HVD1795" s="62">
        <v>53131609</v>
      </c>
      <c r="HVE1795" s="62">
        <v>53131609</v>
      </c>
      <c r="HVF1795" s="62">
        <v>53131609</v>
      </c>
      <c r="HVG1795" s="62">
        <v>53131609</v>
      </c>
      <c r="HVH1795" s="62">
        <v>53131609</v>
      </c>
      <c r="HVI1795" s="62">
        <v>53131609</v>
      </c>
      <c r="HVJ1795" s="62">
        <v>53131609</v>
      </c>
      <c r="HVK1795" s="62">
        <v>53131609</v>
      </c>
      <c r="HVL1795" s="62">
        <v>53131609</v>
      </c>
      <c r="HVM1795" s="62">
        <v>53131609</v>
      </c>
      <c r="HVN1795" s="62">
        <v>53131609</v>
      </c>
      <c r="HVO1795" s="62">
        <v>53131609</v>
      </c>
      <c r="HVP1795" s="62">
        <v>53131609</v>
      </c>
      <c r="HVQ1795" s="62">
        <v>53131609</v>
      </c>
      <c r="HVR1795" s="62">
        <v>53131609</v>
      </c>
      <c r="HVS1795" s="62">
        <v>53131609</v>
      </c>
      <c r="HVT1795" s="62">
        <v>53131609</v>
      </c>
      <c r="HVU1795" s="62">
        <v>53131609</v>
      </c>
      <c r="HVV1795" s="62">
        <v>53131609</v>
      </c>
      <c r="HVW1795" s="62">
        <v>53131609</v>
      </c>
      <c r="HVX1795" s="62">
        <v>53131609</v>
      </c>
      <c r="HVY1795" s="62">
        <v>53131609</v>
      </c>
      <c r="HVZ1795" s="62">
        <v>53131609</v>
      </c>
      <c r="HWA1795" s="62">
        <v>53131609</v>
      </c>
      <c r="HWB1795" s="62">
        <v>53131609</v>
      </c>
      <c r="HWC1795" s="62">
        <v>53131609</v>
      </c>
      <c r="HWD1795" s="62">
        <v>53131609</v>
      </c>
      <c r="HWE1795" s="62">
        <v>53131609</v>
      </c>
      <c r="HWF1795" s="62">
        <v>53131609</v>
      </c>
      <c r="HWG1795" s="62">
        <v>53131609</v>
      </c>
      <c r="HWH1795" s="62">
        <v>53131609</v>
      </c>
      <c r="HWI1795" s="62">
        <v>53131609</v>
      </c>
      <c r="HWJ1795" s="62">
        <v>53131609</v>
      </c>
      <c r="HWK1795" s="62">
        <v>53131609</v>
      </c>
      <c r="HWL1795" s="62">
        <v>53131609</v>
      </c>
      <c r="HWM1795" s="62">
        <v>53131609</v>
      </c>
      <c r="HWN1795" s="62">
        <v>53131609</v>
      </c>
      <c r="HWO1795" s="62">
        <v>53131609</v>
      </c>
      <c r="HWP1795" s="62">
        <v>53131609</v>
      </c>
      <c r="HWQ1795" s="62">
        <v>53131609</v>
      </c>
      <c r="HWR1795" s="62">
        <v>53131609</v>
      </c>
      <c r="HWS1795" s="62">
        <v>53131609</v>
      </c>
      <c r="HWT1795" s="62">
        <v>53131609</v>
      </c>
      <c r="HWU1795" s="62">
        <v>53131609</v>
      </c>
      <c r="HWV1795" s="62">
        <v>53131609</v>
      </c>
      <c r="HWW1795" s="62">
        <v>53131609</v>
      </c>
      <c r="HWX1795" s="62">
        <v>53131609</v>
      </c>
      <c r="HWY1795" s="62">
        <v>53131609</v>
      </c>
      <c r="HWZ1795" s="62">
        <v>53131609</v>
      </c>
      <c r="HXA1795" s="62">
        <v>53131609</v>
      </c>
      <c r="HXB1795" s="62">
        <v>53131609</v>
      </c>
      <c r="HXC1795" s="62">
        <v>53131609</v>
      </c>
      <c r="HXD1795" s="62">
        <v>53131609</v>
      </c>
      <c r="HXE1795" s="62">
        <v>53131609</v>
      </c>
      <c r="HXF1795" s="62">
        <v>53131609</v>
      </c>
      <c r="HXG1795" s="62">
        <v>53131609</v>
      </c>
      <c r="HXH1795" s="62">
        <v>53131609</v>
      </c>
      <c r="HXI1795" s="62">
        <v>53131609</v>
      </c>
      <c r="HXJ1795" s="62">
        <v>53131609</v>
      </c>
      <c r="HXK1795" s="62">
        <v>53131609</v>
      </c>
      <c r="HXL1795" s="62">
        <v>53131609</v>
      </c>
      <c r="HXM1795" s="62">
        <v>53131609</v>
      </c>
      <c r="HXN1795" s="62">
        <v>53131609</v>
      </c>
      <c r="HXO1795" s="62">
        <v>53131609</v>
      </c>
      <c r="HXP1795" s="62">
        <v>53131609</v>
      </c>
      <c r="HXQ1795" s="62">
        <v>53131609</v>
      </c>
      <c r="HXR1795" s="62">
        <v>53131609</v>
      </c>
      <c r="HXS1795" s="62">
        <v>53131609</v>
      </c>
      <c r="HXT1795" s="62">
        <v>53131609</v>
      </c>
      <c r="HXU1795" s="62">
        <v>53131609</v>
      </c>
      <c r="HXV1795" s="62">
        <v>53131609</v>
      </c>
      <c r="HXW1795" s="62">
        <v>53131609</v>
      </c>
      <c r="HXX1795" s="62">
        <v>53131609</v>
      </c>
      <c r="HXY1795" s="62">
        <v>53131609</v>
      </c>
      <c r="HXZ1795" s="62">
        <v>53131609</v>
      </c>
      <c r="HYA1795" s="62">
        <v>53131609</v>
      </c>
      <c r="HYB1795" s="62">
        <v>53131609</v>
      </c>
      <c r="HYC1795" s="62">
        <v>53131609</v>
      </c>
      <c r="HYD1795" s="62">
        <v>53131609</v>
      </c>
      <c r="HYE1795" s="62">
        <v>53131609</v>
      </c>
      <c r="HYF1795" s="62">
        <v>53131609</v>
      </c>
      <c r="HYG1795" s="62">
        <v>53131609</v>
      </c>
      <c r="HYH1795" s="62">
        <v>53131609</v>
      </c>
      <c r="HYI1795" s="62">
        <v>53131609</v>
      </c>
      <c r="HYJ1795" s="62">
        <v>53131609</v>
      </c>
      <c r="HYK1795" s="62">
        <v>53131609</v>
      </c>
      <c r="HYL1795" s="62">
        <v>53131609</v>
      </c>
      <c r="HYM1795" s="62">
        <v>53131609</v>
      </c>
      <c r="HYN1795" s="62">
        <v>53131609</v>
      </c>
      <c r="HYO1795" s="62">
        <v>53131609</v>
      </c>
      <c r="HYP1795" s="62">
        <v>53131609</v>
      </c>
      <c r="HYQ1795" s="62">
        <v>53131609</v>
      </c>
      <c r="HYR1795" s="62">
        <v>53131609</v>
      </c>
      <c r="HYS1795" s="62">
        <v>53131609</v>
      </c>
      <c r="HYT1795" s="62">
        <v>53131609</v>
      </c>
      <c r="HYU1795" s="62">
        <v>53131609</v>
      </c>
      <c r="HYV1795" s="62">
        <v>53131609</v>
      </c>
      <c r="HYW1795" s="62">
        <v>53131609</v>
      </c>
      <c r="HYX1795" s="62">
        <v>53131609</v>
      </c>
      <c r="HYY1795" s="62">
        <v>53131609</v>
      </c>
      <c r="HYZ1795" s="62">
        <v>53131609</v>
      </c>
      <c r="HZA1795" s="62">
        <v>53131609</v>
      </c>
      <c r="HZB1795" s="62">
        <v>53131609</v>
      </c>
      <c r="HZC1795" s="62">
        <v>53131609</v>
      </c>
      <c r="HZD1795" s="62">
        <v>53131609</v>
      </c>
      <c r="HZE1795" s="62">
        <v>53131609</v>
      </c>
      <c r="HZF1795" s="62">
        <v>53131609</v>
      </c>
      <c r="HZG1795" s="62">
        <v>53131609</v>
      </c>
      <c r="HZH1795" s="62">
        <v>53131609</v>
      </c>
      <c r="HZI1795" s="62">
        <v>53131609</v>
      </c>
      <c r="HZJ1795" s="62">
        <v>53131609</v>
      </c>
      <c r="HZK1795" s="62">
        <v>53131609</v>
      </c>
      <c r="HZL1795" s="62">
        <v>53131609</v>
      </c>
      <c r="HZM1795" s="62">
        <v>53131609</v>
      </c>
      <c r="HZN1795" s="62">
        <v>53131609</v>
      </c>
      <c r="HZO1795" s="62">
        <v>53131609</v>
      </c>
      <c r="HZP1795" s="62">
        <v>53131609</v>
      </c>
      <c r="HZQ1795" s="62">
        <v>53131609</v>
      </c>
      <c r="HZR1795" s="62">
        <v>53131609</v>
      </c>
      <c r="HZS1795" s="62">
        <v>53131609</v>
      </c>
      <c r="HZT1795" s="62">
        <v>53131609</v>
      </c>
      <c r="HZU1795" s="62">
        <v>53131609</v>
      </c>
      <c r="HZV1795" s="62">
        <v>53131609</v>
      </c>
      <c r="HZW1795" s="62">
        <v>53131609</v>
      </c>
      <c r="HZX1795" s="62">
        <v>53131609</v>
      </c>
      <c r="HZY1795" s="62">
        <v>53131609</v>
      </c>
      <c r="HZZ1795" s="62">
        <v>53131609</v>
      </c>
      <c r="IAA1795" s="62">
        <v>53131609</v>
      </c>
      <c r="IAB1795" s="62">
        <v>53131609</v>
      </c>
      <c r="IAC1795" s="62">
        <v>53131609</v>
      </c>
      <c r="IAD1795" s="62">
        <v>53131609</v>
      </c>
      <c r="IAE1795" s="62">
        <v>53131609</v>
      </c>
      <c r="IAF1795" s="62">
        <v>53131609</v>
      </c>
      <c r="IAG1795" s="62">
        <v>53131609</v>
      </c>
      <c r="IAH1795" s="62">
        <v>53131609</v>
      </c>
      <c r="IAI1795" s="62">
        <v>53131609</v>
      </c>
      <c r="IAJ1795" s="62">
        <v>53131609</v>
      </c>
      <c r="IAK1795" s="62">
        <v>53131609</v>
      </c>
      <c r="IAL1795" s="62">
        <v>53131609</v>
      </c>
      <c r="IAM1795" s="62">
        <v>53131609</v>
      </c>
      <c r="IAN1795" s="62">
        <v>53131609</v>
      </c>
      <c r="IAO1795" s="62">
        <v>53131609</v>
      </c>
      <c r="IAP1795" s="62">
        <v>53131609</v>
      </c>
      <c r="IAQ1795" s="62">
        <v>53131609</v>
      </c>
      <c r="IAR1795" s="62">
        <v>53131609</v>
      </c>
      <c r="IAS1795" s="62">
        <v>53131609</v>
      </c>
      <c r="IAT1795" s="62">
        <v>53131609</v>
      </c>
      <c r="IAU1795" s="62">
        <v>53131609</v>
      </c>
      <c r="IAV1795" s="62">
        <v>53131609</v>
      </c>
      <c r="IAW1795" s="62">
        <v>53131609</v>
      </c>
      <c r="IAX1795" s="62">
        <v>53131609</v>
      </c>
      <c r="IAY1795" s="62">
        <v>53131609</v>
      </c>
      <c r="IAZ1795" s="62">
        <v>53131609</v>
      </c>
      <c r="IBA1795" s="62">
        <v>53131609</v>
      </c>
      <c r="IBB1795" s="62">
        <v>53131609</v>
      </c>
      <c r="IBC1795" s="62">
        <v>53131609</v>
      </c>
      <c r="IBD1795" s="62">
        <v>53131609</v>
      </c>
      <c r="IBE1795" s="62">
        <v>53131609</v>
      </c>
      <c r="IBF1795" s="62">
        <v>53131609</v>
      </c>
      <c r="IBG1795" s="62">
        <v>53131609</v>
      </c>
      <c r="IBH1795" s="62">
        <v>53131609</v>
      </c>
      <c r="IBI1795" s="62">
        <v>53131609</v>
      </c>
      <c r="IBJ1795" s="62">
        <v>53131609</v>
      </c>
      <c r="IBK1795" s="62">
        <v>53131609</v>
      </c>
      <c r="IBL1795" s="62">
        <v>53131609</v>
      </c>
      <c r="IBM1795" s="62">
        <v>53131609</v>
      </c>
      <c r="IBN1795" s="62">
        <v>53131609</v>
      </c>
      <c r="IBO1795" s="62">
        <v>53131609</v>
      </c>
      <c r="IBP1795" s="62">
        <v>53131609</v>
      </c>
      <c r="IBQ1795" s="62">
        <v>53131609</v>
      </c>
      <c r="IBR1795" s="62">
        <v>53131609</v>
      </c>
      <c r="IBS1795" s="62">
        <v>53131609</v>
      </c>
      <c r="IBT1795" s="62">
        <v>53131609</v>
      </c>
      <c r="IBU1795" s="62">
        <v>53131609</v>
      </c>
      <c r="IBV1795" s="62">
        <v>53131609</v>
      </c>
      <c r="IBW1795" s="62">
        <v>53131609</v>
      </c>
      <c r="IBX1795" s="62">
        <v>53131609</v>
      </c>
      <c r="IBY1795" s="62">
        <v>53131609</v>
      </c>
      <c r="IBZ1795" s="62">
        <v>53131609</v>
      </c>
      <c r="ICA1795" s="62">
        <v>53131609</v>
      </c>
      <c r="ICB1795" s="62">
        <v>53131609</v>
      </c>
      <c r="ICC1795" s="62">
        <v>53131609</v>
      </c>
      <c r="ICD1795" s="62">
        <v>53131609</v>
      </c>
      <c r="ICE1795" s="62">
        <v>53131609</v>
      </c>
      <c r="ICF1795" s="62">
        <v>53131609</v>
      </c>
      <c r="ICG1795" s="62">
        <v>53131609</v>
      </c>
      <c r="ICH1795" s="62">
        <v>53131609</v>
      </c>
      <c r="ICI1795" s="62">
        <v>53131609</v>
      </c>
      <c r="ICJ1795" s="62">
        <v>53131609</v>
      </c>
      <c r="ICK1795" s="62">
        <v>53131609</v>
      </c>
      <c r="ICL1795" s="62">
        <v>53131609</v>
      </c>
      <c r="ICM1795" s="62">
        <v>53131609</v>
      </c>
      <c r="ICN1795" s="62">
        <v>53131609</v>
      </c>
      <c r="ICO1795" s="62">
        <v>53131609</v>
      </c>
      <c r="ICP1795" s="62">
        <v>53131609</v>
      </c>
      <c r="ICQ1795" s="62">
        <v>53131609</v>
      </c>
      <c r="ICR1795" s="62">
        <v>53131609</v>
      </c>
      <c r="ICS1795" s="62">
        <v>53131609</v>
      </c>
      <c r="ICT1795" s="62">
        <v>53131609</v>
      </c>
      <c r="ICU1795" s="62">
        <v>53131609</v>
      </c>
      <c r="ICV1795" s="62">
        <v>53131609</v>
      </c>
      <c r="ICW1795" s="62">
        <v>53131609</v>
      </c>
      <c r="ICX1795" s="62">
        <v>53131609</v>
      </c>
      <c r="ICY1795" s="62">
        <v>53131609</v>
      </c>
      <c r="ICZ1795" s="62">
        <v>53131609</v>
      </c>
      <c r="IDA1795" s="62">
        <v>53131609</v>
      </c>
      <c r="IDB1795" s="62">
        <v>53131609</v>
      </c>
      <c r="IDC1795" s="62">
        <v>53131609</v>
      </c>
      <c r="IDD1795" s="62">
        <v>53131609</v>
      </c>
      <c r="IDE1795" s="62">
        <v>53131609</v>
      </c>
      <c r="IDF1795" s="62">
        <v>53131609</v>
      </c>
      <c r="IDG1795" s="62">
        <v>53131609</v>
      </c>
      <c r="IDH1795" s="62">
        <v>53131609</v>
      </c>
      <c r="IDI1795" s="62">
        <v>53131609</v>
      </c>
      <c r="IDJ1795" s="62">
        <v>53131609</v>
      </c>
      <c r="IDK1795" s="62">
        <v>53131609</v>
      </c>
      <c r="IDL1795" s="62">
        <v>53131609</v>
      </c>
      <c r="IDM1795" s="62">
        <v>53131609</v>
      </c>
      <c r="IDN1795" s="62">
        <v>53131609</v>
      </c>
      <c r="IDO1795" s="62">
        <v>53131609</v>
      </c>
      <c r="IDP1795" s="62">
        <v>53131609</v>
      </c>
      <c r="IDQ1795" s="62">
        <v>53131609</v>
      </c>
      <c r="IDR1795" s="62">
        <v>53131609</v>
      </c>
      <c r="IDS1795" s="62">
        <v>53131609</v>
      </c>
      <c r="IDT1795" s="62">
        <v>53131609</v>
      </c>
      <c r="IDU1795" s="62">
        <v>53131609</v>
      </c>
      <c r="IDV1795" s="62">
        <v>53131609</v>
      </c>
      <c r="IDW1795" s="62">
        <v>53131609</v>
      </c>
      <c r="IDX1795" s="62">
        <v>53131609</v>
      </c>
      <c r="IDY1795" s="62">
        <v>53131609</v>
      </c>
      <c r="IDZ1795" s="62">
        <v>53131609</v>
      </c>
      <c r="IEA1795" s="62">
        <v>53131609</v>
      </c>
      <c r="IEB1795" s="62">
        <v>53131609</v>
      </c>
      <c r="IEC1795" s="62">
        <v>53131609</v>
      </c>
      <c r="IED1795" s="62">
        <v>53131609</v>
      </c>
      <c r="IEE1795" s="62">
        <v>53131609</v>
      </c>
      <c r="IEF1795" s="62">
        <v>53131609</v>
      </c>
      <c r="IEG1795" s="62">
        <v>53131609</v>
      </c>
      <c r="IEH1795" s="62">
        <v>53131609</v>
      </c>
      <c r="IEI1795" s="62">
        <v>53131609</v>
      </c>
      <c r="IEJ1795" s="62">
        <v>53131609</v>
      </c>
      <c r="IEK1795" s="62">
        <v>53131609</v>
      </c>
      <c r="IEL1795" s="62">
        <v>53131609</v>
      </c>
      <c r="IEM1795" s="62">
        <v>53131609</v>
      </c>
      <c r="IEN1795" s="62">
        <v>53131609</v>
      </c>
      <c r="IEO1795" s="62">
        <v>53131609</v>
      </c>
      <c r="IEP1795" s="62">
        <v>53131609</v>
      </c>
      <c r="IEQ1795" s="62">
        <v>53131609</v>
      </c>
      <c r="IER1795" s="62">
        <v>53131609</v>
      </c>
      <c r="IES1795" s="62">
        <v>53131609</v>
      </c>
      <c r="IET1795" s="62">
        <v>53131609</v>
      </c>
      <c r="IEU1795" s="62">
        <v>53131609</v>
      </c>
      <c r="IEV1795" s="62">
        <v>53131609</v>
      </c>
      <c r="IEW1795" s="62">
        <v>53131609</v>
      </c>
      <c r="IEX1795" s="62">
        <v>53131609</v>
      </c>
      <c r="IEY1795" s="62">
        <v>53131609</v>
      </c>
      <c r="IEZ1795" s="62">
        <v>53131609</v>
      </c>
      <c r="IFA1795" s="62">
        <v>53131609</v>
      </c>
      <c r="IFB1795" s="62">
        <v>53131609</v>
      </c>
      <c r="IFC1795" s="62">
        <v>53131609</v>
      </c>
      <c r="IFD1795" s="62">
        <v>53131609</v>
      </c>
      <c r="IFE1795" s="62">
        <v>53131609</v>
      </c>
      <c r="IFF1795" s="62">
        <v>53131609</v>
      </c>
      <c r="IFG1795" s="62">
        <v>53131609</v>
      </c>
      <c r="IFH1795" s="62">
        <v>53131609</v>
      </c>
      <c r="IFI1795" s="62">
        <v>53131609</v>
      </c>
      <c r="IFJ1795" s="62">
        <v>53131609</v>
      </c>
      <c r="IFK1795" s="62">
        <v>53131609</v>
      </c>
      <c r="IFL1795" s="62">
        <v>53131609</v>
      </c>
      <c r="IFM1795" s="62">
        <v>53131609</v>
      </c>
      <c r="IFN1795" s="62">
        <v>53131609</v>
      </c>
      <c r="IFO1795" s="62">
        <v>53131609</v>
      </c>
      <c r="IFP1795" s="62">
        <v>53131609</v>
      </c>
      <c r="IFQ1795" s="62">
        <v>53131609</v>
      </c>
      <c r="IFR1795" s="62">
        <v>53131609</v>
      </c>
      <c r="IFS1795" s="62">
        <v>53131609</v>
      </c>
      <c r="IFT1795" s="62">
        <v>53131609</v>
      </c>
      <c r="IFU1795" s="62">
        <v>53131609</v>
      </c>
      <c r="IFV1795" s="62">
        <v>53131609</v>
      </c>
      <c r="IFW1795" s="62">
        <v>53131609</v>
      </c>
      <c r="IFX1795" s="62">
        <v>53131609</v>
      </c>
      <c r="IFY1795" s="62">
        <v>53131609</v>
      </c>
      <c r="IFZ1795" s="62">
        <v>53131609</v>
      </c>
      <c r="IGA1795" s="62">
        <v>53131609</v>
      </c>
      <c r="IGB1795" s="62">
        <v>53131609</v>
      </c>
      <c r="IGC1795" s="62">
        <v>53131609</v>
      </c>
      <c r="IGD1795" s="62">
        <v>53131609</v>
      </c>
      <c r="IGE1795" s="62">
        <v>53131609</v>
      </c>
      <c r="IGF1795" s="62">
        <v>53131609</v>
      </c>
      <c r="IGG1795" s="62">
        <v>53131609</v>
      </c>
      <c r="IGH1795" s="62">
        <v>53131609</v>
      </c>
      <c r="IGI1795" s="62">
        <v>53131609</v>
      </c>
      <c r="IGJ1795" s="62">
        <v>53131609</v>
      </c>
      <c r="IGK1795" s="62">
        <v>53131609</v>
      </c>
      <c r="IGL1795" s="62">
        <v>53131609</v>
      </c>
      <c r="IGM1795" s="62">
        <v>53131609</v>
      </c>
      <c r="IGN1795" s="62">
        <v>53131609</v>
      </c>
      <c r="IGO1795" s="62">
        <v>53131609</v>
      </c>
      <c r="IGP1795" s="62">
        <v>53131609</v>
      </c>
      <c r="IGQ1795" s="62">
        <v>53131609</v>
      </c>
      <c r="IGR1795" s="62">
        <v>53131609</v>
      </c>
      <c r="IGS1795" s="62">
        <v>53131609</v>
      </c>
      <c r="IGT1795" s="62">
        <v>53131609</v>
      </c>
      <c r="IGU1795" s="62">
        <v>53131609</v>
      </c>
      <c r="IGV1795" s="62">
        <v>53131609</v>
      </c>
      <c r="IGW1795" s="62">
        <v>53131609</v>
      </c>
      <c r="IGX1795" s="62">
        <v>53131609</v>
      </c>
      <c r="IGY1795" s="62">
        <v>53131609</v>
      </c>
      <c r="IGZ1795" s="62">
        <v>53131609</v>
      </c>
      <c r="IHA1795" s="62">
        <v>53131609</v>
      </c>
      <c r="IHB1795" s="62">
        <v>53131609</v>
      </c>
      <c r="IHC1795" s="62">
        <v>53131609</v>
      </c>
      <c r="IHD1795" s="62">
        <v>53131609</v>
      </c>
      <c r="IHE1795" s="62">
        <v>53131609</v>
      </c>
      <c r="IHF1795" s="62">
        <v>53131609</v>
      </c>
      <c r="IHG1795" s="62">
        <v>53131609</v>
      </c>
      <c r="IHH1795" s="62">
        <v>53131609</v>
      </c>
      <c r="IHI1795" s="62">
        <v>53131609</v>
      </c>
      <c r="IHJ1795" s="62">
        <v>53131609</v>
      </c>
      <c r="IHK1795" s="62">
        <v>53131609</v>
      </c>
      <c r="IHL1795" s="62">
        <v>53131609</v>
      </c>
      <c r="IHM1795" s="62">
        <v>53131609</v>
      </c>
      <c r="IHN1795" s="62">
        <v>53131609</v>
      </c>
      <c r="IHO1795" s="62">
        <v>53131609</v>
      </c>
      <c r="IHP1795" s="62">
        <v>53131609</v>
      </c>
      <c r="IHQ1795" s="62">
        <v>53131609</v>
      </c>
      <c r="IHR1795" s="62">
        <v>53131609</v>
      </c>
      <c r="IHS1795" s="62">
        <v>53131609</v>
      </c>
      <c r="IHT1795" s="62">
        <v>53131609</v>
      </c>
      <c r="IHU1795" s="62">
        <v>53131609</v>
      </c>
      <c r="IHV1795" s="62">
        <v>53131609</v>
      </c>
      <c r="IHW1795" s="62">
        <v>53131609</v>
      </c>
      <c r="IHX1795" s="62">
        <v>53131609</v>
      </c>
      <c r="IHY1795" s="62">
        <v>53131609</v>
      </c>
      <c r="IHZ1795" s="62">
        <v>53131609</v>
      </c>
      <c r="IIA1795" s="62">
        <v>53131609</v>
      </c>
      <c r="IIB1795" s="62">
        <v>53131609</v>
      </c>
      <c r="IIC1795" s="62">
        <v>53131609</v>
      </c>
      <c r="IID1795" s="62">
        <v>53131609</v>
      </c>
      <c r="IIE1795" s="62">
        <v>53131609</v>
      </c>
      <c r="IIF1795" s="62">
        <v>53131609</v>
      </c>
      <c r="IIG1795" s="62">
        <v>53131609</v>
      </c>
      <c r="IIH1795" s="62">
        <v>53131609</v>
      </c>
      <c r="III1795" s="62">
        <v>53131609</v>
      </c>
      <c r="IIJ1795" s="62">
        <v>53131609</v>
      </c>
      <c r="IIK1795" s="62">
        <v>53131609</v>
      </c>
      <c r="IIL1795" s="62">
        <v>53131609</v>
      </c>
      <c r="IIM1795" s="62">
        <v>53131609</v>
      </c>
      <c r="IIN1795" s="62">
        <v>53131609</v>
      </c>
      <c r="IIO1795" s="62">
        <v>53131609</v>
      </c>
      <c r="IIP1795" s="62">
        <v>53131609</v>
      </c>
      <c r="IIQ1795" s="62">
        <v>53131609</v>
      </c>
      <c r="IIR1795" s="62">
        <v>53131609</v>
      </c>
      <c r="IIS1795" s="62">
        <v>53131609</v>
      </c>
      <c r="IIT1795" s="62">
        <v>53131609</v>
      </c>
      <c r="IIU1795" s="62">
        <v>53131609</v>
      </c>
      <c r="IIV1795" s="62">
        <v>53131609</v>
      </c>
      <c r="IIW1795" s="62">
        <v>53131609</v>
      </c>
      <c r="IIX1795" s="62">
        <v>53131609</v>
      </c>
      <c r="IIY1795" s="62">
        <v>53131609</v>
      </c>
      <c r="IIZ1795" s="62">
        <v>53131609</v>
      </c>
      <c r="IJA1795" s="62">
        <v>53131609</v>
      </c>
      <c r="IJB1795" s="62">
        <v>53131609</v>
      </c>
      <c r="IJC1795" s="62">
        <v>53131609</v>
      </c>
      <c r="IJD1795" s="62">
        <v>53131609</v>
      </c>
      <c r="IJE1795" s="62">
        <v>53131609</v>
      </c>
      <c r="IJF1795" s="62">
        <v>53131609</v>
      </c>
      <c r="IJG1795" s="62">
        <v>53131609</v>
      </c>
      <c r="IJH1795" s="62">
        <v>53131609</v>
      </c>
      <c r="IJI1795" s="62">
        <v>53131609</v>
      </c>
      <c r="IJJ1795" s="62">
        <v>53131609</v>
      </c>
      <c r="IJK1795" s="62">
        <v>53131609</v>
      </c>
      <c r="IJL1795" s="62">
        <v>53131609</v>
      </c>
      <c r="IJM1795" s="62">
        <v>53131609</v>
      </c>
      <c r="IJN1795" s="62">
        <v>53131609</v>
      </c>
      <c r="IJO1795" s="62">
        <v>53131609</v>
      </c>
      <c r="IJP1795" s="62">
        <v>53131609</v>
      </c>
      <c r="IJQ1795" s="62">
        <v>53131609</v>
      </c>
      <c r="IJR1795" s="62">
        <v>53131609</v>
      </c>
      <c r="IJS1795" s="62">
        <v>53131609</v>
      </c>
      <c r="IJT1795" s="62">
        <v>53131609</v>
      </c>
      <c r="IJU1795" s="62">
        <v>53131609</v>
      </c>
      <c r="IJV1795" s="62">
        <v>53131609</v>
      </c>
      <c r="IJW1795" s="62">
        <v>53131609</v>
      </c>
      <c r="IJX1795" s="62">
        <v>53131609</v>
      </c>
      <c r="IJY1795" s="62">
        <v>53131609</v>
      </c>
      <c r="IJZ1795" s="62">
        <v>53131609</v>
      </c>
      <c r="IKA1795" s="62">
        <v>53131609</v>
      </c>
      <c r="IKB1795" s="62">
        <v>53131609</v>
      </c>
      <c r="IKC1795" s="62">
        <v>53131609</v>
      </c>
      <c r="IKD1795" s="62">
        <v>53131609</v>
      </c>
      <c r="IKE1795" s="62">
        <v>53131609</v>
      </c>
      <c r="IKF1795" s="62">
        <v>53131609</v>
      </c>
      <c r="IKG1795" s="62">
        <v>53131609</v>
      </c>
      <c r="IKH1795" s="62">
        <v>53131609</v>
      </c>
      <c r="IKI1795" s="62">
        <v>53131609</v>
      </c>
      <c r="IKJ1795" s="62">
        <v>53131609</v>
      </c>
      <c r="IKK1795" s="62">
        <v>53131609</v>
      </c>
      <c r="IKL1795" s="62">
        <v>53131609</v>
      </c>
      <c r="IKM1795" s="62">
        <v>53131609</v>
      </c>
      <c r="IKN1795" s="62">
        <v>53131609</v>
      </c>
      <c r="IKO1795" s="62">
        <v>53131609</v>
      </c>
      <c r="IKP1795" s="62">
        <v>53131609</v>
      </c>
      <c r="IKQ1795" s="62">
        <v>53131609</v>
      </c>
      <c r="IKR1795" s="62">
        <v>53131609</v>
      </c>
      <c r="IKS1795" s="62">
        <v>53131609</v>
      </c>
      <c r="IKT1795" s="62">
        <v>53131609</v>
      </c>
      <c r="IKU1795" s="62">
        <v>53131609</v>
      </c>
      <c r="IKV1795" s="62">
        <v>53131609</v>
      </c>
      <c r="IKW1795" s="62">
        <v>53131609</v>
      </c>
      <c r="IKX1795" s="62">
        <v>53131609</v>
      </c>
      <c r="IKY1795" s="62">
        <v>53131609</v>
      </c>
      <c r="IKZ1795" s="62">
        <v>53131609</v>
      </c>
      <c r="ILA1795" s="62">
        <v>53131609</v>
      </c>
      <c r="ILB1795" s="62">
        <v>53131609</v>
      </c>
      <c r="ILC1795" s="62">
        <v>53131609</v>
      </c>
      <c r="ILD1795" s="62">
        <v>53131609</v>
      </c>
      <c r="ILE1795" s="62">
        <v>53131609</v>
      </c>
      <c r="ILF1795" s="62">
        <v>53131609</v>
      </c>
      <c r="ILG1795" s="62">
        <v>53131609</v>
      </c>
      <c r="ILH1795" s="62">
        <v>53131609</v>
      </c>
      <c r="ILI1795" s="62">
        <v>53131609</v>
      </c>
      <c r="ILJ1795" s="62">
        <v>53131609</v>
      </c>
      <c r="ILK1795" s="62">
        <v>53131609</v>
      </c>
      <c r="ILL1795" s="62">
        <v>53131609</v>
      </c>
      <c r="ILM1795" s="62">
        <v>53131609</v>
      </c>
      <c r="ILN1795" s="62">
        <v>53131609</v>
      </c>
      <c r="ILO1795" s="62">
        <v>53131609</v>
      </c>
      <c r="ILP1795" s="62">
        <v>53131609</v>
      </c>
      <c r="ILQ1795" s="62">
        <v>53131609</v>
      </c>
      <c r="ILR1795" s="62">
        <v>53131609</v>
      </c>
      <c r="ILS1795" s="62">
        <v>53131609</v>
      </c>
      <c r="ILT1795" s="62">
        <v>53131609</v>
      </c>
      <c r="ILU1795" s="62">
        <v>53131609</v>
      </c>
      <c r="ILV1795" s="62">
        <v>53131609</v>
      </c>
      <c r="ILW1795" s="62">
        <v>53131609</v>
      </c>
      <c r="ILX1795" s="62">
        <v>53131609</v>
      </c>
      <c r="ILY1795" s="62">
        <v>53131609</v>
      </c>
      <c r="ILZ1795" s="62">
        <v>53131609</v>
      </c>
      <c r="IMA1795" s="62">
        <v>53131609</v>
      </c>
      <c r="IMB1795" s="62">
        <v>53131609</v>
      </c>
      <c r="IMC1795" s="62">
        <v>53131609</v>
      </c>
      <c r="IMD1795" s="62">
        <v>53131609</v>
      </c>
      <c r="IME1795" s="62">
        <v>53131609</v>
      </c>
      <c r="IMF1795" s="62">
        <v>53131609</v>
      </c>
      <c r="IMG1795" s="62">
        <v>53131609</v>
      </c>
      <c r="IMH1795" s="62">
        <v>53131609</v>
      </c>
      <c r="IMI1795" s="62">
        <v>53131609</v>
      </c>
      <c r="IMJ1795" s="62">
        <v>53131609</v>
      </c>
      <c r="IMK1795" s="62">
        <v>53131609</v>
      </c>
      <c r="IML1795" s="62">
        <v>53131609</v>
      </c>
      <c r="IMM1795" s="62">
        <v>53131609</v>
      </c>
      <c r="IMN1795" s="62">
        <v>53131609</v>
      </c>
      <c r="IMO1795" s="62">
        <v>53131609</v>
      </c>
      <c r="IMP1795" s="62">
        <v>53131609</v>
      </c>
      <c r="IMQ1795" s="62">
        <v>53131609</v>
      </c>
      <c r="IMR1795" s="62">
        <v>53131609</v>
      </c>
      <c r="IMS1795" s="62">
        <v>53131609</v>
      </c>
      <c r="IMT1795" s="62">
        <v>53131609</v>
      </c>
      <c r="IMU1795" s="62">
        <v>53131609</v>
      </c>
      <c r="IMV1795" s="62">
        <v>53131609</v>
      </c>
      <c r="IMW1795" s="62">
        <v>53131609</v>
      </c>
      <c r="IMX1795" s="62">
        <v>53131609</v>
      </c>
      <c r="IMY1795" s="62">
        <v>53131609</v>
      </c>
      <c r="IMZ1795" s="62">
        <v>53131609</v>
      </c>
      <c r="INA1795" s="62">
        <v>53131609</v>
      </c>
      <c r="INB1795" s="62">
        <v>53131609</v>
      </c>
      <c r="INC1795" s="62">
        <v>53131609</v>
      </c>
      <c r="IND1795" s="62">
        <v>53131609</v>
      </c>
      <c r="INE1795" s="62">
        <v>53131609</v>
      </c>
      <c r="INF1795" s="62">
        <v>53131609</v>
      </c>
      <c r="ING1795" s="62">
        <v>53131609</v>
      </c>
      <c r="INH1795" s="62">
        <v>53131609</v>
      </c>
      <c r="INI1795" s="62">
        <v>53131609</v>
      </c>
      <c r="INJ1795" s="62">
        <v>53131609</v>
      </c>
      <c r="INK1795" s="62">
        <v>53131609</v>
      </c>
      <c r="INL1795" s="62">
        <v>53131609</v>
      </c>
      <c r="INM1795" s="62">
        <v>53131609</v>
      </c>
      <c r="INN1795" s="62">
        <v>53131609</v>
      </c>
      <c r="INO1795" s="62">
        <v>53131609</v>
      </c>
      <c r="INP1795" s="62">
        <v>53131609</v>
      </c>
      <c r="INQ1795" s="62">
        <v>53131609</v>
      </c>
      <c r="INR1795" s="62">
        <v>53131609</v>
      </c>
      <c r="INS1795" s="62">
        <v>53131609</v>
      </c>
      <c r="INT1795" s="62">
        <v>53131609</v>
      </c>
      <c r="INU1795" s="62">
        <v>53131609</v>
      </c>
      <c r="INV1795" s="62">
        <v>53131609</v>
      </c>
      <c r="INW1795" s="62">
        <v>53131609</v>
      </c>
      <c r="INX1795" s="62">
        <v>53131609</v>
      </c>
      <c r="INY1795" s="62">
        <v>53131609</v>
      </c>
      <c r="INZ1795" s="62">
        <v>53131609</v>
      </c>
      <c r="IOA1795" s="62">
        <v>53131609</v>
      </c>
      <c r="IOB1795" s="62">
        <v>53131609</v>
      </c>
      <c r="IOC1795" s="62">
        <v>53131609</v>
      </c>
      <c r="IOD1795" s="62">
        <v>53131609</v>
      </c>
      <c r="IOE1795" s="62">
        <v>53131609</v>
      </c>
      <c r="IOF1795" s="62">
        <v>53131609</v>
      </c>
      <c r="IOG1795" s="62">
        <v>53131609</v>
      </c>
      <c r="IOH1795" s="62">
        <v>53131609</v>
      </c>
      <c r="IOI1795" s="62">
        <v>53131609</v>
      </c>
      <c r="IOJ1795" s="62">
        <v>53131609</v>
      </c>
      <c r="IOK1795" s="62">
        <v>53131609</v>
      </c>
      <c r="IOL1795" s="62">
        <v>53131609</v>
      </c>
      <c r="IOM1795" s="62">
        <v>53131609</v>
      </c>
      <c r="ION1795" s="62">
        <v>53131609</v>
      </c>
      <c r="IOO1795" s="62">
        <v>53131609</v>
      </c>
      <c r="IOP1795" s="62">
        <v>53131609</v>
      </c>
      <c r="IOQ1795" s="62">
        <v>53131609</v>
      </c>
      <c r="IOR1795" s="62">
        <v>53131609</v>
      </c>
      <c r="IOS1795" s="62">
        <v>53131609</v>
      </c>
      <c r="IOT1795" s="62">
        <v>53131609</v>
      </c>
      <c r="IOU1795" s="62">
        <v>53131609</v>
      </c>
      <c r="IOV1795" s="62">
        <v>53131609</v>
      </c>
      <c r="IOW1795" s="62">
        <v>53131609</v>
      </c>
      <c r="IOX1795" s="62">
        <v>53131609</v>
      </c>
      <c r="IOY1795" s="62">
        <v>53131609</v>
      </c>
      <c r="IOZ1795" s="62">
        <v>53131609</v>
      </c>
      <c r="IPA1795" s="62">
        <v>53131609</v>
      </c>
      <c r="IPB1795" s="62">
        <v>53131609</v>
      </c>
      <c r="IPC1795" s="62">
        <v>53131609</v>
      </c>
      <c r="IPD1795" s="62">
        <v>53131609</v>
      </c>
      <c r="IPE1795" s="62">
        <v>53131609</v>
      </c>
      <c r="IPF1795" s="62">
        <v>53131609</v>
      </c>
      <c r="IPG1795" s="62">
        <v>53131609</v>
      </c>
      <c r="IPH1795" s="62">
        <v>53131609</v>
      </c>
      <c r="IPI1795" s="62">
        <v>53131609</v>
      </c>
      <c r="IPJ1795" s="62">
        <v>53131609</v>
      </c>
      <c r="IPK1795" s="62">
        <v>53131609</v>
      </c>
      <c r="IPL1795" s="62">
        <v>53131609</v>
      </c>
      <c r="IPM1795" s="62">
        <v>53131609</v>
      </c>
      <c r="IPN1795" s="62">
        <v>53131609</v>
      </c>
      <c r="IPO1795" s="62">
        <v>53131609</v>
      </c>
      <c r="IPP1795" s="62">
        <v>53131609</v>
      </c>
      <c r="IPQ1795" s="62">
        <v>53131609</v>
      </c>
      <c r="IPR1795" s="62">
        <v>53131609</v>
      </c>
      <c r="IPS1795" s="62">
        <v>53131609</v>
      </c>
      <c r="IPT1795" s="62">
        <v>53131609</v>
      </c>
      <c r="IPU1795" s="62">
        <v>53131609</v>
      </c>
      <c r="IPV1795" s="62">
        <v>53131609</v>
      </c>
      <c r="IPW1795" s="62">
        <v>53131609</v>
      </c>
      <c r="IPX1795" s="62">
        <v>53131609</v>
      </c>
      <c r="IPY1795" s="62">
        <v>53131609</v>
      </c>
      <c r="IPZ1795" s="62">
        <v>53131609</v>
      </c>
      <c r="IQA1795" s="62">
        <v>53131609</v>
      </c>
      <c r="IQB1795" s="62">
        <v>53131609</v>
      </c>
      <c r="IQC1795" s="62">
        <v>53131609</v>
      </c>
      <c r="IQD1795" s="62">
        <v>53131609</v>
      </c>
      <c r="IQE1795" s="62">
        <v>53131609</v>
      </c>
      <c r="IQF1795" s="62">
        <v>53131609</v>
      </c>
      <c r="IQG1795" s="62">
        <v>53131609</v>
      </c>
      <c r="IQH1795" s="62">
        <v>53131609</v>
      </c>
      <c r="IQI1795" s="62">
        <v>53131609</v>
      </c>
      <c r="IQJ1795" s="62">
        <v>53131609</v>
      </c>
      <c r="IQK1795" s="62">
        <v>53131609</v>
      </c>
      <c r="IQL1795" s="62">
        <v>53131609</v>
      </c>
      <c r="IQM1795" s="62">
        <v>53131609</v>
      </c>
      <c r="IQN1795" s="62">
        <v>53131609</v>
      </c>
      <c r="IQO1795" s="62">
        <v>53131609</v>
      </c>
      <c r="IQP1795" s="62">
        <v>53131609</v>
      </c>
      <c r="IQQ1795" s="62">
        <v>53131609</v>
      </c>
      <c r="IQR1795" s="62">
        <v>53131609</v>
      </c>
      <c r="IQS1795" s="62">
        <v>53131609</v>
      </c>
      <c r="IQT1795" s="62">
        <v>53131609</v>
      </c>
      <c r="IQU1795" s="62">
        <v>53131609</v>
      </c>
      <c r="IQV1795" s="62">
        <v>53131609</v>
      </c>
      <c r="IQW1795" s="62">
        <v>53131609</v>
      </c>
      <c r="IQX1795" s="62">
        <v>53131609</v>
      </c>
      <c r="IQY1795" s="62">
        <v>53131609</v>
      </c>
      <c r="IQZ1795" s="62">
        <v>53131609</v>
      </c>
      <c r="IRA1795" s="62">
        <v>53131609</v>
      </c>
      <c r="IRB1795" s="62">
        <v>53131609</v>
      </c>
      <c r="IRC1795" s="62">
        <v>53131609</v>
      </c>
      <c r="IRD1795" s="62">
        <v>53131609</v>
      </c>
      <c r="IRE1795" s="62">
        <v>53131609</v>
      </c>
      <c r="IRF1795" s="62">
        <v>53131609</v>
      </c>
      <c r="IRG1795" s="62">
        <v>53131609</v>
      </c>
      <c r="IRH1795" s="62">
        <v>53131609</v>
      </c>
      <c r="IRI1795" s="62">
        <v>53131609</v>
      </c>
      <c r="IRJ1795" s="62">
        <v>53131609</v>
      </c>
      <c r="IRK1795" s="62">
        <v>53131609</v>
      </c>
      <c r="IRL1795" s="62">
        <v>53131609</v>
      </c>
      <c r="IRM1795" s="62">
        <v>53131609</v>
      </c>
      <c r="IRN1795" s="62">
        <v>53131609</v>
      </c>
      <c r="IRO1795" s="62">
        <v>53131609</v>
      </c>
      <c r="IRP1795" s="62">
        <v>53131609</v>
      </c>
      <c r="IRQ1795" s="62">
        <v>53131609</v>
      </c>
      <c r="IRR1795" s="62">
        <v>53131609</v>
      </c>
      <c r="IRS1795" s="62">
        <v>53131609</v>
      </c>
      <c r="IRT1795" s="62">
        <v>53131609</v>
      </c>
      <c r="IRU1795" s="62">
        <v>53131609</v>
      </c>
      <c r="IRV1795" s="62">
        <v>53131609</v>
      </c>
      <c r="IRW1795" s="62">
        <v>53131609</v>
      </c>
      <c r="IRX1795" s="62">
        <v>53131609</v>
      </c>
      <c r="IRY1795" s="62">
        <v>53131609</v>
      </c>
      <c r="IRZ1795" s="62">
        <v>53131609</v>
      </c>
      <c r="ISA1795" s="62">
        <v>53131609</v>
      </c>
      <c r="ISB1795" s="62">
        <v>53131609</v>
      </c>
      <c r="ISC1795" s="62">
        <v>53131609</v>
      </c>
      <c r="ISD1795" s="62">
        <v>53131609</v>
      </c>
      <c r="ISE1795" s="62">
        <v>53131609</v>
      </c>
      <c r="ISF1795" s="62">
        <v>53131609</v>
      </c>
      <c r="ISG1795" s="62">
        <v>53131609</v>
      </c>
      <c r="ISH1795" s="62">
        <v>53131609</v>
      </c>
      <c r="ISI1795" s="62">
        <v>53131609</v>
      </c>
      <c r="ISJ1795" s="62">
        <v>53131609</v>
      </c>
      <c r="ISK1795" s="62">
        <v>53131609</v>
      </c>
      <c r="ISL1795" s="62">
        <v>53131609</v>
      </c>
      <c r="ISM1795" s="62">
        <v>53131609</v>
      </c>
      <c r="ISN1795" s="62">
        <v>53131609</v>
      </c>
      <c r="ISO1795" s="62">
        <v>53131609</v>
      </c>
      <c r="ISP1795" s="62">
        <v>53131609</v>
      </c>
      <c r="ISQ1795" s="62">
        <v>53131609</v>
      </c>
      <c r="ISR1795" s="62">
        <v>53131609</v>
      </c>
      <c r="ISS1795" s="62">
        <v>53131609</v>
      </c>
      <c r="IST1795" s="62">
        <v>53131609</v>
      </c>
      <c r="ISU1795" s="62">
        <v>53131609</v>
      </c>
      <c r="ISV1795" s="62">
        <v>53131609</v>
      </c>
      <c r="ISW1795" s="62">
        <v>53131609</v>
      </c>
      <c r="ISX1795" s="62">
        <v>53131609</v>
      </c>
      <c r="ISY1795" s="62">
        <v>53131609</v>
      </c>
      <c r="ISZ1795" s="62">
        <v>53131609</v>
      </c>
      <c r="ITA1795" s="62">
        <v>53131609</v>
      </c>
      <c r="ITB1795" s="62">
        <v>53131609</v>
      </c>
      <c r="ITC1795" s="62">
        <v>53131609</v>
      </c>
      <c r="ITD1795" s="62">
        <v>53131609</v>
      </c>
      <c r="ITE1795" s="62">
        <v>53131609</v>
      </c>
      <c r="ITF1795" s="62">
        <v>53131609</v>
      </c>
      <c r="ITG1795" s="62">
        <v>53131609</v>
      </c>
      <c r="ITH1795" s="62">
        <v>53131609</v>
      </c>
      <c r="ITI1795" s="62">
        <v>53131609</v>
      </c>
      <c r="ITJ1795" s="62">
        <v>53131609</v>
      </c>
      <c r="ITK1795" s="62">
        <v>53131609</v>
      </c>
      <c r="ITL1795" s="62">
        <v>53131609</v>
      </c>
      <c r="ITM1795" s="62">
        <v>53131609</v>
      </c>
      <c r="ITN1795" s="62">
        <v>53131609</v>
      </c>
      <c r="ITO1795" s="62">
        <v>53131609</v>
      </c>
      <c r="ITP1795" s="62">
        <v>53131609</v>
      </c>
      <c r="ITQ1795" s="62">
        <v>53131609</v>
      </c>
      <c r="ITR1795" s="62">
        <v>53131609</v>
      </c>
      <c r="ITS1795" s="62">
        <v>53131609</v>
      </c>
      <c r="ITT1795" s="62">
        <v>53131609</v>
      </c>
      <c r="ITU1795" s="62">
        <v>53131609</v>
      </c>
      <c r="ITV1795" s="62">
        <v>53131609</v>
      </c>
      <c r="ITW1795" s="62">
        <v>53131609</v>
      </c>
      <c r="ITX1795" s="62">
        <v>53131609</v>
      </c>
      <c r="ITY1795" s="62">
        <v>53131609</v>
      </c>
      <c r="ITZ1795" s="62">
        <v>53131609</v>
      </c>
      <c r="IUA1795" s="62">
        <v>53131609</v>
      </c>
      <c r="IUB1795" s="62">
        <v>53131609</v>
      </c>
      <c r="IUC1795" s="62">
        <v>53131609</v>
      </c>
      <c r="IUD1795" s="62">
        <v>53131609</v>
      </c>
      <c r="IUE1795" s="62">
        <v>53131609</v>
      </c>
      <c r="IUF1795" s="62">
        <v>53131609</v>
      </c>
      <c r="IUG1795" s="62">
        <v>53131609</v>
      </c>
      <c r="IUH1795" s="62">
        <v>53131609</v>
      </c>
      <c r="IUI1795" s="62">
        <v>53131609</v>
      </c>
      <c r="IUJ1795" s="62">
        <v>53131609</v>
      </c>
      <c r="IUK1795" s="62">
        <v>53131609</v>
      </c>
      <c r="IUL1795" s="62">
        <v>53131609</v>
      </c>
      <c r="IUM1795" s="62">
        <v>53131609</v>
      </c>
      <c r="IUN1795" s="62">
        <v>53131609</v>
      </c>
      <c r="IUO1795" s="62">
        <v>53131609</v>
      </c>
      <c r="IUP1795" s="62">
        <v>53131609</v>
      </c>
      <c r="IUQ1795" s="62">
        <v>53131609</v>
      </c>
      <c r="IUR1795" s="62">
        <v>53131609</v>
      </c>
      <c r="IUS1795" s="62">
        <v>53131609</v>
      </c>
      <c r="IUT1795" s="62">
        <v>53131609</v>
      </c>
      <c r="IUU1795" s="62">
        <v>53131609</v>
      </c>
      <c r="IUV1795" s="62">
        <v>53131609</v>
      </c>
      <c r="IUW1795" s="62">
        <v>53131609</v>
      </c>
      <c r="IUX1795" s="62">
        <v>53131609</v>
      </c>
      <c r="IUY1795" s="62">
        <v>53131609</v>
      </c>
      <c r="IUZ1795" s="62">
        <v>53131609</v>
      </c>
      <c r="IVA1795" s="62">
        <v>53131609</v>
      </c>
      <c r="IVB1795" s="62">
        <v>53131609</v>
      </c>
      <c r="IVC1795" s="62">
        <v>53131609</v>
      </c>
      <c r="IVD1795" s="62">
        <v>53131609</v>
      </c>
      <c r="IVE1795" s="62">
        <v>53131609</v>
      </c>
      <c r="IVF1795" s="62">
        <v>53131609</v>
      </c>
      <c r="IVG1795" s="62">
        <v>53131609</v>
      </c>
      <c r="IVH1795" s="62">
        <v>53131609</v>
      </c>
      <c r="IVI1795" s="62">
        <v>53131609</v>
      </c>
      <c r="IVJ1795" s="62">
        <v>53131609</v>
      </c>
      <c r="IVK1795" s="62">
        <v>53131609</v>
      </c>
      <c r="IVL1795" s="62">
        <v>53131609</v>
      </c>
      <c r="IVM1795" s="62">
        <v>53131609</v>
      </c>
      <c r="IVN1795" s="62">
        <v>53131609</v>
      </c>
      <c r="IVO1795" s="62">
        <v>53131609</v>
      </c>
      <c r="IVP1795" s="62">
        <v>53131609</v>
      </c>
      <c r="IVQ1795" s="62">
        <v>53131609</v>
      </c>
      <c r="IVR1795" s="62">
        <v>53131609</v>
      </c>
      <c r="IVS1795" s="62">
        <v>53131609</v>
      </c>
      <c r="IVT1795" s="62">
        <v>53131609</v>
      </c>
      <c r="IVU1795" s="62">
        <v>53131609</v>
      </c>
      <c r="IVV1795" s="62">
        <v>53131609</v>
      </c>
      <c r="IVW1795" s="62">
        <v>53131609</v>
      </c>
      <c r="IVX1795" s="62">
        <v>53131609</v>
      </c>
      <c r="IVY1795" s="62">
        <v>53131609</v>
      </c>
      <c r="IVZ1795" s="62">
        <v>53131609</v>
      </c>
      <c r="IWA1795" s="62">
        <v>53131609</v>
      </c>
      <c r="IWB1795" s="62">
        <v>53131609</v>
      </c>
      <c r="IWC1795" s="62">
        <v>53131609</v>
      </c>
      <c r="IWD1795" s="62">
        <v>53131609</v>
      </c>
      <c r="IWE1795" s="62">
        <v>53131609</v>
      </c>
      <c r="IWF1795" s="62">
        <v>53131609</v>
      </c>
      <c r="IWG1795" s="62">
        <v>53131609</v>
      </c>
      <c r="IWH1795" s="62">
        <v>53131609</v>
      </c>
      <c r="IWI1795" s="62">
        <v>53131609</v>
      </c>
      <c r="IWJ1795" s="62">
        <v>53131609</v>
      </c>
      <c r="IWK1795" s="62">
        <v>53131609</v>
      </c>
      <c r="IWL1795" s="62">
        <v>53131609</v>
      </c>
      <c r="IWM1795" s="62">
        <v>53131609</v>
      </c>
      <c r="IWN1795" s="62">
        <v>53131609</v>
      </c>
      <c r="IWO1795" s="62">
        <v>53131609</v>
      </c>
      <c r="IWP1795" s="62">
        <v>53131609</v>
      </c>
      <c r="IWQ1795" s="62">
        <v>53131609</v>
      </c>
      <c r="IWR1795" s="62">
        <v>53131609</v>
      </c>
      <c r="IWS1795" s="62">
        <v>53131609</v>
      </c>
      <c r="IWT1795" s="62">
        <v>53131609</v>
      </c>
      <c r="IWU1795" s="62">
        <v>53131609</v>
      </c>
      <c r="IWV1795" s="62">
        <v>53131609</v>
      </c>
      <c r="IWW1795" s="62">
        <v>53131609</v>
      </c>
      <c r="IWX1795" s="62">
        <v>53131609</v>
      </c>
      <c r="IWY1795" s="62">
        <v>53131609</v>
      </c>
      <c r="IWZ1795" s="62">
        <v>53131609</v>
      </c>
      <c r="IXA1795" s="62">
        <v>53131609</v>
      </c>
      <c r="IXB1795" s="62">
        <v>53131609</v>
      </c>
      <c r="IXC1795" s="62">
        <v>53131609</v>
      </c>
      <c r="IXD1795" s="62">
        <v>53131609</v>
      </c>
      <c r="IXE1795" s="62">
        <v>53131609</v>
      </c>
      <c r="IXF1795" s="62">
        <v>53131609</v>
      </c>
      <c r="IXG1795" s="62">
        <v>53131609</v>
      </c>
      <c r="IXH1795" s="62">
        <v>53131609</v>
      </c>
      <c r="IXI1795" s="62">
        <v>53131609</v>
      </c>
      <c r="IXJ1795" s="62">
        <v>53131609</v>
      </c>
      <c r="IXK1795" s="62">
        <v>53131609</v>
      </c>
      <c r="IXL1795" s="62">
        <v>53131609</v>
      </c>
      <c r="IXM1795" s="62">
        <v>53131609</v>
      </c>
      <c r="IXN1795" s="62">
        <v>53131609</v>
      </c>
      <c r="IXO1795" s="62">
        <v>53131609</v>
      </c>
      <c r="IXP1795" s="62">
        <v>53131609</v>
      </c>
      <c r="IXQ1795" s="62">
        <v>53131609</v>
      </c>
      <c r="IXR1795" s="62">
        <v>53131609</v>
      </c>
      <c r="IXS1795" s="62">
        <v>53131609</v>
      </c>
      <c r="IXT1795" s="62">
        <v>53131609</v>
      </c>
      <c r="IXU1795" s="62">
        <v>53131609</v>
      </c>
      <c r="IXV1795" s="62">
        <v>53131609</v>
      </c>
      <c r="IXW1795" s="62">
        <v>53131609</v>
      </c>
      <c r="IXX1795" s="62">
        <v>53131609</v>
      </c>
      <c r="IXY1795" s="62">
        <v>53131609</v>
      </c>
      <c r="IXZ1795" s="62">
        <v>53131609</v>
      </c>
      <c r="IYA1795" s="62">
        <v>53131609</v>
      </c>
      <c r="IYB1795" s="62">
        <v>53131609</v>
      </c>
      <c r="IYC1795" s="62">
        <v>53131609</v>
      </c>
      <c r="IYD1795" s="62">
        <v>53131609</v>
      </c>
      <c r="IYE1795" s="62">
        <v>53131609</v>
      </c>
      <c r="IYF1795" s="62">
        <v>53131609</v>
      </c>
      <c r="IYG1795" s="62">
        <v>53131609</v>
      </c>
      <c r="IYH1795" s="62">
        <v>53131609</v>
      </c>
      <c r="IYI1795" s="62">
        <v>53131609</v>
      </c>
      <c r="IYJ1795" s="62">
        <v>53131609</v>
      </c>
      <c r="IYK1795" s="62">
        <v>53131609</v>
      </c>
      <c r="IYL1795" s="62">
        <v>53131609</v>
      </c>
      <c r="IYM1795" s="62">
        <v>53131609</v>
      </c>
      <c r="IYN1795" s="62">
        <v>53131609</v>
      </c>
      <c r="IYO1795" s="62">
        <v>53131609</v>
      </c>
      <c r="IYP1795" s="62">
        <v>53131609</v>
      </c>
      <c r="IYQ1795" s="62">
        <v>53131609</v>
      </c>
      <c r="IYR1795" s="62">
        <v>53131609</v>
      </c>
      <c r="IYS1795" s="62">
        <v>53131609</v>
      </c>
      <c r="IYT1795" s="62">
        <v>53131609</v>
      </c>
      <c r="IYU1795" s="62">
        <v>53131609</v>
      </c>
      <c r="IYV1795" s="62">
        <v>53131609</v>
      </c>
      <c r="IYW1795" s="62">
        <v>53131609</v>
      </c>
      <c r="IYX1795" s="62">
        <v>53131609</v>
      </c>
      <c r="IYY1795" s="62">
        <v>53131609</v>
      </c>
      <c r="IYZ1795" s="62">
        <v>53131609</v>
      </c>
      <c r="IZA1795" s="62">
        <v>53131609</v>
      </c>
      <c r="IZB1795" s="62">
        <v>53131609</v>
      </c>
      <c r="IZC1795" s="62">
        <v>53131609</v>
      </c>
      <c r="IZD1795" s="62">
        <v>53131609</v>
      </c>
      <c r="IZE1795" s="62">
        <v>53131609</v>
      </c>
      <c r="IZF1795" s="62">
        <v>53131609</v>
      </c>
      <c r="IZG1795" s="62">
        <v>53131609</v>
      </c>
      <c r="IZH1795" s="62">
        <v>53131609</v>
      </c>
      <c r="IZI1795" s="62">
        <v>53131609</v>
      </c>
      <c r="IZJ1795" s="62">
        <v>53131609</v>
      </c>
      <c r="IZK1795" s="62">
        <v>53131609</v>
      </c>
      <c r="IZL1795" s="62">
        <v>53131609</v>
      </c>
      <c r="IZM1795" s="62">
        <v>53131609</v>
      </c>
      <c r="IZN1795" s="62">
        <v>53131609</v>
      </c>
      <c r="IZO1795" s="62">
        <v>53131609</v>
      </c>
      <c r="IZP1795" s="62">
        <v>53131609</v>
      </c>
      <c r="IZQ1795" s="62">
        <v>53131609</v>
      </c>
      <c r="IZR1795" s="62">
        <v>53131609</v>
      </c>
      <c r="IZS1795" s="62">
        <v>53131609</v>
      </c>
      <c r="IZT1795" s="62">
        <v>53131609</v>
      </c>
      <c r="IZU1795" s="62">
        <v>53131609</v>
      </c>
      <c r="IZV1795" s="62">
        <v>53131609</v>
      </c>
      <c r="IZW1795" s="62">
        <v>53131609</v>
      </c>
      <c r="IZX1795" s="62">
        <v>53131609</v>
      </c>
      <c r="IZY1795" s="62">
        <v>53131609</v>
      </c>
      <c r="IZZ1795" s="62">
        <v>53131609</v>
      </c>
      <c r="JAA1795" s="62">
        <v>53131609</v>
      </c>
      <c r="JAB1795" s="62">
        <v>53131609</v>
      </c>
      <c r="JAC1795" s="62">
        <v>53131609</v>
      </c>
      <c r="JAD1795" s="62">
        <v>53131609</v>
      </c>
      <c r="JAE1795" s="62">
        <v>53131609</v>
      </c>
      <c r="JAF1795" s="62">
        <v>53131609</v>
      </c>
      <c r="JAG1795" s="62">
        <v>53131609</v>
      </c>
      <c r="JAH1795" s="62">
        <v>53131609</v>
      </c>
      <c r="JAI1795" s="62">
        <v>53131609</v>
      </c>
      <c r="JAJ1795" s="62">
        <v>53131609</v>
      </c>
      <c r="JAK1795" s="62">
        <v>53131609</v>
      </c>
      <c r="JAL1795" s="62">
        <v>53131609</v>
      </c>
      <c r="JAM1795" s="62">
        <v>53131609</v>
      </c>
      <c r="JAN1795" s="62">
        <v>53131609</v>
      </c>
      <c r="JAO1795" s="62">
        <v>53131609</v>
      </c>
      <c r="JAP1795" s="62">
        <v>53131609</v>
      </c>
      <c r="JAQ1795" s="62">
        <v>53131609</v>
      </c>
      <c r="JAR1795" s="62">
        <v>53131609</v>
      </c>
      <c r="JAS1795" s="62">
        <v>53131609</v>
      </c>
      <c r="JAT1795" s="62">
        <v>53131609</v>
      </c>
      <c r="JAU1795" s="62">
        <v>53131609</v>
      </c>
      <c r="JAV1795" s="62">
        <v>53131609</v>
      </c>
      <c r="JAW1795" s="62">
        <v>53131609</v>
      </c>
      <c r="JAX1795" s="62">
        <v>53131609</v>
      </c>
      <c r="JAY1795" s="62">
        <v>53131609</v>
      </c>
      <c r="JAZ1795" s="62">
        <v>53131609</v>
      </c>
      <c r="JBA1795" s="62">
        <v>53131609</v>
      </c>
      <c r="JBB1795" s="62">
        <v>53131609</v>
      </c>
      <c r="JBC1795" s="62">
        <v>53131609</v>
      </c>
      <c r="JBD1795" s="62">
        <v>53131609</v>
      </c>
      <c r="JBE1795" s="62">
        <v>53131609</v>
      </c>
      <c r="JBF1795" s="62">
        <v>53131609</v>
      </c>
      <c r="JBG1795" s="62">
        <v>53131609</v>
      </c>
      <c r="JBH1795" s="62">
        <v>53131609</v>
      </c>
      <c r="JBI1795" s="62">
        <v>53131609</v>
      </c>
      <c r="JBJ1795" s="62">
        <v>53131609</v>
      </c>
      <c r="JBK1795" s="62">
        <v>53131609</v>
      </c>
      <c r="JBL1795" s="62">
        <v>53131609</v>
      </c>
      <c r="JBM1795" s="62">
        <v>53131609</v>
      </c>
      <c r="JBN1795" s="62">
        <v>53131609</v>
      </c>
      <c r="JBO1795" s="62">
        <v>53131609</v>
      </c>
      <c r="JBP1795" s="62">
        <v>53131609</v>
      </c>
      <c r="JBQ1795" s="62">
        <v>53131609</v>
      </c>
      <c r="JBR1795" s="62">
        <v>53131609</v>
      </c>
      <c r="JBS1795" s="62">
        <v>53131609</v>
      </c>
      <c r="JBT1795" s="62">
        <v>53131609</v>
      </c>
      <c r="JBU1795" s="62">
        <v>53131609</v>
      </c>
      <c r="JBV1795" s="62">
        <v>53131609</v>
      </c>
      <c r="JBW1795" s="62">
        <v>53131609</v>
      </c>
      <c r="JBX1795" s="62">
        <v>53131609</v>
      </c>
      <c r="JBY1795" s="62">
        <v>53131609</v>
      </c>
      <c r="JBZ1795" s="62">
        <v>53131609</v>
      </c>
      <c r="JCA1795" s="62">
        <v>53131609</v>
      </c>
      <c r="JCB1795" s="62">
        <v>53131609</v>
      </c>
      <c r="JCC1795" s="62">
        <v>53131609</v>
      </c>
      <c r="JCD1795" s="62">
        <v>53131609</v>
      </c>
      <c r="JCE1795" s="62">
        <v>53131609</v>
      </c>
      <c r="JCF1795" s="62">
        <v>53131609</v>
      </c>
      <c r="JCG1795" s="62">
        <v>53131609</v>
      </c>
      <c r="JCH1795" s="62">
        <v>53131609</v>
      </c>
      <c r="JCI1795" s="62">
        <v>53131609</v>
      </c>
      <c r="JCJ1795" s="62">
        <v>53131609</v>
      </c>
      <c r="JCK1795" s="62">
        <v>53131609</v>
      </c>
      <c r="JCL1795" s="62">
        <v>53131609</v>
      </c>
      <c r="JCM1795" s="62">
        <v>53131609</v>
      </c>
      <c r="JCN1795" s="62">
        <v>53131609</v>
      </c>
      <c r="JCO1795" s="62">
        <v>53131609</v>
      </c>
      <c r="JCP1795" s="62">
        <v>53131609</v>
      </c>
      <c r="JCQ1795" s="62">
        <v>53131609</v>
      </c>
      <c r="JCR1795" s="62">
        <v>53131609</v>
      </c>
      <c r="JCS1795" s="62">
        <v>53131609</v>
      </c>
      <c r="JCT1795" s="62">
        <v>53131609</v>
      </c>
      <c r="JCU1795" s="62">
        <v>53131609</v>
      </c>
      <c r="JCV1795" s="62">
        <v>53131609</v>
      </c>
      <c r="JCW1795" s="62">
        <v>53131609</v>
      </c>
      <c r="JCX1795" s="62">
        <v>53131609</v>
      </c>
      <c r="JCY1795" s="62">
        <v>53131609</v>
      </c>
      <c r="JCZ1795" s="62">
        <v>53131609</v>
      </c>
      <c r="JDA1795" s="62">
        <v>53131609</v>
      </c>
      <c r="JDB1795" s="62">
        <v>53131609</v>
      </c>
      <c r="JDC1795" s="62">
        <v>53131609</v>
      </c>
      <c r="JDD1795" s="62">
        <v>53131609</v>
      </c>
      <c r="JDE1795" s="62">
        <v>53131609</v>
      </c>
      <c r="JDF1795" s="62">
        <v>53131609</v>
      </c>
      <c r="JDG1795" s="62">
        <v>53131609</v>
      </c>
      <c r="JDH1795" s="62">
        <v>53131609</v>
      </c>
      <c r="JDI1795" s="62">
        <v>53131609</v>
      </c>
      <c r="JDJ1795" s="62">
        <v>53131609</v>
      </c>
      <c r="JDK1795" s="62">
        <v>53131609</v>
      </c>
      <c r="JDL1795" s="62">
        <v>53131609</v>
      </c>
      <c r="JDM1795" s="62">
        <v>53131609</v>
      </c>
      <c r="JDN1795" s="62">
        <v>53131609</v>
      </c>
      <c r="JDO1795" s="62">
        <v>53131609</v>
      </c>
      <c r="JDP1795" s="62">
        <v>53131609</v>
      </c>
      <c r="JDQ1795" s="62">
        <v>53131609</v>
      </c>
      <c r="JDR1795" s="62">
        <v>53131609</v>
      </c>
      <c r="JDS1795" s="62">
        <v>53131609</v>
      </c>
      <c r="JDT1795" s="62">
        <v>53131609</v>
      </c>
      <c r="JDU1795" s="62">
        <v>53131609</v>
      </c>
      <c r="JDV1795" s="62">
        <v>53131609</v>
      </c>
      <c r="JDW1795" s="62">
        <v>53131609</v>
      </c>
      <c r="JDX1795" s="62">
        <v>53131609</v>
      </c>
      <c r="JDY1795" s="62">
        <v>53131609</v>
      </c>
      <c r="JDZ1795" s="62">
        <v>53131609</v>
      </c>
      <c r="JEA1795" s="62">
        <v>53131609</v>
      </c>
      <c r="JEB1795" s="62">
        <v>53131609</v>
      </c>
      <c r="JEC1795" s="62">
        <v>53131609</v>
      </c>
      <c r="JED1795" s="62">
        <v>53131609</v>
      </c>
      <c r="JEE1795" s="62">
        <v>53131609</v>
      </c>
      <c r="JEF1795" s="62">
        <v>53131609</v>
      </c>
      <c r="JEG1795" s="62">
        <v>53131609</v>
      </c>
      <c r="JEH1795" s="62">
        <v>53131609</v>
      </c>
      <c r="JEI1795" s="62">
        <v>53131609</v>
      </c>
      <c r="JEJ1795" s="62">
        <v>53131609</v>
      </c>
      <c r="JEK1795" s="62">
        <v>53131609</v>
      </c>
      <c r="JEL1795" s="62">
        <v>53131609</v>
      </c>
      <c r="JEM1795" s="62">
        <v>53131609</v>
      </c>
      <c r="JEN1795" s="62">
        <v>53131609</v>
      </c>
      <c r="JEO1795" s="62">
        <v>53131609</v>
      </c>
      <c r="JEP1795" s="62">
        <v>53131609</v>
      </c>
      <c r="JEQ1795" s="62">
        <v>53131609</v>
      </c>
      <c r="JER1795" s="62">
        <v>53131609</v>
      </c>
      <c r="JES1795" s="62">
        <v>53131609</v>
      </c>
      <c r="JET1795" s="62">
        <v>53131609</v>
      </c>
      <c r="JEU1795" s="62">
        <v>53131609</v>
      </c>
      <c r="JEV1795" s="62">
        <v>53131609</v>
      </c>
      <c r="JEW1795" s="62">
        <v>53131609</v>
      </c>
      <c r="JEX1795" s="62">
        <v>53131609</v>
      </c>
      <c r="JEY1795" s="62">
        <v>53131609</v>
      </c>
      <c r="JEZ1795" s="62">
        <v>53131609</v>
      </c>
      <c r="JFA1795" s="62">
        <v>53131609</v>
      </c>
      <c r="JFB1795" s="62">
        <v>53131609</v>
      </c>
      <c r="JFC1795" s="62">
        <v>53131609</v>
      </c>
      <c r="JFD1795" s="62">
        <v>53131609</v>
      </c>
      <c r="JFE1795" s="62">
        <v>53131609</v>
      </c>
      <c r="JFF1795" s="62">
        <v>53131609</v>
      </c>
      <c r="JFG1795" s="62">
        <v>53131609</v>
      </c>
      <c r="JFH1795" s="62">
        <v>53131609</v>
      </c>
      <c r="JFI1795" s="62">
        <v>53131609</v>
      </c>
      <c r="JFJ1795" s="62">
        <v>53131609</v>
      </c>
      <c r="JFK1795" s="62">
        <v>53131609</v>
      </c>
      <c r="JFL1795" s="62">
        <v>53131609</v>
      </c>
      <c r="JFM1795" s="62">
        <v>53131609</v>
      </c>
      <c r="JFN1795" s="62">
        <v>53131609</v>
      </c>
      <c r="JFO1795" s="62">
        <v>53131609</v>
      </c>
      <c r="JFP1795" s="62">
        <v>53131609</v>
      </c>
      <c r="JFQ1795" s="62">
        <v>53131609</v>
      </c>
      <c r="JFR1795" s="62">
        <v>53131609</v>
      </c>
      <c r="JFS1795" s="62">
        <v>53131609</v>
      </c>
      <c r="JFT1795" s="62">
        <v>53131609</v>
      </c>
      <c r="JFU1795" s="62">
        <v>53131609</v>
      </c>
      <c r="JFV1795" s="62">
        <v>53131609</v>
      </c>
      <c r="JFW1795" s="62">
        <v>53131609</v>
      </c>
      <c r="JFX1795" s="62">
        <v>53131609</v>
      </c>
      <c r="JFY1795" s="62">
        <v>53131609</v>
      </c>
      <c r="JFZ1795" s="62">
        <v>53131609</v>
      </c>
      <c r="JGA1795" s="62">
        <v>53131609</v>
      </c>
      <c r="JGB1795" s="62">
        <v>53131609</v>
      </c>
      <c r="JGC1795" s="62">
        <v>53131609</v>
      </c>
      <c r="JGD1795" s="62">
        <v>53131609</v>
      </c>
      <c r="JGE1795" s="62">
        <v>53131609</v>
      </c>
      <c r="JGF1795" s="62">
        <v>53131609</v>
      </c>
      <c r="JGG1795" s="62">
        <v>53131609</v>
      </c>
      <c r="JGH1795" s="62">
        <v>53131609</v>
      </c>
      <c r="JGI1795" s="62">
        <v>53131609</v>
      </c>
      <c r="JGJ1795" s="62">
        <v>53131609</v>
      </c>
      <c r="JGK1795" s="62">
        <v>53131609</v>
      </c>
      <c r="JGL1795" s="62">
        <v>53131609</v>
      </c>
      <c r="JGM1795" s="62">
        <v>53131609</v>
      </c>
      <c r="JGN1795" s="62">
        <v>53131609</v>
      </c>
      <c r="JGO1795" s="62">
        <v>53131609</v>
      </c>
      <c r="JGP1795" s="62">
        <v>53131609</v>
      </c>
      <c r="JGQ1795" s="62">
        <v>53131609</v>
      </c>
      <c r="JGR1795" s="62">
        <v>53131609</v>
      </c>
      <c r="JGS1795" s="62">
        <v>53131609</v>
      </c>
      <c r="JGT1795" s="62">
        <v>53131609</v>
      </c>
      <c r="JGU1795" s="62">
        <v>53131609</v>
      </c>
      <c r="JGV1795" s="62">
        <v>53131609</v>
      </c>
      <c r="JGW1795" s="62">
        <v>53131609</v>
      </c>
      <c r="JGX1795" s="62">
        <v>53131609</v>
      </c>
      <c r="JGY1795" s="62">
        <v>53131609</v>
      </c>
      <c r="JGZ1795" s="62">
        <v>53131609</v>
      </c>
      <c r="JHA1795" s="62">
        <v>53131609</v>
      </c>
      <c r="JHB1795" s="62">
        <v>53131609</v>
      </c>
      <c r="JHC1795" s="62">
        <v>53131609</v>
      </c>
      <c r="JHD1795" s="62">
        <v>53131609</v>
      </c>
      <c r="JHE1795" s="62">
        <v>53131609</v>
      </c>
      <c r="JHF1795" s="62">
        <v>53131609</v>
      </c>
      <c r="JHG1795" s="62">
        <v>53131609</v>
      </c>
      <c r="JHH1795" s="62">
        <v>53131609</v>
      </c>
      <c r="JHI1795" s="62">
        <v>53131609</v>
      </c>
      <c r="JHJ1795" s="62">
        <v>53131609</v>
      </c>
      <c r="JHK1795" s="62">
        <v>53131609</v>
      </c>
      <c r="JHL1795" s="62">
        <v>53131609</v>
      </c>
      <c r="JHM1795" s="62">
        <v>53131609</v>
      </c>
      <c r="JHN1795" s="62">
        <v>53131609</v>
      </c>
      <c r="JHO1795" s="62">
        <v>53131609</v>
      </c>
      <c r="JHP1795" s="62">
        <v>53131609</v>
      </c>
      <c r="JHQ1795" s="62">
        <v>53131609</v>
      </c>
      <c r="JHR1795" s="62">
        <v>53131609</v>
      </c>
      <c r="JHS1795" s="62">
        <v>53131609</v>
      </c>
      <c r="JHT1795" s="62">
        <v>53131609</v>
      </c>
      <c r="JHU1795" s="62">
        <v>53131609</v>
      </c>
      <c r="JHV1795" s="62">
        <v>53131609</v>
      </c>
      <c r="JHW1795" s="62">
        <v>53131609</v>
      </c>
      <c r="JHX1795" s="62">
        <v>53131609</v>
      </c>
      <c r="JHY1795" s="62">
        <v>53131609</v>
      </c>
      <c r="JHZ1795" s="62">
        <v>53131609</v>
      </c>
      <c r="JIA1795" s="62">
        <v>53131609</v>
      </c>
      <c r="JIB1795" s="62">
        <v>53131609</v>
      </c>
      <c r="JIC1795" s="62">
        <v>53131609</v>
      </c>
      <c r="JID1795" s="62">
        <v>53131609</v>
      </c>
      <c r="JIE1795" s="62">
        <v>53131609</v>
      </c>
      <c r="JIF1795" s="62">
        <v>53131609</v>
      </c>
      <c r="JIG1795" s="62">
        <v>53131609</v>
      </c>
      <c r="JIH1795" s="62">
        <v>53131609</v>
      </c>
      <c r="JII1795" s="62">
        <v>53131609</v>
      </c>
      <c r="JIJ1795" s="62">
        <v>53131609</v>
      </c>
      <c r="JIK1795" s="62">
        <v>53131609</v>
      </c>
      <c r="JIL1795" s="62">
        <v>53131609</v>
      </c>
      <c r="JIM1795" s="62">
        <v>53131609</v>
      </c>
      <c r="JIN1795" s="62">
        <v>53131609</v>
      </c>
      <c r="JIO1795" s="62">
        <v>53131609</v>
      </c>
      <c r="JIP1795" s="62">
        <v>53131609</v>
      </c>
      <c r="JIQ1795" s="62">
        <v>53131609</v>
      </c>
      <c r="JIR1795" s="62">
        <v>53131609</v>
      </c>
      <c r="JIS1795" s="62">
        <v>53131609</v>
      </c>
      <c r="JIT1795" s="62">
        <v>53131609</v>
      </c>
      <c r="JIU1795" s="62">
        <v>53131609</v>
      </c>
      <c r="JIV1795" s="62">
        <v>53131609</v>
      </c>
      <c r="JIW1795" s="62">
        <v>53131609</v>
      </c>
      <c r="JIX1795" s="62">
        <v>53131609</v>
      </c>
      <c r="JIY1795" s="62">
        <v>53131609</v>
      </c>
      <c r="JIZ1795" s="62">
        <v>53131609</v>
      </c>
      <c r="JJA1795" s="62">
        <v>53131609</v>
      </c>
      <c r="JJB1795" s="62">
        <v>53131609</v>
      </c>
      <c r="JJC1795" s="62">
        <v>53131609</v>
      </c>
      <c r="JJD1795" s="62">
        <v>53131609</v>
      </c>
      <c r="JJE1795" s="62">
        <v>53131609</v>
      </c>
      <c r="JJF1795" s="62">
        <v>53131609</v>
      </c>
      <c r="JJG1795" s="62">
        <v>53131609</v>
      </c>
      <c r="JJH1795" s="62">
        <v>53131609</v>
      </c>
      <c r="JJI1795" s="62">
        <v>53131609</v>
      </c>
      <c r="JJJ1795" s="62">
        <v>53131609</v>
      </c>
      <c r="JJK1795" s="62">
        <v>53131609</v>
      </c>
      <c r="JJL1795" s="62">
        <v>53131609</v>
      </c>
      <c r="JJM1795" s="62">
        <v>53131609</v>
      </c>
      <c r="JJN1795" s="62">
        <v>53131609</v>
      </c>
      <c r="JJO1795" s="62">
        <v>53131609</v>
      </c>
      <c r="JJP1795" s="62">
        <v>53131609</v>
      </c>
      <c r="JJQ1795" s="62">
        <v>53131609</v>
      </c>
      <c r="JJR1795" s="62">
        <v>53131609</v>
      </c>
      <c r="JJS1795" s="62">
        <v>53131609</v>
      </c>
      <c r="JJT1795" s="62">
        <v>53131609</v>
      </c>
      <c r="JJU1795" s="62">
        <v>53131609</v>
      </c>
      <c r="JJV1795" s="62">
        <v>53131609</v>
      </c>
      <c r="JJW1795" s="62">
        <v>53131609</v>
      </c>
      <c r="JJX1795" s="62">
        <v>53131609</v>
      </c>
      <c r="JJY1795" s="62">
        <v>53131609</v>
      </c>
      <c r="JJZ1795" s="62">
        <v>53131609</v>
      </c>
      <c r="JKA1795" s="62">
        <v>53131609</v>
      </c>
      <c r="JKB1795" s="62">
        <v>53131609</v>
      </c>
      <c r="JKC1795" s="62">
        <v>53131609</v>
      </c>
      <c r="JKD1795" s="62">
        <v>53131609</v>
      </c>
      <c r="JKE1795" s="62">
        <v>53131609</v>
      </c>
      <c r="JKF1795" s="62">
        <v>53131609</v>
      </c>
      <c r="JKG1795" s="62">
        <v>53131609</v>
      </c>
      <c r="JKH1795" s="62">
        <v>53131609</v>
      </c>
      <c r="JKI1795" s="62">
        <v>53131609</v>
      </c>
      <c r="JKJ1795" s="62">
        <v>53131609</v>
      </c>
      <c r="JKK1795" s="62">
        <v>53131609</v>
      </c>
      <c r="JKL1795" s="62">
        <v>53131609</v>
      </c>
      <c r="JKM1795" s="62">
        <v>53131609</v>
      </c>
      <c r="JKN1795" s="62">
        <v>53131609</v>
      </c>
      <c r="JKO1795" s="62">
        <v>53131609</v>
      </c>
      <c r="JKP1795" s="62">
        <v>53131609</v>
      </c>
      <c r="JKQ1795" s="62">
        <v>53131609</v>
      </c>
      <c r="JKR1795" s="62">
        <v>53131609</v>
      </c>
      <c r="JKS1795" s="62">
        <v>53131609</v>
      </c>
      <c r="JKT1795" s="62">
        <v>53131609</v>
      </c>
      <c r="JKU1795" s="62">
        <v>53131609</v>
      </c>
      <c r="JKV1795" s="62">
        <v>53131609</v>
      </c>
      <c r="JKW1795" s="62">
        <v>53131609</v>
      </c>
      <c r="JKX1795" s="62">
        <v>53131609</v>
      </c>
      <c r="JKY1795" s="62">
        <v>53131609</v>
      </c>
      <c r="JKZ1795" s="62">
        <v>53131609</v>
      </c>
      <c r="JLA1795" s="62">
        <v>53131609</v>
      </c>
      <c r="JLB1795" s="62">
        <v>53131609</v>
      </c>
      <c r="JLC1795" s="62">
        <v>53131609</v>
      </c>
      <c r="JLD1795" s="62">
        <v>53131609</v>
      </c>
      <c r="JLE1795" s="62">
        <v>53131609</v>
      </c>
      <c r="JLF1795" s="62">
        <v>53131609</v>
      </c>
      <c r="JLG1795" s="62">
        <v>53131609</v>
      </c>
      <c r="JLH1795" s="62">
        <v>53131609</v>
      </c>
      <c r="JLI1795" s="62">
        <v>53131609</v>
      </c>
      <c r="JLJ1795" s="62">
        <v>53131609</v>
      </c>
      <c r="JLK1795" s="62">
        <v>53131609</v>
      </c>
      <c r="JLL1795" s="62">
        <v>53131609</v>
      </c>
      <c r="JLM1795" s="62">
        <v>53131609</v>
      </c>
      <c r="JLN1795" s="62">
        <v>53131609</v>
      </c>
      <c r="JLO1795" s="62">
        <v>53131609</v>
      </c>
      <c r="JLP1795" s="62">
        <v>53131609</v>
      </c>
      <c r="JLQ1795" s="62">
        <v>53131609</v>
      </c>
      <c r="JLR1795" s="62">
        <v>53131609</v>
      </c>
      <c r="JLS1795" s="62">
        <v>53131609</v>
      </c>
      <c r="JLT1795" s="62">
        <v>53131609</v>
      </c>
      <c r="JLU1795" s="62">
        <v>53131609</v>
      </c>
      <c r="JLV1795" s="62">
        <v>53131609</v>
      </c>
      <c r="JLW1795" s="62">
        <v>53131609</v>
      </c>
      <c r="JLX1795" s="62">
        <v>53131609</v>
      </c>
      <c r="JLY1795" s="62">
        <v>53131609</v>
      </c>
      <c r="JLZ1795" s="62">
        <v>53131609</v>
      </c>
      <c r="JMA1795" s="62">
        <v>53131609</v>
      </c>
      <c r="JMB1795" s="62">
        <v>53131609</v>
      </c>
      <c r="JMC1795" s="62">
        <v>53131609</v>
      </c>
      <c r="JMD1795" s="62">
        <v>53131609</v>
      </c>
      <c r="JME1795" s="62">
        <v>53131609</v>
      </c>
      <c r="JMF1795" s="62">
        <v>53131609</v>
      </c>
      <c r="JMG1795" s="62">
        <v>53131609</v>
      </c>
      <c r="JMH1795" s="62">
        <v>53131609</v>
      </c>
      <c r="JMI1795" s="62">
        <v>53131609</v>
      </c>
      <c r="JMJ1795" s="62">
        <v>53131609</v>
      </c>
      <c r="JMK1795" s="62">
        <v>53131609</v>
      </c>
      <c r="JML1795" s="62">
        <v>53131609</v>
      </c>
      <c r="JMM1795" s="62">
        <v>53131609</v>
      </c>
      <c r="JMN1795" s="62">
        <v>53131609</v>
      </c>
      <c r="JMO1795" s="62">
        <v>53131609</v>
      </c>
      <c r="JMP1795" s="62">
        <v>53131609</v>
      </c>
      <c r="JMQ1795" s="62">
        <v>53131609</v>
      </c>
      <c r="JMR1795" s="62">
        <v>53131609</v>
      </c>
      <c r="JMS1795" s="62">
        <v>53131609</v>
      </c>
      <c r="JMT1795" s="62">
        <v>53131609</v>
      </c>
      <c r="JMU1795" s="62">
        <v>53131609</v>
      </c>
      <c r="JMV1795" s="62">
        <v>53131609</v>
      </c>
      <c r="JMW1795" s="62">
        <v>53131609</v>
      </c>
      <c r="JMX1795" s="62">
        <v>53131609</v>
      </c>
      <c r="JMY1795" s="62">
        <v>53131609</v>
      </c>
      <c r="JMZ1795" s="62">
        <v>53131609</v>
      </c>
      <c r="JNA1795" s="62">
        <v>53131609</v>
      </c>
      <c r="JNB1795" s="62">
        <v>53131609</v>
      </c>
      <c r="JNC1795" s="62">
        <v>53131609</v>
      </c>
      <c r="JND1795" s="62">
        <v>53131609</v>
      </c>
      <c r="JNE1795" s="62">
        <v>53131609</v>
      </c>
      <c r="JNF1795" s="62">
        <v>53131609</v>
      </c>
      <c r="JNG1795" s="62">
        <v>53131609</v>
      </c>
      <c r="JNH1795" s="62">
        <v>53131609</v>
      </c>
      <c r="JNI1795" s="62">
        <v>53131609</v>
      </c>
      <c r="JNJ1795" s="62">
        <v>53131609</v>
      </c>
      <c r="JNK1795" s="62">
        <v>53131609</v>
      </c>
      <c r="JNL1795" s="62">
        <v>53131609</v>
      </c>
      <c r="JNM1795" s="62">
        <v>53131609</v>
      </c>
      <c r="JNN1795" s="62">
        <v>53131609</v>
      </c>
      <c r="JNO1795" s="62">
        <v>53131609</v>
      </c>
      <c r="JNP1795" s="62">
        <v>53131609</v>
      </c>
      <c r="JNQ1795" s="62">
        <v>53131609</v>
      </c>
      <c r="JNR1795" s="62">
        <v>53131609</v>
      </c>
      <c r="JNS1795" s="62">
        <v>53131609</v>
      </c>
      <c r="JNT1795" s="62">
        <v>53131609</v>
      </c>
      <c r="JNU1795" s="62">
        <v>53131609</v>
      </c>
      <c r="JNV1795" s="62">
        <v>53131609</v>
      </c>
      <c r="JNW1795" s="62">
        <v>53131609</v>
      </c>
      <c r="JNX1795" s="62">
        <v>53131609</v>
      </c>
      <c r="JNY1795" s="62">
        <v>53131609</v>
      </c>
      <c r="JNZ1795" s="62">
        <v>53131609</v>
      </c>
      <c r="JOA1795" s="62">
        <v>53131609</v>
      </c>
      <c r="JOB1795" s="62">
        <v>53131609</v>
      </c>
      <c r="JOC1795" s="62">
        <v>53131609</v>
      </c>
      <c r="JOD1795" s="62">
        <v>53131609</v>
      </c>
      <c r="JOE1795" s="62">
        <v>53131609</v>
      </c>
      <c r="JOF1795" s="62">
        <v>53131609</v>
      </c>
      <c r="JOG1795" s="62">
        <v>53131609</v>
      </c>
      <c r="JOH1795" s="62">
        <v>53131609</v>
      </c>
      <c r="JOI1795" s="62">
        <v>53131609</v>
      </c>
      <c r="JOJ1795" s="62">
        <v>53131609</v>
      </c>
      <c r="JOK1795" s="62">
        <v>53131609</v>
      </c>
      <c r="JOL1795" s="62">
        <v>53131609</v>
      </c>
      <c r="JOM1795" s="62">
        <v>53131609</v>
      </c>
      <c r="JON1795" s="62">
        <v>53131609</v>
      </c>
      <c r="JOO1795" s="62">
        <v>53131609</v>
      </c>
      <c r="JOP1795" s="62">
        <v>53131609</v>
      </c>
      <c r="JOQ1795" s="62">
        <v>53131609</v>
      </c>
      <c r="JOR1795" s="62">
        <v>53131609</v>
      </c>
      <c r="JOS1795" s="62">
        <v>53131609</v>
      </c>
      <c r="JOT1795" s="62">
        <v>53131609</v>
      </c>
      <c r="JOU1795" s="62">
        <v>53131609</v>
      </c>
      <c r="JOV1795" s="62">
        <v>53131609</v>
      </c>
      <c r="JOW1795" s="62">
        <v>53131609</v>
      </c>
      <c r="JOX1795" s="62">
        <v>53131609</v>
      </c>
      <c r="JOY1795" s="62">
        <v>53131609</v>
      </c>
      <c r="JOZ1795" s="62">
        <v>53131609</v>
      </c>
      <c r="JPA1795" s="62">
        <v>53131609</v>
      </c>
      <c r="JPB1795" s="62">
        <v>53131609</v>
      </c>
      <c r="JPC1795" s="62">
        <v>53131609</v>
      </c>
      <c r="JPD1795" s="62">
        <v>53131609</v>
      </c>
      <c r="JPE1795" s="62">
        <v>53131609</v>
      </c>
      <c r="JPF1795" s="62">
        <v>53131609</v>
      </c>
      <c r="JPG1795" s="62">
        <v>53131609</v>
      </c>
      <c r="JPH1795" s="62">
        <v>53131609</v>
      </c>
      <c r="JPI1795" s="62">
        <v>53131609</v>
      </c>
      <c r="JPJ1795" s="62">
        <v>53131609</v>
      </c>
      <c r="JPK1795" s="62">
        <v>53131609</v>
      </c>
      <c r="JPL1795" s="62">
        <v>53131609</v>
      </c>
      <c r="JPM1795" s="62">
        <v>53131609</v>
      </c>
      <c r="JPN1795" s="62">
        <v>53131609</v>
      </c>
      <c r="JPO1795" s="62">
        <v>53131609</v>
      </c>
      <c r="JPP1795" s="62">
        <v>53131609</v>
      </c>
      <c r="JPQ1795" s="62">
        <v>53131609</v>
      </c>
      <c r="JPR1795" s="62">
        <v>53131609</v>
      </c>
      <c r="JPS1795" s="62">
        <v>53131609</v>
      </c>
      <c r="JPT1795" s="62">
        <v>53131609</v>
      </c>
      <c r="JPU1795" s="62">
        <v>53131609</v>
      </c>
      <c r="JPV1795" s="62">
        <v>53131609</v>
      </c>
      <c r="JPW1795" s="62">
        <v>53131609</v>
      </c>
      <c r="JPX1795" s="62">
        <v>53131609</v>
      </c>
      <c r="JPY1795" s="62">
        <v>53131609</v>
      </c>
      <c r="JPZ1795" s="62">
        <v>53131609</v>
      </c>
      <c r="JQA1795" s="62">
        <v>53131609</v>
      </c>
      <c r="JQB1795" s="62">
        <v>53131609</v>
      </c>
      <c r="JQC1795" s="62">
        <v>53131609</v>
      </c>
      <c r="JQD1795" s="62">
        <v>53131609</v>
      </c>
      <c r="JQE1795" s="62">
        <v>53131609</v>
      </c>
      <c r="JQF1795" s="62">
        <v>53131609</v>
      </c>
      <c r="JQG1795" s="62">
        <v>53131609</v>
      </c>
      <c r="JQH1795" s="62">
        <v>53131609</v>
      </c>
      <c r="JQI1795" s="62">
        <v>53131609</v>
      </c>
      <c r="JQJ1795" s="62">
        <v>53131609</v>
      </c>
      <c r="JQK1795" s="62">
        <v>53131609</v>
      </c>
      <c r="JQL1795" s="62">
        <v>53131609</v>
      </c>
      <c r="JQM1795" s="62">
        <v>53131609</v>
      </c>
      <c r="JQN1795" s="62">
        <v>53131609</v>
      </c>
      <c r="JQO1795" s="62">
        <v>53131609</v>
      </c>
      <c r="JQP1795" s="62">
        <v>53131609</v>
      </c>
      <c r="JQQ1795" s="62">
        <v>53131609</v>
      </c>
      <c r="JQR1795" s="62">
        <v>53131609</v>
      </c>
      <c r="JQS1795" s="62">
        <v>53131609</v>
      </c>
      <c r="JQT1795" s="62">
        <v>53131609</v>
      </c>
      <c r="JQU1795" s="62">
        <v>53131609</v>
      </c>
      <c r="JQV1795" s="62">
        <v>53131609</v>
      </c>
      <c r="JQW1795" s="62">
        <v>53131609</v>
      </c>
      <c r="JQX1795" s="62">
        <v>53131609</v>
      </c>
      <c r="JQY1795" s="62">
        <v>53131609</v>
      </c>
      <c r="JQZ1795" s="62">
        <v>53131609</v>
      </c>
      <c r="JRA1795" s="62">
        <v>53131609</v>
      </c>
      <c r="JRB1795" s="62">
        <v>53131609</v>
      </c>
      <c r="JRC1795" s="62">
        <v>53131609</v>
      </c>
      <c r="JRD1795" s="62">
        <v>53131609</v>
      </c>
      <c r="JRE1795" s="62">
        <v>53131609</v>
      </c>
      <c r="JRF1795" s="62">
        <v>53131609</v>
      </c>
      <c r="JRG1795" s="62">
        <v>53131609</v>
      </c>
      <c r="JRH1795" s="62">
        <v>53131609</v>
      </c>
      <c r="JRI1795" s="62">
        <v>53131609</v>
      </c>
      <c r="JRJ1795" s="62">
        <v>53131609</v>
      </c>
      <c r="JRK1795" s="62">
        <v>53131609</v>
      </c>
      <c r="JRL1795" s="62">
        <v>53131609</v>
      </c>
      <c r="JRM1795" s="62">
        <v>53131609</v>
      </c>
      <c r="JRN1795" s="62">
        <v>53131609</v>
      </c>
      <c r="JRO1795" s="62">
        <v>53131609</v>
      </c>
      <c r="JRP1795" s="62">
        <v>53131609</v>
      </c>
      <c r="JRQ1795" s="62">
        <v>53131609</v>
      </c>
      <c r="JRR1795" s="62">
        <v>53131609</v>
      </c>
      <c r="JRS1795" s="62">
        <v>53131609</v>
      </c>
      <c r="JRT1795" s="62">
        <v>53131609</v>
      </c>
      <c r="JRU1795" s="62">
        <v>53131609</v>
      </c>
      <c r="JRV1795" s="62">
        <v>53131609</v>
      </c>
      <c r="JRW1795" s="62">
        <v>53131609</v>
      </c>
      <c r="JRX1795" s="62">
        <v>53131609</v>
      </c>
      <c r="JRY1795" s="62">
        <v>53131609</v>
      </c>
      <c r="JRZ1795" s="62">
        <v>53131609</v>
      </c>
      <c r="JSA1795" s="62">
        <v>53131609</v>
      </c>
      <c r="JSB1795" s="62">
        <v>53131609</v>
      </c>
      <c r="JSC1795" s="62">
        <v>53131609</v>
      </c>
      <c r="JSD1795" s="62">
        <v>53131609</v>
      </c>
      <c r="JSE1795" s="62">
        <v>53131609</v>
      </c>
      <c r="JSF1795" s="62">
        <v>53131609</v>
      </c>
      <c r="JSG1795" s="62">
        <v>53131609</v>
      </c>
      <c r="JSH1795" s="62">
        <v>53131609</v>
      </c>
      <c r="JSI1795" s="62">
        <v>53131609</v>
      </c>
      <c r="JSJ1795" s="62">
        <v>53131609</v>
      </c>
      <c r="JSK1795" s="62">
        <v>53131609</v>
      </c>
      <c r="JSL1795" s="62">
        <v>53131609</v>
      </c>
      <c r="JSM1795" s="62">
        <v>53131609</v>
      </c>
      <c r="JSN1795" s="62">
        <v>53131609</v>
      </c>
      <c r="JSO1795" s="62">
        <v>53131609</v>
      </c>
      <c r="JSP1795" s="62">
        <v>53131609</v>
      </c>
      <c r="JSQ1795" s="62">
        <v>53131609</v>
      </c>
      <c r="JSR1795" s="62">
        <v>53131609</v>
      </c>
      <c r="JSS1795" s="62">
        <v>53131609</v>
      </c>
      <c r="JST1795" s="62">
        <v>53131609</v>
      </c>
      <c r="JSU1795" s="62">
        <v>53131609</v>
      </c>
      <c r="JSV1795" s="62">
        <v>53131609</v>
      </c>
      <c r="JSW1795" s="62">
        <v>53131609</v>
      </c>
      <c r="JSX1795" s="62">
        <v>53131609</v>
      </c>
      <c r="JSY1795" s="62">
        <v>53131609</v>
      </c>
      <c r="JSZ1795" s="62">
        <v>53131609</v>
      </c>
      <c r="JTA1795" s="62">
        <v>53131609</v>
      </c>
      <c r="JTB1795" s="62">
        <v>53131609</v>
      </c>
      <c r="JTC1795" s="62">
        <v>53131609</v>
      </c>
      <c r="JTD1795" s="62">
        <v>53131609</v>
      </c>
      <c r="JTE1795" s="62">
        <v>53131609</v>
      </c>
      <c r="JTF1795" s="62">
        <v>53131609</v>
      </c>
      <c r="JTG1795" s="62">
        <v>53131609</v>
      </c>
      <c r="JTH1795" s="62">
        <v>53131609</v>
      </c>
      <c r="JTI1795" s="62">
        <v>53131609</v>
      </c>
      <c r="JTJ1795" s="62">
        <v>53131609</v>
      </c>
      <c r="JTK1795" s="62">
        <v>53131609</v>
      </c>
      <c r="JTL1795" s="62">
        <v>53131609</v>
      </c>
      <c r="JTM1795" s="62">
        <v>53131609</v>
      </c>
      <c r="JTN1795" s="62">
        <v>53131609</v>
      </c>
      <c r="JTO1795" s="62">
        <v>53131609</v>
      </c>
      <c r="JTP1795" s="62">
        <v>53131609</v>
      </c>
      <c r="JTQ1795" s="62">
        <v>53131609</v>
      </c>
      <c r="JTR1795" s="62">
        <v>53131609</v>
      </c>
      <c r="JTS1795" s="62">
        <v>53131609</v>
      </c>
      <c r="JTT1795" s="62">
        <v>53131609</v>
      </c>
      <c r="JTU1795" s="62">
        <v>53131609</v>
      </c>
      <c r="JTV1795" s="62">
        <v>53131609</v>
      </c>
      <c r="JTW1795" s="62">
        <v>53131609</v>
      </c>
      <c r="JTX1795" s="62">
        <v>53131609</v>
      </c>
      <c r="JTY1795" s="62">
        <v>53131609</v>
      </c>
      <c r="JTZ1795" s="62">
        <v>53131609</v>
      </c>
      <c r="JUA1795" s="62">
        <v>53131609</v>
      </c>
      <c r="JUB1795" s="62">
        <v>53131609</v>
      </c>
      <c r="JUC1795" s="62">
        <v>53131609</v>
      </c>
      <c r="JUD1795" s="62">
        <v>53131609</v>
      </c>
      <c r="JUE1795" s="62">
        <v>53131609</v>
      </c>
      <c r="JUF1795" s="62">
        <v>53131609</v>
      </c>
      <c r="JUG1795" s="62">
        <v>53131609</v>
      </c>
      <c r="JUH1795" s="62">
        <v>53131609</v>
      </c>
      <c r="JUI1795" s="62">
        <v>53131609</v>
      </c>
      <c r="JUJ1795" s="62">
        <v>53131609</v>
      </c>
      <c r="JUK1795" s="62">
        <v>53131609</v>
      </c>
      <c r="JUL1795" s="62">
        <v>53131609</v>
      </c>
      <c r="JUM1795" s="62">
        <v>53131609</v>
      </c>
      <c r="JUN1795" s="62">
        <v>53131609</v>
      </c>
      <c r="JUO1795" s="62">
        <v>53131609</v>
      </c>
      <c r="JUP1795" s="62">
        <v>53131609</v>
      </c>
      <c r="JUQ1795" s="62">
        <v>53131609</v>
      </c>
      <c r="JUR1795" s="62">
        <v>53131609</v>
      </c>
      <c r="JUS1795" s="62">
        <v>53131609</v>
      </c>
      <c r="JUT1795" s="62">
        <v>53131609</v>
      </c>
      <c r="JUU1795" s="62">
        <v>53131609</v>
      </c>
      <c r="JUV1795" s="62">
        <v>53131609</v>
      </c>
      <c r="JUW1795" s="62">
        <v>53131609</v>
      </c>
      <c r="JUX1795" s="62">
        <v>53131609</v>
      </c>
      <c r="JUY1795" s="62">
        <v>53131609</v>
      </c>
      <c r="JUZ1795" s="62">
        <v>53131609</v>
      </c>
      <c r="JVA1795" s="62">
        <v>53131609</v>
      </c>
      <c r="JVB1795" s="62">
        <v>53131609</v>
      </c>
      <c r="JVC1795" s="62">
        <v>53131609</v>
      </c>
      <c r="JVD1795" s="62">
        <v>53131609</v>
      </c>
      <c r="JVE1795" s="62">
        <v>53131609</v>
      </c>
      <c r="JVF1795" s="62">
        <v>53131609</v>
      </c>
      <c r="JVG1795" s="62">
        <v>53131609</v>
      </c>
      <c r="JVH1795" s="62">
        <v>53131609</v>
      </c>
      <c r="JVI1795" s="62">
        <v>53131609</v>
      </c>
      <c r="JVJ1795" s="62">
        <v>53131609</v>
      </c>
      <c r="JVK1795" s="62">
        <v>53131609</v>
      </c>
      <c r="JVL1795" s="62">
        <v>53131609</v>
      </c>
      <c r="JVM1795" s="62">
        <v>53131609</v>
      </c>
      <c r="JVN1795" s="62">
        <v>53131609</v>
      </c>
      <c r="JVO1795" s="62">
        <v>53131609</v>
      </c>
      <c r="JVP1795" s="62">
        <v>53131609</v>
      </c>
      <c r="JVQ1795" s="62">
        <v>53131609</v>
      </c>
      <c r="JVR1795" s="62">
        <v>53131609</v>
      </c>
      <c r="JVS1795" s="62">
        <v>53131609</v>
      </c>
      <c r="JVT1795" s="62">
        <v>53131609</v>
      </c>
      <c r="JVU1795" s="62">
        <v>53131609</v>
      </c>
      <c r="JVV1795" s="62">
        <v>53131609</v>
      </c>
      <c r="JVW1795" s="62">
        <v>53131609</v>
      </c>
      <c r="JVX1795" s="62">
        <v>53131609</v>
      </c>
      <c r="JVY1795" s="62">
        <v>53131609</v>
      </c>
      <c r="JVZ1795" s="62">
        <v>53131609</v>
      </c>
      <c r="JWA1795" s="62">
        <v>53131609</v>
      </c>
      <c r="JWB1795" s="62">
        <v>53131609</v>
      </c>
      <c r="JWC1795" s="62">
        <v>53131609</v>
      </c>
      <c r="JWD1795" s="62">
        <v>53131609</v>
      </c>
      <c r="JWE1795" s="62">
        <v>53131609</v>
      </c>
      <c r="JWF1795" s="62">
        <v>53131609</v>
      </c>
      <c r="JWG1795" s="62">
        <v>53131609</v>
      </c>
      <c r="JWH1795" s="62">
        <v>53131609</v>
      </c>
      <c r="JWI1795" s="62">
        <v>53131609</v>
      </c>
      <c r="JWJ1795" s="62">
        <v>53131609</v>
      </c>
      <c r="JWK1795" s="62">
        <v>53131609</v>
      </c>
      <c r="JWL1795" s="62">
        <v>53131609</v>
      </c>
      <c r="JWM1795" s="62">
        <v>53131609</v>
      </c>
      <c r="JWN1795" s="62">
        <v>53131609</v>
      </c>
      <c r="JWO1795" s="62">
        <v>53131609</v>
      </c>
      <c r="JWP1795" s="62">
        <v>53131609</v>
      </c>
      <c r="JWQ1795" s="62">
        <v>53131609</v>
      </c>
      <c r="JWR1795" s="62">
        <v>53131609</v>
      </c>
      <c r="JWS1795" s="62">
        <v>53131609</v>
      </c>
      <c r="JWT1795" s="62">
        <v>53131609</v>
      </c>
      <c r="JWU1795" s="62">
        <v>53131609</v>
      </c>
      <c r="JWV1795" s="62">
        <v>53131609</v>
      </c>
      <c r="JWW1795" s="62">
        <v>53131609</v>
      </c>
      <c r="JWX1795" s="62">
        <v>53131609</v>
      </c>
      <c r="JWY1795" s="62">
        <v>53131609</v>
      </c>
      <c r="JWZ1795" s="62">
        <v>53131609</v>
      </c>
      <c r="JXA1795" s="62">
        <v>53131609</v>
      </c>
      <c r="JXB1795" s="62">
        <v>53131609</v>
      </c>
      <c r="JXC1795" s="62">
        <v>53131609</v>
      </c>
      <c r="JXD1795" s="62">
        <v>53131609</v>
      </c>
      <c r="JXE1795" s="62">
        <v>53131609</v>
      </c>
      <c r="JXF1795" s="62">
        <v>53131609</v>
      </c>
      <c r="JXG1795" s="62">
        <v>53131609</v>
      </c>
      <c r="JXH1795" s="62">
        <v>53131609</v>
      </c>
      <c r="JXI1795" s="62">
        <v>53131609</v>
      </c>
      <c r="JXJ1795" s="62">
        <v>53131609</v>
      </c>
      <c r="JXK1795" s="62">
        <v>53131609</v>
      </c>
      <c r="JXL1795" s="62">
        <v>53131609</v>
      </c>
      <c r="JXM1795" s="62">
        <v>53131609</v>
      </c>
      <c r="JXN1795" s="62">
        <v>53131609</v>
      </c>
      <c r="JXO1795" s="62">
        <v>53131609</v>
      </c>
      <c r="JXP1795" s="62">
        <v>53131609</v>
      </c>
      <c r="JXQ1795" s="62">
        <v>53131609</v>
      </c>
      <c r="JXR1795" s="62">
        <v>53131609</v>
      </c>
      <c r="JXS1795" s="62">
        <v>53131609</v>
      </c>
      <c r="JXT1795" s="62">
        <v>53131609</v>
      </c>
      <c r="JXU1795" s="62">
        <v>53131609</v>
      </c>
      <c r="JXV1795" s="62">
        <v>53131609</v>
      </c>
      <c r="JXW1795" s="62">
        <v>53131609</v>
      </c>
      <c r="JXX1795" s="62">
        <v>53131609</v>
      </c>
      <c r="JXY1795" s="62">
        <v>53131609</v>
      </c>
      <c r="JXZ1795" s="62">
        <v>53131609</v>
      </c>
      <c r="JYA1795" s="62">
        <v>53131609</v>
      </c>
      <c r="JYB1795" s="62">
        <v>53131609</v>
      </c>
      <c r="JYC1795" s="62">
        <v>53131609</v>
      </c>
      <c r="JYD1795" s="62">
        <v>53131609</v>
      </c>
      <c r="JYE1795" s="62">
        <v>53131609</v>
      </c>
      <c r="JYF1795" s="62">
        <v>53131609</v>
      </c>
      <c r="JYG1795" s="62">
        <v>53131609</v>
      </c>
      <c r="JYH1795" s="62">
        <v>53131609</v>
      </c>
      <c r="JYI1795" s="62">
        <v>53131609</v>
      </c>
      <c r="JYJ1795" s="62">
        <v>53131609</v>
      </c>
      <c r="JYK1795" s="62">
        <v>53131609</v>
      </c>
      <c r="JYL1795" s="62">
        <v>53131609</v>
      </c>
      <c r="JYM1795" s="62">
        <v>53131609</v>
      </c>
      <c r="JYN1795" s="62">
        <v>53131609</v>
      </c>
      <c r="JYO1795" s="62">
        <v>53131609</v>
      </c>
      <c r="JYP1795" s="62">
        <v>53131609</v>
      </c>
      <c r="JYQ1795" s="62">
        <v>53131609</v>
      </c>
      <c r="JYR1795" s="62">
        <v>53131609</v>
      </c>
      <c r="JYS1795" s="62">
        <v>53131609</v>
      </c>
      <c r="JYT1795" s="62">
        <v>53131609</v>
      </c>
      <c r="JYU1795" s="62">
        <v>53131609</v>
      </c>
      <c r="JYV1795" s="62">
        <v>53131609</v>
      </c>
      <c r="JYW1795" s="62">
        <v>53131609</v>
      </c>
      <c r="JYX1795" s="62">
        <v>53131609</v>
      </c>
      <c r="JYY1795" s="62">
        <v>53131609</v>
      </c>
      <c r="JYZ1795" s="62">
        <v>53131609</v>
      </c>
      <c r="JZA1795" s="62">
        <v>53131609</v>
      </c>
      <c r="JZB1795" s="62">
        <v>53131609</v>
      </c>
      <c r="JZC1795" s="62">
        <v>53131609</v>
      </c>
      <c r="JZD1795" s="62">
        <v>53131609</v>
      </c>
      <c r="JZE1795" s="62">
        <v>53131609</v>
      </c>
      <c r="JZF1795" s="62">
        <v>53131609</v>
      </c>
      <c r="JZG1795" s="62">
        <v>53131609</v>
      </c>
      <c r="JZH1795" s="62">
        <v>53131609</v>
      </c>
      <c r="JZI1795" s="62">
        <v>53131609</v>
      </c>
      <c r="JZJ1795" s="62">
        <v>53131609</v>
      </c>
      <c r="JZK1795" s="62">
        <v>53131609</v>
      </c>
      <c r="JZL1795" s="62">
        <v>53131609</v>
      </c>
      <c r="JZM1795" s="62">
        <v>53131609</v>
      </c>
      <c r="JZN1795" s="62">
        <v>53131609</v>
      </c>
      <c r="JZO1795" s="62">
        <v>53131609</v>
      </c>
      <c r="JZP1795" s="62">
        <v>53131609</v>
      </c>
      <c r="JZQ1795" s="62">
        <v>53131609</v>
      </c>
      <c r="JZR1795" s="62">
        <v>53131609</v>
      </c>
      <c r="JZS1795" s="62">
        <v>53131609</v>
      </c>
      <c r="JZT1795" s="62">
        <v>53131609</v>
      </c>
      <c r="JZU1795" s="62">
        <v>53131609</v>
      </c>
      <c r="JZV1795" s="62">
        <v>53131609</v>
      </c>
      <c r="JZW1795" s="62">
        <v>53131609</v>
      </c>
      <c r="JZX1795" s="62">
        <v>53131609</v>
      </c>
      <c r="JZY1795" s="62">
        <v>53131609</v>
      </c>
      <c r="JZZ1795" s="62">
        <v>53131609</v>
      </c>
      <c r="KAA1795" s="62">
        <v>53131609</v>
      </c>
      <c r="KAB1795" s="62">
        <v>53131609</v>
      </c>
      <c r="KAC1795" s="62">
        <v>53131609</v>
      </c>
      <c r="KAD1795" s="62">
        <v>53131609</v>
      </c>
      <c r="KAE1795" s="62">
        <v>53131609</v>
      </c>
      <c r="KAF1795" s="62">
        <v>53131609</v>
      </c>
      <c r="KAG1795" s="62">
        <v>53131609</v>
      </c>
      <c r="KAH1795" s="62">
        <v>53131609</v>
      </c>
      <c r="KAI1795" s="62">
        <v>53131609</v>
      </c>
      <c r="KAJ1795" s="62">
        <v>53131609</v>
      </c>
      <c r="KAK1795" s="62">
        <v>53131609</v>
      </c>
      <c r="KAL1795" s="62">
        <v>53131609</v>
      </c>
      <c r="KAM1795" s="62">
        <v>53131609</v>
      </c>
      <c r="KAN1795" s="62">
        <v>53131609</v>
      </c>
      <c r="KAO1795" s="62">
        <v>53131609</v>
      </c>
      <c r="KAP1795" s="62">
        <v>53131609</v>
      </c>
      <c r="KAQ1795" s="62">
        <v>53131609</v>
      </c>
      <c r="KAR1795" s="62">
        <v>53131609</v>
      </c>
      <c r="KAS1795" s="62">
        <v>53131609</v>
      </c>
      <c r="KAT1795" s="62">
        <v>53131609</v>
      </c>
      <c r="KAU1795" s="62">
        <v>53131609</v>
      </c>
      <c r="KAV1795" s="62">
        <v>53131609</v>
      </c>
      <c r="KAW1795" s="62">
        <v>53131609</v>
      </c>
      <c r="KAX1795" s="62">
        <v>53131609</v>
      </c>
      <c r="KAY1795" s="62">
        <v>53131609</v>
      </c>
      <c r="KAZ1795" s="62">
        <v>53131609</v>
      </c>
      <c r="KBA1795" s="62">
        <v>53131609</v>
      </c>
      <c r="KBB1795" s="62">
        <v>53131609</v>
      </c>
      <c r="KBC1795" s="62">
        <v>53131609</v>
      </c>
      <c r="KBD1795" s="62">
        <v>53131609</v>
      </c>
      <c r="KBE1795" s="62">
        <v>53131609</v>
      </c>
      <c r="KBF1795" s="62">
        <v>53131609</v>
      </c>
      <c r="KBG1795" s="62">
        <v>53131609</v>
      </c>
      <c r="KBH1795" s="62">
        <v>53131609</v>
      </c>
      <c r="KBI1795" s="62">
        <v>53131609</v>
      </c>
      <c r="KBJ1795" s="62">
        <v>53131609</v>
      </c>
      <c r="KBK1795" s="62">
        <v>53131609</v>
      </c>
      <c r="KBL1795" s="62">
        <v>53131609</v>
      </c>
      <c r="KBM1795" s="62">
        <v>53131609</v>
      </c>
      <c r="KBN1795" s="62">
        <v>53131609</v>
      </c>
      <c r="KBO1795" s="62">
        <v>53131609</v>
      </c>
      <c r="KBP1795" s="62">
        <v>53131609</v>
      </c>
      <c r="KBQ1795" s="62">
        <v>53131609</v>
      </c>
      <c r="KBR1795" s="62">
        <v>53131609</v>
      </c>
      <c r="KBS1795" s="62">
        <v>53131609</v>
      </c>
      <c r="KBT1795" s="62">
        <v>53131609</v>
      </c>
      <c r="KBU1795" s="62">
        <v>53131609</v>
      </c>
      <c r="KBV1795" s="62">
        <v>53131609</v>
      </c>
      <c r="KBW1795" s="62">
        <v>53131609</v>
      </c>
      <c r="KBX1795" s="62">
        <v>53131609</v>
      </c>
      <c r="KBY1795" s="62">
        <v>53131609</v>
      </c>
      <c r="KBZ1795" s="62">
        <v>53131609</v>
      </c>
      <c r="KCA1795" s="62">
        <v>53131609</v>
      </c>
      <c r="KCB1795" s="62">
        <v>53131609</v>
      </c>
      <c r="KCC1795" s="62">
        <v>53131609</v>
      </c>
      <c r="KCD1795" s="62">
        <v>53131609</v>
      </c>
      <c r="KCE1795" s="62">
        <v>53131609</v>
      </c>
      <c r="KCF1795" s="62">
        <v>53131609</v>
      </c>
      <c r="KCG1795" s="62">
        <v>53131609</v>
      </c>
      <c r="KCH1795" s="62">
        <v>53131609</v>
      </c>
      <c r="KCI1795" s="62">
        <v>53131609</v>
      </c>
      <c r="KCJ1795" s="62">
        <v>53131609</v>
      </c>
      <c r="KCK1795" s="62">
        <v>53131609</v>
      </c>
      <c r="KCL1795" s="62">
        <v>53131609</v>
      </c>
      <c r="KCM1795" s="62">
        <v>53131609</v>
      </c>
      <c r="KCN1795" s="62">
        <v>53131609</v>
      </c>
      <c r="KCO1795" s="62">
        <v>53131609</v>
      </c>
      <c r="KCP1795" s="62">
        <v>53131609</v>
      </c>
      <c r="KCQ1795" s="62">
        <v>53131609</v>
      </c>
      <c r="KCR1795" s="62">
        <v>53131609</v>
      </c>
      <c r="KCS1795" s="62">
        <v>53131609</v>
      </c>
      <c r="KCT1795" s="62">
        <v>53131609</v>
      </c>
      <c r="KCU1795" s="62">
        <v>53131609</v>
      </c>
      <c r="KCV1795" s="62">
        <v>53131609</v>
      </c>
      <c r="KCW1795" s="62">
        <v>53131609</v>
      </c>
      <c r="KCX1795" s="62">
        <v>53131609</v>
      </c>
      <c r="KCY1795" s="62">
        <v>53131609</v>
      </c>
      <c r="KCZ1795" s="62">
        <v>53131609</v>
      </c>
      <c r="KDA1795" s="62">
        <v>53131609</v>
      </c>
      <c r="KDB1795" s="62">
        <v>53131609</v>
      </c>
      <c r="KDC1795" s="62">
        <v>53131609</v>
      </c>
      <c r="KDD1795" s="62">
        <v>53131609</v>
      </c>
      <c r="KDE1795" s="62">
        <v>53131609</v>
      </c>
      <c r="KDF1795" s="62">
        <v>53131609</v>
      </c>
      <c r="KDG1795" s="62">
        <v>53131609</v>
      </c>
      <c r="KDH1795" s="62">
        <v>53131609</v>
      </c>
      <c r="KDI1795" s="62">
        <v>53131609</v>
      </c>
      <c r="KDJ1795" s="62">
        <v>53131609</v>
      </c>
      <c r="KDK1795" s="62">
        <v>53131609</v>
      </c>
      <c r="KDL1795" s="62">
        <v>53131609</v>
      </c>
      <c r="KDM1795" s="62">
        <v>53131609</v>
      </c>
      <c r="KDN1795" s="62">
        <v>53131609</v>
      </c>
      <c r="KDO1795" s="62">
        <v>53131609</v>
      </c>
      <c r="KDP1795" s="62">
        <v>53131609</v>
      </c>
      <c r="KDQ1795" s="62">
        <v>53131609</v>
      </c>
      <c r="KDR1795" s="62">
        <v>53131609</v>
      </c>
      <c r="KDS1795" s="62">
        <v>53131609</v>
      </c>
      <c r="KDT1795" s="62">
        <v>53131609</v>
      </c>
      <c r="KDU1795" s="62">
        <v>53131609</v>
      </c>
      <c r="KDV1795" s="62">
        <v>53131609</v>
      </c>
      <c r="KDW1795" s="62">
        <v>53131609</v>
      </c>
      <c r="KDX1795" s="62">
        <v>53131609</v>
      </c>
      <c r="KDY1795" s="62">
        <v>53131609</v>
      </c>
      <c r="KDZ1795" s="62">
        <v>53131609</v>
      </c>
      <c r="KEA1795" s="62">
        <v>53131609</v>
      </c>
      <c r="KEB1795" s="62">
        <v>53131609</v>
      </c>
      <c r="KEC1795" s="62">
        <v>53131609</v>
      </c>
      <c r="KED1795" s="62">
        <v>53131609</v>
      </c>
      <c r="KEE1795" s="62">
        <v>53131609</v>
      </c>
      <c r="KEF1795" s="62">
        <v>53131609</v>
      </c>
      <c r="KEG1795" s="62">
        <v>53131609</v>
      </c>
      <c r="KEH1795" s="62">
        <v>53131609</v>
      </c>
      <c r="KEI1795" s="62">
        <v>53131609</v>
      </c>
      <c r="KEJ1795" s="62">
        <v>53131609</v>
      </c>
      <c r="KEK1795" s="62">
        <v>53131609</v>
      </c>
      <c r="KEL1795" s="62">
        <v>53131609</v>
      </c>
      <c r="KEM1795" s="62">
        <v>53131609</v>
      </c>
      <c r="KEN1795" s="62">
        <v>53131609</v>
      </c>
      <c r="KEO1795" s="62">
        <v>53131609</v>
      </c>
      <c r="KEP1795" s="62">
        <v>53131609</v>
      </c>
      <c r="KEQ1795" s="62">
        <v>53131609</v>
      </c>
      <c r="KER1795" s="62">
        <v>53131609</v>
      </c>
      <c r="KES1795" s="62">
        <v>53131609</v>
      </c>
      <c r="KET1795" s="62">
        <v>53131609</v>
      </c>
      <c r="KEU1795" s="62">
        <v>53131609</v>
      </c>
      <c r="KEV1795" s="62">
        <v>53131609</v>
      </c>
      <c r="KEW1795" s="62">
        <v>53131609</v>
      </c>
      <c r="KEX1795" s="62">
        <v>53131609</v>
      </c>
      <c r="KEY1795" s="62">
        <v>53131609</v>
      </c>
      <c r="KEZ1795" s="62">
        <v>53131609</v>
      </c>
      <c r="KFA1795" s="62">
        <v>53131609</v>
      </c>
      <c r="KFB1795" s="62">
        <v>53131609</v>
      </c>
      <c r="KFC1795" s="62">
        <v>53131609</v>
      </c>
      <c r="KFD1795" s="62">
        <v>53131609</v>
      </c>
      <c r="KFE1795" s="62">
        <v>53131609</v>
      </c>
      <c r="KFF1795" s="62">
        <v>53131609</v>
      </c>
      <c r="KFG1795" s="62">
        <v>53131609</v>
      </c>
      <c r="KFH1795" s="62">
        <v>53131609</v>
      </c>
      <c r="KFI1795" s="62">
        <v>53131609</v>
      </c>
      <c r="KFJ1795" s="62">
        <v>53131609</v>
      </c>
      <c r="KFK1795" s="62">
        <v>53131609</v>
      </c>
      <c r="KFL1795" s="62">
        <v>53131609</v>
      </c>
      <c r="KFM1795" s="62">
        <v>53131609</v>
      </c>
      <c r="KFN1795" s="62">
        <v>53131609</v>
      </c>
      <c r="KFO1795" s="62">
        <v>53131609</v>
      </c>
      <c r="KFP1795" s="62">
        <v>53131609</v>
      </c>
      <c r="KFQ1795" s="62">
        <v>53131609</v>
      </c>
      <c r="KFR1795" s="62">
        <v>53131609</v>
      </c>
      <c r="KFS1795" s="62">
        <v>53131609</v>
      </c>
      <c r="KFT1795" s="62">
        <v>53131609</v>
      </c>
      <c r="KFU1795" s="62">
        <v>53131609</v>
      </c>
      <c r="KFV1795" s="62">
        <v>53131609</v>
      </c>
      <c r="KFW1795" s="62">
        <v>53131609</v>
      </c>
      <c r="KFX1795" s="62">
        <v>53131609</v>
      </c>
      <c r="KFY1795" s="62">
        <v>53131609</v>
      </c>
      <c r="KFZ1795" s="62">
        <v>53131609</v>
      </c>
      <c r="KGA1795" s="62">
        <v>53131609</v>
      </c>
      <c r="KGB1795" s="62">
        <v>53131609</v>
      </c>
      <c r="KGC1795" s="62">
        <v>53131609</v>
      </c>
      <c r="KGD1795" s="62">
        <v>53131609</v>
      </c>
      <c r="KGE1795" s="62">
        <v>53131609</v>
      </c>
      <c r="KGF1795" s="62">
        <v>53131609</v>
      </c>
      <c r="KGG1795" s="62">
        <v>53131609</v>
      </c>
      <c r="KGH1795" s="62">
        <v>53131609</v>
      </c>
      <c r="KGI1795" s="62">
        <v>53131609</v>
      </c>
      <c r="KGJ1795" s="62">
        <v>53131609</v>
      </c>
      <c r="KGK1795" s="62">
        <v>53131609</v>
      </c>
      <c r="KGL1795" s="62">
        <v>53131609</v>
      </c>
      <c r="KGM1795" s="62">
        <v>53131609</v>
      </c>
      <c r="KGN1795" s="62">
        <v>53131609</v>
      </c>
      <c r="KGO1795" s="62">
        <v>53131609</v>
      </c>
      <c r="KGP1795" s="62">
        <v>53131609</v>
      </c>
      <c r="KGQ1795" s="62">
        <v>53131609</v>
      </c>
      <c r="KGR1795" s="62">
        <v>53131609</v>
      </c>
      <c r="KGS1795" s="62">
        <v>53131609</v>
      </c>
      <c r="KGT1795" s="62">
        <v>53131609</v>
      </c>
      <c r="KGU1795" s="62">
        <v>53131609</v>
      </c>
      <c r="KGV1795" s="62">
        <v>53131609</v>
      </c>
      <c r="KGW1795" s="62">
        <v>53131609</v>
      </c>
      <c r="KGX1795" s="62">
        <v>53131609</v>
      </c>
      <c r="KGY1795" s="62">
        <v>53131609</v>
      </c>
      <c r="KGZ1795" s="62">
        <v>53131609</v>
      </c>
      <c r="KHA1795" s="62">
        <v>53131609</v>
      </c>
      <c r="KHB1795" s="62">
        <v>53131609</v>
      </c>
      <c r="KHC1795" s="62">
        <v>53131609</v>
      </c>
      <c r="KHD1795" s="62">
        <v>53131609</v>
      </c>
      <c r="KHE1795" s="62">
        <v>53131609</v>
      </c>
      <c r="KHF1795" s="62">
        <v>53131609</v>
      </c>
      <c r="KHG1795" s="62">
        <v>53131609</v>
      </c>
      <c r="KHH1795" s="62">
        <v>53131609</v>
      </c>
      <c r="KHI1795" s="62">
        <v>53131609</v>
      </c>
      <c r="KHJ1795" s="62">
        <v>53131609</v>
      </c>
      <c r="KHK1795" s="62">
        <v>53131609</v>
      </c>
      <c r="KHL1795" s="62">
        <v>53131609</v>
      </c>
      <c r="KHM1795" s="62">
        <v>53131609</v>
      </c>
      <c r="KHN1795" s="62">
        <v>53131609</v>
      </c>
      <c r="KHO1795" s="62">
        <v>53131609</v>
      </c>
      <c r="KHP1795" s="62">
        <v>53131609</v>
      </c>
      <c r="KHQ1795" s="62">
        <v>53131609</v>
      </c>
      <c r="KHR1795" s="62">
        <v>53131609</v>
      </c>
      <c r="KHS1795" s="62">
        <v>53131609</v>
      </c>
      <c r="KHT1795" s="62">
        <v>53131609</v>
      </c>
      <c r="KHU1795" s="62">
        <v>53131609</v>
      </c>
      <c r="KHV1795" s="62">
        <v>53131609</v>
      </c>
      <c r="KHW1795" s="62">
        <v>53131609</v>
      </c>
      <c r="KHX1795" s="62">
        <v>53131609</v>
      </c>
      <c r="KHY1795" s="62">
        <v>53131609</v>
      </c>
      <c r="KHZ1795" s="62">
        <v>53131609</v>
      </c>
      <c r="KIA1795" s="62">
        <v>53131609</v>
      </c>
      <c r="KIB1795" s="62">
        <v>53131609</v>
      </c>
      <c r="KIC1795" s="62">
        <v>53131609</v>
      </c>
      <c r="KID1795" s="62">
        <v>53131609</v>
      </c>
      <c r="KIE1795" s="62">
        <v>53131609</v>
      </c>
      <c r="KIF1795" s="62">
        <v>53131609</v>
      </c>
      <c r="KIG1795" s="62">
        <v>53131609</v>
      </c>
      <c r="KIH1795" s="62">
        <v>53131609</v>
      </c>
      <c r="KII1795" s="62">
        <v>53131609</v>
      </c>
      <c r="KIJ1795" s="62">
        <v>53131609</v>
      </c>
      <c r="KIK1795" s="62">
        <v>53131609</v>
      </c>
      <c r="KIL1795" s="62">
        <v>53131609</v>
      </c>
      <c r="KIM1795" s="62">
        <v>53131609</v>
      </c>
      <c r="KIN1795" s="62">
        <v>53131609</v>
      </c>
      <c r="KIO1795" s="62">
        <v>53131609</v>
      </c>
      <c r="KIP1795" s="62">
        <v>53131609</v>
      </c>
      <c r="KIQ1795" s="62">
        <v>53131609</v>
      </c>
      <c r="KIR1795" s="62">
        <v>53131609</v>
      </c>
      <c r="KIS1795" s="62">
        <v>53131609</v>
      </c>
      <c r="KIT1795" s="62">
        <v>53131609</v>
      </c>
      <c r="KIU1795" s="62">
        <v>53131609</v>
      </c>
      <c r="KIV1795" s="62">
        <v>53131609</v>
      </c>
      <c r="KIW1795" s="62">
        <v>53131609</v>
      </c>
      <c r="KIX1795" s="62">
        <v>53131609</v>
      </c>
      <c r="KIY1795" s="62">
        <v>53131609</v>
      </c>
      <c r="KIZ1795" s="62">
        <v>53131609</v>
      </c>
      <c r="KJA1795" s="62">
        <v>53131609</v>
      </c>
      <c r="KJB1795" s="62">
        <v>53131609</v>
      </c>
      <c r="KJC1795" s="62">
        <v>53131609</v>
      </c>
      <c r="KJD1795" s="62">
        <v>53131609</v>
      </c>
      <c r="KJE1795" s="62">
        <v>53131609</v>
      </c>
      <c r="KJF1795" s="62">
        <v>53131609</v>
      </c>
      <c r="KJG1795" s="62">
        <v>53131609</v>
      </c>
      <c r="KJH1795" s="62">
        <v>53131609</v>
      </c>
      <c r="KJI1795" s="62">
        <v>53131609</v>
      </c>
      <c r="KJJ1795" s="62">
        <v>53131609</v>
      </c>
      <c r="KJK1795" s="62">
        <v>53131609</v>
      </c>
      <c r="KJL1795" s="62">
        <v>53131609</v>
      </c>
      <c r="KJM1795" s="62">
        <v>53131609</v>
      </c>
      <c r="KJN1795" s="62">
        <v>53131609</v>
      </c>
      <c r="KJO1795" s="62">
        <v>53131609</v>
      </c>
      <c r="KJP1795" s="62">
        <v>53131609</v>
      </c>
      <c r="KJQ1795" s="62">
        <v>53131609</v>
      </c>
      <c r="KJR1795" s="62">
        <v>53131609</v>
      </c>
      <c r="KJS1795" s="62">
        <v>53131609</v>
      </c>
      <c r="KJT1795" s="62">
        <v>53131609</v>
      </c>
      <c r="KJU1795" s="62">
        <v>53131609</v>
      </c>
      <c r="KJV1795" s="62">
        <v>53131609</v>
      </c>
      <c r="KJW1795" s="62">
        <v>53131609</v>
      </c>
      <c r="KJX1795" s="62">
        <v>53131609</v>
      </c>
      <c r="KJY1795" s="62">
        <v>53131609</v>
      </c>
      <c r="KJZ1795" s="62">
        <v>53131609</v>
      </c>
      <c r="KKA1795" s="62">
        <v>53131609</v>
      </c>
      <c r="KKB1795" s="62">
        <v>53131609</v>
      </c>
      <c r="KKC1795" s="62">
        <v>53131609</v>
      </c>
      <c r="KKD1795" s="62">
        <v>53131609</v>
      </c>
      <c r="KKE1795" s="62">
        <v>53131609</v>
      </c>
      <c r="KKF1795" s="62">
        <v>53131609</v>
      </c>
      <c r="KKG1795" s="62">
        <v>53131609</v>
      </c>
      <c r="KKH1795" s="62">
        <v>53131609</v>
      </c>
      <c r="KKI1795" s="62">
        <v>53131609</v>
      </c>
      <c r="KKJ1795" s="62">
        <v>53131609</v>
      </c>
      <c r="KKK1795" s="62">
        <v>53131609</v>
      </c>
      <c r="KKL1795" s="62">
        <v>53131609</v>
      </c>
      <c r="KKM1795" s="62">
        <v>53131609</v>
      </c>
      <c r="KKN1795" s="62">
        <v>53131609</v>
      </c>
      <c r="KKO1795" s="62">
        <v>53131609</v>
      </c>
      <c r="KKP1795" s="62">
        <v>53131609</v>
      </c>
      <c r="KKQ1795" s="62">
        <v>53131609</v>
      </c>
      <c r="KKR1795" s="62">
        <v>53131609</v>
      </c>
      <c r="KKS1795" s="62">
        <v>53131609</v>
      </c>
      <c r="KKT1795" s="62">
        <v>53131609</v>
      </c>
      <c r="KKU1795" s="62">
        <v>53131609</v>
      </c>
      <c r="KKV1795" s="62">
        <v>53131609</v>
      </c>
      <c r="KKW1795" s="62">
        <v>53131609</v>
      </c>
      <c r="KKX1795" s="62">
        <v>53131609</v>
      </c>
      <c r="KKY1795" s="62">
        <v>53131609</v>
      </c>
      <c r="KKZ1795" s="62">
        <v>53131609</v>
      </c>
      <c r="KLA1795" s="62">
        <v>53131609</v>
      </c>
      <c r="KLB1795" s="62">
        <v>53131609</v>
      </c>
      <c r="KLC1795" s="62">
        <v>53131609</v>
      </c>
      <c r="KLD1795" s="62">
        <v>53131609</v>
      </c>
      <c r="KLE1795" s="62">
        <v>53131609</v>
      </c>
      <c r="KLF1795" s="62">
        <v>53131609</v>
      </c>
      <c r="KLG1795" s="62">
        <v>53131609</v>
      </c>
      <c r="KLH1795" s="62">
        <v>53131609</v>
      </c>
      <c r="KLI1795" s="62">
        <v>53131609</v>
      </c>
      <c r="KLJ1795" s="62">
        <v>53131609</v>
      </c>
      <c r="KLK1795" s="62">
        <v>53131609</v>
      </c>
      <c r="KLL1795" s="62">
        <v>53131609</v>
      </c>
      <c r="KLM1795" s="62">
        <v>53131609</v>
      </c>
      <c r="KLN1795" s="62">
        <v>53131609</v>
      </c>
      <c r="KLO1795" s="62">
        <v>53131609</v>
      </c>
      <c r="KLP1795" s="62">
        <v>53131609</v>
      </c>
      <c r="KLQ1795" s="62">
        <v>53131609</v>
      </c>
      <c r="KLR1795" s="62">
        <v>53131609</v>
      </c>
      <c r="KLS1795" s="62">
        <v>53131609</v>
      </c>
      <c r="KLT1795" s="62">
        <v>53131609</v>
      </c>
      <c r="KLU1795" s="62">
        <v>53131609</v>
      </c>
      <c r="KLV1795" s="62">
        <v>53131609</v>
      </c>
      <c r="KLW1795" s="62">
        <v>53131609</v>
      </c>
      <c r="KLX1795" s="62">
        <v>53131609</v>
      </c>
      <c r="KLY1795" s="62">
        <v>53131609</v>
      </c>
      <c r="KLZ1795" s="62">
        <v>53131609</v>
      </c>
      <c r="KMA1795" s="62">
        <v>53131609</v>
      </c>
      <c r="KMB1795" s="62">
        <v>53131609</v>
      </c>
      <c r="KMC1795" s="62">
        <v>53131609</v>
      </c>
      <c r="KMD1795" s="62">
        <v>53131609</v>
      </c>
      <c r="KME1795" s="62">
        <v>53131609</v>
      </c>
      <c r="KMF1795" s="62">
        <v>53131609</v>
      </c>
      <c r="KMG1795" s="62">
        <v>53131609</v>
      </c>
      <c r="KMH1795" s="62">
        <v>53131609</v>
      </c>
      <c r="KMI1795" s="62">
        <v>53131609</v>
      </c>
      <c r="KMJ1795" s="62">
        <v>53131609</v>
      </c>
      <c r="KMK1795" s="62">
        <v>53131609</v>
      </c>
      <c r="KML1795" s="62">
        <v>53131609</v>
      </c>
      <c r="KMM1795" s="62">
        <v>53131609</v>
      </c>
      <c r="KMN1795" s="62">
        <v>53131609</v>
      </c>
      <c r="KMO1795" s="62">
        <v>53131609</v>
      </c>
      <c r="KMP1795" s="62">
        <v>53131609</v>
      </c>
      <c r="KMQ1795" s="62">
        <v>53131609</v>
      </c>
      <c r="KMR1795" s="62">
        <v>53131609</v>
      </c>
      <c r="KMS1795" s="62">
        <v>53131609</v>
      </c>
      <c r="KMT1795" s="62">
        <v>53131609</v>
      </c>
      <c r="KMU1795" s="62">
        <v>53131609</v>
      </c>
      <c r="KMV1795" s="62">
        <v>53131609</v>
      </c>
      <c r="KMW1795" s="62">
        <v>53131609</v>
      </c>
      <c r="KMX1795" s="62">
        <v>53131609</v>
      </c>
      <c r="KMY1795" s="62">
        <v>53131609</v>
      </c>
      <c r="KMZ1795" s="62">
        <v>53131609</v>
      </c>
      <c r="KNA1795" s="62">
        <v>53131609</v>
      </c>
      <c r="KNB1795" s="62">
        <v>53131609</v>
      </c>
      <c r="KNC1795" s="62">
        <v>53131609</v>
      </c>
      <c r="KND1795" s="62">
        <v>53131609</v>
      </c>
      <c r="KNE1795" s="62">
        <v>53131609</v>
      </c>
      <c r="KNF1795" s="62">
        <v>53131609</v>
      </c>
      <c r="KNG1795" s="62">
        <v>53131609</v>
      </c>
      <c r="KNH1795" s="62">
        <v>53131609</v>
      </c>
      <c r="KNI1795" s="62">
        <v>53131609</v>
      </c>
      <c r="KNJ1795" s="62">
        <v>53131609</v>
      </c>
      <c r="KNK1795" s="62">
        <v>53131609</v>
      </c>
      <c r="KNL1795" s="62">
        <v>53131609</v>
      </c>
      <c r="KNM1795" s="62">
        <v>53131609</v>
      </c>
      <c r="KNN1795" s="62">
        <v>53131609</v>
      </c>
      <c r="KNO1795" s="62">
        <v>53131609</v>
      </c>
      <c r="KNP1795" s="62">
        <v>53131609</v>
      </c>
      <c r="KNQ1795" s="62">
        <v>53131609</v>
      </c>
      <c r="KNR1795" s="62">
        <v>53131609</v>
      </c>
      <c r="KNS1795" s="62">
        <v>53131609</v>
      </c>
      <c r="KNT1795" s="62">
        <v>53131609</v>
      </c>
      <c r="KNU1795" s="62">
        <v>53131609</v>
      </c>
      <c r="KNV1795" s="62">
        <v>53131609</v>
      </c>
      <c r="KNW1795" s="62">
        <v>53131609</v>
      </c>
      <c r="KNX1795" s="62">
        <v>53131609</v>
      </c>
      <c r="KNY1795" s="62">
        <v>53131609</v>
      </c>
      <c r="KNZ1795" s="62">
        <v>53131609</v>
      </c>
      <c r="KOA1795" s="62">
        <v>53131609</v>
      </c>
      <c r="KOB1795" s="62">
        <v>53131609</v>
      </c>
      <c r="KOC1795" s="62">
        <v>53131609</v>
      </c>
      <c r="KOD1795" s="62">
        <v>53131609</v>
      </c>
      <c r="KOE1795" s="62">
        <v>53131609</v>
      </c>
      <c r="KOF1795" s="62">
        <v>53131609</v>
      </c>
      <c r="KOG1795" s="62">
        <v>53131609</v>
      </c>
      <c r="KOH1795" s="62">
        <v>53131609</v>
      </c>
      <c r="KOI1795" s="62">
        <v>53131609</v>
      </c>
      <c r="KOJ1795" s="62">
        <v>53131609</v>
      </c>
      <c r="KOK1795" s="62">
        <v>53131609</v>
      </c>
      <c r="KOL1795" s="62">
        <v>53131609</v>
      </c>
      <c r="KOM1795" s="62">
        <v>53131609</v>
      </c>
      <c r="KON1795" s="62">
        <v>53131609</v>
      </c>
      <c r="KOO1795" s="62">
        <v>53131609</v>
      </c>
      <c r="KOP1795" s="62">
        <v>53131609</v>
      </c>
      <c r="KOQ1795" s="62">
        <v>53131609</v>
      </c>
      <c r="KOR1795" s="62">
        <v>53131609</v>
      </c>
      <c r="KOS1795" s="62">
        <v>53131609</v>
      </c>
      <c r="KOT1795" s="62">
        <v>53131609</v>
      </c>
      <c r="KOU1795" s="62">
        <v>53131609</v>
      </c>
      <c r="KOV1795" s="62">
        <v>53131609</v>
      </c>
      <c r="KOW1795" s="62">
        <v>53131609</v>
      </c>
      <c r="KOX1795" s="62">
        <v>53131609</v>
      </c>
      <c r="KOY1795" s="62">
        <v>53131609</v>
      </c>
      <c r="KOZ1795" s="62">
        <v>53131609</v>
      </c>
      <c r="KPA1795" s="62">
        <v>53131609</v>
      </c>
      <c r="KPB1795" s="62">
        <v>53131609</v>
      </c>
      <c r="KPC1795" s="62">
        <v>53131609</v>
      </c>
      <c r="KPD1795" s="62">
        <v>53131609</v>
      </c>
      <c r="KPE1795" s="62">
        <v>53131609</v>
      </c>
      <c r="KPF1795" s="62">
        <v>53131609</v>
      </c>
      <c r="KPG1795" s="62">
        <v>53131609</v>
      </c>
      <c r="KPH1795" s="62">
        <v>53131609</v>
      </c>
      <c r="KPI1795" s="62">
        <v>53131609</v>
      </c>
      <c r="KPJ1795" s="62">
        <v>53131609</v>
      </c>
      <c r="KPK1795" s="62">
        <v>53131609</v>
      </c>
      <c r="KPL1795" s="62">
        <v>53131609</v>
      </c>
      <c r="KPM1795" s="62">
        <v>53131609</v>
      </c>
      <c r="KPN1795" s="62">
        <v>53131609</v>
      </c>
      <c r="KPO1795" s="62">
        <v>53131609</v>
      </c>
      <c r="KPP1795" s="62">
        <v>53131609</v>
      </c>
      <c r="KPQ1795" s="62">
        <v>53131609</v>
      </c>
      <c r="KPR1795" s="62">
        <v>53131609</v>
      </c>
      <c r="KPS1795" s="62">
        <v>53131609</v>
      </c>
      <c r="KPT1795" s="62">
        <v>53131609</v>
      </c>
      <c r="KPU1795" s="62">
        <v>53131609</v>
      </c>
      <c r="KPV1795" s="62">
        <v>53131609</v>
      </c>
      <c r="KPW1795" s="62">
        <v>53131609</v>
      </c>
      <c r="KPX1795" s="62">
        <v>53131609</v>
      </c>
      <c r="KPY1795" s="62">
        <v>53131609</v>
      </c>
      <c r="KPZ1795" s="62">
        <v>53131609</v>
      </c>
      <c r="KQA1795" s="62">
        <v>53131609</v>
      </c>
      <c r="KQB1795" s="62">
        <v>53131609</v>
      </c>
      <c r="KQC1795" s="62">
        <v>53131609</v>
      </c>
      <c r="KQD1795" s="62">
        <v>53131609</v>
      </c>
      <c r="KQE1795" s="62">
        <v>53131609</v>
      </c>
      <c r="KQF1795" s="62">
        <v>53131609</v>
      </c>
      <c r="KQG1795" s="62">
        <v>53131609</v>
      </c>
      <c r="KQH1795" s="62">
        <v>53131609</v>
      </c>
      <c r="KQI1795" s="62">
        <v>53131609</v>
      </c>
      <c r="KQJ1795" s="62">
        <v>53131609</v>
      </c>
      <c r="KQK1795" s="62">
        <v>53131609</v>
      </c>
      <c r="KQL1795" s="62">
        <v>53131609</v>
      </c>
      <c r="KQM1795" s="62">
        <v>53131609</v>
      </c>
      <c r="KQN1795" s="62">
        <v>53131609</v>
      </c>
      <c r="KQO1795" s="62">
        <v>53131609</v>
      </c>
      <c r="KQP1795" s="62">
        <v>53131609</v>
      </c>
      <c r="KQQ1795" s="62">
        <v>53131609</v>
      </c>
      <c r="KQR1795" s="62">
        <v>53131609</v>
      </c>
      <c r="KQS1795" s="62">
        <v>53131609</v>
      </c>
      <c r="KQT1795" s="62">
        <v>53131609</v>
      </c>
      <c r="KQU1795" s="62">
        <v>53131609</v>
      </c>
      <c r="KQV1795" s="62">
        <v>53131609</v>
      </c>
      <c r="KQW1795" s="62">
        <v>53131609</v>
      </c>
      <c r="KQX1795" s="62">
        <v>53131609</v>
      </c>
      <c r="KQY1795" s="62">
        <v>53131609</v>
      </c>
      <c r="KQZ1795" s="62">
        <v>53131609</v>
      </c>
      <c r="KRA1795" s="62">
        <v>53131609</v>
      </c>
      <c r="KRB1795" s="62">
        <v>53131609</v>
      </c>
      <c r="KRC1795" s="62">
        <v>53131609</v>
      </c>
      <c r="KRD1795" s="62">
        <v>53131609</v>
      </c>
      <c r="KRE1795" s="62">
        <v>53131609</v>
      </c>
      <c r="KRF1795" s="62">
        <v>53131609</v>
      </c>
      <c r="KRG1795" s="62">
        <v>53131609</v>
      </c>
      <c r="KRH1795" s="62">
        <v>53131609</v>
      </c>
      <c r="KRI1795" s="62">
        <v>53131609</v>
      </c>
      <c r="KRJ1795" s="62">
        <v>53131609</v>
      </c>
      <c r="KRK1795" s="62">
        <v>53131609</v>
      </c>
      <c r="KRL1795" s="62">
        <v>53131609</v>
      </c>
      <c r="KRM1795" s="62">
        <v>53131609</v>
      </c>
      <c r="KRN1795" s="62">
        <v>53131609</v>
      </c>
      <c r="KRO1795" s="62">
        <v>53131609</v>
      </c>
      <c r="KRP1795" s="62">
        <v>53131609</v>
      </c>
      <c r="KRQ1795" s="62">
        <v>53131609</v>
      </c>
      <c r="KRR1795" s="62">
        <v>53131609</v>
      </c>
      <c r="KRS1795" s="62">
        <v>53131609</v>
      </c>
      <c r="KRT1795" s="62">
        <v>53131609</v>
      </c>
      <c r="KRU1795" s="62">
        <v>53131609</v>
      </c>
      <c r="KRV1795" s="62">
        <v>53131609</v>
      </c>
      <c r="KRW1795" s="62">
        <v>53131609</v>
      </c>
      <c r="KRX1795" s="62">
        <v>53131609</v>
      </c>
      <c r="KRY1795" s="62">
        <v>53131609</v>
      </c>
      <c r="KRZ1795" s="62">
        <v>53131609</v>
      </c>
      <c r="KSA1795" s="62">
        <v>53131609</v>
      </c>
      <c r="KSB1795" s="62">
        <v>53131609</v>
      </c>
      <c r="KSC1795" s="62">
        <v>53131609</v>
      </c>
      <c r="KSD1795" s="62">
        <v>53131609</v>
      </c>
      <c r="KSE1795" s="62">
        <v>53131609</v>
      </c>
      <c r="KSF1795" s="62">
        <v>53131609</v>
      </c>
      <c r="KSG1795" s="62">
        <v>53131609</v>
      </c>
      <c r="KSH1795" s="62">
        <v>53131609</v>
      </c>
      <c r="KSI1795" s="62">
        <v>53131609</v>
      </c>
      <c r="KSJ1795" s="62">
        <v>53131609</v>
      </c>
      <c r="KSK1795" s="62">
        <v>53131609</v>
      </c>
      <c r="KSL1795" s="62">
        <v>53131609</v>
      </c>
      <c r="KSM1795" s="62">
        <v>53131609</v>
      </c>
      <c r="KSN1795" s="62">
        <v>53131609</v>
      </c>
      <c r="KSO1795" s="62">
        <v>53131609</v>
      </c>
      <c r="KSP1795" s="62">
        <v>53131609</v>
      </c>
      <c r="KSQ1795" s="62">
        <v>53131609</v>
      </c>
      <c r="KSR1795" s="62">
        <v>53131609</v>
      </c>
      <c r="KSS1795" s="62">
        <v>53131609</v>
      </c>
      <c r="KST1795" s="62">
        <v>53131609</v>
      </c>
      <c r="KSU1795" s="62">
        <v>53131609</v>
      </c>
      <c r="KSV1795" s="62">
        <v>53131609</v>
      </c>
      <c r="KSW1795" s="62">
        <v>53131609</v>
      </c>
      <c r="KSX1795" s="62">
        <v>53131609</v>
      </c>
      <c r="KSY1795" s="62">
        <v>53131609</v>
      </c>
      <c r="KSZ1795" s="62">
        <v>53131609</v>
      </c>
      <c r="KTA1795" s="62">
        <v>53131609</v>
      </c>
      <c r="KTB1795" s="62">
        <v>53131609</v>
      </c>
      <c r="KTC1795" s="62">
        <v>53131609</v>
      </c>
      <c r="KTD1795" s="62">
        <v>53131609</v>
      </c>
      <c r="KTE1795" s="62">
        <v>53131609</v>
      </c>
      <c r="KTF1795" s="62">
        <v>53131609</v>
      </c>
      <c r="KTG1795" s="62">
        <v>53131609</v>
      </c>
      <c r="KTH1795" s="62">
        <v>53131609</v>
      </c>
      <c r="KTI1795" s="62">
        <v>53131609</v>
      </c>
      <c r="KTJ1795" s="62">
        <v>53131609</v>
      </c>
      <c r="KTK1795" s="62">
        <v>53131609</v>
      </c>
      <c r="KTL1795" s="62">
        <v>53131609</v>
      </c>
      <c r="KTM1795" s="62">
        <v>53131609</v>
      </c>
      <c r="KTN1795" s="62">
        <v>53131609</v>
      </c>
      <c r="KTO1795" s="62">
        <v>53131609</v>
      </c>
      <c r="KTP1795" s="62">
        <v>53131609</v>
      </c>
      <c r="KTQ1795" s="62">
        <v>53131609</v>
      </c>
      <c r="KTR1795" s="62">
        <v>53131609</v>
      </c>
      <c r="KTS1795" s="62">
        <v>53131609</v>
      </c>
      <c r="KTT1795" s="62">
        <v>53131609</v>
      </c>
      <c r="KTU1795" s="62">
        <v>53131609</v>
      </c>
      <c r="KTV1795" s="62">
        <v>53131609</v>
      </c>
      <c r="KTW1795" s="62">
        <v>53131609</v>
      </c>
      <c r="KTX1795" s="62">
        <v>53131609</v>
      </c>
      <c r="KTY1795" s="62">
        <v>53131609</v>
      </c>
      <c r="KTZ1795" s="62">
        <v>53131609</v>
      </c>
      <c r="KUA1795" s="62">
        <v>53131609</v>
      </c>
      <c r="KUB1795" s="62">
        <v>53131609</v>
      </c>
      <c r="KUC1795" s="62">
        <v>53131609</v>
      </c>
      <c r="KUD1795" s="62">
        <v>53131609</v>
      </c>
      <c r="KUE1795" s="62">
        <v>53131609</v>
      </c>
      <c r="KUF1795" s="62">
        <v>53131609</v>
      </c>
      <c r="KUG1795" s="62">
        <v>53131609</v>
      </c>
      <c r="KUH1795" s="62">
        <v>53131609</v>
      </c>
      <c r="KUI1795" s="62">
        <v>53131609</v>
      </c>
      <c r="KUJ1795" s="62">
        <v>53131609</v>
      </c>
      <c r="KUK1795" s="62">
        <v>53131609</v>
      </c>
      <c r="KUL1795" s="62">
        <v>53131609</v>
      </c>
      <c r="KUM1795" s="62">
        <v>53131609</v>
      </c>
      <c r="KUN1795" s="62">
        <v>53131609</v>
      </c>
      <c r="KUO1795" s="62">
        <v>53131609</v>
      </c>
      <c r="KUP1795" s="62">
        <v>53131609</v>
      </c>
      <c r="KUQ1795" s="62">
        <v>53131609</v>
      </c>
      <c r="KUR1795" s="62">
        <v>53131609</v>
      </c>
      <c r="KUS1795" s="62">
        <v>53131609</v>
      </c>
      <c r="KUT1795" s="62">
        <v>53131609</v>
      </c>
      <c r="KUU1795" s="62">
        <v>53131609</v>
      </c>
      <c r="KUV1795" s="62">
        <v>53131609</v>
      </c>
      <c r="KUW1795" s="62">
        <v>53131609</v>
      </c>
      <c r="KUX1795" s="62">
        <v>53131609</v>
      </c>
      <c r="KUY1795" s="62">
        <v>53131609</v>
      </c>
      <c r="KUZ1795" s="62">
        <v>53131609</v>
      </c>
      <c r="KVA1795" s="62">
        <v>53131609</v>
      </c>
      <c r="KVB1795" s="62">
        <v>53131609</v>
      </c>
      <c r="KVC1795" s="62">
        <v>53131609</v>
      </c>
      <c r="KVD1795" s="62">
        <v>53131609</v>
      </c>
      <c r="KVE1795" s="62">
        <v>53131609</v>
      </c>
      <c r="KVF1795" s="62">
        <v>53131609</v>
      </c>
      <c r="KVG1795" s="62">
        <v>53131609</v>
      </c>
      <c r="KVH1795" s="62">
        <v>53131609</v>
      </c>
      <c r="KVI1795" s="62">
        <v>53131609</v>
      </c>
      <c r="KVJ1795" s="62">
        <v>53131609</v>
      </c>
      <c r="KVK1795" s="62">
        <v>53131609</v>
      </c>
      <c r="KVL1795" s="62">
        <v>53131609</v>
      </c>
      <c r="KVM1795" s="62">
        <v>53131609</v>
      </c>
      <c r="KVN1795" s="62">
        <v>53131609</v>
      </c>
      <c r="KVO1795" s="62">
        <v>53131609</v>
      </c>
      <c r="KVP1795" s="62">
        <v>53131609</v>
      </c>
      <c r="KVQ1795" s="62">
        <v>53131609</v>
      </c>
      <c r="KVR1795" s="62">
        <v>53131609</v>
      </c>
      <c r="KVS1795" s="62">
        <v>53131609</v>
      </c>
      <c r="KVT1795" s="62">
        <v>53131609</v>
      </c>
      <c r="KVU1795" s="62">
        <v>53131609</v>
      </c>
      <c r="KVV1795" s="62">
        <v>53131609</v>
      </c>
      <c r="KVW1795" s="62">
        <v>53131609</v>
      </c>
      <c r="KVX1795" s="62">
        <v>53131609</v>
      </c>
      <c r="KVY1795" s="62">
        <v>53131609</v>
      </c>
      <c r="KVZ1795" s="62">
        <v>53131609</v>
      </c>
      <c r="KWA1795" s="62">
        <v>53131609</v>
      </c>
      <c r="KWB1795" s="62">
        <v>53131609</v>
      </c>
      <c r="KWC1795" s="62">
        <v>53131609</v>
      </c>
      <c r="KWD1795" s="62">
        <v>53131609</v>
      </c>
      <c r="KWE1795" s="62">
        <v>53131609</v>
      </c>
      <c r="KWF1795" s="62">
        <v>53131609</v>
      </c>
      <c r="KWG1795" s="62">
        <v>53131609</v>
      </c>
      <c r="KWH1795" s="62">
        <v>53131609</v>
      </c>
      <c r="KWI1795" s="62">
        <v>53131609</v>
      </c>
      <c r="KWJ1795" s="62">
        <v>53131609</v>
      </c>
      <c r="KWK1795" s="62">
        <v>53131609</v>
      </c>
      <c r="KWL1795" s="62">
        <v>53131609</v>
      </c>
      <c r="KWM1795" s="62">
        <v>53131609</v>
      </c>
      <c r="KWN1795" s="62">
        <v>53131609</v>
      </c>
      <c r="KWO1795" s="62">
        <v>53131609</v>
      </c>
      <c r="KWP1795" s="62">
        <v>53131609</v>
      </c>
      <c r="KWQ1795" s="62">
        <v>53131609</v>
      </c>
      <c r="KWR1795" s="62">
        <v>53131609</v>
      </c>
      <c r="KWS1795" s="62">
        <v>53131609</v>
      </c>
      <c r="KWT1795" s="62">
        <v>53131609</v>
      </c>
      <c r="KWU1795" s="62">
        <v>53131609</v>
      </c>
      <c r="KWV1795" s="62">
        <v>53131609</v>
      </c>
      <c r="KWW1795" s="62">
        <v>53131609</v>
      </c>
      <c r="KWX1795" s="62">
        <v>53131609</v>
      </c>
      <c r="KWY1795" s="62">
        <v>53131609</v>
      </c>
      <c r="KWZ1795" s="62">
        <v>53131609</v>
      </c>
      <c r="KXA1795" s="62">
        <v>53131609</v>
      </c>
      <c r="KXB1795" s="62">
        <v>53131609</v>
      </c>
      <c r="KXC1795" s="62">
        <v>53131609</v>
      </c>
      <c r="KXD1795" s="62">
        <v>53131609</v>
      </c>
      <c r="KXE1795" s="62">
        <v>53131609</v>
      </c>
      <c r="KXF1795" s="62">
        <v>53131609</v>
      </c>
      <c r="KXG1795" s="62">
        <v>53131609</v>
      </c>
      <c r="KXH1795" s="62">
        <v>53131609</v>
      </c>
      <c r="KXI1795" s="62">
        <v>53131609</v>
      </c>
      <c r="KXJ1795" s="62">
        <v>53131609</v>
      </c>
      <c r="KXK1795" s="62">
        <v>53131609</v>
      </c>
      <c r="KXL1795" s="62">
        <v>53131609</v>
      </c>
      <c r="KXM1795" s="62">
        <v>53131609</v>
      </c>
      <c r="KXN1795" s="62">
        <v>53131609</v>
      </c>
      <c r="KXO1795" s="62">
        <v>53131609</v>
      </c>
      <c r="KXP1795" s="62">
        <v>53131609</v>
      </c>
      <c r="KXQ1795" s="62">
        <v>53131609</v>
      </c>
      <c r="KXR1795" s="62">
        <v>53131609</v>
      </c>
      <c r="KXS1795" s="62">
        <v>53131609</v>
      </c>
      <c r="KXT1795" s="62">
        <v>53131609</v>
      </c>
      <c r="KXU1795" s="62">
        <v>53131609</v>
      </c>
      <c r="KXV1795" s="62">
        <v>53131609</v>
      </c>
      <c r="KXW1795" s="62">
        <v>53131609</v>
      </c>
      <c r="KXX1795" s="62">
        <v>53131609</v>
      </c>
      <c r="KXY1795" s="62">
        <v>53131609</v>
      </c>
      <c r="KXZ1795" s="62">
        <v>53131609</v>
      </c>
      <c r="KYA1795" s="62">
        <v>53131609</v>
      </c>
      <c r="KYB1795" s="62">
        <v>53131609</v>
      </c>
      <c r="KYC1795" s="62">
        <v>53131609</v>
      </c>
      <c r="KYD1795" s="62">
        <v>53131609</v>
      </c>
      <c r="KYE1795" s="62">
        <v>53131609</v>
      </c>
      <c r="KYF1795" s="62">
        <v>53131609</v>
      </c>
      <c r="KYG1795" s="62">
        <v>53131609</v>
      </c>
      <c r="KYH1795" s="62">
        <v>53131609</v>
      </c>
      <c r="KYI1795" s="62">
        <v>53131609</v>
      </c>
      <c r="KYJ1795" s="62">
        <v>53131609</v>
      </c>
      <c r="KYK1795" s="62">
        <v>53131609</v>
      </c>
      <c r="KYL1795" s="62">
        <v>53131609</v>
      </c>
      <c r="KYM1795" s="62">
        <v>53131609</v>
      </c>
      <c r="KYN1795" s="62">
        <v>53131609</v>
      </c>
      <c r="KYO1795" s="62">
        <v>53131609</v>
      </c>
      <c r="KYP1795" s="62">
        <v>53131609</v>
      </c>
      <c r="KYQ1795" s="62">
        <v>53131609</v>
      </c>
      <c r="KYR1795" s="62">
        <v>53131609</v>
      </c>
      <c r="KYS1795" s="62">
        <v>53131609</v>
      </c>
      <c r="KYT1795" s="62">
        <v>53131609</v>
      </c>
      <c r="KYU1795" s="62">
        <v>53131609</v>
      </c>
      <c r="KYV1795" s="62">
        <v>53131609</v>
      </c>
      <c r="KYW1795" s="62">
        <v>53131609</v>
      </c>
      <c r="KYX1795" s="62">
        <v>53131609</v>
      </c>
      <c r="KYY1795" s="62">
        <v>53131609</v>
      </c>
      <c r="KYZ1795" s="62">
        <v>53131609</v>
      </c>
      <c r="KZA1795" s="62">
        <v>53131609</v>
      </c>
      <c r="KZB1795" s="62">
        <v>53131609</v>
      </c>
      <c r="KZC1795" s="62">
        <v>53131609</v>
      </c>
      <c r="KZD1795" s="62">
        <v>53131609</v>
      </c>
      <c r="KZE1795" s="62">
        <v>53131609</v>
      </c>
      <c r="KZF1795" s="62">
        <v>53131609</v>
      </c>
      <c r="KZG1795" s="62">
        <v>53131609</v>
      </c>
      <c r="KZH1795" s="62">
        <v>53131609</v>
      </c>
      <c r="KZI1795" s="62">
        <v>53131609</v>
      </c>
      <c r="KZJ1795" s="62">
        <v>53131609</v>
      </c>
      <c r="KZK1795" s="62">
        <v>53131609</v>
      </c>
      <c r="KZL1795" s="62">
        <v>53131609</v>
      </c>
      <c r="KZM1795" s="62">
        <v>53131609</v>
      </c>
      <c r="KZN1795" s="62">
        <v>53131609</v>
      </c>
      <c r="KZO1795" s="62">
        <v>53131609</v>
      </c>
      <c r="KZP1795" s="62">
        <v>53131609</v>
      </c>
      <c r="KZQ1795" s="62">
        <v>53131609</v>
      </c>
      <c r="KZR1795" s="62">
        <v>53131609</v>
      </c>
      <c r="KZS1795" s="62">
        <v>53131609</v>
      </c>
      <c r="KZT1795" s="62">
        <v>53131609</v>
      </c>
      <c r="KZU1795" s="62">
        <v>53131609</v>
      </c>
      <c r="KZV1795" s="62">
        <v>53131609</v>
      </c>
      <c r="KZW1795" s="62">
        <v>53131609</v>
      </c>
      <c r="KZX1795" s="62">
        <v>53131609</v>
      </c>
      <c r="KZY1795" s="62">
        <v>53131609</v>
      </c>
      <c r="KZZ1795" s="62">
        <v>53131609</v>
      </c>
      <c r="LAA1795" s="62">
        <v>53131609</v>
      </c>
      <c r="LAB1795" s="62">
        <v>53131609</v>
      </c>
      <c r="LAC1795" s="62">
        <v>53131609</v>
      </c>
      <c r="LAD1795" s="62">
        <v>53131609</v>
      </c>
      <c r="LAE1795" s="62">
        <v>53131609</v>
      </c>
      <c r="LAF1795" s="62">
        <v>53131609</v>
      </c>
      <c r="LAG1795" s="62">
        <v>53131609</v>
      </c>
      <c r="LAH1795" s="62">
        <v>53131609</v>
      </c>
      <c r="LAI1795" s="62">
        <v>53131609</v>
      </c>
      <c r="LAJ1795" s="62">
        <v>53131609</v>
      </c>
      <c r="LAK1795" s="62">
        <v>53131609</v>
      </c>
      <c r="LAL1795" s="62">
        <v>53131609</v>
      </c>
      <c r="LAM1795" s="62">
        <v>53131609</v>
      </c>
      <c r="LAN1795" s="62">
        <v>53131609</v>
      </c>
      <c r="LAO1795" s="62">
        <v>53131609</v>
      </c>
      <c r="LAP1795" s="62">
        <v>53131609</v>
      </c>
      <c r="LAQ1795" s="62">
        <v>53131609</v>
      </c>
      <c r="LAR1795" s="62">
        <v>53131609</v>
      </c>
      <c r="LAS1795" s="62">
        <v>53131609</v>
      </c>
      <c r="LAT1795" s="62">
        <v>53131609</v>
      </c>
      <c r="LAU1795" s="62">
        <v>53131609</v>
      </c>
      <c r="LAV1795" s="62">
        <v>53131609</v>
      </c>
      <c r="LAW1795" s="62">
        <v>53131609</v>
      </c>
      <c r="LAX1795" s="62">
        <v>53131609</v>
      </c>
      <c r="LAY1795" s="62">
        <v>53131609</v>
      </c>
      <c r="LAZ1795" s="62">
        <v>53131609</v>
      </c>
      <c r="LBA1795" s="62">
        <v>53131609</v>
      </c>
      <c r="LBB1795" s="62">
        <v>53131609</v>
      </c>
      <c r="LBC1795" s="62">
        <v>53131609</v>
      </c>
      <c r="LBD1795" s="62">
        <v>53131609</v>
      </c>
      <c r="LBE1795" s="62">
        <v>53131609</v>
      </c>
      <c r="LBF1795" s="62">
        <v>53131609</v>
      </c>
      <c r="LBG1795" s="62">
        <v>53131609</v>
      </c>
      <c r="LBH1795" s="62">
        <v>53131609</v>
      </c>
      <c r="LBI1795" s="62">
        <v>53131609</v>
      </c>
      <c r="LBJ1795" s="62">
        <v>53131609</v>
      </c>
      <c r="LBK1795" s="62">
        <v>53131609</v>
      </c>
      <c r="LBL1795" s="62">
        <v>53131609</v>
      </c>
      <c r="LBM1795" s="62">
        <v>53131609</v>
      </c>
      <c r="LBN1795" s="62">
        <v>53131609</v>
      </c>
      <c r="LBO1795" s="62">
        <v>53131609</v>
      </c>
      <c r="LBP1795" s="62">
        <v>53131609</v>
      </c>
      <c r="LBQ1795" s="62">
        <v>53131609</v>
      </c>
      <c r="LBR1795" s="62">
        <v>53131609</v>
      </c>
      <c r="LBS1795" s="62">
        <v>53131609</v>
      </c>
      <c r="LBT1795" s="62">
        <v>53131609</v>
      </c>
      <c r="LBU1795" s="62">
        <v>53131609</v>
      </c>
      <c r="LBV1795" s="62">
        <v>53131609</v>
      </c>
      <c r="LBW1795" s="62">
        <v>53131609</v>
      </c>
      <c r="LBX1795" s="62">
        <v>53131609</v>
      </c>
      <c r="LBY1795" s="62">
        <v>53131609</v>
      </c>
      <c r="LBZ1795" s="62">
        <v>53131609</v>
      </c>
      <c r="LCA1795" s="62">
        <v>53131609</v>
      </c>
      <c r="LCB1795" s="62">
        <v>53131609</v>
      </c>
      <c r="LCC1795" s="62">
        <v>53131609</v>
      </c>
      <c r="LCD1795" s="62">
        <v>53131609</v>
      </c>
      <c r="LCE1795" s="62">
        <v>53131609</v>
      </c>
      <c r="LCF1795" s="62">
        <v>53131609</v>
      </c>
      <c r="LCG1795" s="62">
        <v>53131609</v>
      </c>
      <c r="LCH1795" s="62">
        <v>53131609</v>
      </c>
      <c r="LCI1795" s="62">
        <v>53131609</v>
      </c>
      <c r="LCJ1795" s="62">
        <v>53131609</v>
      </c>
      <c r="LCK1795" s="62">
        <v>53131609</v>
      </c>
      <c r="LCL1795" s="62">
        <v>53131609</v>
      </c>
      <c r="LCM1795" s="62">
        <v>53131609</v>
      </c>
      <c r="LCN1795" s="62">
        <v>53131609</v>
      </c>
      <c r="LCO1795" s="62">
        <v>53131609</v>
      </c>
      <c r="LCP1795" s="62">
        <v>53131609</v>
      </c>
      <c r="LCQ1795" s="62">
        <v>53131609</v>
      </c>
      <c r="LCR1795" s="62">
        <v>53131609</v>
      </c>
      <c r="LCS1795" s="62">
        <v>53131609</v>
      </c>
      <c r="LCT1795" s="62">
        <v>53131609</v>
      </c>
      <c r="LCU1795" s="62">
        <v>53131609</v>
      </c>
      <c r="LCV1795" s="62">
        <v>53131609</v>
      </c>
      <c r="LCW1795" s="62">
        <v>53131609</v>
      </c>
      <c r="LCX1795" s="62">
        <v>53131609</v>
      </c>
      <c r="LCY1795" s="62">
        <v>53131609</v>
      </c>
      <c r="LCZ1795" s="62">
        <v>53131609</v>
      </c>
      <c r="LDA1795" s="62">
        <v>53131609</v>
      </c>
      <c r="LDB1795" s="62">
        <v>53131609</v>
      </c>
      <c r="LDC1795" s="62">
        <v>53131609</v>
      </c>
      <c r="LDD1795" s="62">
        <v>53131609</v>
      </c>
      <c r="LDE1795" s="62">
        <v>53131609</v>
      </c>
      <c r="LDF1795" s="62">
        <v>53131609</v>
      </c>
      <c r="LDG1795" s="62">
        <v>53131609</v>
      </c>
      <c r="LDH1795" s="62">
        <v>53131609</v>
      </c>
      <c r="LDI1795" s="62">
        <v>53131609</v>
      </c>
      <c r="LDJ1795" s="62">
        <v>53131609</v>
      </c>
      <c r="LDK1795" s="62">
        <v>53131609</v>
      </c>
      <c r="LDL1795" s="62">
        <v>53131609</v>
      </c>
      <c r="LDM1795" s="62">
        <v>53131609</v>
      </c>
      <c r="LDN1795" s="62">
        <v>53131609</v>
      </c>
      <c r="LDO1795" s="62">
        <v>53131609</v>
      </c>
      <c r="LDP1795" s="62">
        <v>53131609</v>
      </c>
      <c r="LDQ1795" s="62">
        <v>53131609</v>
      </c>
      <c r="LDR1795" s="62">
        <v>53131609</v>
      </c>
      <c r="LDS1795" s="62">
        <v>53131609</v>
      </c>
      <c r="LDT1795" s="62">
        <v>53131609</v>
      </c>
      <c r="LDU1795" s="62">
        <v>53131609</v>
      </c>
      <c r="LDV1795" s="62">
        <v>53131609</v>
      </c>
      <c r="LDW1795" s="62">
        <v>53131609</v>
      </c>
      <c r="LDX1795" s="62">
        <v>53131609</v>
      </c>
      <c r="LDY1795" s="62">
        <v>53131609</v>
      </c>
      <c r="LDZ1795" s="62">
        <v>53131609</v>
      </c>
      <c r="LEA1795" s="62">
        <v>53131609</v>
      </c>
      <c r="LEB1795" s="62">
        <v>53131609</v>
      </c>
      <c r="LEC1795" s="62">
        <v>53131609</v>
      </c>
      <c r="LED1795" s="62">
        <v>53131609</v>
      </c>
      <c r="LEE1795" s="62">
        <v>53131609</v>
      </c>
      <c r="LEF1795" s="62">
        <v>53131609</v>
      </c>
      <c r="LEG1795" s="62">
        <v>53131609</v>
      </c>
      <c r="LEH1795" s="62">
        <v>53131609</v>
      </c>
      <c r="LEI1795" s="62">
        <v>53131609</v>
      </c>
      <c r="LEJ1795" s="62">
        <v>53131609</v>
      </c>
      <c r="LEK1795" s="62">
        <v>53131609</v>
      </c>
      <c r="LEL1795" s="62">
        <v>53131609</v>
      </c>
      <c r="LEM1795" s="62">
        <v>53131609</v>
      </c>
      <c r="LEN1795" s="62">
        <v>53131609</v>
      </c>
      <c r="LEO1795" s="62">
        <v>53131609</v>
      </c>
      <c r="LEP1795" s="62">
        <v>53131609</v>
      </c>
      <c r="LEQ1795" s="62">
        <v>53131609</v>
      </c>
      <c r="LER1795" s="62">
        <v>53131609</v>
      </c>
      <c r="LES1795" s="62">
        <v>53131609</v>
      </c>
      <c r="LET1795" s="62">
        <v>53131609</v>
      </c>
      <c r="LEU1795" s="62">
        <v>53131609</v>
      </c>
      <c r="LEV1795" s="62">
        <v>53131609</v>
      </c>
      <c r="LEW1795" s="62">
        <v>53131609</v>
      </c>
      <c r="LEX1795" s="62">
        <v>53131609</v>
      </c>
      <c r="LEY1795" s="62">
        <v>53131609</v>
      </c>
      <c r="LEZ1795" s="62">
        <v>53131609</v>
      </c>
      <c r="LFA1795" s="62">
        <v>53131609</v>
      </c>
      <c r="LFB1795" s="62">
        <v>53131609</v>
      </c>
      <c r="LFC1795" s="62">
        <v>53131609</v>
      </c>
      <c r="LFD1795" s="62">
        <v>53131609</v>
      </c>
      <c r="LFE1795" s="62">
        <v>53131609</v>
      </c>
      <c r="LFF1795" s="62">
        <v>53131609</v>
      </c>
      <c r="LFG1795" s="62">
        <v>53131609</v>
      </c>
      <c r="LFH1795" s="62">
        <v>53131609</v>
      </c>
      <c r="LFI1795" s="62">
        <v>53131609</v>
      </c>
      <c r="LFJ1795" s="62">
        <v>53131609</v>
      </c>
      <c r="LFK1795" s="62">
        <v>53131609</v>
      </c>
      <c r="LFL1795" s="62">
        <v>53131609</v>
      </c>
      <c r="LFM1795" s="62">
        <v>53131609</v>
      </c>
      <c r="LFN1795" s="62">
        <v>53131609</v>
      </c>
      <c r="LFO1795" s="62">
        <v>53131609</v>
      </c>
      <c r="LFP1795" s="62">
        <v>53131609</v>
      </c>
      <c r="LFQ1795" s="62">
        <v>53131609</v>
      </c>
      <c r="LFR1795" s="62">
        <v>53131609</v>
      </c>
      <c r="LFS1795" s="62">
        <v>53131609</v>
      </c>
      <c r="LFT1795" s="62">
        <v>53131609</v>
      </c>
      <c r="LFU1795" s="62">
        <v>53131609</v>
      </c>
      <c r="LFV1795" s="62">
        <v>53131609</v>
      </c>
      <c r="LFW1795" s="62">
        <v>53131609</v>
      </c>
      <c r="LFX1795" s="62">
        <v>53131609</v>
      </c>
      <c r="LFY1795" s="62">
        <v>53131609</v>
      </c>
      <c r="LFZ1795" s="62">
        <v>53131609</v>
      </c>
      <c r="LGA1795" s="62">
        <v>53131609</v>
      </c>
      <c r="LGB1795" s="62">
        <v>53131609</v>
      </c>
      <c r="LGC1795" s="62">
        <v>53131609</v>
      </c>
      <c r="LGD1795" s="62">
        <v>53131609</v>
      </c>
      <c r="LGE1795" s="62">
        <v>53131609</v>
      </c>
      <c r="LGF1795" s="62">
        <v>53131609</v>
      </c>
      <c r="LGG1795" s="62">
        <v>53131609</v>
      </c>
      <c r="LGH1795" s="62">
        <v>53131609</v>
      </c>
      <c r="LGI1795" s="62">
        <v>53131609</v>
      </c>
      <c r="LGJ1795" s="62">
        <v>53131609</v>
      </c>
      <c r="LGK1795" s="62">
        <v>53131609</v>
      </c>
      <c r="LGL1795" s="62">
        <v>53131609</v>
      </c>
      <c r="LGM1795" s="62">
        <v>53131609</v>
      </c>
      <c r="LGN1795" s="62">
        <v>53131609</v>
      </c>
      <c r="LGO1795" s="62">
        <v>53131609</v>
      </c>
      <c r="LGP1795" s="62">
        <v>53131609</v>
      </c>
      <c r="LGQ1795" s="62">
        <v>53131609</v>
      </c>
      <c r="LGR1795" s="62">
        <v>53131609</v>
      </c>
      <c r="LGS1795" s="62">
        <v>53131609</v>
      </c>
      <c r="LGT1795" s="62">
        <v>53131609</v>
      </c>
      <c r="LGU1795" s="62">
        <v>53131609</v>
      </c>
      <c r="LGV1795" s="62">
        <v>53131609</v>
      </c>
      <c r="LGW1795" s="62">
        <v>53131609</v>
      </c>
      <c r="LGX1795" s="62">
        <v>53131609</v>
      </c>
      <c r="LGY1795" s="62">
        <v>53131609</v>
      </c>
      <c r="LGZ1795" s="62">
        <v>53131609</v>
      </c>
      <c r="LHA1795" s="62">
        <v>53131609</v>
      </c>
      <c r="LHB1795" s="62">
        <v>53131609</v>
      </c>
      <c r="LHC1795" s="62">
        <v>53131609</v>
      </c>
      <c r="LHD1795" s="62">
        <v>53131609</v>
      </c>
      <c r="LHE1795" s="62">
        <v>53131609</v>
      </c>
      <c r="LHF1795" s="62">
        <v>53131609</v>
      </c>
      <c r="LHG1795" s="62">
        <v>53131609</v>
      </c>
      <c r="LHH1795" s="62">
        <v>53131609</v>
      </c>
      <c r="LHI1795" s="62">
        <v>53131609</v>
      </c>
      <c r="LHJ1795" s="62">
        <v>53131609</v>
      </c>
      <c r="LHK1795" s="62">
        <v>53131609</v>
      </c>
      <c r="LHL1795" s="62">
        <v>53131609</v>
      </c>
      <c r="LHM1795" s="62">
        <v>53131609</v>
      </c>
      <c r="LHN1795" s="62">
        <v>53131609</v>
      </c>
      <c r="LHO1795" s="62">
        <v>53131609</v>
      </c>
      <c r="LHP1795" s="62">
        <v>53131609</v>
      </c>
      <c r="LHQ1795" s="62">
        <v>53131609</v>
      </c>
      <c r="LHR1795" s="62">
        <v>53131609</v>
      </c>
      <c r="LHS1795" s="62">
        <v>53131609</v>
      </c>
      <c r="LHT1795" s="62">
        <v>53131609</v>
      </c>
      <c r="LHU1795" s="62">
        <v>53131609</v>
      </c>
      <c r="LHV1795" s="62">
        <v>53131609</v>
      </c>
      <c r="LHW1795" s="62">
        <v>53131609</v>
      </c>
      <c r="LHX1795" s="62">
        <v>53131609</v>
      </c>
      <c r="LHY1795" s="62">
        <v>53131609</v>
      </c>
      <c r="LHZ1795" s="62">
        <v>53131609</v>
      </c>
      <c r="LIA1795" s="62">
        <v>53131609</v>
      </c>
      <c r="LIB1795" s="62">
        <v>53131609</v>
      </c>
      <c r="LIC1795" s="62">
        <v>53131609</v>
      </c>
      <c r="LID1795" s="62">
        <v>53131609</v>
      </c>
      <c r="LIE1795" s="62">
        <v>53131609</v>
      </c>
      <c r="LIF1795" s="62">
        <v>53131609</v>
      </c>
      <c r="LIG1795" s="62">
        <v>53131609</v>
      </c>
      <c r="LIH1795" s="62">
        <v>53131609</v>
      </c>
      <c r="LII1795" s="62">
        <v>53131609</v>
      </c>
      <c r="LIJ1795" s="62">
        <v>53131609</v>
      </c>
      <c r="LIK1795" s="62">
        <v>53131609</v>
      </c>
      <c r="LIL1795" s="62">
        <v>53131609</v>
      </c>
      <c r="LIM1795" s="62">
        <v>53131609</v>
      </c>
      <c r="LIN1795" s="62">
        <v>53131609</v>
      </c>
      <c r="LIO1795" s="62">
        <v>53131609</v>
      </c>
      <c r="LIP1795" s="62">
        <v>53131609</v>
      </c>
      <c r="LIQ1795" s="62">
        <v>53131609</v>
      </c>
      <c r="LIR1795" s="62">
        <v>53131609</v>
      </c>
      <c r="LIS1795" s="62">
        <v>53131609</v>
      </c>
      <c r="LIT1795" s="62">
        <v>53131609</v>
      </c>
      <c r="LIU1795" s="62">
        <v>53131609</v>
      </c>
      <c r="LIV1795" s="62">
        <v>53131609</v>
      </c>
      <c r="LIW1795" s="62">
        <v>53131609</v>
      </c>
      <c r="LIX1795" s="62">
        <v>53131609</v>
      </c>
      <c r="LIY1795" s="62">
        <v>53131609</v>
      </c>
      <c r="LIZ1795" s="62">
        <v>53131609</v>
      </c>
      <c r="LJA1795" s="62">
        <v>53131609</v>
      </c>
      <c r="LJB1795" s="62">
        <v>53131609</v>
      </c>
      <c r="LJC1795" s="62">
        <v>53131609</v>
      </c>
      <c r="LJD1795" s="62">
        <v>53131609</v>
      </c>
      <c r="LJE1795" s="62">
        <v>53131609</v>
      </c>
      <c r="LJF1795" s="62">
        <v>53131609</v>
      </c>
      <c r="LJG1795" s="62">
        <v>53131609</v>
      </c>
      <c r="LJH1795" s="62">
        <v>53131609</v>
      </c>
      <c r="LJI1795" s="62">
        <v>53131609</v>
      </c>
      <c r="LJJ1795" s="62">
        <v>53131609</v>
      </c>
      <c r="LJK1795" s="62">
        <v>53131609</v>
      </c>
      <c r="LJL1795" s="62">
        <v>53131609</v>
      </c>
      <c r="LJM1795" s="62">
        <v>53131609</v>
      </c>
      <c r="LJN1795" s="62">
        <v>53131609</v>
      </c>
      <c r="LJO1795" s="62">
        <v>53131609</v>
      </c>
      <c r="LJP1795" s="62">
        <v>53131609</v>
      </c>
      <c r="LJQ1795" s="62">
        <v>53131609</v>
      </c>
      <c r="LJR1795" s="62">
        <v>53131609</v>
      </c>
      <c r="LJS1795" s="62">
        <v>53131609</v>
      </c>
      <c r="LJT1795" s="62">
        <v>53131609</v>
      </c>
      <c r="LJU1795" s="62">
        <v>53131609</v>
      </c>
      <c r="LJV1795" s="62">
        <v>53131609</v>
      </c>
      <c r="LJW1795" s="62">
        <v>53131609</v>
      </c>
      <c r="LJX1795" s="62">
        <v>53131609</v>
      </c>
      <c r="LJY1795" s="62">
        <v>53131609</v>
      </c>
      <c r="LJZ1795" s="62">
        <v>53131609</v>
      </c>
      <c r="LKA1795" s="62">
        <v>53131609</v>
      </c>
      <c r="LKB1795" s="62">
        <v>53131609</v>
      </c>
      <c r="LKC1795" s="62">
        <v>53131609</v>
      </c>
      <c r="LKD1795" s="62">
        <v>53131609</v>
      </c>
      <c r="LKE1795" s="62">
        <v>53131609</v>
      </c>
      <c r="LKF1795" s="62">
        <v>53131609</v>
      </c>
      <c r="LKG1795" s="62">
        <v>53131609</v>
      </c>
      <c r="LKH1795" s="62">
        <v>53131609</v>
      </c>
      <c r="LKI1795" s="62">
        <v>53131609</v>
      </c>
      <c r="LKJ1795" s="62">
        <v>53131609</v>
      </c>
      <c r="LKK1795" s="62">
        <v>53131609</v>
      </c>
      <c r="LKL1795" s="62">
        <v>53131609</v>
      </c>
      <c r="LKM1795" s="62">
        <v>53131609</v>
      </c>
      <c r="LKN1795" s="62">
        <v>53131609</v>
      </c>
      <c r="LKO1795" s="62">
        <v>53131609</v>
      </c>
      <c r="LKP1795" s="62">
        <v>53131609</v>
      </c>
      <c r="LKQ1795" s="62">
        <v>53131609</v>
      </c>
      <c r="LKR1795" s="62">
        <v>53131609</v>
      </c>
      <c r="LKS1795" s="62">
        <v>53131609</v>
      </c>
      <c r="LKT1795" s="62">
        <v>53131609</v>
      </c>
      <c r="LKU1795" s="62">
        <v>53131609</v>
      </c>
      <c r="LKV1795" s="62">
        <v>53131609</v>
      </c>
      <c r="LKW1795" s="62">
        <v>53131609</v>
      </c>
      <c r="LKX1795" s="62">
        <v>53131609</v>
      </c>
      <c r="LKY1795" s="62">
        <v>53131609</v>
      </c>
      <c r="LKZ1795" s="62">
        <v>53131609</v>
      </c>
      <c r="LLA1795" s="62">
        <v>53131609</v>
      </c>
      <c r="LLB1795" s="62">
        <v>53131609</v>
      </c>
      <c r="LLC1795" s="62">
        <v>53131609</v>
      </c>
      <c r="LLD1795" s="62">
        <v>53131609</v>
      </c>
      <c r="LLE1795" s="62">
        <v>53131609</v>
      </c>
      <c r="LLF1795" s="62">
        <v>53131609</v>
      </c>
      <c r="LLG1795" s="62">
        <v>53131609</v>
      </c>
      <c r="LLH1795" s="62">
        <v>53131609</v>
      </c>
      <c r="LLI1795" s="62">
        <v>53131609</v>
      </c>
      <c r="LLJ1795" s="62">
        <v>53131609</v>
      </c>
      <c r="LLK1795" s="62">
        <v>53131609</v>
      </c>
      <c r="LLL1795" s="62">
        <v>53131609</v>
      </c>
      <c r="LLM1795" s="62">
        <v>53131609</v>
      </c>
      <c r="LLN1795" s="62">
        <v>53131609</v>
      </c>
      <c r="LLO1795" s="62">
        <v>53131609</v>
      </c>
      <c r="LLP1795" s="62">
        <v>53131609</v>
      </c>
      <c r="LLQ1795" s="62">
        <v>53131609</v>
      </c>
      <c r="LLR1795" s="62">
        <v>53131609</v>
      </c>
      <c r="LLS1795" s="62">
        <v>53131609</v>
      </c>
      <c r="LLT1795" s="62">
        <v>53131609</v>
      </c>
      <c r="LLU1795" s="62">
        <v>53131609</v>
      </c>
      <c r="LLV1795" s="62">
        <v>53131609</v>
      </c>
      <c r="LLW1795" s="62">
        <v>53131609</v>
      </c>
      <c r="LLX1795" s="62">
        <v>53131609</v>
      </c>
      <c r="LLY1795" s="62">
        <v>53131609</v>
      </c>
      <c r="LLZ1795" s="62">
        <v>53131609</v>
      </c>
      <c r="LMA1795" s="62">
        <v>53131609</v>
      </c>
      <c r="LMB1795" s="62">
        <v>53131609</v>
      </c>
      <c r="LMC1795" s="62">
        <v>53131609</v>
      </c>
      <c r="LMD1795" s="62">
        <v>53131609</v>
      </c>
      <c r="LME1795" s="62">
        <v>53131609</v>
      </c>
      <c r="LMF1795" s="62">
        <v>53131609</v>
      </c>
      <c r="LMG1795" s="62">
        <v>53131609</v>
      </c>
      <c r="LMH1795" s="62">
        <v>53131609</v>
      </c>
      <c r="LMI1795" s="62">
        <v>53131609</v>
      </c>
      <c r="LMJ1795" s="62">
        <v>53131609</v>
      </c>
      <c r="LMK1795" s="62">
        <v>53131609</v>
      </c>
      <c r="LML1795" s="62">
        <v>53131609</v>
      </c>
      <c r="LMM1795" s="62">
        <v>53131609</v>
      </c>
      <c r="LMN1795" s="62">
        <v>53131609</v>
      </c>
      <c r="LMO1795" s="62">
        <v>53131609</v>
      </c>
      <c r="LMP1795" s="62">
        <v>53131609</v>
      </c>
      <c r="LMQ1795" s="62">
        <v>53131609</v>
      </c>
      <c r="LMR1795" s="62">
        <v>53131609</v>
      </c>
      <c r="LMS1795" s="62">
        <v>53131609</v>
      </c>
      <c r="LMT1795" s="62">
        <v>53131609</v>
      </c>
      <c r="LMU1795" s="62">
        <v>53131609</v>
      </c>
      <c r="LMV1795" s="62">
        <v>53131609</v>
      </c>
      <c r="LMW1795" s="62">
        <v>53131609</v>
      </c>
      <c r="LMX1795" s="62">
        <v>53131609</v>
      </c>
      <c r="LMY1795" s="62">
        <v>53131609</v>
      </c>
      <c r="LMZ1795" s="62">
        <v>53131609</v>
      </c>
      <c r="LNA1795" s="62">
        <v>53131609</v>
      </c>
      <c r="LNB1795" s="62">
        <v>53131609</v>
      </c>
      <c r="LNC1795" s="62">
        <v>53131609</v>
      </c>
      <c r="LND1795" s="62">
        <v>53131609</v>
      </c>
      <c r="LNE1795" s="62">
        <v>53131609</v>
      </c>
      <c r="LNF1795" s="62">
        <v>53131609</v>
      </c>
      <c r="LNG1795" s="62">
        <v>53131609</v>
      </c>
      <c r="LNH1795" s="62">
        <v>53131609</v>
      </c>
      <c r="LNI1795" s="62">
        <v>53131609</v>
      </c>
      <c r="LNJ1795" s="62">
        <v>53131609</v>
      </c>
      <c r="LNK1795" s="62">
        <v>53131609</v>
      </c>
      <c r="LNL1795" s="62">
        <v>53131609</v>
      </c>
      <c r="LNM1795" s="62">
        <v>53131609</v>
      </c>
      <c r="LNN1795" s="62">
        <v>53131609</v>
      </c>
      <c r="LNO1795" s="62">
        <v>53131609</v>
      </c>
      <c r="LNP1795" s="62">
        <v>53131609</v>
      </c>
      <c r="LNQ1795" s="62">
        <v>53131609</v>
      </c>
      <c r="LNR1795" s="62">
        <v>53131609</v>
      </c>
      <c r="LNS1795" s="62">
        <v>53131609</v>
      </c>
      <c r="LNT1795" s="62">
        <v>53131609</v>
      </c>
      <c r="LNU1795" s="62">
        <v>53131609</v>
      </c>
      <c r="LNV1795" s="62">
        <v>53131609</v>
      </c>
      <c r="LNW1795" s="62">
        <v>53131609</v>
      </c>
      <c r="LNX1795" s="62">
        <v>53131609</v>
      </c>
      <c r="LNY1795" s="62">
        <v>53131609</v>
      </c>
      <c r="LNZ1795" s="62">
        <v>53131609</v>
      </c>
      <c r="LOA1795" s="62">
        <v>53131609</v>
      </c>
      <c r="LOB1795" s="62">
        <v>53131609</v>
      </c>
      <c r="LOC1795" s="62">
        <v>53131609</v>
      </c>
      <c r="LOD1795" s="62">
        <v>53131609</v>
      </c>
      <c r="LOE1795" s="62">
        <v>53131609</v>
      </c>
      <c r="LOF1795" s="62">
        <v>53131609</v>
      </c>
      <c r="LOG1795" s="62">
        <v>53131609</v>
      </c>
      <c r="LOH1795" s="62">
        <v>53131609</v>
      </c>
      <c r="LOI1795" s="62">
        <v>53131609</v>
      </c>
      <c r="LOJ1795" s="62">
        <v>53131609</v>
      </c>
      <c r="LOK1795" s="62">
        <v>53131609</v>
      </c>
      <c r="LOL1795" s="62">
        <v>53131609</v>
      </c>
      <c r="LOM1795" s="62">
        <v>53131609</v>
      </c>
      <c r="LON1795" s="62">
        <v>53131609</v>
      </c>
      <c r="LOO1795" s="62">
        <v>53131609</v>
      </c>
      <c r="LOP1795" s="62">
        <v>53131609</v>
      </c>
      <c r="LOQ1795" s="62">
        <v>53131609</v>
      </c>
      <c r="LOR1795" s="62">
        <v>53131609</v>
      </c>
      <c r="LOS1795" s="62">
        <v>53131609</v>
      </c>
      <c r="LOT1795" s="62">
        <v>53131609</v>
      </c>
      <c r="LOU1795" s="62">
        <v>53131609</v>
      </c>
      <c r="LOV1795" s="62">
        <v>53131609</v>
      </c>
      <c r="LOW1795" s="62">
        <v>53131609</v>
      </c>
      <c r="LOX1795" s="62">
        <v>53131609</v>
      </c>
      <c r="LOY1795" s="62">
        <v>53131609</v>
      </c>
      <c r="LOZ1795" s="62">
        <v>53131609</v>
      </c>
      <c r="LPA1795" s="62">
        <v>53131609</v>
      </c>
      <c r="LPB1795" s="62">
        <v>53131609</v>
      </c>
      <c r="LPC1795" s="62">
        <v>53131609</v>
      </c>
      <c r="LPD1795" s="62">
        <v>53131609</v>
      </c>
      <c r="LPE1795" s="62">
        <v>53131609</v>
      </c>
      <c r="LPF1795" s="62">
        <v>53131609</v>
      </c>
      <c r="LPG1795" s="62">
        <v>53131609</v>
      </c>
      <c r="LPH1795" s="62">
        <v>53131609</v>
      </c>
      <c r="LPI1795" s="62">
        <v>53131609</v>
      </c>
      <c r="LPJ1795" s="62">
        <v>53131609</v>
      </c>
      <c r="LPK1795" s="62">
        <v>53131609</v>
      </c>
      <c r="LPL1795" s="62">
        <v>53131609</v>
      </c>
      <c r="LPM1795" s="62">
        <v>53131609</v>
      </c>
      <c r="LPN1795" s="62">
        <v>53131609</v>
      </c>
      <c r="LPO1795" s="62">
        <v>53131609</v>
      </c>
      <c r="LPP1795" s="62">
        <v>53131609</v>
      </c>
      <c r="LPQ1795" s="62">
        <v>53131609</v>
      </c>
      <c r="LPR1795" s="62">
        <v>53131609</v>
      </c>
      <c r="LPS1795" s="62">
        <v>53131609</v>
      </c>
      <c r="LPT1795" s="62">
        <v>53131609</v>
      </c>
      <c r="LPU1795" s="62">
        <v>53131609</v>
      </c>
      <c r="LPV1795" s="62">
        <v>53131609</v>
      </c>
      <c r="LPW1795" s="62">
        <v>53131609</v>
      </c>
      <c r="LPX1795" s="62">
        <v>53131609</v>
      </c>
      <c r="LPY1795" s="62">
        <v>53131609</v>
      </c>
      <c r="LPZ1795" s="62">
        <v>53131609</v>
      </c>
      <c r="LQA1795" s="62">
        <v>53131609</v>
      </c>
      <c r="LQB1795" s="62">
        <v>53131609</v>
      </c>
      <c r="LQC1795" s="62">
        <v>53131609</v>
      </c>
      <c r="LQD1795" s="62">
        <v>53131609</v>
      </c>
      <c r="LQE1795" s="62">
        <v>53131609</v>
      </c>
      <c r="LQF1795" s="62">
        <v>53131609</v>
      </c>
      <c r="LQG1795" s="62">
        <v>53131609</v>
      </c>
      <c r="LQH1795" s="62">
        <v>53131609</v>
      </c>
      <c r="LQI1795" s="62">
        <v>53131609</v>
      </c>
      <c r="LQJ1795" s="62">
        <v>53131609</v>
      </c>
      <c r="LQK1795" s="62">
        <v>53131609</v>
      </c>
      <c r="LQL1795" s="62">
        <v>53131609</v>
      </c>
      <c r="LQM1795" s="62">
        <v>53131609</v>
      </c>
      <c r="LQN1795" s="62">
        <v>53131609</v>
      </c>
      <c r="LQO1795" s="62">
        <v>53131609</v>
      </c>
      <c r="LQP1795" s="62">
        <v>53131609</v>
      </c>
      <c r="LQQ1795" s="62">
        <v>53131609</v>
      </c>
      <c r="LQR1795" s="62">
        <v>53131609</v>
      </c>
      <c r="LQS1795" s="62">
        <v>53131609</v>
      </c>
      <c r="LQT1795" s="62">
        <v>53131609</v>
      </c>
      <c r="LQU1795" s="62">
        <v>53131609</v>
      </c>
      <c r="LQV1795" s="62">
        <v>53131609</v>
      </c>
      <c r="LQW1795" s="62">
        <v>53131609</v>
      </c>
      <c r="LQX1795" s="62">
        <v>53131609</v>
      </c>
      <c r="LQY1795" s="62">
        <v>53131609</v>
      </c>
      <c r="LQZ1795" s="62">
        <v>53131609</v>
      </c>
      <c r="LRA1795" s="62">
        <v>53131609</v>
      </c>
      <c r="LRB1795" s="62">
        <v>53131609</v>
      </c>
      <c r="LRC1795" s="62">
        <v>53131609</v>
      </c>
      <c r="LRD1795" s="62">
        <v>53131609</v>
      </c>
      <c r="LRE1795" s="62">
        <v>53131609</v>
      </c>
      <c r="LRF1795" s="62">
        <v>53131609</v>
      </c>
      <c r="LRG1795" s="62">
        <v>53131609</v>
      </c>
      <c r="LRH1795" s="62">
        <v>53131609</v>
      </c>
      <c r="LRI1795" s="62">
        <v>53131609</v>
      </c>
      <c r="LRJ1795" s="62">
        <v>53131609</v>
      </c>
      <c r="LRK1795" s="62">
        <v>53131609</v>
      </c>
      <c r="LRL1795" s="62">
        <v>53131609</v>
      </c>
      <c r="LRM1795" s="62">
        <v>53131609</v>
      </c>
      <c r="LRN1795" s="62">
        <v>53131609</v>
      </c>
      <c r="LRO1795" s="62">
        <v>53131609</v>
      </c>
      <c r="LRP1795" s="62">
        <v>53131609</v>
      </c>
      <c r="LRQ1795" s="62">
        <v>53131609</v>
      </c>
      <c r="LRR1795" s="62">
        <v>53131609</v>
      </c>
      <c r="LRS1795" s="62">
        <v>53131609</v>
      </c>
      <c r="LRT1795" s="62">
        <v>53131609</v>
      </c>
      <c r="LRU1795" s="62">
        <v>53131609</v>
      </c>
      <c r="LRV1795" s="62">
        <v>53131609</v>
      </c>
      <c r="LRW1795" s="62">
        <v>53131609</v>
      </c>
      <c r="LRX1795" s="62">
        <v>53131609</v>
      </c>
      <c r="LRY1795" s="62">
        <v>53131609</v>
      </c>
      <c r="LRZ1795" s="62">
        <v>53131609</v>
      </c>
      <c r="LSA1795" s="62">
        <v>53131609</v>
      </c>
      <c r="LSB1795" s="62">
        <v>53131609</v>
      </c>
      <c r="LSC1795" s="62">
        <v>53131609</v>
      </c>
      <c r="LSD1795" s="62">
        <v>53131609</v>
      </c>
      <c r="LSE1795" s="62">
        <v>53131609</v>
      </c>
      <c r="LSF1795" s="62">
        <v>53131609</v>
      </c>
      <c r="LSG1795" s="62">
        <v>53131609</v>
      </c>
      <c r="LSH1795" s="62">
        <v>53131609</v>
      </c>
      <c r="LSI1795" s="62">
        <v>53131609</v>
      </c>
      <c r="LSJ1795" s="62">
        <v>53131609</v>
      </c>
      <c r="LSK1795" s="62">
        <v>53131609</v>
      </c>
      <c r="LSL1795" s="62">
        <v>53131609</v>
      </c>
      <c r="LSM1795" s="62">
        <v>53131609</v>
      </c>
      <c r="LSN1795" s="62">
        <v>53131609</v>
      </c>
      <c r="LSO1795" s="62">
        <v>53131609</v>
      </c>
      <c r="LSP1795" s="62">
        <v>53131609</v>
      </c>
      <c r="LSQ1795" s="62">
        <v>53131609</v>
      </c>
      <c r="LSR1795" s="62">
        <v>53131609</v>
      </c>
      <c r="LSS1795" s="62">
        <v>53131609</v>
      </c>
      <c r="LST1795" s="62">
        <v>53131609</v>
      </c>
      <c r="LSU1795" s="62">
        <v>53131609</v>
      </c>
      <c r="LSV1795" s="62">
        <v>53131609</v>
      </c>
      <c r="LSW1795" s="62">
        <v>53131609</v>
      </c>
      <c r="LSX1795" s="62">
        <v>53131609</v>
      </c>
      <c r="LSY1795" s="62">
        <v>53131609</v>
      </c>
      <c r="LSZ1795" s="62">
        <v>53131609</v>
      </c>
      <c r="LTA1795" s="62">
        <v>53131609</v>
      </c>
      <c r="LTB1795" s="62">
        <v>53131609</v>
      </c>
      <c r="LTC1795" s="62">
        <v>53131609</v>
      </c>
      <c r="LTD1795" s="62">
        <v>53131609</v>
      </c>
      <c r="LTE1795" s="62">
        <v>53131609</v>
      </c>
      <c r="LTF1795" s="62">
        <v>53131609</v>
      </c>
      <c r="LTG1795" s="62">
        <v>53131609</v>
      </c>
      <c r="LTH1795" s="62">
        <v>53131609</v>
      </c>
      <c r="LTI1795" s="62">
        <v>53131609</v>
      </c>
      <c r="LTJ1795" s="62">
        <v>53131609</v>
      </c>
      <c r="LTK1795" s="62">
        <v>53131609</v>
      </c>
      <c r="LTL1795" s="62">
        <v>53131609</v>
      </c>
      <c r="LTM1795" s="62">
        <v>53131609</v>
      </c>
      <c r="LTN1795" s="62">
        <v>53131609</v>
      </c>
      <c r="LTO1795" s="62">
        <v>53131609</v>
      </c>
      <c r="LTP1795" s="62">
        <v>53131609</v>
      </c>
      <c r="LTQ1795" s="62">
        <v>53131609</v>
      </c>
      <c r="LTR1795" s="62">
        <v>53131609</v>
      </c>
      <c r="LTS1795" s="62">
        <v>53131609</v>
      </c>
      <c r="LTT1795" s="62">
        <v>53131609</v>
      </c>
      <c r="LTU1795" s="62">
        <v>53131609</v>
      </c>
      <c r="LTV1795" s="62">
        <v>53131609</v>
      </c>
      <c r="LTW1795" s="62">
        <v>53131609</v>
      </c>
      <c r="LTX1795" s="62">
        <v>53131609</v>
      </c>
      <c r="LTY1795" s="62">
        <v>53131609</v>
      </c>
      <c r="LTZ1795" s="62">
        <v>53131609</v>
      </c>
      <c r="LUA1795" s="62">
        <v>53131609</v>
      </c>
      <c r="LUB1795" s="62">
        <v>53131609</v>
      </c>
      <c r="LUC1795" s="62">
        <v>53131609</v>
      </c>
      <c r="LUD1795" s="62">
        <v>53131609</v>
      </c>
      <c r="LUE1795" s="62">
        <v>53131609</v>
      </c>
      <c r="LUF1795" s="62">
        <v>53131609</v>
      </c>
      <c r="LUG1795" s="62">
        <v>53131609</v>
      </c>
      <c r="LUH1795" s="62">
        <v>53131609</v>
      </c>
      <c r="LUI1795" s="62">
        <v>53131609</v>
      </c>
      <c r="LUJ1795" s="62">
        <v>53131609</v>
      </c>
      <c r="LUK1795" s="62">
        <v>53131609</v>
      </c>
      <c r="LUL1795" s="62">
        <v>53131609</v>
      </c>
      <c r="LUM1795" s="62">
        <v>53131609</v>
      </c>
      <c r="LUN1795" s="62">
        <v>53131609</v>
      </c>
      <c r="LUO1795" s="62">
        <v>53131609</v>
      </c>
      <c r="LUP1795" s="62">
        <v>53131609</v>
      </c>
      <c r="LUQ1795" s="62">
        <v>53131609</v>
      </c>
      <c r="LUR1795" s="62">
        <v>53131609</v>
      </c>
      <c r="LUS1795" s="62">
        <v>53131609</v>
      </c>
      <c r="LUT1795" s="62">
        <v>53131609</v>
      </c>
      <c r="LUU1795" s="62">
        <v>53131609</v>
      </c>
      <c r="LUV1795" s="62">
        <v>53131609</v>
      </c>
      <c r="LUW1795" s="62">
        <v>53131609</v>
      </c>
      <c r="LUX1795" s="62">
        <v>53131609</v>
      </c>
      <c r="LUY1795" s="62">
        <v>53131609</v>
      </c>
      <c r="LUZ1795" s="62">
        <v>53131609</v>
      </c>
      <c r="LVA1795" s="62">
        <v>53131609</v>
      </c>
      <c r="LVB1795" s="62">
        <v>53131609</v>
      </c>
      <c r="LVC1795" s="62">
        <v>53131609</v>
      </c>
      <c r="LVD1795" s="62">
        <v>53131609</v>
      </c>
      <c r="LVE1795" s="62">
        <v>53131609</v>
      </c>
      <c r="LVF1795" s="62">
        <v>53131609</v>
      </c>
      <c r="LVG1795" s="62">
        <v>53131609</v>
      </c>
      <c r="LVH1795" s="62">
        <v>53131609</v>
      </c>
      <c r="LVI1795" s="62">
        <v>53131609</v>
      </c>
      <c r="LVJ1795" s="62">
        <v>53131609</v>
      </c>
      <c r="LVK1795" s="62">
        <v>53131609</v>
      </c>
      <c r="LVL1795" s="62">
        <v>53131609</v>
      </c>
      <c r="LVM1795" s="62">
        <v>53131609</v>
      </c>
      <c r="LVN1795" s="62">
        <v>53131609</v>
      </c>
      <c r="LVO1795" s="62">
        <v>53131609</v>
      </c>
      <c r="LVP1795" s="62">
        <v>53131609</v>
      </c>
      <c r="LVQ1795" s="62">
        <v>53131609</v>
      </c>
      <c r="LVR1795" s="62">
        <v>53131609</v>
      </c>
      <c r="LVS1795" s="62">
        <v>53131609</v>
      </c>
      <c r="LVT1795" s="62">
        <v>53131609</v>
      </c>
      <c r="LVU1795" s="62">
        <v>53131609</v>
      </c>
      <c r="LVV1795" s="62">
        <v>53131609</v>
      </c>
      <c r="LVW1795" s="62">
        <v>53131609</v>
      </c>
      <c r="LVX1795" s="62">
        <v>53131609</v>
      </c>
      <c r="LVY1795" s="62">
        <v>53131609</v>
      </c>
      <c r="LVZ1795" s="62">
        <v>53131609</v>
      </c>
      <c r="LWA1795" s="62">
        <v>53131609</v>
      </c>
      <c r="LWB1795" s="62">
        <v>53131609</v>
      </c>
      <c r="LWC1795" s="62">
        <v>53131609</v>
      </c>
      <c r="LWD1795" s="62">
        <v>53131609</v>
      </c>
      <c r="LWE1795" s="62">
        <v>53131609</v>
      </c>
      <c r="LWF1795" s="62">
        <v>53131609</v>
      </c>
      <c r="LWG1795" s="62">
        <v>53131609</v>
      </c>
      <c r="LWH1795" s="62">
        <v>53131609</v>
      </c>
      <c r="LWI1795" s="62">
        <v>53131609</v>
      </c>
      <c r="LWJ1795" s="62">
        <v>53131609</v>
      </c>
      <c r="LWK1795" s="62">
        <v>53131609</v>
      </c>
      <c r="LWL1795" s="62">
        <v>53131609</v>
      </c>
      <c r="LWM1795" s="62">
        <v>53131609</v>
      </c>
      <c r="LWN1795" s="62">
        <v>53131609</v>
      </c>
      <c r="LWO1795" s="62">
        <v>53131609</v>
      </c>
      <c r="LWP1795" s="62">
        <v>53131609</v>
      </c>
      <c r="LWQ1795" s="62">
        <v>53131609</v>
      </c>
      <c r="LWR1795" s="62">
        <v>53131609</v>
      </c>
      <c r="LWS1795" s="62">
        <v>53131609</v>
      </c>
      <c r="LWT1795" s="62">
        <v>53131609</v>
      </c>
      <c r="LWU1795" s="62">
        <v>53131609</v>
      </c>
      <c r="LWV1795" s="62">
        <v>53131609</v>
      </c>
      <c r="LWW1795" s="62">
        <v>53131609</v>
      </c>
      <c r="LWX1795" s="62">
        <v>53131609</v>
      </c>
      <c r="LWY1795" s="62">
        <v>53131609</v>
      </c>
      <c r="LWZ1795" s="62">
        <v>53131609</v>
      </c>
      <c r="LXA1795" s="62">
        <v>53131609</v>
      </c>
      <c r="LXB1795" s="62">
        <v>53131609</v>
      </c>
      <c r="LXC1795" s="62">
        <v>53131609</v>
      </c>
      <c r="LXD1795" s="62">
        <v>53131609</v>
      </c>
      <c r="LXE1795" s="62">
        <v>53131609</v>
      </c>
      <c r="LXF1795" s="62">
        <v>53131609</v>
      </c>
      <c r="LXG1795" s="62">
        <v>53131609</v>
      </c>
      <c r="LXH1795" s="62">
        <v>53131609</v>
      </c>
      <c r="LXI1795" s="62">
        <v>53131609</v>
      </c>
      <c r="LXJ1795" s="62">
        <v>53131609</v>
      </c>
      <c r="LXK1795" s="62">
        <v>53131609</v>
      </c>
      <c r="LXL1795" s="62">
        <v>53131609</v>
      </c>
      <c r="LXM1795" s="62">
        <v>53131609</v>
      </c>
      <c r="LXN1795" s="62">
        <v>53131609</v>
      </c>
      <c r="LXO1795" s="62">
        <v>53131609</v>
      </c>
      <c r="LXP1795" s="62">
        <v>53131609</v>
      </c>
      <c r="LXQ1795" s="62">
        <v>53131609</v>
      </c>
      <c r="LXR1795" s="62">
        <v>53131609</v>
      </c>
      <c r="LXS1795" s="62">
        <v>53131609</v>
      </c>
      <c r="LXT1795" s="62">
        <v>53131609</v>
      </c>
      <c r="LXU1795" s="62">
        <v>53131609</v>
      </c>
      <c r="LXV1795" s="62">
        <v>53131609</v>
      </c>
      <c r="LXW1795" s="62">
        <v>53131609</v>
      </c>
      <c r="LXX1795" s="62">
        <v>53131609</v>
      </c>
      <c r="LXY1795" s="62">
        <v>53131609</v>
      </c>
      <c r="LXZ1795" s="62">
        <v>53131609</v>
      </c>
      <c r="LYA1795" s="62">
        <v>53131609</v>
      </c>
      <c r="LYB1795" s="62">
        <v>53131609</v>
      </c>
      <c r="LYC1795" s="62">
        <v>53131609</v>
      </c>
      <c r="LYD1795" s="62">
        <v>53131609</v>
      </c>
      <c r="LYE1795" s="62">
        <v>53131609</v>
      </c>
      <c r="LYF1795" s="62">
        <v>53131609</v>
      </c>
      <c r="LYG1795" s="62">
        <v>53131609</v>
      </c>
      <c r="LYH1795" s="62">
        <v>53131609</v>
      </c>
      <c r="LYI1795" s="62">
        <v>53131609</v>
      </c>
      <c r="LYJ1795" s="62">
        <v>53131609</v>
      </c>
      <c r="LYK1795" s="62">
        <v>53131609</v>
      </c>
      <c r="LYL1795" s="62">
        <v>53131609</v>
      </c>
      <c r="LYM1795" s="62">
        <v>53131609</v>
      </c>
      <c r="LYN1795" s="62">
        <v>53131609</v>
      </c>
      <c r="LYO1795" s="62">
        <v>53131609</v>
      </c>
      <c r="LYP1795" s="62">
        <v>53131609</v>
      </c>
      <c r="LYQ1795" s="62">
        <v>53131609</v>
      </c>
      <c r="LYR1795" s="62">
        <v>53131609</v>
      </c>
      <c r="LYS1795" s="62">
        <v>53131609</v>
      </c>
      <c r="LYT1795" s="62">
        <v>53131609</v>
      </c>
      <c r="LYU1795" s="62">
        <v>53131609</v>
      </c>
      <c r="LYV1795" s="62">
        <v>53131609</v>
      </c>
      <c r="LYW1795" s="62">
        <v>53131609</v>
      </c>
      <c r="LYX1795" s="62">
        <v>53131609</v>
      </c>
      <c r="LYY1795" s="62">
        <v>53131609</v>
      </c>
      <c r="LYZ1795" s="62">
        <v>53131609</v>
      </c>
      <c r="LZA1795" s="62">
        <v>53131609</v>
      </c>
      <c r="LZB1795" s="62">
        <v>53131609</v>
      </c>
      <c r="LZC1795" s="62">
        <v>53131609</v>
      </c>
      <c r="LZD1795" s="62">
        <v>53131609</v>
      </c>
      <c r="LZE1795" s="62">
        <v>53131609</v>
      </c>
      <c r="LZF1795" s="62">
        <v>53131609</v>
      </c>
      <c r="LZG1795" s="62">
        <v>53131609</v>
      </c>
      <c r="LZH1795" s="62">
        <v>53131609</v>
      </c>
      <c r="LZI1795" s="62">
        <v>53131609</v>
      </c>
      <c r="LZJ1795" s="62">
        <v>53131609</v>
      </c>
      <c r="LZK1795" s="62">
        <v>53131609</v>
      </c>
      <c r="LZL1795" s="62">
        <v>53131609</v>
      </c>
      <c r="LZM1795" s="62">
        <v>53131609</v>
      </c>
      <c r="LZN1795" s="62">
        <v>53131609</v>
      </c>
      <c r="LZO1795" s="62">
        <v>53131609</v>
      </c>
      <c r="LZP1795" s="62">
        <v>53131609</v>
      </c>
      <c r="LZQ1795" s="62">
        <v>53131609</v>
      </c>
      <c r="LZR1795" s="62">
        <v>53131609</v>
      </c>
      <c r="LZS1795" s="62">
        <v>53131609</v>
      </c>
      <c r="LZT1795" s="62">
        <v>53131609</v>
      </c>
      <c r="LZU1795" s="62">
        <v>53131609</v>
      </c>
      <c r="LZV1795" s="62">
        <v>53131609</v>
      </c>
      <c r="LZW1795" s="62">
        <v>53131609</v>
      </c>
      <c r="LZX1795" s="62">
        <v>53131609</v>
      </c>
      <c r="LZY1795" s="62">
        <v>53131609</v>
      </c>
      <c r="LZZ1795" s="62">
        <v>53131609</v>
      </c>
      <c r="MAA1795" s="62">
        <v>53131609</v>
      </c>
      <c r="MAB1795" s="62">
        <v>53131609</v>
      </c>
      <c r="MAC1795" s="62">
        <v>53131609</v>
      </c>
      <c r="MAD1795" s="62">
        <v>53131609</v>
      </c>
      <c r="MAE1795" s="62">
        <v>53131609</v>
      </c>
      <c r="MAF1795" s="62">
        <v>53131609</v>
      </c>
      <c r="MAG1795" s="62">
        <v>53131609</v>
      </c>
      <c r="MAH1795" s="62">
        <v>53131609</v>
      </c>
      <c r="MAI1795" s="62">
        <v>53131609</v>
      </c>
      <c r="MAJ1795" s="62">
        <v>53131609</v>
      </c>
      <c r="MAK1795" s="62">
        <v>53131609</v>
      </c>
      <c r="MAL1795" s="62">
        <v>53131609</v>
      </c>
      <c r="MAM1795" s="62">
        <v>53131609</v>
      </c>
      <c r="MAN1795" s="62">
        <v>53131609</v>
      </c>
      <c r="MAO1795" s="62">
        <v>53131609</v>
      </c>
      <c r="MAP1795" s="62">
        <v>53131609</v>
      </c>
      <c r="MAQ1795" s="62">
        <v>53131609</v>
      </c>
      <c r="MAR1795" s="62">
        <v>53131609</v>
      </c>
      <c r="MAS1795" s="62">
        <v>53131609</v>
      </c>
      <c r="MAT1795" s="62">
        <v>53131609</v>
      </c>
      <c r="MAU1795" s="62">
        <v>53131609</v>
      </c>
      <c r="MAV1795" s="62">
        <v>53131609</v>
      </c>
      <c r="MAW1795" s="62">
        <v>53131609</v>
      </c>
      <c r="MAX1795" s="62">
        <v>53131609</v>
      </c>
      <c r="MAY1795" s="62">
        <v>53131609</v>
      </c>
      <c r="MAZ1795" s="62">
        <v>53131609</v>
      </c>
      <c r="MBA1795" s="62">
        <v>53131609</v>
      </c>
      <c r="MBB1795" s="62">
        <v>53131609</v>
      </c>
      <c r="MBC1795" s="62">
        <v>53131609</v>
      </c>
      <c r="MBD1795" s="62">
        <v>53131609</v>
      </c>
      <c r="MBE1795" s="62">
        <v>53131609</v>
      </c>
      <c r="MBF1795" s="62">
        <v>53131609</v>
      </c>
      <c r="MBG1795" s="62">
        <v>53131609</v>
      </c>
      <c r="MBH1795" s="62">
        <v>53131609</v>
      </c>
      <c r="MBI1795" s="62">
        <v>53131609</v>
      </c>
      <c r="MBJ1795" s="62">
        <v>53131609</v>
      </c>
      <c r="MBK1795" s="62">
        <v>53131609</v>
      </c>
      <c r="MBL1795" s="62">
        <v>53131609</v>
      </c>
      <c r="MBM1795" s="62">
        <v>53131609</v>
      </c>
      <c r="MBN1795" s="62">
        <v>53131609</v>
      </c>
      <c r="MBO1795" s="62">
        <v>53131609</v>
      </c>
      <c r="MBP1795" s="62">
        <v>53131609</v>
      </c>
      <c r="MBQ1795" s="62">
        <v>53131609</v>
      </c>
      <c r="MBR1795" s="62">
        <v>53131609</v>
      </c>
      <c r="MBS1795" s="62">
        <v>53131609</v>
      </c>
      <c r="MBT1795" s="62">
        <v>53131609</v>
      </c>
      <c r="MBU1795" s="62">
        <v>53131609</v>
      </c>
      <c r="MBV1795" s="62">
        <v>53131609</v>
      </c>
      <c r="MBW1795" s="62">
        <v>53131609</v>
      </c>
      <c r="MBX1795" s="62">
        <v>53131609</v>
      </c>
      <c r="MBY1795" s="62">
        <v>53131609</v>
      </c>
      <c r="MBZ1795" s="62">
        <v>53131609</v>
      </c>
      <c r="MCA1795" s="62">
        <v>53131609</v>
      </c>
      <c r="MCB1795" s="62">
        <v>53131609</v>
      </c>
      <c r="MCC1795" s="62">
        <v>53131609</v>
      </c>
      <c r="MCD1795" s="62">
        <v>53131609</v>
      </c>
      <c r="MCE1795" s="62">
        <v>53131609</v>
      </c>
      <c r="MCF1795" s="62">
        <v>53131609</v>
      </c>
      <c r="MCG1795" s="62">
        <v>53131609</v>
      </c>
      <c r="MCH1795" s="62">
        <v>53131609</v>
      </c>
      <c r="MCI1795" s="62">
        <v>53131609</v>
      </c>
      <c r="MCJ1795" s="62">
        <v>53131609</v>
      </c>
      <c r="MCK1795" s="62">
        <v>53131609</v>
      </c>
      <c r="MCL1795" s="62">
        <v>53131609</v>
      </c>
      <c r="MCM1795" s="62">
        <v>53131609</v>
      </c>
      <c r="MCN1795" s="62">
        <v>53131609</v>
      </c>
      <c r="MCO1795" s="62">
        <v>53131609</v>
      </c>
      <c r="MCP1795" s="62">
        <v>53131609</v>
      </c>
      <c r="MCQ1795" s="62">
        <v>53131609</v>
      </c>
      <c r="MCR1795" s="62">
        <v>53131609</v>
      </c>
      <c r="MCS1795" s="62">
        <v>53131609</v>
      </c>
      <c r="MCT1795" s="62">
        <v>53131609</v>
      </c>
      <c r="MCU1795" s="62">
        <v>53131609</v>
      </c>
      <c r="MCV1795" s="62">
        <v>53131609</v>
      </c>
      <c r="MCW1795" s="62">
        <v>53131609</v>
      </c>
      <c r="MCX1795" s="62">
        <v>53131609</v>
      </c>
      <c r="MCY1795" s="62">
        <v>53131609</v>
      </c>
      <c r="MCZ1795" s="62">
        <v>53131609</v>
      </c>
      <c r="MDA1795" s="62">
        <v>53131609</v>
      </c>
      <c r="MDB1795" s="62">
        <v>53131609</v>
      </c>
      <c r="MDC1795" s="62">
        <v>53131609</v>
      </c>
      <c r="MDD1795" s="62">
        <v>53131609</v>
      </c>
      <c r="MDE1795" s="62">
        <v>53131609</v>
      </c>
      <c r="MDF1795" s="62">
        <v>53131609</v>
      </c>
      <c r="MDG1795" s="62">
        <v>53131609</v>
      </c>
      <c r="MDH1795" s="62">
        <v>53131609</v>
      </c>
      <c r="MDI1795" s="62">
        <v>53131609</v>
      </c>
      <c r="MDJ1795" s="62">
        <v>53131609</v>
      </c>
      <c r="MDK1795" s="62">
        <v>53131609</v>
      </c>
      <c r="MDL1795" s="62">
        <v>53131609</v>
      </c>
      <c r="MDM1795" s="62">
        <v>53131609</v>
      </c>
      <c r="MDN1795" s="62">
        <v>53131609</v>
      </c>
      <c r="MDO1795" s="62">
        <v>53131609</v>
      </c>
      <c r="MDP1795" s="62">
        <v>53131609</v>
      </c>
      <c r="MDQ1795" s="62">
        <v>53131609</v>
      </c>
      <c r="MDR1795" s="62">
        <v>53131609</v>
      </c>
      <c r="MDS1795" s="62">
        <v>53131609</v>
      </c>
      <c r="MDT1795" s="62">
        <v>53131609</v>
      </c>
      <c r="MDU1795" s="62">
        <v>53131609</v>
      </c>
      <c r="MDV1795" s="62">
        <v>53131609</v>
      </c>
      <c r="MDW1795" s="62">
        <v>53131609</v>
      </c>
      <c r="MDX1795" s="62">
        <v>53131609</v>
      </c>
      <c r="MDY1795" s="62">
        <v>53131609</v>
      </c>
      <c r="MDZ1795" s="62">
        <v>53131609</v>
      </c>
      <c r="MEA1795" s="62">
        <v>53131609</v>
      </c>
      <c r="MEB1795" s="62">
        <v>53131609</v>
      </c>
      <c r="MEC1795" s="62">
        <v>53131609</v>
      </c>
      <c r="MED1795" s="62">
        <v>53131609</v>
      </c>
      <c r="MEE1795" s="62">
        <v>53131609</v>
      </c>
      <c r="MEF1795" s="62">
        <v>53131609</v>
      </c>
      <c r="MEG1795" s="62">
        <v>53131609</v>
      </c>
      <c r="MEH1795" s="62">
        <v>53131609</v>
      </c>
      <c r="MEI1795" s="62">
        <v>53131609</v>
      </c>
      <c r="MEJ1795" s="62">
        <v>53131609</v>
      </c>
      <c r="MEK1795" s="62">
        <v>53131609</v>
      </c>
      <c r="MEL1795" s="62">
        <v>53131609</v>
      </c>
      <c r="MEM1795" s="62">
        <v>53131609</v>
      </c>
      <c r="MEN1795" s="62">
        <v>53131609</v>
      </c>
      <c r="MEO1795" s="62">
        <v>53131609</v>
      </c>
      <c r="MEP1795" s="62">
        <v>53131609</v>
      </c>
      <c r="MEQ1795" s="62">
        <v>53131609</v>
      </c>
      <c r="MER1795" s="62">
        <v>53131609</v>
      </c>
      <c r="MES1795" s="62">
        <v>53131609</v>
      </c>
      <c r="MET1795" s="62">
        <v>53131609</v>
      </c>
      <c r="MEU1795" s="62">
        <v>53131609</v>
      </c>
      <c r="MEV1795" s="62">
        <v>53131609</v>
      </c>
      <c r="MEW1795" s="62">
        <v>53131609</v>
      </c>
      <c r="MEX1795" s="62">
        <v>53131609</v>
      </c>
      <c r="MEY1795" s="62">
        <v>53131609</v>
      </c>
      <c r="MEZ1795" s="62">
        <v>53131609</v>
      </c>
      <c r="MFA1795" s="62">
        <v>53131609</v>
      </c>
      <c r="MFB1795" s="62">
        <v>53131609</v>
      </c>
      <c r="MFC1795" s="62">
        <v>53131609</v>
      </c>
      <c r="MFD1795" s="62">
        <v>53131609</v>
      </c>
      <c r="MFE1795" s="62">
        <v>53131609</v>
      </c>
      <c r="MFF1795" s="62">
        <v>53131609</v>
      </c>
      <c r="MFG1795" s="62">
        <v>53131609</v>
      </c>
      <c r="MFH1795" s="62">
        <v>53131609</v>
      </c>
      <c r="MFI1795" s="62">
        <v>53131609</v>
      </c>
      <c r="MFJ1795" s="62">
        <v>53131609</v>
      </c>
      <c r="MFK1795" s="62">
        <v>53131609</v>
      </c>
      <c r="MFL1795" s="62">
        <v>53131609</v>
      </c>
      <c r="MFM1795" s="62">
        <v>53131609</v>
      </c>
      <c r="MFN1795" s="62">
        <v>53131609</v>
      </c>
      <c r="MFO1795" s="62">
        <v>53131609</v>
      </c>
      <c r="MFP1795" s="62">
        <v>53131609</v>
      </c>
      <c r="MFQ1795" s="62">
        <v>53131609</v>
      </c>
      <c r="MFR1795" s="62">
        <v>53131609</v>
      </c>
      <c r="MFS1795" s="62">
        <v>53131609</v>
      </c>
      <c r="MFT1795" s="62">
        <v>53131609</v>
      </c>
      <c r="MFU1795" s="62">
        <v>53131609</v>
      </c>
      <c r="MFV1795" s="62">
        <v>53131609</v>
      </c>
      <c r="MFW1795" s="62">
        <v>53131609</v>
      </c>
      <c r="MFX1795" s="62">
        <v>53131609</v>
      </c>
      <c r="MFY1795" s="62">
        <v>53131609</v>
      </c>
      <c r="MFZ1795" s="62">
        <v>53131609</v>
      </c>
      <c r="MGA1795" s="62">
        <v>53131609</v>
      </c>
      <c r="MGB1795" s="62">
        <v>53131609</v>
      </c>
      <c r="MGC1795" s="62">
        <v>53131609</v>
      </c>
      <c r="MGD1795" s="62">
        <v>53131609</v>
      </c>
      <c r="MGE1795" s="62">
        <v>53131609</v>
      </c>
      <c r="MGF1795" s="62">
        <v>53131609</v>
      </c>
      <c r="MGG1795" s="62">
        <v>53131609</v>
      </c>
      <c r="MGH1795" s="62">
        <v>53131609</v>
      </c>
      <c r="MGI1795" s="62">
        <v>53131609</v>
      </c>
      <c r="MGJ1795" s="62">
        <v>53131609</v>
      </c>
      <c r="MGK1795" s="62">
        <v>53131609</v>
      </c>
      <c r="MGL1795" s="62">
        <v>53131609</v>
      </c>
      <c r="MGM1795" s="62">
        <v>53131609</v>
      </c>
      <c r="MGN1795" s="62">
        <v>53131609</v>
      </c>
      <c r="MGO1795" s="62">
        <v>53131609</v>
      </c>
      <c r="MGP1795" s="62">
        <v>53131609</v>
      </c>
      <c r="MGQ1795" s="62">
        <v>53131609</v>
      </c>
      <c r="MGR1795" s="62">
        <v>53131609</v>
      </c>
      <c r="MGS1795" s="62">
        <v>53131609</v>
      </c>
      <c r="MGT1795" s="62">
        <v>53131609</v>
      </c>
      <c r="MGU1795" s="62">
        <v>53131609</v>
      </c>
      <c r="MGV1795" s="62">
        <v>53131609</v>
      </c>
      <c r="MGW1795" s="62">
        <v>53131609</v>
      </c>
      <c r="MGX1795" s="62">
        <v>53131609</v>
      </c>
      <c r="MGY1795" s="62">
        <v>53131609</v>
      </c>
      <c r="MGZ1795" s="62">
        <v>53131609</v>
      </c>
      <c r="MHA1795" s="62">
        <v>53131609</v>
      </c>
      <c r="MHB1795" s="62">
        <v>53131609</v>
      </c>
      <c r="MHC1795" s="62">
        <v>53131609</v>
      </c>
      <c r="MHD1795" s="62">
        <v>53131609</v>
      </c>
      <c r="MHE1795" s="62">
        <v>53131609</v>
      </c>
      <c r="MHF1795" s="62">
        <v>53131609</v>
      </c>
      <c r="MHG1795" s="62">
        <v>53131609</v>
      </c>
      <c r="MHH1795" s="62">
        <v>53131609</v>
      </c>
      <c r="MHI1795" s="62">
        <v>53131609</v>
      </c>
      <c r="MHJ1795" s="62">
        <v>53131609</v>
      </c>
      <c r="MHK1795" s="62">
        <v>53131609</v>
      </c>
      <c r="MHL1795" s="62">
        <v>53131609</v>
      </c>
      <c r="MHM1795" s="62">
        <v>53131609</v>
      </c>
      <c r="MHN1795" s="62">
        <v>53131609</v>
      </c>
      <c r="MHO1795" s="62">
        <v>53131609</v>
      </c>
      <c r="MHP1795" s="62">
        <v>53131609</v>
      </c>
      <c r="MHQ1795" s="62">
        <v>53131609</v>
      </c>
      <c r="MHR1795" s="62">
        <v>53131609</v>
      </c>
      <c r="MHS1795" s="62">
        <v>53131609</v>
      </c>
      <c r="MHT1795" s="62">
        <v>53131609</v>
      </c>
      <c r="MHU1795" s="62">
        <v>53131609</v>
      </c>
      <c r="MHV1795" s="62">
        <v>53131609</v>
      </c>
      <c r="MHW1795" s="62">
        <v>53131609</v>
      </c>
      <c r="MHX1795" s="62">
        <v>53131609</v>
      </c>
      <c r="MHY1795" s="62">
        <v>53131609</v>
      </c>
      <c r="MHZ1795" s="62">
        <v>53131609</v>
      </c>
      <c r="MIA1795" s="62">
        <v>53131609</v>
      </c>
      <c r="MIB1795" s="62">
        <v>53131609</v>
      </c>
      <c r="MIC1795" s="62">
        <v>53131609</v>
      </c>
      <c r="MID1795" s="62">
        <v>53131609</v>
      </c>
      <c r="MIE1795" s="62">
        <v>53131609</v>
      </c>
      <c r="MIF1795" s="62">
        <v>53131609</v>
      </c>
      <c r="MIG1795" s="62">
        <v>53131609</v>
      </c>
      <c r="MIH1795" s="62">
        <v>53131609</v>
      </c>
      <c r="MII1795" s="62">
        <v>53131609</v>
      </c>
      <c r="MIJ1795" s="62">
        <v>53131609</v>
      </c>
      <c r="MIK1795" s="62">
        <v>53131609</v>
      </c>
      <c r="MIL1795" s="62">
        <v>53131609</v>
      </c>
      <c r="MIM1795" s="62">
        <v>53131609</v>
      </c>
      <c r="MIN1795" s="62">
        <v>53131609</v>
      </c>
      <c r="MIO1795" s="62">
        <v>53131609</v>
      </c>
      <c r="MIP1795" s="62">
        <v>53131609</v>
      </c>
      <c r="MIQ1795" s="62">
        <v>53131609</v>
      </c>
      <c r="MIR1795" s="62">
        <v>53131609</v>
      </c>
      <c r="MIS1795" s="62">
        <v>53131609</v>
      </c>
      <c r="MIT1795" s="62">
        <v>53131609</v>
      </c>
      <c r="MIU1795" s="62">
        <v>53131609</v>
      </c>
      <c r="MIV1795" s="62">
        <v>53131609</v>
      </c>
      <c r="MIW1795" s="62">
        <v>53131609</v>
      </c>
      <c r="MIX1795" s="62">
        <v>53131609</v>
      </c>
      <c r="MIY1795" s="62">
        <v>53131609</v>
      </c>
      <c r="MIZ1795" s="62">
        <v>53131609</v>
      </c>
      <c r="MJA1795" s="62">
        <v>53131609</v>
      </c>
      <c r="MJB1795" s="62">
        <v>53131609</v>
      </c>
      <c r="MJC1795" s="62">
        <v>53131609</v>
      </c>
      <c r="MJD1795" s="62">
        <v>53131609</v>
      </c>
      <c r="MJE1795" s="62">
        <v>53131609</v>
      </c>
      <c r="MJF1795" s="62">
        <v>53131609</v>
      </c>
      <c r="MJG1795" s="62">
        <v>53131609</v>
      </c>
      <c r="MJH1795" s="62">
        <v>53131609</v>
      </c>
      <c r="MJI1795" s="62">
        <v>53131609</v>
      </c>
      <c r="MJJ1795" s="62">
        <v>53131609</v>
      </c>
      <c r="MJK1795" s="62">
        <v>53131609</v>
      </c>
      <c r="MJL1795" s="62">
        <v>53131609</v>
      </c>
      <c r="MJM1795" s="62">
        <v>53131609</v>
      </c>
      <c r="MJN1795" s="62">
        <v>53131609</v>
      </c>
      <c r="MJO1795" s="62">
        <v>53131609</v>
      </c>
      <c r="MJP1795" s="62">
        <v>53131609</v>
      </c>
      <c r="MJQ1795" s="62">
        <v>53131609</v>
      </c>
      <c r="MJR1795" s="62">
        <v>53131609</v>
      </c>
      <c r="MJS1795" s="62">
        <v>53131609</v>
      </c>
      <c r="MJT1795" s="62">
        <v>53131609</v>
      </c>
      <c r="MJU1795" s="62">
        <v>53131609</v>
      </c>
      <c r="MJV1795" s="62">
        <v>53131609</v>
      </c>
      <c r="MJW1795" s="62">
        <v>53131609</v>
      </c>
      <c r="MJX1795" s="62">
        <v>53131609</v>
      </c>
      <c r="MJY1795" s="62">
        <v>53131609</v>
      </c>
      <c r="MJZ1795" s="62">
        <v>53131609</v>
      </c>
      <c r="MKA1795" s="62">
        <v>53131609</v>
      </c>
      <c r="MKB1795" s="62">
        <v>53131609</v>
      </c>
      <c r="MKC1795" s="62">
        <v>53131609</v>
      </c>
      <c r="MKD1795" s="62">
        <v>53131609</v>
      </c>
      <c r="MKE1795" s="62">
        <v>53131609</v>
      </c>
      <c r="MKF1795" s="62">
        <v>53131609</v>
      </c>
      <c r="MKG1795" s="62">
        <v>53131609</v>
      </c>
      <c r="MKH1795" s="62">
        <v>53131609</v>
      </c>
      <c r="MKI1795" s="62">
        <v>53131609</v>
      </c>
      <c r="MKJ1795" s="62">
        <v>53131609</v>
      </c>
      <c r="MKK1795" s="62">
        <v>53131609</v>
      </c>
      <c r="MKL1795" s="62">
        <v>53131609</v>
      </c>
      <c r="MKM1795" s="62">
        <v>53131609</v>
      </c>
      <c r="MKN1795" s="62">
        <v>53131609</v>
      </c>
      <c r="MKO1795" s="62">
        <v>53131609</v>
      </c>
      <c r="MKP1795" s="62">
        <v>53131609</v>
      </c>
      <c r="MKQ1795" s="62">
        <v>53131609</v>
      </c>
      <c r="MKR1795" s="62">
        <v>53131609</v>
      </c>
      <c r="MKS1795" s="62">
        <v>53131609</v>
      </c>
      <c r="MKT1795" s="62">
        <v>53131609</v>
      </c>
      <c r="MKU1795" s="62">
        <v>53131609</v>
      </c>
      <c r="MKV1795" s="62">
        <v>53131609</v>
      </c>
      <c r="MKW1795" s="62">
        <v>53131609</v>
      </c>
      <c r="MKX1795" s="62">
        <v>53131609</v>
      </c>
      <c r="MKY1795" s="62">
        <v>53131609</v>
      </c>
      <c r="MKZ1795" s="62">
        <v>53131609</v>
      </c>
      <c r="MLA1795" s="62">
        <v>53131609</v>
      </c>
      <c r="MLB1795" s="62">
        <v>53131609</v>
      </c>
      <c r="MLC1795" s="62">
        <v>53131609</v>
      </c>
      <c r="MLD1795" s="62">
        <v>53131609</v>
      </c>
      <c r="MLE1795" s="62">
        <v>53131609</v>
      </c>
      <c r="MLF1795" s="62">
        <v>53131609</v>
      </c>
      <c r="MLG1795" s="62">
        <v>53131609</v>
      </c>
      <c r="MLH1795" s="62">
        <v>53131609</v>
      </c>
      <c r="MLI1795" s="62">
        <v>53131609</v>
      </c>
      <c r="MLJ1795" s="62">
        <v>53131609</v>
      </c>
      <c r="MLK1795" s="62">
        <v>53131609</v>
      </c>
      <c r="MLL1795" s="62">
        <v>53131609</v>
      </c>
      <c r="MLM1795" s="62">
        <v>53131609</v>
      </c>
      <c r="MLN1795" s="62">
        <v>53131609</v>
      </c>
      <c r="MLO1795" s="62">
        <v>53131609</v>
      </c>
      <c r="MLP1795" s="62">
        <v>53131609</v>
      </c>
      <c r="MLQ1795" s="62">
        <v>53131609</v>
      </c>
      <c r="MLR1795" s="62">
        <v>53131609</v>
      </c>
      <c r="MLS1795" s="62">
        <v>53131609</v>
      </c>
      <c r="MLT1795" s="62">
        <v>53131609</v>
      </c>
      <c r="MLU1795" s="62">
        <v>53131609</v>
      </c>
      <c r="MLV1795" s="62">
        <v>53131609</v>
      </c>
      <c r="MLW1795" s="62">
        <v>53131609</v>
      </c>
      <c r="MLX1795" s="62">
        <v>53131609</v>
      </c>
      <c r="MLY1795" s="62">
        <v>53131609</v>
      </c>
      <c r="MLZ1795" s="62">
        <v>53131609</v>
      </c>
      <c r="MMA1795" s="62">
        <v>53131609</v>
      </c>
      <c r="MMB1795" s="62">
        <v>53131609</v>
      </c>
      <c r="MMC1795" s="62">
        <v>53131609</v>
      </c>
      <c r="MMD1795" s="62">
        <v>53131609</v>
      </c>
      <c r="MME1795" s="62">
        <v>53131609</v>
      </c>
      <c r="MMF1795" s="62">
        <v>53131609</v>
      </c>
      <c r="MMG1795" s="62">
        <v>53131609</v>
      </c>
      <c r="MMH1795" s="62">
        <v>53131609</v>
      </c>
      <c r="MMI1795" s="62">
        <v>53131609</v>
      </c>
      <c r="MMJ1795" s="62">
        <v>53131609</v>
      </c>
      <c r="MMK1795" s="62">
        <v>53131609</v>
      </c>
      <c r="MML1795" s="62">
        <v>53131609</v>
      </c>
      <c r="MMM1795" s="62">
        <v>53131609</v>
      </c>
      <c r="MMN1795" s="62">
        <v>53131609</v>
      </c>
      <c r="MMO1795" s="62">
        <v>53131609</v>
      </c>
      <c r="MMP1795" s="62">
        <v>53131609</v>
      </c>
      <c r="MMQ1795" s="62">
        <v>53131609</v>
      </c>
      <c r="MMR1795" s="62">
        <v>53131609</v>
      </c>
      <c r="MMS1795" s="62">
        <v>53131609</v>
      </c>
      <c r="MMT1795" s="62">
        <v>53131609</v>
      </c>
      <c r="MMU1795" s="62">
        <v>53131609</v>
      </c>
      <c r="MMV1795" s="62">
        <v>53131609</v>
      </c>
      <c r="MMW1795" s="62">
        <v>53131609</v>
      </c>
      <c r="MMX1795" s="62">
        <v>53131609</v>
      </c>
      <c r="MMY1795" s="62">
        <v>53131609</v>
      </c>
      <c r="MMZ1795" s="62">
        <v>53131609</v>
      </c>
      <c r="MNA1795" s="62">
        <v>53131609</v>
      </c>
      <c r="MNB1795" s="62">
        <v>53131609</v>
      </c>
      <c r="MNC1795" s="62">
        <v>53131609</v>
      </c>
      <c r="MND1795" s="62">
        <v>53131609</v>
      </c>
      <c r="MNE1795" s="62">
        <v>53131609</v>
      </c>
      <c r="MNF1795" s="62">
        <v>53131609</v>
      </c>
      <c r="MNG1795" s="62">
        <v>53131609</v>
      </c>
      <c r="MNH1795" s="62">
        <v>53131609</v>
      </c>
      <c r="MNI1795" s="62">
        <v>53131609</v>
      </c>
      <c r="MNJ1795" s="62">
        <v>53131609</v>
      </c>
      <c r="MNK1795" s="62">
        <v>53131609</v>
      </c>
      <c r="MNL1795" s="62">
        <v>53131609</v>
      </c>
      <c r="MNM1795" s="62">
        <v>53131609</v>
      </c>
      <c r="MNN1795" s="62">
        <v>53131609</v>
      </c>
      <c r="MNO1795" s="62">
        <v>53131609</v>
      </c>
      <c r="MNP1795" s="62">
        <v>53131609</v>
      </c>
      <c r="MNQ1795" s="62">
        <v>53131609</v>
      </c>
      <c r="MNR1795" s="62">
        <v>53131609</v>
      </c>
      <c r="MNS1795" s="62">
        <v>53131609</v>
      </c>
      <c r="MNT1795" s="62">
        <v>53131609</v>
      </c>
      <c r="MNU1795" s="62">
        <v>53131609</v>
      </c>
      <c r="MNV1795" s="62">
        <v>53131609</v>
      </c>
      <c r="MNW1795" s="62">
        <v>53131609</v>
      </c>
      <c r="MNX1795" s="62">
        <v>53131609</v>
      </c>
      <c r="MNY1795" s="62">
        <v>53131609</v>
      </c>
      <c r="MNZ1795" s="62">
        <v>53131609</v>
      </c>
      <c r="MOA1795" s="62">
        <v>53131609</v>
      </c>
      <c r="MOB1795" s="62">
        <v>53131609</v>
      </c>
      <c r="MOC1795" s="62">
        <v>53131609</v>
      </c>
      <c r="MOD1795" s="62">
        <v>53131609</v>
      </c>
      <c r="MOE1795" s="62">
        <v>53131609</v>
      </c>
      <c r="MOF1795" s="62">
        <v>53131609</v>
      </c>
      <c r="MOG1795" s="62">
        <v>53131609</v>
      </c>
      <c r="MOH1795" s="62">
        <v>53131609</v>
      </c>
      <c r="MOI1795" s="62">
        <v>53131609</v>
      </c>
      <c r="MOJ1795" s="62">
        <v>53131609</v>
      </c>
      <c r="MOK1795" s="62">
        <v>53131609</v>
      </c>
      <c r="MOL1795" s="62">
        <v>53131609</v>
      </c>
      <c r="MOM1795" s="62">
        <v>53131609</v>
      </c>
      <c r="MON1795" s="62">
        <v>53131609</v>
      </c>
      <c r="MOO1795" s="62">
        <v>53131609</v>
      </c>
      <c r="MOP1795" s="62">
        <v>53131609</v>
      </c>
      <c r="MOQ1795" s="62">
        <v>53131609</v>
      </c>
      <c r="MOR1795" s="62">
        <v>53131609</v>
      </c>
      <c r="MOS1795" s="62">
        <v>53131609</v>
      </c>
      <c r="MOT1795" s="62">
        <v>53131609</v>
      </c>
      <c r="MOU1795" s="62">
        <v>53131609</v>
      </c>
      <c r="MOV1795" s="62">
        <v>53131609</v>
      </c>
      <c r="MOW1795" s="62">
        <v>53131609</v>
      </c>
      <c r="MOX1795" s="62">
        <v>53131609</v>
      </c>
      <c r="MOY1795" s="62">
        <v>53131609</v>
      </c>
      <c r="MOZ1795" s="62">
        <v>53131609</v>
      </c>
      <c r="MPA1795" s="62">
        <v>53131609</v>
      </c>
      <c r="MPB1795" s="62">
        <v>53131609</v>
      </c>
      <c r="MPC1795" s="62">
        <v>53131609</v>
      </c>
      <c r="MPD1795" s="62">
        <v>53131609</v>
      </c>
      <c r="MPE1795" s="62">
        <v>53131609</v>
      </c>
      <c r="MPF1795" s="62">
        <v>53131609</v>
      </c>
      <c r="MPG1795" s="62">
        <v>53131609</v>
      </c>
      <c r="MPH1795" s="62">
        <v>53131609</v>
      </c>
      <c r="MPI1795" s="62">
        <v>53131609</v>
      </c>
      <c r="MPJ1795" s="62">
        <v>53131609</v>
      </c>
      <c r="MPK1795" s="62">
        <v>53131609</v>
      </c>
      <c r="MPL1795" s="62">
        <v>53131609</v>
      </c>
      <c r="MPM1795" s="62">
        <v>53131609</v>
      </c>
      <c r="MPN1795" s="62">
        <v>53131609</v>
      </c>
      <c r="MPO1795" s="62">
        <v>53131609</v>
      </c>
      <c r="MPP1795" s="62">
        <v>53131609</v>
      </c>
      <c r="MPQ1795" s="62">
        <v>53131609</v>
      </c>
      <c r="MPR1795" s="62">
        <v>53131609</v>
      </c>
      <c r="MPS1795" s="62">
        <v>53131609</v>
      </c>
      <c r="MPT1795" s="62">
        <v>53131609</v>
      </c>
      <c r="MPU1795" s="62">
        <v>53131609</v>
      </c>
      <c r="MPV1795" s="62">
        <v>53131609</v>
      </c>
      <c r="MPW1795" s="62">
        <v>53131609</v>
      </c>
      <c r="MPX1795" s="62">
        <v>53131609</v>
      </c>
      <c r="MPY1795" s="62">
        <v>53131609</v>
      </c>
      <c r="MPZ1795" s="62">
        <v>53131609</v>
      </c>
      <c r="MQA1795" s="62">
        <v>53131609</v>
      </c>
      <c r="MQB1795" s="62">
        <v>53131609</v>
      </c>
      <c r="MQC1795" s="62">
        <v>53131609</v>
      </c>
      <c r="MQD1795" s="62">
        <v>53131609</v>
      </c>
      <c r="MQE1795" s="62">
        <v>53131609</v>
      </c>
      <c r="MQF1795" s="62">
        <v>53131609</v>
      </c>
      <c r="MQG1795" s="62">
        <v>53131609</v>
      </c>
      <c r="MQH1795" s="62">
        <v>53131609</v>
      </c>
      <c r="MQI1795" s="62">
        <v>53131609</v>
      </c>
      <c r="MQJ1795" s="62">
        <v>53131609</v>
      </c>
      <c r="MQK1795" s="62">
        <v>53131609</v>
      </c>
      <c r="MQL1795" s="62">
        <v>53131609</v>
      </c>
      <c r="MQM1795" s="62">
        <v>53131609</v>
      </c>
      <c r="MQN1795" s="62">
        <v>53131609</v>
      </c>
      <c r="MQO1795" s="62">
        <v>53131609</v>
      </c>
      <c r="MQP1795" s="62">
        <v>53131609</v>
      </c>
      <c r="MQQ1795" s="62">
        <v>53131609</v>
      </c>
      <c r="MQR1795" s="62">
        <v>53131609</v>
      </c>
      <c r="MQS1795" s="62">
        <v>53131609</v>
      </c>
      <c r="MQT1795" s="62">
        <v>53131609</v>
      </c>
      <c r="MQU1795" s="62">
        <v>53131609</v>
      </c>
      <c r="MQV1795" s="62">
        <v>53131609</v>
      </c>
      <c r="MQW1795" s="62">
        <v>53131609</v>
      </c>
      <c r="MQX1795" s="62">
        <v>53131609</v>
      </c>
      <c r="MQY1795" s="62">
        <v>53131609</v>
      </c>
      <c r="MQZ1795" s="62">
        <v>53131609</v>
      </c>
      <c r="MRA1795" s="62">
        <v>53131609</v>
      </c>
      <c r="MRB1795" s="62">
        <v>53131609</v>
      </c>
      <c r="MRC1795" s="62">
        <v>53131609</v>
      </c>
      <c r="MRD1795" s="62">
        <v>53131609</v>
      </c>
      <c r="MRE1795" s="62">
        <v>53131609</v>
      </c>
      <c r="MRF1795" s="62">
        <v>53131609</v>
      </c>
      <c r="MRG1795" s="62">
        <v>53131609</v>
      </c>
      <c r="MRH1795" s="62">
        <v>53131609</v>
      </c>
      <c r="MRI1795" s="62">
        <v>53131609</v>
      </c>
      <c r="MRJ1795" s="62">
        <v>53131609</v>
      </c>
      <c r="MRK1795" s="62">
        <v>53131609</v>
      </c>
      <c r="MRL1795" s="62">
        <v>53131609</v>
      </c>
      <c r="MRM1795" s="62">
        <v>53131609</v>
      </c>
      <c r="MRN1795" s="62">
        <v>53131609</v>
      </c>
      <c r="MRO1795" s="62">
        <v>53131609</v>
      </c>
      <c r="MRP1795" s="62">
        <v>53131609</v>
      </c>
      <c r="MRQ1795" s="62">
        <v>53131609</v>
      </c>
      <c r="MRR1795" s="62">
        <v>53131609</v>
      </c>
      <c r="MRS1795" s="62">
        <v>53131609</v>
      </c>
      <c r="MRT1795" s="62">
        <v>53131609</v>
      </c>
      <c r="MRU1795" s="62">
        <v>53131609</v>
      </c>
      <c r="MRV1795" s="62">
        <v>53131609</v>
      </c>
      <c r="MRW1795" s="62">
        <v>53131609</v>
      </c>
      <c r="MRX1795" s="62">
        <v>53131609</v>
      </c>
      <c r="MRY1795" s="62">
        <v>53131609</v>
      </c>
      <c r="MRZ1795" s="62">
        <v>53131609</v>
      </c>
      <c r="MSA1795" s="62">
        <v>53131609</v>
      </c>
      <c r="MSB1795" s="62">
        <v>53131609</v>
      </c>
      <c r="MSC1795" s="62">
        <v>53131609</v>
      </c>
      <c r="MSD1795" s="62">
        <v>53131609</v>
      </c>
      <c r="MSE1795" s="62">
        <v>53131609</v>
      </c>
      <c r="MSF1795" s="62">
        <v>53131609</v>
      </c>
      <c r="MSG1795" s="62">
        <v>53131609</v>
      </c>
      <c r="MSH1795" s="62">
        <v>53131609</v>
      </c>
      <c r="MSI1795" s="62">
        <v>53131609</v>
      </c>
      <c r="MSJ1795" s="62">
        <v>53131609</v>
      </c>
      <c r="MSK1795" s="62">
        <v>53131609</v>
      </c>
      <c r="MSL1795" s="62">
        <v>53131609</v>
      </c>
      <c r="MSM1795" s="62">
        <v>53131609</v>
      </c>
      <c r="MSN1795" s="62">
        <v>53131609</v>
      </c>
      <c r="MSO1795" s="62">
        <v>53131609</v>
      </c>
      <c r="MSP1795" s="62">
        <v>53131609</v>
      </c>
      <c r="MSQ1795" s="62">
        <v>53131609</v>
      </c>
      <c r="MSR1795" s="62">
        <v>53131609</v>
      </c>
      <c r="MSS1795" s="62">
        <v>53131609</v>
      </c>
      <c r="MST1795" s="62">
        <v>53131609</v>
      </c>
      <c r="MSU1795" s="62">
        <v>53131609</v>
      </c>
      <c r="MSV1795" s="62">
        <v>53131609</v>
      </c>
      <c r="MSW1795" s="62">
        <v>53131609</v>
      </c>
      <c r="MSX1795" s="62">
        <v>53131609</v>
      </c>
      <c r="MSY1795" s="62">
        <v>53131609</v>
      </c>
      <c r="MSZ1795" s="62">
        <v>53131609</v>
      </c>
      <c r="MTA1795" s="62">
        <v>53131609</v>
      </c>
      <c r="MTB1795" s="62">
        <v>53131609</v>
      </c>
      <c r="MTC1795" s="62">
        <v>53131609</v>
      </c>
      <c r="MTD1795" s="62">
        <v>53131609</v>
      </c>
      <c r="MTE1795" s="62">
        <v>53131609</v>
      </c>
      <c r="MTF1795" s="62">
        <v>53131609</v>
      </c>
      <c r="MTG1795" s="62">
        <v>53131609</v>
      </c>
      <c r="MTH1795" s="62">
        <v>53131609</v>
      </c>
      <c r="MTI1795" s="62">
        <v>53131609</v>
      </c>
      <c r="MTJ1795" s="62">
        <v>53131609</v>
      </c>
      <c r="MTK1795" s="62">
        <v>53131609</v>
      </c>
      <c r="MTL1795" s="62">
        <v>53131609</v>
      </c>
      <c r="MTM1795" s="62">
        <v>53131609</v>
      </c>
      <c r="MTN1795" s="62">
        <v>53131609</v>
      </c>
      <c r="MTO1795" s="62">
        <v>53131609</v>
      </c>
      <c r="MTP1795" s="62">
        <v>53131609</v>
      </c>
      <c r="MTQ1795" s="62">
        <v>53131609</v>
      </c>
      <c r="MTR1795" s="62">
        <v>53131609</v>
      </c>
      <c r="MTS1795" s="62">
        <v>53131609</v>
      </c>
      <c r="MTT1795" s="62">
        <v>53131609</v>
      </c>
      <c r="MTU1795" s="62">
        <v>53131609</v>
      </c>
      <c r="MTV1795" s="62">
        <v>53131609</v>
      </c>
      <c r="MTW1795" s="62">
        <v>53131609</v>
      </c>
      <c r="MTX1795" s="62">
        <v>53131609</v>
      </c>
      <c r="MTY1795" s="62">
        <v>53131609</v>
      </c>
      <c r="MTZ1795" s="62">
        <v>53131609</v>
      </c>
      <c r="MUA1795" s="62">
        <v>53131609</v>
      </c>
      <c r="MUB1795" s="62">
        <v>53131609</v>
      </c>
      <c r="MUC1795" s="62">
        <v>53131609</v>
      </c>
      <c r="MUD1795" s="62">
        <v>53131609</v>
      </c>
      <c r="MUE1795" s="62">
        <v>53131609</v>
      </c>
      <c r="MUF1795" s="62">
        <v>53131609</v>
      </c>
      <c r="MUG1795" s="62">
        <v>53131609</v>
      </c>
      <c r="MUH1795" s="62">
        <v>53131609</v>
      </c>
      <c r="MUI1795" s="62">
        <v>53131609</v>
      </c>
      <c r="MUJ1795" s="62">
        <v>53131609</v>
      </c>
      <c r="MUK1795" s="62">
        <v>53131609</v>
      </c>
      <c r="MUL1795" s="62">
        <v>53131609</v>
      </c>
      <c r="MUM1795" s="62">
        <v>53131609</v>
      </c>
      <c r="MUN1795" s="62">
        <v>53131609</v>
      </c>
      <c r="MUO1795" s="62">
        <v>53131609</v>
      </c>
      <c r="MUP1795" s="62">
        <v>53131609</v>
      </c>
      <c r="MUQ1795" s="62">
        <v>53131609</v>
      </c>
      <c r="MUR1795" s="62">
        <v>53131609</v>
      </c>
      <c r="MUS1795" s="62">
        <v>53131609</v>
      </c>
      <c r="MUT1795" s="62">
        <v>53131609</v>
      </c>
      <c r="MUU1795" s="62">
        <v>53131609</v>
      </c>
      <c r="MUV1795" s="62">
        <v>53131609</v>
      </c>
      <c r="MUW1795" s="62">
        <v>53131609</v>
      </c>
      <c r="MUX1795" s="62">
        <v>53131609</v>
      </c>
      <c r="MUY1795" s="62">
        <v>53131609</v>
      </c>
      <c r="MUZ1795" s="62">
        <v>53131609</v>
      </c>
      <c r="MVA1795" s="62">
        <v>53131609</v>
      </c>
      <c r="MVB1795" s="62">
        <v>53131609</v>
      </c>
      <c r="MVC1795" s="62">
        <v>53131609</v>
      </c>
      <c r="MVD1795" s="62">
        <v>53131609</v>
      </c>
      <c r="MVE1795" s="62">
        <v>53131609</v>
      </c>
      <c r="MVF1795" s="62">
        <v>53131609</v>
      </c>
      <c r="MVG1795" s="62">
        <v>53131609</v>
      </c>
      <c r="MVH1795" s="62">
        <v>53131609</v>
      </c>
      <c r="MVI1795" s="62">
        <v>53131609</v>
      </c>
      <c r="MVJ1795" s="62">
        <v>53131609</v>
      </c>
      <c r="MVK1795" s="62">
        <v>53131609</v>
      </c>
      <c r="MVL1795" s="62">
        <v>53131609</v>
      </c>
      <c r="MVM1795" s="62">
        <v>53131609</v>
      </c>
      <c r="MVN1795" s="62">
        <v>53131609</v>
      </c>
      <c r="MVO1795" s="62">
        <v>53131609</v>
      </c>
      <c r="MVP1795" s="62">
        <v>53131609</v>
      </c>
      <c r="MVQ1795" s="62">
        <v>53131609</v>
      </c>
      <c r="MVR1795" s="62">
        <v>53131609</v>
      </c>
      <c r="MVS1795" s="62">
        <v>53131609</v>
      </c>
      <c r="MVT1795" s="62">
        <v>53131609</v>
      </c>
      <c r="MVU1795" s="62">
        <v>53131609</v>
      </c>
      <c r="MVV1795" s="62">
        <v>53131609</v>
      </c>
      <c r="MVW1795" s="62">
        <v>53131609</v>
      </c>
      <c r="MVX1795" s="62">
        <v>53131609</v>
      </c>
      <c r="MVY1795" s="62">
        <v>53131609</v>
      </c>
      <c r="MVZ1795" s="62">
        <v>53131609</v>
      </c>
      <c r="MWA1795" s="62">
        <v>53131609</v>
      </c>
      <c r="MWB1795" s="62">
        <v>53131609</v>
      </c>
      <c r="MWC1795" s="62">
        <v>53131609</v>
      </c>
      <c r="MWD1795" s="62">
        <v>53131609</v>
      </c>
      <c r="MWE1795" s="62">
        <v>53131609</v>
      </c>
      <c r="MWF1795" s="62">
        <v>53131609</v>
      </c>
      <c r="MWG1795" s="62">
        <v>53131609</v>
      </c>
      <c r="MWH1795" s="62">
        <v>53131609</v>
      </c>
      <c r="MWI1795" s="62">
        <v>53131609</v>
      </c>
      <c r="MWJ1795" s="62">
        <v>53131609</v>
      </c>
      <c r="MWK1795" s="62">
        <v>53131609</v>
      </c>
      <c r="MWL1795" s="62">
        <v>53131609</v>
      </c>
      <c r="MWM1795" s="62">
        <v>53131609</v>
      </c>
      <c r="MWN1795" s="62">
        <v>53131609</v>
      </c>
      <c r="MWO1795" s="62">
        <v>53131609</v>
      </c>
      <c r="MWP1795" s="62">
        <v>53131609</v>
      </c>
      <c r="MWQ1795" s="62">
        <v>53131609</v>
      </c>
      <c r="MWR1795" s="62">
        <v>53131609</v>
      </c>
      <c r="MWS1795" s="62">
        <v>53131609</v>
      </c>
      <c r="MWT1795" s="62">
        <v>53131609</v>
      </c>
      <c r="MWU1795" s="62">
        <v>53131609</v>
      </c>
      <c r="MWV1795" s="62">
        <v>53131609</v>
      </c>
      <c r="MWW1795" s="62">
        <v>53131609</v>
      </c>
      <c r="MWX1795" s="62">
        <v>53131609</v>
      </c>
      <c r="MWY1795" s="62">
        <v>53131609</v>
      </c>
      <c r="MWZ1795" s="62">
        <v>53131609</v>
      </c>
      <c r="MXA1795" s="62">
        <v>53131609</v>
      </c>
      <c r="MXB1795" s="62">
        <v>53131609</v>
      </c>
      <c r="MXC1795" s="62">
        <v>53131609</v>
      </c>
      <c r="MXD1795" s="62">
        <v>53131609</v>
      </c>
      <c r="MXE1795" s="62">
        <v>53131609</v>
      </c>
      <c r="MXF1795" s="62">
        <v>53131609</v>
      </c>
      <c r="MXG1795" s="62">
        <v>53131609</v>
      </c>
      <c r="MXH1795" s="62">
        <v>53131609</v>
      </c>
      <c r="MXI1795" s="62">
        <v>53131609</v>
      </c>
      <c r="MXJ1795" s="62">
        <v>53131609</v>
      </c>
      <c r="MXK1795" s="62">
        <v>53131609</v>
      </c>
      <c r="MXL1795" s="62">
        <v>53131609</v>
      </c>
      <c r="MXM1795" s="62">
        <v>53131609</v>
      </c>
      <c r="MXN1795" s="62">
        <v>53131609</v>
      </c>
      <c r="MXO1795" s="62">
        <v>53131609</v>
      </c>
      <c r="MXP1795" s="62">
        <v>53131609</v>
      </c>
      <c r="MXQ1795" s="62">
        <v>53131609</v>
      </c>
      <c r="MXR1795" s="62">
        <v>53131609</v>
      </c>
      <c r="MXS1795" s="62">
        <v>53131609</v>
      </c>
      <c r="MXT1795" s="62">
        <v>53131609</v>
      </c>
      <c r="MXU1795" s="62">
        <v>53131609</v>
      </c>
      <c r="MXV1795" s="62">
        <v>53131609</v>
      </c>
      <c r="MXW1795" s="62">
        <v>53131609</v>
      </c>
      <c r="MXX1795" s="62">
        <v>53131609</v>
      </c>
      <c r="MXY1795" s="62">
        <v>53131609</v>
      </c>
      <c r="MXZ1795" s="62">
        <v>53131609</v>
      </c>
      <c r="MYA1795" s="62">
        <v>53131609</v>
      </c>
      <c r="MYB1795" s="62">
        <v>53131609</v>
      </c>
      <c r="MYC1795" s="62">
        <v>53131609</v>
      </c>
      <c r="MYD1795" s="62">
        <v>53131609</v>
      </c>
      <c r="MYE1795" s="62">
        <v>53131609</v>
      </c>
      <c r="MYF1795" s="62">
        <v>53131609</v>
      </c>
      <c r="MYG1795" s="62">
        <v>53131609</v>
      </c>
      <c r="MYH1795" s="62">
        <v>53131609</v>
      </c>
      <c r="MYI1795" s="62">
        <v>53131609</v>
      </c>
      <c r="MYJ1795" s="62">
        <v>53131609</v>
      </c>
      <c r="MYK1795" s="62">
        <v>53131609</v>
      </c>
      <c r="MYL1795" s="62">
        <v>53131609</v>
      </c>
      <c r="MYM1795" s="62">
        <v>53131609</v>
      </c>
      <c r="MYN1795" s="62">
        <v>53131609</v>
      </c>
      <c r="MYO1795" s="62">
        <v>53131609</v>
      </c>
      <c r="MYP1795" s="62">
        <v>53131609</v>
      </c>
      <c r="MYQ1795" s="62">
        <v>53131609</v>
      </c>
      <c r="MYR1795" s="62">
        <v>53131609</v>
      </c>
      <c r="MYS1795" s="62">
        <v>53131609</v>
      </c>
      <c r="MYT1795" s="62">
        <v>53131609</v>
      </c>
      <c r="MYU1795" s="62">
        <v>53131609</v>
      </c>
      <c r="MYV1795" s="62">
        <v>53131609</v>
      </c>
      <c r="MYW1795" s="62">
        <v>53131609</v>
      </c>
      <c r="MYX1795" s="62">
        <v>53131609</v>
      </c>
      <c r="MYY1795" s="62">
        <v>53131609</v>
      </c>
      <c r="MYZ1795" s="62">
        <v>53131609</v>
      </c>
      <c r="MZA1795" s="62">
        <v>53131609</v>
      </c>
      <c r="MZB1795" s="62">
        <v>53131609</v>
      </c>
      <c r="MZC1795" s="62">
        <v>53131609</v>
      </c>
      <c r="MZD1795" s="62">
        <v>53131609</v>
      </c>
      <c r="MZE1795" s="62">
        <v>53131609</v>
      </c>
      <c r="MZF1795" s="62">
        <v>53131609</v>
      </c>
      <c r="MZG1795" s="62">
        <v>53131609</v>
      </c>
      <c r="MZH1795" s="62">
        <v>53131609</v>
      </c>
      <c r="MZI1795" s="62">
        <v>53131609</v>
      </c>
      <c r="MZJ1795" s="62">
        <v>53131609</v>
      </c>
      <c r="MZK1795" s="62">
        <v>53131609</v>
      </c>
      <c r="MZL1795" s="62">
        <v>53131609</v>
      </c>
      <c r="MZM1795" s="62">
        <v>53131609</v>
      </c>
      <c r="MZN1795" s="62">
        <v>53131609</v>
      </c>
      <c r="MZO1795" s="62">
        <v>53131609</v>
      </c>
      <c r="MZP1795" s="62">
        <v>53131609</v>
      </c>
      <c r="MZQ1795" s="62">
        <v>53131609</v>
      </c>
      <c r="MZR1795" s="62">
        <v>53131609</v>
      </c>
      <c r="MZS1795" s="62">
        <v>53131609</v>
      </c>
      <c r="MZT1795" s="62">
        <v>53131609</v>
      </c>
      <c r="MZU1795" s="62">
        <v>53131609</v>
      </c>
      <c r="MZV1795" s="62">
        <v>53131609</v>
      </c>
      <c r="MZW1795" s="62">
        <v>53131609</v>
      </c>
      <c r="MZX1795" s="62">
        <v>53131609</v>
      </c>
      <c r="MZY1795" s="62">
        <v>53131609</v>
      </c>
      <c r="MZZ1795" s="62">
        <v>53131609</v>
      </c>
      <c r="NAA1795" s="62">
        <v>53131609</v>
      </c>
      <c r="NAB1795" s="62">
        <v>53131609</v>
      </c>
      <c r="NAC1795" s="62">
        <v>53131609</v>
      </c>
      <c r="NAD1795" s="62">
        <v>53131609</v>
      </c>
      <c r="NAE1795" s="62">
        <v>53131609</v>
      </c>
      <c r="NAF1795" s="62">
        <v>53131609</v>
      </c>
      <c r="NAG1795" s="62">
        <v>53131609</v>
      </c>
      <c r="NAH1795" s="62">
        <v>53131609</v>
      </c>
      <c r="NAI1795" s="62">
        <v>53131609</v>
      </c>
      <c r="NAJ1795" s="62">
        <v>53131609</v>
      </c>
      <c r="NAK1795" s="62">
        <v>53131609</v>
      </c>
      <c r="NAL1795" s="62">
        <v>53131609</v>
      </c>
      <c r="NAM1795" s="62">
        <v>53131609</v>
      </c>
      <c r="NAN1795" s="62">
        <v>53131609</v>
      </c>
      <c r="NAO1795" s="62">
        <v>53131609</v>
      </c>
      <c r="NAP1795" s="62">
        <v>53131609</v>
      </c>
      <c r="NAQ1795" s="62">
        <v>53131609</v>
      </c>
      <c r="NAR1795" s="62">
        <v>53131609</v>
      </c>
      <c r="NAS1795" s="62">
        <v>53131609</v>
      </c>
      <c r="NAT1795" s="62">
        <v>53131609</v>
      </c>
      <c r="NAU1795" s="62">
        <v>53131609</v>
      </c>
      <c r="NAV1795" s="62">
        <v>53131609</v>
      </c>
      <c r="NAW1795" s="62">
        <v>53131609</v>
      </c>
      <c r="NAX1795" s="62">
        <v>53131609</v>
      </c>
      <c r="NAY1795" s="62">
        <v>53131609</v>
      </c>
      <c r="NAZ1795" s="62">
        <v>53131609</v>
      </c>
      <c r="NBA1795" s="62">
        <v>53131609</v>
      </c>
      <c r="NBB1795" s="62">
        <v>53131609</v>
      </c>
      <c r="NBC1795" s="62">
        <v>53131609</v>
      </c>
      <c r="NBD1795" s="62">
        <v>53131609</v>
      </c>
      <c r="NBE1795" s="62">
        <v>53131609</v>
      </c>
      <c r="NBF1795" s="62">
        <v>53131609</v>
      </c>
      <c r="NBG1795" s="62">
        <v>53131609</v>
      </c>
      <c r="NBH1795" s="62">
        <v>53131609</v>
      </c>
      <c r="NBI1795" s="62">
        <v>53131609</v>
      </c>
      <c r="NBJ1795" s="62">
        <v>53131609</v>
      </c>
      <c r="NBK1795" s="62">
        <v>53131609</v>
      </c>
      <c r="NBL1795" s="62">
        <v>53131609</v>
      </c>
      <c r="NBM1795" s="62">
        <v>53131609</v>
      </c>
      <c r="NBN1795" s="62">
        <v>53131609</v>
      </c>
      <c r="NBO1795" s="62">
        <v>53131609</v>
      </c>
      <c r="NBP1795" s="62">
        <v>53131609</v>
      </c>
      <c r="NBQ1795" s="62">
        <v>53131609</v>
      </c>
      <c r="NBR1795" s="62">
        <v>53131609</v>
      </c>
      <c r="NBS1795" s="62">
        <v>53131609</v>
      </c>
      <c r="NBT1795" s="62">
        <v>53131609</v>
      </c>
      <c r="NBU1795" s="62">
        <v>53131609</v>
      </c>
      <c r="NBV1795" s="62">
        <v>53131609</v>
      </c>
      <c r="NBW1795" s="62">
        <v>53131609</v>
      </c>
      <c r="NBX1795" s="62">
        <v>53131609</v>
      </c>
      <c r="NBY1795" s="62">
        <v>53131609</v>
      </c>
      <c r="NBZ1795" s="62">
        <v>53131609</v>
      </c>
      <c r="NCA1795" s="62">
        <v>53131609</v>
      </c>
      <c r="NCB1795" s="62">
        <v>53131609</v>
      </c>
      <c r="NCC1795" s="62">
        <v>53131609</v>
      </c>
      <c r="NCD1795" s="62">
        <v>53131609</v>
      </c>
      <c r="NCE1795" s="62">
        <v>53131609</v>
      </c>
      <c r="NCF1795" s="62">
        <v>53131609</v>
      </c>
      <c r="NCG1795" s="62">
        <v>53131609</v>
      </c>
      <c r="NCH1795" s="62">
        <v>53131609</v>
      </c>
      <c r="NCI1795" s="62">
        <v>53131609</v>
      </c>
      <c r="NCJ1795" s="62">
        <v>53131609</v>
      </c>
      <c r="NCK1795" s="62">
        <v>53131609</v>
      </c>
      <c r="NCL1795" s="62">
        <v>53131609</v>
      </c>
      <c r="NCM1795" s="62">
        <v>53131609</v>
      </c>
      <c r="NCN1795" s="62">
        <v>53131609</v>
      </c>
      <c r="NCO1795" s="62">
        <v>53131609</v>
      </c>
      <c r="NCP1795" s="62">
        <v>53131609</v>
      </c>
      <c r="NCQ1795" s="62">
        <v>53131609</v>
      </c>
      <c r="NCR1795" s="62">
        <v>53131609</v>
      </c>
      <c r="NCS1795" s="62">
        <v>53131609</v>
      </c>
      <c r="NCT1795" s="62">
        <v>53131609</v>
      </c>
      <c r="NCU1795" s="62">
        <v>53131609</v>
      </c>
      <c r="NCV1795" s="62">
        <v>53131609</v>
      </c>
      <c r="NCW1795" s="62">
        <v>53131609</v>
      </c>
      <c r="NCX1795" s="62">
        <v>53131609</v>
      </c>
      <c r="NCY1795" s="62">
        <v>53131609</v>
      </c>
      <c r="NCZ1795" s="62">
        <v>53131609</v>
      </c>
      <c r="NDA1795" s="62">
        <v>53131609</v>
      </c>
      <c r="NDB1795" s="62">
        <v>53131609</v>
      </c>
      <c r="NDC1795" s="62">
        <v>53131609</v>
      </c>
      <c r="NDD1795" s="62">
        <v>53131609</v>
      </c>
      <c r="NDE1795" s="62">
        <v>53131609</v>
      </c>
      <c r="NDF1795" s="62">
        <v>53131609</v>
      </c>
      <c r="NDG1795" s="62">
        <v>53131609</v>
      </c>
      <c r="NDH1795" s="62">
        <v>53131609</v>
      </c>
      <c r="NDI1795" s="62">
        <v>53131609</v>
      </c>
      <c r="NDJ1795" s="62">
        <v>53131609</v>
      </c>
      <c r="NDK1795" s="62">
        <v>53131609</v>
      </c>
      <c r="NDL1795" s="62">
        <v>53131609</v>
      </c>
      <c r="NDM1795" s="62">
        <v>53131609</v>
      </c>
      <c r="NDN1795" s="62">
        <v>53131609</v>
      </c>
      <c r="NDO1795" s="62">
        <v>53131609</v>
      </c>
      <c r="NDP1795" s="62">
        <v>53131609</v>
      </c>
      <c r="NDQ1795" s="62">
        <v>53131609</v>
      </c>
      <c r="NDR1795" s="62">
        <v>53131609</v>
      </c>
      <c r="NDS1795" s="62">
        <v>53131609</v>
      </c>
      <c r="NDT1795" s="62">
        <v>53131609</v>
      </c>
      <c r="NDU1795" s="62">
        <v>53131609</v>
      </c>
      <c r="NDV1795" s="62">
        <v>53131609</v>
      </c>
      <c r="NDW1795" s="62">
        <v>53131609</v>
      </c>
      <c r="NDX1795" s="62">
        <v>53131609</v>
      </c>
      <c r="NDY1795" s="62">
        <v>53131609</v>
      </c>
      <c r="NDZ1795" s="62">
        <v>53131609</v>
      </c>
      <c r="NEA1795" s="62">
        <v>53131609</v>
      </c>
      <c r="NEB1795" s="62">
        <v>53131609</v>
      </c>
      <c r="NEC1795" s="62">
        <v>53131609</v>
      </c>
      <c r="NED1795" s="62">
        <v>53131609</v>
      </c>
      <c r="NEE1795" s="62">
        <v>53131609</v>
      </c>
      <c r="NEF1795" s="62">
        <v>53131609</v>
      </c>
      <c r="NEG1795" s="62">
        <v>53131609</v>
      </c>
      <c r="NEH1795" s="62">
        <v>53131609</v>
      </c>
      <c r="NEI1795" s="62">
        <v>53131609</v>
      </c>
      <c r="NEJ1795" s="62">
        <v>53131609</v>
      </c>
      <c r="NEK1795" s="62">
        <v>53131609</v>
      </c>
      <c r="NEL1795" s="62">
        <v>53131609</v>
      </c>
      <c r="NEM1795" s="62">
        <v>53131609</v>
      </c>
      <c r="NEN1795" s="62">
        <v>53131609</v>
      </c>
      <c r="NEO1795" s="62">
        <v>53131609</v>
      </c>
      <c r="NEP1795" s="62">
        <v>53131609</v>
      </c>
      <c r="NEQ1795" s="62">
        <v>53131609</v>
      </c>
      <c r="NER1795" s="62">
        <v>53131609</v>
      </c>
      <c r="NES1795" s="62">
        <v>53131609</v>
      </c>
      <c r="NET1795" s="62">
        <v>53131609</v>
      </c>
      <c r="NEU1795" s="62">
        <v>53131609</v>
      </c>
      <c r="NEV1795" s="62">
        <v>53131609</v>
      </c>
      <c r="NEW1795" s="62">
        <v>53131609</v>
      </c>
      <c r="NEX1795" s="62">
        <v>53131609</v>
      </c>
      <c r="NEY1795" s="62">
        <v>53131609</v>
      </c>
      <c r="NEZ1795" s="62">
        <v>53131609</v>
      </c>
      <c r="NFA1795" s="62">
        <v>53131609</v>
      </c>
      <c r="NFB1795" s="62">
        <v>53131609</v>
      </c>
      <c r="NFC1795" s="62">
        <v>53131609</v>
      </c>
      <c r="NFD1795" s="62">
        <v>53131609</v>
      </c>
      <c r="NFE1795" s="62">
        <v>53131609</v>
      </c>
      <c r="NFF1795" s="62">
        <v>53131609</v>
      </c>
      <c r="NFG1795" s="62">
        <v>53131609</v>
      </c>
      <c r="NFH1795" s="62">
        <v>53131609</v>
      </c>
      <c r="NFI1795" s="62">
        <v>53131609</v>
      </c>
      <c r="NFJ1795" s="62">
        <v>53131609</v>
      </c>
      <c r="NFK1795" s="62">
        <v>53131609</v>
      </c>
      <c r="NFL1795" s="62">
        <v>53131609</v>
      </c>
      <c r="NFM1795" s="62">
        <v>53131609</v>
      </c>
      <c r="NFN1795" s="62">
        <v>53131609</v>
      </c>
      <c r="NFO1795" s="62">
        <v>53131609</v>
      </c>
      <c r="NFP1795" s="62">
        <v>53131609</v>
      </c>
      <c r="NFQ1795" s="62">
        <v>53131609</v>
      </c>
      <c r="NFR1795" s="62">
        <v>53131609</v>
      </c>
      <c r="NFS1795" s="62">
        <v>53131609</v>
      </c>
      <c r="NFT1795" s="62">
        <v>53131609</v>
      </c>
      <c r="NFU1795" s="62">
        <v>53131609</v>
      </c>
      <c r="NFV1795" s="62">
        <v>53131609</v>
      </c>
      <c r="NFW1795" s="62">
        <v>53131609</v>
      </c>
      <c r="NFX1795" s="62">
        <v>53131609</v>
      </c>
      <c r="NFY1795" s="62">
        <v>53131609</v>
      </c>
      <c r="NFZ1795" s="62">
        <v>53131609</v>
      </c>
      <c r="NGA1795" s="62">
        <v>53131609</v>
      </c>
      <c r="NGB1795" s="62">
        <v>53131609</v>
      </c>
      <c r="NGC1795" s="62">
        <v>53131609</v>
      </c>
      <c r="NGD1795" s="62">
        <v>53131609</v>
      </c>
      <c r="NGE1795" s="62">
        <v>53131609</v>
      </c>
      <c r="NGF1795" s="62">
        <v>53131609</v>
      </c>
      <c r="NGG1795" s="62">
        <v>53131609</v>
      </c>
      <c r="NGH1795" s="62">
        <v>53131609</v>
      </c>
      <c r="NGI1795" s="62">
        <v>53131609</v>
      </c>
      <c r="NGJ1795" s="62">
        <v>53131609</v>
      </c>
      <c r="NGK1795" s="62">
        <v>53131609</v>
      </c>
      <c r="NGL1795" s="62">
        <v>53131609</v>
      </c>
      <c r="NGM1795" s="62">
        <v>53131609</v>
      </c>
      <c r="NGN1795" s="62">
        <v>53131609</v>
      </c>
      <c r="NGO1795" s="62">
        <v>53131609</v>
      </c>
      <c r="NGP1795" s="62">
        <v>53131609</v>
      </c>
      <c r="NGQ1795" s="62">
        <v>53131609</v>
      </c>
      <c r="NGR1795" s="62">
        <v>53131609</v>
      </c>
      <c r="NGS1795" s="62">
        <v>53131609</v>
      </c>
      <c r="NGT1795" s="62">
        <v>53131609</v>
      </c>
      <c r="NGU1795" s="62">
        <v>53131609</v>
      </c>
      <c r="NGV1795" s="62">
        <v>53131609</v>
      </c>
      <c r="NGW1795" s="62">
        <v>53131609</v>
      </c>
      <c r="NGX1795" s="62">
        <v>53131609</v>
      </c>
      <c r="NGY1795" s="62">
        <v>53131609</v>
      </c>
      <c r="NGZ1795" s="62">
        <v>53131609</v>
      </c>
      <c r="NHA1795" s="62">
        <v>53131609</v>
      </c>
      <c r="NHB1795" s="62">
        <v>53131609</v>
      </c>
      <c r="NHC1795" s="62">
        <v>53131609</v>
      </c>
      <c r="NHD1795" s="62">
        <v>53131609</v>
      </c>
      <c r="NHE1795" s="62">
        <v>53131609</v>
      </c>
      <c r="NHF1795" s="62">
        <v>53131609</v>
      </c>
      <c r="NHG1795" s="62">
        <v>53131609</v>
      </c>
      <c r="NHH1795" s="62">
        <v>53131609</v>
      </c>
      <c r="NHI1795" s="62">
        <v>53131609</v>
      </c>
      <c r="NHJ1795" s="62">
        <v>53131609</v>
      </c>
      <c r="NHK1795" s="62">
        <v>53131609</v>
      </c>
      <c r="NHL1795" s="62">
        <v>53131609</v>
      </c>
      <c r="NHM1795" s="62">
        <v>53131609</v>
      </c>
      <c r="NHN1795" s="62">
        <v>53131609</v>
      </c>
      <c r="NHO1795" s="62">
        <v>53131609</v>
      </c>
      <c r="NHP1795" s="62">
        <v>53131609</v>
      </c>
      <c r="NHQ1795" s="62">
        <v>53131609</v>
      </c>
      <c r="NHR1795" s="62">
        <v>53131609</v>
      </c>
      <c r="NHS1795" s="62">
        <v>53131609</v>
      </c>
      <c r="NHT1795" s="62">
        <v>53131609</v>
      </c>
      <c r="NHU1795" s="62">
        <v>53131609</v>
      </c>
      <c r="NHV1795" s="62">
        <v>53131609</v>
      </c>
      <c r="NHW1795" s="62">
        <v>53131609</v>
      </c>
      <c r="NHX1795" s="62">
        <v>53131609</v>
      </c>
      <c r="NHY1795" s="62">
        <v>53131609</v>
      </c>
      <c r="NHZ1795" s="62">
        <v>53131609</v>
      </c>
      <c r="NIA1795" s="62">
        <v>53131609</v>
      </c>
      <c r="NIB1795" s="62">
        <v>53131609</v>
      </c>
      <c r="NIC1795" s="62">
        <v>53131609</v>
      </c>
      <c r="NID1795" s="62">
        <v>53131609</v>
      </c>
      <c r="NIE1795" s="62">
        <v>53131609</v>
      </c>
      <c r="NIF1795" s="62">
        <v>53131609</v>
      </c>
      <c r="NIG1795" s="62">
        <v>53131609</v>
      </c>
      <c r="NIH1795" s="62">
        <v>53131609</v>
      </c>
      <c r="NII1795" s="62">
        <v>53131609</v>
      </c>
      <c r="NIJ1795" s="62">
        <v>53131609</v>
      </c>
      <c r="NIK1795" s="62">
        <v>53131609</v>
      </c>
      <c r="NIL1795" s="62">
        <v>53131609</v>
      </c>
      <c r="NIM1795" s="62">
        <v>53131609</v>
      </c>
      <c r="NIN1795" s="62">
        <v>53131609</v>
      </c>
      <c r="NIO1795" s="62">
        <v>53131609</v>
      </c>
      <c r="NIP1795" s="62">
        <v>53131609</v>
      </c>
      <c r="NIQ1795" s="62">
        <v>53131609</v>
      </c>
      <c r="NIR1795" s="62">
        <v>53131609</v>
      </c>
      <c r="NIS1795" s="62">
        <v>53131609</v>
      </c>
      <c r="NIT1795" s="62">
        <v>53131609</v>
      </c>
      <c r="NIU1795" s="62">
        <v>53131609</v>
      </c>
      <c r="NIV1795" s="62">
        <v>53131609</v>
      </c>
      <c r="NIW1795" s="62">
        <v>53131609</v>
      </c>
      <c r="NIX1795" s="62">
        <v>53131609</v>
      </c>
      <c r="NIY1795" s="62">
        <v>53131609</v>
      </c>
      <c r="NIZ1795" s="62">
        <v>53131609</v>
      </c>
      <c r="NJA1795" s="62">
        <v>53131609</v>
      </c>
      <c r="NJB1795" s="62">
        <v>53131609</v>
      </c>
      <c r="NJC1795" s="62">
        <v>53131609</v>
      </c>
      <c r="NJD1795" s="62">
        <v>53131609</v>
      </c>
      <c r="NJE1795" s="62">
        <v>53131609</v>
      </c>
      <c r="NJF1795" s="62">
        <v>53131609</v>
      </c>
      <c r="NJG1795" s="62">
        <v>53131609</v>
      </c>
      <c r="NJH1795" s="62">
        <v>53131609</v>
      </c>
      <c r="NJI1795" s="62">
        <v>53131609</v>
      </c>
      <c r="NJJ1795" s="62">
        <v>53131609</v>
      </c>
      <c r="NJK1795" s="62">
        <v>53131609</v>
      </c>
      <c r="NJL1795" s="62">
        <v>53131609</v>
      </c>
      <c r="NJM1795" s="62">
        <v>53131609</v>
      </c>
      <c r="NJN1795" s="62">
        <v>53131609</v>
      </c>
      <c r="NJO1795" s="62">
        <v>53131609</v>
      </c>
      <c r="NJP1795" s="62">
        <v>53131609</v>
      </c>
      <c r="NJQ1795" s="62">
        <v>53131609</v>
      </c>
      <c r="NJR1795" s="62">
        <v>53131609</v>
      </c>
      <c r="NJS1795" s="62">
        <v>53131609</v>
      </c>
      <c r="NJT1795" s="62">
        <v>53131609</v>
      </c>
      <c r="NJU1795" s="62">
        <v>53131609</v>
      </c>
      <c r="NJV1795" s="62">
        <v>53131609</v>
      </c>
      <c r="NJW1795" s="62">
        <v>53131609</v>
      </c>
      <c r="NJX1795" s="62">
        <v>53131609</v>
      </c>
      <c r="NJY1795" s="62">
        <v>53131609</v>
      </c>
      <c r="NJZ1795" s="62">
        <v>53131609</v>
      </c>
      <c r="NKA1795" s="62">
        <v>53131609</v>
      </c>
      <c r="NKB1795" s="62">
        <v>53131609</v>
      </c>
      <c r="NKC1795" s="62">
        <v>53131609</v>
      </c>
      <c r="NKD1795" s="62">
        <v>53131609</v>
      </c>
      <c r="NKE1795" s="62">
        <v>53131609</v>
      </c>
      <c r="NKF1795" s="62">
        <v>53131609</v>
      </c>
      <c r="NKG1795" s="62">
        <v>53131609</v>
      </c>
      <c r="NKH1795" s="62">
        <v>53131609</v>
      </c>
      <c r="NKI1795" s="62">
        <v>53131609</v>
      </c>
      <c r="NKJ1795" s="62">
        <v>53131609</v>
      </c>
      <c r="NKK1795" s="62">
        <v>53131609</v>
      </c>
      <c r="NKL1795" s="62">
        <v>53131609</v>
      </c>
      <c r="NKM1795" s="62">
        <v>53131609</v>
      </c>
      <c r="NKN1795" s="62">
        <v>53131609</v>
      </c>
      <c r="NKO1795" s="62">
        <v>53131609</v>
      </c>
      <c r="NKP1795" s="62">
        <v>53131609</v>
      </c>
      <c r="NKQ1795" s="62">
        <v>53131609</v>
      </c>
      <c r="NKR1795" s="62">
        <v>53131609</v>
      </c>
      <c r="NKS1795" s="62">
        <v>53131609</v>
      </c>
      <c r="NKT1795" s="62">
        <v>53131609</v>
      </c>
      <c r="NKU1795" s="62">
        <v>53131609</v>
      </c>
      <c r="NKV1795" s="62">
        <v>53131609</v>
      </c>
      <c r="NKW1795" s="62">
        <v>53131609</v>
      </c>
      <c r="NKX1795" s="62">
        <v>53131609</v>
      </c>
      <c r="NKY1795" s="62">
        <v>53131609</v>
      </c>
      <c r="NKZ1795" s="62">
        <v>53131609</v>
      </c>
      <c r="NLA1795" s="62">
        <v>53131609</v>
      </c>
      <c r="NLB1795" s="62">
        <v>53131609</v>
      </c>
      <c r="NLC1795" s="62">
        <v>53131609</v>
      </c>
      <c r="NLD1795" s="62">
        <v>53131609</v>
      </c>
      <c r="NLE1795" s="62">
        <v>53131609</v>
      </c>
      <c r="NLF1795" s="62">
        <v>53131609</v>
      </c>
      <c r="NLG1795" s="62">
        <v>53131609</v>
      </c>
      <c r="NLH1795" s="62">
        <v>53131609</v>
      </c>
      <c r="NLI1795" s="62">
        <v>53131609</v>
      </c>
      <c r="NLJ1795" s="62">
        <v>53131609</v>
      </c>
      <c r="NLK1795" s="62">
        <v>53131609</v>
      </c>
      <c r="NLL1795" s="62">
        <v>53131609</v>
      </c>
      <c r="NLM1795" s="62">
        <v>53131609</v>
      </c>
      <c r="NLN1795" s="62">
        <v>53131609</v>
      </c>
      <c r="NLO1795" s="62">
        <v>53131609</v>
      </c>
      <c r="NLP1795" s="62">
        <v>53131609</v>
      </c>
      <c r="NLQ1795" s="62">
        <v>53131609</v>
      </c>
      <c r="NLR1795" s="62">
        <v>53131609</v>
      </c>
      <c r="NLS1795" s="62">
        <v>53131609</v>
      </c>
      <c r="NLT1795" s="62">
        <v>53131609</v>
      </c>
      <c r="NLU1795" s="62">
        <v>53131609</v>
      </c>
      <c r="NLV1795" s="62">
        <v>53131609</v>
      </c>
      <c r="NLW1795" s="62">
        <v>53131609</v>
      </c>
      <c r="NLX1795" s="62">
        <v>53131609</v>
      </c>
      <c r="NLY1795" s="62">
        <v>53131609</v>
      </c>
      <c r="NLZ1795" s="62">
        <v>53131609</v>
      </c>
      <c r="NMA1795" s="62">
        <v>53131609</v>
      </c>
      <c r="NMB1795" s="62">
        <v>53131609</v>
      </c>
      <c r="NMC1795" s="62">
        <v>53131609</v>
      </c>
      <c r="NMD1795" s="62">
        <v>53131609</v>
      </c>
      <c r="NME1795" s="62">
        <v>53131609</v>
      </c>
      <c r="NMF1795" s="62">
        <v>53131609</v>
      </c>
      <c r="NMG1795" s="62">
        <v>53131609</v>
      </c>
      <c r="NMH1795" s="62">
        <v>53131609</v>
      </c>
      <c r="NMI1795" s="62">
        <v>53131609</v>
      </c>
      <c r="NMJ1795" s="62">
        <v>53131609</v>
      </c>
      <c r="NMK1795" s="62">
        <v>53131609</v>
      </c>
      <c r="NML1795" s="62">
        <v>53131609</v>
      </c>
      <c r="NMM1795" s="62">
        <v>53131609</v>
      </c>
      <c r="NMN1795" s="62">
        <v>53131609</v>
      </c>
      <c r="NMO1795" s="62">
        <v>53131609</v>
      </c>
      <c r="NMP1795" s="62">
        <v>53131609</v>
      </c>
      <c r="NMQ1795" s="62">
        <v>53131609</v>
      </c>
      <c r="NMR1795" s="62">
        <v>53131609</v>
      </c>
      <c r="NMS1795" s="62">
        <v>53131609</v>
      </c>
      <c r="NMT1795" s="62">
        <v>53131609</v>
      </c>
      <c r="NMU1795" s="62">
        <v>53131609</v>
      </c>
      <c r="NMV1795" s="62">
        <v>53131609</v>
      </c>
      <c r="NMW1795" s="62">
        <v>53131609</v>
      </c>
      <c r="NMX1795" s="62">
        <v>53131609</v>
      </c>
      <c r="NMY1795" s="62">
        <v>53131609</v>
      </c>
      <c r="NMZ1795" s="62">
        <v>53131609</v>
      </c>
      <c r="NNA1795" s="62">
        <v>53131609</v>
      </c>
      <c r="NNB1795" s="62">
        <v>53131609</v>
      </c>
      <c r="NNC1795" s="62">
        <v>53131609</v>
      </c>
      <c r="NND1795" s="62">
        <v>53131609</v>
      </c>
      <c r="NNE1795" s="62">
        <v>53131609</v>
      </c>
      <c r="NNF1795" s="62">
        <v>53131609</v>
      </c>
      <c r="NNG1795" s="62">
        <v>53131609</v>
      </c>
      <c r="NNH1795" s="62">
        <v>53131609</v>
      </c>
      <c r="NNI1795" s="62">
        <v>53131609</v>
      </c>
      <c r="NNJ1795" s="62">
        <v>53131609</v>
      </c>
      <c r="NNK1795" s="62">
        <v>53131609</v>
      </c>
      <c r="NNL1795" s="62">
        <v>53131609</v>
      </c>
      <c r="NNM1795" s="62">
        <v>53131609</v>
      </c>
      <c r="NNN1795" s="62">
        <v>53131609</v>
      </c>
      <c r="NNO1795" s="62">
        <v>53131609</v>
      </c>
      <c r="NNP1795" s="62">
        <v>53131609</v>
      </c>
      <c r="NNQ1795" s="62">
        <v>53131609</v>
      </c>
      <c r="NNR1795" s="62">
        <v>53131609</v>
      </c>
      <c r="NNS1795" s="62">
        <v>53131609</v>
      </c>
      <c r="NNT1795" s="62">
        <v>53131609</v>
      </c>
      <c r="NNU1795" s="62">
        <v>53131609</v>
      </c>
      <c r="NNV1795" s="62">
        <v>53131609</v>
      </c>
      <c r="NNW1795" s="62">
        <v>53131609</v>
      </c>
      <c r="NNX1795" s="62">
        <v>53131609</v>
      </c>
      <c r="NNY1795" s="62">
        <v>53131609</v>
      </c>
      <c r="NNZ1795" s="62">
        <v>53131609</v>
      </c>
      <c r="NOA1795" s="62">
        <v>53131609</v>
      </c>
      <c r="NOB1795" s="62">
        <v>53131609</v>
      </c>
      <c r="NOC1795" s="62">
        <v>53131609</v>
      </c>
      <c r="NOD1795" s="62">
        <v>53131609</v>
      </c>
      <c r="NOE1795" s="62">
        <v>53131609</v>
      </c>
      <c r="NOF1795" s="62">
        <v>53131609</v>
      </c>
      <c r="NOG1795" s="62">
        <v>53131609</v>
      </c>
      <c r="NOH1795" s="62">
        <v>53131609</v>
      </c>
      <c r="NOI1795" s="62">
        <v>53131609</v>
      </c>
      <c r="NOJ1795" s="62">
        <v>53131609</v>
      </c>
      <c r="NOK1795" s="62">
        <v>53131609</v>
      </c>
      <c r="NOL1795" s="62">
        <v>53131609</v>
      </c>
      <c r="NOM1795" s="62">
        <v>53131609</v>
      </c>
      <c r="NON1795" s="62">
        <v>53131609</v>
      </c>
      <c r="NOO1795" s="62">
        <v>53131609</v>
      </c>
      <c r="NOP1795" s="62">
        <v>53131609</v>
      </c>
      <c r="NOQ1795" s="62">
        <v>53131609</v>
      </c>
      <c r="NOR1795" s="62">
        <v>53131609</v>
      </c>
      <c r="NOS1795" s="62">
        <v>53131609</v>
      </c>
      <c r="NOT1795" s="62">
        <v>53131609</v>
      </c>
      <c r="NOU1795" s="62">
        <v>53131609</v>
      </c>
      <c r="NOV1795" s="62">
        <v>53131609</v>
      </c>
      <c r="NOW1795" s="62">
        <v>53131609</v>
      </c>
      <c r="NOX1795" s="62">
        <v>53131609</v>
      </c>
      <c r="NOY1795" s="62">
        <v>53131609</v>
      </c>
      <c r="NOZ1795" s="62">
        <v>53131609</v>
      </c>
      <c r="NPA1795" s="62">
        <v>53131609</v>
      </c>
      <c r="NPB1795" s="62">
        <v>53131609</v>
      </c>
      <c r="NPC1795" s="62">
        <v>53131609</v>
      </c>
      <c r="NPD1795" s="62">
        <v>53131609</v>
      </c>
      <c r="NPE1795" s="62">
        <v>53131609</v>
      </c>
      <c r="NPF1795" s="62">
        <v>53131609</v>
      </c>
      <c r="NPG1795" s="62">
        <v>53131609</v>
      </c>
      <c r="NPH1795" s="62">
        <v>53131609</v>
      </c>
      <c r="NPI1795" s="62">
        <v>53131609</v>
      </c>
      <c r="NPJ1795" s="62">
        <v>53131609</v>
      </c>
      <c r="NPK1795" s="62">
        <v>53131609</v>
      </c>
      <c r="NPL1795" s="62">
        <v>53131609</v>
      </c>
      <c r="NPM1795" s="62">
        <v>53131609</v>
      </c>
      <c r="NPN1795" s="62">
        <v>53131609</v>
      </c>
      <c r="NPO1795" s="62">
        <v>53131609</v>
      </c>
      <c r="NPP1795" s="62">
        <v>53131609</v>
      </c>
      <c r="NPQ1795" s="62">
        <v>53131609</v>
      </c>
      <c r="NPR1795" s="62">
        <v>53131609</v>
      </c>
      <c r="NPS1795" s="62">
        <v>53131609</v>
      </c>
      <c r="NPT1795" s="62">
        <v>53131609</v>
      </c>
      <c r="NPU1795" s="62">
        <v>53131609</v>
      </c>
      <c r="NPV1795" s="62">
        <v>53131609</v>
      </c>
      <c r="NPW1795" s="62">
        <v>53131609</v>
      </c>
      <c r="NPX1795" s="62">
        <v>53131609</v>
      </c>
      <c r="NPY1795" s="62">
        <v>53131609</v>
      </c>
      <c r="NPZ1795" s="62">
        <v>53131609</v>
      </c>
      <c r="NQA1795" s="62">
        <v>53131609</v>
      </c>
      <c r="NQB1795" s="62">
        <v>53131609</v>
      </c>
      <c r="NQC1795" s="62">
        <v>53131609</v>
      </c>
      <c r="NQD1795" s="62">
        <v>53131609</v>
      </c>
      <c r="NQE1795" s="62">
        <v>53131609</v>
      </c>
      <c r="NQF1795" s="62">
        <v>53131609</v>
      </c>
      <c r="NQG1795" s="62">
        <v>53131609</v>
      </c>
      <c r="NQH1795" s="62">
        <v>53131609</v>
      </c>
      <c r="NQI1795" s="62">
        <v>53131609</v>
      </c>
      <c r="NQJ1795" s="62">
        <v>53131609</v>
      </c>
      <c r="NQK1795" s="62">
        <v>53131609</v>
      </c>
      <c r="NQL1795" s="62">
        <v>53131609</v>
      </c>
      <c r="NQM1795" s="62">
        <v>53131609</v>
      </c>
      <c r="NQN1795" s="62">
        <v>53131609</v>
      </c>
      <c r="NQO1795" s="62">
        <v>53131609</v>
      </c>
      <c r="NQP1795" s="62">
        <v>53131609</v>
      </c>
      <c r="NQQ1795" s="62">
        <v>53131609</v>
      </c>
      <c r="NQR1795" s="62">
        <v>53131609</v>
      </c>
      <c r="NQS1795" s="62">
        <v>53131609</v>
      </c>
      <c r="NQT1795" s="62">
        <v>53131609</v>
      </c>
      <c r="NQU1795" s="62">
        <v>53131609</v>
      </c>
      <c r="NQV1795" s="62">
        <v>53131609</v>
      </c>
      <c r="NQW1795" s="62">
        <v>53131609</v>
      </c>
      <c r="NQX1795" s="62">
        <v>53131609</v>
      </c>
      <c r="NQY1795" s="62">
        <v>53131609</v>
      </c>
      <c r="NQZ1795" s="62">
        <v>53131609</v>
      </c>
      <c r="NRA1795" s="62">
        <v>53131609</v>
      </c>
      <c r="NRB1795" s="62">
        <v>53131609</v>
      </c>
      <c r="NRC1795" s="62">
        <v>53131609</v>
      </c>
      <c r="NRD1795" s="62">
        <v>53131609</v>
      </c>
      <c r="NRE1795" s="62">
        <v>53131609</v>
      </c>
      <c r="NRF1795" s="62">
        <v>53131609</v>
      </c>
      <c r="NRG1795" s="62">
        <v>53131609</v>
      </c>
      <c r="NRH1795" s="62">
        <v>53131609</v>
      </c>
      <c r="NRI1795" s="62">
        <v>53131609</v>
      </c>
      <c r="NRJ1795" s="62">
        <v>53131609</v>
      </c>
      <c r="NRK1795" s="62">
        <v>53131609</v>
      </c>
      <c r="NRL1795" s="62">
        <v>53131609</v>
      </c>
      <c r="NRM1795" s="62">
        <v>53131609</v>
      </c>
      <c r="NRN1795" s="62">
        <v>53131609</v>
      </c>
      <c r="NRO1795" s="62">
        <v>53131609</v>
      </c>
      <c r="NRP1795" s="62">
        <v>53131609</v>
      </c>
      <c r="NRQ1795" s="62">
        <v>53131609</v>
      </c>
      <c r="NRR1795" s="62">
        <v>53131609</v>
      </c>
      <c r="NRS1795" s="62">
        <v>53131609</v>
      </c>
      <c r="NRT1795" s="62">
        <v>53131609</v>
      </c>
      <c r="NRU1795" s="62">
        <v>53131609</v>
      </c>
      <c r="NRV1795" s="62">
        <v>53131609</v>
      </c>
      <c r="NRW1795" s="62">
        <v>53131609</v>
      </c>
      <c r="NRX1795" s="62">
        <v>53131609</v>
      </c>
      <c r="NRY1795" s="62">
        <v>53131609</v>
      </c>
      <c r="NRZ1795" s="62">
        <v>53131609</v>
      </c>
      <c r="NSA1795" s="62">
        <v>53131609</v>
      </c>
      <c r="NSB1795" s="62">
        <v>53131609</v>
      </c>
      <c r="NSC1795" s="62">
        <v>53131609</v>
      </c>
      <c r="NSD1795" s="62">
        <v>53131609</v>
      </c>
      <c r="NSE1795" s="62">
        <v>53131609</v>
      </c>
      <c r="NSF1795" s="62">
        <v>53131609</v>
      </c>
      <c r="NSG1795" s="62">
        <v>53131609</v>
      </c>
      <c r="NSH1795" s="62">
        <v>53131609</v>
      </c>
      <c r="NSI1795" s="62">
        <v>53131609</v>
      </c>
      <c r="NSJ1795" s="62">
        <v>53131609</v>
      </c>
      <c r="NSK1795" s="62">
        <v>53131609</v>
      </c>
      <c r="NSL1795" s="62">
        <v>53131609</v>
      </c>
      <c r="NSM1795" s="62">
        <v>53131609</v>
      </c>
      <c r="NSN1795" s="62">
        <v>53131609</v>
      </c>
      <c r="NSO1795" s="62">
        <v>53131609</v>
      </c>
      <c r="NSP1795" s="62">
        <v>53131609</v>
      </c>
      <c r="NSQ1795" s="62">
        <v>53131609</v>
      </c>
      <c r="NSR1795" s="62">
        <v>53131609</v>
      </c>
      <c r="NSS1795" s="62">
        <v>53131609</v>
      </c>
      <c r="NST1795" s="62">
        <v>53131609</v>
      </c>
      <c r="NSU1795" s="62">
        <v>53131609</v>
      </c>
      <c r="NSV1795" s="62">
        <v>53131609</v>
      </c>
      <c r="NSW1795" s="62">
        <v>53131609</v>
      </c>
      <c r="NSX1795" s="62">
        <v>53131609</v>
      </c>
      <c r="NSY1795" s="62">
        <v>53131609</v>
      </c>
      <c r="NSZ1795" s="62">
        <v>53131609</v>
      </c>
      <c r="NTA1795" s="62">
        <v>53131609</v>
      </c>
      <c r="NTB1795" s="62">
        <v>53131609</v>
      </c>
      <c r="NTC1795" s="62">
        <v>53131609</v>
      </c>
      <c r="NTD1795" s="62">
        <v>53131609</v>
      </c>
      <c r="NTE1795" s="62">
        <v>53131609</v>
      </c>
      <c r="NTF1795" s="62">
        <v>53131609</v>
      </c>
      <c r="NTG1795" s="62">
        <v>53131609</v>
      </c>
      <c r="NTH1795" s="62">
        <v>53131609</v>
      </c>
      <c r="NTI1795" s="62">
        <v>53131609</v>
      </c>
      <c r="NTJ1795" s="62">
        <v>53131609</v>
      </c>
      <c r="NTK1795" s="62">
        <v>53131609</v>
      </c>
      <c r="NTL1795" s="62">
        <v>53131609</v>
      </c>
      <c r="NTM1795" s="62">
        <v>53131609</v>
      </c>
      <c r="NTN1795" s="62">
        <v>53131609</v>
      </c>
      <c r="NTO1795" s="62">
        <v>53131609</v>
      </c>
      <c r="NTP1795" s="62">
        <v>53131609</v>
      </c>
      <c r="NTQ1795" s="62">
        <v>53131609</v>
      </c>
      <c r="NTR1795" s="62">
        <v>53131609</v>
      </c>
      <c r="NTS1795" s="62">
        <v>53131609</v>
      </c>
      <c r="NTT1795" s="62">
        <v>53131609</v>
      </c>
      <c r="NTU1795" s="62">
        <v>53131609</v>
      </c>
      <c r="NTV1795" s="62">
        <v>53131609</v>
      </c>
      <c r="NTW1795" s="62">
        <v>53131609</v>
      </c>
      <c r="NTX1795" s="62">
        <v>53131609</v>
      </c>
      <c r="NTY1795" s="62">
        <v>53131609</v>
      </c>
      <c r="NTZ1795" s="62">
        <v>53131609</v>
      </c>
      <c r="NUA1795" s="62">
        <v>53131609</v>
      </c>
      <c r="NUB1795" s="62">
        <v>53131609</v>
      </c>
      <c r="NUC1795" s="62">
        <v>53131609</v>
      </c>
      <c r="NUD1795" s="62">
        <v>53131609</v>
      </c>
      <c r="NUE1795" s="62">
        <v>53131609</v>
      </c>
      <c r="NUF1795" s="62">
        <v>53131609</v>
      </c>
      <c r="NUG1795" s="62">
        <v>53131609</v>
      </c>
      <c r="NUH1795" s="62">
        <v>53131609</v>
      </c>
      <c r="NUI1795" s="62">
        <v>53131609</v>
      </c>
      <c r="NUJ1795" s="62">
        <v>53131609</v>
      </c>
      <c r="NUK1795" s="62">
        <v>53131609</v>
      </c>
      <c r="NUL1795" s="62">
        <v>53131609</v>
      </c>
      <c r="NUM1795" s="62">
        <v>53131609</v>
      </c>
      <c r="NUN1795" s="62">
        <v>53131609</v>
      </c>
      <c r="NUO1795" s="62">
        <v>53131609</v>
      </c>
      <c r="NUP1795" s="62">
        <v>53131609</v>
      </c>
      <c r="NUQ1795" s="62">
        <v>53131609</v>
      </c>
      <c r="NUR1795" s="62">
        <v>53131609</v>
      </c>
      <c r="NUS1795" s="62">
        <v>53131609</v>
      </c>
      <c r="NUT1795" s="62">
        <v>53131609</v>
      </c>
      <c r="NUU1795" s="62">
        <v>53131609</v>
      </c>
      <c r="NUV1795" s="62">
        <v>53131609</v>
      </c>
      <c r="NUW1795" s="62">
        <v>53131609</v>
      </c>
      <c r="NUX1795" s="62">
        <v>53131609</v>
      </c>
      <c r="NUY1795" s="62">
        <v>53131609</v>
      </c>
      <c r="NUZ1795" s="62">
        <v>53131609</v>
      </c>
      <c r="NVA1795" s="62">
        <v>53131609</v>
      </c>
      <c r="NVB1795" s="62">
        <v>53131609</v>
      </c>
      <c r="NVC1795" s="62">
        <v>53131609</v>
      </c>
      <c r="NVD1795" s="62">
        <v>53131609</v>
      </c>
      <c r="NVE1795" s="62">
        <v>53131609</v>
      </c>
      <c r="NVF1795" s="62">
        <v>53131609</v>
      </c>
      <c r="NVG1795" s="62">
        <v>53131609</v>
      </c>
      <c r="NVH1795" s="62">
        <v>53131609</v>
      </c>
      <c r="NVI1795" s="62">
        <v>53131609</v>
      </c>
      <c r="NVJ1795" s="62">
        <v>53131609</v>
      </c>
      <c r="NVK1795" s="62">
        <v>53131609</v>
      </c>
      <c r="NVL1795" s="62">
        <v>53131609</v>
      </c>
      <c r="NVM1795" s="62">
        <v>53131609</v>
      </c>
      <c r="NVN1795" s="62">
        <v>53131609</v>
      </c>
      <c r="NVO1795" s="62">
        <v>53131609</v>
      </c>
      <c r="NVP1795" s="62">
        <v>53131609</v>
      </c>
      <c r="NVQ1795" s="62">
        <v>53131609</v>
      </c>
      <c r="NVR1795" s="62">
        <v>53131609</v>
      </c>
      <c r="NVS1795" s="62">
        <v>53131609</v>
      </c>
      <c r="NVT1795" s="62">
        <v>53131609</v>
      </c>
      <c r="NVU1795" s="62">
        <v>53131609</v>
      </c>
      <c r="NVV1795" s="62">
        <v>53131609</v>
      </c>
      <c r="NVW1795" s="62">
        <v>53131609</v>
      </c>
      <c r="NVX1795" s="62">
        <v>53131609</v>
      </c>
      <c r="NVY1795" s="62">
        <v>53131609</v>
      </c>
      <c r="NVZ1795" s="62">
        <v>53131609</v>
      </c>
      <c r="NWA1795" s="62">
        <v>53131609</v>
      </c>
      <c r="NWB1795" s="62">
        <v>53131609</v>
      </c>
      <c r="NWC1795" s="62">
        <v>53131609</v>
      </c>
      <c r="NWD1795" s="62">
        <v>53131609</v>
      </c>
      <c r="NWE1795" s="62">
        <v>53131609</v>
      </c>
      <c r="NWF1795" s="62">
        <v>53131609</v>
      </c>
      <c r="NWG1795" s="62">
        <v>53131609</v>
      </c>
      <c r="NWH1795" s="62">
        <v>53131609</v>
      </c>
      <c r="NWI1795" s="62">
        <v>53131609</v>
      </c>
      <c r="NWJ1795" s="62">
        <v>53131609</v>
      </c>
      <c r="NWK1795" s="62">
        <v>53131609</v>
      </c>
      <c r="NWL1795" s="62">
        <v>53131609</v>
      </c>
      <c r="NWM1795" s="62">
        <v>53131609</v>
      </c>
      <c r="NWN1795" s="62">
        <v>53131609</v>
      </c>
      <c r="NWO1795" s="62">
        <v>53131609</v>
      </c>
      <c r="NWP1795" s="62">
        <v>53131609</v>
      </c>
      <c r="NWQ1795" s="62">
        <v>53131609</v>
      </c>
      <c r="NWR1795" s="62">
        <v>53131609</v>
      </c>
      <c r="NWS1795" s="62">
        <v>53131609</v>
      </c>
      <c r="NWT1795" s="62">
        <v>53131609</v>
      </c>
      <c r="NWU1795" s="62">
        <v>53131609</v>
      </c>
      <c r="NWV1795" s="62">
        <v>53131609</v>
      </c>
      <c r="NWW1795" s="62">
        <v>53131609</v>
      </c>
      <c r="NWX1795" s="62">
        <v>53131609</v>
      </c>
      <c r="NWY1795" s="62">
        <v>53131609</v>
      </c>
      <c r="NWZ1795" s="62">
        <v>53131609</v>
      </c>
      <c r="NXA1795" s="62">
        <v>53131609</v>
      </c>
      <c r="NXB1795" s="62">
        <v>53131609</v>
      </c>
      <c r="NXC1795" s="62">
        <v>53131609</v>
      </c>
      <c r="NXD1795" s="62">
        <v>53131609</v>
      </c>
      <c r="NXE1795" s="62">
        <v>53131609</v>
      </c>
      <c r="NXF1795" s="62">
        <v>53131609</v>
      </c>
      <c r="NXG1795" s="62">
        <v>53131609</v>
      </c>
      <c r="NXH1795" s="62">
        <v>53131609</v>
      </c>
      <c r="NXI1795" s="62">
        <v>53131609</v>
      </c>
      <c r="NXJ1795" s="62">
        <v>53131609</v>
      </c>
      <c r="NXK1795" s="62">
        <v>53131609</v>
      </c>
      <c r="NXL1795" s="62">
        <v>53131609</v>
      </c>
      <c r="NXM1795" s="62">
        <v>53131609</v>
      </c>
      <c r="NXN1795" s="62">
        <v>53131609</v>
      </c>
      <c r="NXO1795" s="62">
        <v>53131609</v>
      </c>
      <c r="NXP1795" s="62">
        <v>53131609</v>
      </c>
      <c r="NXQ1795" s="62">
        <v>53131609</v>
      </c>
      <c r="NXR1795" s="62">
        <v>53131609</v>
      </c>
      <c r="NXS1795" s="62">
        <v>53131609</v>
      </c>
      <c r="NXT1795" s="62">
        <v>53131609</v>
      </c>
      <c r="NXU1795" s="62">
        <v>53131609</v>
      </c>
      <c r="NXV1795" s="62">
        <v>53131609</v>
      </c>
      <c r="NXW1795" s="62">
        <v>53131609</v>
      </c>
      <c r="NXX1795" s="62">
        <v>53131609</v>
      </c>
      <c r="NXY1795" s="62">
        <v>53131609</v>
      </c>
      <c r="NXZ1795" s="62">
        <v>53131609</v>
      </c>
      <c r="NYA1795" s="62">
        <v>53131609</v>
      </c>
      <c r="NYB1795" s="62">
        <v>53131609</v>
      </c>
      <c r="NYC1795" s="62">
        <v>53131609</v>
      </c>
      <c r="NYD1795" s="62">
        <v>53131609</v>
      </c>
      <c r="NYE1795" s="62">
        <v>53131609</v>
      </c>
      <c r="NYF1795" s="62">
        <v>53131609</v>
      </c>
      <c r="NYG1795" s="62">
        <v>53131609</v>
      </c>
      <c r="NYH1795" s="62">
        <v>53131609</v>
      </c>
      <c r="NYI1795" s="62">
        <v>53131609</v>
      </c>
      <c r="NYJ1795" s="62">
        <v>53131609</v>
      </c>
      <c r="NYK1795" s="62">
        <v>53131609</v>
      </c>
      <c r="NYL1795" s="62">
        <v>53131609</v>
      </c>
      <c r="NYM1795" s="62">
        <v>53131609</v>
      </c>
      <c r="NYN1795" s="62">
        <v>53131609</v>
      </c>
      <c r="NYO1795" s="62">
        <v>53131609</v>
      </c>
      <c r="NYP1795" s="62">
        <v>53131609</v>
      </c>
      <c r="NYQ1795" s="62">
        <v>53131609</v>
      </c>
      <c r="NYR1795" s="62">
        <v>53131609</v>
      </c>
      <c r="NYS1795" s="62">
        <v>53131609</v>
      </c>
      <c r="NYT1795" s="62">
        <v>53131609</v>
      </c>
      <c r="NYU1795" s="62">
        <v>53131609</v>
      </c>
      <c r="NYV1795" s="62">
        <v>53131609</v>
      </c>
      <c r="NYW1795" s="62">
        <v>53131609</v>
      </c>
      <c r="NYX1795" s="62">
        <v>53131609</v>
      </c>
      <c r="NYY1795" s="62">
        <v>53131609</v>
      </c>
      <c r="NYZ1795" s="62">
        <v>53131609</v>
      </c>
      <c r="NZA1795" s="62">
        <v>53131609</v>
      </c>
      <c r="NZB1795" s="62">
        <v>53131609</v>
      </c>
      <c r="NZC1795" s="62">
        <v>53131609</v>
      </c>
      <c r="NZD1795" s="62">
        <v>53131609</v>
      </c>
      <c r="NZE1795" s="62">
        <v>53131609</v>
      </c>
      <c r="NZF1795" s="62">
        <v>53131609</v>
      </c>
      <c r="NZG1795" s="62">
        <v>53131609</v>
      </c>
      <c r="NZH1795" s="62">
        <v>53131609</v>
      </c>
      <c r="NZI1795" s="62">
        <v>53131609</v>
      </c>
      <c r="NZJ1795" s="62">
        <v>53131609</v>
      </c>
      <c r="NZK1795" s="62">
        <v>53131609</v>
      </c>
      <c r="NZL1795" s="62">
        <v>53131609</v>
      </c>
      <c r="NZM1795" s="62">
        <v>53131609</v>
      </c>
      <c r="NZN1795" s="62">
        <v>53131609</v>
      </c>
      <c r="NZO1795" s="62">
        <v>53131609</v>
      </c>
      <c r="NZP1795" s="62">
        <v>53131609</v>
      </c>
      <c r="NZQ1795" s="62">
        <v>53131609</v>
      </c>
      <c r="NZR1795" s="62">
        <v>53131609</v>
      </c>
      <c r="NZS1795" s="62">
        <v>53131609</v>
      </c>
      <c r="NZT1795" s="62">
        <v>53131609</v>
      </c>
      <c r="NZU1795" s="62">
        <v>53131609</v>
      </c>
      <c r="NZV1795" s="62">
        <v>53131609</v>
      </c>
      <c r="NZW1795" s="62">
        <v>53131609</v>
      </c>
      <c r="NZX1795" s="62">
        <v>53131609</v>
      </c>
      <c r="NZY1795" s="62">
        <v>53131609</v>
      </c>
      <c r="NZZ1795" s="62">
        <v>53131609</v>
      </c>
      <c r="OAA1795" s="62">
        <v>53131609</v>
      </c>
      <c r="OAB1795" s="62">
        <v>53131609</v>
      </c>
      <c r="OAC1795" s="62">
        <v>53131609</v>
      </c>
      <c r="OAD1795" s="62">
        <v>53131609</v>
      </c>
      <c r="OAE1795" s="62">
        <v>53131609</v>
      </c>
      <c r="OAF1795" s="62">
        <v>53131609</v>
      </c>
      <c r="OAG1795" s="62">
        <v>53131609</v>
      </c>
      <c r="OAH1795" s="62">
        <v>53131609</v>
      </c>
      <c r="OAI1795" s="62">
        <v>53131609</v>
      </c>
      <c r="OAJ1795" s="62">
        <v>53131609</v>
      </c>
      <c r="OAK1795" s="62">
        <v>53131609</v>
      </c>
      <c r="OAL1795" s="62">
        <v>53131609</v>
      </c>
      <c r="OAM1795" s="62">
        <v>53131609</v>
      </c>
      <c r="OAN1795" s="62">
        <v>53131609</v>
      </c>
      <c r="OAO1795" s="62">
        <v>53131609</v>
      </c>
      <c r="OAP1795" s="62">
        <v>53131609</v>
      </c>
      <c r="OAQ1795" s="62">
        <v>53131609</v>
      </c>
      <c r="OAR1795" s="62">
        <v>53131609</v>
      </c>
      <c r="OAS1795" s="62">
        <v>53131609</v>
      </c>
      <c r="OAT1795" s="62">
        <v>53131609</v>
      </c>
      <c r="OAU1795" s="62">
        <v>53131609</v>
      </c>
      <c r="OAV1795" s="62">
        <v>53131609</v>
      </c>
      <c r="OAW1795" s="62">
        <v>53131609</v>
      </c>
      <c r="OAX1795" s="62">
        <v>53131609</v>
      </c>
      <c r="OAY1795" s="62">
        <v>53131609</v>
      </c>
      <c r="OAZ1795" s="62">
        <v>53131609</v>
      </c>
      <c r="OBA1795" s="62">
        <v>53131609</v>
      </c>
      <c r="OBB1795" s="62">
        <v>53131609</v>
      </c>
      <c r="OBC1795" s="62">
        <v>53131609</v>
      </c>
      <c r="OBD1795" s="62">
        <v>53131609</v>
      </c>
      <c r="OBE1795" s="62">
        <v>53131609</v>
      </c>
      <c r="OBF1795" s="62">
        <v>53131609</v>
      </c>
      <c r="OBG1795" s="62">
        <v>53131609</v>
      </c>
      <c r="OBH1795" s="62">
        <v>53131609</v>
      </c>
      <c r="OBI1795" s="62">
        <v>53131609</v>
      </c>
      <c r="OBJ1795" s="62">
        <v>53131609</v>
      </c>
      <c r="OBK1795" s="62">
        <v>53131609</v>
      </c>
      <c r="OBL1795" s="62">
        <v>53131609</v>
      </c>
      <c r="OBM1795" s="62">
        <v>53131609</v>
      </c>
      <c r="OBN1795" s="62">
        <v>53131609</v>
      </c>
      <c r="OBO1795" s="62">
        <v>53131609</v>
      </c>
      <c r="OBP1795" s="62">
        <v>53131609</v>
      </c>
      <c r="OBQ1795" s="62">
        <v>53131609</v>
      </c>
      <c r="OBR1795" s="62">
        <v>53131609</v>
      </c>
      <c r="OBS1795" s="62">
        <v>53131609</v>
      </c>
      <c r="OBT1795" s="62">
        <v>53131609</v>
      </c>
      <c r="OBU1795" s="62">
        <v>53131609</v>
      </c>
      <c r="OBV1795" s="62">
        <v>53131609</v>
      </c>
      <c r="OBW1795" s="62">
        <v>53131609</v>
      </c>
      <c r="OBX1795" s="62">
        <v>53131609</v>
      </c>
      <c r="OBY1795" s="62">
        <v>53131609</v>
      </c>
      <c r="OBZ1795" s="62">
        <v>53131609</v>
      </c>
      <c r="OCA1795" s="62">
        <v>53131609</v>
      </c>
      <c r="OCB1795" s="62">
        <v>53131609</v>
      </c>
      <c r="OCC1795" s="62">
        <v>53131609</v>
      </c>
      <c r="OCD1795" s="62">
        <v>53131609</v>
      </c>
      <c r="OCE1795" s="62">
        <v>53131609</v>
      </c>
      <c r="OCF1795" s="62">
        <v>53131609</v>
      </c>
      <c r="OCG1795" s="62">
        <v>53131609</v>
      </c>
      <c r="OCH1795" s="62">
        <v>53131609</v>
      </c>
      <c r="OCI1795" s="62">
        <v>53131609</v>
      </c>
      <c r="OCJ1795" s="62">
        <v>53131609</v>
      </c>
      <c r="OCK1795" s="62">
        <v>53131609</v>
      </c>
      <c r="OCL1795" s="62">
        <v>53131609</v>
      </c>
      <c r="OCM1795" s="62">
        <v>53131609</v>
      </c>
      <c r="OCN1795" s="62">
        <v>53131609</v>
      </c>
      <c r="OCO1795" s="62">
        <v>53131609</v>
      </c>
      <c r="OCP1795" s="62">
        <v>53131609</v>
      </c>
      <c r="OCQ1795" s="62">
        <v>53131609</v>
      </c>
      <c r="OCR1795" s="62">
        <v>53131609</v>
      </c>
      <c r="OCS1795" s="62">
        <v>53131609</v>
      </c>
      <c r="OCT1795" s="62">
        <v>53131609</v>
      </c>
      <c r="OCU1795" s="62">
        <v>53131609</v>
      </c>
      <c r="OCV1795" s="62">
        <v>53131609</v>
      </c>
      <c r="OCW1795" s="62">
        <v>53131609</v>
      </c>
      <c r="OCX1795" s="62">
        <v>53131609</v>
      </c>
      <c r="OCY1795" s="62">
        <v>53131609</v>
      </c>
      <c r="OCZ1795" s="62">
        <v>53131609</v>
      </c>
      <c r="ODA1795" s="62">
        <v>53131609</v>
      </c>
      <c r="ODB1795" s="62">
        <v>53131609</v>
      </c>
      <c r="ODC1795" s="62">
        <v>53131609</v>
      </c>
      <c r="ODD1795" s="62">
        <v>53131609</v>
      </c>
      <c r="ODE1795" s="62">
        <v>53131609</v>
      </c>
      <c r="ODF1795" s="62">
        <v>53131609</v>
      </c>
      <c r="ODG1795" s="62">
        <v>53131609</v>
      </c>
      <c r="ODH1795" s="62">
        <v>53131609</v>
      </c>
      <c r="ODI1795" s="62">
        <v>53131609</v>
      </c>
      <c r="ODJ1795" s="62">
        <v>53131609</v>
      </c>
      <c r="ODK1795" s="62">
        <v>53131609</v>
      </c>
      <c r="ODL1795" s="62">
        <v>53131609</v>
      </c>
      <c r="ODM1795" s="62">
        <v>53131609</v>
      </c>
      <c r="ODN1795" s="62">
        <v>53131609</v>
      </c>
      <c r="ODO1795" s="62">
        <v>53131609</v>
      </c>
      <c r="ODP1795" s="62">
        <v>53131609</v>
      </c>
      <c r="ODQ1795" s="62">
        <v>53131609</v>
      </c>
      <c r="ODR1795" s="62">
        <v>53131609</v>
      </c>
      <c r="ODS1795" s="62">
        <v>53131609</v>
      </c>
      <c r="ODT1795" s="62">
        <v>53131609</v>
      </c>
      <c r="ODU1795" s="62">
        <v>53131609</v>
      </c>
      <c r="ODV1795" s="62">
        <v>53131609</v>
      </c>
      <c r="ODW1795" s="62">
        <v>53131609</v>
      </c>
      <c r="ODX1795" s="62">
        <v>53131609</v>
      </c>
      <c r="ODY1795" s="62">
        <v>53131609</v>
      </c>
      <c r="ODZ1795" s="62">
        <v>53131609</v>
      </c>
      <c r="OEA1795" s="62">
        <v>53131609</v>
      </c>
      <c r="OEB1795" s="62">
        <v>53131609</v>
      </c>
      <c r="OEC1795" s="62">
        <v>53131609</v>
      </c>
      <c r="OED1795" s="62">
        <v>53131609</v>
      </c>
      <c r="OEE1795" s="62">
        <v>53131609</v>
      </c>
      <c r="OEF1795" s="62">
        <v>53131609</v>
      </c>
      <c r="OEG1795" s="62">
        <v>53131609</v>
      </c>
      <c r="OEH1795" s="62">
        <v>53131609</v>
      </c>
      <c r="OEI1795" s="62">
        <v>53131609</v>
      </c>
      <c r="OEJ1795" s="62">
        <v>53131609</v>
      </c>
      <c r="OEK1795" s="62">
        <v>53131609</v>
      </c>
      <c r="OEL1795" s="62">
        <v>53131609</v>
      </c>
      <c r="OEM1795" s="62">
        <v>53131609</v>
      </c>
      <c r="OEN1795" s="62">
        <v>53131609</v>
      </c>
      <c r="OEO1795" s="62">
        <v>53131609</v>
      </c>
      <c r="OEP1795" s="62">
        <v>53131609</v>
      </c>
      <c r="OEQ1795" s="62">
        <v>53131609</v>
      </c>
      <c r="OER1795" s="62">
        <v>53131609</v>
      </c>
      <c r="OES1795" s="62">
        <v>53131609</v>
      </c>
      <c r="OET1795" s="62">
        <v>53131609</v>
      </c>
      <c r="OEU1795" s="62">
        <v>53131609</v>
      </c>
      <c r="OEV1795" s="62">
        <v>53131609</v>
      </c>
      <c r="OEW1795" s="62">
        <v>53131609</v>
      </c>
      <c r="OEX1795" s="62">
        <v>53131609</v>
      </c>
      <c r="OEY1795" s="62">
        <v>53131609</v>
      </c>
      <c r="OEZ1795" s="62">
        <v>53131609</v>
      </c>
      <c r="OFA1795" s="62">
        <v>53131609</v>
      </c>
      <c r="OFB1795" s="62">
        <v>53131609</v>
      </c>
      <c r="OFC1795" s="62">
        <v>53131609</v>
      </c>
      <c r="OFD1795" s="62">
        <v>53131609</v>
      </c>
      <c r="OFE1795" s="62">
        <v>53131609</v>
      </c>
      <c r="OFF1795" s="62">
        <v>53131609</v>
      </c>
      <c r="OFG1795" s="62">
        <v>53131609</v>
      </c>
      <c r="OFH1795" s="62">
        <v>53131609</v>
      </c>
      <c r="OFI1795" s="62">
        <v>53131609</v>
      </c>
      <c r="OFJ1795" s="62">
        <v>53131609</v>
      </c>
      <c r="OFK1795" s="62">
        <v>53131609</v>
      </c>
      <c r="OFL1795" s="62">
        <v>53131609</v>
      </c>
      <c r="OFM1795" s="62">
        <v>53131609</v>
      </c>
      <c r="OFN1795" s="62">
        <v>53131609</v>
      </c>
      <c r="OFO1795" s="62">
        <v>53131609</v>
      </c>
      <c r="OFP1795" s="62">
        <v>53131609</v>
      </c>
      <c r="OFQ1795" s="62">
        <v>53131609</v>
      </c>
      <c r="OFR1795" s="62">
        <v>53131609</v>
      </c>
      <c r="OFS1795" s="62">
        <v>53131609</v>
      </c>
      <c r="OFT1795" s="62">
        <v>53131609</v>
      </c>
      <c r="OFU1795" s="62">
        <v>53131609</v>
      </c>
      <c r="OFV1795" s="62">
        <v>53131609</v>
      </c>
      <c r="OFW1795" s="62">
        <v>53131609</v>
      </c>
      <c r="OFX1795" s="62">
        <v>53131609</v>
      </c>
      <c r="OFY1795" s="62">
        <v>53131609</v>
      </c>
      <c r="OFZ1795" s="62">
        <v>53131609</v>
      </c>
      <c r="OGA1795" s="62">
        <v>53131609</v>
      </c>
      <c r="OGB1795" s="62">
        <v>53131609</v>
      </c>
      <c r="OGC1795" s="62">
        <v>53131609</v>
      </c>
      <c r="OGD1795" s="62">
        <v>53131609</v>
      </c>
      <c r="OGE1795" s="62">
        <v>53131609</v>
      </c>
      <c r="OGF1795" s="62">
        <v>53131609</v>
      </c>
      <c r="OGG1795" s="62">
        <v>53131609</v>
      </c>
      <c r="OGH1795" s="62">
        <v>53131609</v>
      </c>
      <c r="OGI1795" s="62">
        <v>53131609</v>
      </c>
      <c r="OGJ1795" s="62">
        <v>53131609</v>
      </c>
      <c r="OGK1795" s="62">
        <v>53131609</v>
      </c>
      <c r="OGL1795" s="62">
        <v>53131609</v>
      </c>
      <c r="OGM1795" s="62">
        <v>53131609</v>
      </c>
      <c r="OGN1795" s="62">
        <v>53131609</v>
      </c>
      <c r="OGO1795" s="62">
        <v>53131609</v>
      </c>
      <c r="OGP1795" s="62">
        <v>53131609</v>
      </c>
      <c r="OGQ1795" s="62">
        <v>53131609</v>
      </c>
      <c r="OGR1795" s="62">
        <v>53131609</v>
      </c>
      <c r="OGS1795" s="62">
        <v>53131609</v>
      </c>
      <c r="OGT1795" s="62">
        <v>53131609</v>
      </c>
      <c r="OGU1795" s="62">
        <v>53131609</v>
      </c>
      <c r="OGV1795" s="62">
        <v>53131609</v>
      </c>
      <c r="OGW1795" s="62">
        <v>53131609</v>
      </c>
      <c r="OGX1795" s="62">
        <v>53131609</v>
      </c>
      <c r="OGY1795" s="62">
        <v>53131609</v>
      </c>
      <c r="OGZ1795" s="62">
        <v>53131609</v>
      </c>
      <c r="OHA1795" s="62">
        <v>53131609</v>
      </c>
      <c r="OHB1795" s="62">
        <v>53131609</v>
      </c>
      <c r="OHC1795" s="62">
        <v>53131609</v>
      </c>
      <c r="OHD1795" s="62">
        <v>53131609</v>
      </c>
      <c r="OHE1795" s="62">
        <v>53131609</v>
      </c>
      <c r="OHF1795" s="62">
        <v>53131609</v>
      </c>
      <c r="OHG1795" s="62">
        <v>53131609</v>
      </c>
      <c r="OHH1795" s="62">
        <v>53131609</v>
      </c>
      <c r="OHI1795" s="62">
        <v>53131609</v>
      </c>
      <c r="OHJ1795" s="62">
        <v>53131609</v>
      </c>
      <c r="OHK1795" s="62">
        <v>53131609</v>
      </c>
      <c r="OHL1795" s="62">
        <v>53131609</v>
      </c>
      <c r="OHM1795" s="62">
        <v>53131609</v>
      </c>
      <c r="OHN1795" s="62">
        <v>53131609</v>
      </c>
      <c r="OHO1795" s="62">
        <v>53131609</v>
      </c>
      <c r="OHP1795" s="62">
        <v>53131609</v>
      </c>
      <c r="OHQ1795" s="62">
        <v>53131609</v>
      </c>
      <c r="OHR1795" s="62">
        <v>53131609</v>
      </c>
      <c r="OHS1795" s="62">
        <v>53131609</v>
      </c>
      <c r="OHT1795" s="62">
        <v>53131609</v>
      </c>
      <c r="OHU1795" s="62">
        <v>53131609</v>
      </c>
      <c r="OHV1795" s="62">
        <v>53131609</v>
      </c>
      <c r="OHW1795" s="62">
        <v>53131609</v>
      </c>
      <c r="OHX1795" s="62">
        <v>53131609</v>
      </c>
      <c r="OHY1795" s="62">
        <v>53131609</v>
      </c>
      <c r="OHZ1795" s="62">
        <v>53131609</v>
      </c>
      <c r="OIA1795" s="62">
        <v>53131609</v>
      </c>
      <c r="OIB1795" s="62">
        <v>53131609</v>
      </c>
      <c r="OIC1795" s="62">
        <v>53131609</v>
      </c>
      <c r="OID1795" s="62">
        <v>53131609</v>
      </c>
      <c r="OIE1795" s="62">
        <v>53131609</v>
      </c>
      <c r="OIF1795" s="62">
        <v>53131609</v>
      </c>
      <c r="OIG1795" s="62">
        <v>53131609</v>
      </c>
      <c r="OIH1795" s="62">
        <v>53131609</v>
      </c>
      <c r="OII1795" s="62">
        <v>53131609</v>
      </c>
      <c r="OIJ1795" s="62">
        <v>53131609</v>
      </c>
      <c r="OIK1795" s="62">
        <v>53131609</v>
      </c>
      <c r="OIL1795" s="62">
        <v>53131609</v>
      </c>
      <c r="OIM1795" s="62">
        <v>53131609</v>
      </c>
      <c r="OIN1795" s="62">
        <v>53131609</v>
      </c>
      <c r="OIO1795" s="62">
        <v>53131609</v>
      </c>
      <c r="OIP1795" s="62">
        <v>53131609</v>
      </c>
      <c r="OIQ1795" s="62">
        <v>53131609</v>
      </c>
      <c r="OIR1795" s="62">
        <v>53131609</v>
      </c>
      <c r="OIS1795" s="62">
        <v>53131609</v>
      </c>
      <c r="OIT1795" s="62">
        <v>53131609</v>
      </c>
      <c r="OIU1795" s="62">
        <v>53131609</v>
      </c>
      <c r="OIV1795" s="62">
        <v>53131609</v>
      </c>
      <c r="OIW1795" s="62">
        <v>53131609</v>
      </c>
      <c r="OIX1795" s="62">
        <v>53131609</v>
      </c>
      <c r="OIY1795" s="62">
        <v>53131609</v>
      </c>
      <c r="OIZ1795" s="62">
        <v>53131609</v>
      </c>
      <c r="OJA1795" s="62">
        <v>53131609</v>
      </c>
      <c r="OJB1795" s="62">
        <v>53131609</v>
      </c>
      <c r="OJC1795" s="62">
        <v>53131609</v>
      </c>
      <c r="OJD1795" s="62">
        <v>53131609</v>
      </c>
      <c r="OJE1795" s="62">
        <v>53131609</v>
      </c>
      <c r="OJF1795" s="62">
        <v>53131609</v>
      </c>
      <c r="OJG1795" s="62">
        <v>53131609</v>
      </c>
      <c r="OJH1795" s="62">
        <v>53131609</v>
      </c>
      <c r="OJI1795" s="62">
        <v>53131609</v>
      </c>
      <c r="OJJ1795" s="62">
        <v>53131609</v>
      </c>
      <c r="OJK1795" s="62">
        <v>53131609</v>
      </c>
      <c r="OJL1795" s="62">
        <v>53131609</v>
      </c>
      <c r="OJM1795" s="62">
        <v>53131609</v>
      </c>
      <c r="OJN1795" s="62">
        <v>53131609</v>
      </c>
      <c r="OJO1795" s="62">
        <v>53131609</v>
      </c>
      <c r="OJP1795" s="62">
        <v>53131609</v>
      </c>
      <c r="OJQ1795" s="62">
        <v>53131609</v>
      </c>
      <c r="OJR1795" s="62">
        <v>53131609</v>
      </c>
      <c r="OJS1795" s="62">
        <v>53131609</v>
      </c>
      <c r="OJT1795" s="62">
        <v>53131609</v>
      </c>
      <c r="OJU1795" s="62">
        <v>53131609</v>
      </c>
      <c r="OJV1795" s="62">
        <v>53131609</v>
      </c>
      <c r="OJW1795" s="62">
        <v>53131609</v>
      </c>
      <c r="OJX1795" s="62">
        <v>53131609</v>
      </c>
      <c r="OJY1795" s="62">
        <v>53131609</v>
      </c>
      <c r="OJZ1795" s="62">
        <v>53131609</v>
      </c>
      <c r="OKA1795" s="62">
        <v>53131609</v>
      </c>
      <c r="OKB1795" s="62">
        <v>53131609</v>
      </c>
      <c r="OKC1795" s="62">
        <v>53131609</v>
      </c>
      <c r="OKD1795" s="62">
        <v>53131609</v>
      </c>
      <c r="OKE1795" s="62">
        <v>53131609</v>
      </c>
      <c r="OKF1795" s="62">
        <v>53131609</v>
      </c>
      <c r="OKG1795" s="62">
        <v>53131609</v>
      </c>
      <c r="OKH1795" s="62">
        <v>53131609</v>
      </c>
      <c r="OKI1795" s="62">
        <v>53131609</v>
      </c>
      <c r="OKJ1795" s="62">
        <v>53131609</v>
      </c>
      <c r="OKK1795" s="62">
        <v>53131609</v>
      </c>
      <c r="OKL1795" s="62">
        <v>53131609</v>
      </c>
      <c r="OKM1795" s="62">
        <v>53131609</v>
      </c>
      <c r="OKN1795" s="62">
        <v>53131609</v>
      </c>
      <c r="OKO1795" s="62">
        <v>53131609</v>
      </c>
      <c r="OKP1795" s="62">
        <v>53131609</v>
      </c>
      <c r="OKQ1795" s="62">
        <v>53131609</v>
      </c>
      <c r="OKR1795" s="62">
        <v>53131609</v>
      </c>
      <c r="OKS1795" s="62">
        <v>53131609</v>
      </c>
      <c r="OKT1795" s="62">
        <v>53131609</v>
      </c>
      <c r="OKU1795" s="62">
        <v>53131609</v>
      </c>
      <c r="OKV1795" s="62">
        <v>53131609</v>
      </c>
      <c r="OKW1795" s="62">
        <v>53131609</v>
      </c>
      <c r="OKX1795" s="62">
        <v>53131609</v>
      </c>
      <c r="OKY1795" s="62">
        <v>53131609</v>
      </c>
      <c r="OKZ1795" s="62">
        <v>53131609</v>
      </c>
      <c r="OLA1795" s="62">
        <v>53131609</v>
      </c>
      <c r="OLB1795" s="62">
        <v>53131609</v>
      </c>
      <c r="OLC1795" s="62">
        <v>53131609</v>
      </c>
      <c r="OLD1795" s="62">
        <v>53131609</v>
      </c>
      <c r="OLE1795" s="62">
        <v>53131609</v>
      </c>
      <c r="OLF1795" s="62">
        <v>53131609</v>
      </c>
      <c r="OLG1795" s="62">
        <v>53131609</v>
      </c>
      <c r="OLH1795" s="62">
        <v>53131609</v>
      </c>
      <c r="OLI1795" s="62">
        <v>53131609</v>
      </c>
      <c r="OLJ1795" s="62">
        <v>53131609</v>
      </c>
      <c r="OLK1795" s="62">
        <v>53131609</v>
      </c>
      <c r="OLL1795" s="62">
        <v>53131609</v>
      </c>
      <c r="OLM1795" s="62">
        <v>53131609</v>
      </c>
      <c r="OLN1795" s="62">
        <v>53131609</v>
      </c>
      <c r="OLO1795" s="62">
        <v>53131609</v>
      </c>
      <c r="OLP1795" s="62">
        <v>53131609</v>
      </c>
      <c r="OLQ1795" s="62">
        <v>53131609</v>
      </c>
      <c r="OLR1795" s="62">
        <v>53131609</v>
      </c>
      <c r="OLS1795" s="62">
        <v>53131609</v>
      </c>
      <c r="OLT1795" s="62">
        <v>53131609</v>
      </c>
      <c r="OLU1795" s="62">
        <v>53131609</v>
      </c>
      <c r="OLV1795" s="62">
        <v>53131609</v>
      </c>
      <c r="OLW1795" s="62">
        <v>53131609</v>
      </c>
      <c r="OLX1795" s="62">
        <v>53131609</v>
      </c>
      <c r="OLY1795" s="62">
        <v>53131609</v>
      </c>
      <c r="OLZ1795" s="62">
        <v>53131609</v>
      </c>
      <c r="OMA1795" s="62">
        <v>53131609</v>
      </c>
      <c r="OMB1795" s="62">
        <v>53131609</v>
      </c>
      <c r="OMC1795" s="62">
        <v>53131609</v>
      </c>
      <c r="OMD1795" s="62">
        <v>53131609</v>
      </c>
      <c r="OME1795" s="62">
        <v>53131609</v>
      </c>
      <c r="OMF1795" s="62">
        <v>53131609</v>
      </c>
      <c r="OMG1795" s="62">
        <v>53131609</v>
      </c>
      <c r="OMH1795" s="62">
        <v>53131609</v>
      </c>
      <c r="OMI1795" s="62">
        <v>53131609</v>
      </c>
      <c r="OMJ1795" s="62">
        <v>53131609</v>
      </c>
      <c r="OMK1795" s="62">
        <v>53131609</v>
      </c>
      <c r="OML1795" s="62">
        <v>53131609</v>
      </c>
      <c r="OMM1795" s="62">
        <v>53131609</v>
      </c>
      <c r="OMN1795" s="62">
        <v>53131609</v>
      </c>
      <c r="OMO1795" s="62">
        <v>53131609</v>
      </c>
      <c r="OMP1795" s="62">
        <v>53131609</v>
      </c>
      <c r="OMQ1795" s="62">
        <v>53131609</v>
      </c>
      <c r="OMR1795" s="62">
        <v>53131609</v>
      </c>
      <c r="OMS1795" s="62">
        <v>53131609</v>
      </c>
      <c r="OMT1795" s="62">
        <v>53131609</v>
      </c>
      <c r="OMU1795" s="62">
        <v>53131609</v>
      </c>
      <c r="OMV1795" s="62">
        <v>53131609</v>
      </c>
      <c r="OMW1795" s="62">
        <v>53131609</v>
      </c>
      <c r="OMX1795" s="62">
        <v>53131609</v>
      </c>
      <c r="OMY1795" s="62">
        <v>53131609</v>
      </c>
      <c r="OMZ1795" s="62">
        <v>53131609</v>
      </c>
      <c r="ONA1795" s="62">
        <v>53131609</v>
      </c>
      <c r="ONB1795" s="62">
        <v>53131609</v>
      </c>
      <c r="ONC1795" s="62">
        <v>53131609</v>
      </c>
      <c r="OND1795" s="62">
        <v>53131609</v>
      </c>
      <c r="ONE1795" s="62">
        <v>53131609</v>
      </c>
      <c r="ONF1795" s="62">
        <v>53131609</v>
      </c>
      <c r="ONG1795" s="62">
        <v>53131609</v>
      </c>
      <c r="ONH1795" s="62">
        <v>53131609</v>
      </c>
      <c r="ONI1795" s="62">
        <v>53131609</v>
      </c>
      <c r="ONJ1795" s="62">
        <v>53131609</v>
      </c>
      <c r="ONK1795" s="62">
        <v>53131609</v>
      </c>
      <c r="ONL1795" s="62">
        <v>53131609</v>
      </c>
      <c r="ONM1795" s="62">
        <v>53131609</v>
      </c>
      <c r="ONN1795" s="62">
        <v>53131609</v>
      </c>
      <c r="ONO1795" s="62">
        <v>53131609</v>
      </c>
      <c r="ONP1795" s="62">
        <v>53131609</v>
      </c>
      <c r="ONQ1795" s="62">
        <v>53131609</v>
      </c>
      <c r="ONR1795" s="62">
        <v>53131609</v>
      </c>
      <c r="ONS1795" s="62">
        <v>53131609</v>
      </c>
      <c r="ONT1795" s="62">
        <v>53131609</v>
      </c>
      <c r="ONU1795" s="62">
        <v>53131609</v>
      </c>
      <c r="ONV1795" s="62">
        <v>53131609</v>
      </c>
      <c r="ONW1795" s="62">
        <v>53131609</v>
      </c>
      <c r="ONX1795" s="62">
        <v>53131609</v>
      </c>
      <c r="ONY1795" s="62">
        <v>53131609</v>
      </c>
      <c r="ONZ1795" s="62">
        <v>53131609</v>
      </c>
      <c r="OOA1795" s="62">
        <v>53131609</v>
      </c>
      <c r="OOB1795" s="62">
        <v>53131609</v>
      </c>
      <c r="OOC1795" s="62">
        <v>53131609</v>
      </c>
      <c r="OOD1795" s="62">
        <v>53131609</v>
      </c>
      <c r="OOE1795" s="62">
        <v>53131609</v>
      </c>
      <c r="OOF1795" s="62">
        <v>53131609</v>
      </c>
      <c r="OOG1795" s="62">
        <v>53131609</v>
      </c>
      <c r="OOH1795" s="62">
        <v>53131609</v>
      </c>
      <c r="OOI1795" s="62">
        <v>53131609</v>
      </c>
      <c r="OOJ1795" s="62">
        <v>53131609</v>
      </c>
      <c r="OOK1795" s="62">
        <v>53131609</v>
      </c>
      <c r="OOL1795" s="62">
        <v>53131609</v>
      </c>
      <c r="OOM1795" s="62">
        <v>53131609</v>
      </c>
      <c r="OON1795" s="62">
        <v>53131609</v>
      </c>
      <c r="OOO1795" s="62">
        <v>53131609</v>
      </c>
      <c r="OOP1795" s="62">
        <v>53131609</v>
      </c>
      <c r="OOQ1795" s="62">
        <v>53131609</v>
      </c>
      <c r="OOR1795" s="62">
        <v>53131609</v>
      </c>
      <c r="OOS1795" s="62">
        <v>53131609</v>
      </c>
      <c r="OOT1795" s="62">
        <v>53131609</v>
      </c>
      <c r="OOU1795" s="62">
        <v>53131609</v>
      </c>
      <c r="OOV1795" s="62">
        <v>53131609</v>
      </c>
      <c r="OOW1795" s="62">
        <v>53131609</v>
      </c>
      <c r="OOX1795" s="62">
        <v>53131609</v>
      </c>
      <c r="OOY1795" s="62">
        <v>53131609</v>
      </c>
      <c r="OOZ1795" s="62">
        <v>53131609</v>
      </c>
      <c r="OPA1795" s="62">
        <v>53131609</v>
      </c>
      <c r="OPB1795" s="62">
        <v>53131609</v>
      </c>
      <c r="OPC1795" s="62">
        <v>53131609</v>
      </c>
      <c r="OPD1795" s="62">
        <v>53131609</v>
      </c>
      <c r="OPE1795" s="62">
        <v>53131609</v>
      </c>
      <c r="OPF1795" s="62">
        <v>53131609</v>
      </c>
      <c r="OPG1795" s="62">
        <v>53131609</v>
      </c>
      <c r="OPH1795" s="62">
        <v>53131609</v>
      </c>
      <c r="OPI1795" s="62">
        <v>53131609</v>
      </c>
      <c r="OPJ1795" s="62">
        <v>53131609</v>
      </c>
      <c r="OPK1795" s="62">
        <v>53131609</v>
      </c>
      <c r="OPL1795" s="62">
        <v>53131609</v>
      </c>
      <c r="OPM1795" s="62">
        <v>53131609</v>
      </c>
      <c r="OPN1795" s="62">
        <v>53131609</v>
      </c>
      <c r="OPO1795" s="62">
        <v>53131609</v>
      </c>
      <c r="OPP1795" s="62">
        <v>53131609</v>
      </c>
      <c r="OPQ1795" s="62">
        <v>53131609</v>
      </c>
      <c r="OPR1795" s="62">
        <v>53131609</v>
      </c>
      <c r="OPS1795" s="62">
        <v>53131609</v>
      </c>
      <c r="OPT1795" s="62">
        <v>53131609</v>
      </c>
      <c r="OPU1795" s="62">
        <v>53131609</v>
      </c>
      <c r="OPV1795" s="62">
        <v>53131609</v>
      </c>
      <c r="OPW1795" s="62">
        <v>53131609</v>
      </c>
      <c r="OPX1795" s="62">
        <v>53131609</v>
      </c>
      <c r="OPY1795" s="62">
        <v>53131609</v>
      </c>
      <c r="OPZ1795" s="62">
        <v>53131609</v>
      </c>
      <c r="OQA1795" s="62">
        <v>53131609</v>
      </c>
      <c r="OQB1795" s="62">
        <v>53131609</v>
      </c>
      <c r="OQC1795" s="62">
        <v>53131609</v>
      </c>
      <c r="OQD1795" s="62">
        <v>53131609</v>
      </c>
      <c r="OQE1795" s="62">
        <v>53131609</v>
      </c>
      <c r="OQF1795" s="62">
        <v>53131609</v>
      </c>
      <c r="OQG1795" s="62">
        <v>53131609</v>
      </c>
      <c r="OQH1795" s="62">
        <v>53131609</v>
      </c>
      <c r="OQI1795" s="62">
        <v>53131609</v>
      </c>
      <c r="OQJ1795" s="62">
        <v>53131609</v>
      </c>
      <c r="OQK1795" s="62">
        <v>53131609</v>
      </c>
      <c r="OQL1795" s="62">
        <v>53131609</v>
      </c>
      <c r="OQM1795" s="62">
        <v>53131609</v>
      </c>
      <c r="OQN1795" s="62">
        <v>53131609</v>
      </c>
      <c r="OQO1795" s="62">
        <v>53131609</v>
      </c>
      <c r="OQP1795" s="62">
        <v>53131609</v>
      </c>
      <c r="OQQ1795" s="62">
        <v>53131609</v>
      </c>
      <c r="OQR1795" s="62">
        <v>53131609</v>
      </c>
      <c r="OQS1795" s="62">
        <v>53131609</v>
      </c>
      <c r="OQT1795" s="62">
        <v>53131609</v>
      </c>
      <c r="OQU1795" s="62">
        <v>53131609</v>
      </c>
      <c r="OQV1795" s="62">
        <v>53131609</v>
      </c>
      <c r="OQW1795" s="62">
        <v>53131609</v>
      </c>
      <c r="OQX1795" s="62">
        <v>53131609</v>
      </c>
      <c r="OQY1795" s="62">
        <v>53131609</v>
      </c>
      <c r="OQZ1795" s="62">
        <v>53131609</v>
      </c>
      <c r="ORA1795" s="62">
        <v>53131609</v>
      </c>
      <c r="ORB1795" s="62">
        <v>53131609</v>
      </c>
      <c r="ORC1795" s="62">
        <v>53131609</v>
      </c>
      <c r="ORD1795" s="62">
        <v>53131609</v>
      </c>
      <c r="ORE1795" s="62">
        <v>53131609</v>
      </c>
      <c r="ORF1795" s="62">
        <v>53131609</v>
      </c>
      <c r="ORG1795" s="62">
        <v>53131609</v>
      </c>
      <c r="ORH1795" s="62">
        <v>53131609</v>
      </c>
      <c r="ORI1795" s="62">
        <v>53131609</v>
      </c>
      <c r="ORJ1795" s="62">
        <v>53131609</v>
      </c>
      <c r="ORK1795" s="62">
        <v>53131609</v>
      </c>
      <c r="ORL1795" s="62">
        <v>53131609</v>
      </c>
      <c r="ORM1795" s="62">
        <v>53131609</v>
      </c>
      <c r="ORN1795" s="62">
        <v>53131609</v>
      </c>
      <c r="ORO1795" s="62">
        <v>53131609</v>
      </c>
      <c r="ORP1795" s="62">
        <v>53131609</v>
      </c>
      <c r="ORQ1795" s="62">
        <v>53131609</v>
      </c>
      <c r="ORR1795" s="62">
        <v>53131609</v>
      </c>
      <c r="ORS1795" s="62">
        <v>53131609</v>
      </c>
      <c r="ORT1795" s="62">
        <v>53131609</v>
      </c>
      <c r="ORU1795" s="62">
        <v>53131609</v>
      </c>
      <c r="ORV1795" s="62">
        <v>53131609</v>
      </c>
      <c r="ORW1795" s="62">
        <v>53131609</v>
      </c>
      <c r="ORX1795" s="62">
        <v>53131609</v>
      </c>
      <c r="ORY1795" s="62">
        <v>53131609</v>
      </c>
      <c r="ORZ1795" s="62">
        <v>53131609</v>
      </c>
      <c r="OSA1795" s="62">
        <v>53131609</v>
      </c>
      <c r="OSB1795" s="62">
        <v>53131609</v>
      </c>
      <c r="OSC1795" s="62">
        <v>53131609</v>
      </c>
      <c r="OSD1795" s="62">
        <v>53131609</v>
      </c>
      <c r="OSE1795" s="62">
        <v>53131609</v>
      </c>
      <c r="OSF1795" s="62">
        <v>53131609</v>
      </c>
      <c r="OSG1795" s="62">
        <v>53131609</v>
      </c>
      <c r="OSH1795" s="62">
        <v>53131609</v>
      </c>
      <c r="OSI1795" s="62">
        <v>53131609</v>
      </c>
      <c r="OSJ1795" s="62">
        <v>53131609</v>
      </c>
      <c r="OSK1795" s="62">
        <v>53131609</v>
      </c>
      <c r="OSL1795" s="62">
        <v>53131609</v>
      </c>
      <c r="OSM1795" s="62">
        <v>53131609</v>
      </c>
      <c r="OSN1795" s="62">
        <v>53131609</v>
      </c>
      <c r="OSO1795" s="62">
        <v>53131609</v>
      </c>
      <c r="OSP1795" s="62">
        <v>53131609</v>
      </c>
      <c r="OSQ1795" s="62">
        <v>53131609</v>
      </c>
      <c r="OSR1795" s="62">
        <v>53131609</v>
      </c>
      <c r="OSS1795" s="62">
        <v>53131609</v>
      </c>
      <c r="OST1795" s="62">
        <v>53131609</v>
      </c>
      <c r="OSU1795" s="62">
        <v>53131609</v>
      </c>
      <c r="OSV1795" s="62">
        <v>53131609</v>
      </c>
      <c r="OSW1795" s="62">
        <v>53131609</v>
      </c>
      <c r="OSX1795" s="62">
        <v>53131609</v>
      </c>
      <c r="OSY1795" s="62">
        <v>53131609</v>
      </c>
      <c r="OSZ1795" s="62">
        <v>53131609</v>
      </c>
      <c r="OTA1795" s="62">
        <v>53131609</v>
      </c>
      <c r="OTB1795" s="62">
        <v>53131609</v>
      </c>
      <c r="OTC1795" s="62">
        <v>53131609</v>
      </c>
      <c r="OTD1795" s="62">
        <v>53131609</v>
      </c>
      <c r="OTE1795" s="62">
        <v>53131609</v>
      </c>
      <c r="OTF1795" s="62">
        <v>53131609</v>
      </c>
      <c r="OTG1795" s="62">
        <v>53131609</v>
      </c>
      <c r="OTH1795" s="62">
        <v>53131609</v>
      </c>
      <c r="OTI1795" s="62">
        <v>53131609</v>
      </c>
      <c r="OTJ1795" s="62">
        <v>53131609</v>
      </c>
      <c r="OTK1795" s="62">
        <v>53131609</v>
      </c>
      <c r="OTL1795" s="62">
        <v>53131609</v>
      </c>
      <c r="OTM1795" s="62">
        <v>53131609</v>
      </c>
      <c r="OTN1795" s="62">
        <v>53131609</v>
      </c>
      <c r="OTO1795" s="62">
        <v>53131609</v>
      </c>
      <c r="OTP1795" s="62">
        <v>53131609</v>
      </c>
      <c r="OTQ1795" s="62">
        <v>53131609</v>
      </c>
      <c r="OTR1795" s="62">
        <v>53131609</v>
      </c>
      <c r="OTS1795" s="62">
        <v>53131609</v>
      </c>
      <c r="OTT1795" s="62">
        <v>53131609</v>
      </c>
      <c r="OTU1795" s="62">
        <v>53131609</v>
      </c>
      <c r="OTV1795" s="62">
        <v>53131609</v>
      </c>
      <c r="OTW1795" s="62">
        <v>53131609</v>
      </c>
      <c r="OTX1795" s="62">
        <v>53131609</v>
      </c>
      <c r="OTY1795" s="62">
        <v>53131609</v>
      </c>
      <c r="OTZ1795" s="62">
        <v>53131609</v>
      </c>
      <c r="OUA1795" s="62">
        <v>53131609</v>
      </c>
      <c r="OUB1795" s="62">
        <v>53131609</v>
      </c>
      <c r="OUC1795" s="62">
        <v>53131609</v>
      </c>
      <c r="OUD1795" s="62">
        <v>53131609</v>
      </c>
      <c r="OUE1795" s="62">
        <v>53131609</v>
      </c>
      <c r="OUF1795" s="62">
        <v>53131609</v>
      </c>
      <c r="OUG1795" s="62">
        <v>53131609</v>
      </c>
      <c r="OUH1795" s="62">
        <v>53131609</v>
      </c>
      <c r="OUI1795" s="62">
        <v>53131609</v>
      </c>
      <c r="OUJ1795" s="62">
        <v>53131609</v>
      </c>
      <c r="OUK1795" s="62">
        <v>53131609</v>
      </c>
      <c r="OUL1795" s="62">
        <v>53131609</v>
      </c>
      <c r="OUM1795" s="62">
        <v>53131609</v>
      </c>
      <c r="OUN1795" s="62">
        <v>53131609</v>
      </c>
      <c r="OUO1795" s="62">
        <v>53131609</v>
      </c>
      <c r="OUP1795" s="62">
        <v>53131609</v>
      </c>
      <c r="OUQ1795" s="62">
        <v>53131609</v>
      </c>
      <c r="OUR1795" s="62">
        <v>53131609</v>
      </c>
      <c r="OUS1795" s="62">
        <v>53131609</v>
      </c>
      <c r="OUT1795" s="62">
        <v>53131609</v>
      </c>
      <c r="OUU1795" s="62">
        <v>53131609</v>
      </c>
      <c r="OUV1795" s="62">
        <v>53131609</v>
      </c>
      <c r="OUW1795" s="62">
        <v>53131609</v>
      </c>
      <c r="OUX1795" s="62">
        <v>53131609</v>
      </c>
      <c r="OUY1795" s="62">
        <v>53131609</v>
      </c>
      <c r="OUZ1795" s="62">
        <v>53131609</v>
      </c>
      <c r="OVA1795" s="62">
        <v>53131609</v>
      </c>
      <c r="OVB1795" s="62">
        <v>53131609</v>
      </c>
      <c r="OVC1795" s="62">
        <v>53131609</v>
      </c>
      <c r="OVD1795" s="62">
        <v>53131609</v>
      </c>
      <c r="OVE1795" s="62">
        <v>53131609</v>
      </c>
      <c r="OVF1795" s="62">
        <v>53131609</v>
      </c>
      <c r="OVG1795" s="62">
        <v>53131609</v>
      </c>
      <c r="OVH1795" s="62">
        <v>53131609</v>
      </c>
      <c r="OVI1795" s="62">
        <v>53131609</v>
      </c>
      <c r="OVJ1795" s="62">
        <v>53131609</v>
      </c>
      <c r="OVK1795" s="62">
        <v>53131609</v>
      </c>
      <c r="OVL1795" s="62">
        <v>53131609</v>
      </c>
      <c r="OVM1795" s="62">
        <v>53131609</v>
      </c>
      <c r="OVN1795" s="62">
        <v>53131609</v>
      </c>
      <c r="OVO1795" s="62">
        <v>53131609</v>
      </c>
      <c r="OVP1795" s="62">
        <v>53131609</v>
      </c>
      <c r="OVQ1795" s="62">
        <v>53131609</v>
      </c>
      <c r="OVR1795" s="62">
        <v>53131609</v>
      </c>
      <c r="OVS1795" s="62">
        <v>53131609</v>
      </c>
      <c r="OVT1795" s="62">
        <v>53131609</v>
      </c>
      <c r="OVU1795" s="62">
        <v>53131609</v>
      </c>
      <c r="OVV1795" s="62">
        <v>53131609</v>
      </c>
      <c r="OVW1795" s="62">
        <v>53131609</v>
      </c>
      <c r="OVX1795" s="62">
        <v>53131609</v>
      </c>
      <c r="OVY1795" s="62">
        <v>53131609</v>
      </c>
      <c r="OVZ1795" s="62">
        <v>53131609</v>
      </c>
      <c r="OWA1795" s="62">
        <v>53131609</v>
      </c>
      <c r="OWB1795" s="62">
        <v>53131609</v>
      </c>
      <c r="OWC1795" s="62">
        <v>53131609</v>
      </c>
      <c r="OWD1795" s="62">
        <v>53131609</v>
      </c>
      <c r="OWE1795" s="62">
        <v>53131609</v>
      </c>
      <c r="OWF1795" s="62">
        <v>53131609</v>
      </c>
      <c r="OWG1795" s="62">
        <v>53131609</v>
      </c>
      <c r="OWH1795" s="62">
        <v>53131609</v>
      </c>
      <c r="OWI1795" s="62">
        <v>53131609</v>
      </c>
      <c r="OWJ1795" s="62">
        <v>53131609</v>
      </c>
      <c r="OWK1795" s="62">
        <v>53131609</v>
      </c>
      <c r="OWL1795" s="62">
        <v>53131609</v>
      </c>
      <c r="OWM1795" s="62">
        <v>53131609</v>
      </c>
      <c r="OWN1795" s="62">
        <v>53131609</v>
      </c>
      <c r="OWO1795" s="62">
        <v>53131609</v>
      </c>
      <c r="OWP1795" s="62">
        <v>53131609</v>
      </c>
      <c r="OWQ1795" s="62">
        <v>53131609</v>
      </c>
      <c r="OWR1795" s="62">
        <v>53131609</v>
      </c>
      <c r="OWS1795" s="62">
        <v>53131609</v>
      </c>
      <c r="OWT1795" s="62">
        <v>53131609</v>
      </c>
      <c r="OWU1795" s="62">
        <v>53131609</v>
      </c>
      <c r="OWV1795" s="62">
        <v>53131609</v>
      </c>
      <c r="OWW1795" s="62">
        <v>53131609</v>
      </c>
      <c r="OWX1795" s="62">
        <v>53131609</v>
      </c>
      <c r="OWY1795" s="62">
        <v>53131609</v>
      </c>
      <c r="OWZ1795" s="62">
        <v>53131609</v>
      </c>
      <c r="OXA1795" s="62">
        <v>53131609</v>
      </c>
      <c r="OXB1795" s="62">
        <v>53131609</v>
      </c>
      <c r="OXC1795" s="62">
        <v>53131609</v>
      </c>
      <c r="OXD1795" s="62">
        <v>53131609</v>
      </c>
      <c r="OXE1795" s="62">
        <v>53131609</v>
      </c>
      <c r="OXF1795" s="62">
        <v>53131609</v>
      </c>
      <c r="OXG1795" s="62">
        <v>53131609</v>
      </c>
      <c r="OXH1795" s="62">
        <v>53131609</v>
      </c>
      <c r="OXI1795" s="62">
        <v>53131609</v>
      </c>
      <c r="OXJ1795" s="62">
        <v>53131609</v>
      </c>
      <c r="OXK1795" s="62">
        <v>53131609</v>
      </c>
      <c r="OXL1795" s="62">
        <v>53131609</v>
      </c>
      <c r="OXM1795" s="62">
        <v>53131609</v>
      </c>
      <c r="OXN1795" s="62">
        <v>53131609</v>
      </c>
      <c r="OXO1795" s="62">
        <v>53131609</v>
      </c>
      <c r="OXP1795" s="62">
        <v>53131609</v>
      </c>
      <c r="OXQ1795" s="62">
        <v>53131609</v>
      </c>
      <c r="OXR1795" s="62">
        <v>53131609</v>
      </c>
      <c r="OXS1795" s="62">
        <v>53131609</v>
      </c>
      <c r="OXT1795" s="62">
        <v>53131609</v>
      </c>
      <c r="OXU1795" s="62">
        <v>53131609</v>
      </c>
      <c r="OXV1795" s="62">
        <v>53131609</v>
      </c>
      <c r="OXW1795" s="62">
        <v>53131609</v>
      </c>
      <c r="OXX1795" s="62">
        <v>53131609</v>
      </c>
      <c r="OXY1795" s="62">
        <v>53131609</v>
      </c>
      <c r="OXZ1795" s="62">
        <v>53131609</v>
      </c>
      <c r="OYA1795" s="62">
        <v>53131609</v>
      </c>
      <c r="OYB1795" s="62">
        <v>53131609</v>
      </c>
      <c r="OYC1795" s="62">
        <v>53131609</v>
      </c>
      <c r="OYD1795" s="62">
        <v>53131609</v>
      </c>
      <c r="OYE1795" s="62">
        <v>53131609</v>
      </c>
      <c r="OYF1795" s="62">
        <v>53131609</v>
      </c>
      <c r="OYG1795" s="62">
        <v>53131609</v>
      </c>
      <c r="OYH1795" s="62">
        <v>53131609</v>
      </c>
      <c r="OYI1795" s="62">
        <v>53131609</v>
      </c>
      <c r="OYJ1795" s="62">
        <v>53131609</v>
      </c>
      <c r="OYK1795" s="62">
        <v>53131609</v>
      </c>
      <c r="OYL1795" s="62">
        <v>53131609</v>
      </c>
      <c r="OYM1795" s="62">
        <v>53131609</v>
      </c>
      <c r="OYN1795" s="62">
        <v>53131609</v>
      </c>
      <c r="OYO1795" s="62">
        <v>53131609</v>
      </c>
      <c r="OYP1795" s="62">
        <v>53131609</v>
      </c>
      <c r="OYQ1795" s="62">
        <v>53131609</v>
      </c>
      <c r="OYR1795" s="62">
        <v>53131609</v>
      </c>
      <c r="OYS1795" s="62">
        <v>53131609</v>
      </c>
      <c r="OYT1795" s="62">
        <v>53131609</v>
      </c>
      <c r="OYU1795" s="62">
        <v>53131609</v>
      </c>
      <c r="OYV1795" s="62">
        <v>53131609</v>
      </c>
      <c r="OYW1795" s="62">
        <v>53131609</v>
      </c>
      <c r="OYX1795" s="62">
        <v>53131609</v>
      </c>
      <c r="OYY1795" s="62">
        <v>53131609</v>
      </c>
      <c r="OYZ1795" s="62">
        <v>53131609</v>
      </c>
      <c r="OZA1795" s="62">
        <v>53131609</v>
      </c>
      <c r="OZB1795" s="62">
        <v>53131609</v>
      </c>
      <c r="OZC1795" s="62">
        <v>53131609</v>
      </c>
      <c r="OZD1795" s="62">
        <v>53131609</v>
      </c>
      <c r="OZE1795" s="62">
        <v>53131609</v>
      </c>
      <c r="OZF1795" s="62">
        <v>53131609</v>
      </c>
      <c r="OZG1795" s="62">
        <v>53131609</v>
      </c>
      <c r="OZH1795" s="62">
        <v>53131609</v>
      </c>
      <c r="OZI1795" s="62">
        <v>53131609</v>
      </c>
      <c r="OZJ1795" s="62">
        <v>53131609</v>
      </c>
      <c r="OZK1795" s="62">
        <v>53131609</v>
      </c>
      <c r="OZL1795" s="62">
        <v>53131609</v>
      </c>
      <c r="OZM1795" s="62">
        <v>53131609</v>
      </c>
      <c r="OZN1795" s="62">
        <v>53131609</v>
      </c>
      <c r="OZO1795" s="62">
        <v>53131609</v>
      </c>
      <c r="OZP1795" s="62">
        <v>53131609</v>
      </c>
      <c r="OZQ1795" s="62">
        <v>53131609</v>
      </c>
      <c r="OZR1795" s="62">
        <v>53131609</v>
      </c>
      <c r="OZS1795" s="62">
        <v>53131609</v>
      </c>
      <c r="OZT1795" s="62">
        <v>53131609</v>
      </c>
      <c r="OZU1795" s="62">
        <v>53131609</v>
      </c>
      <c r="OZV1795" s="62">
        <v>53131609</v>
      </c>
      <c r="OZW1795" s="62">
        <v>53131609</v>
      </c>
      <c r="OZX1795" s="62">
        <v>53131609</v>
      </c>
      <c r="OZY1795" s="62">
        <v>53131609</v>
      </c>
      <c r="OZZ1795" s="62">
        <v>53131609</v>
      </c>
      <c r="PAA1795" s="62">
        <v>53131609</v>
      </c>
      <c r="PAB1795" s="62">
        <v>53131609</v>
      </c>
      <c r="PAC1795" s="62">
        <v>53131609</v>
      </c>
      <c r="PAD1795" s="62">
        <v>53131609</v>
      </c>
      <c r="PAE1795" s="62">
        <v>53131609</v>
      </c>
      <c r="PAF1795" s="62">
        <v>53131609</v>
      </c>
      <c r="PAG1795" s="62">
        <v>53131609</v>
      </c>
      <c r="PAH1795" s="62">
        <v>53131609</v>
      </c>
      <c r="PAI1795" s="62">
        <v>53131609</v>
      </c>
      <c r="PAJ1795" s="62">
        <v>53131609</v>
      </c>
      <c r="PAK1795" s="62">
        <v>53131609</v>
      </c>
      <c r="PAL1795" s="62">
        <v>53131609</v>
      </c>
      <c r="PAM1795" s="62">
        <v>53131609</v>
      </c>
      <c r="PAN1795" s="62">
        <v>53131609</v>
      </c>
      <c r="PAO1795" s="62">
        <v>53131609</v>
      </c>
      <c r="PAP1795" s="62">
        <v>53131609</v>
      </c>
      <c r="PAQ1795" s="62">
        <v>53131609</v>
      </c>
      <c r="PAR1795" s="62">
        <v>53131609</v>
      </c>
      <c r="PAS1795" s="62">
        <v>53131609</v>
      </c>
      <c r="PAT1795" s="62">
        <v>53131609</v>
      </c>
      <c r="PAU1795" s="62">
        <v>53131609</v>
      </c>
      <c r="PAV1795" s="62">
        <v>53131609</v>
      </c>
      <c r="PAW1795" s="62">
        <v>53131609</v>
      </c>
      <c r="PAX1795" s="62">
        <v>53131609</v>
      </c>
      <c r="PAY1795" s="62">
        <v>53131609</v>
      </c>
      <c r="PAZ1795" s="62">
        <v>53131609</v>
      </c>
      <c r="PBA1795" s="62">
        <v>53131609</v>
      </c>
      <c r="PBB1795" s="62">
        <v>53131609</v>
      </c>
      <c r="PBC1795" s="62">
        <v>53131609</v>
      </c>
      <c r="PBD1795" s="62">
        <v>53131609</v>
      </c>
      <c r="PBE1795" s="62">
        <v>53131609</v>
      </c>
      <c r="PBF1795" s="62">
        <v>53131609</v>
      </c>
      <c r="PBG1795" s="62">
        <v>53131609</v>
      </c>
      <c r="PBH1795" s="62">
        <v>53131609</v>
      </c>
      <c r="PBI1795" s="62">
        <v>53131609</v>
      </c>
      <c r="PBJ1795" s="62">
        <v>53131609</v>
      </c>
      <c r="PBK1795" s="62">
        <v>53131609</v>
      </c>
      <c r="PBL1795" s="62">
        <v>53131609</v>
      </c>
      <c r="PBM1795" s="62">
        <v>53131609</v>
      </c>
      <c r="PBN1795" s="62">
        <v>53131609</v>
      </c>
      <c r="PBO1795" s="62">
        <v>53131609</v>
      </c>
      <c r="PBP1795" s="62">
        <v>53131609</v>
      </c>
      <c r="PBQ1795" s="62">
        <v>53131609</v>
      </c>
      <c r="PBR1795" s="62">
        <v>53131609</v>
      </c>
      <c r="PBS1795" s="62">
        <v>53131609</v>
      </c>
      <c r="PBT1795" s="62">
        <v>53131609</v>
      </c>
      <c r="PBU1795" s="62">
        <v>53131609</v>
      </c>
      <c r="PBV1795" s="62">
        <v>53131609</v>
      </c>
      <c r="PBW1795" s="62">
        <v>53131609</v>
      </c>
      <c r="PBX1795" s="62">
        <v>53131609</v>
      </c>
      <c r="PBY1795" s="62">
        <v>53131609</v>
      </c>
      <c r="PBZ1795" s="62">
        <v>53131609</v>
      </c>
      <c r="PCA1795" s="62">
        <v>53131609</v>
      </c>
      <c r="PCB1795" s="62">
        <v>53131609</v>
      </c>
      <c r="PCC1795" s="62">
        <v>53131609</v>
      </c>
      <c r="PCD1795" s="62">
        <v>53131609</v>
      </c>
      <c r="PCE1795" s="62">
        <v>53131609</v>
      </c>
      <c r="PCF1795" s="62">
        <v>53131609</v>
      </c>
      <c r="PCG1795" s="62">
        <v>53131609</v>
      </c>
      <c r="PCH1795" s="62">
        <v>53131609</v>
      </c>
      <c r="PCI1795" s="62">
        <v>53131609</v>
      </c>
      <c r="PCJ1795" s="62">
        <v>53131609</v>
      </c>
      <c r="PCK1795" s="62">
        <v>53131609</v>
      </c>
      <c r="PCL1795" s="62">
        <v>53131609</v>
      </c>
      <c r="PCM1795" s="62">
        <v>53131609</v>
      </c>
      <c r="PCN1795" s="62">
        <v>53131609</v>
      </c>
      <c r="PCO1795" s="62">
        <v>53131609</v>
      </c>
      <c r="PCP1795" s="62">
        <v>53131609</v>
      </c>
      <c r="PCQ1795" s="62">
        <v>53131609</v>
      </c>
      <c r="PCR1795" s="62">
        <v>53131609</v>
      </c>
      <c r="PCS1795" s="62">
        <v>53131609</v>
      </c>
      <c r="PCT1795" s="62">
        <v>53131609</v>
      </c>
      <c r="PCU1795" s="62">
        <v>53131609</v>
      </c>
      <c r="PCV1795" s="62">
        <v>53131609</v>
      </c>
      <c r="PCW1795" s="62">
        <v>53131609</v>
      </c>
      <c r="PCX1795" s="62">
        <v>53131609</v>
      </c>
      <c r="PCY1795" s="62">
        <v>53131609</v>
      </c>
      <c r="PCZ1795" s="62">
        <v>53131609</v>
      </c>
      <c r="PDA1795" s="62">
        <v>53131609</v>
      </c>
      <c r="PDB1795" s="62">
        <v>53131609</v>
      </c>
      <c r="PDC1795" s="62">
        <v>53131609</v>
      </c>
      <c r="PDD1795" s="62">
        <v>53131609</v>
      </c>
      <c r="PDE1795" s="62">
        <v>53131609</v>
      </c>
      <c r="PDF1795" s="62">
        <v>53131609</v>
      </c>
      <c r="PDG1795" s="62">
        <v>53131609</v>
      </c>
      <c r="PDH1795" s="62">
        <v>53131609</v>
      </c>
      <c r="PDI1795" s="62">
        <v>53131609</v>
      </c>
      <c r="PDJ1795" s="62">
        <v>53131609</v>
      </c>
      <c r="PDK1795" s="62">
        <v>53131609</v>
      </c>
      <c r="PDL1795" s="62">
        <v>53131609</v>
      </c>
      <c r="PDM1795" s="62">
        <v>53131609</v>
      </c>
      <c r="PDN1795" s="62">
        <v>53131609</v>
      </c>
      <c r="PDO1795" s="62">
        <v>53131609</v>
      </c>
      <c r="PDP1795" s="62">
        <v>53131609</v>
      </c>
      <c r="PDQ1795" s="62">
        <v>53131609</v>
      </c>
      <c r="PDR1795" s="62">
        <v>53131609</v>
      </c>
      <c r="PDS1795" s="62">
        <v>53131609</v>
      </c>
      <c r="PDT1795" s="62">
        <v>53131609</v>
      </c>
      <c r="PDU1795" s="62">
        <v>53131609</v>
      </c>
      <c r="PDV1795" s="62">
        <v>53131609</v>
      </c>
      <c r="PDW1795" s="62">
        <v>53131609</v>
      </c>
      <c r="PDX1795" s="62">
        <v>53131609</v>
      </c>
      <c r="PDY1795" s="62">
        <v>53131609</v>
      </c>
      <c r="PDZ1795" s="62">
        <v>53131609</v>
      </c>
      <c r="PEA1795" s="62">
        <v>53131609</v>
      </c>
      <c r="PEB1795" s="62">
        <v>53131609</v>
      </c>
      <c r="PEC1795" s="62">
        <v>53131609</v>
      </c>
      <c r="PED1795" s="62">
        <v>53131609</v>
      </c>
      <c r="PEE1795" s="62">
        <v>53131609</v>
      </c>
      <c r="PEF1795" s="62">
        <v>53131609</v>
      </c>
      <c r="PEG1795" s="62">
        <v>53131609</v>
      </c>
      <c r="PEH1795" s="62">
        <v>53131609</v>
      </c>
      <c r="PEI1795" s="62">
        <v>53131609</v>
      </c>
      <c r="PEJ1795" s="62">
        <v>53131609</v>
      </c>
      <c r="PEK1795" s="62">
        <v>53131609</v>
      </c>
      <c r="PEL1795" s="62">
        <v>53131609</v>
      </c>
      <c r="PEM1795" s="62">
        <v>53131609</v>
      </c>
      <c r="PEN1795" s="62">
        <v>53131609</v>
      </c>
      <c r="PEO1795" s="62">
        <v>53131609</v>
      </c>
      <c r="PEP1795" s="62">
        <v>53131609</v>
      </c>
      <c r="PEQ1795" s="62">
        <v>53131609</v>
      </c>
      <c r="PER1795" s="62">
        <v>53131609</v>
      </c>
      <c r="PES1795" s="62">
        <v>53131609</v>
      </c>
      <c r="PET1795" s="62">
        <v>53131609</v>
      </c>
      <c r="PEU1795" s="62">
        <v>53131609</v>
      </c>
      <c r="PEV1795" s="62">
        <v>53131609</v>
      </c>
      <c r="PEW1795" s="62">
        <v>53131609</v>
      </c>
      <c r="PEX1795" s="62">
        <v>53131609</v>
      </c>
      <c r="PEY1795" s="62">
        <v>53131609</v>
      </c>
      <c r="PEZ1795" s="62">
        <v>53131609</v>
      </c>
      <c r="PFA1795" s="62">
        <v>53131609</v>
      </c>
      <c r="PFB1795" s="62">
        <v>53131609</v>
      </c>
      <c r="PFC1795" s="62">
        <v>53131609</v>
      </c>
      <c r="PFD1795" s="62">
        <v>53131609</v>
      </c>
      <c r="PFE1795" s="62">
        <v>53131609</v>
      </c>
      <c r="PFF1795" s="62">
        <v>53131609</v>
      </c>
      <c r="PFG1795" s="62">
        <v>53131609</v>
      </c>
      <c r="PFH1795" s="62">
        <v>53131609</v>
      </c>
      <c r="PFI1795" s="62">
        <v>53131609</v>
      </c>
      <c r="PFJ1795" s="62">
        <v>53131609</v>
      </c>
      <c r="PFK1795" s="62">
        <v>53131609</v>
      </c>
      <c r="PFL1795" s="62">
        <v>53131609</v>
      </c>
      <c r="PFM1795" s="62">
        <v>53131609</v>
      </c>
      <c r="PFN1795" s="62">
        <v>53131609</v>
      </c>
      <c r="PFO1795" s="62">
        <v>53131609</v>
      </c>
      <c r="PFP1795" s="62">
        <v>53131609</v>
      </c>
      <c r="PFQ1795" s="62">
        <v>53131609</v>
      </c>
      <c r="PFR1795" s="62">
        <v>53131609</v>
      </c>
      <c r="PFS1795" s="62">
        <v>53131609</v>
      </c>
      <c r="PFT1795" s="62">
        <v>53131609</v>
      </c>
      <c r="PFU1795" s="62">
        <v>53131609</v>
      </c>
      <c r="PFV1795" s="62">
        <v>53131609</v>
      </c>
      <c r="PFW1795" s="62">
        <v>53131609</v>
      </c>
      <c r="PFX1795" s="62">
        <v>53131609</v>
      </c>
      <c r="PFY1795" s="62">
        <v>53131609</v>
      </c>
      <c r="PFZ1795" s="62">
        <v>53131609</v>
      </c>
      <c r="PGA1795" s="62">
        <v>53131609</v>
      </c>
      <c r="PGB1795" s="62">
        <v>53131609</v>
      </c>
      <c r="PGC1795" s="62">
        <v>53131609</v>
      </c>
      <c r="PGD1795" s="62">
        <v>53131609</v>
      </c>
      <c r="PGE1795" s="62">
        <v>53131609</v>
      </c>
      <c r="PGF1795" s="62">
        <v>53131609</v>
      </c>
      <c r="PGG1795" s="62">
        <v>53131609</v>
      </c>
      <c r="PGH1795" s="62">
        <v>53131609</v>
      </c>
      <c r="PGI1795" s="62">
        <v>53131609</v>
      </c>
      <c r="PGJ1795" s="62">
        <v>53131609</v>
      </c>
      <c r="PGK1795" s="62">
        <v>53131609</v>
      </c>
      <c r="PGL1795" s="62">
        <v>53131609</v>
      </c>
      <c r="PGM1795" s="62">
        <v>53131609</v>
      </c>
      <c r="PGN1795" s="62">
        <v>53131609</v>
      </c>
      <c r="PGO1795" s="62">
        <v>53131609</v>
      </c>
      <c r="PGP1795" s="62">
        <v>53131609</v>
      </c>
      <c r="PGQ1795" s="62">
        <v>53131609</v>
      </c>
      <c r="PGR1795" s="62">
        <v>53131609</v>
      </c>
      <c r="PGS1795" s="62">
        <v>53131609</v>
      </c>
      <c r="PGT1795" s="62">
        <v>53131609</v>
      </c>
      <c r="PGU1795" s="62">
        <v>53131609</v>
      </c>
      <c r="PGV1795" s="62">
        <v>53131609</v>
      </c>
      <c r="PGW1795" s="62">
        <v>53131609</v>
      </c>
      <c r="PGX1795" s="62">
        <v>53131609</v>
      </c>
      <c r="PGY1795" s="62">
        <v>53131609</v>
      </c>
      <c r="PGZ1795" s="62">
        <v>53131609</v>
      </c>
      <c r="PHA1795" s="62">
        <v>53131609</v>
      </c>
      <c r="PHB1795" s="62">
        <v>53131609</v>
      </c>
      <c r="PHC1795" s="62">
        <v>53131609</v>
      </c>
      <c r="PHD1795" s="62">
        <v>53131609</v>
      </c>
      <c r="PHE1795" s="62">
        <v>53131609</v>
      </c>
      <c r="PHF1795" s="62">
        <v>53131609</v>
      </c>
      <c r="PHG1795" s="62">
        <v>53131609</v>
      </c>
      <c r="PHH1795" s="62">
        <v>53131609</v>
      </c>
      <c r="PHI1795" s="62">
        <v>53131609</v>
      </c>
      <c r="PHJ1795" s="62">
        <v>53131609</v>
      </c>
      <c r="PHK1795" s="62">
        <v>53131609</v>
      </c>
      <c r="PHL1795" s="62">
        <v>53131609</v>
      </c>
      <c r="PHM1795" s="62">
        <v>53131609</v>
      </c>
      <c r="PHN1795" s="62">
        <v>53131609</v>
      </c>
      <c r="PHO1795" s="62">
        <v>53131609</v>
      </c>
      <c r="PHP1795" s="62">
        <v>53131609</v>
      </c>
      <c r="PHQ1795" s="62">
        <v>53131609</v>
      </c>
      <c r="PHR1795" s="62">
        <v>53131609</v>
      </c>
      <c r="PHS1795" s="62">
        <v>53131609</v>
      </c>
      <c r="PHT1795" s="62">
        <v>53131609</v>
      </c>
      <c r="PHU1795" s="62">
        <v>53131609</v>
      </c>
      <c r="PHV1795" s="62">
        <v>53131609</v>
      </c>
      <c r="PHW1795" s="62">
        <v>53131609</v>
      </c>
      <c r="PHX1795" s="62">
        <v>53131609</v>
      </c>
      <c r="PHY1795" s="62">
        <v>53131609</v>
      </c>
      <c r="PHZ1795" s="62">
        <v>53131609</v>
      </c>
      <c r="PIA1795" s="62">
        <v>53131609</v>
      </c>
      <c r="PIB1795" s="62">
        <v>53131609</v>
      </c>
      <c r="PIC1795" s="62">
        <v>53131609</v>
      </c>
      <c r="PID1795" s="62">
        <v>53131609</v>
      </c>
      <c r="PIE1795" s="62">
        <v>53131609</v>
      </c>
      <c r="PIF1795" s="62">
        <v>53131609</v>
      </c>
      <c r="PIG1795" s="62">
        <v>53131609</v>
      </c>
      <c r="PIH1795" s="62">
        <v>53131609</v>
      </c>
      <c r="PII1795" s="62">
        <v>53131609</v>
      </c>
      <c r="PIJ1795" s="62">
        <v>53131609</v>
      </c>
      <c r="PIK1795" s="62">
        <v>53131609</v>
      </c>
      <c r="PIL1795" s="62">
        <v>53131609</v>
      </c>
      <c r="PIM1795" s="62">
        <v>53131609</v>
      </c>
      <c r="PIN1795" s="62">
        <v>53131609</v>
      </c>
      <c r="PIO1795" s="62">
        <v>53131609</v>
      </c>
      <c r="PIP1795" s="62">
        <v>53131609</v>
      </c>
      <c r="PIQ1795" s="62">
        <v>53131609</v>
      </c>
      <c r="PIR1795" s="62">
        <v>53131609</v>
      </c>
      <c r="PIS1795" s="62">
        <v>53131609</v>
      </c>
      <c r="PIT1795" s="62">
        <v>53131609</v>
      </c>
      <c r="PIU1795" s="62">
        <v>53131609</v>
      </c>
      <c r="PIV1795" s="62">
        <v>53131609</v>
      </c>
      <c r="PIW1795" s="62">
        <v>53131609</v>
      </c>
      <c r="PIX1795" s="62">
        <v>53131609</v>
      </c>
      <c r="PIY1795" s="62">
        <v>53131609</v>
      </c>
      <c r="PIZ1795" s="62">
        <v>53131609</v>
      </c>
      <c r="PJA1795" s="62">
        <v>53131609</v>
      </c>
      <c r="PJB1795" s="62">
        <v>53131609</v>
      </c>
      <c r="PJC1795" s="62">
        <v>53131609</v>
      </c>
      <c r="PJD1795" s="62">
        <v>53131609</v>
      </c>
      <c r="PJE1795" s="62">
        <v>53131609</v>
      </c>
      <c r="PJF1795" s="62">
        <v>53131609</v>
      </c>
      <c r="PJG1795" s="62">
        <v>53131609</v>
      </c>
      <c r="PJH1795" s="62">
        <v>53131609</v>
      </c>
      <c r="PJI1795" s="62">
        <v>53131609</v>
      </c>
      <c r="PJJ1795" s="62">
        <v>53131609</v>
      </c>
      <c r="PJK1795" s="62">
        <v>53131609</v>
      </c>
      <c r="PJL1795" s="62">
        <v>53131609</v>
      </c>
      <c r="PJM1795" s="62">
        <v>53131609</v>
      </c>
      <c r="PJN1795" s="62">
        <v>53131609</v>
      </c>
      <c r="PJO1795" s="62">
        <v>53131609</v>
      </c>
      <c r="PJP1795" s="62">
        <v>53131609</v>
      </c>
      <c r="PJQ1795" s="62">
        <v>53131609</v>
      </c>
      <c r="PJR1795" s="62">
        <v>53131609</v>
      </c>
      <c r="PJS1795" s="62">
        <v>53131609</v>
      </c>
      <c r="PJT1795" s="62">
        <v>53131609</v>
      </c>
      <c r="PJU1795" s="62">
        <v>53131609</v>
      </c>
      <c r="PJV1795" s="62">
        <v>53131609</v>
      </c>
      <c r="PJW1795" s="62">
        <v>53131609</v>
      </c>
      <c r="PJX1795" s="62">
        <v>53131609</v>
      </c>
      <c r="PJY1795" s="62">
        <v>53131609</v>
      </c>
      <c r="PJZ1795" s="62">
        <v>53131609</v>
      </c>
      <c r="PKA1795" s="62">
        <v>53131609</v>
      </c>
      <c r="PKB1795" s="62">
        <v>53131609</v>
      </c>
      <c r="PKC1795" s="62">
        <v>53131609</v>
      </c>
      <c r="PKD1795" s="62">
        <v>53131609</v>
      </c>
      <c r="PKE1795" s="62">
        <v>53131609</v>
      </c>
      <c r="PKF1795" s="62">
        <v>53131609</v>
      </c>
      <c r="PKG1795" s="62">
        <v>53131609</v>
      </c>
      <c r="PKH1795" s="62">
        <v>53131609</v>
      </c>
      <c r="PKI1795" s="62">
        <v>53131609</v>
      </c>
      <c r="PKJ1795" s="62">
        <v>53131609</v>
      </c>
      <c r="PKK1795" s="62">
        <v>53131609</v>
      </c>
      <c r="PKL1795" s="62">
        <v>53131609</v>
      </c>
      <c r="PKM1795" s="62">
        <v>53131609</v>
      </c>
      <c r="PKN1795" s="62">
        <v>53131609</v>
      </c>
      <c r="PKO1795" s="62">
        <v>53131609</v>
      </c>
      <c r="PKP1795" s="62">
        <v>53131609</v>
      </c>
      <c r="PKQ1795" s="62">
        <v>53131609</v>
      </c>
      <c r="PKR1795" s="62">
        <v>53131609</v>
      </c>
      <c r="PKS1795" s="62">
        <v>53131609</v>
      </c>
      <c r="PKT1795" s="62">
        <v>53131609</v>
      </c>
      <c r="PKU1795" s="62">
        <v>53131609</v>
      </c>
      <c r="PKV1795" s="62">
        <v>53131609</v>
      </c>
      <c r="PKW1795" s="62">
        <v>53131609</v>
      </c>
      <c r="PKX1795" s="62">
        <v>53131609</v>
      </c>
      <c r="PKY1795" s="62">
        <v>53131609</v>
      </c>
      <c r="PKZ1795" s="62">
        <v>53131609</v>
      </c>
      <c r="PLA1795" s="62">
        <v>53131609</v>
      </c>
      <c r="PLB1795" s="62">
        <v>53131609</v>
      </c>
      <c r="PLC1795" s="62">
        <v>53131609</v>
      </c>
      <c r="PLD1795" s="62">
        <v>53131609</v>
      </c>
      <c r="PLE1795" s="62">
        <v>53131609</v>
      </c>
      <c r="PLF1795" s="62">
        <v>53131609</v>
      </c>
      <c r="PLG1795" s="62">
        <v>53131609</v>
      </c>
      <c r="PLH1795" s="62">
        <v>53131609</v>
      </c>
      <c r="PLI1795" s="62">
        <v>53131609</v>
      </c>
      <c r="PLJ1795" s="62">
        <v>53131609</v>
      </c>
      <c r="PLK1795" s="62">
        <v>53131609</v>
      </c>
      <c r="PLL1795" s="62">
        <v>53131609</v>
      </c>
      <c r="PLM1795" s="62">
        <v>53131609</v>
      </c>
      <c r="PLN1795" s="62">
        <v>53131609</v>
      </c>
      <c r="PLO1795" s="62">
        <v>53131609</v>
      </c>
      <c r="PLP1795" s="62">
        <v>53131609</v>
      </c>
      <c r="PLQ1795" s="62">
        <v>53131609</v>
      </c>
      <c r="PLR1795" s="62">
        <v>53131609</v>
      </c>
      <c r="PLS1795" s="62">
        <v>53131609</v>
      </c>
      <c r="PLT1795" s="62">
        <v>53131609</v>
      </c>
      <c r="PLU1795" s="62">
        <v>53131609</v>
      </c>
      <c r="PLV1795" s="62">
        <v>53131609</v>
      </c>
      <c r="PLW1795" s="62">
        <v>53131609</v>
      </c>
      <c r="PLX1795" s="62">
        <v>53131609</v>
      </c>
      <c r="PLY1795" s="62">
        <v>53131609</v>
      </c>
      <c r="PLZ1795" s="62">
        <v>53131609</v>
      </c>
      <c r="PMA1795" s="62">
        <v>53131609</v>
      </c>
      <c r="PMB1795" s="62">
        <v>53131609</v>
      </c>
      <c r="PMC1795" s="62">
        <v>53131609</v>
      </c>
      <c r="PMD1795" s="62">
        <v>53131609</v>
      </c>
      <c r="PME1795" s="62">
        <v>53131609</v>
      </c>
      <c r="PMF1795" s="62">
        <v>53131609</v>
      </c>
      <c r="PMG1795" s="62">
        <v>53131609</v>
      </c>
      <c r="PMH1795" s="62">
        <v>53131609</v>
      </c>
      <c r="PMI1795" s="62">
        <v>53131609</v>
      </c>
      <c r="PMJ1795" s="62">
        <v>53131609</v>
      </c>
      <c r="PMK1795" s="62">
        <v>53131609</v>
      </c>
      <c r="PML1795" s="62">
        <v>53131609</v>
      </c>
      <c r="PMM1795" s="62">
        <v>53131609</v>
      </c>
      <c r="PMN1795" s="62">
        <v>53131609</v>
      </c>
      <c r="PMO1795" s="62">
        <v>53131609</v>
      </c>
      <c r="PMP1795" s="62">
        <v>53131609</v>
      </c>
      <c r="PMQ1795" s="62">
        <v>53131609</v>
      </c>
      <c r="PMR1795" s="62">
        <v>53131609</v>
      </c>
      <c r="PMS1795" s="62">
        <v>53131609</v>
      </c>
      <c r="PMT1795" s="62">
        <v>53131609</v>
      </c>
      <c r="PMU1795" s="62">
        <v>53131609</v>
      </c>
      <c r="PMV1795" s="62">
        <v>53131609</v>
      </c>
      <c r="PMW1795" s="62">
        <v>53131609</v>
      </c>
      <c r="PMX1795" s="62">
        <v>53131609</v>
      </c>
      <c r="PMY1795" s="62">
        <v>53131609</v>
      </c>
      <c r="PMZ1795" s="62">
        <v>53131609</v>
      </c>
      <c r="PNA1795" s="62">
        <v>53131609</v>
      </c>
      <c r="PNB1795" s="62">
        <v>53131609</v>
      </c>
      <c r="PNC1795" s="62">
        <v>53131609</v>
      </c>
      <c r="PND1795" s="62">
        <v>53131609</v>
      </c>
      <c r="PNE1795" s="62">
        <v>53131609</v>
      </c>
      <c r="PNF1795" s="62">
        <v>53131609</v>
      </c>
      <c r="PNG1795" s="62">
        <v>53131609</v>
      </c>
      <c r="PNH1795" s="62">
        <v>53131609</v>
      </c>
      <c r="PNI1795" s="62">
        <v>53131609</v>
      </c>
      <c r="PNJ1795" s="62">
        <v>53131609</v>
      </c>
      <c r="PNK1795" s="62">
        <v>53131609</v>
      </c>
      <c r="PNL1795" s="62">
        <v>53131609</v>
      </c>
      <c r="PNM1795" s="62">
        <v>53131609</v>
      </c>
      <c r="PNN1795" s="62">
        <v>53131609</v>
      </c>
      <c r="PNO1795" s="62">
        <v>53131609</v>
      </c>
      <c r="PNP1795" s="62">
        <v>53131609</v>
      </c>
      <c r="PNQ1795" s="62">
        <v>53131609</v>
      </c>
      <c r="PNR1795" s="62">
        <v>53131609</v>
      </c>
      <c r="PNS1795" s="62">
        <v>53131609</v>
      </c>
      <c r="PNT1795" s="62">
        <v>53131609</v>
      </c>
      <c r="PNU1795" s="62">
        <v>53131609</v>
      </c>
      <c r="PNV1795" s="62">
        <v>53131609</v>
      </c>
      <c r="PNW1795" s="62">
        <v>53131609</v>
      </c>
      <c r="PNX1795" s="62">
        <v>53131609</v>
      </c>
      <c r="PNY1795" s="62">
        <v>53131609</v>
      </c>
      <c r="PNZ1795" s="62">
        <v>53131609</v>
      </c>
      <c r="POA1795" s="62">
        <v>53131609</v>
      </c>
      <c r="POB1795" s="62">
        <v>53131609</v>
      </c>
      <c r="POC1795" s="62">
        <v>53131609</v>
      </c>
      <c r="POD1795" s="62">
        <v>53131609</v>
      </c>
      <c r="POE1795" s="62">
        <v>53131609</v>
      </c>
      <c r="POF1795" s="62">
        <v>53131609</v>
      </c>
      <c r="POG1795" s="62">
        <v>53131609</v>
      </c>
      <c r="POH1795" s="62">
        <v>53131609</v>
      </c>
      <c r="POI1795" s="62">
        <v>53131609</v>
      </c>
      <c r="POJ1795" s="62">
        <v>53131609</v>
      </c>
      <c r="POK1795" s="62">
        <v>53131609</v>
      </c>
      <c r="POL1795" s="62">
        <v>53131609</v>
      </c>
      <c r="POM1795" s="62">
        <v>53131609</v>
      </c>
      <c r="PON1795" s="62">
        <v>53131609</v>
      </c>
      <c r="POO1795" s="62">
        <v>53131609</v>
      </c>
      <c r="POP1795" s="62">
        <v>53131609</v>
      </c>
      <c r="POQ1795" s="62">
        <v>53131609</v>
      </c>
      <c r="POR1795" s="62">
        <v>53131609</v>
      </c>
      <c r="POS1795" s="62">
        <v>53131609</v>
      </c>
      <c r="POT1795" s="62">
        <v>53131609</v>
      </c>
      <c r="POU1795" s="62">
        <v>53131609</v>
      </c>
      <c r="POV1795" s="62">
        <v>53131609</v>
      </c>
      <c r="POW1795" s="62">
        <v>53131609</v>
      </c>
      <c r="POX1795" s="62">
        <v>53131609</v>
      </c>
      <c r="POY1795" s="62">
        <v>53131609</v>
      </c>
      <c r="POZ1795" s="62">
        <v>53131609</v>
      </c>
      <c r="PPA1795" s="62">
        <v>53131609</v>
      </c>
      <c r="PPB1795" s="62">
        <v>53131609</v>
      </c>
      <c r="PPC1795" s="62">
        <v>53131609</v>
      </c>
      <c r="PPD1795" s="62">
        <v>53131609</v>
      </c>
      <c r="PPE1795" s="62">
        <v>53131609</v>
      </c>
      <c r="PPF1795" s="62">
        <v>53131609</v>
      </c>
      <c r="PPG1795" s="62">
        <v>53131609</v>
      </c>
      <c r="PPH1795" s="62">
        <v>53131609</v>
      </c>
      <c r="PPI1795" s="62">
        <v>53131609</v>
      </c>
      <c r="PPJ1795" s="62">
        <v>53131609</v>
      </c>
      <c r="PPK1795" s="62">
        <v>53131609</v>
      </c>
      <c r="PPL1795" s="62">
        <v>53131609</v>
      </c>
      <c r="PPM1795" s="62">
        <v>53131609</v>
      </c>
      <c r="PPN1795" s="62">
        <v>53131609</v>
      </c>
      <c r="PPO1795" s="62">
        <v>53131609</v>
      </c>
      <c r="PPP1795" s="62">
        <v>53131609</v>
      </c>
      <c r="PPQ1795" s="62">
        <v>53131609</v>
      </c>
      <c r="PPR1795" s="62">
        <v>53131609</v>
      </c>
      <c r="PPS1795" s="62">
        <v>53131609</v>
      </c>
      <c r="PPT1795" s="62">
        <v>53131609</v>
      </c>
      <c r="PPU1795" s="62">
        <v>53131609</v>
      </c>
      <c r="PPV1795" s="62">
        <v>53131609</v>
      </c>
      <c r="PPW1795" s="62">
        <v>53131609</v>
      </c>
      <c r="PPX1795" s="62">
        <v>53131609</v>
      </c>
      <c r="PPY1795" s="62">
        <v>53131609</v>
      </c>
      <c r="PPZ1795" s="62">
        <v>53131609</v>
      </c>
      <c r="PQA1795" s="62">
        <v>53131609</v>
      </c>
      <c r="PQB1795" s="62">
        <v>53131609</v>
      </c>
      <c r="PQC1795" s="62">
        <v>53131609</v>
      </c>
      <c r="PQD1795" s="62">
        <v>53131609</v>
      </c>
      <c r="PQE1795" s="62">
        <v>53131609</v>
      </c>
      <c r="PQF1795" s="62">
        <v>53131609</v>
      </c>
      <c r="PQG1795" s="62">
        <v>53131609</v>
      </c>
      <c r="PQH1795" s="62">
        <v>53131609</v>
      </c>
      <c r="PQI1795" s="62">
        <v>53131609</v>
      </c>
      <c r="PQJ1795" s="62">
        <v>53131609</v>
      </c>
      <c r="PQK1795" s="62">
        <v>53131609</v>
      </c>
      <c r="PQL1795" s="62">
        <v>53131609</v>
      </c>
      <c r="PQM1795" s="62">
        <v>53131609</v>
      </c>
      <c r="PQN1795" s="62">
        <v>53131609</v>
      </c>
      <c r="PQO1795" s="62">
        <v>53131609</v>
      </c>
      <c r="PQP1795" s="62">
        <v>53131609</v>
      </c>
      <c r="PQQ1795" s="62">
        <v>53131609</v>
      </c>
      <c r="PQR1795" s="62">
        <v>53131609</v>
      </c>
      <c r="PQS1795" s="62">
        <v>53131609</v>
      </c>
      <c r="PQT1795" s="62">
        <v>53131609</v>
      </c>
      <c r="PQU1795" s="62">
        <v>53131609</v>
      </c>
      <c r="PQV1795" s="62">
        <v>53131609</v>
      </c>
      <c r="PQW1795" s="62">
        <v>53131609</v>
      </c>
      <c r="PQX1795" s="62">
        <v>53131609</v>
      </c>
      <c r="PQY1795" s="62">
        <v>53131609</v>
      </c>
      <c r="PQZ1795" s="62">
        <v>53131609</v>
      </c>
      <c r="PRA1795" s="62">
        <v>53131609</v>
      </c>
      <c r="PRB1795" s="62">
        <v>53131609</v>
      </c>
      <c r="PRC1795" s="62">
        <v>53131609</v>
      </c>
      <c r="PRD1795" s="62">
        <v>53131609</v>
      </c>
      <c r="PRE1795" s="62">
        <v>53131609</v>
      </c>
      <c r="PRF1795" s="62">
        <v>53131609</v>
      </c>
      <c r="PRG1795" s="62">
        <v>53131609</v>
      </c>
      <c r="PRH1795" s="62">
        <v>53131609</v>
      </c>
      <c r="PRI1795" s="62">
        <v>53131609</v>
      </c>
      <c r="PRJ1795" s="62">
        <v>53131609</v>
      </c>
      <c r="PRK1795" s="62">
        <v>53131609</v>
      </c>
      <c r="PRL1795" s="62">
        <v>53131609</v>
      </c>
      <c r="PRM1795" s="62">
        <v>53131609</v>
      </c>
      <c r="PRN1795" s="62">
        <v>53131609</v>
      </c>
      <c r="PRO1795" s="62">
        <v>53131609</v>
      </c>
      <c r="PRP1795" s="62">
        <v>53131609</v>
      </c>
      <c r="PRQ1795" s="62">
        <v>53131609</v>
      </c>
      <c r="PRR1795" s="62">
        <v>53131609</v>
      </c>
      <c r="PRS1795" s="62">
        <v>53131609</v>
      </c>
      <c r="PRT1795" s="62">
        <v>53131609</v>
      </c>
      <c r="PRU1795" s="62">
        <v>53131609</v>
      </c>
      <c r="PRV1795" s="62">
        <v>53131609</v>
      </c>
      <c r="PRW1795" s="62">
        <v>53131609</v>
      </c>
      <c r="PRX1795" s="62">
        <v>53131609</v>
      </c>
      <c r="PRY1795" s="62">
        <v>53131609</v>
      </c>
      <c r="PRZ1795" s="62">
        <v>53131609</v>
      </c>
      <c r="PSA1795" s="62">
        <v>53131609</v>
      </c>
      <c r="PSB1795" s="62">
        <v>53131609</v>
      </c>
      <c r="PSC1795" s="62">
        <v>53131609</v>
      </c>
      <c r="PSD1795" s="62">
        <v>53131609</v>
      </c>
      <c r="PSE1795" s="62">
        <v>53131609</v>
      </c>
      <c r="PSF1795" s="62">
        <v>53131609</v>
      </c>
      <c r="PSG1795" s="62">
        <v>53131609</v>
      </c>
      <c r="PSH1795" s="62">
        <v>53131609</v>
      </c>
      <c r="PSI1795" s="62">
        <v>53131609</v>
      </c>
      <c r="PSJ1795" s="62">
        <v>53131609</v>
      </c>
      <c r="PSK1795" s="62">
        <v>53131609</v>
      </c>
      <c r="PSL1795" s="62">
        <v>53131609</v>
      </c>
      <c r="PSM1795" s="62">
        <v>53131609</v>
      </c>
      <c r="PSN1795" s="62">
        <v>53131609</v>
      </c>
      <c r="PSO1795" s="62">
        <v>53131609</v>
      </c>
      <c r="PSP1795" s="62">
        <v>53131609</v>
      </c>
      <c r="PSQ1795" s="62">
        <v>53131609</v>
      </c>
      <c r="PSR1795" s="62">
        <v>53131609</v>
      </c>
      <c r="PSS1795" s="62">
        <v>53131609</v>
      </c>
      <c r="PST1795" s="62">
        <v>53131609</v>
      </c>
      <c r="PSU1795" s="62">
        <v>53131609</v>
      </c>
      <c r="PSV1795" s="62">
        <v>53131609</v>
      </c>
      <c r="PSW1795" s="62">
        <v>53131609</v>
      </c>
      <c r="PSX1795" s="62">
        <v>53131609</v>
      </c>
      <c r="PSY1795" s="62">
        <v>53131609</v>
      </c>
      <c r="PSZ1795" s="62">
        <v>53131609</v>
      </c>
      <c r="PTA1795" s="62">
        <v>53131609</v>
      </c>
      <c r="PTB1795" s="62">
        <v>53131609</v>
      </c>
      <c r="PTC1795" s="62">
        <v>53131609</v>
      </c>
      <c r="PTD1795" s="62">
        <v>53131609</v>
      </c>
      <c r="PTE1795" s="62">
        <v>53131609</v>
      </c>
      <c r="PTF1795" s="62">
        <v>53131609</v>
      </c>
      <c r="PTG1795" s="62">
        <v>53131609</v>
      </c>
      <c r="PTH1795" s="62">
        <v>53131609</v>
      </c>
      <c r="PTI1795" s="62">
        <v>53131609</v>
      </c>
      <c r="PTJ1795" s="62">
        <v>53131609</v>
      </c>
      <c r="PTK1795" s="62">
        <v>53131609</v>
      </c>
      <c r="PTL1795" s="62">
        <v>53131609</v>
      </c>
      <c r="PTM1795" s="62">
        <v>53131609</v>
      </c>
      <c r="PTN1795" s="62">
        <v>53131609</v>
      </c>
      <c r="PTO1795" s="62">
        <v>53131609</v>
      </c>
      <c r="PTP1795" s="62">
        <v>53131609</v>
      </c>
      <c r="PTQ1795" s="62">
        <v>53131609</v>
      </c>
      <c r="PTR1795" s="62">
        <v>53131609</v>
      </c>
      <c r="PTS1795" s="62">
        <v>53131609</v>
      </c>
      <c r="PTT1795" s="62">
        <v>53131609</v>
      </c>
      <c r="PTU1795" s="62">
        <v>53131609</v>
      </c>
      <c r="PTV1795" s="62">
        <v>53131609</v>
      </c>
      <c r="PTW1795" s="62">
        <v>53131609</v>
      </c>
      <c r="PTX1795" s="62">
        <v>53131609</v>
      </c>
      <c r="PTY1795" s="62">
        <v>53131609</v>
      </c>
      <c r="PTZ1795" s="62">
        <v>53131609</v>
      </c>
      <c r="PUA1795" s="62">
        <v>53131609</v>
      </c>
      <c r="PUB1795" s="62">
        <v>53131609</v>
      </c>
      <c r="PUC1795" s="62">
        <v>53131609</v>
      </c>
      <c r="PUD1795" s="62">
        <v>53131609</v>
      </c>
      <c r="PUE1795" s="62">
        <v>53131609</v>
      </c>
      <c r="PUF1795" s="62">
        <v>53131609</v>
      </c>
      <c r="PUG1795" s="62">
        <v>53131609</v>
      </c>
      <c r="PUH1795" s="62">
        <v>53131609</v>
      </c>
      <c r="PUI1795" s="62">
        <v>53131609</v>
      </c>
      <c r="PUJ1795" s="62">
        <v>53131609</v>
      </c>
      <c r="PUK1795" s="62">
        <v>53131609</v>
      </c>
      <c r="PUL1795" s="62">
        <v>53131609</v>
      </c>
      <c r="PUM1795" s="62">
        <v>53131609</v>
      </c>
      <c r="PUN1795" s="62">
        <v>53131609</v>
      </c>
      <c r="PUO1795" s="62">
        <v>53131609</v>
      </c>
      <c r="PUP1795" s="62">
        <v>53131609</v>
      </c>
      <c r="PUQ1795" s="62">
        <v>53131609</v>
      </c>
      <c r="PUR1795" s="62">
        <v>53131609</v>
      </c>
      <c r="PUS1795" s="62">
        <v>53131609</v>
      </c>
      <c r="PUT1795" s="62">
        <v>53131609</v>
      </c>
      <c r="PUU1795" s="62">
        <v>53131609</v>
      </c>
      <c r="PUV1795" s="62">
        <v>53131609</v>
      </c>
      <c r="PUW1795" s="62">
        <v>53131609</v>
      </c>
      <c r="PUX1795" s="62">
        <v>53131609</v>
      </c>
      <c r="PUY1795" s="62">
        <v>53131609</v>
      </c>
      <c r="PUZ1795" s="62">
        <v>53131609</v>
      </c>
      <c r="PVA1795" s="62">
        <v>53131609</v>
      </c>
      <c r="PVB1795" s="62">
        <v>53131609</v>
      </c>
      <c r="PVC1795" s="62">
        <v>53131609</v>
      </c>
      <c r="PVD1795" s="62">
        <v>53131609</v>
      </c>
      <c r="PVE1795" s="62">
        <v>53131609</v>
      </c>
      <c r="PVF1795" s="62">
        <v>53131609</v>
      </c>
      <c r="PVG1795" s="62">
        <v>53131609</v>
      </c>
      <c r="PVH1795" s="62">
        <v>53131609</v>
      </c>
      <c r="PVI1795" s="62">
        <v>53131609</v>
      </c>
      <c r="PVJ1795" s="62">
        <v>53131609</v>
      </c>
      <c r="PVK1795" s="62">
        <v>53131609</v>
      </c>
      <c r="PVL1795" s="62">
        <v>53131609</v>
      </c>
      <c r="PVM1795" s="62">
        <v>53131609</v>
      </c>
      <c r="PVN1795" s="62">
        <v>53131609</v>
      </c>
      <c r="PVO1795" s="62">
        <v>53131609</v>
      </c>
      <c r="PVP1795" s="62">
        <v>53131609</v>
      </c>
      <c r="PVQ1795" s="62">
        <v>53131609</v>
      </c>
      <c r="PVR1795" s="62">
        <v>53131609</v>
      </c>
      <c r="PVS1795" s="62">
        <v>53131609</v>
      </c>
      <c r="PVT1795" s="62">
        <v>53131609</v>
      </c>
      <c r="PVU1795" s="62">
        <v>53131609</v>
      </c>
      <c r="PVV1795" s="62">
        <v>53131609</v>
      </c>
      <c r="PVW1795" s="62">
        <v>53131609</v>
      </c>
      <c r="PVX1795" s="62">
        <v>53131609</v>
      </c>
      <c r="PVY1795" s="62">
        <v>53131609</v>
      </c>
      <c r="PVZ1795" s="62">
        <v>53131609</v>
      </c>
      <c r="PWA1795" s="62">
        <v>53131609</v>
      </c>
      <c r="PWB1795" s="62">
        <v>53131609</v>
      </c>
      <c r="PWC1795" s="62">
        <v>53131609</v>
      </c>
      <c r="PWD1795" s="62">
        <v>53131609</v>
      </c>
      <c r="PWE1795" s="62">
        <v>53131609</v>
      </c>
      <c r="PWF1795" s="62">
        <v>53131609</v>
      </c>
      <c r="PWG1795" s="62">
        <v>53131609</v>
      </c>
      <c r="PWH1795" s="62">
        <v>53131609</v>
      </c>
      <c r="PWI1795" s="62">
        <v>53131609</v>
      </c>
      <c r="PWJ1795" s="62">
        <v>53131609</v>
      </c>
      <c r="PWK1795" s="62">
        <v>53131609</v>
      </c>
      <c r="PWL1795" s="62">
        <v>53131609</v>
      </c>
      <c r="PWM1795" s="62">
        <v>53131609</v>
      </c>
      <c r="PWN1795" s="62">
        <v>53131609</v>
      </c>
      <c r="PWO1795" s="62">
        <v>53131609</v>
      </c>
      <c r="PWP1795" s="62">
        <v>53131609</v>
      </c>
      <c r="PWQ1795" s="62">
        <v>53131609</v>
      </c>
      <c r="PWR1795" s="62">
        <v>53131609</v>
      </c>
      <c r="PWS1795" s="62">
        <v>53131609</v>
      </c>
      <c r="PWT1795" s="62">
        <v>53131609</v>
      </c>
      <c r="PWU1795" s="62">
        <v>53131609</v>
      </c>
      <c r="PWV1795" s="62">
        <v>53131609</v>
      </c>
      <c r="PWW1795" s="62">
        <v>53131609</v>
      </c>
      <c r="PWX1795" s="62">
        <v>53131609</v>
      </c>
      <c r="PWY1795" s="62">
        <v>53131609</v>
      </c>
      <c r="PWZ1795" s="62">
        <v>53131609</v>
      </c>
      <c r="PXA1795" s="62">
        <v>53131609</v>
      </c>
      <c r="PXB1795" s="62">
        <v>53131609</v>
      </c>
      <c r="PXC1795" s="62">
        <v>53131609</v>
      </c>
      <c r="PXD1795" s="62">
        <v>53131609</v>
      </c>
      <c r="PXE1795" s="62">
        <v>53131609</v>
      </c>
      <c r="PXF1795" s="62">
        <v>53131609</v>
      </c>
      <c r="PXG1795" s="62">
        <v>53131609</v>
      </c>
      <c r="PXH1795" s="62">
        <v>53131609</v>
      </c>
      <c r="PXI1795" s="62">
        <v>53131609</v>
      </c>
      <c r="PXJ1795" s="62">
        <v>53131609</v>
      </c>
      <c r="PXK1795" s="62">
        <v>53131609</v>
      </c>
      <c r="PXL1795" s="62">
        <v>53131609</v>
      </c>
      <c r="PXM1795" s="62">
        <v>53131609</v>
      </c>
      <c r="PXN1795" s="62">
        <v>53131609</v>
      </c>
      <c r="PXO1795" s="62">
        <v>53131609</v>
      </c>
      <c r="PXP1795" s="62">
        <v>53131609</v>
      </c>
      <c r="PXQ1795" s="62">
        <v>53131609</v>
      </c>
      <c r="PXR1795" s="62">
        <v>53131609</v>
      </c>
      <c r="PXS1795" s="62">
        <v>53131609</v>
      </c>
      <c r="PXT1795" s="62">
        <v>53131609</v>
      </c>
      <c r="PXU1795" s="62">
        <v>53131609</v>
      </c>
      <c r="PXV1795" s="62">
        <v>53131609</v>
      </c>
      <c r="PXW1795" s="62">
        <v>53131609</v>
      </c>
      <c r="PXX1795" s="62">
        <v>53131609</v>
      </c>
      <c r="PXY1795" s="62">
        <v>53131609</v>
      </c>
      <c r="PXZ1795" s="62">
        <v>53131609</v>
      </c>
      <c r="PYA1795" s="62">
        <v>53131609</v>
      </c>
      <c r="PYB1795" s="62">
        <v>53131609</v>
      </c>
      <c r="PYC1795" s="62">
        <v>53131609</v>
      </c>
      <c r="PYD1795" s="62">
        <v>53131609</v>
      </c>
      <c r="PYE1795" s="62">
        <v>53131609</v>
      </c>
      <c r="PYF1795" s="62">
        <v>53131609</v>
      </c>
      <c r="PYG1795" s="62">
        <v>53131609</v>
      </c>
      <c r="PYH1795" s="62">
        <v>53131609</v>
      </c>
      <c r="PYI1795" s="62">
        <v>53131609</v>
      </c>
      <c r="PYJ1795" s="62">
        <v>53131609</v>
      </c>
      <c r="PYK1795" s="62">
        <v>53131609</v>
      </c>
      <c r="PYL1795" s="62">
        <v>53131609</v>
      </c>
      <c r="PYM1795" s="62">
        <v>53131609</v>
      </c>
      <c r="PYN1795" s="62">
        <v>53131609</v>
      </c>
      <c r="PYO1795" s="62">
        <v>53131609</v>
      </c>
      <c r="PYP1795" s="62">
        <v>53131609</v>
      </c>
      <c r="PYQ1795" s="62">
        <v>53131609</v>
      </c>
      <c r="PYR1795" s="62">
        <v>53131609</v>
      </c>
      <c r="PYS1795" s="62">
        <v>53131609</v>
      </c>
      <c r="PYT1795" s="62">
        <v>53131609</v>
      </c>
      <c r="PYU1795" s="62">
        <v>53131609</v>
      </c>
      <c r="PYV1795" s="62">
        <v>53131609</v>
      </c>
      <c r="PYW1795" s="62">
        <v>53131609</v>
      </c>
      <c r="PYX1795" s="62">
        <v>53131609</v>
      </c>
      <c r="PYY1795" s="62">
        <v>53131609</v>
      </c>
      <c r="PYZ1795" s="62">
        <v>53131609</v>
      </c>
      <c r="PZA1795" s="62">
        <v>53131609</v>
      </c>
      <c r="PZB1795" s="62">
        <v>53131609</v>
      </c>
      <c r="PZC1795" s="62">
        <v>53131609</v>
      </c>
      <c r="PZD1795" s="62">
        <v>53131609</v>
      </c>
      <c r="PZE1795" s="62">
        <v>53131609</v>
      </c>
      <c r="PZF1795" s="62">
        <v>53131609</v>
      </c>
      <c r="PZG1795" s="62">
        <v>53131609</v>
      </c>
      <c r="PZH1795" s="62">
        <v>53131609</v>
      </c>
      <c r="PZI1795" s="62">
        <v>53131609</v>
      </c>
      <c r="PZJ1795" s="62">
        <v>53131609</v>
      </c>
      <c r="PZK1795" s="62">
        <v>53131609</v>
      </c>
      <c r="PZL1795" s="62">
        <v>53131609</v>
      </c>
      <c r="PZM1795" s="62">
        <v>53131609</v>
      </c>
      <c r="PZN1795" s="62">
        <v>53131609</v>
      </c>
      <c r="PZO1795" s="62">
        <v>53131609</v>
      </c>
      <c r="PZP1795" s="62">
        <v>53131609</v>
      </c>
      <c r="PZQ1795" s="62">
        <v>53131609</v>
      </c>
      <c r="PZR1795" s="62">
        <v>53131609</v>
      </c>
      <c r="PZS1795" s="62">
        <v>53131609</v>
      </c>
      <c r="PZT1795" s="62">
        <v>53131609</v>
      </c>
      <c r="PZU1795" s="62">
        <v>53131609</v>
      </c>
      <c r="PZV1795" s="62">
        <v>53131609</v>
      </c>
      <c r="PZW1795" s="62">
        <v>53131609</v>
      </c>
      <c r="PZX1795" s="62">
        <v>53131609</v>
      </c>
      <c r="PZY1795" s="62">
        <v>53131609</v>
      </c>
      <c r="PZZ1795" s="62">
        <v>53131609</v>
      </c>
      <c r="QAA1795" s="62">
        <v>53131609</v>
      </c>
      <c r="QAB1795" s="62">
        <v>53131609</v>
      </c>
      <c r="QAC1795" s="62">
        <v>53131609</v>
      </c>
      <c r="QAD1795" s="62">
        <v>53131609</v>
      </c>
      <c r="QAE1795" s="62">
        <v>53131609</v>
      </c>
      <c r="QAF1795" s="62">
        <v>53131609</v>
      </c>
      <c r="QAG1795" s="62">
        <v>53131609</v>
      </c>
      <c r="QAH1795" s="62">
        <v>53131609</v>
      </c>
      <c r="QAI1795" s="62">
        <v>53131609</v>
      </c>
      <c r="QAJ1795" s="62">
        <v>53131609</v>
      </c>
      <c r="QAK1795" s="62">
        <v>53131609</v>
      </c>
      <c r="QAL1795" s="62">
        <v>53131609</v>
      </c>
      <c r="QAM1795" s="62">
        <v>53131609</v>
      </c>
      <c r="QAN1795" s="62">
        <v>53131609</v>
      </c>
      <c r="QAO1795" s="62">
        <v>53131609</v>
      </c>
      <c r="QAP1795" s="62">
        <v>53131609</v>
      </c>
      <c r="QAQ1795" s="62">
        <v>53131609</v>
      </c>
      <c r="QAR1795" s="62">
        <v>53131609</v>
      </c>
      <c r="QAS1795" s="62">
        <v>53131609</v>
      </c>
      <c r="QAT1795" s="62">
        <v>53131609</v>
      </c>
      <c r="QAU1795" s="62">
        <v>53131609</v>
      </c>
      <c r="QAV1795" s="62">
        <v>53131609</v>
      </c>
      <c r="QAW1795" s="62">
        <v>53131609</v>
      </c>
      <c r="QAX1795" s="62">
        <v>53131609</v>
      </c>
      <c r="QAY1795" s="62">
        <v>53131609</v>
      </c>
      <c r="QAZ1795" s="62">
        <v>53131609</v>
      </c>
      <c r="QBA1795" s="62">
        <v>53131609</v>
      </c>
      <c r="QBB1795" s="62">
        <v>53131609</v>
      </c>
      <c r="QBC1795" s="62">
        <v>53131609</v>
      </c>
      <c r="QBD1795" s="62">
        <v>53131609</v>
      </c>
      <c r="QBE1795" s="62">
        <v>53131609</v>
      </c>
      <c r="QBF1795" s="62">
        <v>53131609</v>
      </c>
      <c r="QBG1795" s="62">
        <v>53131609</v>
      </c>
      <c r="QBH1795" s="62">
        <v>53131609</v>
      </c>
      <c r="QBI1795" s="62">
        <v>53131609</v>
      </c>
      <c r="QBJ1795" s="62">
        <v>53131609</v>
      </c>
      <c r="QBK1795" s="62">
        <v>53131609</v>
      </c>
      <c r="QBL1795" s="62">
        <v>53131609</v>
      </c>
      <c r="QBM1795" s="62">
        <v>53131609</v>
      </c>
      <c r="QBN1795" s="62">
        <v>53131609</v>
      </c>
      <c r="QBO1795" s="62">
        <v>53131609</v>
      </c>
      <c r="QBP1795" s="62">
        <v>53131609</v>
      </c>
      <c r="QBQ1795" s="62">
        <v>53131609</v>
      </c>
      <c r="QBR1795" s="62">
        <v>53131609</v>
      </c>
      <c r="QBS1795" s="62">
        <v>53131609</v>
      </c>
      <c r="QBT1795" s="62">
        <v>53131609</v>
      </c>
      <c r="QBU1795" s="62">
        <v>53131609</v>
      </c>
      <c r="QBV1795" s="62">
        <v>53131609</v>
      </c>
      <c r="QBW1795" s="62">
        <v>53131609</v>
      </c>
      <c r="QBX1795" s="62">
        <v>53131609</v>
      </c>
      <c r="QBY1795" s="62">
        <v>53131609</v>
      </c>
      <c r="QBZ1795" s="62">
        <v>53131609</v>
      </c>
      <c r="QCA1795" s="62">
        <v>53131609</v>
      </c>
      <c r="QCB1795" s="62">
        <v>53131609</v>
      </c>
      <c r="QCC1795" s="62">
        <v>53131609</v>
      </c>
      <c r="QCD1795" s="62">
        <v>53131609</v>
      </c>
      <c r="QCE1795" s="62">
        <v>53131609</v>
      </c>
      <c r="QCF1795" s="62">
        <v>53131609</v>
      </c>
      <c r="QCG1795" s="62">
        <v>53131609</v>
      </c>
      <c r="QCH1795" s="62">
        <v>53131609</v>
      </c>
      <c r="QCI1795" s="62">
        <v>53131609</v>
      </c>
      <c r="QCJ1795" s="62">
        <v>53131609</v>
      </c>
      <c r="QCK1795" s="62">
        <v>53131609</v>
      </c>
      <c r="QCL1795" s="62">
        <v>53131609</v>
      </c>
      <c r="QCM1795" s="62">
        <v>53131609</v>
      </c>
      <c r="QCN1795" s="62">
        <v>53131609</v>
      </c>
      <c r="QCO1795" s="62">
        <v>53131609</v>
      </c>
      <c r="QCP1795" s="62">
        <v>53131609</v>
      </c>
      <c r="QCQ1795" s="62">
        <v>53131609</v>
      </c>
      <c r="QCR1795" s="62">
        <v>53131609</v>
      </c>
      <c r="QCS1795" s="62">
        <v>53131609</v>
      </c>
      <c r="QCT1795" s="62">
        <v>53131609</v>
      </c>
      <c r="QCU1795" s="62">
        <v>53131609</v>
      </c>
      <c r="QCV1795" s="62">
        <v>53131609</v>
      </c>
      <c r="QCW1795" s="62">
        <v>53131609</v>
      </c>
      <c r="QCX1795" s="62">
        <v>53131609</v>
      </c>
      <c r="QCY1795" s="62">
        <v>53131609</v>
      </c>
      <c r="QCZ1795" s="62">
        <v>53131609</v>
      </c>
      <c r="QDA1795" s="62">
        <v>53131609</v>
      </c>
      <c r="QDB1795" s="62">
        <v>53131609</v>
      </c>
      <c r="QDC1795" s="62">
        <v>53131609</v>
      </c>
      <c r="QDD1795" s="62">
        <v>53131609</v>
      </c>
      <c r="QDE1795" s="62">
        <v>53131609</v>
      </c>
      <c r="QDF1795" s="62">
        <v>53131609</v>
      </c>
      <c r="QDG1795" s="62">
        <v>53131609</v>
      </c>
      <c r="QDH1795" s="62">
        <v>53131609</v>
      </c>
      <c r="QDI1795" s="62">
        <v>53131609</v>
      </c>
      <c r="QDJ1795" s="62">
        <v>53131609</v>
      </c>
      <c r="QDK1795" s="62">
        <v>53131609</v>
      </c>
      <c r="QDL1795" s="62">
        <v>53131609</v>
      </c>
      <c r="QDM1795" s="62">
        <v>53131609</v>
      </c>
      <c r="QDN1795" s="62">
        <v>53131609</v>
      </c>
      <c r="QDO1795" s="62">
        <v>53131609</v>
      </c>
      <c r="QDP1795" s="62">
        <v>53131609</v>
      </c>
      <c r="QDQ1795" s="62">
        <v>53131609</v>
      </c>
      <c r="QDR1795" s="62">
        <v>53131609</v>
      </c>
      <c r="QDS1795" s="62">
        <v>53131609</v>
      </c>
      <c r="QDT1795" s="62">
        <v>53131609</v>
      </c>
      <c r="QDU1795" s="62">
        <v>53131609</v>
      </c>
      <c r="QDV1795" s="62">
        <v>53131609</v>
      </c>
      <c r="QDW1795" s="62">
        <v>53131609</v>
      </c>
      <c r="QDX1795" s="62">
        <v>53131609</v>
      </c>
      <c r="QDY1795" s="62">
        <v>53131609</v>
      </c>
      <c r="QDZ1795" s="62">
        <v>53131609</v>
      </c>
      <c r="QEA1795" s="62">
        <v>53131609</v>
      </c>
      <c r="QEB1795" s="62">
        <v>53131609</v>
      </c>
      <c r="QEC1795" s="62">
        <v>53131609</v>
      </c>
      <c r="QED1795" s="62">
        <v>53131609</v>
      </c>
      <c r="QEE1795" s="62">
        <v>53131609</v>
      </c>
      <c r="QEF1795" s="62">
        <v>53131609</v>
      </c>
      <c r="QEG1795" s="62">
        <v>53131609</v>
      </c>
      <c r="QEH1795" s="62">
        <v>53131609</v>
      </c>
      <c r="QEI1795" s="62">
        <v>53131609</v>
      </c>
      <c r="QEJ1795" s="62">
        <v>53131609</v>
      </c>
      <c r="QEK1795" s="62">
        <v>53131609</v>
      </c>
      <c r="QEL1795" s="62">
        <v>53131609</v>
      </c>
      <c r="QEM1795" s="62">
        <v>53131609</v>
      </c>
      <c r="QEN1795" s="62">
        <v>53131609</v>
      </c>
      <c r="QEO1795" s="62">
        <v>53131609</v>
      </c>
      <c r="QEP1795" s="62">
        <v>53131609</v>
      </c>
      <c r="QEQ1795" s="62">
        <v>53131609</v>
      </c>
      <c r="QER1795" s="62">
        <v>53131609</v>
      </c>
      <c r="QES1795" s="62">
        <v>53131609</v>
      </c>
      <c r="QET1795" s="62">
        <v>53131609</v>
      </c>
      <c r="QEU1795" s="62">
        <v>53131609</v>
      </c>
      <c r="QEV1795" s="62">
        <v>53131609</v>
      </c>
      <c r="QEW1795" s="62">
        <v>53131609</v>
      </c>
      <c r="QEX1795" s="62">
        <v>53131609</v>
      </c>
      <c r="QEY1795" s="62">
        <v>53131609</v>
      </c>
      <c r="QEZ1795" s="62">
        <v>53131609</v>
      </c>
      <c r="QFA1795" s="62">
        <v>53131609</v>
      </c>
      <c r="QFB1795" s="62">
        <v>53131609</v>
      </c>
      <c r="QFC1795" s="62">
        <v>53131609</v>
      </c>
      <c r="QFD1795" s="62">
        <v>53131609</v>
      </c>
      <c r="QFE1795" s="62">
        <v>53131609</v>
      </c>
      <c r="QFF1795" s="62">
        <v>53131609</v>
      </c>
      <c r="QFG1795" s="62">
        <v>53131609</v>
      </c>
      <c r="QFH1795" s="62">
        <v>53131609</v>
      </c>
      <c r="QFI1795" s="62">
        <v>53131609</v>
      </c>
      <c r="QFJ1795" s="62">
        <v>53131609</v>
      </c>
      <c r="QFK1795" s="62">
        <v>53131609</v>
      </c>
      <c r="QFL1795" s="62">
        <v>53131609</v>
      </c>
      <c r="QFM1795" s="62">
        <v>53131609</v>
      </c>
      <c r="QFN1795" s="62">
        <v>53131609</v>
      </c>
      <c r="QFO1795" s="62">
        <v>53131609</v>
      </c>
      <c r="QFP1795" s="62">
        <v>53131609</v>
      </c>
      <c r="QFQ1795" s="62">
        <v>53131609</v>
      </c>
      <c r="QFR1795" s="62">
        <v>53131609</v>
      </c>
      <c r="QFS1795" s="62">
        <v>53131609</v>
      </c>
      <c r="QFT1795" s="62">
        <v>53131609</v>
      </c>
      <c r="QFU1795" s="62">
        <v>53131609</v>
      </c>
      <c r="QFV1795" s="62">
        <v>53131609</v>
      </c>
      <c r="QFW1795" s="62">
        <v>53131609</v>
      </c>
      <c r="QFX1795" s="62">
        <v>53131609</v>
      </c>
      <c r="QFY1795" s="62">
        <v>53131609</v>
      </c>
      <c r="QFZ1795" s="62">
        <v>53131609</v>
      </c>
      <c r="QGA1795" s="62">
        <v>53131609</v>
      </c>
      <c r="QGB1795" s="62">
        <v>53131609</v>
      </c>
      <c r="QGC1795" s="62">
        <v>53131609</v>
      </c>
      <c r="QGD1795" s="62">
        <v>53131609</v>
      </c>
      <c r="QGE1795" s="62">
        <v>53131609</v>
      </c>
      <c r="QGF1795" s="62">
        <v>53131609</v>
      </c>
      <c r="QGG1795" s="62">
        <v>53131609</v>
      </c>
      <c r="QGH1795" s="62">
        <v>53131609</v>
      </c>
      <c r="QGI1795" s="62">
        <v>53131609</v>
      </c>
      <c r="QGJ1795" s="62">
        <v>53131609</v>
      </c>
      <c r="QGK1795" s="62">
        <v>53131609</v>
      </c>
      <c r="QGL1795" s="62">
        <v>53131609</v>
      </c>
      <c r="QGM1795" s="62">
        <v>53131609</v>
      </c>
      <c r="QGN1795" s="62">
        <v>53131609</v>
      </c>
      <c r="QGO1795" s="62">
        <v>53131609</v>
      </c>
      <c r="QGP1795" s="62">
        <v>53131609</v>
      </c>
      <c r="QGQ1795" s="62">
        <v>53131609</v>
      </c>
      <c r="QGR1795" s="62">
        <v>53131609</v>
      </c>
      <c r="QGS1795" s="62">
        <v>53131609</v>
      </c>
      <c r="QGT1795" s="62">
        <v>53131609</v>
      </c>
      <c r="QGU1795" s="62">
        <v>53131609</v>
      </c>
      <c r="QGV1795" s="62">
        <v>53131609</v>
      </c>
      <c r="QGW1795" s="62">
        <v>53131609</v>
      </c>
      <c r="QGX1795" s="62">
        <v>53131609</v>
      </c>
      <c r="QGY1795" s="62">
        <v>53131609</v>
      </c>
      <c r="QGZ1795" s="62">
        <v>53131609</v>
      </c>
      <c r="QHA1795" s="62">
        <v>53131609</v>
      </c>
      <c r="QHB1795" s="62">
        <v>53131609</v>
      </c>
      <c r="QHC1795" s="62">
        <v>53131609</v>
      </c>
      <c r="QHD1795" s="62">
        <v>53131609</v>
      </c>
      <c r="QHE1795" s="62">
        <v>53131609</v>
      </c>
      <c r="QHF1795" s="62">
        <v>53131609</v>
      </c>
      <c r="QHG1795" s="62">
        <v>53131609</v>
      </c>
      <c r="QHH1795" s="62">
        <v>53131609</v>
      </c>
      <c r="QHI1795" s="62">
        <v>53131609</v>
      </c>
      <c r="QHJ1795" s="62">
        <v>53131609</v>
      </c>
      <c r="QHK1795" s="62">
        <v>53131609</v>
      </c>
      <c r="QHL1795" s="62">
        <v>53131609</v>
      </c>
      <c r="QHM1795" s="62">
        <v>53131609</v>
      </c>
      <c r="QHN1795" s="62">
        <v>53131609</v>
      </c>
      <c r="QHO1795" s="62">
        <v>53131609</v>
      </c>
      <c r="QHP1795" s="62">
        <v>53131609</v>
      </c>
      <c r="QHQ1795" s="62">
        <v>53131609</v>
      </c>
      <c r="QHR1795" s="62">
        <v>53131609</v>
      </c>
      <c r="QHS1795" s="62">
        <v>53131609</v>
      </c>
      <c r="QHT1795" s="62">
        <v>53131609</v>
      </c>
      <c r="QHU1795" s="62">
        <v>53131609</v>
      </c>
      <c r="QHV1795" s="62">
        <v>53131609</v>
      </c>
      <c r="QHW1795" s="62">
        <v>53131609</v>
      </c>
      <c r="QHX1795" s="62">
        <v>53131609</v>
      </c>
      <c r="QHY1795" s="62">
        <v>53131609</v>
      </c>
      <c r="QHZ1795" s="62">
        <v>53131609</v>
      </c>
      <c r="QIA1795" s="62">
        <v>53131609</v>
      </c>
      <c r="QIB1795" s="62">
        <v>53131609</v>
      </c>
      <c r="QIC1795" s="62">
        <v>53131609</v>
      </c>
      <c r="QID1795" s="62">
        <v>53131609</v>
      </c>
      <c r="QIE1795" s="62">
        <v>53131609</v>
      </c>
      <c r="QIF1795" s="62">
        <v>53131609</v>
      </c>
      <c r="QIG1795" s="62">
        <v>53131609</v>
      </c>
      <c r="QIH1795" s="62">
        <v>53131609</v>
      </c>
      <c r="QII1795" s="62">
        <v>53131609</v>
      </c>
      <c r="QIJ1795" s="62">
        <v>53131609</v>
      </c>
      <c r="QIK1795" s="62">
        <v>53131609</v>
      </c>
      <c r="QIL1795" s="62">
        <v>53131609</v>
      </c>
      <c r="QIM1795" s="62">
        <v>53131609</v>
      </c>
      <c r="QIN1795" s="62">
        <v>53131609</v>
      </c>
      <c r="QIO1795" s="62">
        <v>53131609</v>
      </c>
      <c r="QIP1795" s="62">
        <v>53131609</v>
      </c>
      <c r="QIQ1795" s="62">
        <v>53131609</v>
      </c>
      <c r="QIR1795" s="62">
        <v>53131609</v>
      </c>
      <c r="QIS1795" s="62">
        <v>53131609</v>
      </c>
      <c r="QIT1795" s="62">
        <v>53131609</v>
      </c>
      <c r="QIU1795" s="62">
        <v>53131609</v>
      </c>
      <c r="QIV1795" s="62">
        <v>53131609</v>
      </c>
      <c r="QIW1795" s="62">
        <v>53131609</v>
      </c>
      <c r="QIX1795" s="62">
        <v>53131609</v>
      </c>
      <c r="QIY1795" s="62">
        <v>53131609</v>
      </c>
      <c r="QIZ1795" s="62">
        <v>53131609</v>
      </c>
      <c r="QJA1795" s="62">
        <v>53131609</v>
      </c>
      <c r="QJB1795" s="62">
        <v>53131609</v>
      </c>
      <c r="QJC1795" s="62">
        <v>53131609</v>
      </c>
      <c r="QJD1795" s="62">
        <v>53131609</v>
      </c>
      <c r="QJE1795" s="62">
        <v>53131609</v>
      </c>
      <c r="QJF1795" s="62">
        <v>53131609</v>
      </c>
      <c r="QJG1795" s="62">
        <v>53131609</v>
      </c>
      <c r="QJH1795" s="62">
        <v>53131609</v>
      </c>
      <c r="QJI1795" s="62">
        <v>53131609</v>
      </c>
      <c r="QJJ1795" s="62">
        <v>53131609</v>
      </c>
      <c r="QJK1795" s="62">
        <v>53131609</v>
      </c>
      <c r="QJL1795" s="62">
        <v>53131609</v>
      </c>
      <c r="QJM1795" s="62">
        <v>53131609</v>
      </c>
      <c r="QJN1795" s="62">
        <v>53131609</v>
      </c>
      <c r="QJO1795" s="62">
        <v>53131609</v>
      </c>
      <c r="QJP1795" s="62">
        <v>53131609</v>
      </c>
      <c r="QJQ1795" s="62">
        <v>53131609</v>
      </c>
      <c r="QJR1795" s="62">
        <v>53131609</v>
      </c>
      <c r="QJS1795" s="62">
        <v>53131609</v>
      </c>
      <c r="QJT1795" s="62">
        <v>53131609</v>
      </c>
      <c r="QJU1795" s="62">
        <v>53131609</v>
      </c>
      <c r="QJV1795" s="62">
        <v>53131609</v>
      </c>
      <c r="QJW1795" s="62">
        <v>53131609</v>
      </c>
      <c r="QJX1795" s="62">
        <v>53131609</v>
      </c>
      <c r="QJY1795" s="62">
        <v>53131609</v>
      </c>
      <c r="QJZ1795" s="62">
        <v>53131609</v>
      </c>
      <c r="QKA1795" s="62">
        <v>53131609</v>
      </c>
      <c r="QKB1795" s="62">
        <v>53131609</v>
      </c>
      <c r="QKC1795" s="62">
        <v>53131609</v>
      </c>
      <c r="QKD1795" s="62">
        <v>53131609</v>
      </c>
      <c r="QKE1795" s="62">
        <v>53131609</v>
      </c>
      <c r="QKF1795" s="62">
        <v>53131609</v>
      </c>
      <c r="QKG1795" s="62">
        <v>53131609</v>
      </c>
      <c r="QKH1795" s="62">
        <v>53131609</v>
      </c>
      <c r="QKI1795" s="62">
        <v>53131609</v>
      </c>
      <c r="QKJ1795" s="62">
        <v>53131609</v>
      </c>
      <c r="QKK1795" s="62">
        <v>53131609</v>
      </c>
      <c r="QKL1795" s="62">
        <v>53131609</v>
      </c>
      <c r="QKM1795" s="62">
        <v>53131609</v>
      </c>
      <c r="QKN1795" s="62">
        <v>53131609</v>
      </c>
      <c r="QKO1795" s="62">
        <v>53131609</v>
      </c>
      <c r="QKP1795" s="62">
        <v>53131609</v>
      </c>
      <c r="QKQ1795" s="62">
        <v>53131609</v>
      </c>
      <c r="QKR1795" s="62">
        <v>53131609</v>
      </c>
      <c r="QKS1795" s="62">
        <v>53131609</v>
      </c>
      <c r="QKT1795" s="62">
        <v>53131609</v>
      </c>
      <c r="QKU1795" s="62">
        <v>53131609</v>
      </c>
      <c r="QKV1795" s="62">
        <v>53131609</v>
      </c>
      <c r="QKW1795" s="62">
        <v>53131609</v>
      </c>
      <c r="QKX1795" s="62">
        <v>53131609</v>
      </c>
      <c r="QKY1795" s="62">
        <v>53131609</v>
      </c>
      <c r="QKZ1795" s="62">
        <v>53131609</v>
      </c>
      <c r="QLA1795" s="62">
        <v>53131609</v>
      </c>
      <c r="QLB1795" s="62">
        <v>53131609</v>
      </c>
      <c r="QLC1795" s="62">
        <v>53131609</v>
      </c>
      <c r="QLD1795" s="62">
        <v>53131609</v>
      </c>
      <c r="QLE1795" s="62">
        <v>53131609</v>
      </c>
      <c r="QLF1795" s="62">
        <v>53131609</v>
      </c>
      <c r="QLG1795" s="62">
        <v>53131609</v>
      </c>
      <c r="QLH1795" s="62">
        <v>53131609</v>
      </c>
      <c r="QLI1795" s="62">
        <v>53131609</v>
      </c>
      <c r="QLJ1795" s="62">
        <v>53131609</v>
      </c>
      <c r="QLK1795" s="62">
        <v>53131609</v>
      </c>
      <c r="QLL1795" s="62">
        <v>53131609</v>
      </c>
      <c r="QLM1795" s="62">
        <v>53131609</v>
      </c>
      <c r="QLN1795" s="62">
        <v>53131609</v>
      </c>
      <c r="QLO1795" s="62">
        <v>53131609</v>
      </c>
      <c r="QLP1795" s="62">
        <v>53131609</v>
      </c>
      <c r="QLQ1795" s="62">
        <v>53131609</v>
      </c>
      <c r="QLR1795" s="62">
        <v>53131609</v>
      </c>
      <c r="QLS1795" s="62">
        <v>53131609</v>
      </c>
      <c r="QLT1795" s="62">
        <v>53131609</v>
      </c>
      <c r="QLU1795" s="62">
        <v>53131609</v>
      </c>
      <c r="QLV1795" s="62">
        <v>53131609</v>
      </c>
      <c r="QLW1795" s="62">
        <v>53131609</v>
      </c>
      <c r="QLX1795" s="62">
        <v>53131609</v>
      </c>
      <c r="QLY1795" s="62">
        <v>53131609</v>
      </c>
      <c r="QLZ1795" s="62">
        <v>53131609</v>
      </c>
      <c r="QMA1795" s="62">
        <v>53131609</v>
      </c>
      <c r="QMB1795" s="62">
        <v>53131609</v>
      </c>
      <c r="QMC1795" s="62">
        <v>53131609</v>
      </c>
      <c r="QMD1795" s="62">
        <v>53131609</v>
      </c>
      <c r="QME1795" s="62">
        <v>53131609</v>
      </c>
      <c r="QMF1795" s="62">
        <v>53131609</v>
      </c>
      <c r="QMG1795" s="62">
        <v>53131609</v>
      </c>
      <c r="QMH1795" s="62">
        <v>53131609</v>
      </c>
      <c r="QMI1795" s="62">
        <v>53131609</v>
      </c>
      <c r="QMJ1795" s="62">
        <v>53131609</v>
      </c>
      <c r="QMK1795" s="62">
        <v>53131609</v>
      </c>
      <c r="QML1795" s="62">
        <v>53131609</v>
      </c>
      <c r="QMM1795" s="62">
        <v>53131609</v>
      </c>
      <c r="QMN1795" s="62">
        <v>53131609</v>
      </c>
      <c r="QMO1795" s="62">
        <v>53131609</v>
      </c>
      <c r="QMP1795" s="62">
        <v>53131609</v>
      </c>
      <c r="QMQ1795" s="62">
        <v>53131609</v>
      </c>
      <c r="QMR1795" s="62">
        <v>53131609</v>
      </c>
      <c r="QMS1795" s="62">
        <v>53131609</v>
      </c>
      <c r="QMT1795" s="62">
        <v>53131609</v>
      </c>
      <c r="QMU1795" s="62">
        <v>53131609</v>
      </c>
      <c r="QMV1795" s="62">
        <v>53131609</v>
      </c>
      <c r="QMW1795" s="62">
        <v>53131609</v>
      </c>
      <c r="QMX1795" s="62">
        <v>53131609</v>
      </c>
      <c r="QMY1795" s="62">
        <v>53131609</v>
      </c>
      <c r="QMZ1795" s="62">
        <v>53131609</v>
      </c>
      <c r="QNA1795" s="62">
        <v>53131609</v>
      </c>
      <c r="QNB1795" s="62">
        <v>53131609</v>
      </c>
      <c r="QNC1795" s="62">
        <v>53131609</v>
      </c>
      <c r="QND1795" s="62">
        <v>53131609</v>
      </c>
      <c r="QNE1795" s="62">
        <v>53131609</v>
      </c>
      <c r="QNF1795" s="62">
        <v>53131609</v>
      </c>
      <c r="QNG1795" s="62">
        <v>53131609</v>
      </c>
      <c r="QNH1795" s="62">
        <v>53131609</v>
      </c>
      <c r="QNI1795" s="62">
        <v>53131609</v>
      </c>
      <c r="QNJ1795" s="62">
        <v>53131609</v>
      </c>
      <c r="QNK1795" s="62">
        <v>53131609</v>
      </c>
      <c r="QNL1795" s="62">
        <v>53131609</v>
      </c>
      <c r="QNM1795" s="62">
        <v>53131609</v>
      </c>
      <c r="QNN1795" s="62">
        <v>53131609</v>
      </c>
      <c r="QNO1795" s="62">
        <v>53131609</v>
      </c>
      <c r="QNP1795" s="62">
        <v>53131609</v>
      </c>
      <c r="QNQ1795" s="62">
        <v>53131609</v>
      </c>
      <c r="QNR1795" s="62">
        <v>53131609</v>
      </c>
      <c r="QNS1795" s="62">
        <v>53131609</v>
      </c>
      <c r="QNT1795" s="62">
        <v>53131609</v>
      </c>
      <c r="QNU1795" s="62">
        <v>53131609</v>
      </c>
      <c r="QNV1795" s="62">
        <v>53131609</v>
      </c>
      <c r="QNW1795" s="62">
        <v>53131609</v>
      </c>
      <c r="QNX1795" s="62">
        <v>53131609</v>
      </c>
      <c r="QNY1795" s="62">
        <v>53131609</v>
      </c>
      <c r="QNZ1795" s="62">
        <v>53131609</v>
      </c>
      <c r="QOA1795" s="62">
        <v>53131609</v>
      </c>
      <c r="QOB1795" s="62">
        <v>53131609</v>
      </c>
      <c r="QOC1795" s="62">
        <v>53131609</v>
      </c>
      <c r="QOD1795" s="62">
        <v>53131609</v>
      </c>
      <c r="QOE1795" s="62">
        <v>53131609</v>
      </c>
      <c r="QOF1795" s="62">
        <v>53131609</v>
      </c>
      <c r="QOG1795" s="62">
        <v>53131609</v>
      </c>
      <c r="QOH1795" s="62">
        <v>53131609</v>
      </c>
      <c r="QOI1795" s="62">
        <v>53131609</v>
      </c>
      <c r="QOJ1795" s="62">
        <v>53131609</v>
      </c>
      <c r="QOK1795" s="62">
        <v>53131609</v>
      </c>
      <c r="QOL1795" s="62">
        <v>53131609</v>
      </c>
      <c r="QOM1795" s="62">
        <v>53131609</v>
      </c>
      <c r="QON1795" s="62">
        <v>53131609</v>
      </c>
      <c r="QOO1795" s="62">
        <v>53131609</v>
      </c>
      <c r="QOP1795" s="62">
        <v>53131609</v>
      </c>
      <c r="QOQ1795" s="62">
        <v>53131609</v>
      </c>
      <c r="QOR1795" s="62">
        <v>53131609</v>
      </c>
      <c r="QOS1795" s="62">
        <v>53131609</v>
      </c>
      <c r="QOT1795" s="62">
        <v>53131609</v>
      </c>
      <c r="QOU1795" s="62">
        <v>53131609</v>
      </c>
      <c r="QOV1795" s="62">
        <v>53131609</v>
      </c>
      <c r="QOW1795" s="62">
        <v>53131609</v>
      </c>
      <c r="QOX1795" s="62">
        <v>53131609</v>
      </c>
      <c r="QOY1795" s="62">
        <v>53131609</v>
      </c>
      <c r="QOZ1795" s="62">
        <v>53131609</v>
      </c>
      <c r="QPA1795" s="62">
        <v>53131609</v>
      </c>
      <c r="QPB1795" s="62">
        <v>53131609</v>
      </c>
      <c r="QPC1795" s="62">
        <v>53131609</v>
      </c>
      <c r="QPD1795" s="62">
        <v>53131609</v>
      </c>
      <c r="QPE1795" s="62">
        <v>53131609</v>
      </c>
      <c r="QPF1795" s="62">
        <v>53131609</v>
      </c>
      <c r="QPG1795" s="62">
        <v>53131609</v>
      </c>
      <c r="QPH1795" s="62">
        <v>53131609</v>
      </c>
      <c r="QPI1795" s="62">
        <v>53131609</v>
      </c>
      <c r="QPJ1795" s="62">
        <v>53131609</v>
      </c>
      <c r="QPK1795" s="62">
        <v>53131609</v>
      </c>
      <c r="QPL1795" s="62">
        <v>53131609</v>
      </c>
      <c r="QPM1795" s="62">
        <v>53131609</v>
      </c>
      <c r="QPN1795" s="62">
        <v>53131609</v>
      </c>
      <c r="QPO1795" s="62">
        <v>53131609</v>
      </c>
      <c r="QPP1795" s="62">
        <v>53131609</v>
      </c>
      <c r="QPQ1795" s="62">
        <v>53131609</v>
      </c>
      <c r="QPR1795" s="62">
        <v>53131609</v>
      </c>
      <c r="QPS1795" s="62">
        <v>53131609</v>
      </c>
      <c r="QPT1795" s="62">
        <v>53131609</v>
      </c>
      <c r="QPU1795" s="62">
        <v>53131609</v>
      </c>
      <c r="QPV1795" s="62">
        <v>53131609</v>
      </c>
      <c r="QPW1795" s="62">
        <v>53131609</v>
      </c>
      <c r="QPX1795" s="62">
        <v>53131609</v>
      </c>
      <c r="QPY1795" s="62">
        <v>53131609</v>
      </c>
      <c r="QPZ1795" s="62">
        <v>53131609</v>
      </c>
      <c r="QQA1795" s="62">
        <v>53131609</v>
      </c>
      <c r="QQB1795" s="62">
        <v>53131609</v>
      </c>
      <c r="QQC1795" s="62">
        <v>53131609</v>
      </c>
      <c r="QQD1795" s="62">
        <v>53131609</v>
      </c>
      <c r="QQE1795" s="62">
        <v>53131609</v>
      </c>
      <c r="QQF1795" s="62">
        <v>53131609</v>
      </c>
      <c r="QQG1795" s="62">
        <v>53131609</v>
      </c>
      <c r="QQH1795" s="62">
        <v>53131609</v>
      </c>
      <c r="QQI1795" s="62">
        <v>53131609</v>
      </c>
      <c r="QQJ1795" s="62">
        <v>53131609</v>
      </c>
      <c r="QQK1795" s="62">
        <v>53131609</v>
      </c>
      <c r="QQL1795" s="62">
        <v>53131609</v>
      </c>
      <c r="QQM1795" s="62">
        <v>53131609</v>
      </c>
      <c r="QQN1795" s="62">
        <v>53131609</v>
      </c>
      <c r="QQO1795" s="62">
        <v>53131609</v>
      </c>
      <c r="QQP1795" s="62">
        <v>53131609</v>
      </c>
      <c r="QQQ1795" s="62">
        <v>53131609</v>
      </c>
      <c r="QQR1795" s="62">
        <v>53131609</v>
      </c>
      <c r="QQS1795" s="62">
        <v>53131609</v>
      </c>
      <c r="QQT1795" s="62">
        <v>53131609</v>
      </c>
      <c r="QQU1795" s="62">
        <v>53131609</v>
      </c>
      <c r="QQV1795" s="62">
        <v>53131609</v>
      </c>
      <c r="QQW1795" s="62">
        <v>53131609</v>
      </c>
      <c r="QQX1795" s="62">
        <v>53131609</v>
      </c>
      <c r="QQY1795" s="62">
        <v>53131609</v>
      </c>
      <c r="QQZ1795" s="62">
        <v>53131609</v>
      </c>
      <c r="QRA1795" s="62">
        <v>53131609</v>
      </c>
      <c r="QRB1795" s="62">
        <v>53131609</v>
      </c>
      <c r="QRC1795" s="62">
        <v>53131609</v>
      </c>
      <c r="QRD1795" s="62">
        <v>53131609</v>
      </c>
      <c r="QRE1795" s="62">
        <v>53131609</v>
      </c>
      <c r="QRF1795" s="62">
        <v>53131609</v>
      </c>
      <c r="QRG1795" s="62">
        <v>53131609</v>
      </c>
      <c r="QRH1795" s="62">
        <v>53131609</v>
      </c>
      <c r="QRI1795" s="62">
        <v>53131609</v>
      </c>
      <c r="QRJ1795" s="62">
        <v>53131609</v>
      </c>
      <c r="QRK1795" s="62">
        <v>53131609</v>
      </c>
      <c r="QRL1795" s="62">
        <v>53131609</v>
      </c>
      <c r="QRM1795" s="62">
        <v>53131609</v>
      </c>
      <c r="QRN1795" s="62">
        <v>53131609</v>
      </c>
      <c r="QRO1795" s="62">
        <v>53131609</v>
      </c>
      <c r="QRP1795" s="62">
        <v>53131609</v>
      </c>
      <c r="QRQ1795" s="62">
        <v>53131609</v>
      </c>
      <c r="QRR1795" s="62">
        <v>53131609</v>
      </c>
      <c r="QRS1795" s="62">
        <v>53131609</v>
      </c>
      <c r="QRT1795" s="62">
        <v>53131609</v>
      </c>
      <c r="QRU1795" s="62">
        <v>53131609</v>
      </c>
      <c r="QRV1795" s="62">
        <v>53131609</v>
      </c>
      <c r="QRW1795" s="62">
        <v>53131609</v>
      </c>
      <c r="QRX1795" s="62">
        <v>53131609</v>
      </c>
      <c r="QRY1795" s="62">
        <v>53131609</v>
      </c>
      <c r="QRZ1795" s="62">
        <v>53131609</v>
      </c>
      <c r="QSA1795" s="62">
        <v>53131609</v>
      </c>
      <c r="QSB1795" s="62">
        <v>53131609</v>
      </c>
      <c r="QSC1795" s="62">
        <v>53131609</v>
      </c>
      <c r="QSD1795" s="62">
        <v>53131609</v>
      </c>
      <c r="QSE1795" s="62">
        <v>53131609</v>
      </c>
      <c r="QSF1795" s="62">
        <v>53131609</v>
      </c>
      <c r="QSG1795" s="62">
        <v>53131609</v>
      </c>
      <c r="QSH1795" s="62">
        <v>53131609</v>
      </c>
      <c r="QSI1795" s="62">
        <v>53131609</v>
      </c>
      <c r="QSJ1795" s="62">
        <v>53131609</v>
      </c>
      <c r="QSK1795" s="62">
        <v>53131609</v>
      </c>
      <c r="QSL1795" s="62">
        <v>53131609</v>
      </c>
      <c r="QSM1795" s="62">
        <v>53131609</v>
      </c>
      <c r="QSN1795" s="62">
        <v>53131609</v>
      </c>
      <c r="QSO1795" s="62">
        <v>53131609</v>
      </c>
      <c r="QSP1795" s="62">
        <v>53131609</v>
      </c>
      <c r="QSQ1795" s="62">
        <v>53131609</v>
      </c>
      <c r="QSR1795" s="62">
        <v>53131609</v>
      </c>
      <c r="QSS1795" s="62">
        <v>53131609</v>
      </c>
      <c r="QST1795" s="62">
        <v>53131609</v>
      </c>
      <c r="QSU1795" s="62">
        <v>53131609</v>
      </c>
      <c r="QSV1795" s="62">
        <v>53131609</v>
      </c>
      <c r="QSW1795" s="62">
        <v>53131609</v>
      </c>
      <c r="QSX1795" s="62">
        <v>53131609</v>
      </c>
      <c r="QSY1795" s="62">
        <v>53131609</v>
      </c>
      <c r="QSZ1795" s="62">
        <v>53131609</v>
      </c>
      <c r="QTA1795" s="62">
        <v>53131609</v>
      </c>
      <c r="QTB1795" s="62">
        <v>53131609</v>
      </c>
      <c r="QTC1795" s="62">
        <v>53131609</v>
      </c>
      <c r="QTD1795" s="62">
        <v>53131609</v>
      </c>
      <c r="QTE1795" s="62">
        <v>53131609</v>
      </c>
      <c r="QTF1795" s="62">
        <v>53131609</v>
      </c>
      <c r="QTG1795" s="62">
        <v>53131609</v>
      </c>
      <c r="QTH1795" s="62">
        <v>53131609</v>
      </c>
      <c r="QTI1795" s="62">
        <v>53131609</v>
      </c>
      <c r="QTJ1795" s="62">
        <v>53131609</v>
      </c>
      <c r="QTK1795" s="62">
        <v>53131609</v>
      </c>
      <c r="QTL1795" s="62">
        <v>53131609</v>
      </c>
      <c r="QTM1795" s="62">
        <v>53131609</v>
      </c>
      <c r="QTN1795" s="62">
        <v>53131609</v>
      </c>
      <c r="QTO1795" s="62">
        <v>53131609</v>
      </c>
      <c r="QTP1795" s="62">
        <v>53131609</v>
      </c>
      <c r="QTQ1795" s="62">
        <v>53131609</v>
      </c>
      <c r="QTR1795" s="62">
        <v>53131609</v>
      </c>
      <c r="QTS1795" s="62">
        <v>53131609</v>
      </c>
      <c r="QTT1795" s="62">
        <v>53131609</v>
      </c>
      <c r="QTU1795" s="62">
        <v>53131609</v>
      </c>
      <c r="QTV1795" s="62">
        <v>53131609</v>
      </c>
      <c r="QTW1795" s="62">
        <v>53131609</v>
      </c>
      <c r="QTX1795" s="62">
        <v>53131609</v>
      </c>
      <c r="QTY1795" s="62">
        <v>53131609</v>
      </c>
      <c r="QTZ1795" s="62">
        <v>53131609</v>
      </c>
      <c r="QUA1795" s="62">
        <v>53131609</v>
      </c>
      <c r="QUB1795" s="62">
        <v>53131609</v>
      </c>
      <c r="QUC1795" s="62">
        <v>53131609</v>
      </c>
      <c r="QUD1795" s="62">
        <v>53131609</v>
      </c>
      <c r="QUE1795" s="62">
        <v>53131609</v>
      </c>
      <c r="QUF1795" s="62">
        <v>53131609</v>
      </c>
      <c r="QUG1795" s="62">
        <v>53131609</v>
      </c>
      <c r="QUH1795" s="62">
        <v>53131609</v>
      </c>
      <c r="QUI1795" s="62">
        <v>53131609</v>
      </c>
      <c r="QUJ1795" s="62">
        <v>53131609</v>
      </c>
      <c r="QUK1795" s="62">
        <v>53131609</v>
      </c>
      <c r="QUL1795" s="62">
        <v>53131609</v>
      </c>
      <c r="QUM1795" s="62">
        <v>53131609</v>
      </c>
      <c r="QUN1795" s="62">
        <v>53131609</v>
      </c>
      <c r="QUO1795" s="62">
        <v>53131609</v>
      </c>
      <c r="QUP1795" s="62">
        <v>53131609</v>
      </c>
      <c r="QUQ1795" s="62">
        <v>53131609</v>
      </c>
      <c r="QUR1795" s="62">
        <v>53131609</v>
      </c>
      <c r="QUS1795" s="62">
        <v>53131609</v>
      </c>
      <c r="QUT1795" s="62">
        <v>53131609</v>
      </c>
      <c r="QUU1795" s="62">
        <v>53131609</v>
      </c>
      <c r="QUV1795" s="62">
        <v>53131609</v>
      </c>
      <c r="QUW1795" s="62">
        <v>53131609</v>
      </c>
      <c r="QUX1795" s="62">
        <v>53131609</v>
      </c>
      <c r="QUY1795" s="62">
        <v>53131609</v>
      </c>
      <c r="QUZ1795" s="62">
        <v>53131609</v>
      </c>
      <c r="QVA1795" s="62">
        <v>53131609</v>
      </c>
      <c r="QVB1795" s="62">
        <v>53131609</v>
      </c>
      <c r="QVC1795" s="62">
        <v>53131609</v>
      </c>
      <c r="QVD1795" s="62">
        <v>53131609</v>
      </c>
      <c r="QVE1795" s="62">
        <v>53131609</v>
      </c>
      <c r="QVF1795" s="62">
        <v>53131609</v>
      </c>
      <c r="QVG1795" s="62">
        <v>53131609</v>
      </c>
      <c r="QVH1795" s="62">
        <v>53131609</v>
      </c>
      <c r="QVI1795" s="62">
        <v>53131609</v>
      </c>
      <c r="QVJ1795" s="62">
        <v>53131609</v>
      </c>
      <c r="QVK1795" s="62">
        <v>53131609</v>
      </c>
      <c r="QVL1795" s="62">
        <v>53131609</v>
      </c>
      <c r="QVM1795" s="62">
        <v>53131609</v>
      </c>
      <c r="QVN1795" s="62">
        <v>53131609</v>
      </c>
      <c r="QVO1795" s="62">
        <v>53131609</v>
      </c>
      <c r="QVP1795" s="62">
        <v>53131609</v>
      </c>
      <c r="QVQ1795" s="62">
        <v>53131609</v>
      </c>
      <c r="QVR1795" s="62">
        <v>53131609</v>
      </c>
      <c r="QVS1795" s="62">
        <v>53131609</v>
      </c>
      <c r="QVT1795" s="62">
        <v>53131609</v>
      </c>
      <c r="QVU1795" s="62">
        <v>53131609</v>
      </c>
      <c r="QVV1795" s="62">
        <v>53131609</v>
      </c>
      <c r="QVW1795" s="62">
        <v>53131609</v>
      </c>
      <c r="QVX1795" s="62">
        <v>53131609</v>
      </c>
      <c r="QVY1795" s="62">
        <v>53131609</v>
      </c>
      <c r="QVZ1795" s="62">
        <v>53131609</v>
      </c>
      <c r="QWA1795" s="62">
        <v>53131609</v>
      </c>
      <c r="QWB1795" s="62">
        <v>53131609</v>
      </c>
      <c r="QWC1795" s="62">
        <v>53131609</v>
      </c>
      <c r="QWD1795" s="62">
        <v>53131609</v>
      </c>
      <c r="QWE1795" s="62">
        <v>53131609</v>
      </c>
      <c r="QWF1795" s="62">
        <v>53131609</v>
      </c>
      <c r="QWG1795" s="62">
        <v>53131609</v>
      </c>
      <c r="QWH1795" s="62">
        <v>53131609</v>
      </c>
      <c r="QWI1795" s="62">
        <v>53131609</v>
      </c>
      <c r="QWJ1795" s="62">
        <v>53131609</v>
      </c>
      <c r="QWK1795" s="62">
        <v>53131609</v>
      </c>
      <c r="QWL1795" s="62">
        <v>53131609</v>
      </c>
      <c r="QWM1795" s="62">
        <v>53131609</v>
      </c>
      <c r="QWN1795" s="62">
        <v>53131609</v>
      </c>
      <c r="QWO1795" s="62">
        <v>53131609</v>
      </c>
      <c r="QWP1795" s="62">
        <v>53131609</v>
      </c>
      <c r="QWQ1795" s="62">
        <v>53131609</v>
      </c>
      <c r="QWR1795" s="62">
        <v>53131609</v>
      </c>
      <c r="QWS1795" s="62">
        <v>53131609</v>
      </c>
      <c r="QWT1795" s="62">
        <v>53131609</v>
      </c>
      <c r="QWU1795" s="62">
        <v>53131609</v>
      </c>
      <c r="QWV1795" s="62">
        <v>53131609</v>
      </c>
      <c r="QWW1795" s="62">
        <v>53131609</v>
      </c>
      <c r="QWX1795" s="62">
        <v>53131609</v>
      </c>
      <c r="QWY1795" s="62">
        <v>53131609</v>
      </c>
      <c r="QWZ1795" s="62">
        <v>53131609</v>
      </c>
      <c r="QXA1795" s="62">
        <v>53131609</v>
      </c>
      <c r="QXB1795" s="62">
        <v>53131609</v>
      </c>
      <c r="QXC1795" s="62">
        <v>53131609</v>
      </c>
      <c r="QXD1795" s="62">
        <v>53131609</v>
      </c>
      <c r="QXE1795" s="62">
        <v>53131609</v>
      </c>
      <c r="QXF1795" s="62">
        <v>53131609</v>
      </c>
      <c r="QXG1795" s="62">
        <v>53131609</v>
      </c>
      <c r="QXH1795" s="62">
        <v>53131609</v>
      </c>
      <c r="QXI1795" s="62">
        <v>53131609</v>
      </c>
      <c r="QXJ1795" s="62">
        <v>53131609</v>
      </c>
      <c r="QXK1795" s="62">
        <v>53131609</v>
      </c>
      <c r="QXL1795" s="62">
        <v>53131609</v>
      </c>
      <c r="QXM1795" s="62">
        <v>53131609</v>
      </c>
      <c r="QXN1795" s="62">
        <v>53131609</v>
      </c>
      <c r="QXO1795" s="62">
        <v>53131609</v>
      </c>
      <c r="QXP1795" s="62">
        <v>53131609</v>
      </c>
      <c r="QXQ1795" s="62">
        <v>53131609</v>
      </c>
      <c r="QXR1795" s="62">
        <v>53131609</v>
      </c>
      <c r="QXS1795" s="62">
        <v>53131609</v>
      </c>
      <c r="QXT1795" s="62">
        <v>53131609</v>
      </c>
      <c r="QXU1795" s="62">
        <v>53131609</v>
      </c>
      <c r="QXV1795" s="62">
        <v>53131609</v>
      </c>
      <c r="QXW1795" s="62">
        <v>53131609</v>
      </c>
      <c r="QXX1795" s="62">
        <v>53131609</v>
      </c>
      <c r="QXY1795" s="62">
        <v>53131609</v>
      </c>
      <c r="QXZ1795" s="62">
        <v>53131609</v>
      </c>
      <c r="QYA1795" s="62">
        <v>53131609</v>
      </c>
      <c r="QYB1795" s="62">
        <v>53131609</v>
      </c>
      <c r="QYC1795" s="62">
        <v>53131609</v>
      </c>
      <c r="QYD1795" s="62">
        <v>53131609</v>
      </c>
      <c r="QYE1795" s="62">
        <v>53131609</v>
      </c>
      <c r="QYF1795" s="62">
        <v>53131609</v>
      </c>
      <c r="QYG1795" s="62">
        <v>53131609</v>
      </c>
      <c r="QYH1795" s="62">
        <v>53131609</v>
      </c>
      <c r="QYI1795" s="62">
        <v>53131609</v>
      </c>
      <c r="QYJ1795" s="62">
        <v>53131609</v>
      </c>
      <c r="QYK1795" s="62">
        <v>53131609</v>
      </c>
      <c r="QYL1795" s="62">
        <v>53131609</v>
      </c>
      <c r="QYM1795" s="62">
        <v>53131609</v>
      </c>
      <c r="QYN1795" s="62">
        <v>53131609</v>
      </c>
      <c r="QYO1795" s="62">
        <v>53131609</v>
      </c>
      <c r="QYP1795" s="62">
        <v>53131609</v>
      </c>
      <c r="QYQ1795" s="62">
        <v>53131609</v>
      </c>
      <c r="QYR1795" s="62">
        <v>53131609</v>
      </c>
      <c r="QYS1795" s="62">
        <v>53131609</v>
      </c>
      <c r="QYT1795" s="62">
        <v>53131609</v>
      </c>
      <c r="QYU1795" s="62">
        <v>53131609</v>
      </c>
      <c r="QYV1795" s="62">
        <v>53131609</v>
      </c>
      <c r="QYW1795" s="62">
        <v>53131609</v>
      </c>
      <c r="QYX1795" s="62">
        <v>53131609</v>
      </c>
      <c r="QYY1795" s="62">
        <v>53131609</v>
      </c>
      <c r="QYZ1795" s="62">
        <v>53131609</v>
      </c>
      <c r="QZA1795" s="62">
        <v>53131609</v>
      </c>
      <c r="QZB1795" s="62">
        <v>53131609</v>
      </c>
      <c r="QZC1795" s="62">
        <v>53131609</v>
      </c>
      <c r="QZD1795" s="62">
        <v>53131609</v>
      </c>
      <c r="QZE1795" s="62">
        <v>53131609</v>
      </c>
      <c r="QZF1795" s="62">
        <v>53131609</v>
      </c>
      <c r="QZG1795" s="62">
        <v>53131609</v>
      </c>
      <c r="QZH1795" s="62">
        <v>53131609</v>
      </c>
      <c r="QZI1795" s="62">
        <v>53131609</v>
      </c>
      <c r="QZJ1795" s="62">
        <v>53131609</v>
      </c>
      <c r="QZK1795" s="62">
        <v>53131609</v>
      </c>
      <c r="QZL1795" s="62">
        <v>53131609</v>
      </c>
      <c r="QZM1795" s="62">
        <v>53131609</v>
      </c>
      <c r="QZN1795" s="62">
        <v>53131609</v>
      </c>
      <c r="QZO1795" s="62">
        <v>53131609</v>
      </c>
      <c r="QZP1795" s="62">
        <v>53131609</v>
      </c>
      <c r="QZQ1795" s="62">
        <v>53131609</v>
      </c>
      <c r="QZR1795" s="62">
        <v>53131609</v>
      </c>
      <c r="QZS1795" s="62">
        <v>53131609</v>
      </c>
      <c r="QZT1795" s="62">
        <v>53131609</v>
      </c>
      <c r="QZU1795" s="62">
        <v>53131609</v>
      </c>
      <c r="QZV1795" s="62">
        <v>53131609</v>
      </c>
      <c r="QZW1795" s="62">
        <v>53131609</v>
      </c>
      <c r="QZX1795" s="62">
        <v>53131609</v>
      </c>
      <c r="QZY1795" s="62">
        <v>53131609</v>
      </c>
      <c r="QZZ1795" s="62">
        <v>53131609</v>
      </c>
      <c r="RAA1795" s="62">
        <v>53131609</v>
      </c>
      <c r="RAB1795" s="62">
        <v>53131609</v>
      </c>
      <c r="RAC1795" s="62">
        <v>53131609</v>
      </c>
      <c r="RAD1795" s="62">
        <v>53131609</v>
      </c>
      <c r="RAE1795" s="62">
        <v>53131609</v>
      </c>
      <c r="RAF1795" s="62">
        <v>53131609</v>
      </c>
      <c r="RAG1795" s="62">
        <v>53131609</v>
      </c>
      <c r="RAH1795" s="62">
        <v>53131609</v>
      </c>
      <c r="RAI1795" s="62">
        <v>53131609</v>
      </c>
      <c r="RAJ1795" s="62">
        <v>53131609</v>
      </c>
      <c r="RAK1795" s="62">
        <v>53131609</v>
      </c>
      <c r="RAL1795" s="62">
        <v>53131609</v>
      </c>
      <c r="RAM1795" s="62">
        <v>53131609</v>
      </c>
      <c r="RAN1795" s="62">
        <v>53131609</v>
      </c>
      <c r="RAO1795" s="62">
        <v>53131609</v>
      </c>
      <c r="RAP1795" s="62">
        <v>53131609</v>
      </c>
      <c r="RAQ1795" s="62">
        <v>53131609</v>
      </c>
      <c r="RAR1795" s="62">
        <v>53131609</v>
      </c>
      <c r="RAS1795" s="62">
        <v>53131609</v>
      </c>
      <c r="RAT1795" s="62">
        <v>53131609</v>
      </c>
      <c r="RAU1795" s="62">
        <v>53131609</v>
      </c>
      <c r="RAV1795" s="62">
        <v>53131609</v>
      </c>
      <c r="RAW1795" s="62">
        <v>53131609</v>
      </c>
      <c r="RAX1795" s="62">
        <v>53131609</v>
      </c>
      <c r="RAY1795" s="62">
        <v>53131609</v>
      </c>
      <c r="RAZ1795" s="62">
        <v>53131609</v>
      </c>
      <c r="RBA1795" s="62">
        <v>53131609</v>
      </c>
      <c r="RBB1795" s="62">
        <v>53131609</v>
      </c>
      <c r="RBC1795" s="62">
        <v>53131609</v>
      </c>
      <c r="RBD1795" s="62">
        <v>53131609</v>
      </c>
      <c r="RBE1795" s="62">
        <v>53131609</v>
      </c>
      <c r="RBF1795" s="62">
        <v>53131609</v>
      </c>
      <c r="RBG1795" s="62">
        <v>53131609</v>
      </c>
      <c r="RBH1795" s="62">
        <v>53131609</v>
      </c>
      <c r="RBI1795" s="62">
        <v>53131609</v>
      </c>
      <c r="RBJ1795" s="62">
        <v>53131609</v>
      </c>
      <c r="RBK1795" s="62">
        <v>53131609</v>
      </c>
      <c r="RBL1795" s="62">
        <v>53131609</v>
      </c>
      <c r="RBM1795" s="62">
        <v>53131609</v>
      </c>
      <c r="RBN1795" s="62">
        <v>53131609</v>
      </c>
      <c r="RBO1795" s="62">
        <v>53131609</v>
      </c>
      <c r="RBP1795" s="62">
        <v>53131609</v>
      </c>
      <c r="RBQ1795" s="62">
        <v>53131609</v>
      </c>
      <c r="RBR1795" s="62">
        <v>53131609</v>
      </c>
      <c r="RBS1795" s="62">
        <v>53131609</v>
      </c>
      <c r="RBT1795" s="62">
        <v>53131609</v>
      </c>
      <c r="RBU1795" s="62">
        <v>53131609</v>
      </c>
      <c r="RBV1795" s="62">
        <v>53131609</v>
      </c>
      <c r="RBW1795" s="62">
        <v>53131609</v>
      </c>
      <c r="RBX1795" s="62">
        <v>53131609</v>
      </c>
      <c r="RBY1795" s="62">
        <v>53131609</v>
      </c>
      <c r="RBZ1795" s="62">
        <v>53131609</v>
      </c>
      <c r="RCA1795" s="62">
        <v>53131609</v>
      </c>
      <c r="RCB1795" s="62">
        <v>53131609</v>
      </c>
      <c r="RCC1795" s="62">
        <v>53131609</v>
      </c>
      <c r="RCD1795" s="62">
        <v>53131609</v>
      </c>
      <c r="RCE1795" s="62">
        <v>53131609</v>
      </c>
      <c r="RCF1795" s="62">
        <v>53131609</v>
      </c>
      <c r="RCG1795" s="62">
        <v>53131609</v>
      </c>
      <c r="RCH1795" s="62">
        <v>53131609</v>
      </c>
      <c r="RCI1795" s="62">
        <v>53131609</v>
      </c>
      <c r="RCJ1795" s="62">
        <v>53131609</v>
      </c>
      <c r="RCK1795" s="62">
        <v>53131609</v>
      </c>
      <c r="RCL1795" s="62">
        <v>53131609</v>
      </c>
      <c r="RCM1795" s="62">
        <v>53131609</v>
      </c>
      <c r="RCN1795" s="62">
        <v>53131609</v>
      </c>
      <c r="RCO1795" s="62">
        <v>53131609</v>
      </c>
      <c r="RCP1795" s="62">
        <v>53131609</v>
      </c>
      <c r="RCQ1795" s="62">
        <v>53131609</v>
      </c>
      <c r="RCR1795" s="62">
        <v>53131609</v>
      </c>
      <c r="RCS1795" s="62">
        <v>53131609</v>
      </c>
      <c r="RCT1795" s="62">
        <v>53131609</v>
      </c>
      <c r="RCU1795" s="62">
        <v>53131609</v>
      </c>
      <c r="RCV1795" s="62">
        <v>53131609</v>
      </c>
      <c r="RCW1795" s="62">
        <v>53131609</v>
      </c>
      <c r="RCX1795" s="62">
        <v>53131609</v>
      </c>
      <c r="RCY1795" s="62">
        <v>53131609</v>
      </c>
      <c r="RCZ1795" s="62">
        <v>53131609</v>
      </c>
      <c r="RDA1795" s="62">
        <v>53131609</v>
      </c>
      <c r="RDB1795" s="62">
        <v>53131609</v>
      </c>
      <c r="RDC1795" s="62">
        <v>53131609</v>
      </c>
      <c r="RDD1795" s="62">
        <v>53131609</v>
      </c>
      <c r="RDE1795" s="62">
        <v>53131609</v>
      </c>
      <c r="RDF1795" s="62">
        <v>53131609</v>
      </c>
      <c r="RDG1795" s="62">
        <v>53131609</v>
      </c>
      <c r="RDH1795" s="62">
        <v>53131609</v>
      </c>
      <c r="RDI1795" s="62">
        <v>53131609</v>
      </c>
      <c r="RDJ1795" s="62">
        <v>53131609</v>
      </c>
      <c r="RDK1795" s="62">
        <v>53131609</v>
      </c>
      <c r="RDL1795" s="62">
        <v>53131609</v>
      </c>
      <c r="RDM1795" s="62">
        <v>53131609</v>
      </c>
      <c r="RDN1795" s="62">
        <v>53131609</v>
      </c>
      <c r="RDO1795" s="62">
        <v>53131609</v>
      </c>
      <c r="RDP1795" s="62">
        <v>53131609</v>
      </c>
      <c r="RDQ1795" s="62">
        <v>53131609</v>
      </c>
      <c r="RDR1795" s="62">
        <v>53131609</v>
      </c>
      <c r="RDS1795" s="62">
        <v>53131609</v>
      </c>
      <c r="RDT1795" s="62">
        <v>53131609</v>
      </c>
      <c r="RDU1795" s="62">
        <v>53131609</v>
      </c>
      <c r="RDV1795" s="62">
        <v>53131609</v>
      </c>
      <c r="RDW1795" s="62">
        <v>53131609</v>
      </c>
      <c r="RDX1795" s="62">
        <v>53131609</v>
      </c>
      <c r="RDY1795" s="62">
        <v>53131609</v>
      </c>
      <c r="RDZ1795" s="62">
        <v>53131609</v>
      </c>
      <c r="REA1795" s="62">
        <v>53131609</v>
      </c>
      <c r="REB1795" s="62">
        <v>53131609</v>
      </c>
      <c r="REC1795" s="62">
        <v>53131609</v>
      </c>
      <c r="RED1795" s="62">
        <v>53131609</v>
      </c>
      <c r="REE1795" s="62">
        <v>53131609</v>
      </c>
      <c r="REF1795" s="62">
        <v>53131609</v>
      </c>
      <c r="REG1795" s="62">
        <v>53131609</v>
      </c>
      <c r="REH1795" s="62">
        <v>53131609</v>
      </c>
      <c r="REI1795" s="62">
        <v>53131609</v>
      </c>
      <c r="REJ1795" s="62">
        <v>53131609</v>
      </c>
      <c r="REK1795" s="62">
        <v>53131609</v>
      </c>
      <c r="REL1795" s="62">
        <v>53131609</v>
      </c>
      <c r="REM1795" s="62">
        <v>53131609</v>
      </c>
      <c r="REN1795" s="62">
        <v>53131609</v>
      </c>
      <c r="REO1795" s="62">
        <v>53131609</v>
      </c>
      <c r="REP1795" s="62">
        <v>53131609</v>
      </c>
      <c r="REQ1795" s="62">
        <v>53131609</v>
      </c>
      <c r="RER1795" s="62">
        <v>53131609</v>
      </c>
      <c r="RES1795" s="62">
        <v>53131609</v>
      </c>
      <c r="RET1795" s="62">
        <v>53131609</v>
      </c>
      <c r="REU1795" s="62">
        <v>53131609</v>
      </c>
      <c r="REV1795" s="62">
        <v>53131609</v>
      </c>
      <c r="REW1795" s="62">
        <v>53131609</v>
      </c>
      <c r="REX1795" s="62">
        <v>53131609</v>
      </c>
      <c r="REY1795" s="62">
        <v>53131609</v>
      </c>
      <c r="REZ1795" s="62">
        <v>53131609</v>
      </c>
      <c r="RFA1795" s="62">
        <v>53131609</v>
      </c>
      <c r="RFB1795" s="62">
        <v>53131609</v>
      </c>
      <c r="RFC1795" s="62">
        <v>53131609</v>
      </c>
      <c r="RFD1795" s="62">
        <v>53131609</v>
      </c>
      <c r="RFE1795" s="62">
        <v>53131609</v>
      </c>
      <c r="RFF1795" s="62">
        <v>53131609</v>
      </c>
      <c r="RFG1795" s="62">
        <v>53131609</v>
      </c>
      <c r="RFH1795" s="62">
        <v>53131609</v>
      </c>
      <c r="RFI1795" s="62">
        <v>53131609</v>
      </c>
      <c r="RFJ1795" s="62">
        <v>53131609</v>
      </c>
      <c r="RFK1795" s="62">
        <v>53131609</v>
      </c>
      <c r="RFL1795" s="62">
        <v>53131609</v>
      </c>
      <c r="RFM1795" s="62">
        <v>53131609</v>
      </c>
      <c r="RFN1795" s="62">
        <v>53131609</v>
      </c>
      <c r="RFO1795" s="62">
        <v>53131609</v>
      </c>
      <c r="RFP1795" s="62">
        <v>53131609</v>
      </c>
      <c r="RFQ1795" s="62">
        <v>53131609</v>
      </c>
      <c r="RFR1795" s="62">
        <v>53131609</v>
      </c>
      <c r="RFS1795" s="62">
        <v>53131609</v>
      </c>
      <c r="RFT1795" s="62">
        <v>53131609</v>
      </c>
      <c r="RFU1795" s="62">
        <v>53131609</v>
      </c>
      <c r="RFV1795" s="62">
        <v>53131609</v>
      </c>
      <c r="RFW1795" s="62">
        <v>53131609</v>
      </c>
      <c r="RFX1795" s="62">
        <v>53131609</v>
      </c>
      <c r="RFY1795" s="62">
        <v>53131609</v>
      </c>
      <c r="RFZ1795" s="62">
        <v>53131609</v>
      </c>
      <c r="RGA1795" s="62">
        <v>53131609</v>
      </c>
      <c r="RGB1795" s="62">
        <v>53131609</v>
      </c>
      <c r="RGC1795" s="62">
        <v>53131609</v>
      </c>
      <c r="RGD1795" s="62">
        <v>53131609</v>
      </c>
      <c r="RGE1795" s="62">
        <v>53131609</v>
      </c>
      <c r="RGF1795" s="62">
        <v>53131609</v>
      </c>
      <c r="RGG1795" s="62">
        <v>53131609</v>
      </c>
      <c r="RGH1795" s="62">
        <v>53131609</v>
      </c>
      <c r="RGI1795" s="62">
        <v>53131609</v>
      </c>
      <c r="RGJ1795" s="62">
        <v>53131609</v>
      </c>
      <c r="RGK1795" s="62">
        <v>53131609</v>
      </c>
      <c r="RGL1795" s="62">
        <v>53131609</v>
      </c>
      <c r="RGM1795" s="62">
        <v>53131609</v>
      </c>
      <c r="RGN1795" s="62">
        <v>53131609</v>
      </c>
      <c r="RGO1795" s="62">
        <v>53131609</v>
      </c>
      <c r="RGP1795" s="62">
        <v>53131609</v>
      </c>
      <c r="RGQ1795" s="62">
        <v>53131609</v>
      </c>
      <c r="RGR1795" s="62">
        <v>53131609</v>
      </c>
      <c r="RGS1795" s="62">
        <v>53131609</v>
      </c>
      <c r="RGT1795" s="62">
        <v>53131609</v>
      </c>
      <c r="RGU1795" s="62">
        <v>53131609</v>
      </c>
      <c r="RGV1795" s="62">
        <v>53131609</v>
      </c>
      <c r="RGW1795" s="62">
        <v>53131609</v>
      </c>
      <c r="RGX1795" s="62">
        <v>53131609</v>
      </c>
      <c r="RGY1795" s="62">
        <v>53131609</v>
      </c>
      <c r="RGZ1795" s="62">
        <v>53131609</v>
      </c>
      <c r="RHA1795" s="62">
        <v>53131609</v>
      </c>
      <c r="RHB1795" s="62">
        <v>53131609</v>
      </c>
      <c r="RHC1795" s="62">
        <v>53131609</v>
      </c>
      <c r="RHD1795" s="62">
        <v>53131609</v>
      </c>
      <c r="RHE1795" s="62">
        <v>53131609</v>
      </c>
      <c r="RHF1795" s="62">
        <v>53131609</v>
      </c>
      <c r="RHG1795" s="62">
        <v>53131609</v>
      </c>
      <c r="RHH1795" s="62">
        <v>53131609</v>
      </c>
      <c r="RHI1795" s="62">
        <v>53131609</v>
      </c>
      <c r="RHJ1795" s="62">
        <v>53131609</v>
      </c>
      <c r="RHK1795" s="62">
        <v>53131609</v>
      </c>
      <c r="RHL1795" s="62">
        <v>53131609</v>
      </c>
      <c r="RHM1795" s="62">
        <v>53131609</v>
      </c>
      <c r="RHN1795" s="62">
        <v>53131609</v>
      </c>
      <c r="RHO1795" s="62">
        <v>53131609</v>
      </c>
      <c r="RHP1795" s="62">
        <v>53131609</v>
      </c>
      <c r="RHQ1795" s="62">
        <v>53131609</v>
      </c>
      <c r="RHR1795" s="62">
        <v>53131609</v>
      </c>
      <c r="RHS1795" s="62">
        <v>53131609</v>
      </c>
      <c r="RHT1795" s="62">
        <v>53131609</v>
      </c>
      <c r="RHU1795" s="62">
        <v>53131609</v>
      </c>
      <c r="RHV1795" s="62">
        <v>53131609</v>
      </c>
      <c r="RHW1795" s="62">
        <v>53131609</v>
      </c>
      <c r="RHX1795" s="62">
        <v>53131609</v>
      </c>
      <c r="RHY1795" s="62">
        <v>53131609</v>
      </c>
      <c r="RHZ1795" s="62">
        <v>53131609</v>
      </c>
      <c r="RIA1795" s="62">
        <v>53131609</v>
      </c>
      <c r="RIB1795" s="62">
        <v>53131609</v>
      </c>
      <c r="RIC1795" s="62">
        <v>53131609</v>
      </c>
      <c r="RID1795" s="62">
        <v>53131609</v>
      </c>
      <c r="RIE1795" s="62">
        <v>53131609</v>
      </c>
      <c r="RIF1795" s="62">
        <v>53131609</v>
      </c>
      <c r="RIG1795" s="62">
        <v>53131609</v>
      </c>
      <c r="RIH1795" s="62">
        <v>53131609</v>
      </c>
      <c r="RII1795" s="62">
        <v>53131609</v>
      </c>
      <c r="RIJ1795" s="62">
        <v>53131609</v>
      </c>
      <c r="RIK1795" s="62">
        <v>53131609</v>
      </c>
      <c r="RIL1795" s="62">
        <v>53131609</v>
      </c>
      <c r="RIM1795" s="62">
        <v>53131609</v>
      </c>
      <c r="RIN1795" s="62">
        <v>53131609</v>
      </c>
      <c r="RIO1795" s="62">
        <v>53131609</v>
      </c>
      <c r="RIP1795" s="62">
        <v>53131609</v>
      </c>
      <c r="RIQ1795" s="62">
        <v>53131609</v>
      </c>
      <c r="RIR1795" s="62">
        <v>53131609</v>
      </c>
      <c r="RIS1795" s="62">
        <v>53131609</v>
      </c>
      <c r="RIT1795" s="62">
        <v>53131609</v>
      </c>
      <c r="RIU1795" s="62">
        <v>53131609</v>
      </c>
      <c r="RIV1795" s="62">
        <v>53131609</v>
      </c>
      <c r="RIW1795" s="62">
        <v>53131609</v>
      </c>
      <c r="RIX1795" s="62">
        <v>53131609</v>
      </c>
      <c r="RIY1795" s="62">
        <v>53131609</v>
      </c>
      <c r="RIZ1795" s="62">
        <v>53131609</v>
      </c>
      <c r="RJA1795" s="62">
        <v>53131609</v>
      </c>
      <c r="RJB1795" s="62">
        <v>53131609</v>
      </c>
      <c r="RJC1795" s="62">
        <v>53131609</v>
      </c>
      <c r="RJD1795" s="62">
        <v>53131609</v>
      </c>
      <c r="RJE1795" s="62">
        <v>53131609</v>
      </c>
      <c r="RJF1795" s="62">
        <v>53131609</v>
      </c>
      <c r="RJG1795" s="62">
        <v>53131609</v>
      </c>
      <c r="RJH1795" s="62">
        <v>53131609</v>
      </c>
      <c r="RJI1795" s="62">
        <v>53131609</v>
      </c>
      <c r="RJJ1795" s="62">
        <v>53131609</v>
      </c>
      <c r="RJK1795" s="62">
        <v>53131609</v>
      </c>
      <c r="RJL1795" s="62">
        <v>53131609</v>
      </c>
      <c r="RJM1795" s="62">
        <v>53131609</v>
      </c>
      <c r="RJN1795" s="62">
        <v>53131609</v>
      </c>
      <c r="RJO1795" s="62">
        <v>53131609</v>
      </c>
      <c r="RJP1795" s="62">
        <v>53131609</v>
      </c>
      <c r="RJQ1795" s="62">
        <v>53131609</v>
      </c>
      <c r="RJR1795" s="62">
        <v>53131609</v>
      </c>
      <c r="RJS1795" s="62">
        <v>53131609</v>
      </c>
      <c r="RJT1795" s="62">
        <v>53131609</v>
      </c>
      <c r="RJU1795" s="62">
        <v>53131609</v>
      </c>
      <c r="RJV1795" s="62">
        <v>53131609</v>
      </c>
      <c r="RJW1795" s="62">
        <v>53131609</v>
      </c>
      <c r="RJX1795" s="62">
        <v>53131609</v>
      </c>
      <c r="RJY1795" s="62">
        <v>53131609</v>
      </c>
      <c r="RJZ1795" s="62">
        <v>53131609</v>
      </c>
      <c r="RKA1795" s="62">
        <v>53131609</v>
      </c>
      <c r="RKB1795" s="62">
        <v>53131609</v>
      </c>
      <c r="RKC1795" s="62">
        <v>53131609</v>
      </c>
      <c r="RKD1795" s="62">
        <v>53131609</v>
      </c>
      <c r="RKE1795" s="62">
        <v>53131609</v>
      </c>
      <c r="RKF1795" s="62">
        <v>53131609</v>
      </c>
      <c r="RKG1795" s="62">
        <v>53131609</v>
      </c>
      <c r="RKH1795" s="62">
        <v>53131609</v>
      </c>
      <c r="RKI1795" s="62">
        <v>53131609</v>
      </c>
      <c r="RKJ1795" s="62">
        <v>53131609</v>
      </c>
      <c r="RKK1795" s="62">
        <v>53131609</v>
      </c>
      <c r="RKL1795" s="62">
        <v>53131609</v>
      </c>
      <c r="RKM1795" s="62">
        <v>53131609</v>
      </c>
      <c r="RKN1795" s="62">
        <v>53131609</v>
      </c>
      <c r="RKO1795" s="62">
        <v>53131609</v>
      </c>
      <c r="RKP1795" s="62">
        <v>53131609</v>
      </c>
      <c r="RKQ1795" s="62">
        <v>53131609</v>
      </c>
      <c r="RKR1795" s="62">
        <v>53131609</v>
      </c>
      <c r="RKS1795" s="62">
        <v>53131609</v>
      </c>
      <c r="RKT1795" s="62">
        <v>53131609</v>
      </c>
      <c r="RKU1795" s="62">
        <v>53131609</v>
      </c>
      <c r="RKV1795" s="62">
        <v>53131609</v>
      </c>
      <c r="RKW1795" s="62">
        <v>53131609</v>
      </c>
      <c r="RKX1795" s="62">
        <v>53131609</v>
      </c>
      <c r="RKY1795" s="62">
        <v>53131609</v>
      </c>
      <c r="RKZ1795" s="62">
        <v>53131609</v>
      </c>
      <c r="RLA1795" s="62">
        <v>53131609</v>
      </c>
      <c r="RLB1795" s="62">
        <v>53131609</v>
      </c>
      <c r="RLC1795" s="62">
        <v>53131609</v>
      </c>
      <c r="RLD1795" s="62">
        <v>53131609</v>
      </c>
      <c r="RLE1795" s="62">
        <v>53131609</v>
      </c>
      <c r="RLF1795" s="62">
        <v>53131609</v>
      </c>
      <c r="RLG1795" s="62">
        <v>53131609</v>
      </c>
      <c r="RLH1795" s="62">
        <v>53131609</v>
      </c>
      <c r="RLI1795" s="62">
        <v>53131609</v>
      </c>
      <c r="RLJ1795" s="62">
        <v>53131609</v>
      </c>
      <c r="RLK1795" s="62">
        <v>53131609</v>
      </c>
      <c r="RLL1795" s="62">
        <v>53131609</v>
      </c>
      <c r="RLM1795" s="62">
        <v>53131609</v>
      </c>
      <c r="RLN1795" s="62">
        <v>53131609</v>
      </c>
      <c r="RLO1795" s="62">
        <v>53131609</v>
      </c>
      <c r="RLP1795" s="62">
        <v>53131609</v>
      </c>
      <c r="RLQ1795" s="62">
        <v>53131609</v>
      </c>
      <c r="RLR1795" s="62">
        <v>53131609</v>
      </c>
      <c r="RLS1795" s="62">
        <v>53131609</v>
      </c>
      <c r="RLT1795" s="62">
        <v>53131609</v>
      </c>
      <c r="RLU1795" s="62">
        <v>53131609</v>
      </c>
      <c r="RLV1795" s="62">
        <v>53131609</v>
      </c>
      <c r="RLW1795" s="62">
        <v>53131609</v>
      </c>
      <c r="RLX1795" s="62">
        <v>53131609</v>
      </c>
      <c r="RLY1795" s="62">
        <v>53131609</v>
      </c>
      <c r="RLZ1795" s="62">
        <v>53131609</v>
      </c>
      <c r="RMA1795" s="62">
        <v>53131609</v>
      </c>
      <c r="RMB1795" s="62">
        <v>53131609</v>
      </c>
      <c r="RMC1795" s="62">
        <v>53131609</v>
      </c>
      <c r="RMD1795" s="62">
        <v>53131609</v>
      </c>
      <c r="RME1795" s="62">
        <v>53131609</v>
      </c>
      <c r="RMF1795" s="62">
        <v>53131609</v>
      </c>
      <c r="RMG1795" s="62">
        <v>53131609</v>
      </c>
      <c r="RMH1795" s="62">
        <v>53131609</v>
      </c>
      <c r="RMI1795" s="62">
        <v>53131609</v>
      </c>
      <c r="RMJ1795" s="62">
        <v>53131609</v>
      </c>
      <c r="RMK1795" s="62">
        <v>53131609</v>
      </c>
      <c r="RML1795" s="62">
        <v>53131609</v>
      </c>
      <c r="RMM1795" s="62">
        <v>53131609</v>
      </c>
      <c r="RMN1795" s="62">
        <v>53131609</v>
      </c>
      <c r="RMO1795" s="62">
        <v>53131609</v>
      </c>
      <c r="RMP1795" s="62">
        <v>53131609</v>
      </c>
      <c r="RMQ1795" s="62">
        <v>53131609</v>
      </c>
      <c r="RMR1795" s="62">
        <v>53131609</v>
      </c>
      <c r="RMS1795" s="62">
        <v>53131609</v>
      </c>
      <c r="RMT1795" s="62">
        <v>53131609</v>
      </c>
      <c r="RMU1795" s="62">
        <v>53131609</v>
      </c>
      <c r="RMV1795" s="62">
        <v>53131609</v>
      </c>
      <c r="RMW1795" s="62">
        <v>53131609</v>
      </c>
      <c r="RMX1795" s="62">
        <v>53131609</v>
      </c>
      <c r="RMY1795" s="62">
        <v>53131609</v>
      </c>
      <c r="RMZ1795" s="62">
        <v>53131609</v>
      </c>
      <c r="RNA1795" s="62">
        <v>53131609</v>
      </c>
      <c r="RNB1795" s="62">
        <v>53131609</v>
      </c>
      <c r="RNC1795" s="62">
        <v>53131609</v>
      </c>
      <c r="RND1795" s="62">
        <v>53131609</v>
      </c>
      <c r="RNE1795" s="62">
        <v>53131609</v>
      </c>
      <c r="RNF1795" s="62">
        <v>53131609</v>
      </c>
      <c r="RNG1795" s="62">
        <v>53131609</v>
      </c>
      <c r="RNH1795" s="62">
        <v>53131609</v>
      </c>
      <c r="RNI1795" s="62">
        <v>53131609</v>
      </c>
      <c r="RNJ1795" s="62">
        <v>53131609</v>
      </c>
      <c r="RNK1795" s="62">
        <v>53131609</v>
      </c>
      <c r="RNL1795" s="62">
        <v>53131609</v>
      </c>
      <c r="RNM1795" s="62">
        <v>53131609</v>
      </c>
      <c r="RNN1795" s="62">
        <v>53131609</v>
      </c>
      <c r="RNO1795" s="62">
        <v>53131609</v>
      </c>
      <c r="RNP1795" s="62">
        <v>53131609</v>
      </c>
      <c r="RNQ1795" s="62">
        <v>53131609</v>
      </c>
      <c r="RNR1795" s="62">
        <v>53131609</v>
      </c>
      <c r="RNS1795" s="62">
        <v>53131609</v>
      </c>
      <c r="RNT1795" s="62">
        <v>53131609</v>
      </c>
      <c r="RNU1795" s="62">
        <v>53131609</v>
      </c>
      <c r="RNV1795" s="62">
        <v>53131609</v>
      </c>
      <c r="RNW1795" s="62">
        <v>53131609</v>
      </c>
      <c r="RNX1795" s="62">
        <v>53131609</v>
      </c>
      <c r="RNY1795" s="62">
        <v>53131609</v>
      </c>
      <c r="RNZ1795" s="62">
        <v>53131609</v>
      </c>
      <c r="ROA1795" s="62">
        <v>53131609</v>
      </c>
      <c r="ROB1795" s="62">
        <v>53131609</v>
      </c>
      <c r="ROC1795" s="62">
        <v>53131609</v>
      </c>
      <c r="ROD1795" s="62">
        <v>53131609</v>
      </c>
      <c r="ROE1795" s="62">
        <v>53131609</v>
      </c>
      <c r="ROF1795" s="62">
        <v>53131609</v>
      </c>
      <c r="ROG1795" s="62">
        <v>53131609</v>
      </c>
      <c r="ROH1795" s="62">
        <v>53131609</v>
      </c>
      <c r="ROI1795" s="62">
        <v>53131609</v>
      </c>
      <c r="ROJ1795" s="62">
        <v>53131609</v>
      </c>
      <c r="ROK1795" s="62">
        <v>53131609</v>
      </c>
      <c r="ROL1795" s="62">
        <v>53131609</v>
      </c>
      <c r="ROM1795" s="62">
        <v>53131609</v>
      </c>
      <c r="RON1795" s="62">
        <v>53131609</v>
      </c>
      <c r="ROO1795" s="62">
        <v>53131609</v>
      </c>
      <c r="ROP1795" s="62">
        <v>53131609</v>
      </c>
      <c r="ROQ1795" s="62">
        <v>53131609</v>
      </c>
      <c r="ROR1795" s="62">
        <v>53131609</v>
      </c>
      <c r="ROS1795" s="62">
        <v>53131609</v>
      </c>
      <c r="ROT1795" s="62">
        <v>53131609</v>
      </c>
      <c r="ROU1795" s="62">
        <v>53131609</v>
      </c>
      <c r="ROV1795" s="62">
        <v>53131609</v>
      </c>
      <c r="ROW1795" s="62">
        <v>53131609</v>
      </c>
      <c r="ROX1795" s="62">
        <v>53131609</v>
      </c>
      <c r="ROY1795" s="62">
        <v>53131609</v>
      </c>
      <c r="ROZ1795" s="62">
        <v>53131609</v>
      </c>
      <c r="RPA1795" s="62">
        <v>53131609</v>
      </c>
      <c r="RPB1795" s="62">
        <v>53131609</v>
      </c>
      <c r="RPC1795" s="62">
        <v>53131609</v>
      </c>
      <c r="RPD1795" s="62">
        <v>53131609</v>
      </c>
      <c r="RPE1795" s="62">
        <v>53131609</v>
      </c>
      <c r="RPF1795" s="62">
        <v>53131609</v>
      </c>
      <c r="RPG1795" s="62">
        <v>53131609</v>
      </c>
      <c r="RPH1795" s="62">
        <v>53131609</v>
      </c>
      <c r="RPI1795" s="62">
        <v>53131609</v>
      </c>
      <c r="RPJ1795" s="62">
        <v>53131609</v>
      </c>
      <c r="RPK1795" s="62">
        <v>53131609</v>
      </c>
      <c r="RPL1795" s="62">
        <v>53131609</v>
      </c>
      <c r="RPM1795" s="62">
        <v>53131609</v>
      </c>
      <c r="RPN1795" s="62">
        <v>53131609</v>
      </c>
      <c r="RPO1795" s="62">
        <v>53131609</v>
      </c>
      <c r="RPP1795" s="62">
        <v>53131609</v>
      </c>
      <c r="RPQ1795" s="62">
        <v>53131609</v>
      </c>
      <c r="RPR1795" s="62">
        <v>53131609</v>
      </c>
      <c r="RPS1795" s="62">
        <v>53131609</v>
      </c>
      <c r="RPT1795" s="62">
        <v>53131609</v>
      </c>
      <c r="RPU1795" s="62">
        <v>53131609</v>
      </c>
      <c r="RPV1795" s="62">
        <v>53131609</v>
      </c>
      <c r="RPW1795" s="62">
        <v>53131609</v>
      </c>
      <c r="RPX1795" s="62">
        <v>53131609</v>
      </c>
      <c r="RPY1795" s="62">
        <v>53131609</v>
      </c>
      <c r="RPZ1795" s="62">
        <v>53131609</v>
      </c>
      <c r="RQA1795" s="62">
        <v>53131609</v>
      </c>
      <c r="RQB1795" s="62">
        <v>53131609</v>
      </c>
      <c r="RQC1795" s="62">
        <v>53131609</v>
      </c>
      <c r="RQD1795" s="62">
        <v>53131609</v>
      </c>
      <c r="RQE1795" s="62">
        <v>53131609</v>
      </c>
      <c r="RQF1795" s="62">
        <v>53131609</v>
      </c>
      <c r="RQG1795" s="62">
        <v>53131609</v>
      </c>
      <c r="RQH1795" s="62">
        <v>53131609</v>
      </c>
      <c r="RQI1795" s="62">
        <v>53131609</v>
      </c>
      <c r="RQJ1795" s="62">
        <v>53131609</v>
      </c>
      <c r="RQK1795" s="62">
        <v>53131609</v>
      </c>
      <c r="RQL1795" s="62">
        <v>53131609</v>
      </c>
      <c r="RQM1795" s="62">
        <v>53131609</v>
      </c>
      <c r="RQN1795" s="62">
        <v>53131609</v>
      </c>
      <c r="RQO1795" s="62">
        <v>53131609</v>
      </c>
      <c r="RQP1795" s="62">
        <v>53131609</v>
      </c>
      <c r="RQQ1795" s="62">
        <v>53131609</v>
      </c>
      <c r="RQR1795" s="62">
        <v>53131609</v>
      </c>
      <c r="RQS1795" s="62">
        <v>53131609</v>
      </c>
      <c r="RQT1795" s="62">
        <v>53131609</v>
      </c>
      <c r="RQU1795" s="62">
        <v>53131609</v>
      </c>
      <c r="RQV1795" s="62">
        <v>53131609</v>
      </c>
      <c r="RQW1795" s="62">
        <v>53131609</v>
      </c>
      <c r="RQX1795" s="62">
        <v>53131609</v>
      </c>
      <c r="RQY1795" s="62">
        <v>53131609</v>
      </c>
      <c r="RQZ1795" s="62">
        <v>53131609</v>
      </c>
      <c r="RRA1795" s="62">
        <v>53131609</v>
      </c>
      <c r="RRB1795" s="62">
        <v>53131609</v>
      </c>
      <c r="RRC1795" s="62">
        <v>53131609</v>
      </c>
      <c r="RRD1795" s="62">
        <v>53131609</v>
      </c>
      <c r="RRE1795" s="62">
        <v>53131609</v>
      </c>
      <c r="RRF1795" s="62">
        <v>53131609</v>
      </c>
      <c r="RRG1795" s="62">
        <v>53131609</v>
      </c>
      <c r="RRH1795" s="62">
        <v>53131609</v>
      </c>
      <c r="RRI1795" s="62">
        <v>53131609</v>
      </c>
      <c r="RRJ1795" s="62">
        <v>53131609</v>
      </c>
      <c r="RRK1795" s="62">
        <v>53131609</v>
      </c>
      <c r="RRL1795" s="62">
        <v>53131609</v>
      </c>
      <c r="RRM1795" s="62">
        <v>53131609</v>
      </c>
      <c r="RRN1795" s="62">
        <v>53131609</v>
      </c>
      <c r="RRO1795" s="62">
        <v>53131609</v>
      </c>
      <c r="RRP1795" s="62">
        <v>53131609</v>
      </c>
      <c r="RRQ1795" s="62">
        <v>53131609</v>
      </c>
      <c r="RRR1795" s="62">
        <v>53131609</v>
      </c>
      <c r="RRS1795" s="62">
        <v>53131609</v>
      </c>
      <c r="RRT1795" s="62">
        <v>53131609</v>
      </c>
      <c r="RRU1795" s="62">
        <v>53131609</v>
      </c>
      <c r="RRV1795" s="62">
        <v>53131609</v>
      </c>
      <c r="RRW1795" s="62">
        <v>53131609</v>
      </c>
      <c r="RRX1795" s="62">
        <v>53131609</v>
      </c>
      <c r="RRY1795" s="62">
        <v>53131609</v>
      </c>
      <c r="RRZ1795" s="62">
        <v>53131609</v>
      </c>
      <c r="RSA1795" s="62">
        <v>53131609</v>
      </c>
      <c r="RSB1795" s="62">
        <v>53131609</v>
      </c>
      <c r="RSC1795" s="62">
        <v>53131609</v>
      </c>
      <c r="RSD1795" s="62">
        <v>53131609</v>
      </c>
      <c r="RSE1795" s="62">
        <v>53131609</v>
      </c>
      <c r="RSF1795" s="62">
        <v>53131609</v>
      </c>
      <c r="RSG1795" s="62">
        <v>53131609</v>
      </c>
      <c r="RSH1795" s="62">
        <v>53131609</v>
      </c>
      <c r="RSI1795" s="62">
        <v>53131609</v>
      </c>
      <c r="RSJ1795" s="62">
        <v>53131609</v>
      </c>
      <c r="RSK1795" s="62">
        <v>53131609</v>
      </c>
      <c r="RSL1795" s="62">
        <v>53131609</v>
      </c>
      <c r="RSM1795" s="62">
        <v>53131609</v>
      </c>
      <c r="RSN1795" s="62">
        <v>53131609</v>
      </c>
      <c r="RSO1795" s="62">
        <v>53131609</v>
      </c>
      <c r="RSP1795" s="62">
        <v>53131609</v>
      </c>
      <c r="RSQ1795" s="62">
        <v>53131609</v>
      </c>
      <c r="RSR1795" s="62">
        <v>53131609</v>
      </c>
      <c r="RSS1795" s="62">
        <v>53131609</v>
      </c>
      <c r="RST1795" s="62">
        <v>53131609</v>
      </c>
      <c r="RSU1795" s="62">
        <v>53131609</v>
      </c>
      <c r="RSV1795" s="62">
        <v>53131609</v>
      </c>
      <c r="RSW1795" s="62">
        <v>53131609</v>
      </c>
      <c r="RSX1795" s="62">
        <v>53131609</v>
      </c>
      <c r="RSY1795" s="62">
        <v>53131609</v>
      </c>
      <c r="RSZ1795" s="62">
        <v>53131609</v>
      </c>
      <c r="RTA1795" s="62">
        <v>53131609</v>
      </c>
      <c r="RTB1795" s="62">
        <v>53131609</v>
      </c>
      <c r="RTC1795" s="62">
        <v>53131609</v>
      </c>
      <c r="RTD1795" s="62">
        <v>53131609</v>
      </c>
      <c r="RTE1795" s="62">
        <v>53131609</v>
      </c>
      <c r="RTF1795" s="62">
        <v>53131609</v>
      </c>
      <c r="RTG1795" s="62">
        <v>53131609</v>
      </c>
      <c r="RTH1795" s="62">
        <v>53131609</v>
      </c>
      <c r="RTI1795" s="62">
        <v>53131609</v>
      </c>
      <c r="RTJ1795" s="62">
        <v>53131609</v>
      </c>
      <c r="RTK1795" s="62">
        <v>53131609</v>
      </c>
      <c r="RTL1795" s="62">
        <v>53131609</v>
      </c>
      <c r="RTM1795" s="62">
        <v>53131609</v>
      </c>
      <c r="RTN1795" s="62">
        <v>53131609</v>
      </c>
      <c r="RTO1795" s="62">
        <v>53131609</v>
      </c>
      <c r="RTP1795" s="62">
        <v>53131609</v>
      </c>
      <c r="RTQ1795" s="62">
        <v>53131609</v>
      </c>
      <c r="RTR1795" s="62">
        <v>53131609</v>
      </c>
      <c r="RTS1795" s="62">
        <v>53131609</v>
      </c>
      <c r="RTT1795" s="62">
        <v>53131609</v>
      </c>
      <c r="RTU1795" s="62">
        <v>53131609</v>
      </c>
      <c r="RTV1795" s="62">
        <v>53131609</v>
      </c>
      <c r="RTW1795" s="62">
        <v>53131609</v>
      </c>
      <c r="RTX1795" s="62">
        <v>53131609</v>
      </c>
      <c r="RTY1795" s="62">
        <v>53131609</v>
      </c>
      <c r="RTZ1795" s="62">
        <v>53131609</v>
      </c>
      <c r="RUA1795" s="62">
        <v>53131609</v>
      </c>
      <c r="RUB1795" s="62">
        <v>53131609</v>
      </c>
      <c r="RUC1795" s="62">
        <v>53131609</v>
      </c>
      <c r="RUD1795" s="62">
        <v>53131609</v>
      </c>
      <c r="RUE1795" s="62">
        <v>53131609</v>
      </c>
      <c r="RUF1795" s="62">
        <v>53131609</v>
      </c>
      <c r="RUG1795" s="62">
        <v>53131609</v>
      </c>
      <c r="RUH1795" s="62">
        <v>53131609</v>
      </c>
      <c r="RUI1795" s="62">
        <v>53131609</v>
      </c>
      <c r="RUJ1795" s="62">
        <v>53131609</v>
      </c>
      <c r="RUK1795" s="62">
        <v>53131609</v>
      </c>
      <c r="RUL1795" s="62">
        <v>53131609</v>
      </c>
      <c r="RUM1795" s="62">
        <v>53131609</v>
      </c>
      <c r="RUN1795" s="62">
        <v>53131609</v>
      </c>
      <c r="RUO1795" s="62">
        <v>53131609</v>
      </c>
      <c r="RUP1795" s="62">
        <v>53131609</v>
      </c>
      <c r="RUQ1795" s="62">
        <v>53131609</v>
      </c>
      <c r="RUR1795" s="62">
        <v>53131609</v>
      </c>
      <c r="RUS1795" s="62">
        <v>53131609</v>
      </c>
      <c r="RUT1795" s="62">
        <v>53131609</v>
      </c>
      <c r="RUU1795" s="62">
        <v>53131609</v>
      </c>
      <c r="RUV1795" s="62">
        <v>53131609</v>
      </c>
      <c r="RUW1795" s="62">
        <v>53131609</v>
      </c>
      <c r="RUX1795" s="62">
        <v>53131609</v>
      </c>
      <c r="RUY1795" s="62">
        <v>53131609</v>
      </c>
      <c r="RUZ1795" s="62">
        <v>53131609</v>
      </c>
      <c r="RVA1795" s="62">
        <v>53131609</v>
      </c>
      <c r="RVB1795" s="62">
        <v>53131609</v>
      </c>
      <c r="RVC1795" s="62">
        <v>53131609</v>
      </c>
      <c r="RVD1795" s="62">
        <v>53131609</v>
      </c>
      <c r="RVE1795" s="62">
        <v>53131609</v>
      </c>
      <c r="RVF1795" s="62">
        <v>53131609</v>
      </c>
      <c r="RVG1795" s="62">
        <v>53131609</v>
      </c>
      <c r="RVH1795" s="62">
        <v>53131609</v>
      </c>
      <c r="RVI1795" s="62">
        <v>53131609</v>
      </c>
      <c r="RVJ1795" s="62">
        <v>53131609</v>
      </c>
      <c r="RVK1795" s="62">
        <v>53131609</v>
      </c>
      <c r="RVL1795" s="62">
        <v>53131609</v>
      </c>
      <c r="RVM1795" s="62">
        <v>53131609</v>
      </c>
      <c r="RVN1795" s="62">
        <v>53131609</v>
      </c>
      <c r="RVO1795" s="62">
        <v>53131609</v>
      </c>
      <c r="RVP1795" s="62">
        <v>53131609</v>
      </c>
      <c r="RVQ1795" s="62">
        <v>53131609</v>
      </c>
      <c r="RVR1795" s="62">
        <v>53131609</v>
      </c>
      <c r="RVS1795" s="62">
        <v>53131609</v>
      </c>
      <c r="RVT1795" s="62">
        <v>53131609</v>
      </c>
      <c r="RVU1795" s="62">
        <v>53131609</v>
      </c>
      <c r="RVV1795" s="62">
        <v>53131609</v>
      </c>
      <c r="RVW1795" s="62">
        <v>53131609</v>
      </c>
      <c r="RVX1795" s="62">
        <v>53131609</v>
      </c>
      <c r="RVY1795" s="62">
        <v>53131609</v>
      </c>
      <c r="RVZ1795" s="62">
        <v>53131609</v>
      </c>
      <c r="RWA1795" s="62">
        <v>53131609</v>
      </c>
      <c r="RWB1795" s="62">
        <v>53131609</v>
      </c>
      <c r="RWC1795" s="62">
        <v>53131609</v>
      </c>
      <c r="RWD1795" s="62">
        <v>53131609</v>
      </c>
      <c r="RWE1795" s="62">
        <v>53131609</v>
      </c>
      <c r="RWF1795" s="62">
        <v>53131609</v>
      </c>
      <c r="RWG1795" s="62">
        <v>53131609</v>
      </c>
      <c r="RWH1795" s="62">
        <v>53131609</v>
      </c>
      <c r="RWI1795" s="62">
        <v>53131609</v>
      </c>
      <c r="RWJ1795" s="62">
        <v>53131609</v>
      </c>
      <c r="RWK1795" s="62">
        <v>53131609</v>
      </c>
      <c r="RWL1795" s="62">
        <v>53131609</v>
      </c>
      <c r="RWM1795" s="62">
        <v>53131609</v>
      </c>
      <c r="RWN1795" s="62">
        <v>53131609</v>
      </c>
      <c r="RWO1795" s="62">
        <v>53131609</v>
      </c>
      <c r="RWP1795" s="62">
        <v>53131609</v>
      </c>
      <c r="RWQ1795" s="62">
        <v>53131609</v>
      </c>
      <c r="RWR1795" s="62">
        <v>53131609</v>
      </c>
      <c r="RWS1795" s="62">
        <v>53131609</v>
      </c>
      <c r="RWT1795" s="62">
        <v>53131609</v>
      </c>
      <c r="RWU1795" s="62">
        <v>53131609</v>
      </c>
      <c r="RWV1795" s="62">
        <v>53131609</v>
      </c>
      <c r="RWW1795" s="62">
        <v>53131609</v>
      </c>
      <c r="RWX1795" s="62">
        <v>53131609</v>
      </c>
      <c r="RWY1795" s="62">
        <v>53131609</v>
      </c>
      <c r="RWZ1795" s="62">
        <v>53131609</v>
      </c>
      <c r="RXA1795" s="62">
        <v>53131609</v>
      </c>
      <c r="RXB1795" s="62">
        <v>53131609</v>
      </c>
      <c r="RXC1795" s="62">
        <v>53131609</v>
      </c>
      <c r="RXD1795" s="62">
        <v>53131609</v>
      </c>
      <c r="RXE1795" s="62">
        <v>53131609</v>
      </c>
      <c r="RXF1795" s="62">
        <v>53131609</v>
      </c>
      <c r="RXG1795" s="62">
        <v>53131609</v>
      </c>
      <c r="RXH1795" s="62">
        <v>53131609</v>
      </c>
      <c r="RXI1795" s="62">
        <v>53131609</v>
      </c>
      <c r="RXJ1795" s="62">
        <v>53131609</v>
      </c>
      <c r="RXK1795" s="62">
        <v>53131609</v>
      </c>
      <c r="RXL1795" s="62">
        <v>53131609</v>
      </c>
      <c r="RXM1795" s="62">
        <v>53131609</v>
      </c>
      <c r="RXN1795" s="62">
        <v>53131609</v>
      </c>
      <c r="RXO1795" s="62">
        <v>53131609</v>
      </c>
      <c r="RXP1795" s="62">
        <v>53131609</v>
      </c>
      <c r="RXQ1795" s="62">
        <v>53131609</v>
      </c>
      <c r="RXR1795" s="62">
        <v>53131609</v>
      </c>
      <c r="RXS1795" s="62">
        <v>53131609</v>
      </c>
      <c r="RXT1795" s="62">
        <v>53131609</v>
      </c>
      <c r="RXU1795" s="62">
        <v>53131609</v>
      </c>
      <c r="RXV1795" s="62">
        <v>53131609</v>
      </c>
      <c r="RXW1795" s="62">
        <v>53131609</v>
      </c>
      <c r="RXX1795" s="62">
        <v>53131609</v>
      </c>
      <c r="RXY1795" s="62">
        <v>53131609</v>
      </c>
      <c r="RXZ1795" s="62">
        <v>53131609</v>
      </c>
      <c r="RYA1795" s="62">
        <v>53131609</v>
      </c>
      <c r="RYB1795" s="62">
        <v>53131609</v>
      </c>
      <c r="RYC1795" s="62">
        <v>53131609</v>
      </c>
      <c r="RYD1795" s="62">
        <v>53131609</v>
      </c>
      <c r="RYE1795" s="62">
        <v>53131609</v>
      </c>
      <c r="RYF1795" s="62">
        <v>53131609</v>
      </c>
      <c r="RYG1795" s="62">
        <v>53131609</v>
      </c>
      <c r="RYH1795" s="62">
        <v>53131609</v>
      </c>
      <c r="RYI1795" s="62">
        <v>53131609</v>
      </c>
      <c r="RYJ1795" s="62">
        <v>53131609</v>
      </c>
      <c r="RYK1795" s="62">
        <v>53131609</v>
      </c>
      <c r="RYL1795" s="62">
        <v>53131609</v>
      </c>
      <c r="RYM1795" s="62">
        <v>53131609</v>
      </c>
      <c r="RYN1795" s="62">
        <v>53131609</v>
      </c>
      <c r="RYO1795" s="62">
        <v>53131609</v>
      </c>
      <c r="RYP1795" s="62">
        <v>53131609</v>
      </c>
      <c r="RYQ1795" s="62">
        <v>53131609</v>
      </c>
      <c r="RYR1795" s="62">
        <v>53131609</v>
      </c>
      <c r="RYS1795" s="62">
        <v>53131609</v>
      </c>
      <c r="RYT1795" s="62">
        <v>53131609</v>
      </c>
      <c r="RYU1795" s="62">
        <v>53131609</v>
      </c>
      <c r="RYV1795" s="62">
        <v>53131609</v>
      </c>
      <c r="RYW1795" s="62">
        <v>53131609</v>
      </c>
      <c r="RYX1795" s="62">
        <v>53131609</v>
      </c>
      <c r="RYY1795" s="62">
        <v>53131609</v>
      </c>
      <c r="RYZ1795" s="62">
        <v>53131609</v>
      </c>
      <c r="RZA1795" s="62">
        <v>53131609</v>
      </c>
      <c r="RZB1795" s="62">
        <v>53131609</v>
      </c>
      <c r="RZC1795" s="62">
        <v>53131609</v>
      </c>
      <c r="RZD1795" s="62">
        <v>53131609</v>
      </c>
      <c r="RZE1795" s="62">
        <v>53131609</v>
      </c>
      <c r="RZF1795" s="62">
        <v>53131609</v>
      </c>
      <c r="RZG1795" s="62">
        <v>53131609</v>
      </c>
      <c r="RZH1795" s="62">
        <v>53131609</v>
      </c>
      <c r="RZI1795" s="62">
        <v>53131609</v>
      </c>
      <c r="RZJ1795" s="62">
        <v>53131609</v>
      </c>
      <c r="RZK1795" s="62">
        <v>53131609</v>
      </c>
      <c r="RZL1795" s="62">
        <v>53131609</v>
      </c>
      <c r="RZM1795" s="62">
        <v>53131609</v>
      </c>
      <c r="RZN1795" s="62">
        <v>53131609</v>
      </c>
      <c r="RZO1795" s="62">
        <v>53131609</v>
      </c>
      <c r="RZP1795" s="62">
        <v>53131609</v>
      </c>
      <c r="RZQ1795" s="62">
        <v>53131609</v>
      </c>
      <c r="RZR1795" s="62">
        <v>53131609</v>
      </c>
      <c r="RZS1795" s="62">
        <v>53131609</v>
      </c>
      <c r="RZT1795" s="62">
        <v>53131609</v>
      </c>
      <c r="RZU1795" s="62">
        <v>53131609</v>
      </c>
      <c r="RZV1795" s="62">
        <v>53131609</v>
      </c>
      <c r="RZW1795" s="62">
        <v>53131609</v>
      </c>
      <c r="RZX1795" s="62">
        <v>53131609</v>
      </c>
      <c r="RZY1795" s="62">
        <v>53131609</v>
      </c>
      <c r="RZZ1795" s="62">
        <v>53131609</v>
      </c>
      <c r="SAA1795" s="62">
        <v>53131609</v>
      </c>
      <c r="SAB1795" s="62">
        <v>53131609</v>
      </c>
      <c r="SAC1795" s="62">
        <v>53131609</v>
      </c>
      <c r="SAD1795" s="62">
        <v>53131609</v>
      </c>
      <c r="SAE1795" s="62">
        <v>53131609</v>
      </c>
      <c r="SAF1795" s="62">
        <v>53131609</v>
      </c>
      <c r="SAG1795" s="62">
        <v>53131609</v>
      </c>
      <c r="SAH1795" s="62">
        <v>53131609</v>
      </c>
      <c r="SAI1795" s="62">
        <v>53131609</v>
      </c>
      <c r="SAJ1795" s="62">
        <v>53131609</v>
      </c>
      <c r="SAK1795" s="62">
        <v>53131609</v>
      </c>
      <c r="SAL1795" s="62">
        <v>53131609</v>
      </c>
      <c r="SAM1795" s="62">
        <v>53131609</v>
      </c>
      <c r="SAN1795" s="62">
        <v>53131609</v>
      </c>
      <c r="SAO1795" s="62">
        <v>53131609</v>
      </c>
      <c r="SAP1795" s="62">
        <v>53131609</v>
      </c>
      <c r="SAQ1795" s="62">
        <v>53131609</v>
      </c>
      <c r="SAR1795" s="62">
        <v>53131609</v>
      </c>
      <c r="SAS1795" s="62">
        <v>53131609</v>
      </c>
      <c r="SAT1795" s="62">
        <v>53131609</v>
      </c>
      <c r="SAU1795" s="62">
        <v>53131609</v>
      </c>
      <c r="SAV1795" s="62">
        <v>53131609</v>
      </c>
      <c r="SAW1795" s="62">
        <v>53131609</v>
      </c>
      <c r="SAX1795" s="62">
        <v>53131609</v>
      </c>
      <c r="SAY1795" s="62">
        <v>53131609</v>
      </c>
      <c r="SAZ1795" s="62">
        <v>53131609</v>
      </c>
      <c r="SBA1795" s="62">
        <v>53131609</v>
      </c>
      <c r="SBB1795" s="62">
        <v>53131609</v>
      </c>
      <c r="SBC1795" s="62">
        <v>53131609</v>
      </c>
      <c r="SBD1795" s="62">
        <v>53131609</v>
      </c>
      <c r="SBE1795" s="62">
        <v>53131609</v>
      </c>
      <c r="SBF1795" s="62">
        <v>53131609</v>
      </c>
      <c r="SBG1795" s="62">
        <v>53131609</v>
      </c>
      <c r="SBH1795" s="62">
        <v>53131609</v>
      </c>
      <c r="SBI1795" s="62">
        <v>53131609</v>
      </c>
      <c r="SBJ1795" s="62">
        <v>53131609</v>
      </c>
      <c r="SBK1795" s="62">
        <v>53131609</v>
      </c>
      <c r="SBL1795" s="62">
        <v>53131609</v>
      </c>
      <c r="SBM1795" s="62">
        <v>53131609</v>
      </c>
      <c r="SBN1795" s="62">
        <v>53131609</v>
      </c>
      <c r="SBO1795" s="62">
        <v>53131609</v>
      </c>
      <c r="SBP1795" s="62">
        <v>53131609</v>
      </c>
      <c r="SBQ1795" s="62">
        <v>53131609</v>
      </c>
      <c r="SBR1795" s="62">
        <v>53131609</v>
      </c>
      <c r="SBS1795" s="62">
        <v>53131609</v>
      </c>
      <c r="SBT1795" s="62">
        <v>53131609</v>
      </c>
      <c r="SBU1795" s="62">
        <v>53131609</v>
      </c>
      <c r="SBV1795" s="62">
        <v>53131609</v>
      </c>
      <c r="SBW1795" s="62">
        <v>53131609</v>
      </c>
      <c r="SBX1795" s="62">
        <v>53131609</v>
      </c>
      <c r="SBY1795" s="62">
        <v>53131609</v>
      </c>
      <c r="SBZ1795" s="62">
        <v>53131609</v>
      </c>
      <c r="SCA1795" s="62">
        <v>53131609</v>
      </c>
      <c r="SCB1795" s="62">
        <v>53131609</v>
      </c>
      <c r="SCC1795" s="62">
        <v>53131609</v>
      </c>
      <c r="SCD1795" s="62">
        <v>53131609</v>
      </c>
      <c r="SCE1795" s="62">
        <v>53131609</v>
      </c>
      <c r="SCF1795" s="62">
        <v>53131609</v>
      </c>
      <c r="SCG1795" s="62">
        <v>53131609</v>
      </c>
      <c r="SCH1795" s="62">
        <v>53131609</v>
      </c>
      <c r="SCI1795" s="62">
        <v>53131609</v>
      </c>
      <c r="SCJ1795" s="62">
        <v>53131609</v>
      </c>
      <c r="SCK1795" s="62">
        <v>53131609</v>
      </c>
      <c r="SCL1795" s="62">
        <v>53131609</v>
      </c>
      <c r="SCM1795" s="62">
        <v>53131609</v>
      </c>
      <c r="SCN1795" s="62">
        <v>53131609</v>
      </c>
      <c r="SCO1795" s="62">
        <v>53131609</v>
      </c>
      <c r="SCP1795" s="62">
        <v>53131609</v>
      </c>
      <c r="SCQ1795" s="62">
        <v>53131609</v>
      </c>
      <c r="SCR1795" s="62">
        <v>53131609</v>
      </c>
      <c r="SCS1795" s="62">
        <v>53131609</v>
      </c>
      <c r="SCT1795" s="62">
        <v>53131609</v>
      </c>
      <c r="SCU1795" s="62">
        <v>53131609</v>
      </c>
      <c r="SCV1795" s="62">
        <v>53131609</v>
      </c>
      <c r="SCW1795" s="62">
        <v>53131609</v>
      </c>
      <c r="SCX1795" s="62">
        <v>53131609</v>
      </c>
      <c r="SCY1795" s="62">
        <v>53131609</v>
      </c>
      <c r="SCZ1795" s="62">
        <v>53131609</v>
      </c>
      <c r="SDA1795" s="62">
        <v>53131609</v>
      </c>
      <c r="SDB1795" s="62">
        <v>53131609</v>
      </c>
      <c r="SDC1795" s="62">
        <v>53131609</v>
      </c>
      <c r="SDD1795" s="62">
        <v>53131609</v>
      </c>
      <c r="SDE1795" s="62">
        <v>53131609</v>
      </c>
      <c r="SDF1795" s="62">
        <v>53131609</v>
      </c>
      <c r="SDG1795" s="62">
        <v>53131609</v>
      </c>
      <c r="SDH1795" s="62">
        <v>53131609</v>
      </c>
      <c r="SDI1795" s="62">
        <v>53131609</v>
      </c>
      <c r="SDJ1795" s="62">
        <v>53131609</v>
      </c>
      <c r="SDK1795" s="62">
        <v>53131609</v>
      </c>
      <c r="SDL1795" s="62">
        <v>53131609</v>
      </c>
      <c r="SDM1795" s="62">
        <v>53131609</v>
      </c>
      <c r="SDN1795" s="62">
        <v>53131609</v>
      </c>
      <c r="SDO1795" s="62">
        <v>53131609</v>
      </c>
      <c r="SDP1795" s="62">
        <v>53131609</v>
      </c>
      <c r="SDQ1795" s="62">
        <v>53131609</v>
      </c>
      <c r="SDR1795" s="62">
        <v>53131609</v>
      </c>
      <c r="SDS1795" s="62">
        <v>53131609</v>
      </c>
      <c r="SDT1795" s="62">
        <v>53131609</v>
      </c>
      <c r="SDU1795" s="62">
        <v>53131609</v>
      </c>
      <c r="SDV1795" s="62">
        <v>53131609</v>
      </c>
      <c r="SDW1795" s="62">
        <v>53131609</v>
      </c>
      <c r="SDX1795" s="62">
        <v>53131609</v>
      </c>
      <c r="SDY1795" s="62">
        <v>53131609</v>
      </c>
      <c r="SDZ1795" s="62">
        <v>53131609</v>
      </c>
      <c r="SEA1795" s="62">
        <v>53131609</v>
      </c>
      <c r="SEB1795" s="62">
        <v>53131609</v>
      </c>
      <c r="SEC1795" s="62">
        <v>53131609</v>
      </c>
      <c r="SED1795" s="62">
        <v>53131609</v>
      </c>
      <c r="SEE1795" s="62">
        <v>53131609</v>
      </c>
      <c r="SEF1795" s="62">
        <v>53131609</v>
      </c>
      <c r="SEG1795" s="62">
        <v>53131609</v>
      </c>
      <c r="SEH1795" s="62">
        <v>53131609</v>
      </c>
      <c r="SEI1795" s="62">
        <v>53131609</v>
      </c>
      <c r="SEJ1795" s="62">
        <v>53131609</v>
      </c>
      <c r="SEK1795" s="62">
        <v>53131609</v>
      </c>
      <c r="SEL1795" s="62">
        <v>53131609</v>
      </c>
      <c r="SEM1795" s="62">
        <v>53131609</v>
      </c>
      <c r="SEN1795" s="62">
        <v>53131609</v>
      </c>
      <c r="SEO1795" s="62">
        <v>53131609</v>
      </c>
      <c r="SEP1795" s="62">
        <v>53131609</v>
      </c>
      <c r="SEQ1795" s="62">
        <v>53131609</v>
      </c>
      <c r="SER1795" s="62">
        <v>53131609</v>
      </c>
      <c r="SES1795" s="62">
        <v>53131609</v>
      </c>
      <c r="SET1795" s="62">
        <v>53131609</v>
      </c>
      <c r="SEU1795" s="62">
        <v>53131609</v>
      </c>
      <c r="SEV1795" s="62">
        <v>53131609</v>
      </c>
      <c r="SEW1795" s="62">
        <v>53131609</v>
      </c>
      <c r="SEX1795" s="62">
        <v>53131609</v>
      </c>
      <c r="SEY1795" s="62">
        <v>53131609</v>
      </c>
      <c r="SEZ1795" s="62">
        <v>53131609</v>
      </c>
      <c r="SFA1795" s="62">
        <v>53131609</v>
      </c>
      <c r="SFB1795" s="62">
        <v>53131609</v>
      </c>
      <c r="SFC1795" s="62">
        <v>53131609</v>
      </c>
      <c r="SFD1795" s="62">
        <v>53131609</v>
      </c>
      <c r="SFE1795" s="62">
        <v>53131609</v>
      </c>
      <c r="SFF1795" s="62">
        <v>53131609</v>
      </c>
      <c r="SFG1795" s="62">
        <v>53131609</v>
      </c>
      <c r="SFH1795" s="62">
        <v>53131609</v>
      </c>
      <c r="SFI1795" s="62">
        <v>53131609</v>
      </c>
      <c r="SFJ1795" s="62">
        <v>53131609</v>
      </c>
      <c r="SFK1795" s="62">
        <v>53131609</v>
      </c>
      <c r="SFL1795" s="62">
        <v>53131609</v>
      </c>
      <c r="SFM1795" s="62">
        <v>53131609</v>
      </c>
      <c r="SFN1795" s="62">
        <v>53131609</v>
      </c>
      <c r="SFO1795" s="62">
        <v>53131609</v>
      </c>
      <c r="SFP1795" s="62">
        <v>53131609</v>
      </c>
      <c r="SFQ1795" s="62">
        <v>53131609</v>
      </c>
      <c r="SFR1795" s="62">
        <v>53131609</v>
      </c>
      <c r="SFS1795" s="62">
        <v>53131609</v>
      </c>
      <c r="SFT1795" s="62">
        <v>53131609</v>
      </c>
      <c r="SFU1795" s="62">
        <v>53131609</v>
      </c>
      <c r="SFV1795" s="62">
        <v>53131609</v>
      </c>
      <c r="SFW1795" s="62">
        <v>53131609</v>
      </c>
      <c r="SFX1795" s="62">
        <v>53131609</v>
      </c>
      <c r="SFY1795" s="62">
        <v>53131609</v>
      </c>
      <c r="SFZ1795" s="62">
        <v>53131609</v>
      </c>
      <c r="SGA1795" s="62">
        <v>53131609</v>
      </c>
      <c r="SGB1795" s="62">
        <v>53131609</v>
      </c>
      <c r="SGC1795" s="62">
        <v>53131609</v>
      </c>
      <c r="SGD1795" s="62">
        <v>53131609</v>
      </c>
      <c r="SGE1795" s="62">
        <v>53131609</v>
      </c>
      <c r="SGF1795" s="62">
        <v>53131609</v>
      </c>
      <c r="SGG1795" s="62">
        <v>53131609</v>
      </c>
      <c r="SGH1795" s="62">
        <v>53131609</v>
      </c>
      <c r="SGI1795" s="62">
        <v>53131609</v>
      </c>
      <c r="SGJ1795" s="62">
        <v>53131609</v>
      </c>
      <c r="SGK1795" s="62">
        <v>53131609</v>
      </c>
      <c r="SGL1795" s="62">
        <v>53131609</v>
      </c>
      <c r="SGM1795" s="62">
        <v>53131609</v>
      </c>
      <c r="SGN1795" s="62">
        <v>53131609</v>
      </c>
      <c r="SGO1795" s="62">
        <v>53131609</v>
      </c>
      <c r="SGP1795" s="62">
        <v>53131609</v>
      </c>
      <c r="SGQ1795" s="62">
        <v>53131609</v>
      </c>
      <c r="SGR1795" s="62">
        <v>53131609</v>
      </c>
      <c r="SGS1795" s="62">
        <v>53131609</v>
      </c>
      <c r="SGT1795" s="62">
        <v>53131609</v>
      </c>
      <c r="SGU1795" s="62">
        <v>53131609</v>
      </c>
      <c r="SGV1795" s="62">
        <v>53131609</v>
      </c>
      <c r="SGW1795" s="62">
        <v>53131609</v>
      </c>
      <c r="SGX1795" s="62">
        <v>53131609</v>
      </c>
      <c r="SGY1795" s="62">
        <v>53131609</v>
      </c>
      <c r="SGZ1795" s="62">
        <v>53131609</v>
      </c>
      <c r="SHA1795" s="62">
        <v>53131609</v>
      </c>
      <c r="SHB1795" s="62">
        <v>53131609</v>
      </c>
      <c r="SHC1795" s="62">
        <v>53131609</v>
      </c>
      <c r="SHD1795" s="62">
        <v>53131609</v>
      </c>
      <c r="SHE1795" s="62">
        <v>53131609</v>
      </c>
      <c r="SHF1795" s="62">
        <v>53131609</v>
      </c>
      <c r="SHG1795" s="62">
        <v>53131609</v>
      </c>
      <c r="SHH1795" s="62">
        <v>53131609</v>
      </c>
      <c r="SHI1795" s="62">
        <v>53131609</v>
      </c>
      <c r="SHJ1795" s="62">
        <v>53131609</v>
      </c>
      <c r="SHK1795" s="62">
        <v>53131609</v>
      </c>
      <c r="SHL1795" s="62">
        <v>53131609</v>
      </c>
      <c r="SHM1795" s="62">
        <v>53131609</v>
      </c>
      <c r="SHN1795" s="62">
        <v>53131609</v>
      </c>
      <c r="SHO1795" s="62">
        <v>53131609</v>
      </c>
      <c r="SHP1795" s="62">
        <v>53131609</v>
      </c>
      <c r="SHQ1795" s="62">
        <v>53131609</v>
      </c>
      <c r="SHR1795" s="62">
        <v>53131609</v>
      </c>
      <c r="SHS1795" s="62">
        <v>53131609</v>
      </c>
      <c r="SHT1795" s="62">
        <v>53131609</v>
      </c>
      <c r="SHU1795" s="62">
        <v>53131609</v>
      </c>
      <c r="SHV1795" s="62">
        <v>53131609</v>
      </c>
      <c r="SHW1795" s="62">
        <v>53131609</v>
      </c>
      <c r="SHX1795" s="62">
        <v>53131609</v>
      </c>
      <c r="SHY1795" s="62">
        <v>53131609</v>
      </c>
      <c r="SHZ1795" s="62">
        <v>53131609</v>
      </c>
      <c r="SIA1795" s="62">
        <v>53131609</v>
      </c>
      <c r="SIB1795" s="62">
        <v>53131609</v>
      </c>
      <c r="SIC1795" s="62">
        <v>53131609</v>
      </c>
      <c r="SID1795" s="62">
        <v>53131609</v>
      </c>
      <c r="SIE1795" s="62">
        <v>53131609</v>
      </c>
      <c r="SIF1795" s="62">
        <v>53131609</v>
      </c>
      <c r="SIG1795" s="62">
        <v>53131609</v>
      </c>
      <c r="SIH1795" s="62">
        <v>53131609</v>
      </c>
      <c r="SII1795" s="62">
        <v>53131609</v>
      </c>
      <c r="SIJ1795" s="62">
        <v>53131609</v>
      </c>
      <c r="SIK1795" s="62">
        <v>53131609</v>
      </c>
      <c r="SIL1795" s="62">
        <v>53131609</v>
      </c>
      <c r="SIM1795" s="62">
        <v>53131609</v>
      </c>
      <c r="SIN1795" s="62">
        <v>53131609</v>
      </c>
      <c r="SIO1795" s="62">
        <v>53131609</v>
      </c>
      <c r="SIP1795" s="62">
        <v>53131609</v>
      </c>
      <c r="SIQ1795" s="62">
        <v>53131609</v>
      </c>
      <c r="SIR1795" s="62">
        <v>53131609</v>
      </c>
      <c r="SIS1795" s="62">
        <v>53131609</v>
      </c>
      <c r="SIT1795" s="62">
        <v>53131609</v>
      </c>
      <c r="SIU1795" s="62">
        <v>53131609</v>
      </c>
      <c r="SIV1795" s="62">
        <v>53131609</v>
      </c>
      <c r="SIW1795" s="62">
        <v>53131609</v>
      </c>
      <c r="SIX1795" s="62">
        <v>53131609</v>
      </c>
      <c r="SIY1795" s="62">
        <v>53131609</v>
      </c>
      <c r="SIZ1795" s="62">
        <v>53131609</v>
      </c>
      <c r="SJA1795" s="62">
        <v>53131609</v>
      </c>
      <c r="SJB1795" s="62">
        <v>53131609</v>
      </c>
      <c r="SJC1795" s="62">
        <v>53131609</v>
      </c>
      <c r="SJD1795" s="62">
        <v>53131609</v>
      </c>
      <c r="SJE1795" s="62">
        <v>53131609</v>
      </c>
      <c r="SJF1795" s="62">
        <v>53131609</v>
      </c>
      <c r="SJG1795" s="62">
        <v>53131609</v>
      </c>
      <c r="SJH1795" s="62">
        <v>53131609</v>
      </c>
      <c r="SJI1795" s="62">
        <v>53131609</v>
      </c>
      <c r="SJJ1795" s="62">
        <v>53131609</v>
      </c>
      <c r="SJK1795" s="62">
        <v>53131609</v>
      </c>
      <c r="SJL1795" s="62">
        <v>53131609</v>
      </c>
      <c r="SJM1795" s="62">
        <v>53131609</v>
      </c>
      <c r="SJN1795" s="62">
        <v>53131609</v>
      </c>
      <c r="SJO1795" s="62">
        <v>53131609</v>
      </c>
      <c r="SJP1795" s="62">
        <v>53131609</v>
      </c>
      <c r="SJQ1795" s="62">
        <v>53131609</v>
      </c>
      <c r="SJR1795" s="62">
        <v>53131609</v>
      </c>
      <c r="SJS1795" s="62">
        <v>53131609</v>
      </c>
      <c r="SJT1795" s="62">
        <v>53131609</v>
      </c>
      <c r="SJU1795" s="62">
        <v>53131609</v>
      </c>
      <c r="SJV1795" s="62">
        <v>53131609</v>
      </c>
      <c r="SJW1795" s="62">
        <v>53131609</v>
      </c>
      <c r="SJX1795" s="62">
        <v>53131609</v>
      </c>
      <c r="SJY1795" s="62">
        <v>53131609</v>
      </c>
      <c r="SJZ1795" s="62">
        <v>53131609</v>
      </c>
      <c r="SKA1795" s="62">
        <v>53131609</v>
      </c>
      <c r="SKB1795" s="62">
        <v>53131609</v>
      </c>
      <c r="SKC1795" s="62">
        <v>53131609</v>
      </c>
      <c r="SKD1795" s="62">
        <v>53131609</v>
      </c>
      <c r="SKE1795" s="62">
        <v>53131609</v>
      </c>
      <c r="SKF1795" s="62">
        <v>53131609</v>
      </c>
      <c r="SKG1795" s="62">
        <v>53131609</v>
      </c>
      <c r="SKH1795" s="62">
        <v>53131609</v>
      </c>
      <c r="SKI1795" s="62">
        <v>53131609</v>
      </c>
      <c r="SKJ1795" s="62">
        <v>53131609</v>
      </c>
      <c r="SKK1795" s="62">
        <v>53131609</v>
      </c>
      <c r="SKL1795" s="62">
        <v>53131609</v>
      </c>
      <c r="SKM1795" s="62">
        <v>53131609</v>
      </c>
      <c r="SKN1795" s="62">
        <v>53131609</v>
      </c>
      <c r="SKO1795" s="62">
        <v>53131609</v>
      </c>
      <c r="SKP1795" s="62">
        <v>53131609</v>
      </c>
      <c r="SKQ1795" s="62">
        <v>53131609</v>
      </c>
      <c r="SKR1795" s="62">
        <v>53131609</v>
      </c>
      <c r="SKS1795" s="62">
        <v>53131609</v>
      </c>
      <c r="SKT1795" s="62">
        <v>53131609</v>
      </c>
      <c r="SKU1795" s="62">
        <v>53131609</v>
      </c>
      <c r="SKV1795" s="62">
        <v>53131609</v>
      </c>
      <c r="SKW1795" s="62">
        <v>53131609</v>
      </c>
      <c r="SKX1795" s="62">
        <v>53131609</v>
      </c>
      <c r="SKY1795" s="62">
        <v>53131609</v>
      </c>
      <c r="SKZ1795" s="62">
        <v>53131609</v>
      </c>
      <c r="SLA1795" s="62">
        <v>53131609</v>
      </c>
      <c r="SLB1795" s="62">
        <v>53131609</v>
      </c>
      <c r="SLC1795" s="62">
        <v>53131609</v>
      </c>
      <c r="SLD1795" s="62">
        <v>53131609</v>
      </c>
      <c r="SLE1795" s="62">
        <v>53131609</v>
      </c>
      <c r="SLF1795" s="62">
        <v>53131609</v>
      </c>
      <c r="SLG1795" s="62">
        <v>53131609</v>
      </c>
      <c r="SLH1795" s="62">
        <v>53131609</v>
      </c>
      <c r="SLI1795" s="62">
        <v>53131609</v>
      </c>
      <c r="SLJ1795" s="62">
        <v>53131609</v>
      </c>
      <c r="SLK1795" s="62">
        <v>53131609</v>
      </c>
      <c r="SLL1795" s="62">
        <v>53131609</v>
      </c>
      <c r="SLM1795" s="62">
        <v>53131609</v>
      </c>
      <c r="SLN1795" s="62">
        <v>53131609</v>
      </c>
      <c r="SLO1795" s="62">
        <v>53131609</v>
      </c>
      <c r="SLP1795" s="62">
        <v>53131609</v>
      </c>
      <c r="SLQ1795" s="62">
        <v>53131609</v>
      </c>
      <c r="SLR1795" s="62">
        <v>53131609</v>
      </c>
      <c r="SLS1795" s="62">
        <v>53131609</v>
      </c>
      <c r="SLT1795" s="62">
        <v>53131609</v>
      </c>
      <c r="SLU1795" s="62">
        <v>53131609</v>
      </c>
      <c r="SLV1795" s="62">
        <v>53131609</v>
      </c>
      <c r="SLW1795" s="62">
        <v>53131609</v>
      </c>
      <c r="SLX1795" s="62">
        <v>53131609</v>
      </c>
      <c r="SLY1795" s="62">
        <v>53131609</v>
      </c>
      <c r="SLZ1795" s="62">
        <v>53131609</v>
      </c>
      <c r="SMA1795" s="62">
        <v>53131609</v>
      </c>
      <c r="SMB1795" s="62">
        <v>53131609</v>
      </c>
      <c r="SMC1795" s="62">
        <v>53131609</v>
      </c>
      <c r="SMD1795" s="62">
        <v>53131609</v>
      </c>
      <c r="SME1795" s="62">
        <v>53131609</v>
      </c>
      <c r="SMF1795" s="62">
        <v>53131609</v>
      </c>
      <c r="SMG1795" s="62">
        <v>53131609</v>
      </c>
      <c r="SMH1795" s="62">
        <v>53131609</v>
      </c>
      <c r="SMI1795" s="62">
        <v>53131609</v>
      </c>
      <c r="SMJ1795" s="62">
        <v>53131609</v>
      </c>
      <c r="SMK1795" s="62">
        <v>53131609</v>
      </c>
      <c r="SML1795" s="62">
        <v>53131609</v>
      </c>
      <c r="SMM1795" s="62">
        <v>53131609</v>
      </c>
      <c r="SMN1795" s="62">
        <v>53131609</v>
      </c>
      <c r="SMO1795" s="62">
        <v>53131609</v>
      </c>
      <c r="SMP1795" s="62">
        <v>53131609</v>
      </c>
      <c r="SMQ1795" s="62">
        <v>53131609</v>
      </c>
      <c r="SMR1795" s="62">
        <v>53131609</v>
      </c>
      <c r="SMS1795" s="62">
        <v>53131609</v>
      </c>
      <c r="SMT1795" s="62">
        <v>53131609</v>
      </c>
      <c r="SMU1795" s="62">
        <v>53131609</v>
      </c>
      <c r="SMV1795" s="62">
        <v>53131609</v>
      </c>
      <c r="SMW1795" s="62">
        <v>53131609</v>
      </c>
      <c r="SMX1795" s="62">
        <v>53131609</v>
      </c>
      <c r="SMY1795" s="62">
        <v>53131609</v>
      </c>
      <c r="SMZ1795" s="62">
        <v>53131609</v>
      </c>
      <c r="SNA1795" s="62">
        <v>53131609</v>
      </c>
      <c r="SNB1795" s="62">
        <v>53131609</v>
      </c>
      <c r="SNC1795" s="62">
        <v>53131609</v>
      </c>
      <c r="SND1795" s="62">
        <v>53131609</v>
      </c>
      <c r="SNE1795" s="62">
        <v>53131609</v>
      </c>
      <c r="SNF1795" s="62">
        <v>53131609</v>
      </c>
      <c r="SNG1795" s="62">
        <v>53131609</v>
      </c>
      <c r="SNH1795" s="62">
        <v>53131609</v>
      </c>
      <c r="SNI1795" s="62">
        <v>53131609</v>
      </c>
      <c r="SNJ1795" s="62">
        <v>53131609</v>
      </c>
      <c r="SNK1795" s="62">
        <v>53131609</v>
      </c>
      <c r="SNL1795" s="62">
        <v>53131609</v>
      </c>
      <c r="SNM1795" s="62">
        <v>53131609</v>
      </c>
      <c r="SNN1795" s="62">
        <v>53131609</v>
      </c>
      <c r="SNO1795" s="62">
        <v>53131609</v>
      </c>
      <c r="SNP1795" s="62">
        <v>53131609</v>
      </c>
      <c r="SNQ1795" s="62">
        <v>53131609</v>
      </c>
      <c r="SNR1795" s="62">
        <v>53131609</v>
      </c>
      <c r="SNS1795" s="62">
        <v>53131609</v>
      </c>
      <c r="SNT1795" s="62">
        <v>53131609</v>
      </c>
      <c r="SNU1795" s="62">
        <v>53131609</v>
      </c>
      <c r="SNV1795" s="62">
        <v>53131609</v>
      </c>
      <c r="SNW1795" s="62">
        <v>53131609</v>
      </c>
      <c r="SNX1795" s="62">
        <v>53131609</v>
      </c>
      <c r="SNY1795" s="62">
        <v>53131609</v>
      </c>
      <c r="SNZ1795" s="62">
        <v>53131609</v>
      </c>
      <c r="SOA1795" s="62">
        <v>53131609</v>
      </c>
      <c r="SOB1795" s="62">
        <v>53131609</v>
      </c>
      <c r="SOC1795" s="62">
        <v>53131609</v>
      </c>
      <c r="SOD1795" s="62">
        <v>53131609</v>
      </c>
      <c r="SOE1795" s="62">
        <v>53131609</v>
      </c>
      <c r="SOF1795" s="62">
        <v>53131609</v>
      </c>
      <c r="SOG1795" s="62">
        <v>53131609</v>
      </c>
      <c r="SOH1795" s="62">
        <v>53131609</v>
      </c>
      <c r="SOI1795" s="62">
        <v>53131609</v>
      </c>
      <c r="SOJ1795" s="62">
        <v>53131609</v>
      </c>
      <c r="SOK1795" s="62">
        <v>53131609</v>
      </c>
      <c r="SOL1795" s="62">
        <v>53131609</v>
      </c>
      <c r="SOM1795" s="62">
        <v>53131609</v>
      </c>
      <c r="SON1795" s="62">
        <v>53131609</v>
      </c>
      <c r="SOO1795" s="62">
        <v>53131609</v>
      </c>
      <c r="SOP1795" s="62">
        <v>53131609</v>
      </c>
      <c r="SOQ1795" s="62">
        <v>53131609</v>
      </c>
      <c r="SOR1795" s="62">
        <v>53131609</v>
      </c>
      <c r="SOS1795" s="62">
        <v>53131609</v>
      </c>
      <c r="SOT1795" s="62">
        <v>53131609</v>
      </c>
      <c r="SOU1795" s="62">
        <v>53131609</v>
      </c>
      <c r="SOV1795" s="62">
        <v>53131609</v>
      </c>
      <c r="SOW1795" s="62">
        <v>53131609</v>
      </c>
      <c r="SOX1795" s="62">
        <v>53131609</v>
      </c>
      <c r="SOY1795" s="62">
        <v>53131609</v>
      </c>
      <c r="SOZ1795" s="62">
        <v>53131609</v>
      </c>
      <c r="SPA1795" s="62">
        <v>53131609</v>
      </c>
      <c r="SPB1795" s="62">
        <v>53131609</v>
      </c>
      <c r="SPC1795" s="62">
        <v>53131609</v>
      </c>
      <c r="SPD1795" s="62">
        <v>53131609</v>
      </c>
      <c r="SPE1795" s="62">
        <v>53131609</v>
      </c>
      <c r="SPF1795" s="62">
        <v>53131609</v>
      </c>
      <c r="SPG1795" s="62">
        <v>53131609</v>
      </c>
      <c r="SPH1795" s="62">
        <v>53131609</v>
      </c>
      <c r="SPI1795" s="62">
        <v>53131609</v>
      </c>
      <c r="SPJ1795" s="62">
        <v>53131609</v>
      </c>
      <c r="SPK1795" s="62">
        <v>53131609</v>
      </c>
      <c r="SPL1795" s="62">
        <v>53131609</v>
      </c>
      <c r="SPM1795" s="62">
        <v>53131609</v>
      </c>
      <c r="SPN1795" s="62">
        <v>53131609</v>
      </c>
      <c r="SPO1795" s="62">
        <v>53131609</v>
      </c>
      <c r="SPP1795" s="62">
        <v>53131609</v>
      </c>
      <c r="SPQ1795" s="62">
        <v>53131609</v>
      </c>
      <c r="SPR1795" s="62">
        <v>53131609</v>
      </c>
      <c r="SPS1795" s="62">
        <v>53131609</v>
      </c>
      <c r="SPT1795" s="62">
        <v>53131609</v>
      </c>
      <c r="SPU1795" s="62">
        <v>53131609</v>
      </c>
      <c r="SPV1795" s="62">
        <v>53131609</v>
      </c>
      <c r="SPW1795" s="62">
        <v>53131609</v>
      </c>
      <c r="SPX1795" s="62">
        <v>53131609</v>
      </c>
      <c r="SPY1795" s="62">
        <v>53131609</v>
      </c>
      <c r="SPZ1795" s="62">
        <v>53131609</v>
      </c>
      <c r="SQA1795" s="62">
        <v>53131609</v>
      </c>
      <c r="SQB1795" s="62">
        <v>53131609</v>
      </c>
      <c r="SQC1795" s="62">
        <v>53131609</v>
      </c>
      <c r="SQD1795" s="62">
        <v>53131609</v>
      </c>
      <c r="SQE1795" s="62">
        <v>53131609</v>
      </c>
      <c r="SQF1795" s="62">
        <v>53131609</v>
      </c>
      <c r="SQG1795" s="62">
        <v>53131609</v>
      </c>
      <c r="SQH1795" s="62">
        <v>53131609</v>
      </c>
      <c r="SQI1795" s="62">
        <v>53131609</v>
      </c>
      <c r="SQJ1795" s="62">
        <v>53131609</v>
      </c>
      <c r="SQK1795" s="62">
        <v>53131609</v>
      </c>
      <c r="SQL1795" s="62">
        <v>53131609</v>
      </c>
      <c r="SQM1795" s="62">
        <v>53131609</v>
      </c>
      <c r="SQN1795" s="62">
        <v>53131609</v>
      </c>
      <c r="SQO1795" s="62">
        <v>53131609</v>
      </c>
      <c r="SQP1795" s="62">
        <v>53131609</v>
      </c>
      <c r="SQQ1795" s="62">
        <v>53131609</v>
      </c>
      <c r="SQR1795" s="62">
        <v>53131609</v>
      </c>
      <c r="SQS1795" s="62">
        <v>53131609</v>
      </c>
      <c r="SQT1795" s="62">
        <v>53131609</v>
      </c>
      <c r="SQU1795" s="62">
        <v>53131609</v>
      </c>
      <c r="SQV1795" s="62">
        <v>53131609</v>
      </c>
      <c r="SQW1795" s="62">
        <v>53131609</v>
      </c>
      <c r="SQX1795" s="62">
        <v>53131609</v>
      </c>
      <c r="SQY1795" s="62">
        <v>53131609</v>
      </c>
      <c r="SQZ1795" s="62">
        <v>53131609</v>
      </c>
      <c r="SRA1795" s="62">
        <v>53131609</v>
      </c>
      <c r="SRB1795" s="62">
        <v>53131609</v>
      </c>
      <c r="SRC1795" s="62">
        <v>53131609</v>
      </c>
      <c r="SRD1795" s="62">
        <v>53131609</v>
      </c>
      <c r="SRE1795" s="62">
        <v>53131609</v>
      </c>
      <c r="SRF1795" s="62">
        <v>53131609</v>
      </c>
      <c r="SRG1795" s="62">
        <v>53131609</v>
      </c>
      <c r="SRH1795" s="62">
        <v>53131609</v>
      </c>
      <c r="SRI1795" s="62">
        <v>53131609</v>
      </c>
      <c r="SRJ1795" s="62">
        <v>53131609</v>
      </c>
      <c r="SRK1795" s="62">
        <v>53131609</v>
      </c>
      <c r="SRL1795" s="62">
        <v>53131609</v>
      </c>
      <c r="SRM1795" s="62">
        <v>53131609</v>
      </c>
      <c r="SRN1795" s="62">
        <v>53131609</v>
      </c>
      <c r="SRO1795" s="62">
        <v>53131609</v>
      </c>
      <c r="SRP1795" s="62">
        <v>53131609</v>
      </c>
      <c r="SRQ1795" s="62">
        <v>53131609</v>
      </c>
      <c r="SRR1795" s="62">
        <v>53131609</v>
      </c>
      <c r="SRS1795" s="62">
        <v>53131609</v>
      </c>
      <c r="SRT1795" s="62">
        <v>53131609</v>
      </c>
      <c r="SRU1795" s="62">
        <v>53131609</v>
      </c>
      <c r="SRV1795" s="62">
        <v>53131609</v>
      </c>
      <c r="SRW1795" s="62">
        <v>53131609</v>
      </c>
      <c r="SRX1795" s="62">
        <v>53131609</v>
      </c>
      <c r="SRY1795" s="62">
        <v>53131609</v>
      </c>
      <c r="SRZ1795" s="62">
        <v>53131609</v>
      </c>
      <c r="SSA1795" s="62">
        <v>53131609</v>
      </c>
      <c r="SSB1795" s="62">
        <v>53131609</v>
      </c>
      <c r="SSC1795" s="62">
        <v>53131609</v>
      </c>
      <c r="SSD1795" s="62">
        <v>53131609</v>
      </c>
      <c r="SSE1795" s="62">
        <v>53131609</v>
      </c>
      <c r="SSF1795" s="62">
        <v>53131609</v>
      </c>
      <c r="SSG1795" s="62">
        <v>53131609</v>
      </c>
      <c r="SSH1795" s="62">
        <v>53131609</v>
      </c>
      <c r="SSI1795" s="62">
        <v>53131609</v>
      </c>
      <c r="SSJ1795" s="62">
        <v>53131609</v>
      </c>
      <c r="SSK1795" s="62">
        <v>53131609</v>
      </c>
      <c r="SSL1795" s="62">
        <v>53131609</v>
      </c>
      <c r="SSM1795" s="62">
        <v>53131609</v>
      </c>
      <c r="SSN1795" s="62">
        <v>53131609</v>
      </c>
      <c r="SSO1795" s="62">
        <v>53131609</v>
      </c>
      <c r="SSP1795" s="62">
        <v>53131609</v>
      </c>
      <c r="SSQ1795" s="62">
        <v>53131609</v>
      </c>
      <c r="SSR1795" s="62">
        <v>53131609</v>
      </c>
      <c r="SSS1795" s="62">
        <v>53131609</v>
      </c>
      <c r="SST1795" s="62">
        <v>53131609</v>
      </c>
      <c r="SSU1795" s="62">
        <v>53131609</v>
      </c>
      <c r="SSV1795" s="62">
        <v>53131609</v>
      </c>
      <c r="SSW1795" s="62">
        <v>53131609</v>
      </c>
      <c r="SSX1795" s="62">
        <v>53131609</v>
      </c>
      <c r="SSY1795" s="62">
        <v>53131609</v>
      </c>
      <c r="SSZ1795" s="62">
        <v>53131609</v>
      </c>
      <c r="STA1795" s="62">
        <v>53131609</v>
      </c>
      <c r="STB1795" s="62">
        <v>53131609</v>
      </c>
      <c r="STC1795" s="62">
        <v>53131609</v>
      </c>
      <c r="STD1795" s="62">
        <v>53131609</v>
      </c>
      <c r="STE1795" s="62">
        <v>53131609</v>
      </c>
      <c r="STF1795" s="62">
        <v>53131609</v>
      </c>
      <c r="STG1795" s="62">
        <v>53131609</v>
      </c>
      <c r="STH1795" s="62">
        <v>53131609</v>
      </c>
      <c r="STI1795" s="62">
        <v>53131609</v>
      </c>
      <c r="STJ1795" s="62">
        <v>53131609</v>
      </c>
      <c r="STK1795" s="62">
        <v>53131609</v>
      </c>
      <c r="STL1795" s="62">
        <v>53131609</v>
      </c>
      <c r="STM1795" s="62">
        <v>53131609</v>
      </c>
      <c r="STN1795" s="62">
        <v>53131609</v>
      </c>
      <c r="STO1795" s="62">
        <v>53131609</v>
      </c>
      <c r="STP1795" s="62">
        <v>53131609</v>
      </c>
      <c r="STQ1795" s="62">
        <v>53131609</v>
      </c>
      <c r="STR1795" s="62">
        <v>53131609</v>
      </c>
      <c r="STS1795" s="62">
        <v>53131609</v>
      </c>
      <c r="STT1795" s="62">
        <v>53131609</v>
      </c>
      <c r="STU1795" s="62">
        <v>53131609</v>
      </c>
      <c r="STV1795" s="62">
        <v>53131609</v>
      </c>
      <c r="STW1795" s="62">
        <v>53131609</v>
      </c>
      <c r="STX1795" s="62">
        <v>53131609</v>
      </c>
      <c r="STY1795" s="62">
        <v>53131609</v>
      </c>
      <c r="STZ1795" s="62">
        <v>53131609</v>
      </c>
      <c r="SUA1795" s="62">
        <v>53131609</v>
      </c>
      <c r="SUB1795" s="62">
        <v>53131609</v>
      </c>
      <c r="SUC1795" s="62">
        <v>53131609</v>
      </c>
      <c r="SUD1795" s="62">
        <v>53131609</v>
      </c>
      <c r="SUE1795" s="62">
        <v>53131609</v>
      </c>
      <c r="SUF1795" s="62">
        <v>53131609</v>
      </c>
      <c r="SUG1795" s="62">
        <v>53131609</v>
      </c>
      <c r="SUH1795" s="62">
        <v>53131609</v>
      </c>
      <c r="SUI1795" s="62">
        <v>53131609</v>
      </c>
      <c r="SUJ1795" s="62">
        <v>53131609</v>
      </c>
      <c r="SUK1795" s="62">
        <v>53131609</v>
      </c>
      <c r="SUL1795" s="62">
        <v>53131609</v>
      </c>
      <c r="SUM1795" s="62">
        <v>53131609</v>
      </c>
      <c r="SUN1795" s="62">
        <v>53131609</v>
      </c>
      <c r="SUO1795" s="62">
        <v>53131609</v>
      </c>
      <c r="SUP1795" s="62">
        <v>53131609</v>
      </c>
      <c r="SUQ1795" s="62">
        <v>53131609</v>
      </c>
      <c r="SUR1795" s="62">
        <v>53131609</v>
      </c>
      <c r="SUS1795" s="62">
        <v>53131609</v>
      </c>
      <c r="SUT1795" s="62">
        <v>53131609</v>
      </c>
      <c r="SUU1795" s="62">
        <v>53131609</v>
      </c>
      <c r="SUV1795" s="62">
        <v>53131609</v>
      </c>
      <c r="SUW1795" s="62">
        <v>53131609</v>
      </c>
      <c r="SUX1795" s="62">
        <v>53131609</v>
      </c>
      <c r="SUY1795" s="62">
        <v>53131609</v>
      </c>
      <c r="SUZ1795" s="62">
        <v>53131609</v>
      </c>
      <c r="SVA1795" s="62">
        <v>53131609</v>
      </c>
      <c r="SVB1795" s="62">
        <v>53131609</v>
      </c>
      <c r="SVC1795" s="62">
        <v>53131609</v>
      </c>
      <c r="SVD1795" s="62">
        <v>53131609</v>
      </c>
      <c r="SVE1795" s="62">
        <v>53131609</v>
      </c>
      <c r="SVF1795" s="62">
        <v>53131609</v>
      </c>
      <c r="SVG1795" s="62">
        <v>53131609</v>
      </c>
      <c r="SVH1795" s="62">
        <v>53131609</v>
      </c>
      <c r="SVI1795" s="62">
        <v>53131609</v>
      </c>
      <c r="SVJ1795" s="62">
        <v>53131609</v>
      </c>
      <c r="SVK1795" s="62">
        <v>53131609</v>
      </c>
      <c r="SVL1795" s="62">
        <v>53131609</v>
      </c>
      <c r="SVM1795" s="62">
        <v>53131609</v>
      </c>
      <c r="SVN1795" s="62">
        <v>53131609</v>
      </c>
      <c r="SVO1795" s="62">
        <v>53131609</v>
      </c>
      <c r="SVP1795" s="62">
        <v>53131609</v>
      </c>
      <c r="SVQ1795" s="62">
        <v>53131609</v>
      </c>
      <c r="SVR1795" s="62">
        <v>53131609</v>
      </c>
      <c r="SVS1795" s="62">
        <v>53131609</v>
      </c>
      <c r="SVT1795" s="62">
        <v>53131609</v>
      </c>
      <c r="SVU1795" s="62">
        <v>53131609</v>
      </c>
      <c r="SVV1795" s="62">
        <v>53131609</v>
      </c>
      <c r="SVW1795" s="62">
        <v>53131609</v>
      </c>
      <c r="SVX1795" s="62">
        <v>53131609</v>
      </c>
      <c r="SVY1795" s="62">
        <v>53131609</v>
      </c>
      <c r="SVZ1795" s="62">
        <v>53131609</v>
      </c>
      <c r="SWA1795" s="62">
        <v>53131609</v>
      </c>
      <c r="SWB1795" s="62">
        <v>53131609</v>
      </c>
      <c r="SWC1795" s="62">
        <v>53131609</v>
      </c>
      <c r="SWD1795" s="62">
        <v>53131609</v>
      </c>
      <c r="SWE1795" s="62">
        <v>53131609</v>
      </c>
      <c r="SWF1795" s="62">
        <v>53131609</v>
      </c>
      <c r="SWG1795" s="62">
        <v>53131609</v>
      </c>
      <c r="SWH1795" s="62">
        <v>53131609</v>
      </c>
      <c r="SWI1795" s="62">
        <v>53131609</v>
      </c>
      <c r="SWJ1795" s="62">
        <v>53131609</v>
      </c>
      <c r="SWK1795" s="62">
        <v>53131609</v>
      </c>
      <c r="SWL1795" s="62">
        <v>53131609</v>
      </c>
      <c r="SWM1795" s="62">
        <v>53131609</v>
      </c>
      <c r="SWN1795" s="62">
        <v>53131609</v>
      </c>
      <c r="SWO1795" s="62">
        <v>53131609</v>
      </c>
      <c r="SWP1795" s="62">
        <v>53131609</v>
      </c>
      <c r="SWQ1795" s="62">
        <v>53131609</v>
      </c>
      <c r="SWR1795" s="62">
        <v>53131609</v>
      </c>
      <c r="SWS1795" s="62">
        <v>53131609</v>
      </c>
      <c r="SWT1795" s="62">
        <v>53131609</v>
      </c>
      <c r="SWU1795" s="62">
        <v>53131609</v>
      </c>
      <c r="SWV1795" s="62">
        <v>53131609</v>
      </c>
      <c r="SWW1795" s="62">
        <v>53131609</v>
      </c>
      <c r="SWX1795" s="62">
        <v>53131609</v>
      </c>
      <c r="SWY1795" s="62">
        <v>53131609</v>
      </c>
      <c r="SWZ1795" s="62">
        <v>53131609</v>
      </c>
      <c r="SXA1795" s="62">
        <v>53131609</v>
      </c>
      <c r="SXB1795" s="62">
        <v>53131609</v>
      </c>
      <c r="SXC1795" s="62">
        <v>53131609</v>
      </c>
      <c r="SXD1795" s="62">
        <v>53131609</v>
      </c>
      <c r="SXE1795" s="62">
        <v>53131609</v>
      </c>
      <c r="SXF1795" s="62">
        <v>53131609</v>
      </c>
      <c r="SXG1795" s="62">
        <v>53131609</v>
      </c>
      <c r="SXH1795" s="62">
        <v>53131609</v>
      </c>
      <c r="SXI1795" s="62">
        <v>53131609</v>
      </c>
      <c r="SXJ1795" s="62">
        <v>53131609</v>
      </c>
      <c r="SXK1795" s="62">
        <v>53131609</v>
      </c>
      <c r="SXL1795" s="62">
        <v>53131609</v>
      </c>
      <c r="SXM1795" s="62">
        <v>53131609</v>
      </c>
      <c r="SXN1795" s="62">
        <v>53131609</v>
      </c>
      <c r="SXO1795" s="62">
        <v>53131609</v>
      </c>
      <c r="SXP1795" s="62">
        <v>53131609</v>
      </c>
      <c r="SXQ1795" s="62">
        <v>53131609</v>
      </c>
      <c r="SXR1795" s="62">
        <v>53131609</v>
      </c>
      <c r="SXS1795" s="62">
        <v>53131609</v>
      </c>
      <c r="SXT1795" s="62">
        <v>53131609</v>
      </c>
      <c r="SXU1795" s="62">
        <v>53131609</v>
      </c>
      <c r="SXV1795" s="62">
        <v>53131609</v>
      </c>
      <c r="SXW1795" s="62">
        <v>53131609</v>
      </c>
      <c r="SXX1795" s="62">
        <v>53131609</v>
      </c>
      <c r="SXY1795" s="62">
        <v>53131609</v>
      </c>
      <c r="SXZ1795" s="62">
        <v>53131609</v>
      </c>
      <c r="SYA1795" s="62">
        <v>53131609</v>
      </c>
      <c r="SYB1795" s="62">
        <v>53131609</v>
      </c>
      <c r="SYC1795" s="62">
        <v>53131609</v>
      </c>
      <c r="SYD1795" s="62">
        <v>53131609</v>
      </c>
      <c r="SYE1795" s="62">
        <v>53131609</v>
      </c>
      <c r="SYF1795" s="62">
        <v>53131609</v>
      </c>
      <c r="SYG1795" s="62">
        <v>53131609</v>
      </c>
      <c r="SYH1795" s="62">
        <v>53131609</v>
      </c>
      <c r="SYI1795" s="62">
        <v>53131609</v>
      </c>
      <c r="SYJ1795" s="62">
        <v>53131609</v>
      </c>
      <c r="SYK1795" s="62">
        <v>53131609</v>
      </c>
      <c r="SYL1795" s="62">
        <v>53131609</v>
      </c>
      <c r="SYM1795" s="62">
        <v>53131609</v>
      </c>
      <c r="SYN1795" s="62">
        <v>53131609</v>
      </c>
      <c r="SYO1795" s="62">
        <v>53131609</v>
      </c>
      <c r="SYP1795" s="62">
        <v>53131609</v>
      </c>
      <c r="SYQ1795" s="62">
        <v>53131609</v>
      </c>
      <c r="SYR1795" s="62">
        <v>53131609</v>
      </c>
      <c r="SYS1795" s="62">
        <v>53131609</v>
      </c>
      <c r="SYT1795" s="62">
        <v>53131609</v>
      </c>
      <c r="SYU1795" s="62">
        <v>53131609</v>
      </c>
      <c r="SYV1795" s="62">
        <v>53131609</v>
      </c>
      <c r="SYW1795" s="62">
        <v>53131609</v>
      </c>
      <c r="SYX1795" s="62">
        <v>53131609</v>
      </c>
      <c r="SYY1795" s="62">
        <v>53131609</v>
      </c>
      <c r="SYZ1795" s="62">
        <v>53131609</v>
      </c>
      <c r="SZA1795" s="62">
        <v>53131609</v>
      </c>
      <c r="SZB1795" s="62">
        <v>53131609</v>
      </c>
      <c r="SZC1795" s="62">
        <v>53131609</v>
      </c>
      <c r="SZD1795" s="62">
        <v>53131609</v>
      </c>
      <c r="SZE1795" s="62">
        <v>53131609</v>
      </c>
      <c r="SZF1795" s="62">
        <v>53131609</v>
      </c>
      <c r="SZG1795" s="62">
        <v>53131609</v>
      </c>
      <c r="SZH1795" s="62">
        <v>53131609</v>
      </c>
      <c r="SZI1795" s="62">
        <v>53131609</v>
      </c>
      <c r="SZJ1795" s="62">
        <v>53131609</v>
      </c>
      <c r="SZK1795" s="62">
        <v>53131609</v>
      </c>
      <c r="SZL1795" s="62">
        <v>53131609</v>
      </c>
      <c r="SZM1795" s="62">
        <v>53131609</v>
      </c>
      <c r="SZN1795" s="62">
        <v>53131609</v>
      </c>
      <c r="SZO1795" s="62">
        <v>53131609</v>
      </c>
      <c r="SZP1795" s="62">
        <v>53131609</v>
      </c>
      <c r="SZQ1795" s="62">
        <v>53131609</v>
      </c>
      <c r="SZR1795" s="62">
        <v>53131609</v>
      </c>
      <c r="SZS1795" s="62">
        <v>53131609</v>
      </c>
      <c r="SZT1795" s="62">
        <v>53131609</v>
      </c>
      <c r="SZU1795" s="62">
        <v>53131609</v>
      </c>
      <c r="SZV1795" s="62">
        <v>53131609</v>
      </c>
      <c r="SZW1795" s="62">
        <v>53131609</v>
      </c>
      <c r="SZX1795" s="62">
        <v>53131609</v>
      </c>
      <c r="SZY1795" s="62">
        <v>53131609</v>
      </c>
      <c r="SZZ1795" s="62">
        <v>53131609</v>
      </c>
      <c r="TAA1795" s="62">
        <v>53131609</v>
      </c>
      <c r="TAB1795" s="62">
        <v>53131609</v>
      </c>
      <c r="TAC1795" s="62">
        <v>53131609</v>
      </c>
      <c r="TAD1795" s="62">
        <v>53131609</v>
      </c>
      <c r="TAE1795" s="62">
        <v>53131609</v>
      </c>
      <c r="TAF1795" s="62">
        <v>53131609</v>
      </c>
      <c r="TAG1795" s="62">
        <v>53131609</v>
      </c>
      <c r="TAH1795" s="62">
        <v>53131609</v>
      </c>
      <c r="TAI1795" s="62">
        <v>53131609</v>
      </c>
      <c r="TAJ1795" s="62">
        <v>53131609</v>
      </c>
      <c r="TAK1795" s="62">
        <v>53131609</v>
      </c>
      <c r="TAL1795" s="62">
        <v>53131609</v>
      </c>
      <c r="TAM1795" s="62">
        <v>53131609</v>
      </c>
      <c r="TAN1795" s="62">
        <v>53131609</v>
      </c>
      <c r="TAO1795" s="62">
        <v>53131609</v>
      </c>
      <c r="TAP1795" s="62">
        <v>53131609</v>
      </c>
      <c r="TAQ1795" s="62">
        <v>53131609</v>
      </c>
      <c r="TAR1795" s="62">
        <v>53131609</v>
      </c>
      <c r="TAS1795" s="62">
        <v>53131609</v>
      </c>
      <c r="TAT1795" s="62">
        <v>53131609</v>
      </c>
      <c r="TAU1795" s="62">
        <v>53131609</v>
      </c>
      <c r="TAV1795" s="62">
        <v>53131609</v>
      </c>
      <c r="TAW1795" s="62">
        <v>53131609</v>
      </c>
      <c r="TAX1795" s="62">
        <v>53131609</v>
      </c>
      <c r="TAY1795" s="62">
        <v>53131609</v>
      </c>
      <c r="TAZ1795" s="62">
        <v>53131609</v>
      </c>
      <c r="TBA1795" s="62">
        <v>53131609</v>
      </c>
      <c r="TBB1795" s="62">
        <v>53131609</v>
      </c>
      <c r="TBC1795" s="62">
        <v>53131609</v>
      </c>
      <c r="TBD1795" s="62">
        <v>53131609</v>
      </c>
      <c r="TBE1795" s="62">
        <v>53131609</v>
      </c>
      <c r="TBF1795" s="62">
        <v>53131609</v>
      </c>
      <c r="TBG1795" s="62">
        <v>53131609</v>
      </c>
      <c r="TBH1795" s="62">
        <v>53131609</v>
      </c>
      <c r="TBI1795" s="62">
        <v>53131609</v>
      </c>
      <c r="TBJ1795" s="62">
        <v>53131609</v>
      </c>
      <c r="TBK1795" s="62">
        <v>53131609</v>
      </c>
      <c r="TBL1795" s="62">
        <v>53131609</v>
      </c>
      <c r="TBM1795" s="62">
        <v>53131609</v>
      </c>
      <c r="TBN1795" s="62">
        <v>53131609</v>
      </c>
      <c r="TBO1795" s="62">
        <v>53131609</v>
      </c>
      <c r="TBP1795" s="62">
        <v>53131609</v>
      </c>
      <c r="TBQ1795" s="62">
        <v>53131609</v>
      </c>
      <c r="TBR1795" s="62">
        <v>53131609</v>
      </c>
      <c r="TBS1795" s="62">
        <v>53131609</v>
      </c>
      <c r="TBT1795" s="62">
        <v>53131609</v>
      </c>
      <c r="TBU1795" s="62">
        <v>53131609</v>
      </c>
      <c r="TBV1795" s="62">
        <v>53131609</v>
      </c>
      <c r="TBW1795" s="62">
        <v>53131609</v>
      </c>
      <c r="TBX1795" s="62">
        <v>53131609</v>
      </c>
      <c r="TBY1795" s="62">
        <v>53131609</v>
      </c>
      <c r="TBZ1795" s="62">
        <v>53131609</v>
      </c>
      <c r="TCA1795" s="62">
        <v>53131609</v>
      </c>
      <c r="TCB1795" s="62">
        <v>53131609</v>
      </c>
      <c r="TCC1795" s="62">
        <v>53131609</v>
      </c>
      <c r="TCD1795" s="62">
        <v>53131609</v>
      </c>
      <c r="TCE1795" s="62">
        <v>53131609</v>
      </c>
      <c r="TCF1795" s="62">
        <v>53131609</v>
      </c>
      <c r="TCG1795" s="62">
        <v>53131609</v>
      </c>
      <c r="TCH1795" s="62">
        <v>53131609</v>
      </c>
      <c r="TCI1795" s="62">
        <v>53131609</v>
      </c>
      <c r="TCJ1795" s="62">
        <v>53131609</v>
      </c>
      <c r="TCK1795" s="62">
        <v>53131609</v>
      </c>
      <c r="TCL1795" s="62">
        <v>53131609</v>
      </c>
      <c r="TCM1795" s="62">
        <v>53131609</v>
      </c>
      <c r="TCN1795" s="62">
        <v>53131609</v>
      </c>
      <c r="TCO1795" s="62">
        <v>53131609</v>
      </c>
      <c r="TCP1795" s="62">
        <v>53131609</v>
      </c>
      <c r="TCQ1795" s="62">
        <v>53131609</v>
      </c>
      <c r="TCR1795" s="62">
        <v>53131609</v>
      </c>
      <c r="TCS1795" s="62">
        <v>53131609</v>
      </c>
      <c r="TCT1795" s="62">
        <v>53131609</v>
      </c>
      <c r="TCU1795" s="62">
        <v>53131609</v>
      </c>
      <c r="TCV1795" s="62">
        <v>53131609</v>
      </c>
      <c r="TCW1795" s="62">
        <v>53131609</v>
      </c>
      <c r="TCX1795" s="62">
        <v>53131609</v>
      </c>
      <c r="TCY1795" s="62">
        <v>53131609</v>
      </c>
      <c r="TCZ1795" s="62">
        <v>53131609</v>
      </c>
      <c r="TDA1795" s="62">
        <v>53131609</v>
      </c>
      <c r="TDB1795" s="62">
        <v>53131609</v>
      </c>
      <c r="TDC1795" s="62">
        <v>53131609</v>
      </c>
      <c r="TDD1795" s="62">
        <v>53131609</v>
      </c>
      <c r="TDE1795" s="62">
        <v>53131609</v>
      </c>
      <c r="TDF1795" s="62">
        <v>53131609</v>
      </c>
      <c r="TDG1795" s="62">
        <v>53131609</v>
      </c>
      <c r="TDH1795" s="62">
        <v>53131609</v>
      </c>
      <c r="TDI1795" s="62">
        <v>53131609</v>
      </c>
      <c r="TDJ1795" s="62">
        <v>53131609</v>
      </c>
      <c r="TDK1795" s="62">
        <v>53131609</v>
      </c>
      <c r="TDL1795" s="62">
        <v>53131609</v>
      </c>
      <c r="TDM1795" s="62">
        <v>53131609</v>
      </c>
      <c r="TDN1795" s="62">
        <v>53131609</v>
      </c>
      <c r="TDO1795" s="62">
        <v>53131609</v>
      </c>
      <c r="TDP1795" s="62">
        <v>53131609</v>
      </c>
      <c r="TDQ1795" s="62">
        <v>53131609</v>
      </c>
      <c r="TDR1795" s="62">
        <v>53131609</v>
      </c>
      <c r="TDS1795" s="62">
        <v>53131609</v>
      </c>
      <c r="TDT1795" s="62">
        <v>53131609</v>
      </c>
      <c r="TDU1795" s="62">
        <v>53131609</v>
      </c>
      <c r="TDV1795" s="62">
        <v>53131609</v>
      </c>
      <c r="TDW1795" s="62">
        <v>53131609</v>
      </c>
      <c r="TDX1795" s="62">
        <v>53131609</v>
      </c>
      <c r="TDY1795" s="62">
        <v>53131609</v>
      </c>
      <c r="TDZ1795" s="62">
        <v>53131609</v>
      </c>
      <c r="TEA1795" s="62">
        <v>53131609</v>
      </c>
      <c r="TEB1795" s="62">
        <v>53131609</v>
      </c>
      <c r="TEC1795" s="62">
        <v>53131609</v>
      </c>
      <c r="TED1795" s="62">
        <v>53131609</v>
      </c>
      <c r="TEE1795" s="62">
        <v>53131609</v>
      </c>
      <c r="TEF1795" s="62">
        <v>53131609</v>
      </c>
      <c r="TEG1795" s="62">
        <v>53131609</v>
      </c>
      <c r="TEH1795" s="62">
        <v>53131609</v>
      </c>
      <c r="TEI1795" s="62">
        <v>53131609</v>
      </c>
      <c r="TEJ1795" s="62">
        <v>53131609</v>
      </c>
      <c r="TEK1795" s="62">
        <v>53131609</v>
      </c>
      <c r="TEL1795" s="62">
        <v>53131609</v>
      </c>
      <c r="TEM1795" s="62">
        <v>53131609</v>
      </c>
      <c r="TEN1795" s="62">
        <v>53131609</v>
      </c>
      <c r="TEO1795" s="62">
        <v>53131609</v>
      </c>
      <c r="TEP1795" s="62">
        <v>53131609</v>
      </c>
      <c r="TEQ1795" s="62">
        <v>53131609</v>
      </c>
      <c r="TER1795" s="62">
        <v>53131609</v>
      </c>
      <c r="TES1795" s="62">
        <v>53131609</v>
      </c>
      <c r="TET1795" s="62">
        <v>53131609</v>
      </c>
      <c r="TEU1795" s="62">
        <v>53131609</v>
      </c>
      <c r="TEV1795" s="62">
        <v>53131609</v>
      </c>
      <c r="TEW1795" s="62">
        <v>53131609</v>
      </c>
      <c r="TEX1795" s="62">
        <v>53131609</v>
      </c>
      <c r="TEY1795" s="62">
        <v>53131609</v>
      </c>
      <c r="TEZ1795" s="62">
        <v>53131609</v>
      </c>
      <c r="TFA1795" s="62">
        <v>53131609</v>
      </c>
      <c r="TFB1795" s="62">
        <v>53131609</v>
      </c>
      <c r="TFC1795" s="62">
        <v>53131609</v>
      </c>
      <c r="TFD1795" s="62">
        <v>53131609</v>
      </c>
      <c r="TFE1795" s="62">
        <v>53131609</v>
      </c>
      <c r="TFF1795" s="62">
        <v>53131609</v>
      </c>
      <c r="TFG1795" s="62">
        <v>53131609</v>
      </c>
      <c r="TFH1795" s="62">
        <v>53131609</v>
      </c>
      <c r="TFI1795" s="62">
        <v>53131609</v>
      </c>
      <c r="TFJ1795" s="62">
        <v>53131609</v>
      </c>
      <c r="TFK1795" s="62">
        <v>53131609</v>
      </c>
      <c r="TFL1795" s="62">
        <v>53131609</v>
      </c>
      <c r="TFM1795" s="62">
        <v>53131609</v>
      </c>
      <c r="TFN1795" s="62">
        <v>53131609</v>
      </c>
      <c r="TFO1795" s="62">
        <v>53131609</v>
      </c>
      <c r="TFP1795" s="62">
        <v>53131609</v>
      </c>
      <c r="TFQ1795" s="62">
        <v>53131609</v>
      </c>
      <c r="TFR1795" s="62">
        <v>53131609</v>
      </c>
      <c r="TFS1795" s="62">
        <v>53131609</v>
      </c>
      <c r="TFT1795" s="62">
        <v>53131609</v>
      </c>
      <c r="TFU1795" s="62">
        <v>53131609</v>
      </c>
      <c r="TFV1795" s="62">
        <v>53131609</v>
      </c>
      <c r="TFW1795" s="62">
        <v>53131609</v>
      </c>
      <c r="TFX1795" s="62">
        <v>53131609</v>
      </c>
      <c r="TFY1795" s="62">
        <v>53131609</v>
      </c>
      <c r="TFZ1795" s="62">
        <v>53131609</v>
      </c>
      <c r="TGA1795" s="62">
        <v>53131609</v>
      </c>
      <c r="TGB1795" s="62">
        <v>53131609</v>
      </c>
      <c r="TGC1795" s="62">
        <v>53131609</v>
      </c>
      <c r="TGD1795" s="62">
        <v>53131609</v>
      </c>
      <c r="TGE1795" s="62">
        <v>53131609</v>
      </c>
      <c r="TGF1795" s="62">
        <v>53131609</v>
      </c>
      <c r="TGG1795" s="62">
        <v>53131609</v>
      </c>
      <c r="TGH1795" s="62">
        <v>53131609</v>
      </c>
      <c r="TGI1795" s="62">
        <v>53131609</v>
      </c>
      <c r="TGJ1795" s="62">
        <v>53131609</v>
      </c>
      <c r="TGK1795" s="62">
        <v>53131609</v>
      </c>
      <c r="TGL1795" s="62">
        <v>53131609</v>
      </c>
      <c r="TGM1795" s="62">
        <v>53131609</v>
      </c>
      <c r="TGN1795" s="62">
        <v>53131609</v>
      </c>
      <c r="TGO1795" s="62">
        <v>53131609</v>
      </c>
      <c r="TGP1795" s="62">
        <v>53131609</v>
      </c>
      <c r="TGQ1795" s="62">
        <v>53131609</v>
      </c>
      <c r="TGR1795" s="62">
        <v>53131609</v>
      </c>
      <c r="TGS1795" s="62">
        <v>53131609</v>
      </c>
      <c r="TGT1795" s="62">
        <v>53131609</v>
      </c>
      <c r="TGU1795" s="62">
        <v>53131609</v>
      </c>
      <c r="TGV1795" s="62">
        <v>53131609</v>
      </c>
      <c r="TGW1795" s="62">
        <v>53131609</v>
      </c>
      <c r="TGX1795" s="62">
        <v>53131609</v>
      </c>
      <c r="TGY1795" s="62">
        <v>53131609</v>
      </c>
      <c r="TGZ1795" s="62">
        <v>53131609</v>
      </c>
      <c r="THA1795" s="62">
        <v>53131609</v>
      </c>
      <c r="THB1795" s="62">
        <v>53131609</v>
      </c>
      <c r="THC1795" s="62">
        <v>53131609</v>
      </c>
      <c r="THD1795" s="62">
        <v>53131609</v>
      </c>
      <c r="THE1795" s="62">
        <v>53131609</v>
      </c>
      <c r="THF1795" s="62">
        <v>53131609</v>
      </c>
      <c r="THG1795" s="62">
        <v>53131609</v>
      </c>
      <c r="THH1795" s="62">
        <v>53131609</v>
      </c>
      <c r="THI1795" s="62">
        <v>53131609</v>
      </c>
      <c r="THJ1795" s="62">
        <v>53131609</v>
      </c>
      <c r="THK1795" s="62">
        <v>53131609</v>
      </c>
      <c r="THL1795" s="62">
        <v>53131609</v>
      </c>
      <c r="THM1795" s="62">
        <v>53131609</v>
      </c>
      <c r="THN1795" s="62">
        <v>53131609</v>
      </c>
      <c r="THO1795" s="62">
        <v>53131609</v>
      </c>
      <c r="THP1795" s="62">
        <v>53131609</v>
      </c>
      <c r="THQ1795" s="62">
        <v>53131609</v>
      </c>
      <c r="THR1795" s="62">
        <v>53131609</v>
      </c>
      <c r="THS1795" s="62">
        <v>53131609</v>
      </c>
      <c r="THT1795" s="62">
        <v>53131609</v>
      </c>
      <c r="THU1795" s="62">
        <v>53131609</v>
      </c>
      <c r="THV1795" s="62">
        <v>53131609</v>
      </c>
      <c r="THW1795" s="62">
        <v>53131609</v>
      </c>
      <c r="THX1795" s="62">
        <v>53131609</v>
      </c>
      <c r="THY1795" s="62">
        <v>53131609</v>
      </c>
      <c r="THZ1795" s="62">
        <v>53131609</v>
      </c>
      <c r="TIA1795" s="62">
        <v>53131609</v>
      </c>
      <c r="TIB1795" s="62">
        <v>53131609</v>
      </c>
      <c r="TIC1795" s="62">
        <v>53131609</v>
      </c>
      <c r="TID1795" s="62">
        <v>53131609</v>
      </c>
      <c r="TIE1795" s="62">
        <v>53131609</v>
      </c>
      <c r="TIF1795" s="62">
        <v>53131609</v>
      </c>
      <c r="TIG1795" s="62">
        <v>53131609</v>
      </c>
      <c r="TIH1795" s="62">
        <v>53131609</v>
      </c>
      <c r="TII1795" s="62">
        <v>53131609</v>
      </c>
      <c r="TIJ1795" s="62">
        <v>53131609</v>
      </c>
      <c r="TIK1795" s="62">
        <v>53131609</v>
      </c>
      <c r="TIL1795" s="62">
        <v>53131609</v>
      </c>
      <c r="TIM1795" s="62">
        <v>53131609</v>
      </c>
      <c r="TIN1795" s="62">
        <v>53131609</v>
      </c>
      <c r="TIO1795" s="62">
        <v>53131609</v>
      </c>
      <c r="TIP1795" s="62">
        <v>53131609</v>
      </c>
      <c r="TIQ1795" s="62">
        <v>53131609</v>
      </c>
      <c r="TIR1795" s="62">
        <v>53131609</v>
      </c>
      <c r="TIS1795" s="62">
        <v>53131609</v>
      </c>
      <c r="TIT1795" s="62">
        <v>53131609</v>
      </c>
      <c r="TIU1795" s="62">
        <v>53131609</v>
      </c>
      <c r="TIV1795" s="62">
        <v>53131609</v>
      </c>
      <c r="TIW1795" s="62">
        <v>53131609</v>
      </c>
      <c r="TIX1795" s="62">
        <v>53131609</v>
      </c>
      <c r="TIY1795" s="62">
        <v>53131609</v>
      </c>
      <c r="TIZ1795" s="62">
        <v>53131609</v>
      </c>
      <c r="TJA1795" s="62">
        <v>53131609</v>
      </c>
      <c r="TJB1795" s="62">
        <v>53131609</v>
      </c>
      <c r="TJC1795" s="62">
        <v>53131609</v>
      </c>
      <c r="TJD1795" s="62">
        <v>53131609</v>
      </c>
      <c r="TJE1795" s="62">
        <v>53131609</v>
      </c>
      <c r="TJF1795" s="62">
        <v>53131609</v>
      </c>
      <c r="TJG1795" s="62">
        <v>53131609</v>
      </c>
      <c r="TJH1795" s="62">
        <v>53131609</v>
      </c>
      <c r="TJI1795" s="62">
        <v>53131609</v>
      </c>
      <c r="TJJ1795" s="62">
        <v>53131609</v>
      </c>
      <c r="TJK1795" s="62">
        <v>53131609</v>
      </c>
      <c r="TJL1795" s="62">
        <v>53131609</v>
      </c>
      <c r="TJM1795" s="62">
        <v>53131609</v>
      </c>
      <c r="TJN1795" s="62">
        <v>53131609</v>
      </c>
      <c r="TJO1795" s="62">
        <v>53131609</v>
      </c>
      <c r="TJP1795" s="62">
        <v>53131609</v>
      </c>
      <c r="TJQ1795" s="62">
        <v>53131609</v>
      </c>
      <c r="TJR1795" s="62">
        <v>53131609</v>
      </c>
      <c r="TJS1795" s="62">
        <v>53131609</v>
      </c>
      <c r="TJT1795" s="62">
        <v>53131609</v>
      </c>
      <c r="TJU1795" s="62">
        <v>53131609</v>
      </c>
      <c r="TJV1795" s="62">
        <v>53131609</v>
      </c>
      <c r="TJW1795" s="62">
        <v>53131609</v>
      </c>
      <c r="TJX1795" s="62">
        <v>53131609</v>
      </c>
      <c r="TJY1795" s="62">
        <v>53131609</v>
      </c>
      <c r="TJZ1795" s="62">
        <v>53131609</v>
      </c>
      <c r="TKA1795" s="62">
        <v>53131609</v>
      </c>
      <c r="TKB1795" s="62">
        <v>53131609</v>
      </c>
      <c r="TKC1795" s="62">
        <v>53131609</v>
      </c>
      <c r="TKD1795" s="62">
        <v>53131609</v>
      </c>
      <c r="TKE1795" s="62">
        <v>53131609</v>
      </c>
      <c r="TKF1795" s="62">
        <v>53131609</v>
      </c>
      <c r="TKG1795" s="62">
        <v>53131609</v>
      </c>
      <c r="TKH1795" s="62">
        <v>53131609</v>
      </c>
      <c r="TKI1795" s="62">
        <v>53131609</v>
      </c>
      <c r="TKJ1795" s="62">
        <v>53131609</v>
      </c>
      <c r="TKK1795" s="62">
        <v>53131609</v>
      </c>
      <c r="TKL1795" s="62">
        <v>53131609</v>
      </c>
      <c r="TKM1795" s="62">
        <v>53131609</v>
      </c>
      <c r="TKN1795" s="62">
        <v>53131609</v>
      </c>
      <c r="TKO1795" s="62">
        <v>53131609</v>
      </c>
      <c r="TKP1795" s="62">
        <v>53131609</v>
      </c>
      <c r="TKQ1795" s="62">
        <v>53131609</v>
      </c>
      <c r="TKR1795" s="62">
        <v>53131609</v>
      </c>
      <c r="TKS1795" s="62">
        <v>53131609</v>
      </c>
      <c r="TKT1795" s="62">
        <v>53131609</v>
      </c>
      <c r="TKU1795" s="62">
        <v>53131609</v>
      </c>
      <c r="TKV1795" s="62">
        <v>53131609</v>
      </c>
      <c r="TKW1795" s="62">
        <v>53131609</v>
      </c>
      <c r="TKX1795" s="62">
        <v>53131609</v>
      </c>
      <c r="TKY1795" s="62">
        <v>53131609</v>
      </c>
      <c r="TKZ1795" s="62">
        <v>53131609</v>
      </c>
      <c r="TLA1795" s="62">
        <v>53131609</v>
      </c>
      <c r="TLB1795" s="62">
        <v>53131609</v>
      </c>
      <c r="TLC1795" s="62">
        <v>53131609</v>
      </c>
      <c r="TLD1795" s="62">
        <v>53131609</v>
      </c>
      <c r="TLE1795" s="62">
        <v>53131609</v>
      </c>
      <c r="TLF1795" s="62">
        <v>53131609</v>
      </c>
      <c r="TLG1795" s="62">
        <v>53131609</v>
      </c>
      <c r="TLH1795" s="62">
        <v>53131609</v>
      </c>
      <c r="TLI1795" s="62">
        <v>53131609</v>
      </c>
      <c r="TLJ1795" s="62">
        <v>53131609</v>
      </c>
      <c r="TLK1795" s="62">
        <v>53131609</v>
      </c>
      <c r="TLL1795" s="62">
        <v>53131609</v>
      </c>
      <c r="TLM1795" s="62">
        <v>53131609</v>
      </c>
      <c r="TLN1795" s="62">
        <v>53131609</v>
      </c>
      <c r="TLO1795" s="62">
        <v>53131609</v>
      </c>
      <c r="TLP1795" s="62">
        <v>53131609</v>
      </c>
      <c r="TLQ1795" s="62">
        <v>53131609</v>
      </c>
      <c r="TLR1795" s="62">
        <v>53131609</v>
      </c>
      <c r="TLS1795" s="62">
        <v>53131609</v>
      </c>
      <c r="TLT1795" s="62">
        <v>53131609</v>
      </c>
      <c r="TLU1795" s="62">
        <v>53131609</v>
      </c>
      <c r="TLV1795" s="62">
        <v>53131609</v>
      </c>
      <c r="TLW1795" s="62">
        <v>53131609</v>
      </c>
      <c r="TLX1795" s="62">
        <v>53131609</v>
      </c>
      <c r="TLY1795" s="62">
        <v>53131609</v>
      </c>
      <c r="TLZ1795" s="62">
        <v>53131609</v>
      </c>
      <c r="TMA1795" s="62">
        <v>53131609</v>
      </c>
      <c r="TMB1795" s="62">
        <v>53131609</v>
      </c>
      <c r="TMC1795" s="62">
        <v>53131609</v>
      </c>
      <c r="TMD1795" s="62">
        <v>53131609</v>
      </c>
      <c r="TME1795" s="62">
        <v>53131609</v>
      </c>
      <c r="TMF1795" s="62">
        <v>53131609</v>
      </c>
      <c r="TMG1795" s="62">
        <v>53131609</v>
      </c>
      <c r="TMH1795" s="62">
        <v>53131609</v>
      </c>
      <c r="TMI1795" s="62">
        <v>53131609</v>
      </c>
      <c r="TMJ1795" s="62">
        <v>53131609</v>
      </c>
      <c r="TMK1795" s="62">
        <v>53131609</v>
      </c>
      <c r="TML1795" s="62">
        <v>53131609</v>
      </c>
      <c r="TMM1795" s="62">
        <v>53131609</v>
      </c>
      <c r="TMN1795" s="62">
        <v>53131609</v>
      </c>
      <c r="TMO1795" s="62">
        <v>53131609</v>
      </c>
      <c r="TMP1795" s="62">
        <v>53131609</v>
      </c>
      <c r="TMQ1795" s="62">
        <v>53131609</v>
      </c>
      <c r="TMR1795" s="62">
        <v>53131609</v>
      </c>
      <c r="TMS1795" s="62">
        <v>53131609</v>
      </c>
      <c r="TMT1795" s="62">
        <v>53131609</v>
      </c>
      <c r="TMU1795" s="62">
        <v>53131609</v>
      </c>
      <c r="TMV1795" s="62">
        <v>53131609</v>
      </c>
      <c r="TMW1795" s="62">
        <v>53131609</v>
      </c>
      <c r="TMX1795" s="62">
        <v>53131609</v>
      </c>
      <c r="TMY1795" s="62">
        <v>53131609</v>
      </c>
      <c r="TMZ1795" s="62">
        <v>53131609</v>
      </c>
      <c r="TNA1795" s="62">
        <v>53131609</v>
      </c>
      <c r="TNB1795" s="62">
        <v>53131609</v>
      </c>
      <c r="TNC1795" s="62">
        <v>53131609</v>
      </c>
      <c r="TND1795" s="62">
        <v>53131609</v>
      </c>
      <c r="TNE1795" s="62">
        <v>53131609</v>
      </c>
      <c r="TNF1795" s="62">
        <v>53131609</v>
      </c>
      <c r="TNG1795" s="62">
        <v>53131609</v>
      </c>
      <c r="TNH1795" s="62">
        <v>53131609</v>
      </c>
      <c r="TNI1795" s="62">
        <v>53131609</v>
      </c>
      <c r="TNJ1795" s="62">
        <v>53131609</v>
      </c>
      <c r="TNK1795" s="62">
        <v>53131609</v>
      </c>
      <c r="TNL1795" s="62">
        <v>53131609</v>
      </c>
      <c r="TNM1795" s="62">
        <v>53131609</v>
      </c>
      <c r="TNN1795" s="62">
        <v>53131609</v>
      </c>
      <c r="TNO1795" s="62">
        <v>53131609</v>
      </c>
      <c r="TNP1795" s="62">
        <v>53131609</v>
      </c>
      <c r="TNQ1795" s="62">
        <v>53131609</v>
      </c>
      <c r="TNR1795" s="62">
        <v>53131609</v>
      </c>
      <c r="TNS1795" s="62">
        <v>53131609</v>
      </c>
      <c r="TNT1795" s="62">
        <v>53131609</v>
      </c>
      <c r="TNU1795" s="62">
        <v>53131609</v>
      </c>
      <c r="TNV1795" s="62">
        <v>53131609</v>
      </c>
      <c r="TNW1795" s="62">
        <v>53131609</v>
      </c>
      <c r="TNX1795" s="62">
        <v>53131609</v>
      </c>
      <c r="TNY1795" s="62">
        <v>53131609</v>
      </c>
      <c r="TNZ1795" s="62">
        <v>53131609</v>
      </c>
      <c r="TOA1795" s="62">
        <v>53131609</v>
      </c>
      <c r="TOB1795" s="62">
        <v>53131609</v>
      </c>
      <c r="TOC1795" s="62">
        <v>53131609</v>
      </c>
      <c r="TOD1795" s="62">
        <v>53131609</v>
      </c>
      <c r="TOE1795" s="62">
        <v>53131609</v>
      </c>
      <c r="TOF1795" s="62">
        <v>53131609</v>
      </c>
      <c r="TOG1795" s="62">
        <v>53131609</v>
      </c>
      <c r="TOH1795" s="62">
        <v>53131609</v>
      </c>
      <c r="TOI1795" s="62">
        <v>53131609</v>
      </c>
      <c r="TOJ1795" s="62">
        <v>53131609</v>
      </c>
      <c r="TOK1795" s="62">
        <v>53131609</v>
      </c>
      <c r="TOL1795" s="62">
        <v>53131609</v>
      </c>
      <c r="TOM1795" s="62">
        <v>53131609</v>
      </c>
      <c r="TON1795" s="62">
        <v>53131609</v>
      </c>
      <c r="TOO1795" s="62">
        <v>53131609</v>
      </c>
      <c r="TOP1795" s="62">
        <v>53131609</v>
      </c>
      <c r="TOQ1795" s="62">
        <v>53131609</v>
      </c>
      <c r="TOR1795" s="62">
        <v>53131609</v>
      </c>
      <c r="TOS1795" s="62">
        <v>53131609</v>
      </c>
      <c r="TOT1795" s="62">
        <v>53131609</v>
      </c>
      <c r="TOU1795" s="62">
        <v>53131609</v>
      </c>
      <c r="TOV1795" s="62">
        <v>53131609</v>
      </c>
      <c r="TOW1795" s="62">
        <v>53131609</v>
      </c>
      <c r="TOX1795" s="62">
        <v>53131609</v>
      </c>
      <c r="TOY1795" s="62">
        <v>53131609</v>
      </c>
      <c r="TOZ1795" s="62">
        <v>53131609</v>
      </c>
      <c r="TPA1795" s="62">
        <v>53131609</v>
      </c>
      <c r="TPB1795" s="62">
        <v>53131609</v>
      </c>
      <c r="TPC1795" s="62">
        <v>53131609</v>
      </c>
      <c r="TPD1795" s="62">
        <v>53131609</v>
      </c>
      <c r="TPE1795" s="62">
        <v>53131609</v>
      </c>
      <c r="TPF1795" s="62">
        <v>53131609</v>
      </c>
      <c r="TPG1795" s="62">
        <v>53131609</v>
      </c>
      <c r="TPH1795" s="62">
        <v>53131609</v>
      </c>
      <c r="TPI1795" s="62">
        <v>53131609</v>
      </c>
      <c r="TPJ1795" s="62">
        <v>53131609</v>
      </c>
      <c r="TPK1795" s="62">
        <v>53131609</v>
      </c>
      <c r="TPL1795" s="62">
        <v>53131609</v>
      </c>
      <c r="TPM1795" s="62">
        <v>53131609</v>
      </c>
      <c r="TPN1795" s="62">
        <v>53131609</v>
      </c>
      <c r="TPO1795" s="62">
        <v>53131609</v>
      </c>
      <c r="TPP1795" s="62">
        <v>53131609</v>
      </c>
      <c r="TPQ1795" s="62">
        <v>53131609</v>
      </c>
      <c r="TPR1795" s="62">
        <v>53131609</v>
      </c>
      <c r="TPS1795" s="62">
        <v>53131609</v>
      </c>
      <c r="TPT1795" s="62">
        <v>53131609</v>
      </c>
      <c r="TPU1795" s="62">
        <v>53131609</v>
      </c>
      <c r="TPV1795" s="62">
        <v>53131609</v>
      </c>
      <c r="TPW1795" s="62">
        <v>53131609</v>
      </c>
      <c r="TPX1795" s="62">
        <v>53131609</v>
      </c>
      <c r="TPY1795" s="62">
        <v>53131609</v>
      </c>
      <c r="TPZ1795" s="62">
        <v>53131609</v>
      </c>
      <c r="TQA1795" s="62">
        <v>53131609</v>
      </c>
      <c r="TQB1795" s="62">
        <v>53131609</v>
      </c>
      <c r="TQC1795" s="62">
        <v>53131609</v>
      </c>
      <c r="TQD1795" s="62">
        <v>53131609</v>
      </c>
      <c r="TQE1795" s="62">
        <v>53131609</v>
      </c>
      <c r="TQF1795" s="62">
        <v>53131609</v>
      </c>
      <c r="TQG1795" s="62">
        <v>53131609</v>
      </c>
      <c r="TQH1795" s="62">
        <v>53131609</v>
      </c>
      <c r="TQI1795" s="62">
        <v>53131609</v>
      </c>
      <c r="TQJ1795" s="62">
        <v>53131609</v>
      </c>
      <c r="TQK1795" s="62">
        <v>53131609</v>
      </c>
      <c r="TQL1795" s="62">
        <v>53131609</v>
      </c>
      <c r="TQM1795" s="62">
        <v>53131609</v>
      </c>
      <c r="TQN1795" s="62">
        <v>53131609</v>
      </c>
      <c r="TQO1795" s="62">
        <v>53131609</v>
      </c>
      <c r="TQP1795" s="62">
        <v>53131609</v>
      </c>
      <c r="TQQ1795" s="62">
        <v>53131609</v>
      </c>
      <c r="TQR1795" s="62">
        <v>53131609</v>
      </c>
      <c r="TQS1795" s="62">
        <v>53131609</v>
      </c>
      <c r="TQT1795" s="62">
        <v>53131609</v>
      </c>
      <c r="TQU1795" s="62">
        <v>53131609</v>
      </c>
      <c r="TQV1795" s="62">
        <v>53131609</v>
      </c>
      <c r="TQW1795" s="62">
        <v>53131609</v>
      </c>
      <c r="TQX1795" s="62">
        <v>53131609</v>
      </c>
      <c r="TQY1795" s="62">
        <v>53131609</v>
      </c>
      <c r="TQZ1795" s="62">
        <v>53131609</v>
      </c>
      <c r="TRA1795" s="62">
        <v>53131609</v>
      </c>
      <c r="TRB1795" s="62">
        <v>53131609</v>
      </c>
      <c r="TRC1795" s="62">
        <v>53131609</v>
      </c>
      <c r="TRD1795" s="62">
        <v>53131609</v>
      </c>
      <c r="TRE1795" s="62">
        <v>53131609</v>
      </c>
      <c r="TRF1795" s="62">
        <v>53131609</v>
      </c>
      <c r="TRG1795" s="62">
        <v>53131609</v>
      </c>
      <c r="TRH1795" s="62">
        <v>53131609</v>
      </c>
      <c r="TRI1795" s="62">
        <v>53131609</v>
      </c>
      <c r="TRJ1795" s="62">
        <v>53131609</v>
      </c>
      <c r="TRK1795" s="62">
        <v>53131609</v>
      </c>
      <c r="TRL1795" s="62">
        <v>53131609</v>
      </c>
      <c r="TRM1795" s="62">
        <v>53131609</v>
      </c>
      <c r="TRN1795" s="62">
        <v>53131609</v>
      </c>
      <c r="TRO1795" s="62">
        <v>53131609</v>
      </c>
      <c r="TRP1795" s="62">
        <v>53131609</v>
      </c>
      <c r="TRQ1795" s="62">
        <v>53131609</v>
      </c>
      <c r="TRR1795" s="62">
        <v>53131609</v>
      </c>
      <c r="TRS1795" s="62">
        <v>53131609</v>
      </c>
      <c r="TRT1795" s="62">
        <v>53131609</v>
      </c>
      <c r="TRU1795" s="62">
        <v>53131609</v>
      </c>
      <c r="TRV1795" s="62">
        <v>53131609</v>
      </c>
      <c r="TRW1795" s="62">
        <v>53131609</v>
      </c>
      <c r="TRX1795" s="62">
        <v>53131609</v>
      </c>
      <c r="TRY1795" s="62">
        <v>53131609</v>
      </c>
      <c r="TRZ1795" s="62">
        <v>53131609</v>
      </c>
      <c r="TSA1795" s="62">
        <v>53131609</v>
      </c>
      <c r="TSB1795" s="62">
        <v>53131609</v>
      </c>
      <c r="TSC1795" s="62">
        <v>53131609</v>
      </c>
      <c r="TSD1795" s="62">
        <v>53131609</v>
      </c>
      <c r="TSE1795" s="62">
        <v>53131609</v>
      </c>
      <c r="TSF1795" s="62">
        <v>53131609</v>
      </c>
      <c r="TSG1795" s="62">
        <v>53131609</v>
      </c>
      <c r="TSH1795" s="62">
        <v>53131609</v>
      </c>
      <c r="TSI1795" s="62">
        <v>53131609</v>
      </c>
      <c r="TSJ1795" s="62">
        <v>53131609</v>
      </c>
      <c r="TSK1795" s="62">
        <v>53131609</v>
      </c>
      <c r="TSL1795" s="62">
        <v>53131609</v>
      </c>
      <c r="TSM1795" s="62">
        <v>53131609</v>
      </c>
      <c r="TSN1795" s="62">
        <v>53131609</v>
      </c>
      <c r="TSO1795" s="62">
        <v>53131609</v>
      </c>
      <c r="TSP1795" s="62">
        <v>53131609</v>
      </c>
      <c r="TSQ1795" s="62">
        <v>53131609</v>
      </c>
      <c r="TSR1795" s="62">
        <v>53131609</v>
      </c>
      <c r="TSS1795" s="62">
        <v>53131609</v>
      </c>
      <c r="TST1795" s="62">
        <v>53131609</v>
      </c>
      <c r="TSU1795" s="62">
        <v>53131609</v>
      </c>
      <c r="TSV1795" s="62">
        <v>53131609</v>
      </c>
      <c r="TSW1795" s="62">
        <v>53131609</v>
      </c>
      <c r="TSX1795" s="62">
        <v>53131609</v>
      </c>
      <c r="TSY1795" s="62">
        <v>53131609</v>
      </c>
      <c r="TSZ1795" s="62">
        <v>53131609</v>
      </c>
      <c r="TTA1795" s="62">
        <v>53131609</v>
      </c>
      <c r="TTB1795" s="62">
        <v>53131609</v>
      </c>
      <c r="TTC1795" s="62">
        <v>53131609</v>
      </c>
      <c r="TTD1795" s="62">
        <v>53131609</v>
      </c>
      <c r="TTE1795" s="62">
        <v>53131609</v>
      </c>
      <c r="TTF1795" s="62">
        <v>53131609</v>
      </c>
      <c r="TTG1795" s="62">
        <v>53131609</v>
      </c>
      <c r="TTH1795" s="62">
        <v>53131609</v>
      </c>
      <c r="TTI1795" s="62">
        <v>53131609</v>
      </c>
      <c r="TTJ1795" s="62">
        <v>53131609</v>
      </c>
      <c r="TTK1795" s="62">
        <v>53131609</v>
      </c>
      <c r="TTL1795" s="62">
        <v>53131609</v>
      </c>
      <c r="TTM1795" s="62">
        <v>53131609</v>
      </c>
      <c r="TTN1795" s="62">
        <v>53131609</v>
      </c>
      <c r="TTO1795" s="62">
        <v>53131609</v>
      </c>
      <c r="TTP1795" s="62">
        <v>53131609</v>
      </c>
      <c r="TTQ1795" s="62">
        <v>53131609</v>
      </c>
      <c r="TTR1795" s="62">
        <v>53131609</v>
      </c>
      <c r="TTS1795" s="62">
        <v>53131609</v>
      </c>
      <c r="TTT1795" s="62">
        <v>53131609</v>
      </c>
      <c r="TTU1795" s="62">
        <v>53131609</v>
      </c>
      <c r="TTV1795" s="62">
        <v>53131609</v>
      </c>
      <c r="TTW1795" s="62">
        <v>53131609</v>
      </c>
      <c r="TTX1795" s="62">
        <v>53131609</v>
      </c>
      <c r="TTY1795" s="62">
        <v>53131609</v>
      </c>
      <c r="TTZ1795" s="62">
        <v>53131609</v>
      </c>
      <c r="TUA1795" s="62">
        <v>53131609</v>
      </c>
      <c r="TUB1795" s="62">
        <v>53131609</v>
      </c>
      <c r="TUC1795" s="62">
        <v>53131609</v>
      </c>
      <c r="TUD1795" s="62">
        <v>53131609</v>
      </c>
      <c r="TUE1795" s="62">
        <v>53131609</v>
      </c>
      <c r="TUF1795" s="62">
        <v>53131609</v>
      </c>
      <c r="TUG1795" s="62">
        <v>53131609</v>
      </c>
      <c r="TUH1795" s="62">
        <v>53131609</v>
      </c>
      <c r="TUI1795" s="62">
        <v>53131609</v>
      </c>
      <c r="TUJ1795" s="62">
        <v>53131609</v>
      </c>
      <c r="TUK1795" s="62">
        <v>53131609</v>
      </c>
      <c r="TUL1795" s="62">
        <v>53131609</v>
      </c>
      <c r="TUM1795" s="62">
        <v>53131609</v>
      </c>
      <c r="TUN1795" s="62">
        <v>53131609</v>
      </c>
      <c r="TUO1795" s="62">
        <v>53131609</v>
      </c>
      <c r="TUP1795" s="62">
        <v>53131609</v>
      </c>
      <c r="TUQ1795" s="62">
        <v>53131609</v>
      </c>
      <c r="TUR1795" s="62">
        <v>53131609</v>
      </c>
      <c r="TUS1795" s="62">
        <v>53131609</v>
      </c>
      <c r="TUT1795" s="62">
        <v>53131609</v>
      </c>
      <c r="TUU1795" s="62">
        <v>53131609</v>
      </c>
      <c r="TUV1795" s="62">
        <v>53131609</v>
      </c>
      <c r="TUW1795" s="62">
        <v>53131609</v>
      </c>
      <c r="TUX1795" s="62">
        <v>53131609</v>
      </c>
      <c r="TUY1795" s="62">
        <v>53131609</v>
      </c>
      <c r="TUZ1795" s="62">
        <v>53131609</v>
      </c>
      <c r="TVA1795" s="62">
        <v>53131609</v>
      </c>
      <c r="TVB1795" s="62">
        <v>53131609</v>
      </c>
      <c r="TVC1795" s="62">
        <v>53131609</v>
      </c>
      <c r="TVD1795" s="62">
        <v>53131609</v>
      </c>
      <c r="TVE1795" s="62">
        <v>53131609</v>
      </c>
      <c r="TVF1795" s="62">
        <v>53131609</v>
      </c>
      <c r="TVG1795" s="62">
        <v>53131609</v>
      </c>
      <c r="TVH1795" s="62">
        <v>53131609</v>
      </c>
      <c r="TVI1795" s="62">
        <v>53131609</v>
      </c>
      <c r="TVJ1795" s="62">
        <v>53131609</v>
      </c>
      <c r="TVK1795" s="62">
        <v>53131609</v>
      </c>
      <c r="TVL1795" s="62">
        <v>53131609</v>
      </c>
      <c r="TVM1795" s="62">
        <v>53131609</v>
      </c>
      <c r="TVN1795" s="62">
        <v>53131609</v>
      </c>
      <c r="TVO1795" s="62">
        <v>53131609</v>
      </c>
      <c r="TVP1795" s="62">
        <v>53131609</v>
      </c>
      <c r="TVQ1795" s="62">
        <v>53131609</v>
      </c>
      <c r="TVR1795" s="62">
        <v>53131609</v>
      </c>
      <c r="TVS1795" s="62">
        <v>53131609</v>
      </c>
      <c r="TVT1795" s="62">
        <v>53131609</v>
      </c>
      <c r="TVU1795" s="62">
        <v>53131609</v>
      </c>
      <c r="TVV1795" s="62">
        <v>53131609</v>
      </c>
      <c r="TVW1795" s="62">
        <v>53131609</v>
      </c>
      <c r="TVX1795" s="62">
        <v>53131609</v>
      </c>
      <c r="TVY1795" s="62">
        <v>53131609</v>
      </c>
      <c r="TVZ1795" s="62">
        <v>53131609</v>
      </c>
      <c r="TWA1795" s="62">
        <v>53131609</v>
      </c>
      <c r="TWB1795" s="62">
        <v>53131609</v>
      </c>
      <c r="TWC1795" s="62">
        <v>53131609</v>
      </c>
      <c r="TWD1795" s="62">
        <v>53131609</v>
      </c>
      <c r="TWE1795" s="62">
        <v>53131609</v>
      </c>
      <c r="TWF1795" s="62">
        <v>53131609</v>
      </c>
      <c r="TWG1795" s="62">
        <v>53131609</v>
      </c>
      <c r="TWH1795" s="62">
        <v>53131609</v>
      </c>
      <c r="TWI1795" s="62">
        <v>53131609</v>
      </c>
      <c r="TWJ1795" s="62">
        <v>53131609</v>
      </c>
      <c r="TWK1795" s="62">
        <v>53131609</v>
      </c>
      <c r="TWL1795" s="62">
        <v>53131609</v>
      </c>
      <c r="TWM1795" s="62">
        <v>53131609</v>
      </c>
      <c r="TWN1795" s="62">
        <v>53131609</v>
      </c>
      <c r="TWO1795" s="62">
        <v>53131609</v>
      </c>
      <c r="TWP1795" s="62">
        <v>53131609</v>
      </c>
      <c r="TWQ1795" s="62">
        <v>53131609</v>
      </c>
      <c r="TWR1795" s="62">
        <v>53131609</v>
      </c>
      <c r="TWS1795" s="62">
        <v>53131609</v>
      </c>
      <c r="TWT1795" s="62">
        <v>53131609</v>
      </c>
      <c r="TWU1795" s="62">
        <v>53131609</v>
      </c>
      <c r="TWV1795" s="62">
        <v>53131609</v>
      </c>
      <c r="TWW1795" s="62">
        <v>53131609</v>
      </c>
      <c r="TWX1795" s="62">
        <v>53131609</v>
      </c>
      <c r="TWY1795" s="62">
        <v>53131609</v>
      </c>
      <c r="TWZ1795" s="62">
        <v>53131609</v>
      </c>
      <c r="TXA1795" s="62">
        <v>53131609</v>
      </c>
      <c r="TXB1795" s="62">
        <v>53131609</v>
      </c>
      <c r="TXC1795" s="62">
        <v>53131609</v>
      </c>
      <c r="TXD1795" s="62">
        <v>53131609</v>
      </c>
      <c r="TXE1795" s="62">
        <v>53131609</v>
      </c>
      <c r="TXF1795" s="62">
        <v>53131609</v>
      </c>
      <c r="TXG1795" s="62">
        <v>53131609</v>
      </c>
      <c r="TXH1795" s="62">
        <v>53131609</v>
      </c>
      <c r="TXI1795" s="62">
        <v>53131609</v>
      </c>
      <c r="TXJ1795" s="62">
        <v>53131609</v>
      </c>
      <c r="TXK1795" s="62">
        <v>53131609</v>
      </c>
      <c r="TXL1795" s="62">
        <v>53131609</v>
      </c>
      <c r="TXM1795" s="62">
        <v>53131609</v>
      </c>
      <c r="TXN1795" s="62">
        <v>53131609</v>
      </c>
      <c r="TXO1795" s="62">
        <v>53131609</v>
      </c>
      <c r="TXP1795" s="62">
        <v>53131609</v>
      </c>
      <c r="TXQ1795" s="62">
        <v>53131609</v>
      </c>
      <c r="TXR1795" s="62">
        <v>53131609</v>
      </c>
      <c r="TXS1795" s="62">
        <v>53131609</v>
      </c>
      <c r="TXT1795" s="62">
        <v>53131609</v>
      </c>
      <c r="TXU1795" s="62">
        <v>53131609</v>
      </c>
      <c r="TXV1795" s="62">
        <v>53131609</v>
      </c>
      <c r="TXW1795" s="62">
        <v>53131609</v>
      </c>
      <c r="TXX1795" s="62">
        <v>53131609</v>
      </c>
      <c r="TXY1795" s="62">
        <v>53131609</v>
      </c>
      <c r="TXZ1795" s="62">
        <v>53131609</v>
      </c>
      <c r="TYA1795" s="62">
        <v>53131609</v>
      </c>
      <c r="TYB1795" s="62">
        <v>53131609</v>
      </c>
      <c r="TYC1795" s="62">
        <v>53131609</v>
      </c>
      <c r="TYD1795" s="62">
        <v>53131609</v>
      </c>
      <c r="TYE1795" s="62">
        <v>53131609</v>
      </c>
      <c r="TYF1795" s="62">
        <v>53131609</v>
      </c>
      <c r="TYG1795" s="62">
        <v>53131609</v>
      </c>
      <c r="TYH1795" s="62">
        <v>53131609</v>
      </c>
      <c r="TYI1795" s="62">
        <v>53131609</v>
      </c>
      <c r="TYJ1795" s="62">
        <v>53131609</v>
      </c>
      <c r="TYK1795" s="62">
        <v>53131609</v>
      </c>
      <c r="TYL1795" s="62">
        <v>53131609</v>
      </c>
      <c r="TYM1795" s="62">
        <v>53131609</v>
      </c>
      <c r="TYN1795" s="62">
        <v>53131609</v>
      </c>
      <c r="TYO1795" s="62">
        <v>53131609</v>
      </c>
      <c r="TYP1795" s="62">
        <v>53131609</v>
      </c>
      <c r="TYQ1795" s="62">
        <v>53131609</v>
      </c>
      <c r="TYR1795" s="62">
        <v>53131609</v>
      </c>
      <c r="TYS1795" s="62">
        <v>53131609</v>
      </c>
      <c r="TYT1795" s="62">
        <v>53131609</v>
      </c>
      <c r="TYU1795" s="62">
        <v>53131609</v>
      </c>
      <c r="TYV1795" s="62">
        <v>53131609</v>
      </c>
      <c r="TYW1795" s="62">
        <v>53131609</v>
      </c>
      <c r="TYX1795" s="62">
        <v>53131609</v>
      </c>
      <c r="TYY1795" s="62">
        <v>53131609</v>
      </c>
      <c r="TYZ1795" s="62">
        <v>53131609</v>
      </c>
      <c r="TZA1795" s="62">
        <v>53131609</v>
      </c>
      <c r="TZB1795" s="62">
        <v>53131609</v>
      </c>
      <c r="TZC1795" s="62">
        <v>53131609</v>
      </c>
      <c r="TZD1795" s="62">
        <v>53131609</v>
      </c>
      <c r="TZE1795" s="62">
        <v>53131609</v>
      </c>
      <c r="TZF1795" s="62">
        <v>53131609</v>
      </c>
      <c r="TZG1795" s="62">
        <v>53131609</v>
      </c>
      <c r="TZH1795" s="62">
        <v>53131609</v>
      </c>
      <c r="TZI1795" s="62">
        <v>53131609</v>
      </c>
      <c r="TZJ1795" s="62">
        <v>53131609</v>
      </c>
      <c r="TZK1795" s="62">
        <v>53131609</v>
      </c>
      <c r="TZL1795" s="62">
        <v>53131609</v>
      </c>
      <c r="TZM1795" s="62">
        <v>53131609</v>
      </c>
      <c r="TZN1795" s="62">
        <v>53131609</v>
      </c>
      <c r="TZO1795" s="62">
        <v>53131609</v>
      </c>
      <c r="TZP1795" s="62">
        <v>53131609</v>
      </c>
      <c r="TZQ1795" s="62">
        <v>53131609</v>
      </c>
      <c r="TZR1795" s="62">
        <v>53131609</v>
      </c>
      <c r="TZS1795" s="62">
        <v>53131609</v>
      </c>
      <c r="TZT1795" s="62">
        <v>53131609</v>
      </c>
      <c r="TZU1795" s="62">
        <v>53131609</v>
      </c>
      <c r="TZV1795" s="62">
        <v>53131609</v>
      </c>
      <c r="TZW1795" s="62">
        <v>53131609</v>
      </c>
      <c r="TZX1795" s="62">
        <v>53131609</v>
      </c>
      <c r="TZY1795" s="62">
        <v>53131609</v>
      </c>
      <c r="TZZ1795" s="62">
        <v>53131609</v>
      </c>
      <c r="UAA1795" s="62">
        <v>53131609</v>
      </c>
      <c r="UAB1795" s="62">
        <v>53131609</v>
      </c>
      <c r="UAC1795" s="62">
        <v>53131609</v>
      </c>
      <c r="UAD1795" s="62">
        <v>53131609</v>
      </c>
      <c r="UAE1795" s="62">
        <v>53131609</v>
      </c>
      <c r="UAF1795" s="62">
        <v>53131609</v>
      </c>
      <c r="UAG1795" s="62">
        <v>53131609</v>
      </c>
      <c r="UAH1795" s="62">
        <v>53131609</v>
      </c>
      <c r="UAI1795" s="62">
        <v>53131609</v>
      </c>
      <c r="UAJ1795" s="62">
        <v>53131609</v>
      </c>
      <c r="UAK1795" s="62">
        <v>53131609</v>
      </c>
      <c r="UAL1795" s="62">
        <v>53131609</v>
      </c>
      <c r="UAM1795" s="62">
        <v>53131609</v>
      </c>
      <c r="UAN1795" s="62">
        <v>53131609</v>
      </c>
      <c r="UAO1795" s="62">
        <v>53131609</v>
      </c>
      <c r="UAP1795" s="62">
        <v>53131609</v>
      </c>
      <c r="UAQ1795" s="62">
        <v>53131609</v>
      </c>
      <c r="UAR1795" s="62">
        <v>53131609</v>
      </c>
      <c r="UAS1795" s="62">
        <v>53131609</v>
      </c>
      <c r="UAT1795" s="62">
        <v>53131609</v>
      </c>
      <c r="UAU1795" s="62">
        <v>53131609</v>
      </c>
      <c r="UAV1795" s="62">
        <v>53131609</v>
      </c>
      <c r="UAW1795" s="62">
        <v>53131609</v>
      </c>
      <c r="UAX1795" s="62">
        <v>53131609</v>
      </c>
      <c r="UAY1795" s="62">
        <v>53131609</v>
      </c>
      <c r="UAZ1795" s="62">
        <v>53131609</v>
      </c>
      <c r="UBA1795" s="62">
        <v>53131609</v>
      </c>
      <c r="UBB1795" s="62">
        <v>53131609</v>
      </c>
      <c r="UBC1795" s="62">
        <v>53131609</v>
      </c>
      <c r="UBD1795" s="62">
        <v>53131609</v>
      </c>
      <c r="UBE1795" s="62">
        <v>53131609</v>
      </c>
      <c r="UBF1795" s="62">
        <v>53131609</v>
      </c>
      <c r="UBG1795" s="62">
        <v>53131609</v>
      </c>
      <c r="UBH1795" s="62">
        <v>53131609</v>
      </c>
      <c r="UBI1795" s="62">
        <v>53131609</v>
      </c>
      <c r="UBJ1795" s="62">
        <v>53131609</v>
      </c>
      <c r="UBK1795" s="62">
        <v>53131609</v>
      </c>
      <c r="UBL1795" s="62">
        <v>53131609</v>
      </c>
      <c r="UBM1795" s="62">
        <v>53131609</v>
      </c>
      <c r="UBN1795" s="62">
        <v>53131609</v>
      </c>
      <c r="UBO1795" s="62">
        <v>53131609</v>
      </c>
      <c r="UBP1795" s="62">
        <v>53131609</v>
      </c>
      <c r="UBQ1795" s="62">
        <v>53131609</v>
      </c>
      <c r="UBR1795" s="62">
        <v>53131609</v>
      </c>
      <c r="UBS1795" s="62">
        <v>53131609</v>
      </c>
      <c r="UBT1795" s="62">
        <v>53131609</v>
      </c>
      <c r="UBU1795" s="62">
        <v>53131609</v>
      </c>
      <c r="UBV1795" s="62">
        <v>53131609</v>
      </c>
      <c r="UBW1795" s="62">
        <v>53131609</v>
      </c>
      <c r="UBX1795" s="62">
        <v>53131609</v>
      </c>
      <c r="UBY1795" s="62">
        <v>53131609</v>
      </c>
      <c r="UBZ1795" s="62">
        <v>53131609</v>
      </c>
      <c r="UCA1795" s="62">
        <v>53131609</v>
      </c>
      <c r="UCB1795" s="62">
        <v>53131609</v>
      </c>
      <c r="UCC1795" s="62">
        <v>53131609</v>
      </c>
      <c r="UCD1795" s="62">
        <v>53131609</v>
      </c>
      <c r="UCE1795" s="62">
        <v>53131609</v>
      </c>
      <c r="UCF1795" s="62">
        <v>53131609</v>
      </c>
      <c r="UCG1795" s="62">
        <v>53131609</v>
      </c>
      <c r="UCH1795" s="62">
        <v>53131609</v>
      </c>
      <c r="UCI1795" s="62">
        <v>53131609</v>
      </c>
      <c r="UCJ1795" s="62">
        <v>53131609</v>
      </c>
      <c r="UCK1795" s="62">
        <v>53131609</v>
      </c>
      <c r="UCL1795" s="62">
        <v>53131609</v>
      </c>
      <c r="UCM1795" s="62">
        <v>53131609</v>
      </c>
      <c r="UCN1795" s="62">
        <v>53131609</v>
      </c>
      <c r="UCO1795" s="62">
        <v>53131609</v>
      </c>
      <c r="UCP1795" s="62">
        <v>53131609</v>
      </c>
      <c r="UCQ1795" s="62">
        <v>53131609</v>
      </c>
      <c r="UCR1795" s="62">
        <v>53131609</v>
      </c>
      <c r="UCS1795" s="62">
        <v>53131609</v>
      </c>
      <c r="UCT1795" s="62">
        <v>53131609</v>
      </c>
      <c r="UCU1795" s="62">
        <v>53131609</v>
      </c>
      <c r="UCV1795" s="62">
        <v>53131609</v>
      </c>
      <c r="UCW1795" s="62">
        <v>53131609</v>
      </c>
      <c r="UCX1795" s="62">
        <v>53131609</v>
      </c>
      <c r="UCY1795" s="62">
        <v>53131609</v>
      </c>
      <c r="UCZ1795" s="62">
        <v>53131609</v>
      </c>
      <c r="UDA1795" s="62">
        <v>53131609</v>
      </c>
      <c r="UDB1795" s="62">
        <v>53131609</v>
      </c>
      <c r="UDC1795" s="62">
        <v>53131609</v>
      </c>
      <c r="UDD1795" s="62">
        <v>53131609</v>
      </c>
      <c r="UDE1795" s="62">
        <v>53131609</v>
      </c>
      <c r="UDF1795" s="62">
        <v>53131609</v>
      </c>
      <c r="UDG1795" s="62">
        <v>53131609</v>
      </c>
      <c r="UDH1795" s="62">
        <v>53131609</v>
      </c>
      <c r="UDI1795" s="62">
        <v>53131609</v>
      </c>
      <c r="UDJ1795" s="62">
        <v>53131609</v>
      </c>
      <c r="UDK1795" s="62">
        <v>53131609</v>
      </c>
      <c r="UDL1795" s="62">
        <v>53131609</v>
      </c>
      <c r="UDM1795" s="62">
        <v>53131609</v>
      </c>
      <c r="UDN1795" s="62">
        <v>53131609</v>
      </c>
      <c r="UDO1795" s="62">
        <v>53131609</v>
      </c>
      <c r="UDP1795" s="62">
        <v>53131609</v>
      </c>
      <c r="UDQ1795" s="62">
        <v>53131609</v>
      </c>
      <c r="UDR1795" s="62">
        <v>53131609</v>
      </c>
      <c r="UDS1795" s="62">
        <v>53131609</v>
      </c>
      <c r="UDT1795" s="62">
        <v>53131609</v>
      </c>
      <c r="UDU1795" s="62">
        <v>53131609</v>
      </c>
      <c r="UDV1795" s="62">
        <v>53131609</v>
      </c>
      <c r="UDW1795" s="62">
        <v>53131609</v>
      </c>
      <c r="UDX1795" s="62">
        <v>53131609</v>
      </c>
      <c r="UDY1795" s="62">
        <v>53131609</v>
      </c>
      <c r="UDZ1795" s="62">
        <v>53131609</v>
      </c>
      <c r="UEA1795" s="62">
        <v>53131609</v>
      </c>
      <c r="UEB1795" s="62">
        <v>53131609</v>
      </c>
      <c r="UEC1795" s="62">
        <v>53131609</v>
      </c>
      <c r="UED1795" s="62">
        <v>53131609</v>
      </c>
      <c r="UEE1795" s="62">
        <v>53131609</v>
      </c>
      <c r="UEF1795" s="62">
        <v>53131609</v>
      </c>
      <c r="UEG1795" s="62">
        <v>53131609</v>
      </c>
      <c r="UEH1795" s="62">
        <v>53131609</v>
      </c>
      <c r="UEI1795" s="62">
        <v>53131609</v>
      </c>
      <c r="UEJ1795" s="62">
        <v>53131609</v>
      </c>
      <c r="UEK1795" s="62">
        <v>53131609</v>
      </c>
      <c r="UEL1795" s="62">
        <v>53131609</v>
      </c>
      <c r="UEM1795" s="62">
        <v>53131609</v>
      </c>
      <c r="UEN1795" s="62">
        <v>53131609</v>
      </c>
      <c r="UEO1795" s="62">
        <v>53131609</v>
      </c>
      <c r="UEP1795" s="62">
        <v>53131609</v>
      </c>
      <c r="UEQ1795" s="62">
        <v>53131609</v>
      </c>
      <c r="UER1795" s="62">
        <v>53131609</v>
      </c>
      <c r="UES1795" s="62">
        <v>53131609</v>
      </c>
      <c r="UET1795" s="62">
        <v>53131609</v>
      </c>
      <c r="UEU1795" s="62">
        <v>53131609</v>
      </c>
      <c r="UEV1795" s="62">
        <v>53131609</v>
      </c>
      <c r="UEW1795" s="62">
        <v>53131609</v>
      </c>
      <c r="UEX1795" s="62">
        <v>53131609</v>
      </c>
      <c r="UEY1795" s="62">
        <v>53131609</v>
      </c>
      <c r="UEZ1795" s="62">
        <v>53131609</v>
      </c>
      <c r="UFA1795" s="62">
        <v>53131609</v>
      </c>
      <c r="UFB1795" s="62">
        <v>53131609</v>
      </c>
      <c r="UFC1795" s="62">
        <v>53131609</v>
      </c>
      <c r="UFD1795" s="62">
        <v>53131609</v>
      </c>
      <c r="UFE1795" s="62">
        <v>53131609</v>
      </c>
      <c r="UFF1795" s="62">
        <v>53131609</v>
      </c>
      <c r="UFG1795" s="62">
        <v>53131609</v>
      </c>
      <c r="UFH1795" s="62">
        <v>53131609</v>
      </c>
      <c r="UFI1795" s="62">
        <v>53131609</v>
      </c>
      <c r="UFJ1795" s="62">
        <v>53131609</v>
      </c>
      <c r="UFK1795" s="62">
        <v>53131609</v>
      </c>
      <c r="UFL1795" s="62">
        <v>53131609</v>
      </c>
      <c r="UFM1795" s="62">
        <v>53131609</v>
      </c>
      <c r="UFN1795" s="62">
        <v>53131609</v>
      </c>
      <c r="UFO1795" s="62">
        <v>53131609</v>
      </c>
      <c r="UFP1795" s="62">
        <v>53131609</v>
      </c>
      <c r="UFQ1795" s="62">
        <v>53131609</v>
      </c>
      <c r="UFR1795" s="62">
        <v>53131609</v>
      </c>
      <c r="UFS1795" s="62">
        <v>53131609</v>
      </c>
      <c r="UFT1795" s="62">
        <v>53131609</v>
      </c>
      <c r="UFU1795" s="62">
        <v>53131609</v>
      </c>
      <c r="UFV1795" s="62">
        <v>53131609</v>
      </c>
      <c r="UFW1795" s="62">
        <v>53131609</v>
      </c>
      <c r="UFX1795" s="62">
        <v>53131609</v>
      </c>
      <c r="UFY1795" s="62">
        <v>53131609</v>
      </c>
      <c r="UFZ1795" s="62">
        <v>53131609</v>
      </c>
      <c r="UGA1795" s="62">
        <v>53131609</v>
      </c>
      <c r="UGB1795" s="62">
        <v>53131609</v>
      </c>
      <c r="UGC1795" s="62">
        <v>53131609</v>
      </c>
      <c r="UGD1795" s="62">
        <v>53131609</v>
      </c>
      <c r="UGE1795" s="62">
        <v>53131609</v>
      </c>
      <c r="UGF1795" s="62">
        <v>53131609</v>
      </c>
      <c r="UGG1795" s="62">
        <v>53131609</v>
      </c>
      <c r="UGH1795" s="62">
        <v>53131609</v>
      </c>
      <c r="UGI1795" s="62">
        <v>53131609</v>
      </c>
      <c r="UGJ1795" s="62">
        <v>53131609</v>
      </c>
      <c r="UGK1795" s="62">
        <v>53131609</v>
      </c>
      <c r="UGL1795" s="62">
        <v>53131609</v>
      </c>
      <c r="UGM1795" s="62">
        <v>53131609</v>
      </c>
      <c r="UGN1795" s="62">
        <v>53131609</v>
      </c>
      <c r="UGO1795" s="62">
        <v>53131609</v>
      </c>
      <c r="UGP1795" s="62">
        <v>53131609</v>
      </c>
      <c r="UGQ1795" s="62">
        <v>53131609</v>
      </c>
      <c r="UGR1795" s="62">
        <v>53131609</v>
      </c>
      <c r="UGS1795" s="62">
        <v>53131609</v>
      </c>
      <c r="UGT1795" s="62">
        <v>53131609</v>
      </c>
      <c r="UGU1795" s="62">
        <v>53131609</v>
      </c>
      <c r="UGV1795" s="62">
        <v>53131609</v>
      </c>
      <c r="UGW1795" s="62">
        <v>53131609</v>
      </c>
      <c r="UGX1795" s="62">
        <v>53131609</v>
      </c>
      <c r="UGY1795" s="62">
        <v>53131609</v>
      </c>
      <c r="UGZ1795" s="62">
        <v>53131609</v>
      </c>
      <c r="UHA1795" s="62">
        <v>53131609</v>
      </c>
      <c r="UHB1795" s="62">
        <v>53131609</v>
      </c>
      <c r="UHC1795" s="62">
        <v>53131609</v>
      </c>
      <c r="UHD1795" s="62">
        <v>53131609</v>
      </c>
      <c r="UHE1795" s="62">
        <v>53131609</v>
      </c>
      <c r="UHF1795" s="62">
        <v>53131609</v>
      </c>
      <c r="UHG1795" s="62">
        <v>53131609</v>
      </c>
      <c r="UHH1795" s="62">
        <v>53131609</v>
      </c>
      <c r="UHI1795" s="62">
        <v>53131609</v>
      </c>
      <c r="UHJ1795" s="62">
        <v>53131609</v>
      </c>
      <c r="UHK1795" s="62">
        <v>53131609</v>
      </c>
      <c r="UHL1795" s="62">
        <v>53131609</v>
      </c>
      <c r="UHM1795" s="62">
        <v>53131609</v>
      </c>
      <c r="UHN1795" s="62">
        <v>53131609</v>
      </c>
      <c r="UHO1795" s="62">
        <v>53131609</v>
      </c>
      <c r="UHP1795" s="62">
        <v>53131609</v>
      </c>
      <c r="UHQ1795" s="62">
        <v>53131609</v>
      </c>
      <c r="UHR1795" s="62">
        <v>53131609</v>
      </c>
      <c r="UHS1795" s="62">
        <v>53131609</v>
      </c>
      <c r="UHT1795" s="62">
        <v>53131609</v>
      </c>
      <c r="UHU1795" s="62">
        <v>53131609</v>
      </c>
      <c r="UHV1795" s="62">
        <v>53131609</v>
      </c>
      <c r="UHW1795" s="62">
        <v>53131609</v>
      </c>
      <c r="UHX1795" s="62">
        <v>53131609</v>
      </c>
      <c r="UHY1795" s="62">
        <v>53131609</v>
      </c>
      <c r="UHZ1795" s="62">
        <v>53131609</v>
      </c>
      <c r="UIA1795" s="62">
        <v>53131609</v>
      </c>
      <c r="UIB1795" s="62">
        <v>53131609</v>
      </c>
      <c r="UIC1795" s="62">
        <v>53131609</v>
      </c>
      <c r="UID1795" s="62">
        <v>53131609</v>
      </c>
      <c r="UIE1795" s="62">
        <v>53131609</v>
      </c>
      <c r="UIF1795" s="62">
        <v>53131609</v>
      </c>
      <c r="UIG1795" s="62">
        <v>53131609</v>
      </c>
      <c r="UIH1795" s="62">
        <v>53131609</v>
      </c>
      <c r="UII1795" s="62">
        <v>53131609</v>
      </c>
      <c r="UIJ1795" s="62">
        <v>53131609</v>
      </c>
      <c r="UIK1795" s="62">
        <v>53131609</v>
      </c>
      <c r="UIL1795" s="62">
        <v>53131609</v>
      </c>
      <c r="UIM1795" s="62">
        <v>53131609</v>
      </c>
      <c r="UIN1795" s="62">
        <v>53131609</v>
      </c>
      <c r="UIO1795" s="62">
        <v>53131609</v>
      </c>
      <c r="UIP1795" s="62">
        <v>53131609</v>
      </c>
      <c r="UIQ1795" s="62">
        <v>53131609</v>
      </c>
      <c r="UIR1795" s="62">
        <v>53131609</v>
      </c>
      <c r="UIS1795" s="62">
        <v>53131609</v>
      </c>
      <c r="UIT1795" s="62">
        <v>53131609</v>
      </c>
      <c r="UIU1795" s="62">
        <v>53131609</v>
      </c>
      <c r="UIV1795" s="62">
        <v>53131609</v>
      </c>
      <c r="UIW1795" s="62">
        <v>53131609</v>
      </c>
      <c r="UIX1795" s="62">
        <v>53131609</v>
      </c>
      <c r="UIY1795" s="62">
        <v>53131609</v>
      </c>
      <c r="UIZ1795" s="62">
        <v>53131609</v>
      </c>
      <c r="UJA1795" s="62">
        <v>53131609</v>
      </c>
      <c r="UJB1795" s="62">
        <v>53131609</v>
      </c>
      <c r="UJC1795" s="62">
        <v>53131609</v>
      </c>
      <c r="UJD1795" s="62">
        <v>53131609</v>
      </c>
      <c r="UJE1795" s="62">
        <v>53131609</v>
      </c>
      <c r="UJF1795" s="62">
        <v>53131609</v>
      </c>
      <c r="UJG1795" s="62">
        <v>53131609</v>
      </c>
      <c r="UJH1795" s="62">
        <v>53131609</v>
      </c>
      <c r="UJI1795" s="62">
        <v>53131609</v>
      </c>
      <c r="UJJ1795" s="62">
        <v>53131609</v>
      </c>
      <c r="UJK1795" s="62">
        <v>53131609</v>
      </c>
      <c r="UJL1795" s="62">
        <v>53131609</v>
      </c>
      <c r="UJM1795" s="62">
        <v>53131609</v>
      </c>
      <c r="UJN1795" s="62">
        <v>53131609</v>
      </c>
      <c r="UJO1795" s="62">
        <v>53131609</v>
      </c>
      <c r="UJP1795" s="62">
        <v>53131609</v>
      </c>
      <c r="UJQ1795" s="62">
        <v>53131609</v>
      </c>
      <c r="UJR1795" s="62">
        <v>53131609</v>
      </c>
      <c r="UJS1795" s="62">
        <v>53131609</v>
      </c>
      <c r="UJT1795" s="62">
        <v>53131609</v>
      </c>
      <c r="UJU1795" s="62">
        <v>53131609</v>
      </c>
      <c r="UJV1795" s="62">
        <v>53131609</v>
      </c>
      <c r="UJW1795" s="62">
        <v>53131609</v>
      </c>
      <c r="UJX1795" s="62">
        <v>53131609</v>
      </c>
      <c r="UJY1795" s="62">
        <v>53131609</v>
      </c>
      <c r="UJZ1795" s="62">
        <v>53131609</v>
      </c>
      <c r="UKA1795" s="62">
        <v>53131609</v>
      </c>
      <c r="UKB1795" s="62">
        <v>53131609</v>
      </c>
      <c r="UKC1795" s="62">
        <v>53131609</v>
      </c>
      <c r="UKD1795" s="62">
        <v>53131609</v>
      </c>
      <c r="UKE1795" s="62">
        <v>53131609</v>
      </c>
      <c r="UKF1795" s="62">
        <v>53131609</v>
      </c>
      <c r="UKG1795" s="62">
        <v>53131609</v>
      </c>
      <c r="UKH1795" s="62">
        <v>53131609</v>
      </c>
      <c r="UKI1795" s="62">
        <v>53131609</v>
      </c>
      <c r="UKJ1795" s="62">
        <v>53131609</v>
      </c>
      <c r="UKK1795" s="62">
        <v>53131609</v>
      </c>
      <c r="UKL1795" s="62">
        <v>53131609</v>
      </c>
      <c r="UKM1795" s="62">
        <v>53131609</v>
      </c>
      <c r="UKN1795" s="62">
        <v>53131609</v>
      </c>
      <c r="UKO1795" s="62">
        <v>53131609</v>
      </c>
      <c r="UKP1795" s="62">
        <v>53131609</v>
      </c>
      <c r="UKQ1795" s="62">
        <v>53131609</v>
      </c>
      <c r="UKR1795" s="62">
        <v>53131609</v>
      </c>
      <c r="UKS1795" s="62">
        <v>53131609</v>
      </c>
      <c r="UKT1795" s="62">
        <v>53131609</v>
      </c>
      <c r="UKU1795" s="62">
        <v>53131609</v>
      </c>
      <c r="UKV1795" s="62">
        <v>53131609</v>
      </c>
      <c r="UKW1795" s="62">
        <v>53131609</v>
      </c>
      <c r="UKX1795" s="62">
        <v>53131609</v>
      </c>
      <c r="UKY1795" s="62">
        <v>53131609</v>
      </c>
      <c r="UKZ1795" s="62">
        <v>53131609</v>
      </c>
      <c r="ULA1795" s="62">
        <v>53131609</v>
      </c>
      <c r="ULB1795" s="62">
        <v>53131609</v>
      </c>
      <c r="ULC1795" s="62">
        <v>53131609</v>
      </c>
      <c r="ULD1795" s="62">
        <v>53131609</v>
      </c>
      <c r="ULE1795" s="62">
        <v>53131609</v>
      </c>
      <c r="ULF1795" s="62">
        <v>53131609</v>
      </c>
      <c r="ULG1795" s="62">
        <v>53131609</v>
      </c>
      <c r="ULH1795" s="62">
        <v>53131609</v>
      </c>
      <c r="ULI1795" s="62">
        <v>53131609</v>
      </c>
      <c r="ULJ1795" s="62">
        <v>53131609</v>
      </c>
      <c r="ULK1795" s="62">
        <v>53131609</v>
      </c>
      <c r="ULL1795" s="62">
        <v>53131609</v>
      </c>
      <c r="ULM1795" s="62">
        <v>53131609</v>
      </c>
      <c r="ULN1795" s="62">
        <v>53131609</v>
      </c>
      <c r="ULO1795" s="62">
        <v>53131609</v>
      </c>
      <c r="ULP1795" s="62">
        <v>53131609</v>
      </c>
      <c r="ULQ1795" s="62">
        <v>53131609</v>
      </c>
      <c r="ULR1795" s="62">
        <v>53131609</v>
      </c>
      <c r="ULS1795" s="62">
        <v>53131609</v>
      </c>
      <c r="ULT1795" s="62">
        <v>53131609</v>
      </c>
      <c r="ULU1795" s="62">
        <v>53131609</v>
      </c>
      <c r="ULV1795" s="62">
        <v>53131609</v>
      </c>
      <c r="ULW1795" s="62">
        <v>53131609</v>
      </c>
      <c r="ULX1795" s="62">
        <v>53131609</v>
      </c>
      <c r="ULY1795" s="62">
        <v>53131609</v>
      </c>
      <c r="ULZ1795" s="62">
        <v>53131609</v>
      </c>
      <c r="UMA1795" s="62">
        <v>53131609</v>
      </c>
      <c r="UMB1795" s="62">
        <v>53131609</v>
      </c>
      <c r="UMC1795" s="62">
        <v>53131609</v>
      </c>
      <c r="UMD1795" s="62">
        <v>53131609</v>
      </c>
      <c r="UME1795" s="62">
        <v>53131609</v>
      </c>
      <c r="UMF1795" s="62">
        <v>53131609</v>
      </c>
      <c r="UMG1795" s="62">
        <v>53131609</v>
      </c>
      <c r="UMH1795" s="62">
        <v>53131609</v>
      </c>
      <c r="UMI1795" s="62">
        <v>53131609</v>
      </c>
      <c r="UMJ1795" s="62">
        <v>53131609</v>
      </c>
      <c r="UMK1795" s="62">
        <v>53131609</v>
      </c>
      <c r="UML1795" s="62">
        <v>53131609</v>
      </c>
      <c r="UMM1795" s="62">
        <v>53131609</v>
      </c>
      <c r="UMN1795" s="62">
        <v>53131609</v>
      </c>
      <c r="UMO1795" s="62">
        <v>53131609</v>
      </c>
      <c r="UMP1795" s="62">
        <v>53131609</v>
      </c>
      <c r="UMQ1795" s="62">
        <v>53131609</v>
      </c>
      <c r="UMR1795" s="62">
        <v>53131609</v>
      </c>
      <c r="UMS1795" s="62">
        <v>53131609</v>
      </c>
      <c r="UMT1795" s="62">
        <v>53131609</v>
      </c>
      <c r="UMU1795" s="62">
        <v>53131609</v>
      </c>
      <c r="UMV1795" s="62">
        <v>53131609</v>
      </c>
      <c r="UMW1795" s="62">
        <v>53131609</v>
      </c>
      <c r="UMX1795" s="62">
        <v>53131609</v>
      </c>
      <c r="UMY1795" s="62">
        <v>53131609</v>
      </c>
      <c r="UMZ1795" s="62">
        <v>53131609</v>
      </c>
      <c r="UNA1795" s="62">
        <v>53131609</v>
      </c>
      <c r="UNB1795" s="62">
        <v>53131609</v>
      </c>
      <c r="UNC1795" s="62">
        <v>53131609</v>
      </c>
      <c r="UND1795" s="62">
        <v>53131609</v>
      </c>
      <c r="UNE1795" s="62">
        <v>53131609</v>
      </c>
      <c r="UNF1795" s="62">
        <v>53131609</v>
      </c>
      <c r="UNG1795" s="62">
        <v>53131609</v>
      </c>
      <c r="UNH1795" s="62">
        <v>53131609</v>
      </c>
      <c r="UNI1795" s="62">
        <v>53131609</v>
      </c>
      <c r="UNJ1795" s="62">
        <v>53131609</v>
      </c>
      <c r="UNK1795" s="62">
        <v>53131609</v>
      </c>
      <c r="UNL1795" s="62">
        <v>53131609</v>
      </c>
      <c r="UNM1795" s="62">
        <v>53131609</v>
      </c>
      <c r="UNN1795" s="62">
        <v>53131609</v>
      </c>
      <c r="UNO1795" s="62">
        <v>53131609</v>
      </c>
      <c r="UNP1795" s="62">
        <v>53131609</v>
      </c>
      <c r="UNQ1795" s="62">
        <v>53131609</v>
      </c>
      <c r="UNR1795" s="62">
        <v>53131609</v>
      </c>
      <c r="UNS1795" s="62">
        <v>53131609</v>
      </c>
      <c r="UNT1795" s="62">
        <v>53131609</v>
      </c>
      <c r="UNU1795" s="62">
        <v>53131609</v>
      </c>
      <c r="UNV1795" s="62">
        <v>53131609</v>
      </c>
      <c r="UNW1795" s="62">
        <v>53131609</v>
      </c>
      <c r="UNX1795" s="62">
        <v>53131609</v>
      </c>
      <c r="UNY1795" s="62">
        <v>53131609</v>
      </c>
      <c r="UNZ1795" s="62">
        <v>53131609</v>
      </c>
      <c r="UOA1795" s="62">
        <v>53131609</v>
      </c>
      <c r="UOB1795" s="62">
        <v>53131609</v>
      </c>
      <c r="UOC1795" s="62">
        <v>53131609</v>
      </c>
      <c r="UOD1795" s="62">
        <v>53131609</v>
      </c>
      <c r="UOE1795" s="62">
        <v>53131609</v>
      </c>
      <c r="UOF1795" s="62">
        <v>53131609</v>
      </c>
      <c r="UOG1795" s="62">
        <v>53131609</v>
      </c>
      <c r="UOH1795" s="62">
        <v>53131609</v>
      </c>
      <c r="UOI1795" s="62">
        <v>53131609</v>
      </c>
      <c r="UOJ1795" s="62">
        <v>53131609</v>
      </c>
      <c r="UOK1795" s="62">
        <v>53131609</v>
      </c>
      <c r="UOL1795" s="62">
        <v>53131609</v>
      </c>
      <c r="UOM1795" s="62">
        <v>53131609</v>
      </c>
      <c r="UON1795" s="62">
        <v>53131609</v>
      </c>
      <c r="UOO1795" s="62">
        <v>53131609</v>
      </c>
      <c r="UOP1795" s="62">
        <v>53131609</v>
      </c>
      <c r="UOQ1795" s="62">
        <v>53131609</v>
      </c>
      <c r="UOR1795" s="62">
        <v>53131609</v>
      </c>
      <c r="UOS1795" s="62">
        <v>53131609</v>
      </c>
      <c r="UOT1795" s="62">
        <v>53131609</v>
      </c>
      <c r="UOU1795" s="62">
        <v>53131609</v>
      </c>
      <c r="UOV1795" s="62">
        <v>53131609</v>
      </c>
      <c r="UOW1795" s="62">
        <v>53131609</v>
      </c>
      <c r="UOX1795" s="62">
        <v>53131609</v>
      </c>
      <c r="UOY1795" s="62">
        <v>53131609</v>
      </c>
      <c r="UOZ1795" s="62">
        <v>53131609</v>
      </c>
      <c r="UPA1795" s="62">
        <v>53131609</v>
      </c>
      <c r="UPB1795" s="62">
        <v>53131609</v>
      </c>
      <c r="UPC1795" s="62">
        <v>53131609</v>
      </c>
      <c r="UPD1795" s="62">
        <v>53131609</v>
      </c>
      <c r="UPE1795" s="62">
        <v>53131609</v>
      </c>
      <c r="UPF1795" s="62">
        <v>53131609</v>
      </c>
      <c r="UPG1795" s="62">
        <v>53131609</v>
      </c>
      <c r="UPH1795" s="62">
        <v>53131609</v>
      </c>
      <c r="UPI1795" s="62">
        <v>53131609</v>
      </c>
      <c r="UPJ1795" s="62">
        <v>53131609</v>
      </c>
      <c r="UPK1795" s="62">
        <v>53131609</v>
      </c>
      <c r="UPL1795" s="62">
        <v>53131609</v>
      </c>
      <c r="UPM1795" s="62">
        <v>53131609</v>
      </c>
      <c r="UPN1795" s="62">
        <v>53131609</v>
      </c>
      <c r="UPO1795" s="62">
        <v>53131609</v>
      </c>
      <c r="UPP1795" s="62">
        <v>53131609</v>
      </c>
      <c r="UPQ1795" s="62">
        <v>53131609</v>
      </c>
      <c r="UPR1795" s="62">
        <v>53131609</v>
      </c>
      <c r="UPS1795" s="62">
        <v>53131609</v>
      </c>
      <c r="UPT1795" s="62">
        <v>53131609</v>
      </c>
      <c r="UPU1795" s="62">
        <v>53131609</v>
      </c>
      <c r="UPV1795" s="62">
        <v>53131609</v>
      </c>
      <c r="UPW1795" s="62">
        <v>53131609</v>
      </c>
      <c r="UPX1795" s="62">
        <v>53131609</v>
      </c>
      <c r="UPY1795" s="62">
        <v>53131609</v>
      </c>
      <c r="UPZ1795" s="62">
        <v>53131609</v>
      </c>
      <c r="UQA1795" s="62">
        <v>53131609</v>
      </c>
      <c r="UQB1795" s="62">
        <v>53131609</v>
      </c>
      <c r="UQC1795" s="62">
        <v>53131609</v>
      </c>
      <c r="UQD1795" s="62">
        <v>53131609</v>
      </c>
      <c r="UQE1795" s="62">
        <v>53131609</v>
      </c>
      <c r="UQF1795" s="62">
        <v>53131609</v>
      </c>
      <c r="UQG1795" s="62">
        <v>53131609</v>
      </c>
      <c r="UQH1795" s="62">
        <v>53131609</v>
      </c>
      <c r="UQI1795" s="62">
        <v>53131609</v>
      </c>
      <c r="UQJ1795" s="62">
        <v>53131609</v>
      </c>
      <c r="UQK1795" s="62">
        <v>53131609</v>
      </c>
      <c r="UQL1795" s="62">
        <v>53131609</v>
      </c>
      <c r="UQM1795" s="62">
        <v>53131609</v>
      </c>
      <c r="UQN1795" s="62">
        <v>53131609</v>
      </c>
      <c r="UQO1795" s="62">
        <v>53131609</v>
      </c>
      <c r="UQP1795" s="62">
        <v>53131609</v>
      </c>
      <c r="UQQ1795" s="62">
        <v>53131609</v>
      </c>
      <c r="UQR1795" s="62">
        <v>53131609</v>
      </c>
      <c r="UQS1795" s="62">
        <v>53131609</v>
      </c>
      <c r="UQT1795" s="62">
        <v>53131609</v>
      </c>
      <c r="UQU1795" s="62">
        <v>53131609</v>
      </c>
      <c r="UQV1795" s="62">
        <v>53131609</v>
      </c>
      <c r="UQW1795" s="62">
        <v>53131609</v>
      </c>
      <c r="UQX1795" s="62">
        <v>53131609</v>
      </c>
      <c r="UQY1795" s="62">
        <v>53131609</v>
      </c>
      <c r="UQZ1795" s="62">
        <v>53131609</v>
      </c>
      <c r="URA1795" s="62">
        <v>53131609</v>
      </c>
      <c r="URB1795" s="62">
        <v>53131609</v>
      </c>
      <c r="URC1795" s="62">
        <v>53131609</v>
      </c>
      <c r="URD1795" s="62">
        <v>53131609</v>
      </c>
      <c r="URE1795" s="62">
        <v>53131609</v>
      </c>
      <c r="URF1795" s="62">
        <v>53131609</v>
      </c>
      <c r="URG1795" s="62">
        <v>53131609</v>
      </c>
      <c r="URH1795" s="62">
        <v>53131609</v>
      </c>
      <c r="URI1795" s="62">
        <v>53131609</v>
      </c>
      <c r="URJ1795" s="62">
        <v>53131609</v>
      </c>
      <c r="URK1795" s="62">
        <v>53131609</v>
      </c>
      <c r="URL1795" s="62">
        <v>53131609</v>
      </c>
      <c r="URM1795" s="62">
        <v>53131609</v>
      </c>
      <c r="URN1795" s="62">
        <v>53131609</v>
      </c>
      <c r="URO1795" s="62">
        <v>53131609</v>
      </c>
      <c r="URP1795" s="62">
        <v>53131609</v>
      </c>
      <c r="URQ1795" s="62">
        <v>53131609</v>
      </c>
      <c r="URR1795" s="62">
        <v>53131609</v>
      </c>
      <c r="URS1795" s="62">
        <v>53131609</v>
      </c>
      <c r="URT1795" s="62">
        <v>53131609</v>
      </c>
      <c r="URU1795" s="62">
        <v>53131609</v>
      </c>
      <c r="URV1795" s="62">
        <v>53131609</v>
      </c>
      <c r="URW1795" s="62">
        <v>53131609</v>
      </c>
      <c r="URX1795" s="62">
        <v>53131609</v>
      </c>
      <c r="URY1795" s="62">
        <v>53131609</v>
      </c>
      <c r="URZ1795" s="62">
        <v>53131609</v>
      </c>
      <c r="USA1795" s="62">
        <v>53131609</v>
      </c>
      <c r="USB1795" s="62">
        <v>53131609</v>
      </c>
      <c r="USC1795" s="62">
        <v>53131609</v>
      </c>
      <c r="USD1795" s="62">
        <v>53131609</v>
      </c>
      <c r="USE1795" s="62">
        <v>53131609</v>
      </c>
      <c r="USF1795" s="62">
        <v>53131609</v>
      </c>
      <c r="USG1795" s="62">
        <v>53131609</v>
      </c>
      <c r="USH1795" s="62">
        <v>53131609</v>
      </c>
      <c r="USI1795" s="62">
        <v>53131609</v>
      </c>
      <c r="USJ1795" s="62">
        <v>53131609</v>
      </c>
      <c r="USK1795" s="62">
        <v>53131609</v>
      </c>
      <c r="USL1795" s="62">
        <v>53131609</v>
      </c>
      <c r="USM1795" s="62">
        <v>53131609</v>
      </c>
      <c r="USN1795" s="62">
        <v>53131609</v>
      </c>
      <c r="USO1795" s="62">
        <v>53131609</v>
      </c>
      <c r="USP1795" s="62">
        <v>53131609</v>
      </c>
      <c r="USQ1795" s="62">
        <v>53131609</v>
      </c>
      <c r="USR1795" s="62">
        <v>53131609</v>
      </c>
      <c r="USS1795" s="62">
        <v>53131609</v>
      </c>
      <c r="UST1795" s="62">
        <v>53131609</v>
      </c>
      <c r="USU1795" s="62">
        <v>53131609</v>
      </c>
      <c r="USV1795" s="62">
        <v>53131609</v>
      </c>
      <c r="USW1795" s="62">
        <v>53131609</v>
      </c>
      <c r="USX1795" s="62">
        <v>53131609</v>
      </c>
      <c r="USY1795" s="62">
        <v>53131609</v>
      </c>
      <c r="USZ1795" s="62">
        <v>53131609</v>
      </c>
      <c r="UTA1795" s="62">
        <v>53131609</v>
      </c>
      <c r="UTB1795" s="62">
        <v>53131609</v>
      </c>
      <c r="UTC1795" s="62">
        <v>53131609</v>
      </c>
      <c r="UTD1795" s="62">
        <v>53131609</v>
      </c>
      <c r="UTE1795" s="62">
        <v>53131609</v>
      </c>
      <c r="UTF1795" s="62">
        <v>53131609</v>
      </c>
      <c r="UTG1795" s="62">
        <v>53131609</v>
      </c>
      <c r="UTH1795" s="62">
        <v>53131609</v>
      </c>
      <c r="UTI1795" s="62">
        <v>53131609</v>
      </c>
      <c r="UTJ1795" s="62">
        <v>53131609</v>
      </c>
      <c r="UTK1795" s="62">
        <v>53131609</v>
      </c>
      <c r="UTL1795" s="62">
        <v>53131609</v>
      </c>
      <c r="UTM1795" s="62">
        <v>53131609</v>
      </c>
      <c r="UTN1795" s="62">
        <v>53131609</v>
      </c>
      <c r="UTO1795" s="62">
        <v>53131609</v>
      </c>
      <c r="UTP1795" s="62">
        <v>53131609</v>
      </c>
      <c r="UTQ1795" s="62">
        <v>53131609</v>
      </c>
      <c r="UTR1795" s="62">
        <v>53131609</v>
      </c>
      <c r="UTS1795" s="62">
        <v>53131609</v>
      </c>
      <c r="UTT1795" s="62">
        <v>53131609</v>
      </c>
      <c r="UTU1795" s="62">
        <v>53131609</v>
      </c>
      <c r="UTV1795" s="62">
        <v>53131609</v>
      </c>
      <c r="UTW1795" s="62">
        <v>53131609</v>
      </c>
      <c r="UTX1795" s="62">
        <v>53131609</v>
      </c>
      <c r="UTY1795" s="62">
        <v>53131609</v>
      </c>
      <c r="UTZ1795" s="62">
        <v>53131609</v>
      </c>
      <c r="UUA1795" s="62">
        <v>53131609</v>
      </c>
      <c r="UUB1795" s="62">
        <v>53131609</v>
      </c>
      <c r="UUC1795" s="62">
        <v>53131609</v>
      </c>
      <c r="UUD1795" s="62">
        <v>53131609</v>
      </c>
      <c r="UUE1795" s="62">
        <v>53131609</v>
      </c>
      <c r="UUF1795" s="62">
        <v>53131609</v>
      </c>
      <c r="UUG1795" s="62">
        <v>53131609</v>
      </c>
      <c r="UUH1795" s="62">
        <v>53131609</v>
      </c>
      <c r="UUI1795" s="62">
        <v>53131609</v>
      </c>
      <c r="UUJ1795" s="62">
        <v>53131609</v>
      </c>
      <c r="UUK1795" s="62">
        <v>53131609</v>
      </c>
      <c r="UUL1795" s="62">
        <v>53131609</v>
      </c>
      <c r="UUM1795" s="62">
        <v>53131609</v>
      </c>
      <c r="UUN1795" s="62">
        <v>53131609</v>
      </c>
      <c r="UUO1795" s="62">
        <v>53131609</v>
      </c>
      <c r="UUP1795" s="62">
        <v>53131609</v>
      </c>
      <c r="UUQ1795" s="62">
        <v>53131609</v>
      </c>
      <c r="UUR1795" s="62">
        <v>53131609</v>
      </c>
      <c r="UUS1795" s="62">
        <v>53131609</v>
      </c>
      <c r="UUT1795" s="62">
        <v>53131609</v>
      </c>
      <c r="UUU1795" s="62">
        <v>53131609</v>
      </c>
      <c r="UUV1795" s="62">
        <v>53131609</v>
      </c>
      <c r="UUW1795" s="62">
        <v>53131609</v>
      </c>
      <c r="UUX1795" s="62">
        <v>53131609</v>
      </c>
      <c r="UUY1795" s="62">
        <v>53131609</v>
      </c>
      <c r="UUZ1795" s="62">
        <v>53131609</v>
      </c>
      <c r="UVA1795" s="62">
        <v>53131609</v>
      </c>
      <c r="UVB1795" s="62">
        <v>53131609</v>
      </c>
      <c r="UVC1795" s="62">
        <v>53131609</v>
      </c>
      <c r="UVD1795" s="62">
        <v>53131609</v>
      </c>
      <c r="UVE1795" s="62">
        <v>53131609</v>
      </c>
      <c r="UVF1795" s="62">
        <v>53131609</v>
      </c>
      <c r="UVG1795" s="62">
        <v>53131609</v>
      </c>
      <c r="UVH1795" s="62">
        <v>53131609</v>
      </c>
      <c r="UVI1795" s="62">
        <v>53131609</v>
      </c>
      <c r="UVJ1795" s="62">
        <v>53131609</v>
      </c>
      <c r="UVK1795" s="62">
        <v>53131609</v>
      </c>
      <c r="UVL1795" s="62">
        <v>53131609</v>
      </c>
      <c r="UVM1795" s="62">
        <v>53131609</v>
      </c>
      <c r="UVN1795" s="62">
        <v>53131609</v>
      </c>
      <c r="UVO1795" s="62">
        <v>53131609</v>
      </c>
      <c r="UVP1795" s="62">
        <v>53131609</v>
      </c>
      <c r="UVQ1795" s="62">
        <v>53131609</v>
      </c>
      <c r="UVR1795" s="62">
        <v>53131609</v>
      </c>
      <c r="UVS1795" s="62">
        <v>53131609</v>
      </c>
      <c r="UVT1795" s="62">
        <v>53131609</v>
      </c>
      <c r="UVU1795" s="62">
        <v>53131609</v>
      </c>
      <c r="UVV1795" s="62">
        <v>53131609</v>
      </c>
      <c r="UVW1795" s="62">
        <v>53131609</v>
      </c>
      <c r="UVX1795" s="62">
        <v>53131609</v>
      </c>
      <c r="UVY1795" s="62">
        <v>53131609</v>
      </c>
      <c r="UVZ1795" s="62">
        <v>53131609</v>
      </c>
      <c r="UWA1795" s="62">
        <v>53131609</v>
      </c>
      <c r="UWB1795" s="62">
        <v>53131609</v>
      </c>
      <c r="UWC1795" s="62">
        <v>53131609</v>
      </c>
      <c r="UWD1795" s="62">
        <v>53131609</v>
      </c>
      <c r="UWE1795" s="62">
        <v>53131609</v>
      </c>
      <c r="UWF1795" s="62">
        <v>53131609</v>
      </c>
      <c r="UWG1795" s="62">
        <v>53131609</v>
      </c>
      <c r="UWH1795" s="62">
        <v>53131609</v>
      </c>
      <c r="UWI1795" s="62">
        <v>53131609</v>
      </c>
      <c r="UWJ1795" s="62">
        <v>53131609</v>
      </c>
      <c r="UWK1795" s="62">
        <v>53131609</v>
      </c>
      <c r="UWL1795" s="62">
        <v>53131609</v>
      </c>
      <c r="UWM1795" s="62">
        <v>53131609</v>
      </c>
      <c r="UWN1795" s="62">
        <v>53131609</v>
      </c>
      <c r="UWO1795" s="62">
        <v>53131609</v>
      </c>
      <c r="UWP1795" s="62">
        <v>53131609</v>
      </c>
      <c r="UWQ1795" s="62">
        <v>53131609</v>
      </c>
      <c r="UWR1795" s="62">
        <v>53131609</v>
      </c>
      <c r="UWS1795" s="62">
        <v>53131609</v>
      </c>
      <c r="UWT1795" s="62">
        <v>53131609</v>
      </c>
      <c r="UWU1795" s="62">
        <v>53131609</v>
      </c>
      <c r="UWV1795" s="62">
        <v>53131609</v>
      </c>
      <c r="UWW1795" s="62">
        <v>53131609</v>
      </c>
      <c r="UWX1795" s="62">
        <v>53131609</v>
      </c>
      <c r="UWY1795" s="62">
        <v>53131609</v>
      </c>
      <c r="UWZ1795" s="62">
        <v>53131609</v>
      </c>
      <c r="UXA1795" s="62">
        <v>53131609</v>
      </c>
      <c r="UXB1795" s="62">
        <v>53131609</v>
      </c>
      <c r="UXC1795" s="62">
        <v>53131609</v>
      </c>
      <c r="UXD1795" s="62">
        <v>53131609</v>
      </c>
      <c r="UXE1795" s="62">
        <v>53131609</v>
      </c>
      <c r="UXF1795" s="62">
        <v>53131609</v>
      </c>
      <c r="UXG1795" s="62">
        <v>53131609</v>
      </c>
      <c r="UXH1795" s="62">
        <v>53131609</v>
      </c>
      <c r="UXI1795" s="62">
        <v>53131609</v>
      </c>
      <c r="UXJ1795" s="62">
        <v>53131609</v>
      </c>
      <c r="UXK1795" s="62">
        <v>53131609</v>
      </c>
      <c r="UXL1795" s="62">
        <v>53131609</v>
      </c>
      <c r="UXM1795" s="62">
        <v>53131609</v>
      </c>
      <c r="UXN1795" s="62">
        <v>53131609</v>
      </c>
      <c r="UXO1795" s="62">
        <v>53131609</v>
      </c>
      <c r="UXP1795" s="62">
        <v>53131609</v>
      </c>
      <c r="UXQ1795" s="62">
        <v>53131609</v>
      </c>
      <c r="UXR1795" s="62">
        <v>53131609</v>
      </c>
      <c r="UXS1795" s="62">
        <v>53131609</v>
      </c>
      <c r="UXT1795" s="62">
        <v>53131609</v>
      </c>
      <c r="UXU1795" s="62">
        <v>53131609</v>
      </c>
      <c r="UXV1795" s="62">
        <v>53131609</v>
      </c>
      <c r="UXW1795" s="62">
        <v>53131609</v>
      </c>
      <c r="UXX1795" s="62">
        <v>53131609</v>
      </c>
      <c r="UXY1795" s="62">
        <v>53131609</v>
      </c>
      <c r="UXZ1795" s="62">
        <v>53131609</v>
      </c>
      <c r="UYA1795" s="62">
        <v>53131609</v>
      </c>
      <c r="UYB1795" s="62">
        <v>53131609</v>
      </c>
      <c r="UYC1795" s="62">
        <v>53131609</v>
      </c>
      <c r="UYD1795" s="62">
        <v>53131609</v>
      </c>
      <c r="UYE1795" s="62">
        <v>53131609</v>
      </c>
      <c r="UYF1795" s="62">
        <v>53131609</v>
      </c>
      <c r="UYG1795" s="62">
        <v>53131609</v>
      </c>
      <c r="UYH1795" s="62">
        <v>53131609</v>
      </c>
      <c r="UYI1795" s="62">
        <v>53131609</v>
      </c>
      <c r="UYJ1795" s="62">
        <v>53131609</v>
      </c>
      <c r="UYK1795" s="62">
        <v>53131609</v>
      </c>
      <c r="UYL1795" s="62">
        <v>53131609</v>
      </c>
      <c r="UYM1795" s="62">
        <v>53131609</v>
      </c>
      <c r="UYN1795" s="62">
        <v>53131609</v>
      </c>
      <c r="UYO1795" s="62">
        <v>53131609</v>
      </c>
      <c r="UYP1795" s="62">
        <v>53131609</v>
      </c>
      <c r="UYQ1795" s="62">
        <v>53131609</v>
      </c>
      <c r="UYR1795" s="62">
        <v>53131609</v>
      </c>
      <c r="UYS1795" s="62">
        <v>53131609</v>
      </c>
      <c r="UYT1795" s="62">
        <v>53131609</v>
      </c>
      <c r="UYU1795" s="62">
        <v>53131609</v>
      </c>
      <c r="UYV1795" s="62">
        <v>53131609</v>
      </c>
      <c r="UYW1795" s="62">
        <v>53131609</v>
      </c>
      <c r="UYX1795" s="62">
        <v>53131609</v>
      </c>
      <c r="UYY1795" s="62">
        <v>53131609</v>
      </c>
      <c r="UYZ1795" s="62">
        <v>53131609</v>
      </c>
      <c r="UZA1795" s="62">
        <v>53131609</v>
      </c>
      <c r="UZB1795" s="62">
        <v>53131609</v>
      </c>
      <c r="UZC1795" s="62">
        <v>53131609</v>
      </c>
      <c r="UZD1795" s="62">
        <v>53131609</v>
      </c>
      <c r="UZE1795" s="62">
        <v>53131609</v>
      </c>
      <c r="UZF1795" s="62">
        <v>53131609</v>
      </c>
      <c r="UZG1795" s="62">
        <v>53131609</v>
      </c>
      <c r="UZH1795" s="62">
        <v>53131609</v>
      </c>
      <c r="UZI1795" s="62">
        <v>53131609</v>
      </c>
      <c r="UZJ1795" s="62">
        <v>53131609</v>
      </c>
      <c r="UZK1795" s="62">
        <v>53131609</v>
      </c>
      <c r="UZL1795" s="62">
        <v>53131609</v>
      </c>
      <c r="UZM1795" s="62">
        <v>53131609</v>
      </c>
      <c r="UZN1795" s="62">
        <v>53131609</v>
      </c>
      <c r="UZO1795" s="62">
        <v>53131609</v>
      </c>
      <c r="UZP1795" s="62">
        <v>53131609</v>
      </c>
      <c r="UZQ1795" s="62">
        <v>53131609</v>
      </c>
      <c r="UZR1795" s="62">
        <v>53131609</v>
      </c>
      <c r="UZS1795" s="62">
        <v>53131609</v>
      </c>
      <c r="UZT1795" s="62">
        <v>53131609</v>
      </c>
      <c r="UZU1795" s="62">
        <v>53131609</v>
      </c>
      <c r="UZV1795" s="62">
        <v>53131609</v>
      </c>
      <c r="UZW1795" s="62">
        <v>53131609</v>
      </c>
      <c r="UZX1795" s="62">
        <v>53131609</v>
      </c>
      <c r="UZY1795" s="62">
        <v>53131609</v>
      </c>
      <c r="UZZ1795" s="62">
        <v>53131609</v>
      </c>
      <c r="VAA1795" s="62">
        <v>53131609</v>
      </c>
      <c r="VAB1795" s="62">
        <v>53131609</v>
      </c>
      <c r="VAC1795" s="62">
        <v>53131609</v>
      </c>
      <c r="VAD1795" s="62">
        <v>53131609</v>
      </c>
      <c r="VAE1795" s="62">
        <v>53131609</v>
      </c>
      <c r="VAF1795" s="62">
        <v>53131609</v>
      </c>
      <c r="VAG1795" s="62">
        <v>53131609</v>
      </c>
      <c r="VAH1795" s="62">
        <v>53131609</v>
      </c>
      <c r="VAI1795" s="62">
        <v>53131609</v>
      </c>
      <c r="VAJ1795" s="62">
        <v>53131609</v>
      </c>
      <c r="VAK1795" s="62">
        <v>53131609</v>
      </c>
      <c r="VAL1795" s="62">
        <v>53131609</v>
      </c>
      <c r="VAM1795" s="62">
        <v>53131609</v>
      </c>
      <c r="VAN1795" s="62">
        <v>53131609</v>
      </c>
      <c r="VAO1795" s="62">
        <v>53131609</v>
      </c>
      <c r="VAP1795" s="62">
        <v>53131609</v>
      </c>
      <c r="VAQ1795" s="62">
        <v>53131609</v>
      </c>
      <c r="VAR1795" s="62">
        <v>53131609</v>
      </c>
      <c r="VAS1795" s="62">
        <v>53131609</v>
      </c>
      <c r="VAT1795" s="62">
        <v>53131609</v>
      </c>
      <c r="VAU1795" s="62">
        <v>53131609</v>
      </c>
      <c r="VAV1795" s="62">
        <v>53131609</v>
      </c>
      <c r="VAW1795" s="62">
        <v>53131609</v>
      </c>
      <c r="VAX1795" s="62">
        <v>53131609</v>
      </c>
      <c r="VAY1795" s="62">
        <v>53131609</v>
      </c>
      <c r="VAZ1795" s="62">
        <v>53131609</v>
      </c>
      <c r="VBA1795" s="62">
        <v>53131609</v>
      </c>
      <c r="VBB1795" s="62">
        <v>53131609</v>
      </c>
      <c r="VBC1795" s="62">
        <v>53131609</v>
      </c>
      <c r="VBD1795" s="62">
        <v>53131609</v>
      </c>
      <c r="VBE1795" s="62">
        <v>53131609</v>
      </c>
      <c r="VBF1795" s="62">
        <v>53131609</v>
      </c>
      <c r="VBG1795" s="62">
        <v>53131609</v>
      </c>
      <c r="VBH1795" s="62">
        <v>53131609</v>
      </c>
      <c r="VBI1795" s="62">
        <v>53131609</v>
      </c>
      <c r="VBJ1795" s="62">
        <v>53131609</v>
      </c>
      <c r="VBK1795" s="62">
        <v>53131609</v>
      </c>
      <c r="VBL1795" s="62">
        <v>53131609</v>
      </c>
      <c r="VBM1795" s="62">
        <v>53131609</v>
      </c>
      <c r="VBN1795" s="62">
        <v>53131609</v>
      </c>
      <c r="VBO1795" s="62">
        <v>53131609</v>
      </c>
      <c r="VBP1795" s="62">
        <v>53131609</v>
      </c>
      <c r="VBQ1795" s="62">
        <v>53131609</v>
      </c>
      <c r="VBR1795" s="62">
        <v>53131609</v>
      </c>
      <c r="VBS1795" s="62">
        <v>53131609</v>
      </c>
      <c r="VBT1795" s="62">
        <v>53131609</v>
      </c>
      <c r="VBU1795" s="62">
        <v>53131609</v>
      </c>
      <c r="VBV1795" s="62">
        <v>53131609</v>
      </c>
      <c r="VBW1795" s="62">
        <v>53131609</v>
      </c>
      <c r="VBX1795" s="62">
        <v>53131609</v>
      </c>
      <c r="VBY1795" s="62">
        <v>53131609</v>
      </c>
      <c r="VBZ1795" s="62">
        <v>53131609</v>
      </c>
      <c r="VCA1795" s="62">
        <v>53131609</v>
      </c>
      <c r="VCB1795" s="62">
        <v>53131609</v>
      </c>
      <c r="VCC1795" s="62">
        <v>53131609</v>
      </c>
      <c r="VCD1795" s="62">
        <v>53131609</v>
      </c>
      <c r="VCE1795" s="62">
        <v>53131609</v>
      </c>
      <c r="VCF1795" s="62">
        <v>53131609</v>
      </c>
      <c r="VCG1795" s="62">
        <v>53131609</v>
      </c>
      <c r="VCH1795" s="62">
        <v>53131609</v>
      </c>
      <c r="VCI1795" s="62">
        <v>53131609</v>
      </c>
      <c r="VCJ1795" s="62">
        <v>53131609</v>
      </c>
      <c r="VCK1795" s="62">
        <v>53131609</v>
      </c>
      <c r="VCL1795" s="62">
        <v>53131609</v>
      </c>
      <c r="VCM1795" s="62">
        <v>53131609</v>
      </c>
      <c r="VCN1795" s="62">
        <v>53131609</v>
      </c>
      <c r="VCO1795" s="62">
        <v>53131609</v>
      </c>
      <c r="VCP1795" s="62">
        <v>53131609</v>
      </c>
      <c r="VCQ1795" s="62">
        <v>53131609</v>
      </c>
      <c r="VCR1795" s="62">
        <v>53131609</v>
      </c>
      <c r="VCS1795" s="62">
        <v>53131609</v>
      </c>
      <c r="VCT1795" s="62">
        <v>53131609</v>
      </c>
      <c r="VCU1795" s="62">
        <v>53131609</v>
      </c>
      <c r="VCV1795" s="62">
        <v>53131609</v>
      </c>
      <c r="VCW1795" s="62">
        <v>53131609</v>
      </c>
      <c r="VCX1795" s="62">
        <v>53131609</v>
      </c>
      <c r="VCY1795" s="62">
        <v>53131609</v>
      </c>
      <c r="VCZ1795" s="62">
        <v>53131609</v>
      </c>
      <c r="VDA1795" s="62">
        <v>53131609</v>
      </c>
      <c r="VDB1795" s="62">
        <v>53131609</v>
      </c>
      <c r="VDC1795" s="62">
        <v>53131609</v>
      </c>
      <c r="VDD1795" s="62">
        <v>53131609</v>
      </c>
      <c r="VDE1795" s="62">
        <v>53131609</v>
      </c>
      <c r="VDF1795" s="62">
        <v>53131609</v>
      </c>
      <c r="VDG1795" s="62">
        <v>53131609</v>
      </c>
      <c r="VDH1795" s="62">
        <v>53131609</v>
      </c>
      <c r="VDI1795" s="62">
        <v>53131609</v>
      </c>
      <c r="VDJ1795" s="62">
        <v>53131609</v>
      </c>
      <c r="VDK1795" s="62">
        <v>53131609</v>
      </c>
      <c r="VDL1795" s="62">
        <v>53131609</v>
      </c>
      <c r="VDM1795" s="62">
        <v>53131609</v>
      </c>
      <c r="VDN1795" s="62">
        <v>53131609</v>
      </c>
      <c r="VDO1795" s="62">
        <v>53131609</v>
      </c>
      <c r="VDP1795" s="62">
        <v>53131609</v>
      </c>
      <c r="VDQ1795" s="62">
        <v>53131609</v>
      </c>
      <c r="VDR1795" s="62">
        <v>53131609</v>
      </c>
      <c r="VDS1795" s="62">
        <v>53131609</v>
      </c>
      <c r="VDT1795" s="62">
        <v>53131609</v>
      </c>
      <c r="VDU1795" s="62">
        <v>53131609</v>
      </c>
      <c r="VDV1795" s="62">
        <v>53131609</v>
      </c>
      <c r="VDW1795" s="62">
        <v>53131609</v>
      </c>
      <c r="VDX1795" s="62">
        <v>53131609</v>
      </c>
      <c r="VDY1795" s="62">
        <v>53131609</v>
      </c>
      <c r="VDZ1795" s="62">
        <v>53131609</v>
      </c>
      <c r="VEA1795" s="62">
        <v>53131609</v>
      </c>
      <c r="VEB1795" s="62">
        <v>53131609</v>
      </c>
      <c r="VEC1795" s="62">
        <v>53131609</v>
      </c>
      <c r="VED1795" s="62">
        <v>53131609</v>
      </c>
      <c r="VEE1795" s="62">
        <v>53131609</v>
      </c>
      <c r="VEF1795" s="62">
        <v>53131609</v>
      </c>
      <c r="VEG1795" s="62">
        <v>53131609</v>
      </c>
      <c r="VEH1795" s="62">
        <v>53131609</v>
      </c>
      <c r="VEI1795" s="62">
        <v>53131609</v>
      </c>
      <c r="VEJ1795" s="62">
        <v>53131609</v>
      </c>
      <c r="VEK1795" s="62">
        <v>53131609</v>
      </c>
      <c r="VEL1795" s="62">
        <v>53131609</v>
      </c>
      <c r="VEM1795" s="62">
        <v>53131609</v>
      </c>
      <c r="VEN1795" s="62">
        <v>53131609</v>
      </c>
      <c r="VEO1795" s="62">
        <v>53131609</v>
      </c>
      <c r="VEP1795" s="62">
        <v>53131609</v>
      </c>
      <c r="VEQ1795" s="62">
        <v>53131609</v>
      </c>
      <c r="VER1795" s="62">
        <v>53131609</v>
      </c>
      <c r="VES1795" s="62">
        <v>53131609</v>
      </c>
      <c r="VET1795" s="62">
        <v>53131609</v>
      </c>
      <c r="VEU1795" s="62">
        <v>53131609</v>
      </c>
      <c r="VEV1795" s="62">
        <v>53131609</v>
      </c>
      <c r="VEW1795" s="62">
        <v>53131609</v>
      </c>
      <c r="VEX1795" s="62">
        <v>53131609</v>
      </c>
      <c r="VEY1795" s="62">
        <v>53131609</v>
      </c>
      <c r="VEZ1795" s="62">
        <v>53131609</v>
      </c>
      <c r="VFA1795" s="62">
        <v>53131609</v>
      </c>
      <c r="VFB1795" s="62">
        <v>53131609</v>
      </c>
      <c r="VFC1795" s="62">
        <v>53131609</v>
      </c>
      <c r="VFD1795" s="62">
        <v>53131609</v>
      </c>
      <c r="VFE1795" s="62">
        <v>53131609</v>
      </c>
      <c r="VFF1795" s="62">
        <v>53131609</v>
      </c>
      <c r="VFG1795" s="62">
        <v>53131609</v>
      </c>
      <c r="VFH1795" s="62">
        <v>53131609</v>
      </c>
      <c r="VFI1795" s="62">
        <v>53131609</v>
      </c>
      <c r="VFJ1795" s="62">
        <v>53131609</v>
      </c>
      <c r="VFK1795" s="62">
        <v>53131609</v>
      </c>
      <c r="VFL1795" s="62">
        <v>53131609</v>
      </c>
      <c r="VFM1795" s="62">
        <v>53131609</v>
      </c>
      <c r="VFN1795" s="62">
        <v>53131609</v>
      </c>
      <c r="VFO1795" s="62">
        <v>53131609</v>
      </c>
      <c r="VFP1795" s="62">
        <v>53131609</v>
      </c>
      <c r="VFQ1795" s="62">
        <v>53131609</v>
      </c>
      <c r="VFR1795" s="62">
        <v>53131609</v>
      </c>
      <c r="VFS1795" s="62">
        <v>53131609</v>
      </c>
      <c r="VFT1795" s="62">
        <v>53131609</v>
      </c>
      <c r="VFU1795" s="62">
        <v>53131609</v>
      </c>
      <c r="VFV1795" s="62">
        <v>53131609</v>
      </c>
      <c r="VFW1795" s="62">
        <v>53131609</v>
      </c>
      <c r="VFX1795" s="62">
        <v>53131609</v>
      </c>
      <c r="VFY1795" s="62">
        <v>53131609</v>
      </c>
      <c r="VFZ1795" s="62">
        <v>53131609</v>
      </c>
      <c r="VGA1795" s="62">
        <v>53131609</v>
      </c>
      <c r="VGB1795" s="62">
        <v>53131609</v>
      </c>
      <c r="VGC1795" s="62">
        <v>53131609</v>
      </c>
      <c r="VGD1795" s="62">
        <v>53131609</v>
      </c>
      <c r="VGE1795" s="62">
        <v>53131609</v>
      </c>
      <c r="VGF1795" s="62">
        <v>53131609</v>
      </c>
      <c r="VGG1795" s="62">
        <v>53131609</v>
      </c>
      <c r="VGH1795" s="62">
        <v>53131609</v>
      </c>
      <c r="VGI1795" s="62">
        <v>53131609</v>
      </c>
      <c r="VGJ1795" s="62">
        <v>53131609</v>
      </c>
      <c r="VGK1795" s="62">
        <v>53131609</v>
      </c>
      <c r="VGL1795" s="62">
        <v>53131609</v>
      </c>
      <c r="VGM1795" s="62">
        <v>53131609</v>
      </c>
      <c r="VGN1795" s="62">
        <v>53131609</v>
      </c>
      <c r="VGO1795" s="62">
        <v>53131609</v>
      </c>
      <c r="VGP1795" s="62">
        <v>53131609</v>
      </c>
      <c r="VGQ1795" s="62">
        <v>53131609</v>
      </c>
      <c r="VGR1795" s="62">
        <v>53131609</v>
      </c>
      <c r="VGS1795" s="62">
        <v>53131609</v>
      </c>
      <c r="VGT1795" s="62">
        <v>53131609</v>
      </c>
      <c r="VGU1795" s="62">
        <v>53131609</v>
      </c>
      <c r="VGV1795" s="62">
        <v>53131609</v>
      </c>
      <c r="VGW1795" s="62">
        <v>53131609</v>
      </c>
      <c r="VGX1795" s="62">
        <v>53131609</v>
      </c>
      <c r="VGY1795" s="62">
        <v>53131609</v>
      </c>
      <c r="VGZ1795" s="62">
        <v>53131609</v>
      </c>
      <c r="VHA1795" s="62">
        <v>53131609</v>
      </c>
      <c r="VHB1795" s="62">
        <v>53131609</v>
      </c>
      <c r="VHC1795" s="62">
        <v>53131609</v>
      </c>
      <c r="VHD1795" s="62">
        <v>53131609</v>
      </c>
      <c r="VHE1795" s="62">
        <v>53131609</v>
      </c>
      <c r="VHF1795" s="62">
        <v>53131609</v>
      </c>
      <c r="VHG1795" s="62">
        <v>53131609</v>
      </c>
      <c r="VHH1795" s="62">
        <v>53131609</v>
      </c>
      <c r="VHI1795" s="62">
        <v>53131609</v>
      </c>
      <c r="VHJ1795" s="62">
        <v>53131609</v>
      </c>
      <c r="VHK1795" s="62">
        <v>53131609</v>
      </c>
      <c r="VHL1795" s="62">
        <v>53131609</v>
      </c>
      <c r="VHM1795" s="62">
        <v>53131609</v>
      </c>
      <c r="VHN1795" s="62">
        <v>53131609</v>
      </c>
      <c r="VHO1795" s="62">
        <v>53131609</v>
      </c>
      <c r="VHP1795" s="62">
        <v>53131609</v>
      </c>
      <c r="VHQ1795" s="62">
        <v>53131609</v>
      </c>
      <c r="VHR1795" s="62">
        <v>53131609</v>
      </c>
      <c r="VHS1795" s="62">
        <v>53131609</v>
      </c>
      <c r="VHT1795" s="62">
        <v>53131609</v>
      </c>
      <c r="VHU1795" s="62">
        <v>53131609</v>
      </c>
      <c r="VHV1795" s="62">
        <v>53131609</v>
      </c>
      <c r="VHW1795" s="62">
        <v>53131609</v>
      </c>
      <c r="VHX1795" s="62">
        <v>53131609</v>
      </c>
      <c r="VHY1795" s="62">
        <v>53131609</v>
      </c>
      <c r="VHZ1795" s="62">
        <v>53131609</v>
      </c>
      <c r="VIA1795" s="62">
        <v>53131609</v>
      </c>
      <c r="VIB1795" s="62">
        <v>53131609</v>
      </c>
      <c r="VIC1795" s="62">
        <v>53131609</v>
      </c>
      <c r="VID1795" s="62">
        <v>53131609</v>
      </c>
      <c r="VIE1795" s="62">
        <v>53131609</v>
      </c>
      <c r="VIF1795" s="62">
        <v>53131609</v>
      </c>
      <c r="VIG1795" s="62">
        <v>53131609</v>
      </c>
      <c r="VIH1795" s="62">
        <v>53131609</v>
      </c>
      <c r="VII1795" s="62">
        <v>53131609</v>
      </c>
      <c r="VIJ1795" s="62">
        <v>53131609</v>
      </c>
      <c r="VIK1795" s="62">
        <v>53131609</v>
      </c>
      <c r="VIL1795" s="62">
        <v>53131609</v>
      </c>
      <c r="VIM1795" s="62">
        <v>53131609</v>
      </c>
      <c r="VIN1795" s="62">
        <v>53131609</v>
      </c>
      <c r="VIO1795" s="62">
        <v>53131609</v>
      </c>
      <c r="VIP1795" s="62">
        <v>53131609</v>
      </c>
      <c r="VIQ1795" s="62">
        <v>53131609</v>
      </c>
      <c r="VIR1795" s="62">
        <v>53131609</v>
      </c>
      <c r="VIS1795" s="62">
        <v>53131609</v>
      </c>
      <c r="VIT1795" s="62">
        <v>53131609</v>
      </c>
      <c r="VIU1795" s="62">
        <v>53131609</v>
      </c>
      <c r="VIV1795" s="62">
        <v>53131609</v>
      </c>
      <c r="VIW1795" s="62">
        <v>53131609</v>
      </c>
      <c r="VIX1795" s="62">
        <v>53131609</v>
      </c>
      <c r="VIY1795" s="62">
        <v>53131609</v>
      </c>
      <c r="VIZ1795" s="62">
        <v>53131609</v>
      </c>
      <c r="VJA1795" s="62">
        <v>53131609</v>
      </c>
      <c r="VJB1795" s="62">
        <v>53131609</v>
      </c>
      <c r="VJC1795" s="62">
        <v>53131609</v>
      </c>
      <c r="VJD1795" s="62">
        <v>53131609</v>
      </c>
      <c r="VJE1795" s="62">
        <v>53131609</v>
      </c>
      <c r="VJF1795" s="62">
        <v>53131609</v>
      </c>
      <c r="VJG1795" s="62">
        <v>53131609</v>
      </c>
      <c r="VJH1795" s="62">
        <v>53131609</v>
      </c>
      <c r="VJI1795" s="62">
        <v>53131609</v>
      </c>
      <c r="VJJ1795" s="62">
        <v>53131609</v>
      </c>
      <c r="VJK1795" s="62">
        <v>53131609</v>
      </c>
      <c r="VJL1795" s="62">
        <v>53131609</v>
      </c>
      <c r="VJM1795" s="62">
        <v>53131609</v>
      </c>
      <c r="VJN1795" s="62">
        <v>53131609</v>
      </c>
      <c r="VJO1795" s="62">
        <v>53131609</v>
      </c>
      <c r="VJP1795" s="62">
        <v>53131609</v>
      </c>
      <c r="VJQ1795" s="62">
        <v>53131609</v>
      </c>
      <c r="VJR1795" s="62">
        <v>53131609</v>
      </c>
      <c r="VJS1795" s="62">
        <v>53131609</v>
      </c>
      <c r="VJT1795" s="62">
        <v>53131609</v>
      </c>
      <c r="VJU1795" s="62">
        <v>53131609</v>
      </c>
      <c r="VJV1795" s="62">
        <v>53131609</v>
      </c>
      <c r="VJW1795" s="62">
        <v>53131609</v>
      </c>
      <c r="VJX1795" s="62">
        <v>53131609</v>
      </c>
      <c r="VJY1795" s="62">
        <v>53131609</v>
      </c>
      <c r="VJZ1795" s="62">
        <v>53131609</v>
      </c>
      <c r="VKA1795" s="62">
        <v>53131609</v>
      </c>
      <c r="VKB1795" s="62">
        <v>53131609</v>
      </c>
      <c r="VKC1795" s="62">
        <v>53131609</v>
      </c>
      <c r="VKD1795" s="62">
        <v>53131609</v>
      </c>
      <c r="VKE1795" s="62">
        <v>53131609</v>
      </c>
      <c r="VKF1795" s="62">
        <v>53131609</v>
      </c>
      <c r="VKG1795" s="62">
        <v>53131609</v>
      </c>
      <c r="VKH1795" s="62">
        <v>53131609</v>
      </c>
      <c r="VKI1795" s="62">
        <v>53131609</v>
      </c>
      <c r="VKJ1795" s="62">
        <v>53131609</v>
      </c>
      <c r="VKK1795" s="62">
        <v>53131609</v>
      </c>
      <c r="VKL1795" s="62">
        <v>53131609</v>
      </c>
      <c r="VKM1795" s="62">
        <v>53131609</v>
      </c>
      <c r="VKN1795" s="62">
        <v>53131609</v>
      </c>
      <c r="VKO1795" s="62">
        <v>53131609</v>
      </c>
      <c r="VKP1795" s="62">
        <v>53131609</v>
      </c>
      <c r="VKQ1795" s="62">
        <v>53131609</v>
      </c>
      <c r="VKR1795" s="62">
        <v>53131609</v>
      </c>
      <c r="VKS1795" s="62">
        <v>53131609</v>
      </c>
      <c r="VKT1795" s="62">
        <v>53131609</v>
      </c>
      <c r="VKU1795" s="62">
        <v>53131609</v>
      </c>
      <c r="VKV1795" s="62">
        <v>53131609</v>
      </c>
      <c r="VKW1795" s="62">
        <v>53131609</v>
      </c>
      <c r="VKX1795" s="62">
        <v>53131609</v>
      </c>
      <c r="VKY1795" s="62">
        <v>53131609</v>
      </c>
      <c r="VKZ1795" s="62">
        <v>53131609</v>
      </c>
      <c r="VLA1795" s="62">
        <v>53131609</v>
      </c>
      <c r="VLB1795" s="62">
        <v>53131609</v>
      </c>
      <c r="VLC1795" s="62">
        <v>53131609</v>
      </c>
      <c r="VLD1795" s="62">
        <v>53131609</v>
      </c>
      <c r="VLE1795" s="62">
        <v>53131609</v>
      </c>
      <c r="VLF1795" s="62">
        <v>53131609</v>
      </c>
      <c r="VLG1795" s="62">
        <v>53131609</v>
      </c>
      <c r="VLH1795" s="62">
        <v>53131609</v>
      </c>
      <c r="VLI1795" s="62">
        <v>53131609</v>
      </c>
      <c r="VLJ1795" s="62">
        <v>53131609</v>
      </c>
      <c r="VLK1795" s="62">
        <v>53131609</v>
      </c>
      <c r="VLL1795" s="62">
        <v>53131609</v>
      </c>
      <c r="VLM1795" s="62">
        <v>53131609</v>
      </c>
      <c r="VLN1795" s="62">
        <v>53131609</v>
      </c>
      <c r="VLO1795" s="62">
        <v>53131609</v>
      </c>
      <c r="VLP1795" s="62">
        <v>53131609</v>
      </c>
      <c r="VLQ1795" s="62">
        <v>53131609</v>
      </c>
      <c r="VLR1795" s="62">
        <v>53131609</v>
      </c>
      <c r="VLS1795" s="62">
        <v>53131609</v>
      </c>
      <c r="VLT1795" s="62">
        <v>53131609</v>
      </c>
      <c r="VLU1795" s="62">
        <v>53131609</v>
      </c>
      <c r="VLV1795" s="62">
        <v>53131609</v>
      </c>
      <c r="VLW1795" s="62">
        <v>53131609</v>
      </c>
      <c r="VLX1795" s="62">
        <v>53131609</v>
      </c>
      <c r="VLY1795" s="62">
        <v>53131609</v>
      </c>
      <c r="VLZ1795" s="62">
        <v>53131609</v>
      </c>
      <c r="VMA1795" s="62">
        <v>53131609</v>
      </c>
      <c r="VMB1795" s="62">
        <v>53131609</v>
      </c>
      <c r="VMC1795" s="62">
        <v>53131609</v>
      </c>
      <c r="VMD1795" s="62">
        <v>53131609</v>
      </c>
      <c r="VME1795" s="62">
        <v>53131609</v>
      </c>
      <c r="VMF1795" s="62">
        <v>53131609</v>
      </c>
      <c r="VMG1795" s="62">
        <v>53131609</v>
      </c>
      <c r="VMH1795" s="62">
        <v>53131609</v>
      </c>
      <c r="VMI1795" s="62">
        <v>53131609</v>
      </c>
      <c r="VMJ1795" s="62">
        <v>53131609</v>
      </c>
      <c r="VMK1795" s="62">
        <v>53131609</v>
      </c>
      <c r="VML1795" s="62">
        <v>53131609</v>
      </c>
      <c r="VMM1795" s="62">
        <v>53131609</v>
      </c>
      <c r="VMN1795" s="62">
        <v>53131609</v>
      </c>
      <c r="VMO1795" s="62">
        <v>53131609</v>
      </c>
      <c r="VMP1795" s="62">
        <v>53131609</v>
      </c>
      <c r="VMQ1795" s="62">
        <v>53131609</v>
      </c>
      <c r="VMR1795" s="62">
        <v>53131609</v>
      </c>
      <c r="VMS1795" s="62">
        <v>53131609</v>
      </c>
      <c r="VMT1795" s="62">
        <v>53131609</v>
      </c>
      <c r="VMU1795" s="62">
        <v>53131609</v>
      </c>
      <c r="VMV1795" s="62">
        <v>53131609</v>
      </c>
      <c r="VMW1795" s="62">
        <v>53131609</v>
      </c>
      <c r="VMX1795" s="62">
        <v>53131609</v>
      </c>
      <c r="VMY1795" s="62">
        <v>53131609</v>
      </c>
      <c r="VMZ1795" s="62">
        <v>53131609</v>
      </c>
      <c r="VNA1795" s="62">
        <v>53131609</v>
      </c>
      <c r="VNB1795" s="62">
        <v>53131609</v>
      </c>
      <c r="VNC1795" s="62">
        <v>53131609</v>
      </c>
      <c r="VND1795" s="62">
        <v>53131609</v>
      </c>
      <c r="VNE1795" s="62">
        <v>53131609</v>
      </c>
      <c r="VNF1795" s="62">
        <v>53131609</v>
      </c>
      <c r="VNG1795" s="62">
        <v>53131609</v>
      </c>
      <c r="VNH1795" s="62">
        <v>53131609</v>
      </c>
      <c r="VNI1795" s="62">
        <v>53131609</v>
      </c>
      <c r="VNJ1795" s="62">
        <v>53131609</v>
      </c>
      <c r="VNK1795" s="62">
        <v>53131609</v>
      </c>
      <c r="VNL1795" s="62">
        <v>53131609</v>
      </c>
      <c r="VNM1795" s="62">
        <v>53131609</v>
      </c>
      <c r="VNN1795" s="62">
        <v>53131609</v>
      </c>
      <c r="VNO1795" s="62">
        <v>53131609</v>
      </c>
      <c r="VNP1795" s="62">
        <v>53131609</v>
      </c>
      <c r="VNQ1795" s="62">
        <v>53131609</v>
      </c>
      <c r="VNR1795" s="62">
        <v>53131609</v>
      </c>
      <c r="VNS1795" s="62">
        <v>53131609</v>
      </c>
      <c r="VNT1795" s="62">
        <v>53131609</v>
      </c>
      <c r="VNU1795" s="62">
        <v>53131609</v>
      </c>
      <c r="VNV1795" s="62">
        <v>53131609</v>
      </c>
      <c r="VNW1795" s="62">
        <v>53131609</v>
      </c>
      <c r="VNX1795" s="62">
        <v>53131609</v>
      </c>
      <c r="VNY1795" s="62">
        <v>53131609</v>
      </c>
      <c r="VNZ1795" s="62">
        <v>53131609</v>
      </c>
      <c r="VOA1795" s="62">
        <v>53131609</v>
      </c>
      <c r="VOB1795" s="62">
        <v>53131609</v>
      </c>
      <c r="VOC1795" s="62">
        <v>53131609</v>
      </c>
      <c r="VOD1795" s="62">
        <v>53131609</v>
      </c>
      <c r="VOE1795" s="62">
        <v>53131609</v>
      </c>
      <c r="VOF1795" s="62">
        <v>53131609</v>
      </c>
      <c r="VOG1795" s="62">
        <v>53131609</v>
      </c>
      <c r="VOH1795" s="62">
        <v>53131609</v>
      </c>
      <c r="VOI1795" s="62">
        <v>53131609</v>
      </c>
      <c r="VOJ1795" s="62">
        <v>53131609</v>
      </c>
      <c r="VOK1795" s="62">
        <v>53131609</v>
      </c>
      <c r="VOL1795" s="62">
        <v>53131609</v>
      </c>
      <c r="VOM1795" s="62">
        <v>53131609</v>
      </c>
      <c r="VON1795" s="62">
        <v>53131609</v>
      </c>
      <c r="VOO1795" s="62">
        <v>53131609</v>
      </c>
      <c r="VOP1795" s="62">
        <v>53131609</v>
      </c>
      <c r="VOQ1795" s="62">
        <v>53131609</v>
      </c>
      <c r="VOR1795" s="62">
        <v>53131609</v>
      </c>
      <c r="VOS1795" s="62">
        <v>53131609</v>
      </c>
      <c r="VOT1795" s="62">
        <v>53131609</v>
      </c>
      <c r="VOU1795" s="62">
        <v>53131609</v>
      </c>
      <c r="VOV1795" s="62">
        <v>53131609</v>
      </c>
      <c r="VOW1795" s="62">
        <v>53131609</v>
      </c>
      <c r="VOX1795" s="62">
        <v>53131609</v>
      </c>
      <c r="VOY1795" s="62">
        <v>53131609</v>
      </c>
      <c r="VOZ1795" s="62">
        <v>53131609</v>
      </c>
      <c r="VPA1795" s="62">
        <v>53131609</v>
      </c>
      <c r="VPB1795" s="62">
        <v>53131609</v>
      </c>
      <c r="VPC1795" s="62">
        <v>53131609</v>
      </c>
      <c r="VPD1795" s="62">
        <v>53131609</v>
      </c>
      <c r="VPE1795" s="62">
        <v>53131609</v>
      </c>
      <c r="VPF1795" s="62">
        <v>53131609</v>
      </c>
      <c r="VPG1795" s="62">
        <v>53131609</v>
      </c>
      <c r="VPH1795" s="62">
        <v>53131609</v>
      </c>
      <c r="VPI1795" s="62">
        <v>53131609</v>
      </c>
      <c r="VPJ1795" s="62">
        <v>53131609</v>
      </c>
      <c r="VPK1795" s="62">
        <v>53131609</v>
      </c>
      <c r="VPL1795" s="62">
        <v>53131609</v>
      </c>
      <c r="VPM1795" s="62">
        <v>53131609</v>
      </c>
      <c r="VPN1795" s="62">
        <v>53131609</v>
      </c>
      <c r="VPO1795" s="62">
        <v>53131609</v>
      </c>
      <c r="VPP1795" s="62">
        <v>53131609</v>
      </c>
      <c r="VPQ1795" s="62">
        <v>53131609</v>
      </c>
      <c r="VPR1795" s="62">
        <v>53131609</v>
      </c>
      <c r="VPS1795" s="62">
        <v>53131609</v>
      </c>
      <c r="VPT1795" s="62">
        <v>53131609</v>
      </c>
      <c r="VPU1795" s="62">
        <v>53131609</v>
      </c>
      <c r="VPV1795" s="62">
        <v>53131609</v>
      </c>
      <c r="VPW1795" s="62">
        <v>53131609</v>
      </c>
      <c r="VPX1795" s="62">
        <v>53131609</v>
      </c>
      <c r="VPY1795" s="62">
        <v>53131609</v>
      </c>
      <c r="VPZ1795" s="62">
        <v>53131609</v>
      </c>
      <c r="VQA1795" s="62">
        <v>53131609</v>
      </c>
      <c r="VQB1795" s="62">
        <v>53131609</v>
      </c>
      <c r="VQC1795" s="62">
        <v>53131609</v>
      </c>
      <c r="VQD1795" s="62">
        <v>53131609</v>
      </c>
      <c r="VQE1795" s="62">
        <v>53131609</v>
      </c>
      <c r="VQF1795" s="62">
        <v>53131609</v>
      </c>
      <c r="VQG1795" s="62">
        <v>53131609</v>
      </c>
      <c r="VQH1795" s="62">
        <v>53131609</v>
      </c>
      <c r="VQI1795" s="62">
        <v>53131609</v>
      </c>
      <c r="VQJ1795" s="62">
        <v>53131609</v>
      </c>
      <c r="VQK1795" s="62">
        <v>53131609</v>
      </c>
      <c r="VQL1795" s="62">
        <v>53131609</v>
      </c>
      <c r="VQM1795" s="62">
        <v>53131609</v>
      </c>
      <c r="VQN1795" s="62">
        <v>53131609</v>
      </c>
      <c r="VQO1795" s="62">
        <v>53131609</v>
      </c>
      <c r="VQP1795" s="62">
        <v>53131609</v>
      </c>
      <c r="VQQ1795" s="62">
        <v>53131609</v>
      </c>
      <c r="VQR1795" s="62">
        <v>53131609</v>
      </c>
      <c r="VQS1795" s="62">
        <v>53131609</v>
      </c>
      <c r="VQT1795" s="62">
        <v>53131609</v>
      </c>
      <c r="VQU1795" s="62">
        <v>53131609</v>
      </c>
      <c r="VQV1795" s="62">
        <v>53131609</v>
      </c>
      <c r="VQW1795" s="62">
        <v>53131609</v>
      </c>
      <c r="VQX1795" s="62">
        <v>53131609</v>
      </c>
      <c r="VQY1795" s="62">
        <v>53131609</v>
      </c>
      <c r="VQZ1795" s="62">
        <v>53131609</v>
      </c>
      <c r="VRA1795" s="62">
        <v>53131609</v>
      </c>
      <c r="VRB1795" s="62">
        <v>53131609</v>
      </c>
      <c r="VRC1795" s="62">
        <v>53131609</v>
      </c>
      <c r="VRD1795" s="62">
        <v>53131609</v>
      </c>
      <c r="VRE1795" s="62">
        <v>53131609</v>
      </c>
      <c r="VRF1795" s="62">
        <v>53131609</v>
      </c>
      <c r="VRG1795" s="62">
        <v>53131609</v>
      </c>
      <c r="VRH1795" s="62">
        <v>53131609</v>
      </c>
      <c r="VRI1795" s="62">
        <v>53131609</v>
      </c>
      <c r="VRJ1795" s="62">
        <v>53131609</v>
      </c>
      <c r="VRK1795" s="62">
        <v>53131609</v>
      </c>
      <c r="VRL1795" s="62">
        <v>53131609</v>
      </c>
      <c r="VRM1795" s="62">
        <v>53131609</v>
      </c>
      <c r="VRN1795" s="62">
        <v>53131609</v>
      </c>
      <c r="VRO1795" s="62">
        <v>53131609</v>
      </c>
      <c r="VRP1795" s="62">
        <v>53131609</v>
      </c>
      <c r="VRQ1795" s="62">
        <v>53131609</v>
      </c>
      <c r="VRR1795" s="62">
        <v>53131609</v>
      </c>
      <c r="VRS1795" s="62">
        <v>53131609</v>
      </c>
      <c r="VRT1795" s="62">
        <v>53131609</v>
      </c>
      <c r="VRU1795" s="62">
        <v>53131609</v>
      </c>
      <c r="VRV1795" s="62">
        <v>53131609</v>
      </c>
      <c r="VRW1795" s="62">
        <v>53131609</v>
      </c>
      <c r="VRX1795" s="62">
        <v>53131609</v>
      </c>
      <c r="VRY1795" s="62">
        <v>53131609</v>
      </c>
      <c r="VRZ1795" s="62">
        <v>53131609</v>
      </c>
      <c r="VSA1795" s="62">
        <v>53131609</v>
      </c>
      <c r="VSB1795" s="62">
        <v>53131609</v>
      </c>
      <c r="VSC1795" s="62">
        <v>53131609</v>
      </c>
      <c r="VSD1795" s="62">
        <v>53131609</v>
      </c>
      <c r="VSE1795" s="62">
        <v>53131609</v>
      </c>
      <c r="VSF1795" s="62">
        <v>53131609</v>
      </c>
      <c r="VSG1795" s="62">
        <v>53131609</v>
      </c>
      <c r="VSH1795" s="62">
        <v>53131609</v>
      </c>
      <c r="VSI1795" s="62">
        <v>53131609</v>
      </c>
      <c r="VSJ1795" s="62">
        <v>53131609</v>
      </c>
      <c r="VSK1795" s="62">
        <v>53131609</v>
      </c>
      <c r="VSL1795" s="62">
        <v>53131609</v>
      </c>
      <c r="VSM1795" s="62">
        <v>53131609</v>
      </c>
      <c r="VSN1795" s="62">
        <v>53131609</v>
      </c>
      <c r="VSO1795" s="62">
        <v>53131609</v>
      </c>
      <c r="VSP1795" s="62">
        <v>53131609</v>
      </c>
      <c r="VSQ1795" s="62">
        <v>53131609</v>
      </c>
      <c r="VSR1795" s="62">
        <v>53131609</v>
      </c>
      <c r="VSS1795" s="62">
        <v>53131609</v>
      </c>
      <c r="VST1795" s="62">
        <v>53131609</v>
      </c>
      <c r="VSU1795" s="62">
        <v>53131609</v>
      </c>
      <c r="VSV1795" s="62">
        <v>53131609</v>
      </c>
      <c r="VSW1795" s="62">
        <v>53131609</v>
      </c>
      <c r="VSX1795" s="62">
        <v>53131609</v>
      </c>
      <c r="VSY1795" s="62">
        <v>53131609</v>
      </c>
      <c r="VSZ1795" s="62">
        <v>53131609</v>
      </c>
      <c r="VTA1795" s="62">
        <v>53131609</v>
      </c>
      <c r="VTB1795" s="62">
        <v>53131609</v>
      </c>
      <c r="VTC1795" s="62">
        <v>53131609</v>
      </c>
      <c r="VTD1795" s="62">
        <v>53131609</v>
      </c>
      <c r="VTE1795" s="62">
        <v>53131609</v>
      </c>
      <c r="VTF1795" s="62">
        <v>53131609</v>
      </c>
      <c r="VTG1795" s="62">
        <v>53131609</v>
      </c>
      <c r="VTH1795" s="62">
        <v>53131609</v>
      </c>
      <c r="VTI1795" s="62">
        <v>53131609</v>
      </c>
      <c r="VTJ1795" s="62">
        <v>53131609</v>
      </c>
      <c r="VTK1795" s="62">
        <v>53131609</v>
      </c>
      <c r="VTL1795" s="62">
        <v>53131609</v>
      </c>
      <c r="VTM1795" s="62">
        <v>53131609</v>
      </c>
      <c r="VTN1795" s="62">
        <v>53131609</v>
      </c>
      <c r="VTO1795" s="62">
        <v>53131609</v>
      </c>
      <c r="VTP1795" s="62">
        <v>53131609</v>
      </c>
      <c r="VTQ1795" s="62">
        <v>53131609</v>
      </c>
      <c r="VTR1795" s="62">
        <v>53131609</v>
      </c>
      <c r="VTS1795" s="62">
        <v>53131609</v>
      </c>
      <c r="VTT1795" s="62">
        <v>53131609</v>
      </c>
      <c r="VTU1795" s="62">
        <v>53131609</v>
      </c>
      <c r="VTV1795" s="62">
        <v>53131609</v>
      </c>
      <c r="VTW1795" s="62">
        <v>53131609</v>
      </c>
      <c r="VTX1795" s="62">
        <v>53131609</v>
      </c>
      <c r="VTY1795" s="62">
        <v>53131609</v>
      </c>
      <c r="VTZ1795" s="62">
        <v>53131609</v>
      </c>
      <c r="VUA1795" s="62">
        <v>53131609</v>
      </c>
      <c r="VUB1795" s="62">
        <v>53131609</v>
      </c>
      <c r="VUC1795" s="62">
        <v>53131609</v>
      </c>
      <c r="VUD1795" s="62">
        <v>53131609</v>
      </c>
      <c r="VUE1795" s="62">
        <v>53131609</v>
      </c>
      <c r="VUF1795" s="62">
        <v>53131609</v>
      </c>
      <c r="VUG1795" s="62">
        <v>53131609</v>
      </c>
      <c r="VUH1795" s="62">
        <v>53131609</v>
      </c>
      <c r="VUI1795" s="62">
        <v>53131609</v>
      </c>
      <c r="VUJ1795" s="62">
        <v>53131609</v>
      </c>
      <c r="VUK1795" s="62">
        <v>53131609</v>
      </c>
      <c r="VUL1795" s="62">
        <v>53131609</v>
      </c>
      <c r="VUM1795" s="62">
        <v>53131609</v>
      </c>
      <c r="VUN1795" s="62">
        <v>53131609</v>
      </c>
      <c r="VUO1795" s="62">
        <v>53131609</v>
      </c>
      <c r="VUP1795" s="62">
        <v>53131609</v>
      </c>
      <c r="VUQ1795" s="62">
        <v>53131609</v>
      </c>
      <c r="VUR1795" s="62">
        <v>53131609</v>
      </c>
      <c r="VUS1795" s="62">
        <v>53131609</v>
      </c>
      <c r="VUT1795" s="62">
        <v>53131609</v>
      </c>
      <c r="VUU1795" s="62">
        <v>53131609</v>
      </c>
      <c r="VUV1795" s="62">
        <v>53131609</v>
      </c>
      <c r="VUW1795" s="62">
        <v>53131609</v>
      </c>
      <c r="VUX1795" s="62">
        <v>53131609</v>
      </c>
      <c r="VUY1795" s="62">
        <v>53131609</v>
      </c>
      <c r="VUZ1795" s="62">
        <v>53131609</v>
      </c>
      <c r="VVA1795" s="62">
        <v>53131609</v>
      </c>
      <c r="VVB1795" s="62">
        <v>53131609</v>
      </c>
      <c r="VVC1795" s="62">
        <v>53131609</v>
      </c>
      <c r="VVD1795" s="62">
        <v>53131609</v>
      </c>
      <c r="VVE1795" s="62">
        <v>53131609</v>
      </c>
      <c r="VVF1795" s="62">
        <v>53131609</v>
      </c>
      <c r="VVG1795" s="62">
        <v>53131609</v>
      </c>
      <c r="VVH1795" s="62">
        <v>53131609</v>
      </c>
      <c r="VVI1795" s="62">
        <v>53131609</v>
      </c>
      <c r="VVJ1795" s="62">
        <v>53131609</v>
      </c>
      <c r="VVK1795" s="62">
        <v>53131609</v>
      </c>
      <c r="VVL1795" s="62">
        <v>53131609</v>
      </c>
      <c r="VVM1795" s="62">
        <v>53131609</v>
      </c>
      <c r="VVN1795" s="62">
        <v>53131609</v>
      </c>
      <c r="VVO1795" s="62">
        <v>53131609</v>
      </c>
      <c r="VVP1795" s="62">
        <v>53131609</v>
      </c>
      <c r="VVQ1795" s="62">
        <v>53131609</v>
      </c>
      <c r="VVR1795" s="62">
        <v>53131609</v>
      </c>
      <c r="VVS1795" s="62">
        <v>53131609</v>
      </c>
      <c r="VVT1795" s="62">
        <v>53131609</v>
      </c>
      <c r="VVU1795" s="62">
        <v>53131609</v>
      </c>
      <c r="VVV1795" s="62">
        <v>53131609</v>
      </c>
      <c r="VVW1795" s="62">
        <v>53131609</v>
      </c>
      <c r="VVX1795" s="62">
        <v>53131609</v>
      </c>
      <c r="VVY1795" s="62">
        <v>53131609</v>
      </c>
      <c r="VVZ1795" s="62">
        <v>53131609</v>
      </c>
      <c r="VWA1795" s="62">
        <v>53131609</v>
      </c>
      <c r="VWB1795" s="62">
        <v>53131609</v>
      </c>
      <c r="VWC1795" s="62">
        <v>53131609</v>
      </c>
      <c r="VWD1795" s="62">
        <v>53131609</v>
      </c>
      <c r="VWE1795" s="62">
        <v>53131609</v>
      </c>
      <c r="VWF1795" s="62">
        <v>53131609</v>
      </c>
      <c r="VWG1795" s="62">
        <v>53131609</v>
      </c>
      <c r="VWH1795" s="62">
        <v>53131609</v>
      </c>
      <c r="VWI1795" s="62">
        <v>53131609</v>
      </c>
      <c r="VWJ1795" s="62">
        <v>53131609</v>
      </c>
      <c r="VWK1795" s="62">
        <v>53131609</v>
      </c>
      <c r="VWL1795" s="62">
        <v>53131609</v>
      </c>
      <c r="VWM1795" s="62">
        <v>53131609</v>
      </c>
      <c r="VWN1795" s="62">
        <v>53131609</v>
      </c>
      <c r="VWO1795" s="62">
        <v>53131609</v>
      </c>
      <c r="VWP1795" s="62">
        <v>53131609</v>
      </c>
      <c r="VWQ1795" s="62">
        <v>53131609</v>
      </c>
      <c r="VWR1795" s="62">
        <v>53131609</v>
      </c>
      <c r="VWS1795" s="62">
        <v>53131609</v>
      </c>
      <c r="VWT1795" s="62">
        <v>53131609</v>
      </c>
      <c r="VWU1795" s="62">
        <v>53131609</v>
      </c>
      <c r="VWV1795" s="62">
        <v>53131609</v>
      </c>
      <c r="VWW1795" s="62">
        <v>53131609</v>
      </c>
      <c r="VWX1795" s="62">
        <v>53131609</v>
      </c>
      <c r="VWY1795" s="62">
        <v>53131609</v>
      </c>
      <c r="VWZ1795" s="62">
        <v>53131609</v>
      </c>
      <c r="VXA1795" s="62">
        <v>53131609</v>
      </c>
      <c r="VXB1795" s="62">
        <v>53131609</v>
      </c>
      <c r="VXC1795" s="62">
        <v>53131609</v>
      </c>
      <c r="VXD1795" s="62">
        <v>53131609</v>
      </c>
      <c r="VXE1795" s="62">
        <v>53131609</v>
      </c>
      <c r="VXF1795" s="62">
        <v>53131609</v>
      </c>
      <c r="VXG1795" s="62">
        <v>53131609</v>
      </c>
      <c r="VXH1795" s="62">
        <v>53131609</v>
      </c>
      <c r="VXI1795" s="62">
        <v>53131609</v>
      </c>
      <c r="VXJ1795" s="62">
        <v>53131609</v>
      </c>
      <c r="VXK1795" s="62">
        <v>53131609</v>
      </c>
      <c r="VXL1795" s="62">
        <v>53131609</v>
      </c>
      <c r="VXM1795" s="62">
        <v>53131609</v>
      </c>
      <c r="VXN1795" s="62">
        <v>53131609</v>
      </c>
      <c r="VXO1795" s="62">
        <v>53131609</v>
      </c>
      <c r="VXP1795" s="62">
        <v>53131609</v>
      </c>
      <c r="VXQ1795" s="62">
        <v>53131609</v>
      </c>
      <c r="VXR1795" s="62">
        <v>53131609</v>
      </c>
      <c r="VXS1795" s="62">
        <v>53131609</v>
      </c>
      <c r="VXT1795" s="62">
        <v>53131609</v>
      </c>
      <c r="VXU1795" s="62">
        <v>53131609</v>
      </c>
      <c r="VXV1795" s="62">
        <v>53131609</v>
      </c>
      <c r="VXW1795" s="62">
        <v>53131609</v>
      </c>
      <c r="VXX1795" s="62">
        <v>53131609</v>
      </c>
      <c r="VXY1795" s="62">
        <v>53131609</v>
      </c>
      <c r="VXZ1795" s="62">
        <v>53131609</v>
      </c>
      <c r="VYA1795" s="62">
        <v>53131609</v>
      </c>
      <c r="VYB1795" s="62">
        <v>53131609</v>
      </c>
      <c r="VYC1795" s="62">
        <v>53131609</v>
      </c>
      <c r="VYD1795" s="62">
        <v>53131609</v>
      </c>
      <c r="VYE1795" s="62">
        <v>53131609</v>
      </c>
      <c r="VYF1795" s="62">
        <v>53131609</v>
      </c>
      <c r="VYG1795" s="62">
        <v>53131609</v>
      </c>
      <c r="VYH1795" s="62">
        <v>53131609</v>
      </c>
      <c r="VYI1795" s="62">
        <v>53131609</v>
      </c>
      <c r="VYJ1795" s="62">
        <v>53131609</v>
      </c>
      <c r="VYK1795" s="62">
        <v>53131609</v>
      </c>
      <c r="VYL1795" s="62">
        <v>53131609</v>
      </c>
      <c r="VYM1795" s="62">
        <v>53131609</v>
      </c>
      <c r="VYN1795" s="62">
        <v>53131609</v>
      </c>
      <c r="VYO1795" s="62">
        <v>53131609</v>
      </c>
      <c r="VYP1795" s="62">
        <v>53131609</v>
      </c>
      <c r="VYQ1795" s="62">
        <v>53131609</v>
      </c>
      <c r="VYR1795" s="62">
        <v>53131609</v>
      </c>
      <c r="VYS1795" s="62">
        <v>53131609</v>
      </c>
      <c r="VYT1795" s="62">
        <v>53131609</v>
      </c>
      <c r="VYU1795" s="62">
        <v>53131609</v>
      </c>
      <c r="VYV1795" s="62">
        <v>53131609</v>
      </c>
      <c r="VYW1795" s="62">
        <v>53131609</v>
      </c>
      <c r="VYX1795" s="62">
        <v>53131609</v>
      </c>
      <c r="VYY1795" s="62">
        <v>53131609</v>
      </c>
      <c r="VYZ1795" s="62">
        <v>53131609</v>
      </c>
      <c r="VZA1795" s="62">
        <v>53131609</v>
      </c>
      <c r="VZB1795" s="62">
        <v>53131609</v>
      </c>
      <c r="VZC1795" s="62">
        <v>53131609</v>
      </c>
      <c r="VZD1795" s="62">
        <v>53131609</v>
      </c>
      <c r="VZE1795" s="62">
        <v>53131609</v>
      </c>
      <c r="VZF1795" s="62">
        <v>53131609</v>
      </c>
      <c r="VZG1795" s="62">
        <v>53131609</v>
      </c>
      <c r="VZH1795" s="62">
        <v>53131609</v>
      </c>
      <c r="VZI1795" s="62">
        <v>53131609</v>
      </c>
      <c r="VZJ1795" s="62">
        <v>53131609</v>
      </c>
      <c r="VZK1795" s="62">
        <v>53131609</v>
      </c>
      <c r="VZL1795" s="62">
        <v>53131609</v>
      </c>
      <c r="VZM1795" s="62">
        <v>53131609</v>
      </c>
      <c r="VZN1795" s="62">
        <v>53131609</v>
      </c>
      <c r="VZO1795" s="62">
        <v>53131609</v>
      </c>
      <c r="VZP1795" s="62">
        <v>53131609</v>
      </c>
      <c r="VZQ1795" s="62">
        <v>53131609</v>
      </c>
      <c r="VZR1795" s="62">
        <v>53131609</v>
      </c>
      <c r="VZS1795" s="62">
        <v>53131609</v>
      </c>
      <c r="VZT1795" s="62">
        <v>53131609</v>
      </c>
      <c r="VZU1795" s="62">
        <v>53131609</v>
      </c>
      <c r="VZV1795" s="62">
        <v>53131609</v>
      </c>
      <c r="VZW1795" s="62">
        <v>53131609</v>
      </c>
      <c r="VZX1795" s="62">
        <v>53131609</v>
      </c>
      <c r="VZY1795" s="62">
        <v>53131609</v>
      </c>
      <c r="VZZ1795" s="62">
        <v>53131609</v>
      </c>
      <c r="WAA1795" s="62">
        <v>53131609</v>
      </c>
      <c r="WAB1795" s="62">
        <v>53131609</v>
      </c>
      <c r="WAC1795" s="62">
        <v>53131609</v>
      </c>
      <c r="WAD1795" s="62">
        <v>53131609</v>
      </c>
      <c r="WAE1795" s="62">
        <v>53131609</v>
      </c>
      <c r="WAF1795" s="62">
        <v>53131609</v>
      </c>
      <c r="WAG1795" s="62">
        <v>53131609</v>
      </c>
      <c r="WAH1795" s="62">
        <v>53131609</v>
      </c>
      <c r="WAI1795" s="62">
        <v>53131609</v>
      </c>
      <c r="WAJ1795" s="62">
        <v>53131609</v>
      </c>
      <c r="WAK1795" s="62">
        <v>53131609</v>
      </c>
      <c r="WAL1795" s="62">
        <v>53131609</v>
      </c>
      <c r="WAM1795" s="62">
        <v>53131609</v>
      </c>
      <c r="WAN1795" s="62">
        <v>53131609</v>
      </c>
      <c r="WAO1795" s="62">
        <v>53131609</v>
      </c>
      <c r="WAP1795" s="62">
        <v>53131609</v>
      </c>
      <c r="WAQ1795" s="62">
        <v>53131609</v>
      </c>
      <c r="WAR1795" s="62">
        <v>53131609</v>
      </c>
      <c r="WAS1795" s="62">
        <v>53131609</v>
      </c>
      <c r="WAT1795" s="62">
        <v>53131609</v>
      </c>
      <c r="WAU1795" s="62">
        <v>53131609</v>
      </c>
      <c r="WAV1795" s="62">
        <v>53131609</v>
      </c>
      <c r="WAW1795" s="62">
        <v>53131609</v>
      </c>
      <c r="WAX1795" s="62">
        <v>53131609</v>
      </c>
      <c r="WAY1795" s="62">
        <v>53131609</v>
      </c>
      <c r="WAZ1795" s="62">
        <v>53131609</v>
      </c>
      <c r="WBA1795" s="62">
        <v>53131609</v>
      </c>
      <c r="WBB1795" s="62">
        <v>53131609</v>
      </c>
      <c r="WBC1795" s="62">
        <v>53131609</v>
      </c>
      <c r="WBD1795" s="62">
        <v>53131609</v>
      </c>
      <c r="WBE1795" s="62">
        <v>53131609</v>
      </c>
      <c r="WBF1795" s="62">
        <v>53131609</v>
      </c>
      <c r="WBG1795" s="62">
        <v>53131609</v>
      </c>
      <c r="WBH1795" s="62">
        <v>53131609</v>
      </c>
      <c r="WBI1795" s="62">
        <v>53131609</v>
      </c>
      <c r="WBJ1795" s="62">
        <v>53131609</v>
      </c>
      <c r="WBK1795" s="62">
        <v>53131609</v>
      </c>
      <c r="WBL1795" s="62">
        <v>53131609</v>
      </c>
      <c r="WBM1795" s="62">
        <v>53131609</v>
      </c>
      <c r="WBN1795" s="62">
        <v>53131609</v>
      </c>
      <c r="WBO1795" s="62">
        <v>53131609</v>
      </c>
      <c r="WBP1795" s="62">
        <v>53131609</v>
      </c>
      <c r="WBQ1795" s="62">
        <v>53131609</v>
      </c>
      <c r="WBR1795" s="62">
        <v>53131609</v>
      </c>
      <c r="WBS1795" s="62">
        <v>53131609</v>
      </c>
      <c r="WBT1795" s="62">
        <v>53131609</v>
      </c>
      <c r="WBU1795" s="62">
        <v>53131609</v>
      </c>
      <c r="WBV1795" s="62">
        <v>53131609</v>
      </c>
      <c r="WBW1795" s="62">
        <v>53131609</v>
      </c>
      <c r="WBX1795" s="62">
        <v>53131609</v>
      </c>
      <c r="WBY1795" s="62">
        <v>53131609</v>
      </c>
      <c r="WBZ1795" s="62">
        <v>53131609</v>
      </c>
      <c r="WCA1795" s="62">
        <v>53131609</v>
      </c>
      <c r="WCB1795" s="62">
        <v>53131609</v>
      </c>
      <c r="WCC1795" s="62">
        <v>53131609</v>
      </c>
      <c r="WCD1795" s="62">
        <v>53131609</v>
      </c>
      <c r="WCE1795" s="62">
        <v>53131609</v>
      </c>
      <c r="WCF1795" s="62">
        <v>53131609</v>
      </c>
      <c r="WCG1795" s="62">
        <v>53131609</v>
      </c>
      <c r="WCH1795" s="62">
        <v>53131609</v>
      </c>
      <c r="WCI1795" s="62">
        <v>53131609</v>
      </c>
      <c r="WCJ1795" s="62">
        <v>53131609</v>
      </c>
      <c r="WCK1795" s="62">
        <v>53131609</v>
      </c>
      <c r="WCL1795" s="62">
        <v>53131609</v>
      </c>
      <c r="WCM1795" s="62">
        <v>53131609</v>
      </c>
      <c r="WCN1795" s="62">
        <v>53131609</v>
      </c>
      <c r="WCO1795" s="62">
        <v>53131609</v>
      </c>
      <c r="WCP1795" s="62">
        <v>53131609</v>
      </c>
      <c r="WCQ1795" s="62">
        <v>53131609</v>
      </c>
      <c r="WCR1795" s="62">
        <v>53131609</v>
      </c>
      <c r="WCS1795" s="62">
        <v>53131609</v>
      </c>
      <c r="WCT1795" s="62">
        <v>53131609</v>
      </c>
      <c r="WCU1795" s="62">
        <v>53131609</v>
      </c>
      <c r="WCV1795" s="62">
        <v>53131609</v>
      </c>
      <c r="WCW1795" s="62">
        <v>53131609</v>
      </c>
      <c r="WCX1795" s="62">
        <v>53131609</v>
      </c>
      <c r="WCY1795" s="62">
        <v>53131609</v>
      </c>
      <c r="WCZ1795" s="62">
        <v>53131609</v>
      </c>
      <c r="WDA1795" s="62">
        <v>53131609</v>
      </c>
      <c r="WDB1795" s="62">
        <v>53131609</v>
      </c>
      <c r="WDC1795" s="62">
        <v>53131609</v>
      </c>
      <c r="WDD1795" s="62">
        <v>53131609</v>
      </c>
      <c r="WDE1795" s="62">
        <v>53131609</v>
      </c>
      <c r="WDF1795" s="62">
        <v>53131609</v>
      </c>
      <c r="WDG1795" s="62">
        <v>53131609</v>
      </c>
      <c r="WDH1795" s="62">
        <v>53131609</v>
      </c>
      <c r="WDI1795" s="62">
        <v>53131609</v>
      </c>
      <c r="WDJ1795" s="62">
        <v>53131609</v>
      </c>
      <c r="WDK1795" s="62">
        <v>53131609</v>
      </c>
      <c r="WDL1795" s="62">
        <v>53131609</v>
      </c>
      <c r="WDM1795" s="62">
        <v>53131609</v>
      </c>
      <c r="WDN1795" s="62">
        <v>53131609</v>
      </c>
      <c r="WDO1795" s="62">
        <v>53131609</v>
      </c>
      <c r="WDP1795" s="62">
        <v>53131609</v>
      </c>
      <c r="WDQ1795" s="62">
        <v>53131609</v>
      </c>
      <c r="WDR1795" s="62">
        <v>53131609</v>
      </c>
      <c r="WDS1795" s="62">
        <v>53131609</v>
      </c>
      <c r="WDT1795" s="62">
        <v>53131609</v>
      </c>
      <c r="WDU1795" s="62">
        <v>53131609</v>
      </c>
      <c r="WDV1795" s="62">
        <v>53131609</v>
      </c>
      <c r="WDW1795" s="62">
        <v>53131609</v>
      </c>
      <c r="WDX1795" s="62">
        <v>53131609</v>
      </c>
      <c r="WDY1795" s="62">
        <v>53131609</v>
      </c>
      <c r="WDZ1795" s="62">
        <v>53131609</v>
      </c>
      <c r="WEA1795" s="62">
        <v>53131609</v>
      </c>
      <c r="WEB1795" s="62">
        <v>53131609</v>
      </c>
      <c r="WEC1795" s="62">
        <v>53131609</v>
      </c>
      <c r="WED1795" s="62">
        <v>53131609</v>
      </c>
      <c r="WEE1795" s="62">
        <v>53131609</v>
      </c>
      <c r="WEF1795" s="62">
        <v>53131609</v>
      </c>
      <c r="WEG1795" s="62">
        <v>53131609</v>
      </c>
      <c r="WEH1795" s="62">
        <v>53131609</v>
      </c>
      <c r="WEI1795" s="62">
        <v>53131609</v>
      </c>
      <c r="WEJ1795" s="62">
        <v>53131609</v>
      </c>
      <c r="WEK1795" s="62">
        <v>53131609</v>
      </c>
      <c r="WEL1795" s="62">
        <v>53131609</v>
      </c>
      <c r="WEM1795" s="62">
        <v>53131609</v>
      </c>
      <c r="WEN1795" s="62">
        <v>53131609</v>
      </c>
      <c r="WEO1795" s="62">
        <v>53131609</v>
      </c>
      <c r="WEP1795" s="62">
        <v>53131609</v>
      </c>
      <c r="WEQ1795" s="62">
        <v>53131609</v>
      </c>
      <c r="WER1795" s="62">
        <v>53131609</v>
      </c>
      <c r="WES1795" s="62">
        <v>53131609</v>
      </c>
      <c r="WET1795" s="62">
        <v>53131609</v>
      </c>
      <c r="WEU1795" s="62">
        <v>53131609</v>
      </c>
      <c r="WEV1795" s="62">
        <v>53131609</v>
      </c>
      <c r="WEW1795" s="62">
        <v>53131609</v>
      </c>
      <c r="WEX1795" s="62">
        <v>53131609</v>
      </c>
      <c r="WEY1795" s="62">
        <v>53131609</v>
      </c>
      <c r="WEZ1795" s="62">
        <v>53131609</v>
      </c>
      <c r="WFA1795" s="62">
        <v>53131609</v>
      </c>
      <c r="WFB1795" s="62">
        <v>53131609</v>
      </c>
      <c r="WFC1795" s="62">
        <v>53131609</v>
      </c>
      <c r="WFD1795" s="62">
        <v>53131609</v>
      </c>
      <c r="WFE1795" s="62">
        <v>53131609</v>
      </c>
      <c r="WFF1795" s="62">
        <v>53131609</v>
      </c>
      <c r="WFG1795" s="62">
        <v>53131609</v>
      </c>
      <c r="WFH1795" s="62">
        <v>53131609</v>
      </c>
      <c r="WFI1795" s="62">
        <v>53131609</v>
      </c>
      <c r="WFJ1795" s="62">
        <v>53131609</v>
      </c>
      <c r="WFK1795" s="62">
        <v>53131609</v>
      </c>
      <c r="WFL1795" s="62">
        <v>53131609</v>
      </c>
      <c r="WFM1795" s="62">
        <v>53131609</v>
      </c>
      <c r="WFN1795" s="62">
        <v>53131609</v>
      </c>
      <c r="WFO1795" s="62">
        <v>53131609</v>
      </c>
      <c r="WFP1795" s="62">
        <v>53131609</v>
      </c>
      <c r="WFQ1795" s="62">
        <v>53131609</v>
      </c>
      <c r="WFR1795" s="62">
        <v>53131609</v>
      </c>
      <c r="WFS1795" s="62">
        <v>53131609</v>
      </c>
      <c r="WFT1795" s="62">
        <v>53131609</v>
      </c>
      <c r="WFU1795" s="62">
        <v>53131609</v>
      </c>
      <c r="WFV1795" s="62">
        <v>53131609</v>
      </c>
      <c r="WFW1795" s="62">
        <v>53131609</v>
      </c>
      <c r="WFX1795" s="62">
        <v>53131609</v>
      </c>
      <c r="WFY1795" s="62">
        <v>53131609</v>
      </c>
      <c r="WFZ1795" s="62">
        <v>53131609</v>
      </c>
      <c r="WGA1795" s="62">
        <v>53131609</v>
      </c>
      <c r="WGB1795" s="62">
        <v>53131609</v>
      </c>
      <c r="WGC1795" s="62">
        <v>53131609</v>
      </c>
      <c r="WGD1795" s="62">
        <v>53131609</v>
      </c>
      <c r="WGE1795" s="62">
        <v>53131609</v>
      </c>
      <c r="WGF1795" s="62">
        <v>53131609</v>
      </c>
      <c r="WGG1795" s="62">
        <v>53131609</v>
      </c>
      <c r="WGH1795" s="62">
        <v>53131609</v>
      </c>
      <c r="WGI1795" s="62">
        <v>53131609</v>
      </c>
      <c r="WGJ1795" s="62">
        <v>53131609</v>
      </c>
      <c r="WGK1795" s="62">
        <v>53131609</v>
      </c>
      <c r="WGL1795" s="62">
        <v>53131609</v>
      </c>
      <c r="WGM1795" s="62">
        <v>53131609</v>
      </c>
      <c r="WGN1795" s="62">
        <v>53131609</v>
      </c>
      <c r="WGO1795" s="62">
        <v>53131609</v>
      </c>
      <c r="WGP1795" s="62">
        <v>53131609</v>
      </c>
      <c r="WGQ1795" s="62">
        <v>53131609</v>
      </c>
      <c r="WGR1795" s="62">
        <v>53131609</v>
      </c>
      <c r="WGS1795" s="62">
        <v>53131609</v>
      </c>
      <c r="WGT1795" s="62">
        <v>53131609</v>
      </c>
      <c r="WGU1795" s="62">
        <v>53131609</v>
      </c>
      <c r="WGV1795" s="62">
        <v>53131609</v>
      </c>
      <c r="WGW1795" s="62">
        <v>53131609</v>
      </c>
      <c r="WGX1795" s="62">
        <v>53131609</v>
      </c>
      <c r="WGY1795" s="62">
        <v>53131609</v>
      </c>
      <c r="WGZ1795" s="62">
        <v>53131609</v>
      </c>
      <c r="WHA1795" s="62">
        <v>53131609</v>
      </c>
      <c r="WHB1795" s="62">
        <v>53131609</v>
      </c>
      <c r="WHC1795" s="62">
        <v>53131609</v>
      </c>
      <c r="WHD1795" s="62">
        <v>53131609</v>
      </c>
      <c r="WHE1795" s="62">
        <v>53131609</v>
      </c>
      <c r="WHF1795" s="62">
        <v>53131609</v>
      </c>
      <c r="WHG1795" s="62">
        <v>53131609</v>
      </c>
      <c r="WHH1795" s="62">
        <v>53131609</v>
      </c>
      <c r="WHI1795" s="62">
        <v>53131609</v>
      </c>
      <c r="WHJ1795" s="62">
        <v>53131609</v>
      </c>
      <c r="WHK1795" s="62">
        <v>53131609</v>
      </c>
      <c r="WHL1795" s="62">
        <v>53131609</v>
      </c>
      <c r="WHM1795" s="62">
        <v>53131609</v>
      </c>
      <c r="WHN1795" s="62">
        <v>53131609</v>
      </c>
      <c r="WHO1795" s="62">
        <v>53131609</v>
      </c>
      <c r="WHP1795" s="62">
        <v>53131609</v>
      </c>
      <c r="WHQ1795" s="62">
        <v>53131609</v>
      </c>
      <c r="WHR1795" s="62">
        <v>53131609</v>
      </c>
      <c r="WHS1795" s="62">
        <v>53131609</v>
      </c>
      <c r="WHT1795" s="62">
        <v>53131609</v>
      </c>
      <c r="WHU1795" s="62">
        <v>53131609</v>
      </c>
      <c r="WHV1795" s="62">
        <v>53131609</v>
      </c>
      <c r="WHW1795" s="62">
        <v>53131609</v>
      </c>
      <c r="WHX1795" s="62">
        <v>53131609</v>
      </c>
      <c r="WHY1795" s="62">
        <v>53131609</v>
      </c>
      <c r="WHZ1795" s="62">
        <v>53131609</v>
      </c>
      <c r="WIA1795" s="62">
        <v>53131609</v>
      </c>
      <c r="WIB1795" s="62">
        <v>53131609</v>
      </c>
      <c r="WIC1795" s="62">
        <v>53131609</v>
      </c>
      <c r="WID1795" s="62">
        <v>53131609</v>
      </c>
      <c r="WIE1795" s="62">
        <v>53131609</v>
      </c>
      <c r="WIF1795" s="62">
        <v>53131609</v>
      </c>
      <c r="WIG1795" s="62">
        <v>53131609</v>
      </c>
      <c r="WIH1795" s="62">
        <v>53131609</v>
      </c>
      <c r="WII1795" s="62">
        <v>53131609</v>
      </c>
      <c r="WIJ1795" s="62">
        <v>53131609</v>
      </c>
      <c r="WIK1795" s="62">
        <v>53131609</v>
      </c>
      <c r="WIL1795" s="62">
        <v>53131609</v>
      </c>
      <c r="WIM1795" s="62">
        <v>53131609</v>
      </c>
      <c r="WIN1795" s="62">
        <v>53131609</v>
      </c>
      <c r="WIO1795" s="62">
        <v>53131609</v>
      </c>
      <c r="WIP1795" s="62">
        <v>53131609</v>
      </c>
      <c r="WIQ1795" s="62">
        <v>53131609</v>
      </c>
      <c r="WIR1795" s="62">
        <v>53131609</v>
      </c>
      <c r="WIS1795" s="62">
        <v>53131609</v>
      </c>
      <c r="WIT1795" s="62">
        <v>53131609</v>
      </c>
      <c r="WIU1795" s="62">
        <v>53131609</v>
      </c>
      <c r="WIV1795" s="62">
        <v>53131609</v>
      </c>
      <c r="WIW1795" s="62">
        <v>53131609</v>
      </c>
      <c r="WIX1795" s="62">
        <v>53131609</v>
      </c>
      <c r="WIY1795" s="62">
        <v>53131609</v>
      </c>
      <c r="WIZ1795" s="62">
        <v>53131609</v>
      </c>
      <c r="WJA1795" s="62">
        <v>53131609</v>
      </c>
      <c r="WJB1795" s="62">
        <v>53131609</v>
      </c>
      <c r="WJC1795" s="62">
        <v>53131609</v>
      </c>
      <c r="WJD1795" s="62">
        <v>53131609</v>
      </c>
      <c r="WJE1795" s="62">
        <v>53131609</v>
      </c>
      <c r="WJF1795" s="62">
        <v>53131609</v>
      </c>
      <c r="WJG1795" s="62">
        <v>53131609</v>
      </c>
      <c r="WJH1795" s="62">
        <v>53131609</v>
      </c>
      <c r="WJI1795" s="62">
        <v>53131609</v>
      </c>
      <c r="WJJ1795" s="62">
        <v>53131609</v>
      </c>
      <c r="WJK1795" s="62">
        <v>53131609</v>
      </c>
      <c r="WJL1795" s="62">
        <v>53131609</v>
      </c>
      <c r="WJM1795" s="62">
        <v>53131609</v>
      </c>
      <c r="WJN1795" s="62">
        <v>53131609</v>
      </c>
      <c r="WJO1795" s="62">
        <v>53131609</v>
      </c>
      <c r="WJP1795" s="62">
        <v>53131609</v>
      </c>
      <c r="WJQ1795" s="62">
        <v>53131609</v>
      </c>
      <c r="WJR1795" s="62">
        <v>53131609</v>
      </c>
      <c r="WJS1795" s="62">
        <v>53131609</v>
      </c>
      <c r="WJT1795" s="62">
        <v>53131609</v>
      </c>
      <c r="WJU1795" s="62">
        <v>53131609</v>
      </c>
      <c r="WJV1795" s="62">
        <v>53131609</v>
      </c>
      <c r="WJW1795" s="62">
        <v>53131609</v>
      </c>
      <c r="WJX1795" s="62">
        <v>53131609</v>
      </c>
      <c r="WJY1795" s="62">
        <v>53131609</v>
      </c>
      <c r="WJZ1795" s="62">
        <v>53131609</v>
      </c>
      <c r="WKA1795" s="62">
        <v>53131609</v>
      </c>
      <c r="WKB1795" s="62">
        <v>53131609</v>
      </c>
      <c r="WKC1795" s="62">
        <v>53131609</v>
      </c>
      <c r="WKD1795" s="62">
        <v>53131609</v>
      </c>
      <c r="WKE1795" s="62">
        <v>53131609</v>
      </c>
      <c r="WKF1795" s="62">
        <v>53131609</v>
      </c>
      <c r="WKG1795" s="62">
        <v>53131609</v>
      </c>
      <c r="WKH1795" s="62">
        <v>53131609</v>
      </c>
      <c r="WKI1795" s="62">
        <v>53131609</v>
      </c>
      <c r="WKJ1795" s="62">
        <v>53131609</v>
      </c>
      <c r="WKK1795" s="62">
        <v>53131609</v>
      </c>
      <c r="WKL1795" s="62">
        <v>53131609</v>
      </c>
      <c r="WKM1795" s="62">
        <v>53131609</v>
      </c>
      <c r="WKN1795" s="62">
        <v>53131609</v>
      </c>
      <c r="WKO1795" s="62">
        <v>53131609</v>
      </c>
      <c r="WKP1795" s="62">
        <v>53131609</v>
      </c>
      <c r="WKQ1795" s="62">
        <v>53131609</v>
      </c>
      <c r="WKR1795" s="62">
        <v>53131609</v>
      </c>
      <c r="WKS1795" s="62">
        <v>53131609</v>
      </c>
      <c r="WKT1795" s="62">
        <v>53131609</v>
      </c>
      <c r="WKU1795" s="62">
        <v>53131609</v>
      </c>
      <c r="WKV1795" s="62">
        <v>53131609</v>
      </c>
      <c r="WKW1795" s="62">
        <v>53131609</v>
      </c>
      <c r="WKX1795" s="62">
        <v>53131609</v>
      </c>
      <c r="WKY1795" s="62">
        <v>53131609</v>
      </c>
      <c r="WKZ1795" s="62">
        <v>53131609</v>
      </c>
      <c r="WLA1795" s="62">
        <v>53131609</v>
      </c>
      <c r="WLB1795" s="62">
        <v>53131609</v>
      </c>
      <c r="WLC1795" s="62">
        <v>53131609</v>
      </c>
      <c r="WLD1795" s="62">
        <v>53131609</v>
      </c>
      <c r="WLE1795" s="62">
        <v>53131609</v>
      </c>
      <c r="WLF1795" s="62">
        <v>53131609</v>
      </c>
      <c r="WLG1795" s="62">
        <v>53131609</v>
      </c>
      <c r="WLH1795" s="62">
        <v>53131609</v>
      </c>
      <c r="WLI1795" s="62">
        <v>53131609</v>
      </c>
      <c r="WLJ1795" s="62">
        <v>53131609</v>
      </c>
      <c r="WLK1795" s="62">
        <v>53131609</v>
      </c>
      <c r="WLL1795" s="62">
        <v>53131609</v>
      </c>
      <c r="WLM1795" s="62">
        <v>53131609</v>
      </c>
      <c r="WLN1795" s="62">
        <v>53131609</v>
      </c>
      <c r="WLO1795" s="62">
        <v>53131609</v>
      </c>
      <c r="WLP1795" s="62">
        <v>53131609</v>
      </c>
      <c r="WLQ1795" s="62">
        <v>53131609</v>
      </c>
      <c r="WLR1795" s="62">
        <v>53131609</v>
      </c>
      <c r="WLS1795" s="62">
        <v>53131609</v>
      </c>
      <c r="WLT1795" s="62">
        <v>53131609</v>
      </c>
      <c r="WLU1795" s="62">
        <v>53131609</v>
      </c>
      <c r="WLV1795" s="62">
        <v>53131609</v>
      </c>
      <c r="WLW1795" s="62">
        <v>53131609</v>
      </c>
      <c r="WLX1795" s="62">
        <v>53131609</v>
      </c>
      <c r="WLY1795" s="62">
        <v>53131609</v>
      </c>
      <c r="WLZ1795" s="62">
        <v>53131609</v>
      </c>
      <c r="WMA1795" s="62">
        <v>53131609</v>
      </c>
      <c r="WMB1795" s="62">
        <v>53131609</v>
      </c>
      <c r="WMC1795" s="62">
        <v>53131609</v>
      </c>
      <c r="WMD1795" s="62">
        <v>53131609</v>
      </c>
      <c r="WME1795" s="62">
        <v>53131609</v>
      </c>
      <c r="WMF1795" s="62">
        <v>53131609</v>
      </c>
      <c r="WMG1795" s="62">
        <v>53131609</v>
      </c>
      <c r="WMH1795" s="62">
        <v>53131609</v>
      </c>
      <c r="WMI1795" s="62">
        <v>53131609</v>
      </c>
      <c r="WMJ1795" s="62">
        <v>53131609</v>
      </c>
      <c r="WMK1795" s="62">
        <v>53131609</v>
      </c>
      <c r="WML1795" s="62">
        <v>53131609</v>
      </c>
      <c r="WMM1795" s="62">
        <v>53131609</v>
      </c>
      <c r="WMN1795" s="62">
        <v>53131609</v>
      </c>
      <c r="WMO1795" s="62">
        <v>53131609</v>
      </c>
      <c r="WMP1795" s="62">
        <v>53131609</v>
      </c>
      <c r="WMQ1795" s="62">
        <v>53131609</v>
      </c>
      <c r="WMR1795" s="62">
        <v>53131609</v>
      </c>
      <c r="WMS1795" s="62">
        <v>53131609</v>
      </c>
      <c r="WMT1795" s="62">
        <v>53131609</v>
      </c>
      <c r="WMU1795" s="62">
        <v>53131609</v>
      </c>
      <c r="WMV1795" s="62">
        <v>53131609</v>
      </c>
      <c r="WMW1795" s="62">
        <v>53131609</v>
      </c>
      <c r="WMX1795" s="62">
        <v>53131609</v>
      </c>
      <c r="WMY1795" s="62">
        <v>53131609</v>
      </c>
      <c r="WMZ1795" s="62">
        <v>53131609</v>
      </c>
      <c r="WNA1795" s="62">
        <v>53131609</v>
      </c>
      <c r="WNB1795" s="62">
        <v>53131609</v>
      </c>
      <c r="WNC1795" s="62">
        <v>53131609</v>
      </c>
      <c r="WND1795" s="62">
        <v>53131609</v>
      </c>
      <c r="WNE1795" s="62">
        <v>53131609</v>
      </c>
      <c r="WNF1795" s="62">
        <v>53131609</v>
      </c>
      <c r="WNG1795" s="62">
        <v>53131609</v>
      </c>
      <c r="WNH1795" s="62">
        <v>53131609</v>
      </c>
      <c r="WNI1795" s="62">
        <v>53131609</v>
      </c>
      <c r="WNJ1795" s="62">
        <v>53131609</v>
      </c>
      <c r="WNK1795" s="62">
        <v>53131609</v>
      </c>
      <c r="WNL1795" s="62">
        <v>53131609</v>
      </c>
      <c r="WNM1795" s="62">
        <v>53131609</v>
      </c>
      <c r="WNN1795" s="62">
        <v>53131609</v>
      </c>
      <c r="WNO1795" s="62">
        <v>53131609</v>
      </c>
      <c r="WNP1795" s="62">
        <v>53131609</v>
      </c>
      <c r="WNQ1795" s="62">
        <v>53131609</v>
      </c>
      <c r="WNR1795" s="62">
        <v>53131609</v>
      </c>
      <c r="WNS1795" s="62">
        <v>53131609</v>
      </c>
      <c r="WNT1795" s="62">
        <v>53131609</v>
      </c>
      <c r="WNU1795" s="62">
        <v>53131609</v>
      </c>
      <c r="WNV1795" s="62">
        <v>53131609</v>
      </c>
      <c r="WNW1795" s="62">
        <v>53131609</v>
      </c>
      <c r="WNX1795" s="62">
        <v>53131609</v>
      </c>
      <c r="WNY1795" s="62">
        <v>53131609</v>
      </c>
      <c r="WNZ1795" s="62">
        <v>53131609</v>
      </c>
      <c r="WOA1795" s="62">
        <v>53131609</v>
      </c>
      <c r="WOB1795" s="62">
        <v>53131609</v>
      </c>
      <c r="WOC1795" s="62">
        <v>53131609</v>
      </c>
      <c r="WOD1795" s="62">
        <v>53131609</v>
      </c>
      <c r="WOE1795" s="62">
        <v>53131609</v>
      </c>
      <c r="WOF1795" s="62">
        <v>53131609</v>
      </c>
      <c r="WOG1795" s="62">
        <v>53131609</v>
      </c>
      <c r="WOH1795" s="62">
        <v>53131609</v>
      </c>
      <c r="WOI1795" s="62">
        <v>53131609</v>
      </c>
      <c r="WOJ1795" s="62">
        <v>53131609</v>
      </c>
      <c r="WOK1795" s="62">
        <v>53131609</v>
      </c>
      <c r="WOL1795" s="62">
        <v>53131609</v>
      </c>
      <c r="WOM1795" s="62">
        <v>53131609</v>
      </c>
      <c r="WON1795" s="62">
        <v>53131609</v>
      </c>
      <c r="WOO1795" s="62">
        <v>53131609</v>
      </c>
      <c r="WOP1795" s="62">
        <v>53131609</v>
      </c>
      <c r="WOQ1795" s="62">
        <v>53131609</v>
      </c>
      <c r="WOR1795" s="62">
        <v>53131609</v>
      </c>
      <c r="WOS1795" s="62">
        <v>53131609</v>
      </c>
      <c r="WOT1795" s="62">
        <v>53131609</v>
      </c>
      <c r="WOU1795" s="62">
        <v>53131609</v>
      </c>
      <c r="WOV1795" s="62">
        <v>53131609</v>
      </c>
      <c r="WOW1795" s="62">
        <v>53131609</v>
      </c>
      <c r="WOX1795" s="62">
        <v>53131609</v>
      </c>
      <c r="WOY1795" s="62">
        <v>53131609</v>
      </c>
      <c r="WOZ1795" s="62">
        <v>53131609</v>
      </c>
      <c r="WPA1795" s="62">
        <v>53131609</v>
      </c>
      <c r="WPB1795" s="62">
        <v>53131609</v>
      </c>
      <c r="WPC1795" s="62">
        <v>53131609</v>
      </c>
      <c r="WPD1795" s="62">
        <v>53131609</v>
      </c>
      <c r="WPE1795" s="62">
        <v>53131609</v>
      </c>
      <c r="WPF1795" s="62">
        <v>53131609</v>
      </c>
      <c r="WPG1795" s="62">
        <v>53131609</v>
      </c>
      <c r="WPH1795" s="62">
        <v>53131609</v>
      </c>
      <c r="WPI1795" s="62">
        <v>53131609</v>
      </c>
      <c r="WPJ1795" s="62">
        <v>53131609</v>
      </c>
      <c r="WPK1795" s="62">
        <v>53131609</v>
      </c>
      <c r="WPL1795" s="62">
        <v>53131609</v>
      </c>
      <c r="WPM1795" s="62">
        <v>53131609</v>
      </c>
      <c r="WPN1795" s="62">
        <v>53131609</v>
      </c>
      <c r="WPO1795" s="62">
        <v>53131609</v>
      </c>
      <c r="WPP1795" s="62">
        <v>53131609</v>
      </c>
      <c r="WPQ1795" s="62">
        <v>53131609</v>
      </c>
      <c r="WPR1795" s="62">
        <v>53131609</v>
      </c>
      <c r="WPS1795" s="62">
        <v>53131609</v>
      </c>
      <c r="WPT1795" s="62">
        <v>53131609</v>
      </c>
      <c r="WPU1795" s="62">
        <v>53131609</v>
      </c>
      <c r="WPV1795" s="62">
        <v>53131609</v>
      </c>
      <c r="WPW1795" s="62">
        <v>53131609</v>
      </c>
      <c r="WPX1795" s="62">
        <v>53131609</v>
      </c>
      <c r="WPY1795" s="62">
        <v>53131609</v>
      </c>
      <c r="WPZ1795" s="62">
        <v>53131609</v>
      </c>
      <c r="WQA1795" s="62">
        <v>53131609</v>
      </c>
      <c r="WQB1795" s="62">
        <v>53131609</v>
      </c>
      <c r="WQC1795" s="62">
        <v>53131609</v>
      </c>
      <c r="WQD1795" s="62">
        <v>53131609</v>
      </c>
      <c r="WQE1795" s="62">
        <v>53131609</v>
      </c>
      <c r="WQF1795" s="62">
        <v>53131609</v>
      </c>
      <c r="WQG1795" s="62">
        <v>53131609</v>
      </c>
      <c r="WQH1795" s="62">
        <v>53131609</v>
      </c>
      <c r="WQI1795" s="62">
        <v>53131609</v>
      </c>
      <c r="WQJ1795" s="62">
        <v>53131609</v>
      </c>
      <c r="WQK1795" s="62">
        <v>53131609</v>
      </c>
      <c r="WQL1795" s="62">
        <v>53131609</v>
      </c>
      <c r="WQM1795" s="62">
        <v>53131609</v>
      </c>
      <c r="WQN1795" s="62">
        <v>53131609</v>
      </c>
      <c r="WQO1795" s="62">
        <v>53131609</v>
      </c>
      <c r="WQP1795" s="62">
        <v>53131609</v>
      </c>
      <c r="WQQ1795" s="62">
        <v>53131609</v>
      </c>
      <c r="WQR1795" s="62">
        <v>53131609</v>
      </c>
      <c r="WQS1795" s="62">
        <v>53131609</v>
      </c>
      <c r="WQT1795" s="62">
        <v>53131609</v>
      </c>
      <c r="WQU1795" s="62">
        <v>53131609</v>
      </c>
      <c r="WQV1795" s="62">
        <v>53131609</v>
      </c>
      <c r="WQW1795" s="62">
        <v>53131609</v>
      </c>
      <c r="WQX1795" s="62">
        <v>53131609</v>
      </c>
      <c r="WQY1795" s="62">
        <v>53131609</v>
      </c>
      <c r="WQZ1795" s="62">
        <v>53131609</v>
      </c>
      <c r="WRA1795" s="62">
        <v>53131609</v>
      </c>
      <c r="WRB1795" s="62">
        <v>53131609</v>
      </c>
      <c r="WRC1795" s="62">
        <v>53131609</v>
      </c>
      <c r="WRD1795" s="62">
        <v>53131609</v>
      </c>
      <c r="WRE1795" s="62">
        <v>53131609</v>
      </c>
      <c r="WRF1795" s="62">
        <v>53131609</v>
      </c>
      <c r="WRG1795" s="62">
        <v>53131609</v>
      </c>
      <c r="WRH1795" s="62">
        <v>53131609</v>
      </c>
      <c r="WRI1795" s="62">
        <v>53131609</v>
      </c>
      <c r="WRJ1795" s="62">
        <v>53131609</v>
      </c>
      <c r="WRK1795" s="62">
        <v>53131609</v>
      </c>
      <c r="WRL1795" s="62">
        <v>53131609</v>
      </c>
      <c r="WRM1795" s="62">
        <v>53131609</v>
      </c>
      <c r="WRN1795" s="62">
        <v>53131609</v>
      </c>
      <c r="WRO1795" s="62">
        <v>53131609</v>
      </c>
      <c r="WRP1795" s="62">
        <v>53131609</v>
      </c>
      <c r="WRQ1795" s="62">
        <v>53131609</v>
      </c>
      <c r="WRR1795" s="62">
        <v>53131609</v>
      </c>
      <c r="WRS1795" s="62">
        <v>53131609</v>
      </c>
      <c r="WRT1795" s="62">
        <v>53131609</v>
      </c>
      <c r="WRU1795" s="62">
        <v>53131609</v>
      </c>
      <c r="WRV1795" s="62">
        <v>53131609</v>
      </c>
      <c r="WRW1795" s="62">
        <v>53131609</v>
      </c>
      <c r="WRX1795" s="62">
        <v>53131609</v>
      </c>
      <c r="WRY1795" s="62">
        <v>53131609</v>
      </c>
      <c r="WRZ1795" s="62">
        <v>53131609</v>
      </c>
      <c r="WSA1795" s="62">
        <v>53131609</v>
      </c>
      <c r="WSB1795" s="62">
        <v>53131609</v>
      </c>
      <c r="WSC1795" s="62">
        <v>53131609</v>
      </c>
      <c r="WSD1795" s="62">
        <v>53131609</v>
      </c>
      <c r="WSE1795" s="62">
        <v>53131609</v>
      </c>
      <c r="WSF1795" s="62">
        <v>53131609</v>
      </c>
      <c r="WSG1795" s="62">
        <v>53131609</v>
      </c>
      <c r="WSH1795" s="62">
        <v>53131609</v>
      </c>
      <c r="WSI1795" s="62">
        <v>53131609</v>
      </c>
      <c r="WSJ1795" s="62">
        <v>53131609</v>
      </c>
      <c r="WSK1795" s="62">
        <v>53131609</v>
      </c>
      <c r="WSL1795" s="62">
        <v>53131609</v>
      </c>
      <c r="WSM1795" s="62">
        <v>53131609</v>
      </c>
      <c r="WSN1795" s="62">
        <v>53131609</v>
      </c>
      <c r="WSO1795" s="62">
        <v>53131609</v>
      </c>
      <c r="WSP1795" s="62">
        <v>53131609</v>
      </c>
      <c r="WSQ1795" s="62">
        <v>53131609</v>
      </c>
      <c r="WSR1795" s="62">
        <v>53131609</v>
      </c>
      <c r="WSS1795" s="62">
        <v>53131609</v>
      </c>
      <c r="WST1795" s="62">
        <v>53131609</v>
      </c>
      <c r="WSU1795" s="62">
        <v>53131609</v>
      </c>
      <c r="WSV1795" s="62">
        <v>53131609</v>
      </c>
      <c r="WSW1795" s="62">
        <v>53131609</v>
      </c>
      <c r="WSX1795" s="62">
        <v>53131609</v>
      </c>
      <c r="WSY1795" s="62">
        <v>53131609</v>
      </c>
      <c r="WSZ1795" s="62">
        <v>53131609</v>
      </c>
      <c r="WTA1795" s="62">
        <v>53131609</v>
      </c>
      <c r="WTB1795" s="62">
        <v>53131609</v>
      </c>
      <c r="WTC1795" s="62">
        <v>53131609</v>
      </c>
      <c r="WTD1795" s="62">
        <v>53131609</v>
      </c>
      <c r="WTE1795" s="62">
        <v>53131609</v>
      </c>
      <c r="WTF1795" s="62">
        <v>53131609</v>
      </c>
      <c r="WTG1795" s="62">
        <v>53131609</v>
      </c>
      <c r="WTH1795" s="62">
        <v>53131609</v>
      </c>
      <c r="WTI1795" s="62">
        <v>53131609</v>
      </c>
      <c r="WTJ1795" s="62">
        <v>53131609</v>
      </c>
      <c r="WTK1795" s="62">
        <v>53131609</v>
      </c>
      <c r="WTL1795" s="62">
        <v>53131609</v>
      </c>
      <c r="WTM1795" s="62">
        <v>53131609</v>
      </c>
      <c r="WTN1795" s="62">
        <v>53131609</v>
      </c>
      <c r="WTO1795" s="62">
        <v>53131609</v>
      </c>
      <c r="WTP1795" s="62">
        <v>53131609</v>
      </c>
      <c r="WTQ1795" s="62">
        <v>53131609</v>
      </c>
      <c r="WTR1795" s="62">
        <v>53131609</v>
      </c>
      <c r="WTS1795" s="62">
        <v>53131609</v>
      </c>
      <c r="WTT1795" s="62">
        <v>53131609</v>
      </c>
      <c r="WTU1795" s="62">
        <v>53131609</v>
      </c>
      <c r="WTV1795" s="62">
        <v>53131609</v>
      </c>
      <c r="WTW1795" s="62">
        <v>53131609</v>
      </c>
      <c r="WTX1795" s="62">
        <v>53131609</v>
      </c>
      <c r="WTY1795" s="62">
        <v>53131609</v>
      </c>
      <c r="WTZ1795" s="62">
        <v>53131609</v>
      </c>
      <c r="WUA1795" s="62">
        <v>53131609</v>
      </c>
      <c r="WUB1795" s="62">
        <v>53131609</v>
      </c>
      <c r="WUC1795" s="62">
        <v>53131609</v>
      </c>
      <c r="WUD1795" s="62">
        <v>53131609</v>
      </c>
      <c r="WUE1795" s="62">
        <v>53131609</v>
      </c>
      <c r="WUF1795" s="62">
        <v>53131609</v>
      </c>
      <c r="WUG1795" s="62">
        <v>53131609</v>
      </c>
      <c r="WUH1795" s="62">
        <v>53131609</v>
      </c>
      <c r="WUI1795" s="62">
        <v>53131609</v>
      </c>
      <c r="WUJ1795" s="62">
        <v>53131609</v>
      </c>
      <c r="WUK1795" s="62">
        <v>53131609</v>
      </c>
      <c r="WUL1795" s="62">
        <v>53131609</v>
      </c>
      <c r="WUM1795" s="62">
        <v>53131609</v>
      </c>
      <c r="WUN1795" s="62">
        <v>53131609</v>
      </c>
      <c r="WUO1795" s="62">
        <v>53131609</v>
      </c>
      <c r="WUP1795" s="62">
        <v>53131609</v>
      </c>
      <c r="WUQ1795" s="62">
        <v>53131609</v>
      </c>
      <c r="WUR1795" s="62">
        <v>53131609</v>
      </c>
      <c r="WUS1795" s="62">
        <v>53131609</v>
      </c>
      <c r="WUT1795" s="62">
        <v>53131609</v>
      </c>
      <c r="WUU1795" s="62">
        <v>53131609</v>
      </c>
      <c r="WUV1795" s="62">
        <v>53131609</v>
      </c>
      <c r="WUW1795" s="62">
        <v>53131609</v>
      </c>
      <c r="WUX1795" s="62">
        <v>53131609</v>
      </c>
      <c r="WUY1795" s="62">
        <v>53131609</v>
      </c>
      <c r="WUZ1795" s="62">
        <v>53131609</v>
      </c>
      <c r="WVA1795" s="62">
        <v>53131609</v>
      </c>
      <c r="WVB1795" s="62">
        <v>53131609</v>
      </c>
      <c r="WVC1795" s="62">
        <v>53131609</v>
      </c>
      <c r="WVD1795" s="62">
        <v>53131609</v>
      </c>
      <c r="WVE1795" s="62">
        <v>53131609</v>
      </c>
      <c r="WVF1795" s="62">
        <v>53131609</v>
      </c>
      <c r="WVG1795" s="62">
        <v>53131609</v>
      </c>
      <c r="WVH1795" s="62">
        <v>53131609</v>
      </c>
      <c r="WVI1795" s="62">
        <v>53131609</v>
      </c>
      <c r="WVJ1795" s="62">
        <v>53131609</v>
      </c>
      <c r="WVK1795" s="62">
        <v>53131609</v>
      </c>
      <c r="WVL1795" s="62">
        <v>53131609</v>
      </c>
      <c r="WVM1795" s="62">
        <v>53131609</v>
      </c>
      <c r="WVN1795" s="62">
        <v>53131609</v>
      </c>
      <c r="WVO1795" s="62">
        <v>53131609</v>
      </c>
      <c r="WVP1795" s="62">
        <v>53131609</v>
      </c>
      <c r="WVQ1795" s="62">
        <v>53131609</v>
      </c>
      <c r="WVR1795" s="62">
        <v>53131609</v>
      </c>
      <c r="WVS1795" s="62">
        <v>53131609</v>
      </c>
      <c r="WVT1795" s="62">
        <v>53131609</v>
      </c>
      <c r="WVU1795" s="62">
        <v>53131609</v>
      </c>
      <c r="WVV1795" s="62">
        <v>53131609</v>
      </c>
      <c r="WVW1795" s="62">
        <v>53131609</v>
      </c>
      <c r="WVX1795" s="62">
        <v>53131609</v>
      </c>
      <c r="WVY1795" s="62">
        <v>53131609</v>
      </c>
      <c r="WVZ1795" s="62">
        <v>53131609</v>
      </c>
      <c r="WWA1795" s="62">
        <v>53131609</v>
      </c>
      <c r="WWB1795" s="62">
        <v>53131609</v>
      </c>
      <c r="WWC1795" s="62">
        <v>53131609</v>
      </c>
      <c r="WWD1795" s="62">
        <v>53131609</v>
      </c>
      <c r="WWE1795" s="62">
        <v>53131609</v>
      </c>
      <c r="WWF1795" s="62">
        <v>53131609</v>
      </c>
      <c r="WWG1795" s="62">
        <v>53131609</v>
      </c>
      <c r="WWH1795" s="62">
        <v>53131609</v>
      </c>
      <c r="WWI1795" s="62">
        <v>53131609</v>
      </c>
      <c r="WWJ1795" s="62">
        <v>53131609</v>
      </c>
      <c r="WWK1795" s="62">
        <v>53131609</v>
      </c>
      <c r="WWL1795" s="62">
        <v>53131609</v>
      </c>
      <c r="WWM1795" s="62">
        <v>53131609</v>
      </c>
      <c r="WWN1795" s="62">
        <v>53131609</v>
      </c>
      <c r="WWO1795" s="62">
        <v>53131609</v>
      </c>
      <c r="WWP1795" s="62">
        <v>53131609</v>
      </c>
      <c r="WWQ1795" s="62">
        <v>53131609</v>
      </c>
      <c r="WWR1795" s="62">
        <v>53131609</v>
      </c>
      <c r="WWS1795" s="62">
        <v>53131609</v>
      </c>
      <c r="WWT1795" s="62">
        <v>53131609</v>
      </c>
      <c r="WWU1795" s="62">
        <v>53131609</v>
      </c>
      <c r="WWV1795" s="62">
        <v>53131609</v>
      </c>
      <c r="WWW1795" s="62">
        <v>53131609</v>
      </c>
      <c r="WWX1795" s="62">
        <v>53131609</v>
      </c>
      <c r="WWY1795" s="62">
        <v>53131609</v>
      </c>
      <c r="WWZ1795" s="62">
        <v>53131609</v>
      </c>
      <c r="WXA1795" s="62">
        <v>53131609</v>
      </c>
      <c r="WXB1795" s="62">
        <v>53131609</v>
      </c>
      <c r="WXC1795" s="62">
        <v>53131609</v>
      </c>
      <c r="WXD1795" s="62">
        <v>53131609</v>
      </c>
      <c r="WXE1795" s="62">
        <v>53131609</v>
      </c>
      <c r="WXF1795" s="62">
        <v>53131609</v>
      </c>
      <c r="WXG1795" s="62">
        <v>53131609</v>
      </c>
      <c r="WXH1795" s="62">
        <v>53131609</v>
      </c>
      <c r="WXI1795" s="62">
        <v>53131609</v>
      </c>
      <c r="WXJ1795" s="62">
        <v>53131609</v>
      </c>
      <c r="WXK1795" s="62">
        <v>53131609</v>
      </c>
      <c r="WXL1795" s="62">
        <v>53131609</v>
      </c>
      <c r="WXM1795" s="62">
        <v>53131609</v>
      </c>
      <c r="WXN1795" s="62">
        <v>53131609</v>
      </c>
      <c r="WXO1795" s="62">
        <v>53131609</v>
      </c>
      <c r="WXP1795" s="62">
        <v>53131609</v>
      </c>
      <c r="WXQ1795" s="62">
        <v>53131609</v>
      </c>
      <c r="WXR1795" s="62">
        <v>53131609</v>
      </c>
      <c r="WXS1795" s="62">
        <v>53131609</v>
      </c>
      <c r="WXT1795" s="62">
        <v>53131609</v>
      </c>
      <c r="WXU1795" s="62">
        <v>53131609</v>
      </c>
      <c r="WXV1795" s="62">
        <v>53131609</v>
      </c>
      <c r="WXW1795" s="62">
        <v>53131609</v>
      </c>
      <c r="WXX1795" s="62">
        <v>53131609</v>
      </c>
      <c r="WXY1795" s="62">
        <v>53131609</v>
      </c>
      <c r="WXZ1795" s="62">
        <v>53131609</v>
      </c>
      <c r="WYA1795" s="62">
        <v>53131609</v>
      </c>
      <c r="WYB1795" s="62">
        <v>53131609</v>
      </c>
      <c r="WYC1795" s="62">
        <v>53131609</v>
      </c>
      <c r="WYD1795" s="62">
        <v>53131609</v>
      </c>
      <c r="WYE1795" s="62">
        <v>53131609</v>
      </c>
      <c r="WYF1795" s="62">
        <v>53131609</v>
      </c>
      <c r="WYG1795" s="62">
        <v>53131609</v>
      </c>
      <c r="WYH1795" s="62">
        <v>53131609</v>
      </c>
      <c r="WYI1795" s="62">
        <v>53131609</v>
      </c>
      <c r="WYJ1795" s="62">
        <v>53131609</v>
      </c>
      <c r="WYK1795" s="62">
        <v>53131609</v>
      </c>
      <c r="WYL1795" s="62">
        <v>53131609</v>
      </c>
      <c r="WYM1795" s="62">
        <v>53131609</v>
      </c>
      <c r="WYN1795" s="62">
        <v>53131609</v>
      </c>
      <c r="WYO1795" s="62">
        <v>53131609</v>
      </c>
      <c r="WYP1795" s="62">
        <v>53131609</v>
      </c>
      <c r="WYQ1795" s="62">
        <v>53131609</v>
      </c>
      <c r="WYR1795" s="62">
        <v>53131609</v>
      </c>
      <c r="WYS1795" s="62">
        <v>53131609</v>
      </c>
      <c r="WYT1795" s="62">
        <v>53131609</v>
      </c>
      <c r="WYU1795" s="62">
        <v>53131609</v>
      </c>
      <c r="WYV1795" s="62">
        <v>53131609</v>
      </c>
      <c r="WYW1795" s="62">
        <v>53131609</v>
      </c>
      <c r="WYX1795" s="62">
        <v>53131609</v>
      </c>
      <c r="WYY1795" s="62">
        <v>53131609</v>
      </c>
      <c r="WYZ1795" s="62">
        <v>53131609</v>
      </c>
      <c r="WZA1795" s="62">
        <v>53131609</v>
      </c>
      <c r="WZB1795" s="62">
        <v>53131609</v>
      </c>
      <c r="WZC1795" s="62">
        <v>53131609</v>
      </c>
      <c r="WZD1795" s="62">
        <v>53131609</v>
      </c>
      <c r="WZE1795" s="62">
        <v>53131609</v>
      </c>
      <c r="WZF1795" s="62">
        <v>53131609</v>
      </c>
      <c r="WZG1795" s="62">
        <v>53131609</v>
      </c>
      <c r="WZH1795" s="62">
        <v>53131609</v>
      </c>
      <c r="WZI1795" s="62">
        <v>53131609</v>
      </c>
      <c r="WZJ1795" s="62">
        <v>53131609</v>
      </c>
      <c r="WZK1795" s="62">
        <v>53131609</v>
      </c>
      <c r="WZL1795" s="62">
        <v>53131609</v>
      </c>
      <c r="WZM1795" s="62">
        <v>53131609</v>
      </c>
      <c r="WZN1795" s="62">
        <v>53131609</v>
      </c>
      <c r="WZO1795" s="62">
        <v>53131609</v>
      </c>
      <c r="WZP1795" s="62">
        <v>53131609</v>
      </c>
      <c r="WZQ1795" s="62">
        <v>53131609</v>
      </c>
      <c r="WZR1795" s="62">
        <v>53131609</v>
      </c>
      <c r="WZS1795" s="62">
        <v>53131609</v>
      </c>
      <c r="WZT1795" s="62">
        <v>53131609</v>
      </c>
      <c r="WZU1795" s="62">
        <v>53131609</v>
      </c>
      <c r="WZV1795" s="62">
        <v>53131609</v>
      </c>
      <c r="WZW1795" s="62">
        <v>53131609</v>
      </c>
      <c r="WZX1795" s="62">
        <v>53131609</v>
      </c>
      <c r="WZY1795" s="62">
        <v>53131609</v>
      </c>
      <c r="WZZ1795" s="62">
        <v>53131609</v>
      </c>
      <c r="XAA1795" s="62">
        <v>53131609</v>
      </c>
      <c r="XAB1795" s="62">
        <v>53131609</v>
      </c>
      <c r="XAC1795" s="62">
        <v>53131609</v>
      </c>
      <c r="XAD1795" s="62">
        <v>53131609</v>
      </c>
      <c r="XAE1795" s="62">
        <v>53131609</v>
      </c>
      <c r="XAF1795" s="62">
        <v>53131609</v>
      </c>
      <c r="XAG1795" s="62">
        <v>53131609</v>
      </c>
      <c r="XAH1795" s="62">
        <v>53131609</v>
      </c>
      <c r="XAI1795" s="62">
        <v>53131609</v>
      </c>
      <c r="XAJ1795" s="62">
        <v>53131609</v>
      </c>
      <c r="XAK1795" s="62">
        <v>53131609</v>
      </c>
      <c r="XAL1795" s="62">
        <v>53131609</v>
      </c>
      <c r="XAM1795" s="62">
        <v>53131609</v>
      </c>
      <c r="XAN1795" s="62">
        <v>53131609</v>
      </c>
      <c r="XAO1795" s="62">
        <v>53131609</v>
      </c>
      <c r="XAP1795" s="62">
        <v>53131609</v>
      </c>
      <c r="XAQ1795" s="62">
        <v>53131609</v>
      </c>
      <c r="XAR1795" s="62">
        <v>53131609</v>
      </c>
      <c r="XAS1795" s="62">
        <v>53131609</v>
      </c>
      <c r="XAT1795" s="62">
        <v>53131609</v>
      </c>
      <c r="XAU1795" s="62">
        <v>53131609</v>
      </c>
      <c r="XAV1795" s="62">
        <v>53131609</v>
      </c>
      <c r="XAW1795" s="62">
        <v>53131609</v>
      </c>
      <c r="XAX1795" s="62">
        <v>53131609</v>
      </c>
      <c r="XAY1795" s="62">
        <v>53131609</v>
      </c>
      <c r="XAZ1795" s="62">
        <v>53131609</v>
      </c>
      <c r="XBA1795" s="62">
        <v>53131609</v>
      </c>
      <c r="XBB1795" s="62">
        <v>53131609</v>
      </c>
      <c r="XBC1795" s="62">
        <v>53131609</v>
      </c>
      <c r="XBD1795" s="62">
        <v>53131609</v>
      </c>
      <c r="XBE1795" s="62">
        <v>53131609</v>
      </c>
      <c r="XBF1795" s="62">
        <v>53131609</v>
      </c>
      <c r="XBG1795" s="62">
        <v>53131609</v>
      </c>
      <c r="XBH1795" s="62">
        <v>53131609</v>
      </c>
      <c r="XBI1795" s="62">
        <v>53131609</v>
      </c>
      <c r="XBJ1795" s="62">
        <v>53131609</v>
      </c>
      <c r="XBK1795" s="62">
        <v>53131609</v>
      </c>
      <c r="XBL1795" s="62">
        <v>53131609</v>
      </c>
      <c r="XBM1795" s="62">
        <v>53131609</v>
      </c>
      <c r="XBN1795" s="62">
        <v>53131609</v>
      </c>
      <c r="XBO1795" s="62">
        <v>53131609</v>
      </c>
      <c r="XBP1795" s="62">
        <v>53131609</v>
      </c>
      <c r="XBQ1795" s="62">
        <v>53131609</v>
      </c>
      <c r="XBR1795" s="62">
        <v>53131609</v>
      </c>
      <c r="XBS1795" s="62">
        <v>53131609</v>
      </c>
      <c r="XBT1795" s="62">
        <v>53131609</v>
      </c>
      <c r="XBU1795" s="62">
        <v>53131609</v>
      </c>
      <c r="XBV1795" s="62">
        <v>53131609</v>
      </c>
      <c r="XBW1795" s="62">
        <v>53131609</v>
      </c>
      <c r="XBX1795" s="62">
        <v>53131609</v>
      </c>
      <c r="XBY1795" s="62">
        <v>53131609</v>
      </c>
      <c r="XBZ1795" s="62">
        <v>53131609</v>
      </c>
      <c r="XCA1795" s="62">
        <v>53131609</v>
      </c>
      <c r="XCB1795" s="62">
        <v>53131609</v>
      </c>
      <c r="XCC1795" s="62">
        <v>53131609</v>
      </c>
      <c r="XCD1795" s="62">
        <v>53131609</v>
      </c>
      <c r="XCE1795" s="62">
        <v>53131609</v>
      </c>
      <c r="XCF1795" s="62">
        <v>53131609</v>
      </c>
      <c r="XCG1795" s="62">
        <v>53131609</v>
      </c>
      <c r="XCH1795" s="62">
        <v>53131609</v>
      </c>
      <c r="XCI1795" s="62">
        <v>53131609</v>
      </c>
      <c r="XCJ1795" s="62">
        <v>53131609</v>
      </c>
      <c r="XCK1795" s="62">
        <v>53131609</v>
      </c>
      <c r="XCL1795" s="62">
        <v>53131609</v>
      </c>
      <c r="XCM1795" s="62">
        <v>53131609</v>
      </c>
      <c r="XCN1795" s="62">
        <v>53131609</v>
      </c>
      <c r="XCO1795" s="62">
        <v>53131609</v>
      </c>
      <c r="XCP1795" s="62">
        <v>53131609</v>
      </c>
      <c r="XCQ1795" s="62">
        <v>53131609</v>
      </c>
      <c r="XCR1795" s="62">
        <v>53131609</v>
      </c>
      <c r="XCS1795" s="62">
        <v>53131609</v>
      </c>
      <c r="XCT1795" s="62">
        <v>53131609</v>
      </c>
      <c r="XCU1795" s="62">
        <v>53131609</v>
      </c>
      <c r="XCV1795" s="62">
        <v>53131609</v>
      </c>
      <c r="XCW1795" s="62">
        <v>53131609</v>
      </c>
      <c r="XCX1795" s="62">
        <v>53131609</v>
      </c>
      <c r="XCY1795" s="62">
        <v>53131609</v>
      </c>
      <c r="XCZ1795" s="62">
        <v>53131609</v>
      </c>
      <c r="XDA1795" s="62">
        <v>53131609</v>
      </c>
      <c r="XDB1795" s="62">
        <v>53131609</v>
      </c>
      <c r="XDC1795" s="62">
        <v>53131609</v>
      </c>
      <c r="XDD1795" s="62">
        <v>53131609</v>
      </c>
      <c r="XDE1795" s="62">
        <v>53131609</v>
      </c>
      <c r="XDF1795" s="62">
        <v>53131609</v>
      </c>
      <c r="XDG1795" s="62">
        <v>53131609</v>
      </c>
      <c r="XDH1795" s="62">
        <v>53131609</v>
      </c>
      <c r="XDI1795" s="62">
        <v>53131609</v>
      </c>
      <c r="XDJ1795" s="62">
        <v>53131609</v>
      </c>
      <c r="XDK1795" s="62">
        <v>53131609</v>
      </c>
      <c r="XDL1795" s="62">
        <v>53131609</v>
      </c>
      <c r="XDM1795" s="62">
        <v>53131609</v>
      </c>
      <c r="XDN1795" s="62">
        <v>53131609</v>
      </c>
      <c r="XDO1795" s="62">
        <v>53131609</v>
      </c>
      <c r="XDP1795" s="62">
        <v>53131609</v>
      </c>
      <c r="XDQ1795" s="62">
        <v>53131609</v>
      </c>
      <c r="XDR1795" s="62">
        <v>53131609</v>
      </c>
      <c r="XDS1795" s="62">
        <v>53131609</v>
      </c>
      <c r="XDT1795" s="62">
        <v>53131609</v>
      </c>
      <c r="XDU1795" s="62">
        <v>53131609</v>
      </c>
      <c r="XDV1795" s="62">
        <v>53131609</v>
      </c>
      <c r="XDW1795" s="62">
        <v>53131609</v>
      </c>
      <c r="XDX1795" s="62">
        <v>53131609</v>
      </c>
      <c r="XDY1795" s="62">
        <v>53131609</v>
      </c>
      <c r="XDZ1795" s="62">
        <v>53131609</v>
      </c>
      <c r="XEA1795" s="62">
        <v>53131609</v>
      </c>
      <c r="XEB1795" s="62">
        <v>53131609</v>
      </c>
      <c r="XEC1795" s="62">
        <v>53131609</v>
      </c>
      <c r="XED1795" s="62">
        <v>53131609</v>
      </c>
      <c r="XEE1795" s="62">
        <v>53131609</v>
      </c>
      <c r="XEF1795" s="62">
        <v>53131609</v>
      </c>
      <c r="XEG1795" s="62">
        <v>53131609</v>
      </c>
      <c r="XEH1795" s="62">
        <v>53131609</v>
      </c>
      <c r="XEI1795" s="62">
        <v>53131609</v>
      </c>
      <c r="XEJ1795" s="62">
        <v>53131609</v>
      </c>
      <c r="XEK1795" s="62">
        <v>53131609</v>
      </c>
      <c r="XEL1795" s="62">
        <v>53131609</v>
      </c>
      <c r="XEM1795" s="62">
        <v>53131609</v>
      </c>
      <c r="XEN1795" s="62">
        <v>53131609</v>
      </c>
      <c r="XEO1795" s="62">
        <v>53131609</v>
      </c>
      <c r="XEP1795" s="62">
        <v>53131609</v>
      </c>
      <c r="XEQ1795" s="62">
        <v>53131609</v>
      </c>
      <c r="XER1795" s="62">
        <v>53131609</v>
      </c>
      <c r="XES1795" s="62">
        <v>53131609</v>
      </c>
      <c r="XET1795" s="62">
        <v>53131609</v>
      </c>
      <c r="XEU1795" s="62">
        <v>53131609</v>
      </c>
      <c r="XEV1795" s="62">
        <v>53131609</v>
      </c>
      <c r="XEW1795" s="62">
        <v>53131609</v>
      </c>
      <c r="XEX1795" s="62">
        <v>53131609</v>
      </c>
      <c r="XEY1795" s="62">
        <v>53131609</v>
      </c>
      <c r="XEZ1795" s="62">
        <v>53131609</v>
      </c>
      <c r="XFA1795" s="62">
        <v>53131609</v>
      </c>
      <c r="XFB1795" s="62">
        <v>53131609</v>
      </c>
      <c r="XFC1795" s="62">
        <v>53131609</v>
      </c>
      <c r="XFD1795" s="62">
        <v>53131609</v>
      </c>
    </row>
    <row r="1796" spans="1:16384" ht="14.1" customHeight="1" x14ac:dyDescent="0.25">
      <c r="A1796" s="97">
        <v>14111519</v>
      </c>
      <c r="B1796" s="101" t="s">
        <v>19114</v>
      </c>
      <c r="C1796" s="81" t="s">
        <v>1471</v>
      </c>
      <c r="D1796" s="81">
        <v>50</v>
      </c>
      <c r="E1796" s="91">
        <v>70</v>
      </c>
      <c r="F1796" s="92">
        <f t="shared" ca="1" si="46"/>
        <v>3500</v>
      </c>
    </row>
    <row r="1797" spans="1:16384" ht="14.1" customHeight="1" x14ac:dyDescent="0.25">
      <c r="A1797" s="97">
        <v>14111519</v>
      </c>
      <c r="B1797" s="101" t="s">
        <v>19115</v>
      </c>
      <c r="C1797" s="81" t="s">
        <v>1471</v>
      </c>
      <c r="D1797" s="81">
        <v>50</v>
      </c>
      <c r="E1797" s="91">
        <v>70</v>
      </c>
      <c r="F1797" s="92">
        <f t="shared" ca="1" si="46"/>
        <v>3500</v>
      </c>
    </row>
    <row r="1798" spans="1:16384" ht="14.1" customHeight="1" x14ac:dyDescent="0.25">
      <c r="A1798" s="97">
        <v>14111519</v>
      </c>
      <c r="B1798" s="101" t="s">
        <v>19116</v>
      </c>
      <c r="C1798" s="81" t="s">
        <v>1471</v>
      </c>
      <c r="D1798" s="81">
        <v>50</v>
      </c>
      <c r="E1798" s="91">
        <v>250</v>
      </c>
      <c r="F1798" s="92">
        <f t="shared" ca="1" si="46"/>
        <v>12500</v>
      </c>
    </row>
    <row r="1799" spans="1:16384" ht="14.1" customHeight="1" x14ac:dyDescent="0.25">
      <c r="A1799" s="97">
        <v>14111519</v>
      </c>
      <c r="B1799" s="101" t="s">
        <v>19117</v>
      </c>
      <c r="C1799" s="81" t="s">
        <v>1471</v>
      </c>
      <c r="D1799" s="81">
        <v>50</v>
      </c>
      <c r="E1799" s="91">
        <v>120</v>
      </c>
      <c r="F1799" s="92">
        <f t="shared" ca="1" si="46"/>
        <v>6000</v>
      </c>
    </row>
    <row r="1800" spans="1:16384" ht="14.1" customHeight="1" x14ac:dyDescent="0.25">
      <c r="A1800" s="97">
        <v>14111519</v>
      </c>
      <c r="B1800" s="101" t="s">
        <v>19118</v>
      </c>
      <c r="C1800" s="81" t="s">
        <v>1471</v>
      </c>
      <c r="D1800" s="81">
        <v>50</v>
      </c>
      <c r="E1800" s="91">
        <v>150</v>
      </c>
      <c r="F1800" s="92">
        <f t="shared" ca="1" si="46"/>
        <v>7500</v>
      </c>
    </row>
    <row r="1801" spans="1:16384" ht="14.1" customHeight="1" x14ac:dyDescent="0.25">
      <c r="A1801" s="97">
        <v>14111519</v>
      </c>
      <c r="B1801" s="101" t="s">
        <v>19119</v>
      </c>
      <c r="C1801" s="81" t="s">
        <v>1471</v>
      </c>
      <c r="D1801" s="81">
        <v>50</v>
      </c>
      <c r="E1801" s="91">
        <v>95</v>
      </c>
      <c r="F1801" s="92">
        <f t="shared" ca="1" si="46"/>
        <v>4750</v>
      </c>
    </row>
    <row r="1802" spans="1:16384" ht="14.1" customHeight="1" x14ac:dyDescent="0.25">
      <c r="A1802" s="97">
        <v>14111519</v>
      </c>
      <c r="B1802" s="101" t="s">
        <v>19120</v>
      </c>
      <c r="C1802" s="81" t="s">
        <v>1471</v>
      </c>
      <c r="D1802" s="81">
        <v>50</v>
      </c>
      <c r="E1802" s="91">
        <v>150</v>
      </c>
      <c r="F1802" s="92">
        <f t="shared" ca="1" si="46"/>
        <v>7500</v>
      </c>
    </row>
    <row r="1803" spans="1:16384" ht="14.1" customHeight="1" x14ac:dyDescent="0.25">
      <c r="A1803" s="97">
        <v>14111519</v>
      </c>
      <c r="B1803" s="101" t="s">
        <v>19121</v>
      </c>
      <c r="C1803" s="81" t="s">
        <v>1471</v>
      </c>
      <c r="D1803" s="81">
        <v>50</v>
      </c>
      <c r="E1803" s="91">
        <v>250</v>
      </c>
      <c r="F1803" s="92">
        <f t="shared" ca="1" si="46"/>
        <v>12500</v>
      </c>
    </row>
    <row r="1804" spans="1:16384" ht="14.1" customHeight="1" x14ac:dyDescent="0.25">
      <c r="A1804" s="97">
        <v>14111519</v>
      </c>
      <c r="B1804" s="101" t="s">
        <v>19122</v>
      </c>
      <c r="C1804" s="81" t="s">
        <v>1471</v>
      </c>
      <c r="D1804" s="81">
        <v>50</v>
      </c>
      <c r="E1804" s="91">
        <v>185</v>
      </c>
      <c r="F1804" s="92">
        <f t="shared" ca="1" si="46"/>
        <v>9250</v>
      </c>
    </row>
    <row r="1805" spans="1:16384" ht="14.1" customHeight="1" x14ac:dyDescent="0.25">
      <c r="A1805" s="97">
        <v>14111519</v>
      </c>
      <c r="B1805" s="101" t="s">
        <v>19123</v>
      </c>
      <c r="C1805" s="81" t="s">
        <v>1471</v>
      </c>
      <c r="D1805" s="81">
        <v>50</v>
      </c>
      <c r="E1805" s="91">
        <v>250</v>
      </c>
      <c r="F1805" s="92">
        <f t="shared" ca="1" si="46"/>
        <v>12500</v>
      </c>
    </row>
    <row r="1806" spans="1:16384" ht="14.1" customHeight="1" x14ac:dyDescent="0.25">
      <c r="A1806" s="97">
        <v>14111519</v>
      </c>
      <c r="B1806" s="101" t="s">
        <v>19124</v>
      </c>
      <c r="C1806" s="81" t="s">
        <v>1471</v>
      </c>
      <c r="D1806" s="81">
        <v>50</v>
      </c>
      <c r="E1806" s="91">
        <v>290</v>
      </c>
      <c r="F1806" s="92">
        <f t="shared" ca="1" si="46"/>
        <v>14500</v>
      </c>
    </row>
    <row r="1807" spans="1:16384" ht="14.1" customHeight="1" x14ac:dyDescent="0.25">
      <c r="A1807" s="97">
        <v>14111519</v>
      </c>
      <c r="B1807" s="101" t="s">
        <v>19125</v>
      </c>
      <c r="C1807" s="81" t="s">
        <v>1471</v>
      </c>
      <c r="D1807" s="81">
        <v>50</v>
      </c>
      <c r="E1807" s="91">
        <v>360</v>
      </c>
      <c r="F1807" s="92">
        <f t="shared" ca="1" si="46"/>
        <v>18000</v>
      </c>
    </row>
    <row r="1808" spans="1:16384" ht="14.1" customHeight="1" x14ac:dyDescent="0.25">
      <c r="A1808" s="97">
        <v>14111519</v>
      </c>
      <c r="B1808" s="101" t="s">
        <v>19126</v>
      </c>
      <c r="C1808" s="81" t="s">
        <v>1471</v>
      </c>
      <c r="D1808" s="81">
        <v>50</v>
      </c>
      <c r="E1808" s="91">
        <v>80</v>
      </c>
      <c r="F1808" s="92">
        <f t="shared" ca="1" si="46"/>
        <v>4000</v>
      </c>
    </row>
    <row r="1809" spans="1:6" ht="14.1" customHeight="1" x14ac:dyDescent="0.25">
      <c r="A1809" s="97">
        <v>14111519</v>
      </c>
      <c r="B1809" s="101" t="s">
        <v>19127</v>
      </c>
      <c r="C1809" s="81" t="s">
        <v>1471</v>
      </c>
      <c r="D1809" s="81">
        <v>50</v>
      </c>
      <c r="E1809" s="91">
        <v>150</v>
      </c>
      <c r="F1809" s="92">
        <f t="shared" ca="1" si="46"/>
        <v>7500</v>
      </c>
    </row>
    <row r="1810" spans="1:6" ht="14.1" customHeight="1" x14ac:dyDescent="0.25">
      <c r="A1810" s="97">
        <v>14111519</v>
      </c>
      <c r="B1810" s="101" t="s">
        <v>19128</v>
      </c>
      <c r="C1810" s="81" t="s">
        <v>1471</v>
      </c>
      <c r="D1810" s="81">
        <v>50</v>
      </c>
      <c r="E1810" s="91">
        <v>680</v>
      </c>
      <c r="F1810" s="92">
        <f t="shared" ca="1" si="46"/>
        <v>34000</v>
      </c>
    </row>
    <row r="1811" spans="1:6" ht="14.1" customHeight="1" x14ac:dyDescent="0.25">
      <c r="A1811" s="97">
        <v>14111519</v>
      </c>
      <c r="B1811" s="101" t="s">
        <v>19129</v>
      </c>
      <c r="C1811" s="81" t="s">
        <v>1471</v>
      </c>
      <c r="D1811" s="81">
        <v>50</v>
      </c>
      <c r="E1811" s="91">
        <v>2900</v>
      </c>
      <c r="F1811" s="92">
        <f t="shared" ca="1" si="46"/>
        <v>145000</v>
      </c>
    </row>
    <row r="1812" spans="1:6" ht="14.1" customHeight="1" x14ac:dyDescent="0.25">
      <c r="A1812" s="97">
        <v>14111519</v>
      </c>
      <c r="B1812" s="101" t="str">
        <f ca="1">IFERROR(INDEX(UNSPSCDes,MATCH(INDIRECT(ADDRESS(ROW(),COLUMN()-1,4)),UNSPSCCode,0)),"")</f>
        <v>Papeles cartulina</v>
      </c>
      <c r="C1812" s="81" t="s">
        <v>1471</v>
      </c>
      <c r="D1812" s="81">
        <v>50</v>
      </c>
      <c r="E1812" s="91">
        <v>45</v>
      </c>
      <c r="F1812" s="92">
        <f t="shared" ca="1" si="46"/>
        <v>2250</v>
      </c>
    </row>
    <row r="1813" spans="1:6" ht="14.1" customHeight="1" x14ac:dyDescent="0.25">
      <c r="A1813" s="97">
        <v>14111519</v>
      </c>
      <c r="B1813" s="101" t="s">
        <v>19130</v>
      </c>
      <c r="C1813" s="81" t="s">
        <v>1471</v>
      </c>
      <c r="D1813" s="81">
        <v>50</v>
      </c>
      <c r="E1813" s="91">
        <v>650</v>
      </c>
      <c r="F1813" s="92">
        <f t="shared" ca="1" si="46"/>
        <v>32500</v>
      </c>
    </row>
    <row r="1814" spans="1:6" ht="14.1" customHeight="1" x14ac:dyDescent="0.25">
      <c r="A1814" s="97">
        <v>14111519</v>
      </c>
      <c r="B1814" s="101" t="s">
        <v>19131</v>
      </c>
      <c r="C1814" s="81" t="s">
        <v>1471</v>
      </c>
      <c r="D1814" s="81">
        <v>50</v>
      </c>
      <c r="E1814" s="91">
        <v>100</v>
      </c>
      <c r="F1814" s="92">
        <f t="shared" ca="1" si="46"/>
        <v>5000</v>
      </c>
    </row>
    <row r="1815" spans="1:6" ht="14.1" customHeight="1" x14ac:dyDescent="0.25">
      <c r="A1815" s="97">
        <v>14111519</v>
      </c>
      <c r="B1815" s="101" t="s">
        <v>19132</v>
      </c>
      <c r="C1815" s="81" t="s">
        <v>1471</v>
      </c>
      <c r="D1815" s="81">
        <v>50</v>
      </c>
      <c r="E1815" s="91">
        <v>200</v>
      </c>
      <c r="F1815" s="92">
        <f t="shared" ca="1" si="46"/>
        <v>10000</v>
      </c>
    </row>
    <row r="1816" spans="1:6" ht="14.1" customHeight="1" x14ac:dyDescent="0.25">
      <c r="A1816" s="97">
        <v>14111519</v>
      </c>
      <c r="B1816" s="101" t="s">
        <v>19133</v>
      </c>
      <c r="C1816" s="81" t="s">
        <v>1471</v>
      </c>
      <c r="D1816" s="81">
        <v>50</v>
      </c>
      <c r="E1816" s="91">
        <v>45</v>
      </c>
      <c r="F1816" s="92">
        <f t="shared" ca="1" si="46"/>
        <v>2250</v>
      </c>
    </row>
    <row r="1817" spans="1:6" ht="14.1" customHeight="1" x14ac:dyDescent="0.25">
      <c r="A1817" s="97">
        <v>14111519</v>
      </c>
      <c r="B1817" s="101" t="str">
        <f ca="1">IFERROR(INDEX(UNSPSCDes,MATCH(INDIRECT(ADDRESS(ROW(),COLUMN()-1,4)),UNSPSCCode,0)),"")</f>
        <v>Papeles cartulina</v>
      </c>
      <c r="C1817" s="81" t="s">
        <v>1471</v>
      </c>
      <c r="D1817" s="81">
        <v>50</v>
      </c>
      <c r="E1817" s="91">
        <v>150</v>
      </c>
      <c r="F1817" s="92">
        <f t="shared" ca="1" si="46"/>
        <v>7500</v>
      </c>
    </row>
    <row r="1818" spans="1:6" ht="14.1" customHeight="1" x14ac:dyDescent="0.25">
      <c r="A1818" s="97"/>
      <c r="B1818" s="101" t="str">
        <f ca="1">IFERROR(INDEX(UNSPSCDes,MATCH(INDIRECT(ADDRESS(ROW(),COLUMN()-1,4)),UNSPSCCode,0)),"")</f>
        <v/>
      </c>
      <c r="C1818" s="81"/>
      <c r="D1818" s="81"/>
      <c r="E1818" s="91"/>
      <c r="F1818" s="92">
        <f t="shared" ca="1" si="46"/>
        <v>0</v>
      </c>
    </row>
    <row r="1819" spans="1:6" ht="14.1" customHeight="1" thickBot="1" x14ac:dyDescent="0.3">
      <c r="A1819" s="102"/>
      <c r="B1819" s="102"/>
      <c r="C1819" s="102"/>
      <c r="D1819" s="102"/>
      <c r="E1819" s="102"/>
      <c r="F1819" s="102"/>
    </row>
    <row r="1820" spans="1:6" ht="14.1" customHeight="1" thickBot="1" x14ac:dyDescent="0.3">
      <c r="A1820" s="64" t="s">
        <v>16619</v>
      </c>
      <c r="B1820" s="64" t="s">
        <v>165</v>
      </c>
      <c r="C1820" s="64" t="s">
        <v>11894</v>
      </c>
      <c r="D1820" s="64" t="s">
        <v>14584</v>
      </c>
      <c r="E1820" s="64" t="s">
        <v>11111</v>
      </c>
      <c r="F1820" s="64" t="s">
        <v>11244</v>
      </c>
    </row>
    <row r="1821" spans="1:6" ht="14.1" customHeight="1" thickBot="1" x14ac:dyDescent="0.3">
      <c r="A1821" s="115" t="s">
        <v>5955</v>
      </c>
      <c r="B1821" s="98" t="s">
        <v>19134</v>
      </c>
      <c r="C1821" s="66" t="s">
        <v>18049</v>
      </c>
      <c r="D1821" s="66" t="s">
        <v>17732</v>
      </c>
      <c r="E1821" s="66" t="s">
        <v>18105</v>
      </c>
      <c r="F1821" s="66"/>
    </row>
    <row r="1822" spans="1:6" ht="14.1" customHeight="1" thickBot="1" x14ac:dyDescent="0.3">
      <c r="A1822" s="134" t="s">
        <v>15034</v>
      </c>
      <c r="B1822" s="67" t="s">
        <v>8646</v>
      </c>
      <c r="C1822" s="76">
        <v>44417</v>
      </c>
      <c r="D1822" s="134" t="s">
        <v>9515</v>
      </c>
      <c r="E1822" s="67" t="s">
        <v>13278</v>
      </c>
      <c r="F1822" s="66" t="s">
        <v>3126</v>
      </c>
    </row>
    <row r="1823" spans="1:6" ht="14.1" customHeight="1" thickBot="1" x14ac:dyDescent="0.3">
      <c r="A1823" s="135"/>
      <c r="B1823" s="67" t="s">
        <v>1810</v>
      </c>
      <c r="C1823" s="99">
        <f>IF(C1822="","",IF(AND(MONTH(C1822)&gt;=1,MONTH(C1822)&lt;=3),1,IF(AND(MONTH(C1822)&gt;=4,MONTH(C1822)&lt;=6),2,IF(AND(MONTH(C1822)&gt;=7,MONTH(C1822)&lt;=9),3,4))))</f>
        <v>3</v>
      </c>
      <c r="D1823" s="135"/>
      <c r="E1823" s="67" t="s">
        <v>2447</v>
      </c>
      <c r="F1823" s="66" t="s">
        <v>14655</v>
      </c>
    </row>
    <row r="1824" spans="1:6" ht="14.1" customHeight="1" thickBot="1" x14ac:dyDescent="0.3">
      <c r="A1824" s="135"/>
      <c r="B1824" s="67" t="s">
        <v>13122</v>
      </c>
      <c r="C1824" s="76">
        <v>44419</v>
      </c>
      <c r="D1824" s="135"/>
      <c r="E1824" s="67" t="s">
        <v>3119</v>
      </c>
      <c r="F1824" s="66" t="s">
        <v>4694</v>
      </c>
    </row>
    <row r="1825" spans="1:10" ht="14.1" customHeight="1" thickBot="1" x14ac:dyDescent="0.3">
      <c r="A1825" s="135"/>
      <c r="B1825" s="67" t="s">
        <v>1810</v>
      </c>
      <c r="C1825" s="99">
        <f>IF(C1824="","",IF(AND(MONTH(C1824)&gt;=1,MONTH(C1824)&lt;=3),1,IF(AND(MONTH(C1824)&gt;=4,MONTH(C1824)&lt;=6),2,IF(AND(MONTH(C1824)&gt;=7,MONTH(C1824)&lt;=9),3,4))))</f>
        <v>3</v>
      </c>
      <c r="D1825" s="135"/>
      <c r="E1825" s="67" t="s">
        <v>13380</v>
      </c>
      <c r="F1825" s="66" t="s">
        <v>4694</v>
      </c>
    </row>
    <row r="1826" spans="1:10" ht="14.1" customHeight="1" thickBot="1" x14ac:dyDescent="0.25">
      <c r="A1826" s="45"/>
      <c r="B1826" s="45"/>
      <c r="C1826" s="45"/>
      <c r="D1826" s="45"/>
      <c r="E1826" s="45"/>
      <c r="F1826" s="45"/>
    </row>
    <row r="1827" spans="1:10" ht="14.1" customHeight="1" thickBot="1" x14ac:dyDescent="0.3">
      <c r="A1827" s="72" t="s">
        <v>15959</v>
      </c>
      <c r="B1827" s="72" t="s">
        <v>16379</v>
      </c>
      <c r="C1827" s="72" t="s">
        <v>15863</v>
      </c>
      <c r="D1827" s="72" t="s">
        <v>15467</v>
      </c>
      <c r="E1827" s="72" t="s">
        <v>7036</v>
      </c>
      <c r="F1827" s="72" t="s">
        <v>15496</v>
      </c>
    </row>
    <row r="1828" spans="1:10" ht="14.1" customHeight="1" x14ac:dyDescent="0.25">
      <c r="A1828" s="97">
        <v>14111519</v>
      </c>
      <c r="B1828" s="101" t="s">
        <v>8659</v>
      </c>
      <c r="C1828" s="81" t="s">
        <v>1471</v>
      </c>
      <c r="D1828" s="81">
        <v>50</v>
      </c>
      <c r="E1828" s="71">
        <v>100</v>
      </c>
      <c r="F1828" s="70">
        <f t="shared" ref="F1828:F1861" ca="1" si="47">INDIRECT(ADDRESS(ROW(),COLUMN()-2,4))*INDIRECT(ADDRESS(ROW(),COLUMN()-1,4))</f>
        <v>5000</v>
      </c>
    </row>
    <row r="1829" spans="1:10" ht="14.1" customHeight="1" x14ac:dyDescent="0.25">
      <c r="A1829" s="97">
        <v>14111519</v>
      </c>
      <c r="B1829" s="101" t="s">
        <v>19102</v>
      </c>
      <c r="C1829" s="81" t="s">
        <v>1471</v>
      </c>
      <c r="D1829" s="81">
        <v>50</v>
      </c>
      <c r="E1829" s="91">
        <v>235</v>
      </c>
      <c r="F1829" s="70">
        <f t="shared" ca="1" si="47"/>
        <v>11750</v>
      </c>
    </row>
    <row r="1830" spans="1:10" ht="13.5" customHeight="1" x14ac:dyDescent="0.25">
      <c r="A1830" s="97">
        <v>14111519</v>
      </c>
      <c r="B1830" s="101" t="s">
        <v>19103</v>
      </c>
      <c r="C1830" s="81" t="s">
        <v>1471</v>
      </c>
      <c r="D1830" s="81">
        <v>50</v>
      </c>
      <c r="E1830" s="91">
        <v>245</v>
      </c>
      <c r="F1830" s="70">
        <f t="shared" ca="1" si="47"/>
        <v>12250</v>
      </c>
    </row>
    <row r="1831" spans="1:10" ht="14.1" customHeight="1" x14ac:dyDescent="0.25">
      <c r="A1831" s="97">
        <v>14111519</v>
      </c>
      <c r="B1831" s="101" t="s">
        <v>19104</v>
      </c>
      <c r="C1831" s="81" t="s">
        <v>1471</v>
      </c>
      <c r="D1831" s="81">
        <v>50</v>
      </c>
      <c r="E1831" s="91">
        <v>295</v>
      </c>
      <c r="F1831" s="70">
        <f t="shared" ca="1" si="47"/>
        <v>14750</v>
      </c>
    </row>
    <row r="1832" spans="1:10" ht="33.75" customHeight="1" x14ac:dyDescent="0.2">
      <c r="A1832" s="97">
        <v>14111519</v>
      </c>
      <c r="B1832" s="101" t="s">
        <v>19105</v>
      </c>
      <c r="C1832" s="81" t="s">
        <v>1471</v>
      </c>
      <c r="D1832" s="81">
        <v>50</v>
      </c>
      <c r="E1832" s="91">
        <v>450</v>
      </c>
      <c r="F1832" s="70">
        <f t="shared" ca="1" si="47"/>
        <v>22500</v>
      </c>
      <c r="G1832" s="45"/>
      <c r="H1832" s="45"/>
      <c r="I1832" s="45"/>
      <c r="J1832" s="45"/>
    </row>
    <row r="1833" spans="1:10" ht="13.5" customHeight="1" x14ac:dyDescent="0.2">
      <c r="A1833" s="97">
        <v>14111519</v>
      </c>
      <c r="B1833" s="101" t="s">
        <v>19106</v>
      </c>
      <c r="C1833" s="81" t="s">
        <v>1471</v>
      </c>
      <c r="D1833" s="81">
        <v>50</v>
      </c>
      <c r="E1833" s="91">
        <v>45</v>
      </c>
      <c r="F1833" s="70">
        <f t="shared" ca="1" si="47"/>
        <v>2250</v>
      </c>
      <c r="G1833" s="45"/>
      <c r="H1833" s="45"/>
      <c r="I1833" s="45"/>
      <c r="J1833" s="45"/>
    </row>
    <row r="1834" spans="1:10" ht="14.1" customHeight="1" x14ac:dyDescent="0.2">
      <c r="A1834" s="97">
        <v>14111519</v>
      </c>
      <c r="B1834" s="101" t="s">
        <v>19107</v>
      </c>
      <c r="C1834" s="81" t="s">
        <v>1471</v>
      </c>
      <c r="D1834" s="81">
        <v>50</v>
      </c>
      <c r="E1834" s="91">
        <v>750</v>
      </c>
      <c r="F1834" s="70">
        <f t="shared" ca="1" si="47"/>
        <v>37500</v>
      </c>
      <c r="G1834" s="45"/>
      <c r="H1834" s="45"/>
      <c r="I1834" s="45"/>
      <c r="J1834" s="45"/>
    </row>
    <row r="1835" spans="1:10" ht="14.1" customHeight="1" x14ac:dyDescent="0.2">
      <c r="A1835" s="97">
        <v>14111519</v>
      </c>
      <c r="B1835" s="101" t="s">
        <v>19108</v>
      </c>
      <c r="C1835" s="81" t="s">
        <v>1471</v>
      </c>
      <c r="D1835" s="81">
        <v>50</v>
      </c>
      <c r="E1835" s="91">
        <v>420</v>
      </c>
      <c r="F1835" s="70">
        <f t="shared" ca="1" si="47"/>
        <v>21000</v>
      </c>
      <c r="G1835" s="45"/>
      <c r="H1835" s="45"/>
      <c r="I1835" s="45"/>
      <c r="J1835" s="45"/>
    </row>
    <row r="1836" spans="1:10" ht="14.1" customHeight="1" x14ac:dyDescent="0.2">
      <c r="A1836" s="97">
        <v>14111519</v>
      </c>
      <c r="B1836" s="101" t="s">
        <v>19109</v>
      </c>
      <c r="C1836" s="81" t="s">
        <v>1471</v>
      </c>
      <c r="D1836" s="81">
        <v>50</v>
      </c>
      <c r="E1836" s="91">
        <v>120</v>
      </c>
      <c r="F1836" s="70">
        <f t="shared" ca="1" si="47"/>
        <v>6000</v>
      </c>
      <c r="G1836" s="45"/>
      <c r="H1836" s="45"/>
      <c r="I1836" s="45"/>
      <c r="J1836" s="45"/>
    </row>
    <row r="1837" spans="1:10" ht="14.1" customHeight="1" x14ac:dyDescent="0.2">
      <c r="A1837" s="97">
        <v>14111519</v>
      </c>
      <c r="B1837" s="101" t="s">
        <v>19110</v>
      </c>
      <c r="C1837" s="81" t="s">
        <v>1471</v>
      </c>
      <c r="D1837" s="81">
        <v>50</v>
      </c>
      <c r="E1837" s="91">
        <v>800</v>
      </c>
      <c r="F1837" s="70">
        <f t="shared" ca="1" si="47"/>
        <v>40000</v>
      </c>
      <c r="G1837" s="45"/>
      <c r="H1837" s="45"/>
      <c r="I1837" s="45"/>
      <c r="J1837" s="45"/>
    </row>
    <row r="1838" spans="1:10" ht="14.1" customHeight="1" x14ac:dyDescent="0.2">
      <c r="A1838" s="97">
        <v>14111519</v>
      </c>
      <c r="B1838" s="101" t="s">
        <v>19111</v>
      </c>
      <c r="C1838" s="81" t="s">
        <v>1471</v>
      </c>
      <c r="D1838" s="81">
        <v>50</v>
      </c>
      <c r="E1838" s="91">
        <v>600</v>
      </c>
      <c r="F1838" s="70">
        <f t="shared" ca="1" si="47"/>
        <v>30000</v>
      </c>
      <c r="G1838" s="45"/>
      <c r="H1838" s="45"/>
      <c r="I1838" s="45"/>
      <c r="J1838" s="45"/>
    </row>
    <row r="1839" spans="1:10" ht="14.1" customHeight="1" x14ac:dyDescent="0.2">
      <c r="A1839" s="97">
        <v>14111519</v>
      </c>
      <c r="B1839" s="101" t="s">
        <v>19112</v>
      </c>
      <c r="C1839" s="81" t="s">
        <v>1471</v>
      </c>
      <c r="D1839" s="81">
        <v>50</v>
      </c>
      <c r="E1839" s="91">
        <v>1000</v>
      </c>
      <c r="F1839" s="70">
        <f t="shared" ca="1" si="47"/>
        <v>50000</v>
      </c>
      <c r="G1839" s="45"/>
      <c r="H1839" s="45"/>
      <c r="I1839" s="45"/>
      <c r="J1839" s="45"/>
    </row>
    <row r="1840" spans="1:10" ht="13.5" customHeight="1" x14ac:dyDescent="0.2">
      <c r="A1840" s="97">
        <v>14111519</v>
      </c>
      <c r="B1840" s="101" t="s">
        <v>19113</v>
      </c>
      <c r="C1840" s="81" t="s">
        <v>1471</v>
      </c>
      <c r="D1840" s="81">
        <v>50</v>
      </c>
      <c r="E1840" s="91">
        <v>70</v>
      </c>
      <c r="F1840" s="70">
        <f t="shared" ca="1" si="47"/>
        <v>3500</v>
      </c>
      <c r="G1840" s="45"/>
      <c r="H1840" s="45"/>
      <c r="I1840" s="45"/>
      <c r="J1840" s="45"/>
    </row>
    <row r="1841" spans="1:10" ht="13.5" customHeight="1" x14ac:dyDescent="0.2">
      <c r="A1841" s="97">
        <v>14111519</v>
      </c>
      <c r="B1841" s="101" t="s">
        <v>19114</v>
      </c>
      <c r="C1841" s="81" t="s">
        <v>1471</v>
      </c>
      <c r="D1841" s="81">
        <v>50</v>
      </c>
      <c r="E1841" s="91">
        <v>70</v>
      </c>
      <c r="F1841" s="70">
        <f t="shared" ca="1" si="47"/>
        <v>3500</v>
      </c>
      <c r="G1841" s="45"/>
      <c r="H1841" s="45"/>
      <c r="I1841" s="45"/>
      <c r="J1841" s="45"/>
    </row>
    <row r="1842" spans="1:10" ht="13.5" customHeight="1" x14ac:dyDescent="0.2">
      <c r="A1842" s="97">
        <v>14111519</v>
      </c>
      <c r="B1842" s="101" t="s">
        <v>19115</v>
      </c>
      <c r="C1842" s="81" t="s">
        <v>1471</v>
      </c>
      <c r="D1842" s="81">
        <v>50</v>
      </c>
      <c r="E1842" s="91">
        <v>250</v>
      </c>
      <c r="F1842" s="70">
        <f t="shared" ca="1" si="47"/>
        <v>12500</v>
      </c>
      <c r="G1842" s="45"/>
      <c r="H1842" s="45"/>
      <c r="I1842" s="45"/>
      <c r="J1842" s="45"/>
    </row>
    <row r="1843" spans="1:10" ht="13.5" customHeight="1" x14ac:dyDescent="0.2">
      <c r="A1843" s="97">
        <v>14111519</v>
      </c>
      <c r="B1843" s="101" t="s">
        <v>19116</v>
      </c>
      <c r="C1843" s="81" t="s">
        <v>1471</v>
      </c>
      <c r="D1843" s="81">
        <v>50</v>
      </c>
      <c r="E1843" s="91">
        <v>120</v>
      </c>
      <c r="F1843" s="70">
        <f t="shared" ca="1" si="47"/>
        <v>6000</v>
      </c>
      <c r="G1843" s="45"/>
      <c r="H1843" s="45"/>
      <c r="I1843" s="45"/>
      <c r="J1843" s="45"/>
    </row>
    <row r="1844" spans="1:10" ht="13.5" customHeight="1" x14ac:dyDescent="0.2">
      <c r="A1844" s="97">
        <v>14111519</v>
      </c>
      <c r="B1844" s="101" t="s">
        <v>19117</v>
      </c>
      <c r="C1844" s="81" t="s">
        <v>1471</v>
      </c>
      <c r="D1844" s="81">
        <v>50</v>
      </c>
      <c r="E1844" s="91">
        <v>150</v>
      </c>
      <c r="F1844" s="70">
        <f t="shared" ca="1" si="47"/>
        <v>7500</v>
      </c>
      <c r="G1844" s="45"/>
      <c r="H1844" s="45"/>
      <c r="I1844" s="45"/>
      <c r="J1844" s="45"/>
    </row>
    <row r="1845" spans="1:10" ht="13.5" customHeight="1" x14ac:dyDescent="0.2">
      <c r="A1845" s="97">
        <v>14111519</v>
      </c>
      <c r="B1845" s="101" t="s">
        <v>19118</v>
      </c>
      <c r="C1845" s="81" t="s">
        <v>1471</v>
      </c>
      <c r="D1845" s="81">
        <v>50</v>
      </c>
      <c r="E1845" s="91">
        <v>95</v>
      </c>
      <c r="F1845" s="70">
        <f t="shared" ca="1" si="47"/>
        <v>4750</v>
      </c>
      <c r="G1845" s="45"/>
      <c r="H1845" s="45"/>
      <c r="I1845" s="45"/>
      <c r="J1845" s="45"/>
    </row>
    <row r="1846" spans="1:10" ht="13.5" customHeight="1" x14ac:dyDescent="0.2">
      <c r="A1846" s="97">
        <v>14111519</v>
      </c>
      <c r="B1846" s="101" t="s">
        <v>19119</v>
      </c>
      <c r="C1846" s="81" t="s">
        <v>1471</v>
      </c>
      <c r="D1846" s="81">
        <v>50</v>
      </c>
      <c r="E1846" s="91">
        <v>150</v>
      </c>
      <c r="F1846" s="70">
        <f t="shared" ca="1" si="47"/>
        <v>7500</v>
      </c>
      <c r="G1846" s="45"/>
      <c r="H1846" s="45"/>
      <c r="I1846" s="45"/>
      <c r="J1846" s="45"/>
    </row>
    <row r="1847" spans="1:10" ht="13.5" customHeight="1" x14ac:dyDescent="0.2">
      <c r="A1847" s="97">
        <v>14111519</v>
      </c>
      <c r="B1847" s="101" t="s">
        <v>19120</v>
      </c>
      <c r="C1847" s="81" t="s">
        <v>1471</v>
      </c>
      <c r="D1847" s="81">
        <v>50</v>
      </c>
      <c r="E1847" s="91">
        <v>250</v>
      </c>
      <c r="F1847" s="70">
        <f t="shared" ca="1" si="47"/>
        <v>12500</v>
      </c>
      <c r="G1847" s="45"/>
      <c r="H1847" s="45"/>
      <c r="I1847" s="45"/>
      <c r="J1847" s="45"/>
    </row>
    <row r="1848" spans="1:10" ht="13.5" customHeight="1" x14ac:dyDescent="0.2">
      <c r="A1848" s="97">
        <v>14111519</v>
      </c>
      <c r="B1848" s="101" t="s">
        <v>19121</v>
      </c>
      <c r="C1848" s="81" t="s">
        <v>1471</v>
      </c>
      <c r="D1848" s="81">
        <v>50</v>
      </c>
      <c r="E1848" s="91">
        <v>185</v>
      </c>
      <c r="F1848" s="70">
        <f t="shared" ca="1" si="47"/>
        <v>9250</v>
      </c>
      <c r="G1848" s="45"/>
      <c r="H1848" s="45"/>
      <c r="I1848" s="45"/>
      <c r="J1848" s="45"/>
    </row>
    <row r="1849" spans="1:10" ht="13.5" customHeight="1" x14ac:dyDescent="0.2">
      <c r="A1849" s="97">
        <v>14111519</v>
      </c>
      <c r="B1849" s="101" t="s">
        <v>19122</v>
      </c>
      <c r="C1849" s="81" t="s">
        <v>1471</v>
      </c>
      <c r="D1849" s="81">
        <v>50</v>
      </c>
      <c r="E1849" s="91">
        <v>250</v>
      </c>
      <c r="F1849" s="70">
        <f t="shared" ca="1" si="47"/>
        <v>12500</v>
      </c>
      <c r="G1849" s="45"/>
      <c r="H1849" s="45"/>
      <c r="I1849" s="45"/>
      <c r="J1849" s="45"/>
    </row>
    <row r="1850" spans="1:10" ht="13.5" customHeight="1" x14ac:dyDescent="0.2">
      <c r="A1850" s="97">
        <v>14111519</v>
      </c>
      <c r="B1850" s="101" t="s">
        <v>19123</v>
      </c>
      <c r="C1850" s="81" t="s">
        <v>1471</v>
      </c>
      <c r="D1850" s="81">
        <v>50</v>
      </c>
      <c r="E1850" s="91">
        <v>290</v>
      </c>
      <c r="F1850" s="70">
        <f t="shared" ca="1" si="47"/>
        <v>14500</v>
      </c>
      <c r="G1850" s="45"/>
      <c r="H1850" s="45"/>
      <c r="I1850" s="45"/>
      <c r="J1850" s="45"/>
    </row>
    <row r="1851" spans="1:10" ht="13.5" customHeight="1" x14ac:dyDescent="0.2">
      <c r="A1851" s="97">
        <v>14111519</v>
      </c>
      <c r="B1851" s="101" t="s">
        <v>19124</v>
      </c>
      <c r="C1851" s="81" t="s">
        <v>1471</v>
      </c>
      <c r="D1851" s="81">
        <v>50</v>
      </c>
      <c r="E1851" s="91">
        <v>360</v>
      </c>
      <c r="F1851" s="70">
        <f t="shared" ca="1" si="47"/>
        <v>18000</v>
      </c>
      <c r="G1851" s="45"/>
      <c r="H1851" s="45"/>
      <c r="I1851" s="45"/>
      <c r="J1851" s="45"/>
    </row>
    <row r="1852" spans="1:10" ht="13.5" customHeight="1" x14ac:dyDescent="0.2">
      <c r="A1852" s="97">
        <v>14111519</v>
      </c>
      <c r="B1852" s="101" t="s">
        <v>19125</v>
      </c>
      <c r="C1852" s="81" t="s">
        <v>1471</v>
      </c>
      <c r="D1852" s="81">
        <v>50</v>
      </c>
      <c r="E1852" s="91">
        <v>80</v>
      </c>
      <c r="F1852" s="70">
        <f t="shared" ca="1" si="47"/>
        <v>4000</v>
      </c>
      <c r="G1852" s="45"/>
      <c r="H1852" s="45"/>
      <c r="I1852" s="45"/>
      <c r="J1852" s="45"/>
    </row>
    <row r="1853" spans="1:10" ht="13.5" customHeight="1" x14ac:dyDescent="0.2">
      <c r="A1853" s="97">
        <v>14111519</v>
      </c>
      <c r="B1853" s="101" t="s">
        <v>19126</v>
      </c>
      <c r="C1853" s="81" t="s">
        <v>1471</v>
      </c>
      <c r="D1853" s="81">
        <v>50</v>
      </c>
      <c r="E1853" s="91">
        <v>150</v>
      </c>
      <c r="F1853" s="70">
        <f t="shared" ca="1" si="47"/>
        <v>7500</v>
      </c>
      <c r="G1853" s="45"/>
      <c r="H1853" s="45"/>
      <c r="I1853" s="45"/>
      <c r="J1853" s="45"/>
    </row>
    <row r="1854" spans="1:10" ht="13.5" customHeight="1" x14ac:dyDescent="0.2">
      <c r="A1854" s="97">
        <v>14111519</v>
      </c>
      <c r="B1854" s="101" t="s">
        <v>19127</v>
      </c>
      <c r="C1854" s="81" t="s">
        <v>1471</v>
      </c>
      <c r="D1854" s="81">
        <v>50</v>
      </c>
      <c r="E1854" s="91">
        <v>680</v>
      </c>
      <c r="F1854" s="70">
        <f t="shared" ca="1" si="47"/>
        <v>34000</v>
      </c>
      <c r="G1854" s="45"/>
      <c r="H1854" s="45"/>
      <c r="I1854" s="45"/>
      <c r="J1854" s="45"/>
    </row>
    <row r="1855" spans="1:10" ht="13.5" customHeight="1" x14ac:dyDescent="0.2">
      <c r="A1855" s="97">
        <v>14111519</v>
      </c>
      <c r="B1855" s="101" t="s">
        <v>19128</v>
      </c>
      <c r="C1855" s="81" t="s">
        <v>1471</v>
      </c>
      <c r="D1855" s="81">
        <v>50</v>
      </c>
      <c r="E1855" s="91">
        <v>2900</v>
      </c>
      <c r="F1855" s="70">
        <f t="shared" ca="1" si="47"/>
        <v>145000</v>
      </c>
      <c r="G1855" s="45"/>
      <c r="H1855" s="45"/>
      <c r="I1855" s="45"/>
      <c r="J1855" s="45"/>
    </row>
    <row r="1856" spans="1:10" ht="13.5" customHeight="1" x14ac:dyDescent="0.2">
      <c r="A1856" s="97">
        <v>14111519</v>
      </c>
      <c r="B1856" s="101" t="s">
        <v>19129</v>
      </c>
      <c r="C1856" s="81" t="s">
        <v>1471</v>
      </c>
      <c r="D1856" s="81">
        <v>50</v>
      </c>
      <c r="E1856" s="91">
        <v>45</v>
      </c>
      <c r="F1856" s="70">
        <f t="shared" ca="1" si="47"/>
        <v>2250</v>
      </c>
      <c r="G1856" s="45"/>
      <c r="H1856" s="45"/>
      <c r="I1856" s="45"/>
      <c r="J1856" s="45"/>
    </row>
    <row r="1857" spans="1:10" ht="13.5" customHeight="1" x14ac:dyDescent="0.2">
      <c r="A1857" s="97">
        <v>14111519</v>
      </c>
      <c r="B1857" s="101" t="str">
        <f ca="1">IFERROR(INDEX(UNSPSCDes,MATCH(INDIRECT(ADDRESS(ROW(),COLUMN()-1,4)),UNSPSCCode,0)),"")</f>
        <v>Papeles cartulina</v>
      </c>
      <c r="C1857" s="81" t="s">
        <v>1471</v>
      </c>
      <c r="D1857" s="81">
        <v>50</v>
      </c>
      <c r="E1857" s="91">
        <v>650</v>
      </c>
      <c r="F1857" s="70">
        <f t="shared" ca="1" si="47"/>
        <v>32500</v>
      </c>
      <c r="G1857" s="45"/>
      <c r="H1857" s="45"/>
      <c r="I1857" s="45"/>
      <c r="J1857" s="45"/>
    </row>
    <row r="1858" spans="1:10" ht="13.5" customHeight="1" x14ac:dyDescent="0.2">
      <c r="A1858" s="97">
        <v>14111519</v>
      </c>
      <c r="B1858" s="101" t="s">
        <v>19130</v>
      </c>
      <c r="C1858" s="81" t="s">
        <v>1471</v>
      </c>
      <c r="D1858" s="81">
        <v>50</v>
      </c>
      <c r="E1858" s="91">
        <v>100</v>
      </c>
      <c r="F1858" s="70">
        <f t="shared" ca="1" si="47"/>
        <v>5000</v>
      </c>
      <c r="G1858" s="45"/>
      <c r="H1858" s="45"/>
      <c r="I1858" s="45"/>
      <c r="J1858" s="45"/>
    </row>
    <row r="1859" spans="1:10" ht="13.5" customHeight="1" x14ac:dyDescent="0.2">
      <c r="A1859" s="97">
        <v>14111519</v>
      </c>
      <c r="B1859" s="101" t="s">
        <v>19131</v>
      </c>
      <c r="C1859" s="81" t="s">
        <v>1471</v>
      </c>
      <c r="D1859" s="81">
        <v>50</v>
      </c>
      <c r="E1859" s="91">
        <v>200</v>
      </c>
      <c r="F1859" s="70">
        <f t="shared" ca="1" si="47"/>
        <v>10000</v>
      </c>
      <c r="G1859" s="45"/>
      <c r="H1859" s="45"/>
      <c r="I1859" s="45"/>
      <c r="J1859" s="45"/>
    </row>
    <row r="1860" spans="1:10" ht="13.5" customHeight="1" x14ac:dyDescent="0.2">
      <c r="A1860" s="97">
        <v>14111519</v>
      </c>
      <c r="B1860" s="101" t="s">
        <v>19132</v>
      </c>
      <c r="C1860" s="81" t="s">
        <v>1471</v>
      </c>
      <c r="D1860" s="81">
        <v>50</v>
      </c>
      <c r="E1860" s="91">
        <v>45</v>
      </c>
      <c r="F1860" s="70">
        <f t="shared" ca="1" si="47"/>
        <v>2250</v>
      </c>
      <c r="G1860" s="45"/>
      <c r="H1860" s="45"/>
      <c r="I1860" s="45"/>
      <c r="J1860" s="45"/>
    </row>
    <row r="1861" spans="1:10" ht="13.5" customHeight="1" x14ac:dyDescent="0.2">
      <c r="A1861" s="97">
        <v>14111519</v>
      </c>
      <c r="B1861" s="101" t="s">
        <v>19133</v>
      </c>
      <c r="C1861" s="81" t="s">
        <v>1471</v>
      </c>
      <c r="D1861" s="81">
        <v>50</v>
      </c>
      <c r="E1861" s="91">
        <v>150</v>
      </c>
      <c r="F1861" s="70">
        <f t="shared" ca="1" si="47"/>
        <v>7500</v>
      </c>
      <c r="G1861" s="45"/>
      <c r="H1861" s="45"/>
      <c r="I1861" s="45"/>
      <c r="J1861" s="45"/>
    </row>
    <row r="1862" spans="1:10" ht="13.5" customHeight="1" x14ac:dyDescent="0.2">
      <c r="A1862" s="97"/>
      <c r="B1862" s="101" t="str">
        <f ca="1">IFERROR(INDEX(UNSPSCDes,MATCH(INDIRECT(ADDRESS(ROW(),COLUMN()-1,4)),UNSPSCCode,0)),"")</f>
        <v/>
      </c>
      <c r="C1862" s="69"/>
      <c r="D1862" s="69"/>
      <c r="E1862" s="91"/>
      <c r="F1862" s="70">
        <f ca="1">INDIRECT(ADDRESS(ROW(),COLUMN()-2,4))*INDIRECT(ADDRESS(ROW(),COLUMN()-1,4))</f>
        <v>0</v>
      </c>
      <c r="G1862" s="45"/>
      <c r="H1862" s="45"/>
      <c r="I1862" s="45"/>
      <c r="J1862" s="45"/>
    </row>
    <row r="1863" spans="1:10" ht="13.5" customHeight="1" x14ac:dyDescent="0.2">
      <c r="A1863" s="45"/>
      <c r="B1863" s="45"/>
      <c r="C1863" s="45"/>
      <c r="D1863" s="45"/>
      <c r="E1863" s="73" t="s">
        <v>12725</v>
      </c>
      <c r="F1863" s="74">
        <f ca="1">SUM(Table3111[MONTO TOTAL ESTIMADO])</f>
        <v>615000</v>
      </c>
      <c r="G1863" s="45"/>
      <c r="H1863" s="45"/>
      <c r="I1863" s="45"/>
      <c r="J1863" s="45"/>
    </row>
    <row r="1864" spans="1:10" ht="13.5" customHeight="1" thickBot="1" x14ac:dyDescent="0.25">
      <c r="A1864" s="102"/>
      <c r="B1864" s="102"/>
      <c r="C1864" s="102"/>
      <c r="D1864" s="102"/>
      <c r="E1864" s="102"/>
      <c r="F1864" s="102"/>
      <c r="G1864" s="45"/>
      <c r="H1864" s="45"/>
      <c r="I1864" s="45"/>
      <c r="J1864" s="45"/>
    </row>
    <row r="1865" spans="1:10" ht="13.5" customHeight="1" thickBot="1" x14ac:dyDescent="0.25">
      <c r="A1865" s="64" t="s">
        <v>16619</v>
      </c>
      <c r="B1865" s="64" t="s">
        <v>165</v>
      </c>
      <c r="C1865" s="64" t="s">
        <v>11894</v>
      </c>
      <c r="D1865" s="64" t="s">
        <v>14584</v>
      </c>
      <c r="E1865" s="64" t="s">
        <v>11111</v>
      </c>
      <c r="F1865" s="64" t="s">
        <v>11244</v>
      </c>
      <c r="G1865" s="45"/>
      <c r="H1865" s="45"/>
      <c r="I1865" s="45"/>
      <c r="J1865" s="45"/>
    </row>
    <row r="1866" spans="1:10" ht="13.5" customHeight="1" thickBot="1" x14ac:dyDescent="0.25">
      <c r="A1866" s="115" t="s">
        <v>5955</v>
      </c>
      <c r="B1866" s="98" t="s">
        <v>19134</v>
      </c>
      <c r="C1866" s="66" t="s">
        <v>18049</v>
      </c>
      <c r="D1866" s="66" t="s">
        <v>17732</v>
      </c>
      <c r="E1866" s="66" t="s">
        <v>18105</v>
      </c>
      <c r="F1866" s="66"/>
      <c r="G1866" s="45"/>
      <c r="H1866" s="45"/>
      <c r="I1866" s="45"/>
      <c r="J1866" s="45"/>
    </row>
    <row r="1867" spans="1:10" ht="13.5" customHeight="1" thickBot="1" x14ac:dyDescent="0.25">
      <c r="A1867" s="134" t="s">
        <v>15034</v>
      </c>
      <c r="B1867" s="67" t="s">
        <v>8646</v>
      </c>
      <c r="C1867" s="76">
        <v>44510</v>
      </c>
      <c r="D1867" s="134" t="s">
        <v>9515</v>
      </c>
      <c r="E1867" s="67" t="s">
        <v>13278</v>
      </c>
      <c r="F1867" s="66" t="s">
        <v>3126</v>
      </c>
      <c r="G1867" s="45"/>
      <c r="H1867" s="45"/>
      <c r="I1867" s="45"/>
      <c r="J1867" s="45"/>
    </row>
    <row r="1868" spans="1:10" ht="13.5" customHeight="1" thickBot="1" x14ac:dyDescent="0.25">
      <c r="A1868" s="135"/>
      <c r="B1868" s="67" t="s">
        <v>1810</v>
      </c>
      <c r="C1868" s="100">
        <f>IF(C1867="","",IF(AND(MONTH(C1867)&gt;=1,MONTH(C1867)&lt;=3),1,IF(AND(MONTH(C1867)&gt;=4,MONTH(C1867)&lt;=6),2,IF(AND(MONTH(C1867)&gt;=7,MONTH(C1867)&lt;=9),3,4))))</f>
        <v>4</v>
      </c>
      <c r="D1868" s="135"/>
      <c r="E1868" s="67" t="s">
        <v>2447</v>
      </c>
      <c r="F1868" s="66" t="s">
        <v>14655</v>
      </c>
      <c r="G1868" s="45"/>
      <c r="H1868" s="45"/>
      <c r="I1868" s="45"/>
      <c r="J1868" s="45"/>
    </row>
    <row r="1869" spans="1:10" ht="13.5" customHeight="1" thickBot="1" x14ac:dyDescent="0.25">
      <c r="A1869" s="135"/>
      <c r="B1869" s="67" t="s">
        <v>13122</v>
      </c>
      <c r="C1869" s="76">
        <v>44512</v>
      </c>
      <c r="D1869" s="135"/>
      <c r="E1869" s="67" t="s">
        <v>3119</v>
      </c>
      <c r="F1869" s="66" t="s">
        <v>4694</v>
      </c>
      <c r="G1869" s="45"/>
      <c r="H1869" s="45"/>
      <c r="I1869" s="45"/>
      <c r="J1869" s="45"/>
    </row>
    <row r="1870" spans="1:10" ht="13.5" customHeight="1" thickBot="1" x14ac:dyDescent="0.25">
      <c r="A1870" s="135"/>
      <c r="B1870" s="67" t="s">
        <v>1810</v>
      </c>
      <c r="C1870" s="100">
        <f>IF(C1869="","",IF(AND(MONTH(C1869)&gt;=1,MONTH(C1869)&lt;=3),1,IF(AND(MONTH(C1869)&gt;=4,MONTH(C1869)&lt;=6),2,IF(AND(MONTH(C1869)&gt;=7,MONTH(C1869)&lt;=9),3,4))))</f>
        <v>4</v>
      </c>
      <c r="D1870" s="135"/>
      <c r="E1870" s="67" t="s">
        <v>13380</v>
      </c>
      <c r="F1870" s="66" t="s">
        <v>4694</v>
      </c>
      <c r="G1870" s="45"/>
      <c r="H1870" s="45"/>
      <c r="I1870" s="45"/>
      <c r="J1870" s="45"/>
    </row>
    <row r="1871" spans="1:10" ht="13.5" customHeight="1" thickBot="1" x14ac:dyDescent="0.25">
      <c r="A1871" s="45"/>
      <c r="B1871" s="45"/>
      <c r="C1871" s="45"/>
      <c r="D1871" s="45"/>
      <c r="E1871" s="45"/>
      <c r="F1871" s="45"/>
      <c r="G1871" s="45"/>
      <c r="H1871" s="45"/>
      <c r="I1871" s="45"/>
      <c r="J1871" s="45"/>
    </row>
    <row r="1872" spans="1:10" ht="13.5" customHeight="1" thickBot="1" x14ac:dyDescent="0.25">
      <c r="A1872" s="72" t="s">
        <v>15959</v>
      </c>
      <c r="B1872" s="72" t="s">
        <v>16379</v>
      </c>
      <c r="C1872" s="72" t="s">
        <v>15863</v>
      </c>
      <c r="D1872" s="72" t="s">
        <v>15467</v>
      </c>
      <c r="E1872" s="72" t="s">
        <v>7036</v>
      </c>
      <c r="F1872" s="72" t="s">
        <v>15496</v>
      </c>
      <c r="G1872" s="45"/>
      <c r="H1872" s="45"/>
      <c r="I1872" s="45"/>
      <c r="J1872" s="45"/>
    </row>
    <row r="1873" spans="1:10" ht="13.5" customHeight="1" x14ac:dyDescent="0.2">
      <c r="A1873" s="97">
        <v>14111519</v>
      </c>
      <c r="B1873" s="101" t="s">
        <v>8659</v>
      </c>
      <c r="C1873" s="81" t="s">
        <v>1471</v>
      </c>
      <c r="D1873" s="81">
        <v>50</v>
      </c>
      <c r="E1873" s="71">
        <v>100</v>
      </c>
      <c r="F1873" s="70">
        <f t="shared" ref="F1873:F1906" ca="1" si="48">INDIRECT(ADDRESS(ROW(),COLUMN()-2,4))*INDIRECT(ADDRESS(ROW(),COLUMN()-1,4))</f>
        <v>5000</v>
      </c>
      <c r="G1873" s="45"/>
      <c r="H1873" s="45"/>
      <c r="I1873" s="45"/>
      <c r="J1873" s="45"/>
    </row>
    <row r="1874" spans="1:10" ht="14.1" customHeight="1" x14ac:dyDescent="0.2">
      <c r="A1874" s="97">
        <v>14111519</v>
      </c>
      <c r="B1874" s="101" t="s">
        <v>19102</v>
      </c>
      <c r="C1874" s="81" t="s">
        <v>1471</v>
      </c>
      <c r="D1874" s="81">
        <v>50</v>
      </c>
      <c r="E1874" s="91">
        <v>235</v>
      </c>
      <c r="F1874" s="70">
        <f t="shared" ca="1" si="48"/>
        <v>11750</v>
      </c>
      <c r="G1874" s="45"/>
      <c r="H1874" s="45" t="str">
        <f>C1821</f>
        <v>Bienes</v>
      </c>
      <c r="I1874" s="45" t="str">
        <f>E1821</f>
        <v>No</v>
      </c>
      <c r="J1874" s="45" t="str">
        <f>D1821</f>
        <v>Compras Menores</v>
      </c>
    </row>
    <row r="1875" spans="1:10" ht="14.1" customHeight="1" x14ac:dyDescent="0.25">
      <c r="A1875" s="97">
        <v>14111519</v>
      </c>
      <c r="B1875" s="101" t="s">
        <v>19103</v>
      </c>
      <c r="C1875" s="81" t="s">
        <v>1471</v>
      </c>
      <c r="D1875" s="81">
        <v>50</v>
      </c>
      <c r="E1875" s="91">
        <v>245</v>
      </c>
      <c r="F1875" s="70">
        <f t="shared" ca="1" si="48"/>
        <v>12250</v>
      </c>
    </row>
    <row r="1876" spans="1:10" ht="14.1" customHeight="1" x14ac:dyDescent="0.25">
      <c r="A1876" s="97">
        <v>14111519</v>
      </c>
      <c r="B1876" s="101" t="s">
        <v>19104</v>
      </c>
      <c r="C1876" s="81" t="s">
        <v>1471</v>
      </c>
      <c r="D1876" s="81">
        <v>50</v>
      </c>
      <c r="E1876" s="91">
        <v>295</v>
      </c>
      <c r="F1876" s="70">
        <f t="shared" ca="1" si="48"/>
        <v>14750</v>
      </c>
    </row>
    <row r="1877" spans="1:10" ht="33.75" customHeight="1" x14ac:dyDescent="0.2">
      <c r="A1877" s="97">
        <v>14111519</v>
      </c>
      <c r="B1877" s="101" t="s">
        <v>19105</v>
      </c>
      <c r="C1877" s="81" t="s">
        <v>1471</v>
      </c>
      <c r="D1877" s="81">
        <v>50</v>
      </c>
      <c r="E1877" s="91">
        <v>450</v>
      </c>
      <c r="F1877" s="70">
        <f t="shared" ca="1" si="48"/>
        <v>22500</v>
      </c>
      <c r="G1877" s="45"/>
      <c r="H1877" s="45"/>
      <c r="I1877" s="45"/>
      <c r="J1877" s="45"/>
    </row>
    <row r="1878" spans="1:10" ht="13.5" customHeight="1" x14ac:dyDescent="0.2">
      <c r="A1878" s="97">
        <v>14111519</v>
      </c>
      <c r="B1878" s="101" t="s">
        <v>19106</v>
      </c>
      <c r="C1878" s="81" t="s">
        <v>1471</v>
      </c>
      <c r="D1878" s="81">
        <v>50</v>
      </c>
      <c r="E1878" s="91">
        <v>45</v>
      </c>
      <c r="F1878" s="70">
        <f t="shared" ca="1" si="48"/>
        <v>2250</v>
      </c>
      <c r="G1878" s="45"/>
      <c r="H1878" s="45"/>
      <c r="I1878" s="45"/>
      <c r="J1878" s="45"/>
    </row>
    <row r="1879" spans="1:10" ht="14.1" customHeight="1" x14ac:dyDescent="0.2">
      <c r="A1879" s="97">
        <v>14111519</v>
      </c>
      <c r="B1879" s="101" t="s">
        <v>19107</v>
      </c>
      <c r="C1879" s="81" t="s">
        <v>1471</v>
      </c>
      <c r="D1879" s="81">
        <v>50</v>
      </c>
      <c r="E1879" s="91">
        <v>750</v>
      </c>
      <c r="F1879" s="70">
        <f t="shared" ca="1" si="48"/>
        <v>37500</v>
      </c>
      <c r="G1879" s="45"/>
      <c r="H1879" s="45"/>
      <c r="I1879" s="45"/>
      <c r="J1879" s="45"/>
    </row>
    <row r="1880" spans="1:10" ht="14.1" customHeight="1" x14ac:dyDescent="0.2">
      <c r="A1880" s="97">
        <v>14111519</v>
      </c>
      <c r="B1880" s="101" t="s">
        <v>19108</v>
      </c>
      <c r="C1880" s="81" t="s">
        <v>1471</v>
      </c>
      <c r="D1880" s="81">
        <v>50</v>
      </c>
      <c r="E1880" s="91">
        <v>420</v>
      </c>
      <c r="F1880" s="70">
        <f t="shared" ca="1" si="48"/>
        <v>21000</v>
      </c>
      <c r="G1880" s="45"/>
      <c r="H1880" s="45"/>
      <c r="I1880" s="45"/>
      <c r="J1880" s="45"/>
    </row>
    <row r="1881" spans="1:10" ht="14.1" customHeight="1" x14ac:dyDescent="0.2">
      <c r="A1881" s="97">
        <v>14111519</v>
      </c>
      <c r="B1881" s="101" t="s">
        <v>19109</v>
      </c>
      <c r="C1881" s="81" t="s">
        <v>1471</v>
      </c>
      <c r="D1881" s="81">
        <v>50</v>
      </c>
      <c r="E1881" s="91">
        <v>120</v>
      </c>
      <c r="F1881" s="70">
        <f t="shared" ca="1" si="48"/>
        <v>6000</v>
      </c>
      <c r="G1881" s="45"/>
      <c r="H1881" s="45"/>
      <c r="I1881" s="45"/>
      <c r="J1881" s="45"/>
    </row>
    <row r="1882" spans="1:10" ht="14.1" customHeight="1" x14ac:dyDescent="0.2">
      <c r="A1882" s="97">
        <v>14111519</v>
      </c>
      <c r="B1882" s="101" t="s">
        <v>19110</v>
      </c>
      <c r="C1882" s="81" t="s">
        <v>1471</v>
      </c>
      <c r="D1882" s="81">
        <v>50</v>
      </c>
      <c r="E1882" s="91">
        <v>800</v>
      </c>
      <c r="F1882" s="70">
        <f t="shared" ca="1" si="48"/>
        <v>40000</v>
      </c>
      <c r="G1882" s="45"/>
      <c r="H1882" s="45"/>
      <c r="I1882" s="45"/>
      <c r="J1882" s="45"/>
    </row>
    <row r="1883" spans="1:10" ht="14.1" customHeight="1" x14ac:dyDescent="0.2">
      <c r="A1883" s="97">
        <v>14111519</v>
      </c>
      <c r="B1883" s="101" t="s">
        <v>19111</v>
      </c>
      <c r="C1883" s="81" t="s">
        <v>1471</v>
      </c>
      <c r="D1883" s="81">
        <v>50</v>
      </c>
      <c r="E1883" s="91">
        <v>600</v>
      </c>
      <c r="F1883" s="70">
        <f t="shared" ca="1" si="48"/>
        <v>30000</v>
      </c>
      <c r="G1883" s="45"/>
      <c r="H1883" s="45"/>
      <c r="I1883" s="45"/>
      <c r="J1883" s="45"/>
    </row>
    <row r="1884" spans="1:10" ht="14.1" customHeight="1" x14ac:dyDescent="0.2">
      <c r="A1884" s="97">
        <v>14111519</v>
      </c>
      <c r="B1884" s="101" t="s">
        <v>19112</v>
      </c>
      <c r="C1884" s="81" t="s">
        <v>1471</v>
      </c>
      <c r="D1884" s="81">
        <v>50</v>
      </c>
      <c r="E1884" s="91">
        <v>1000</v>
      </c>
      <c r="F1884" s="70">
        <f t="shared" ca="1" si="48"/>
        <v>50000</v>
      </c>
      <c r="G1884" s="45"/>
      <c r="H1884" s="45"/>
      <c r="I1884" s="45"/>
      <c r="J1884" s="45"/>
    </row>
    <row r="1885" spans="1:10" ht="13.5" customHeight="1" x14ac:dyDescent="0.2">
      <c r="A1885" s="97">
        <v>14111519</v>
      </c>
      <c r="B1885" s="101" t="s">
        <v>19113</v>
      </c>
      <c r="C1885" s="81" t="s">
        <v>1471</v>
      </c>
      <c r="D1885" s="81">
        <v>50</v>
      </c>
      <c r="E1885" s="91">
        <v>70</v>
      </c>
      <c r="F1885" s="70">
        <f t="shared" ca="1" si="48"/>
        <v>3500</v>
      </c>
      <c r="G1885" s="45"/>
      <c r="H1885" s="45"/>
      <c r="I1885" s="45"/>
      <c r="J1885" s="45"/>
    </row>
    <row r="1886" spans="1:10" ht="13.5" customHeight="1" x14ac:dyDescent="0.2">
      <c r="A1886" s="97">
        <v>14111519</v>
      </c>
      <c r="B1886" s="101" t="s">
        <v>19114</v>
      </c>
      <c r="C1886" s="81" t="s">
        <v>1471</v>
      </c>
      <c r="D1886" s="81">
        <v>50</v>
      </c>
      <c r="E1886" s="91">
        <v>70</v>
      </c>
      <c r="F1886" s="70">
        <f t="shared" ca="1" si="48"/>
        <v>3500</v>
      </c>
      <c r="G1886" s="45"/>
      <c r="H1886" s="45"/>
      <c r="I1886" s="45"/>
      <c r="J1886" s="45"/>
    </row>
    <row r="1887" spans="1:10" ht="13.5" customHeight="1" x14ac:dyDescent="0.2">
      <c r="A1887" s="97">
        <v>14111519</v>
      </c>
      <c r="B1887" s="101" t="s">
        <v>19115</v>
      </c>
      <c r="C1887" s="81" t="s">
        <v>1471</v>
      </c>
      <c r="D1887" s="81">
        <v>50</v>
      </c>
      <c r="E1887" s="91">
        <v>250</v>
      </c>
      <c r="F1887" s="70">
        <f t="shared" ca="1" si="48"/>
        <v>12500</v>
      </c>
      <c r="G1887" s="45"/>
      <c r="H1887" s="45"/>
      <c r="I1887" s="45"/>
      <c r="J1887" s="45"/>
    </row>
    <row r="1888" spans="1:10" ht="13.5" customHeight="1" x14ac:dyDescent="0.2">
      <c r="A1888" s="97">
        <v>14111519</v>
      </c>
      <c r="B1888" s="101" t="s">
        <v>19116</v>
      </c>
      <c r="C1888" s="81" t="s">
        <v>1471</v>
      </c>
      <c r="D1888" s="81">
        <v>50</v>
      </c>
      <c r="E1888" s="91">
        <v>120</v>
      </c>
      <c r="F1888" s="70">
        <f t="shared" ca="1" si="48"/>
        <v>6000</v>
      </c>
      <c r="G1888" s="45"/>
      <c r="H1888" s="45"/>
      <c r="I1888" s="45"/>
      <c r="J1888" s="45"/>
    </row>
    <row r="1889" spans="1:10" ht="13.5" customHeight="1" x14ac:dyDescent="0.2">
      <c r="A1889" s="97">
        <v>14111519</v>
      </c>
      <c r="B1889" s="101" t="s">
        <v>19117</v>
      </c>
      <c r="C1889" s="81" t="s">
        <v>1471</v>
      </c>
      <c r="D1889" s="81">
        <v>50</v>
      </c>
      <c r="E1889" s="91">
        <v>150</v>
      </c>
      <c r="F1889" s="70">
        <f t="shared" ca="1" si="48"/>
        <v>7500</v>
      </c>
      <c r="G1889" s="45"/>
      <c r="H1889" s="45"/>
      <c r="I1889" s="45"/>
      <c r="J1889" s="45"/>
    </row>
    <row r="1890" spans="1:10" ht="13.5" customHeight="1" x14ac:dyDescent="0.2">
      <c r="A1890" s="97">
        <v>14111519</v>
      </c>
      <c r="B1890" s="101" t="s">
        <v>19118</v>
      </c>
      <c r="C1890" s="81" t="s">
        <v>1471</v>
      </c>
      <c r="D1890" s="81">
        <v>50</v>
      </c>
      <c r="E1890" s="91">
        <v>95</v>
      </c>
      <c r="F1890" s="70">
        <f t="shared" ca="1" si="48"/>
        <v>4750</v>
      </c>
      <c r="G1890" s="45"/>
      <c r="H1890" s="45"/>
      <c r="I1890" s="45"/>
      <c r="J1890" s="45"/>
    </row>
    <row r="1891" spans="1:10" ht="13.5" customHeight="1" x14ac:dyDescent="0.2">
      <c r="A1891" s="97">
        <v>14111519</v>
      </c>
      <c r="B1891" s="101" t="s">
        <v>19119</v>
      </c>
      <c r="C1891" s="81" t="s">
        <v>1471</v>
      </c>
      <c r="D1891" s="81">
        <v>50</v>
      </c>
      <c r="E1891" s="91">
        <v>150</v>
      </c>
      <c r="F1891" s="70">
        <f t="shared" ca="1" si="48"/>
        <v>7500</v>
      </c>
      <c r="G1891" s="45"/>
      <c r="H1891" s="45"/>
      <c r="I1891" s="45"/>
      <c r="J1891" s="45"/>
    </row>
    <row r="1892" spans="1:10" ht="13.5" customHeight="1" x14ac:dyDescent="0.2">
      <c r="A1892" s="97">
        <v>14111519</v>
      </c>
      <c r="B1892" s="101" t="s">
        <v>19120</v>
      </c>
      <c r="C1892" s="81" t="s">
        <v>1471</v>
      </c>
      <c r="D1892" s="81">
        <v>50</v>
      </c>
      <c r="E1892" s="91">
        <v>250</v>
      </c>
      <c r="F1892" s="70">
        <f t="shared" ca="1" si="48"/>
        <v>12500</v>
      </c>
      <c r="G1892" s="45"/>
      <c r="H1892" s="45"/>
      <c r="I1892" s="45"/>
      <c r="J1892" s="45"/>
    </row>
    <row r="1893" spans="1:10" ht="13.5" customHeight="1" x14ac:dyDescent="0.2">
      <c r="A1893" s="97">
        <v>14111519</v>
      </c>
      <c r="B1893" s="101" t="s">
        <v>19121</v>
      </c>
      <c r="C1893" s="81" t="s">
        <v>1471</v>
      </c>
      <c r="D1893" s="81">
        <v>50</v>
      </c>
      <c r="E1893" s="91">
        <v>185</v>
      </c>
      <c r="F1893" s="70">
        <f t="shared" ca="1" si="48"/>
        <v>9250</v>
      </c>
      <c r="G1893" s="45"/>
      <c r="H1893" s="45"/>
      <c r="I1893" s="45"/>
      <c r="J1893" s="45"/>
    </row>
    <row r="1894" spans="1:10" ht="13.5" customHeight="1" x14ac:dyDescent="0.2">
      <c r="A1894" s="97">
        <v>14111519</v>
      </c>
      <c r="B1894" s="101" t="s">
        <v>19122</v>
      </c>
      <c r="C1894" s="81" t="s">
        <v>1471</v>
      </c>
      <c r="D1894" s="81">
        <v>50</v>
      </c>
      <c r="E1894" s="91">
        <v>250</v>
      </c>
      <c r="F1894" s="70">
        <f t="shared" ca="1" si="48"/>
        <v>12500</v>
      </c>
      <c r="G1894" s="45"/>
      <c r="H1894" s="45"/>
      <c r="I1894" s="45"/>
      <c r="J1894" s="45"/>
    </row>
    <row r="1895" spans="1:10" ht="13.5" customHeight="1" x14ac:dyDescent="0.2">
      <c r="A1895" s="97">
        <v>14111519</v>
      </c>
      <c r="B1895" s="101" t="s">
        <v>19123</v>
      </c>
      <c r="C1895" s="81" t="s">
        <v>1471</v>
      </c>
      <c r="D1895" s="81">
        <v>50</v>
      </c>
      <c r="E1895" s="91">
        <v>290</v>
      </c>
      <c r="F1895" s="70">
        <f t="shared" ca="1" si="48"/>
        <v>14500</v>
      </c>
      <c r="G1895" s="45"/>
      <c r="H1895" s="45"/>
      <c r="I1895" s="45"/>
      <c r="J1895" s="45"/>
    </row>
    <row r="1896" spans="1:10" ht="13.5" customHeight="1" x14ac:dyDescent="0.2">
      <c r="A1896" s="97">
        <v>14111519</v>
      </c>
      <c r="B1896" s="101" t="s">
        <v>19124</v>
      </c>
      <c r="C1896" s="81" t="s">
        <v>1471</v>
      </c>
      <c r="D1896" s="81">
        <v>50</v>
      </c>
      <c r="E1896" s="91">
        <v>360</v>
      </c>
      <c r="F1896" s="70">
        <f t="shared" ca="1" si="48"/>
        <v>18000</v>
      </c>
      <c r="G1896" s="45"/>
      <c r="H1896" s="45"/>
      <c r="I1896" s="45"/>
      <c r="J1896" s="45"/>
    </row>
    <row r="1897" spans="1:10" ht="13.5" customHeight="1" x14ac:dyDescent="0.2">
      <c r="A1897" s="97">
        <v>14111519</v>
      </c>
      <c r="B1897" s="101" t="s">
        <v>19125</v>
      </c>
      <c r="C1897" s="81" t="s">
        <v>1471</v>
      </c>
      <c r="D1897" s="81">
        <v>50</v>
      </c>
      <c r="E1897" s="91">
        <v>80</v>
      </c>
      <c r="F1897" s="70">
        <f t="shared" ca="1" si="48"/>
        <v>4000</v>
      </c>
      <c r="G1897" s="45"/>
      <c r="H1897" s="45"/>
      <c r="I1897" s="45"/>
      <c r="J1897" s="45"/>
    </row>
    <row r="1898" spans="1:10" ht="13.5" customHeight="1" x14ac:dyDescent="0.2">
      <c r="A1898" s="97">
        <v>14111519</v>
      </c>
      <c r="B1898" s="101" t="s">
        <v>19126</v>
      </c>
      <c r="C1898" s="81" t="s">
        <v>1471</v>
      </c>
      <c r="D1898" s="81">
        <v>50</v>
      </c>
      <c r="E1898" s="91">
        <v>150</v>
      </c>
      <c r="F1898" s="70">
        <f t="shared" ca="1" si="48"/>
        <v>7500</v>
      </c>
      <c r="G1898" s="45"/>
      <c r="H1898" s="45"/>
      <c r="I1898" s="45"/>
      <c r="J1898" s="45"/>
    </row>
    <row r="1899" spans="1:10" ht="13.5" customHeight="1" x14ac:dyDescent="0.2">
      <c r="A1899" s="97">
        <v>14111519</v>
      </c>
      <c r="B1899" s="101" t="s">
        <v>19127</v>
      </c>
      <c r="C1899" s="81" t="s">
        <v>1471</v>
      </c>
      <c r="D1899" s="81">
        <v>50</v>
      </c>
      <c r="E1899" s="91">
        <v>680</v>
      </c>
      <c r="F1899" s="70">
        <f t="shared" ca="1" si="48"/>
        <v>34000</v>
      </c>
      <c r="G1899" s="45"/>
      <c r="H1899" s="45"/>
      <c r="I1899" s="45"/>
      <c r="J1899" s="45"/>
    </row>
    <row r="1900" spans="1:10" ht="13.5" customHeight="1" x14ac:dyDescent="0.2">
      <c r="A1900" s="97">
        <v>14111519</v>
      </c>
      <c r="B1900" s="101" t="s">
        <v>19128</v>
      </c>
      <c r="C1900" s="81" t="s">
        <v>1471</v>
      </c>
      <c r="D1900" s="81">
        <v>50</v>
      </c>
      <c r="E1900" s="91">
        <v>2900</v>
      </c>
      <c r="F1900" s="70">
        <f t="shared" ca="1" si="48"/>
        <v>145000</v>
      </c>
      <c r="G1900" s="45"/>
      <c r="H1900" s="45"/>
      <c r="I1900" s="45"/>
      <c r="J1900" s="45"/>
    </row>
    <row r="1901" spans="1:10" ht="13.5" customHeight="1" x14ac:dyDescent="0.2">
      <c r="A1901" s="97">
        <v>14111519</v>
      </c>
      <c r="B1901" s="101" t="s">
        <v>19129</v>
      </c>
      <c r="C1901" s="81" t="s">
        <v>1471</v>
      </c>
      <c r="D1901" s="81">
        <v>50</v>
      </c>
      <c r="E1901" s="91">
        <v>45</v>
      </c>
      <c r="F1901" s="70">
        <f t="shared" ca="1" si="48"/>
        <v>2250</v>
      </c>
      <c r="G1901" s="45"/>
      <c r="H1901" s="45"/>
      <c r="I1901" s="45"/>
      <c r="J1901" s="45"/>
    </row>
    <row r="1902" spans="1:10" ht="13.5" customHeight="1" x14ac:dyDescent="0.2">
      <c r="A1902" s="97">
        <v>14111519</v>
      </c>
      <c r="B1902" s="101" t="str">
        <f ca="1">IFERROR(INDEX(UNSPSCDes,MATCH(INDIRECT(ADDRESS(ROW(),COLUMN()-1,4)),UNSPSCCode,0)),"")</f>
        <v>Papeles cartulina</v>
      </c>
      <c r="C1902" s="81" t="s">
        <v>1471</v>
      </c>
      <c r="D1902" s="81">
        <v>50</v>
      </c>
      <c r="E1902" s="91">
        <v>650</v>
      </c>
      <c r="F1902" s="70">
        <f t="shared" ca="1" si="48"/>
        <v>32500</v>
      </c>
      <c r="G1902" s="45"/>
      <c r="H1902" s="45"/>
      <c r="I1902" s="45"/>
      <c r="J1902" s="45"/>
    </row>
    <row r="1903" spans="1:10" ht="13.5" customHeight="1" x14ac:dyDescent="0.2">
      <c r="A1903" s="97">
        <v>14111519</v>
      </c>
      <c r="B1903" s="101" t="s">
        <v>19130</v>
      </c>
      <c r="C1903" s="81" t="s">
        <v>1471</v>
      </c>
      <c r="D1903" s="81">
        <v>50</v>
      </c>
      <c r="E1903" s="91">
        <v>100</v>
      </c>
      <c r="F1903" s="70">
        <f t="shared" ca="1" si="48"/>
        <v>5000</v>
      </c>
      <c r="G1903" s="45"/>
      <c r="H1903" s="45"/>
      <c r="I1903" s="45"/>
      <c r="J1903" s="45"/>
    </row>
    <row r="1904" spans="1:10" ht="13.5" customHeight="1" x14ac:dyDescent="0.2">
      <c r="A1904" s="97">
        <v>14111519</v>
      </c>
      <c r="B1904" s="101" t="s">
        <v>19131</v>
      </c>
      <c r="C1904" s="81" t="s">
        <v>1471</v>
      </c>
      <c r="D1904" s="81">
        <v>50</v>
      </c>
      <c r="E1904" s="91">
        <v>200</v>
      </c>
      <c r="F1904" s="70">
        <f t="shared" ca="1" si="48"/>
        <v>10000</v>
      </c>
      <c r="G1904" s="45"/>
      <c r="H1904" s="45"/>
      <c r="I1904" s="45"/>
      <c r="J1904" s="45"/>
    </row>
    <row r="1905" spans="1:10" ht="13.5" customHeight="1" x14ac:dyDescent="0.2">
      <c r="A1905" s="97">
        <v>14111519</v>
      </c>
      <c r="B1905" s="101" t="s">
        <v>19132</v>
      </c>
      <c r="C1905" s="81" t="s">
        <v>1471</v>
      </c>
      <c r="D1905" s="81">
        <v>50</v>
      </c>
      <c r="E1905" s="91">
        <v>45</v>
      </c>
      <c r="F1905" s="70">
        <f t="shared" ca="1" si="48"/>
        <v>2250</v>
      </c>
      <c r="G1905" s="45"/>
      <c r="H1905" s="45"/>
      <c r="I1905" s="45"/>
      <c r="J1905" s="45"/>
    </row>
    <row r="1906" spans="1:10" ht="13.5" customHeight="1" x14ac:dyDescent="0.2">
      <c r="A1906" s="97">
        <v>14111519</v>
      </c>
      <c r="B1906" s="101" t="s">
        <v>19133</v>
      </c>
      <c r="C1906" s="81" t="s">
        <v>1471</v>
      </c>
      <c r="D1906" s="81">
        <v>50</v>
      </c>
      <c r="E1906" s="91">
        <v>150</v>
      </c>
      <c r="F1906" s="70">
        <f t="shared" ca="1" si="48"/>
        <v>7500</v>
      </c>
      <c r="G1906" s="45"/>
      <c r="H1906" s="45"/>
      <c r="I1906" s="45"/>
      <c r="J1906" s="45"/>
    </row>
    <row r="1907" spans="1:10" ht="13.5" customHeight="1" x14ac:dyDescent="0.2">
      <c r="A1907" s="45"/>
      <c r="B1907" s="45"/>
      <c r="C1907" s="45"/>
      <c r="D1907" s="45"/>
      <c r="E1907" s="73" t="s">
        <v>12725</v>
      </c>
      <c r="F1907" s="74">
        <f ca="1">SUM(Table3110[MONTO TOTAL ESTIMADO])</f>
        <v>615000</v>
      </c>
      <c r="G1907" s="45"/>
      <c r="H1907" s="45"/>
      <c r="I1907" s="45"/>
      <c r="J1907" s="45"/>
    </row>
    <row r="1908" spans="1:10" ht="13.5" customHeight="1" thickBot="1" x14ac:dyDescent="0.25">
      <c r="A1908" s="102"/>
      <c r="B1908" s="102"/>
      <c r="C1908" s="102"/>
      <c r="D1908" s="102"/>
      <c r="E1908" s="102"/>
      <c r="F1908" s="102"/>
      <c r="G1908" s="45"/>
      <c r="H1908" s="45"/>
      <c r="I1908" s="45"/>
      <c r="J1908" s="45"/>
    </row>
    <row r="1909" spans="1:10" ht="13.5" customHeight="1" thickBot="1" x14ac:dyDescent="0.25">
      <c r="A1909" s="64" t="s">
        <v>16619</v>
      </c>
      <c r="B1909" s="64" t="s">
        <v>165</v>
      </c>
      <c r="C1909" s="64" t="s">
        <v>11894</v>
      </c>
      <c r="D1909" s="64" t="s">
        <v>14584</v>
      </c>
      <c r="E1909" s="64" t="s">
        <v>11111</v>
      </c>
      <c r="F1909" s="64" t="s">
        <v>11244</v>
      </c>
      <c r="G1909" s="45"/>
      <c r="H1909" s="45"/>
      <c r="I1909" s="45"/>
      <c r="J1909" s="45"/>
    </row>
    <row r="1910" spans="1:10" ht="13.5" customHeight="1" thickBot="1" x14ac:dyDescent="0.25">
      <c r="A1910" s="115" t="s">
        <v>5955</v>
      </c>
      <c r="B1910" s="98" t="s">
        <v>19134</v>
      </c>
      <c r="C1910" s="66" t="s">
        <v>18049</v>
      </c>
      <c r="D1910" s="66" t="s">
        <v>17732</v>
      </c>
      <c r="E1910" s="66" t="s">
        <v>18105</v>
      </c>
      <c r="F1910" s="66"/>
      <c r="G1910" s="45"/>
      <c r="H1910" s="45"/>
      <c r="I1910" s="45"/>
      <c r="J1910" s="45"/>
    </row>
    <row r="1911" spans="1:10" ht="13.5" customHeight="1" thickBot="1" x14ac:dyDescent="0.25">
      <c r="A1911" s="134" t="s">
        <v>15034</v>
      </c>
      <c r="B1911" s="67" t="s">
        <v>8646</v>
      </c>
      <c r="C1911" s="76">
        <v>44243</v>
      </c>
      <c r="D1911" s="134" t="s">
        <v>9515</v>
      </c>
      <c r="E1911" s="67" t="s">
        <v>13278</v>
      </c>
      <c r="F1911" s="66" t="s">
        <v>3126</v>
      </c>
      <c r="G1911" s="45"/>
      <c r="H1911" s="45"/>
      <c r="I1911" s="45"/>
      <c r="J1911" s="45"/>
    </row>
    <row r="1912" spans="1:10" ht="13.5" customHeight="1" thickBot="1" x14ac:dyDescent="0.25">
      <c r="A1912" s="135"/>
      <c r="B1912" s="67" t="s">
        <v>1810</v>
      </c>
      <c r="C1912" s="100">
        <f>IF(C1911="","",IF(AND(MONTH(C1911)&gt;=1,MONTH(C1911)&lt;=3),1,IF(AND(MONTH(C1911)&gt;=4,MONTH(C1911)&lt;=6),2,IF(AND(MONTH(C1911)&gt;=7,MONTH(C1911)&lt;=9),3,4))))</f>
        <v>1</v>
      </c>
      <c r="D1912" s="135"/>
      <c r="E1912" s="67" t="s">
        <v>2447</v>
      </c>
      <c r="F1912" s="66" t="s">
        <v>14655</v>
      </c>
      <c r="G1912" s="45"/>
      <c r="H1912" s="45"/>
      <c r="I1912" s="45"/>
      <c r="J1912" s="45"/>
    </row>
    <row r="1913" spans="1:10" ht="13.5" customHeight="1" thickBot="1" x14ac:dyDescent="0.25">
      <c r="A1913" s="135"/>
      <c r="B1913" s="67" t="s">
        <v>13122</v>
      </c>
      <c r="C1913" s="76">
        <v>44245</v>
      </c>
      <c r="D1913" s="135"/>
      <c r="E1913" s="67" t="s">
        <v>3119</v>
      </c>
      <c r="F1913" s="66" t="s">
        <v>4694</v>
      </c>
      <c r="G1913" s="45"/>
      <c r="H1913" s="45"/>
      <c r="I1913" s="45"/>
      <c r="J1913" s="45"/>
    </row>
    <row r="1914" spans="1:10" ht="13.5" customHeight="1" thickBot="1" x14ac:dyDescent="0.25">
      <c r="A1914" s="135"/>
      <c r="B1914" s="67" t="s">
        <v>1810</v>
      </c>
      <c r="C1914" s="100">
        <f>IF(C1913="","",IF(AND(MONTH(C1913)&gt;=1,MONTH(C1913)&lt;=3),1,IF(AND(MONTH(C1913)&gt;=4,MONTH(C1913)&lt;=6),2,IF(AND(MONTH(C1913)&gt;=7,MONTH(C1913)&lt;=9),3,4))))</f>
        <v>1</v>
      </c>
      <c r="D1914" s="135"/>
      <c r="E1914" s="67" t="s">
        <v>13380</v>
      </c>
      <c r="F1914" s="66" t="s">
        <v>4694</v>
      </c>
      <c r="G1914" s="45"/>
      <c r="H1914" s="45"/>
      <c r="I1914" s="45"/>
      <c r="J1914" s="45"/>
    </row>
    <row r="1915" spans="1:10" ht="13.5" customHeight="1" thickBot="1" x14ac:dyDescent="0.25">
      <c r="A1915" s="45"/>
      <c r="B1915" s="45"/>
      <c r="C1915" s="45"/>
      <c r="D1915" s="45"/>
      <c r="E1915" s="45"/>
      <c r="F1915" s="45"/>
      <c r="G1915" s="45"/>
      <c r="H1915" s="45"/>
      <c r="I1915" s="45"/>
      <c r="J1915" s="45"/>
    </row>
    <row r="1916" spans="1:10" ht="13.5" customHeight="1" thickBot="1" x14ac:dyDescent="0.25">
      <c r="A1916" s="72" t="s">
        <v>15959</v>
      </c>
      <c r="B1916" s="72" t="s">
        <v>16379</v>
      </c>
      <c r="C1916" s="72" t="s">
        <v>15863</v>
      </c>
      <c r="D1916" s="72" t="s">
        <v>15467</v>
      </c>
      <c r="E1916" s="72" t="s">
        <v>7036</v>
      </c>
      <c r="F1916" s="72" t="s">
        <v>15496</v>
      </c>
      <c r="G1916" s="45"/>
      <c r="H1916" s="45"/>
      <c r="I1916" s="45"/>
      <c r="J1916" s="45"/>
    </row>
    <row r="1917" spans="1:10" ht="13.5" customHeight="1" x14ac:dyDescent="0.2">
      <c r="A1917" s="97">
        <v>14111519</v>
      </c>
      <c r="B1917" s="69" t="str">
        <f t="shared" ref="B1917:B1950" ca="1" si="49">IFERROR(INDEX(UNSPSCDes,MATCH(INDIRECT(ADDRESS(ROW(),COLUMN()-1,4)),UNSPSCCode,0)),"")</f>
        <v>Papeles cartulina</v>
      </c>
      <c r="C1917" s="81" t="s">
        <v>1471</v>
      </c>
      <c r="D1917" s="81">
        <v>50</v>
      </c>
      <c r="E1917" s="71">
        <v>100</v>
      </c>
      <c r="F1917" s="70">
        <f t="shared" ref="F1917:F1950" ca="1" si="50">INDIRECT(ADDRESS(ROW(),COLUMN()-2,4))*INDIRECT(ADDRESS(ROW(),COLUMN()-1,4))</f>
        <v>5000</v>
      </c>
      <c r="G1917" s="45"/>
      <c r="H1917" s="45"/>
      <c r="I1917" s="45"/>
      <c r="J1917" s="45"/>
    </row>
    <row r="1918" spans="1:10" ht="13.5" customHeight="1" x14ac:dyDescent="0.2">
      <c r="A1918" s="97">
        <v>14111519</v>
      </c>
      <c r="B1918" s="69" t="str">
        <f t="shared" ca="1" si="49"/>
        <v>Papeles cartulina</v>
      </c>
      <c r="C1918" s="81" t="s">
        <v>1471</v>
      </c>
      <c r="D1918" s="81">
        <v>50</v>
      </c>
      <c r="E1918" s="91">
        <v>235</v>
      </c>
      <c r="F1918" s="70">
        <f t="shared" ca="1" si="50"/>
        <v>11750</v>
      </c>
      <c r="G1918" s="45"/>
      <c r="H1918" s="45"/>
      <c r="I1918" s="45"/>
      <c r="J1918" s="45"/>
    </row>
    <row r="1919" spans="1:10" ht="14.1" customHeight="1" x14ac:dyDescent="0.2">
      <c r="A1919" s="97">
        <v>14111519</v>
      </c>
      <c r="B1919" s="69" t="str">
        <f t="shared" ca="1" si="49"/>
        <v>Papeles cartulina</v>
      </c>
      <c r="C1919" s="81" t="s">
        <v>1471</v>
      </c>
      <c r="D1919" s="81">
        <v>50</v>
      </c>
      <c r="E1919" s="91">
        <v>245</v>
      </c>
      <c r="F1919" s="70">
        <f t="shared" ca="1" si="50"/>
        <v>12250</v>
      </c>
      <c r="G1919" s="45"/>
      <c r="H1919" s="45" t="str">
        <f>C1866</f>
        <v>Bienes</v>
      </c>
      <c r="I1919" s="45" t="str">
        <f>E1866</f>
        <v>No</v>
      </c>
      <c r="J1919" s="45" t="str">
        <f>D1866</f>
        <v>Compras Menores</v>
      </c>
    </row>
    <row r="1920" spans="1:10" ht="14.1" customHeight="1" x14ac:dyDescent="0.25">
      <c r="A1920" s="97">
        <v>14111519</v>
      </c>
      <c r="B1920" s="69" t="str">
        <f t="shared" ca="1" si="49"/>
        <v>Papeles cartulina</v>
      </c>
      <c r="C1920" s="81" t="s">
        <v>1471</v>
      </c>
      <c r="D1920" s="81">
        <v>50</v>
      </c>
      <c r="E1920" s="91">
        <v>295</v>
      </c>
      <c r="F1920" s="70">
        <f t="shared" ca="1" si="50"/>
        <v>14750</v>
      </c>
    </row>
    <row r="1921" spans="1:10" ht="33.75" customHeight="1" x14ac:dyDescent="0.2">
      <c r="A1921" s="97">
        <v>14111519</v>
      </c>
      <c r="B1921" s="69" t="str">
        <f t="shared" ca="1" si="49"/>
        <v>Papeles cartulina</v>
      </c>
      <c r="C1921" s="81" t="s">
        <v>1471</v>
      </c>
      <c r="D1921" s="81">
        <v>50</v>
      </c>
      <c r="E1921" s="91">
        <v>450</v>
      </c>
      <c r="F1921" s="70">
        <f t="shared" ca="1" si="50"/>
        <v>22500</v>
      </c>
      <c r="G1921" s="45"/>
      <c r="H1921" s="45"/>
      <c r="I1921" s="45"/>
      <c r="J1921" s="45"/>
    </row>
    <row r="1922" spans="1:10" ht="13.5" customHeight="1" x14ac:dyDescent="0.2">
      <c r="A1922" s="97">
        <v>14111519</v>
      </c>
      <c r="B1922" s="69" t="str">
        <f t="shared" ca="1" si="49"/>
        <v>Papeles cartulina</v>
      </c>
      <c r="C1922" s="81" t="s">
        <v>1471</v>
      </c>
      <c r="D1922" s="81">
        <v>50</v>
      </c>
      <c r="E1922" s="91">
        <v>45</v>
      </c>
      <c r="F1922" s="70">
        <f t="shared" ca="1" si="50"/>
        <v>2250</v>
      </c>
      <c r="G1922" s="45"/>
      <c r="H1922" s="45"/>
      <c r="I1922" s="45"/>
      <c r="J1922" s="45"/>
    </row>
    <row r="1923" spans="1:10" ht="14.1" customHeight="1" x14ac:dyDescent="0.2">
      <c r="A1923" s="97">
        <v>14111519</v>
      </c>
      <c r="B1923" s="69" t="str">
        <f t="shared" ca="1" si="49"/>
        <v>Papeles cartulina</v>
      </c>
      <c r="C1923" s="81" t="s">
        <v>1471</v>
      </c>
      <c r="D1923" s="81">
        <v>50</v>
      </c>
      <c r="E1923" s="91">
        <v>750</v>
      </c>
      <c r="F1923" s="70">
        <f t="shared" ca="1" si="50"/>
        <v>37500</v>
      </c>
      <c r="G1923" s="45"/>
      <c r="H1923" s="45"/>
      <c r="I1923" s="45"/>
      <c r="J1923" s="45"/>
    </row>
    <row r="1924" spans="1:10" ht="14.1" customHeight="1" x14ac:dyDescent="0.2">
      <c r="A1924" s="97">
        <v>14111519</v>
      </c>
      <c r="B1924" s="69" t="str">
        <f t="shared" ca="1" si="49"/>
        <v>Papeles cartulina</v>
      </c>
      <c r="C1924" s="81" t="s">
        <v>1471</v>
      </c>
      <c r="D1924" s="81">
        <v>50</v>
      </c>
      <c r="E1924" s="91">
        <v>420</v>
      </c>
      <c r="F1924" s="70">
        <f t="shared" ca="1" si="50"/>
        <v>21000</v>
      </c>
      <c r="G1924" s="45"/>
      <c r="H1924" s="45"/>
      <c r="I1924" s="45"/>
      <c r="J1924" s="45"/>
    </row>
    <row r="1925" spans="1:10" ht="14.1" customHeight="1" x14ac:dyDescent="0.2">
      <c r="A1925" s="97">
        <v>14111519</v>
      </c>
      <c r="B1925" s="69" t="str">
        <f t="shared" ca="1" si="49"/>
        <v>Papeles cartulina</v>
      </c>
      <c r="C1925" s="81" t="s">
        <v>1471</v>
      </c>
      <c r="D1925" s="81">
        <v>50</v>
      </c>
      <c r="E1925" s="91">
        <v>120</v>
      </c>
      <c r="F1925" s="70">
        <f t="shared" ca="1" si="50"/>
        <v>6000</v>
      </c>
      <c r="G1925" s="45"/>
      <c r="H1925" s="45"/>
      <c r="I1925" s="45"/>
      <c r="J1925" s="45"/>
    </row>
    <row r="1926" spans="1:10" ht="14.1" customHeight="1" x14ac:dyDescent="0.2">
      <c r="A1926" s="97">
        <v>14111519</v>
      </c>
      <c r="B1926" s="69" t="str">
        <f t="shared" ca="1" si="49"/>
        <v>Papeles cartulina</v>
      </c>
      <c r="C1926" s="81" t="s">
        <v>1471</v>
      </c>
      <c r="D1926" s="81">
        <v>50</v>
      </c>
      <c r="E1926" s="91">
        <v>800</v>
      </c>
      <c r="F1926" s="70">
        <f t="shared" ca="1" si="50"/>
        <v>40000</v>
      </c>
      <c r="G1926" s="45"/>
      <c r="H1926" s="45"/>
      <c r="I1926" s="45"/>
      <c r="J1926" s="45"/>
    </row>
    <row r="1927" spans="1:10" ht="14.1" customHeight="1" x14ac:dyDescent="0.2">
      <c r="A1927" s="97">
        <v>14111519</v>
      </c>
      <c r="B1927" s="69" t="str">
        <f t="shared" ca="1" si="49"/>
        <v>Papeles cartulina</v>
      </c>
      <c r="C1927" s="81" t="s">
        <v>1471</v>
      </c>
      <c r="D1927" s="81">
        <v>50</v>
      </c>
      <c r="E1927" s="91">
        <v>600</v>
      </c>
      <c r="F1927" s="70">
        <f t="shared" ca="1" si="50"/>
        <v>30000</v>
      </c>
      <c r="G1927" s="45"/>
      <c r="H1927" s="45"/>
      <c r="I1927" s="45"/>
      <c r="J1927" s="45"/>
    </row>
    <row r="1928" spans="1:10" ht="14.1" customHeight="1" x14ac:dyDescent="0.2">
      <c r="A1928" s="97">
        <v>14111519</v>
      </c>
      <c r="B1928" s="69" t="str">
        <f t="shared" ca="1" si="49"/>
        <v>Papeles cartulina</v>
      </c>
      <c r="C1928" s="81" t="s">
        <v>1471</v>
      </c>
      <c r="D1928" s="81">
        <v>50</v>
      </c>
      <c r="E1928" s="91">
        <v>1000</v>
      </c>
      <c r="F1928" s="70">
        <f t="shared" ca="1" si="50"/>
        <v>50000</v>
      </c>
      <c r="G1928" s="45"/>
      <c r="H1928" s="45"/>
      <c r="I1928" s="45"/>
      <c r="J1928" s="45"/>
    </row>
    <row r="1929" spans="1:10" ht="13.5" customHeight="1" x14ac:dyDescent="0.2">
      <c r="A1929" s="97">
        <v>14111519</v>
      </c>
      <c r="B1929" s="69" t="str">
        <f t="shared" ca="1" si="49"/>
        <v>Papeles cartulina</v>
      </c>
      <c r="C1929" s="81" t="s">
        <v>1471</v>
      </c>
      <c r="D1929" s="81">
        <v>50</v>
      </c>
      <c r="E1929" s="91">
        <v>70</v>
      </c>
      <c r="F1929" s="70">
        <f t="shared" ca="1" si="50"/>
        <v>3500</v>
      </c>
      <c r="G1929" s="45"/>
      <c r="H1929" s="45"/>
      <c r="I1929" s="45"/>
      <c r="J1929" s="45"/>
    </row>
    <row r="1930" spans="1:10" ht="13.5" customHeight="1" x14ac:dyDescent="0.2">
      <c r="A1930" s="97">
        <v>14111519</v>
      </c>
      <c r="B1930" s="69" t="str">
        <f t="shared" ca="1" si="49"/>
        <v>Papeles cartulina</v>
      </c>
      <c r="C1930" s="81" t="s">
        <v>1471</v>
      </c>
      <c r="D1930" s="81">
        <v>50</v>
      </c>
      <c r="E1930" s="91">
        <v>70</v>
      </c>
      <c r="F1930" s="70">
        <f t="shared" ca="1" si="50"/>
        <v>3500</v>
      </c>
      <c r="G1930" s="45"/>
      <c r="H1930" s="45"/>
      <c r="I1930" s="45"/>
      <c r="J1930" s="45"/>
    </row>
    <row r="1931" spans="1:10" ht="13.5" customHeight="1" x14ac:dyDescent="0.2">
      <c r="A1931" s="97">
        <v>14111519</v>
      </c>
      <c r="B1931" s="69" t="str">
        <f t="shared" ca="1" si="49"/>
        <v>Papeles cartulina</v>
      </c>
      <c r="C1931" s="81" t="s">
        <v>1471</v>
      </c>
      <c r="D1931" s="81">
        <v>50</v>
      </c>
      <c r="E1931" s="91">
        <v>250</v>
      </c>
      <c r="F1931" s="70">
        <f t="shared" ca="1" si="50"/>
        <v>12500</v>
      </c>
      <c r="G1931" s="45"/>
      <c r="H1931" s="45"/>
      <c r="I1931" s="45"/>
      <c r="J1931" s="45"/>
    </row>
    <row r="1932" spans="1:10" ht="13.5" customHeight="1" x14ac:dyDescent="0.2">
      <c r="A1932" s="97">
        <v>14111519</v>
      </c>
      <c r="B1932" s="69" t="str">
        <f t="shared" ca="1" si="49"/>
        <v>Papeles cartulina</v>
      </c>
      <c r="C1932" s="81" t="s">
        <v>1471</v>
      </c>
      <c r="D1932" s="81">
        <v>50</v>
      </c>
      <c r="E1932" s="91">
        <v>120</v>
      </c>
      <c r="F1932" s="70">
        <f t="shared" ca="1" si="50"/>
        <v>6000</v>
      </c>
      <c r="G1932" s="45"/>
      <c r="H1932" s="45"/>
      <c r="I1932" s="45"/>
      <c r="J1932" s="45"/>
    </row>
    <row r="1933" spans="1:10" ht="13.5" customHeight="1" x14ac:dyDescent="0.2">
      <c r="A1933" s="97">
        <v>14111519</v>
      </c>
      <c r="B1933" s="69" t="str">
        <f t="shared" ca="1" si="49"/>
        <v>Papeles cartulina</v>
      </c>
      <c r="C1933" s="81" t="s">
        <v>1471</v>
      </c>
      <c r="D1933" s="81">
        <v>50</v>
      </c>
      <c r="E1933" s="91">
        <v>150</v>
      </c>
      <c r="F1933" s="70">
        <f t="shared" ca="1" si="50"/>
        <v>7500</v>
      </c>
      <c r="G1933" s="45"/>
      <c r="H1933" s="45"/>
      <c r="I1933" s="45"/>
      <c r="J1933" s="45"/>
    </row>
    <row r="1934" spans="1:10" ht="13.5" customHeight="1" x14ac:dyDescent="0.2">
      <c r="A1934" s="97">
        <v>14111519</v>
      </c>
      <c r="B1934" s="69" t="str">
        <f t="shared" ca="1" si="49"/>
        <v>Papeles cartulina</v>
      </c>
      <c r="C1934" s="81" t="s">
        <v>1471</v>
      </c>
      <c r="D1934" s="81">
        <v>50</v>
      </c>
      <c r="E1934" s="91">
        <v>95</v>
      </c>
      <c r="F1934" s="70">
        <f t="shared" ca="1" si="50"/>
        <v>4750</v>
      </c>
      <c r="G1934" s="45"/>
      <c r="H1934" s="45"/>
      <c r="I1934" s="45"/>
      <c r="J1934" s="45"/>
    </row>
    <row r="1935" spans="1:10" ht="13.5" customHeight="1" x14ac:dyDescent="0.2">
      <c r="A1935" s="97">
        <v>14111519</v>
      </c>
      <c r="B1935" s="69" t="str">
        <f t="shared" ca="1" si="49"/>
        <v>Papeles cartulina</v>
      </c>
      <c r="C1935" s="81" t="s">
        <v>1471</v>
      </c>
      <c r="D1935" s="81">
        <v>50</v>
      </c>
      <c r="E1935" s="91">
        <v>150</v>
      </c>
      <c r="F1935" s="70">
        <f t="shared" ca="1" si="50"/>
        <v>7500</v>
      </c>
      <c r="G1935" s="45"/>
      <c r="H1935" s="45"/>
      <c r="I1935" s="45"/>
      <c r="J1935" s="45"/>
    </row>
    <row r="1936" spans="1:10" ht="13.5" customHeight="1" x14ac:dyDescent="0.2">
      <c r="A1936" s="97">
        <v>14111519</v>
      </c>
      <c r="B1936" s="69" t="str">
        <f t="shared" ca="1" si="49"/>
        <v>Papeles cartulina</v>
      </c>
      <c r="C1936" s="81" t="s">
        <v>1471</v>
      </c>
      <c r="D1936" s="81">
        <v>50</v>
      </c>
      <c r="E1936" s="91">
        <v>250</v>
      </c>
      <c r="F1936" s="70">
        <f t="shared" ca="1" si="50"/>
        <v>12500</v>
      </c>
      <c r="G1936" s="45"/>
      <c r="H1936" s="45"/>
      <c r="I1936" s="45"/>
      <c r="J1936" s="45"/>
    </row>
    <row r="1937" spans="1:10" ht="13.5" customHeight="1" x14ac:dyDescent="0.2">
      <c r="A1937" s="97">
        <v>14111519</v>
      </c>
      <c r="B1937" s="69" t="str">
        <f t="shared" ca="1" si="49"/>
        <v>Papeles cartulina</v>
      </c>
      <c r="C1937" s="81" t="s">
        <v>1471</v>
      </c>
      <c r="D1937" s="81">
        <v>50</v>
      </c>
      <c r="E1937" s="91">
        <v>185</v>
      </c>
      <c r="F1937" s="70">
        <f t="shared" ca="1" si="50"/>
        <v>9250</v>
      </c>
      <c r="G1937" s="45"/>
      <c r="H1937" s="45"/>
      <c r="I1937" s="45"/>
      <c r="J1937" s="45"/>
    </row>
    <row r="1938" spans="1:10" ht="13.5" customHeight="1" x14ac:dyDescent="0.2">
      <c r="A1938" s="97">
        <v>14111519</v>
      </c>
      <c r="B1938" s="69" t="str">
        <f t="shared" ca="1" si="49"/>
        <v>Papeles cartulina</v>
      </c>
      <c r="C1938" s="81" t="s">
        <v>1471</v>
      </c>
      <c r="D1938" s="81">
        <v>50</v>
      </c>
      <c r="E1938" s="91">
        <v>250</v>
      </c>
      <c r="F1938" s="70">
        <f t="shared" ca="1" si="50"/>
        <v>12500</v>
      </c>
      <c r="G1938" s="45"/>
      <c r="H1938" s="45"/>
      <c r="I1938" s="45"/>
      <c r="J1938" s="45"/>
    </row>
    <row r="1939" spans="1:10" ht="13.5" customHeight="1" x14ac:dyDescent="0.2">
      <c r="A1939" s="97">
        <v>14111519</v>
      </c>
      <c r="B1939" s="69" t="str">
        <f t="shared" ca="1" si="49"/>
        <v>Papeles cartulina</v>
      </c>
      <c r="C1939" s="81" t="s">
        <v>1471</v>
      </c>
      <c r="D1939" s="81">
        <v>50</v>
      </c>
      <c r="E1939" s="91">
        <v>290</v>
      </c>
      <c r="F1939" s="70">
        <f t="shared" ca="1" si="50"/>
        <v>14500</v>
      </c>
      <c r="G1939" s="45"/>
      <c r="H1939" s="45"/>
      <c r="I1939" s="45"/>
      <c r="J1939" s="45"/>
    </row>
    <row r="1940" spans="1:10" ht="13.5" customHeight="1" x14ac:dyDescent="0.2">
      <c r="A1940" s="97">
        <v>14111519</v>
      </c>
      <c r="B1940" s="69" t="str">
        <f t="shared" ca="1" si="49"/>
        <v>Papeles cartulina</v>
      </c>
      <c r="C1940" s="81" t="s">
        <v>1471</v>
      </c>
      <c r="D1940" s="81">
        <v>50</v>
      </c>
      <c r="E1940" s="91">
        <v>360</v>
      </c>
      <c r="F1940" s="70">
        <f t="shared" ca="1" si="50"/>
        <v>18000</v>
      </c>
      <c r="G1940" s="45"/>
      <c r="H1940" s="45"/>
      <c r="I1940" s="45"/>
      <c r="J1940" s="45"/>
    </row>
    <row r="1941" spans="1:10" ht="13.5" customHeight="1" x14ac:dyDescent="0.2">
      <c r="A1941" s="97">
        <v>14111519</v>
      </c>
      <c r="B1941" s="69" t="str">
        <f t="shared" ca="1" si="49"/>
        <v>Papeles cartulina</v>
      </c>
      <c r="C1941" s="81" t="s">
        <v>1471</v>
      </c>
      <c r="D1941" s="81">
        <v>50</v>
      </c>
      <c r="E1941" s="91">
        <v>80</v>
      </c>
      <c r="F1941" s="70">
        <f t="shared" ca="1" si="50"/>
        <v>4000</v>
      </c>
      <c r="G1941" s="45"/>
      <c r="H1941" s="45"/>
      <c r="I1941" s="45"/>
      <c r="J1941" s="45"/>
    </row>
    <row r="1942" spans="1:10" ht="13.5" customHeight="1" x14ac:dyDescent="0.2">
      <c r="A1942" s="97">
        <v>14111519</v>
      </c>
      <c r="B1942" s="69" t="str">
        <f t="shared" ca="1" si="49"/>
        <v>Papeles cartulina</v>
      </c>
      <c r="C1942" s="81" t="s">
        <v>1471</v>
      </c>
      <c r="D1942" s="81">
        <v>50</v>
      </c>
      <c r="E1942" s="91">
        <v>150</v>
      </c>
      <c r="F1942" s="70">
        <f t="shared" ca="1" si="50"/>
        <v>7500</v>
      </c>
      <c r="G1942" s="45"/>
      <c r="H1942" s="45"/>
      <c r="I1942" s="45"/>
      <c r="J1942" s="45"/>
    </row>
    <row r="1943" spans="1:10" ht="13.5" customHeight="1" x14ac:dyDescent="0.2">
      <c r="A1943" s="97">
        <v>14111519</v>
      </c>
      <c r="B1943" s="69" t="str">
        <f t="shared" ca="1" si="49"/>
        <v>Papeles cartulina</v>
      </c>
      <c r="C1943" s="81" t="s">
        <v>1471</v>
      </c>
      <c r="D1943" s="81">
        <v>50</v>
      </c>
      <c r="E1943" s="91">
        <v>680</v>
      </c>
      <c r="F1943" s="70">
        <f t="shared" ca="1" si="50"/>
        <v>34000</v>
      </c>
      <c r="G1943" s="45"/>
      <c r="H1943" s="45"/>
      <c r="I1943" s="45"/>
      <c r="J1943" s="45"/>
    </row>
    <row r="1944" spans="1:10" ht="13.5" customHeight="1" x14ac:dyDescent="0.2">
      <c r="A1944" s="97">
        <v>14111519</v>
      </c>
      <c r="B1944" s="69" t="str">
        <f t="shared" ca="1" si="49"/>
        <v>Papeles cartulina</v>
      </c>
      <c r="C1944" s="81" t="s">
        <v>1471</v>
      </c>
      <c r="D1944" s="81">
        <v>50</v>
      </c>
      <c r="E1944" s="91">
        <v>2900</v>
      </c>
      <c r="F1944" s="70">
        <f t="shared" ca="1" si="50"/>
        <v>145000</v>
      </c>
      <c r="G1944" s="45"/>
      <c r="H1944" s="45"/>
      <c r="I1944" s="45"/>
      <c r="J1944" s="45"/>
    </row>
    <row r="1945" spans="1:10" ht="13.5" customHeight="1" x14ac:dyDescent="0.2">
      <c r="A1945" s="97">
        <v>14111519</v>
      </c>
      <c r="B1945" s="69" t="str">
        <f t="shared" ca="1" si="49"/>
        <v>Papeles cartulina</v>
      </c>
      <c r="C1945" s="81" t="s">
        <v>1471</v>
      </c>
      <c r="D1945" s="81">
        <v>50</v>
      </c>
      <c r="E1945" s="91">
        <v>45</v>
      </c>
      <c r="F1945" s="70">
        <f t="shared" ca="1" si="50"/>
        <v>2250</v>
      </c>
      <c r="G1945" s="45"/>
      <c r="H1945" s="45"/>
      <c r="I1945" s="45"/>
      <c r="J1945" s="45"/>
    </row>
    <row r="1946" spans="1:10" ht="13.5" customHeight="1" x14ac:dyDescent="0.2">
      <c r="A1946" s="97">
        <v>14111519</v>
      </c>
      <c r="B1946" s="69" t="str">
        <f t="shared" ca="1" si="49"/>
        <v>Papeles cartulina</v>
      </c>
      <c r="C1946" s="81" t="s">
        <v>1471</v>
      </c>
      <c r="D1946" s="81">
        <v>50</v>
      </c>
      <c r="E1946" s="91">
        <v>650</v>
      </c>
      <c r="F1946" s="70">
        <f t="shared" ca="1" si="50"/>
        <v>32500</v>
      </c>
      <c r="G1946" s="45"/>
      <c r="H1946" s="45"/>
      <c r="I1946" s="45"/>
      <c r="J1946" s="45"/>
    </row>
    <row r="1947" spans="1:10" ht="13.5" customHeight="1" x14ac:dyDescent="0.2">
      <c r="A1947" s="97">
        <v>14111519</v>
      </c>
      <c r="B1947" s="69" t="str">
        <f t="shared" ca="1" si="49"/>
        <v>Papeles cartulina</v>
      </c>
      <c r="C1947" s="81" t="s">
        <v>1471</v>
      </c>
      <c r="D1947" s="81">
        <v>50</v>
      </c>
      <c r="E1947" s="91">
        <v>100</v>
      </c>
      <c r="F1947" s="70">
        <f t="shared" ca="1" si="50"/>
        <v>5000</v>
      </c>
      <c r="G1947" s="45"/>
      <c r="H1947" s="45"/>
      <c r="I1947" s="45"/>
      <c r="J1947" s="45"/>
    </row>
    <row r="1948" spans="1:10" ht="13.5" customHeight="1" x14ac:dyDescent="0.2">
      <c r="A1948" s="97">
        <v>14111519</v>
      </c>
      <c r="B1948" s="69" t="str">
        <f t="shared" ca="1" si="49"/>
        <v>Papeles cartulina</v>
      </c>
      <c r="C1948" s="81" t="s">
        <v>1471</v>
      </c>
      <c r="D1948" s="81">
        <v>50</v>
      </c>
      <c r="E1948" s="91">
        <v>200</v>
      </c>
      <c r="F1948" s="70">
        <f t="shared" ca="1" si="50"/>
        <v>10000</v>
      </c>
      <c r="G1948" s="45"/>
      <c r="H1948" s="45"/>
      <c r="I1948" s="45"/>
      <c r="J1948" s="45"/>
    </row>
    <row r="1949" spans="1:10" ht="13.5" customHeight="1" x14ac:dyDescent="0.2">
      <c r="A1949" s="97">
        <v>14111519</v>
      </c>
      <c r="B1949" s="69" t="str">
        <f t="shared" ca="1" si="49"/>
        <v>Papeles cartulina</v>
      </c>
      <c r="C1949" s="81" t="s">
        <v>1471</v>
      </c>
      <c r="D1949" s="81">
        <v>50</v>
      </c>
      <c r="E1949" s="91">
        <v>45</v>
      </c>
      <c r="F1949" s="70">
        <f t="shared" ca="1" si="50"/>
        <v>2250</v>
      </c>
      <c r="G1949" s="45"/>
      <c r="H1949" s="45"/>
      <c r="I1949" s="45"/>
      <c r="J1949" s="45"/>
    </row>
    <row r="1950" spans="1:10" ht="13.5" customHeight="1" x14ac:dyDescent="0.2">
      <c r="A1950" s="97">
        <v>14111519</v>
      </c>
      <c r="B1950" s="69" t="str">
        <f t="shared" ca="1" si="49"/>
        <v>Papeles cartulina</v>
      </c>
      <c r="C1950" s="81" t="s">
        <v>1471</v>
      </c>
      <c r="D1950" s="81">
        <v>50</v>
      </c>
      <c r="E1950" s="91">
        <v>150</v>
      </c>
      <c r="F1950" s="70">
        <f t="shared" ca="1" si="50"/>
        <v>7500</v>
      </c>
      <c r="G1950" s="45"/>
      <c r="H1950" s="45"/>
      <c r="I1950" s="45"/>
      <c r="J1950" s="45"/>
    </row>
    <row r="1951" spans="1:10" ht="13.5" customHeight="1" x14ac:dyDescent="0.2">
      <c r="A1951" s="45"/>
      <c r="B1951" s="45"/>
      <c r="C1951" s="45"/>
      <c r="D1951" s="45"/>
      <c r="E1951" s="73" t="s">
        <v>12725</v>
      </c>
      <c r="F1951" s="74">
        <f ca="1">SUM(Table3112[MONTO TOTAL ESTIMADO])</f>
        <v>615000</v>
      </c>
      <c r="G1951" s="45"/>
      <c r="H1951" s="45"/>
      <c r="I1951" s="45"/>
      <c r="J1951" s="45"/>
    </row>
    <row r="1952" spans="1:10" ht="13.5" customHeight="1" thickBot="1" x14ac:dyDescent="0.25">
      <c r="A1952" s="102"/>
      <c r="B1952" s="102"/>
      <c r="C1952" s="102"/>
      <c r="D1952" s="102"/>
      <c r="E1952" s="102"/>
      <c r="F1952" s="102"/>
      <c r="G1952" s="45"/>
      <c r="H1952" s="45"/>
      <c r="I1952" s="45"/>
      <c r="J1952" s="45"/>
    </row>
    <row r="1953" spans="1:10" ht="13.5" customHeight="1" thickBot="1" x14ac:dyDescent="0.25">
      <c r="A1953" s="64" t="s">
        <v>16619</v>
      </c>
      <c r="B1953" s="64" t="s">
        <v>165</v>
      </c>
      <c r="C1953" s="64" t="s">
        <v>11894</v>
      </c>
      <c r="D1953" s="64" t="s">
        <v>14584</v>
      </c>
      <c r="E1953" s="64" t="s">
        <v>11111</v>
      </c>
      <c r="F1953" s="64" t="s">
        <v>11244</v>
      </c>
      <c r="G1953" s="45"/>
      <c r="H1953" s="45"/>
      <c r="I1953" s="45"/>
      <c r="J1953" s="45"/>
    </row>
    <row r="1954" spans="1:10" ht="13.5" customHeight="1" thickBot="1" x14ac:dyDescent="0.25">
      <c r="A1954" s="66" t="s">
        <v>3686</v>
      </c>
      <c r="B1954" s="66" t="s">
        <v>19135</v>
      </c>
      <c r="C1954" s="66" t="s">
        <v>18049</v>
      </c>
      <c r="D1954" s="66" t="s">
        <v>17732</v>
      </c>
      <c r="E1954" s="66" t="s">
        <v>18105</v>
      </c>
      <c r="F1954" s="66"/>
      <c r="G1954" s="45"/>
      <c r="H1954" s="45"/>
      <c r="I1954" s="45"/>
      <c r="J1954" s="45"/>
    </row>
    <row r="1955" spans="1:10" ht="13.5" customHeight="1" thickBot="1" x14ac:dyDescent="0.25">
      <c r="A1955" s="134" t="s">
        <v>15034</v>
      </c>
      <c r="B1955" s="67" t="s">
        <v>8646</v>
      </c>
      <c r="C1955" s="76">
        <v>44300</v>
      </c>
      <c r="D1955" s="134" t="s">
        <v>9515</v>
      </c>
      <c r="E1955" s="67" t="s">
        <v>13278</v>
      </c>
      <c r="F1955" s="66" t="s">
        <v>3126</v>
      </c>
      <c r="G1955" s="45"/>
      <c r="H1955" s="45"/>
      <c r="I1955" s="45"/>
      <c r="J1955" s="45"/>
    </row>
    <row r="1956" spans="1:10" ht="13.5" customHeight="1" thickBot="1" x14ac:dyDescent="0.25">
      <c r="A1956" s="135"/>
      <c r="B1956" s="67" t="s">
        <v>1810</v>
      </c>
      <c r="C1956" s="100">
        <f>IF(C1955="","",IF(AND(MONTH(C1955)&gt;=1,MONTH(C1955)&lt;=3),1,IF(AND(MONTH(C1955)&gt;=4,MONTH(C1955)&lt;=6),2,IF(AND(MONTH(C1955)&gt;=7,MONTH(C1955)&lt;=9),3,4))))</f>
        <v>2</v>
      </c>
      <c r="D1956" s="135"/>
      <c r="E1956" s="67" t="s">
        <v>2447</v>
      </c>
      <c r="F1956" s="66" t="s">
        <v>14655</v>
      </c>
      <c r="G1956" s="45"/>
      <c r="H1956" s="45"/>
      <c r="I1956" s="45"/>
      <c r="J1956" s="45"/>
    </row>
    <row r="1957" spans="1:10" ht="13.5" customHeight="1" thickBot="1" x14ac:dyDescent="0.25">
      <c r="A1957" s="135"/>
      <c r="B1957" s="67" t="s">
        <v>13122</v>
      </c>
      <c r="C1957" s="76">
        <v>44302</v>
      </c>
      <c r="D1957" s="135"/>
      <c r="E1957" s="67" t="s">
        <v>3119</v>
      </c>
      <c r="F1957" s="66" t="s">
        <v>4694</v>
      </c>
      <c r="G1957" s="45"/>
      <c r="H1957" s="45"/>
      <c r="I1957" s="45"/>
      <c r="J1957" s="45"/>
    </row>
    <row r="1958" spans="1:10" ht="13.5" customHeight="1" thickBot="1" x14ac:dyDescent="0.25">
      <c r="A1958" s="135"/>
      <c r="B1958" s="67" t="s">
        <v>1810</v>
      </c>
      <c r="C1958" s="100">
        <f>IF(C1957="","",IF(AND(MONTH(C1957)&gt;=1,MONTH(C1957)&lt;=3),1,IF(AND(MONTH(C1957)&gt;=4,MONTH(C1957)&lt;=6),2,IF(AND(MONTH(C1957)&gt;=7,MONTH(C1957)&lt;=9),3,4))))</f>
        <v>2</v>
      </c>
      <c r="D1958" s="135"/>
      <c r="E1958" s="67" t="s">
        <v>13380</v>
      </c>
      <c r="F1958" s="66" t="s">
        <v>4694</v>
      </c>
      <c r="G1958" s="45"/>
      <c r="H1958" s="45"/>
      <c r="I1958" s="45"/>
      <c r="J1958" s="45"/>
    </row>
    <row r="1959" spans="1:10" ht="13.5" customHeight="1" thickBot="1" x14ac:dyDescent="0.25">
      <c r="A1959" s="45"/>
      <c r="B1959" s="45"/>
      <c r="C1959" s="45"/>
      <c r="D1959" s="45"/>
      <c r="E1959" s="45"/>
      <c r="F1959" s="45"/>
      <c r="G1959" s="45"/>
      <c r="H1959" s="45"/>
      <c r="I1959" s="45"/>
      <c r="J1959" s="45"/>
    </row>
    <row r="1960" spans="1:10" ht="13.5" customHeight="1" thickBot="1" x14ac:dyDescent="0.25">
      <c r="A1960" s="72" t="s">
        <v>15959</v>
      </c>
      <c r="B1960" s="72" t="s">
        <v>16379</v>
      </c>
      <c r="C1960" s="72" t="s">
        <v>15863</v>
      </c>
      <c r="D1960" s="72" t="s">
        <v>15467</v>
      </c>
      <c r="E1960" s="72" t="s">
        <v>7036</v>
      </c>
      <c r="F1960" s="72" t="s">
        <v>15496</v>
      </c>
      <c r="G1960" s="45"/>
      <c r="H1960" s="45"/>
      <c r="I1960" s="45"/>
      <c r="J1960" s="45"/>
    </row>
    <row r="1961" spans="1:10" ht="13.5" customHeight="1" x14ac:dyDescent="0.2">
      <c r="A1961" s="62">
        <v>42295205</v>
      </c>
      <c r="B1961" s="69" t="str">
        <f t="shared" ref="B1961:B1963" ca="1" si="51">IFERROR(INDEX(UNSPSCDes,MATCH(INDIRECT(ADDRESS(ROW(),COLUMN()-1,4)),UNSPSCCode,0)),"")</f>
        <v>Equipos de afeitado o piezas de mano o cuchillas o accesorios para uso quirúrgico</v>
      </c>
      <c r="C1961" s="81" t="s">
        <v>1471</v>
      </c>
      <c r="D1961" s="81">
        <v>10</v>
      </c>
      <c r="E1961" s="71">
        <v>8500</v>
      </c>
      <c r="F1961" s="70">
        <f t="shared" ref="F1961:F1963" ca="1" si="52">INDIRECT(ADDRESS(ROW(),COLUMN()-2,4))*INDIRECT(ADDRESS(ROW(),COLUMN()-1,4))</f>
        <v>85000</v>
      </c>
      <c r="G1961" s="45"/>
      <c r="H1961" s="45"/>
      <c r="I1961" s="45"/>
      <c r="J1961" s="45"/>
    </row>
    <row r="1962" spans="1:10" ht="13.5" customHeight="1" x14ac:dyDescent="0.2">
      <c r="A1962" s="62">
        <v>42295205</v>
      </c>
      <c r="B1962" s="69" t="str">
        <f t="shared" ca="1" si="51"/>
        <v>Equipos de afeitado o piezas de mano o cuchillas o accesorios para uso quirúrgico</v>
      </c>
      <c r="C1962" s="81" t="s">
        <v>1471</v>
      </c>
      <c r="D1962" s="81">
        <v>10</v>
      </c>
      <c r="E1962" s="71">
        <v>9500</v>
      </c>
      <c r="F1962" s="70">
        <f t="shared" ca="1" si="52"/>
        <v>95000</v>
      </c>
      <c r="G1962" s="45"/>
      <c r="H1962" s="45"/>
      <c r="I1962" s="45"/>
      <c r="J1962" s="45"/>
    </row>
    <row r="1963" spans="1:10" ht="14.1" customHeight="1" x14ac:dyDescent="0.2">
      <c r="A1963" s="62"/>
      <c r="B1963" s="69" t="str">
        <f t="shared" ca="1" si="51"/>
        <v/>
      </c>
      <c r="C1963" s="81" t="s">
        <v>1471</v>
      </c>
      <c r="D1963" s="81">
        <v>10</v>
      </c>
      <c r="E1963" s="71">
        <v>9500</v>
      </c>
      <c r="F1963" s="70">
        <f t="shared" ca="1" si="52"/>
        <v>95000</v>
      </c>
      <c r="G1963" s="45"/>
      <c r="H1963" s="45" t="str">
        <f>C1910</f>
        <v>Bienes</v>
      </c>
      <c r="I1963" s="45" t="str">
        <f>E1910</f>
        <v>No</v>
      </c>
      <c r="J1963" s="45" t="str">
        <f>D1910</f>
        <v>Compras Menores</v>
      </c>
    </row>
    <row r="1964" spans="1:10" ht="14.1" customHeight="1" thickBot="1" x14ac:dyDescent="0.25">
      <c r="A1964" s="102"/>
      <c r="B1964" s="102"/>
      <c r="C1964" s="102"/>
      <c r="D1964" s="102"/>
      <c r="E1964" s="102"/>
      <c r="F1964" s="102"/>
      <c r="G1964" s="45"/>
      <c r="H1964" s="45"/>
      <c r="I1964" s="45"/>
      <c r="J1964" s="45"/>
    </row>
    <row r="1965" spans="1:10" ht="14.1" customHeight="1" thickBot="1" x14ac:dyDescent="0.25">
      <c r="A1965" s="64" t="s">
        <v>16619</v>
      </c>
      <c r="B1965" s="64" t="s">
        <v>165</v>
      </c>
      <c r="C1965" s="64" t="s">
        <v>11894</v>
      </c>
      <c r="D1965" s="64" t="s">
        <v>14584</v>
      </c>
      <c r="E1965" s="64" t="s">
        <v>11111</v>
      </c>
      <c r="F1965" s="64" t="s">
        <v>11244</v>
      </c>
      <c r="G1965" s="45"/>
      <c r="H1965" s="45"/>
      <c r="I1965" s="45"/>
      <c r="J1965" s="45"/>
    </row>
    <row r="1966" spans="1:10" ht="14.1" customHeight="1" thickBot="1" x14ac:dyDescent="0.25">
      <c r="A1966" s="66" t="s">
        <v>3686</v>
      </c>
      <c r="B1966" s="66" t="s">
        <v>19135</v>
      </c>
      <c r="C1966" s="66" t="s">
        <v>18049</v>
      </c>
      <c r="D1966" s="66" t="s">
        <v>17732</v>
      </c>
      <c r="E1966" s="66" t="s">
        <v>18105</v>
      </c>
      <c r="F1966" s="66"/>
      <c r="G1966" s="45"/>
      <c r="H1966" s="45"/>
      <c r="I1966" s="45"/>
      <c r="J1966" s="45"/>
    </row>
    <row r="1967" spans="1:10" ht="14.1" customHeight="1" thickBot="1" x14ac:dyDescent="0.25">
      <c r="A1967" s="134" t="s">
        <v>15034</v>
      </c>
      <c r="B1967" s="67" t="s">
        <v>8646</v>
      </c>
      <c r="C1967" s="76">
        <v>44396</v>
      </c>
      <c r="D1967" s="134" t="s">
        <v>9515</v>
      </c>
      <c r="E1967" s="67" t="s">
        <v>13278</v>
      </c>
      <c r="F1967" s="66" t="s">
        <v>3126</v>
      </c>
      <c r="G1967" s="45"/>
      <c r="H1967" s="45"/>
      <c r="I1967" s="45"/>
      <c r="J1967" s="45"/>
    </row>
    <row r="1968" spans="1:10" ht="27" customHeight="1" thickBot="1" x14ac:dyDescent="0.25">
      <c r="A1968" s="135"/>
      <c r="B1968" s="67" t="s">
        <v>1810</v>
      </c>
      <c r="C1968" s="113">
        <f>IF(C1967="","",IF(AND(MONTH(C1967)&gt;=1,MONTH(C1967)&lt;=3),1,IF(AND(MONTH(C1967)&gt;=4,MONTH(C1967)&lt;=6),2,IF(AND(MONTH(C1967)&gt;=7,MONTH(C1967)&lt;=9),3,4))))</f>
        <v>3</v>
      </c>
      <c r="D1968" s="135"/>
      <c r="E1968" s="67" t="s">
        <v>2447</v>
      </c>
      <c r="F1968" s="66" t="s">
        <v>14655</v>
      </c>
      <c r="G1968" s="45"/>
      <c r="H1968" s="45"/>
      <c r="I1968" s="45"/>
      <c r="J1968" s="45"/>
    </row>
    <row r="1969" spans="1:10" ht="27" customHeight="1" thickBot="1" x14ac:dyDescent="0.25">
      <c r="A1969" s="135"/>
      <c r="B1969" s="67" t="s">
        <v>13122</v>
      </c>
      <c r="C1969" s="76">
        <v>44398</v>
      </c>
      <c r="D1969" s="135"/>
      <c r="E1969" s="67" t="s">
        <v>3119</v>
      </c>
      <c r="F1969" s="66" t="s">
        <v>4694</v>
      </c>
      <c r="G1969" s="45"/>
      <c r="H1969" s="45"/>
      <c r="I1969" s="45"/>
      <c r="J1969" s="45"/>
    </row>
    <row r="1970" spans="1:10" ht="13.5" customHeight="1" thickBot="1" x14ac:dyDescent="0.25">
      <c r="A1970" s="135"/>
      <c r="B1970" s="67" t="s">
        <v>1810</v>
      </c>
      <c r="C1970" s="113">
        <f>IF(C1969="","",IF(AND(MONTH(C1969)&gt;=1,MONTH(C1969)&lt;=3),1,IF(AND(MONTH(C1969)&gt;=4,MONTH(C1969)&lt;=6),2,IF(AND(MONTH(C1969)&gt;=7,MONTH(C1969)&lt;=9),3,4))))</f>
        <v>3</v>
      </c>
      <c r="D1970" s="135"/>
      <c r="E1970" s="67" t="s">
        <v>13380</v>
      </c>
      <c r="F1970" s="66" t="s">
        <v>4694</v>
      </c>
      <c r="G1970" s="45"/>
      <c r="H1970" s="45"/>
      <c r="I1970" s="45"/>
      <c r="J1970" s="45"/>
    </row>
    <row r="1971" spans="1:10" ht="13.5" customHeight="1" thickBot="1" x14ac:dyDescent="0.25">
      <c r="A1971" s="45"/>
      <c r="B1971" s="45"/>
      <c r="C1971" s="45"/>
      <c r="D1971" s="45"/>
      <c r="E1971" s="45"/>
      <c r="F1971" s="45"/>
      <c r="G1971" s="45"/>
      <c r="H1971" s="45"/>
      <c r="I1971" s="45"/>
      <c r="J1971" s="45"/>
    </row>
    <row r="1972" spans="1:10" ht="13.5" customHeight="1" thickBot="1" x14ac:dyDescent="0.25">
      <c r="A1972" s="72" t="s">
        <v>15959</v>
      </c>
      <c r="B1972" s="72" t="s">
        <v>16379</v>
      </c>
      <c r="C1972" s="72" t="s">
        <v>15863</v>
      </c>
      <c r="D1972" s="72" t="s">
        <v>15467</v>
      </c>
      <c r="E1972" s="72" t="s">
        <v>7036</v>
      </c>
      <c r="F1972" s="72" t="s">
        <v>15496</v>
      </c>
      <c r="G1972" s="45"/>
      <c r="H1972" s="45"/>
      <c r="I1972" s="45"/>
      <c r="J1972" s="45"/>
    </row>
    <row r="1973" spans="1:10" ht="13.5" customHeight="1" x14ac:dyDescent="0.2">
      <c r="A1973" s="97">
        <v>42295205</v>
      </c>
      <c r="B1973" s="69" t="str">
        <f ca="1">IFERROR(INDEX(UNSPSCDes,MATCH(INDIRECT(ADDRESS(ROW(),COLUMN()-1,4)),UNSPSCCode,0)),"")</f>
        <v>Equipos de afeitado o piezas de mano o cuchillas o accesorios para uso quirúrgico</v>
      </c>
      <c r="C1973" s="81" t="s">
        <v>1471</v>
      </c>
      <c r="D1973" s="81">
        <v>10</v>
      </c>
      <c r="E1973" s="71">
        <v>8500</v>
      </c>
      <c r="F1973" s="70">
        <f ca="1">INDIRECT(ADDRESS(ROW(),COLUMN()-2,4))*INDIRECT(ADDRESS(ROW(),COLUMN()-1,4))</f>
        <v>85000</v>
      </c>
      <c r="G1973" s="45"/>
      <c r="H1973" s="45"/>
      <c r="I1973" s="45"/>
      <c r="J1973" s="45"/>
    </row>
    <row r="1974" spans="1:10" ht="13.5" customHeight="1" x14ac:dyDescent="0.2">
      <c r="A1974" s="97">
        <v>42295205</v>
      </c>
      <c r="B1974" s="69" t="str">
        <f ca="1">IFERROR(INDEX(UNSPSCDes,MATCH(INDIRECT(ADDRESS(ROW(),COLUMN()-1,4)),UNSPSCCode,0)),"")</f>
        <v>Equipos de afeitado o piezas de mano o cuchillas o accesorios para uso quirúrgico</v>
      </c>
      <c r="C1974" s="81" t="s">
        <v>1471</v>
      </c>
      <c r="D1974" s="81">
        <v>10</v>
      </c>
      <c r="E1974" s="71">
        <v>9500</v>
      </c>
      <c r="F1974" s="70">
        <f ca="1">INDIRECT(ADDRESS(ROW(),COLUMN()-2,4))*INDIRECT(ADDRESS(ROW(),COLUMN()-1,4))</f>
        <v>95000</v>
      </c>
      <c r="G1974" s="45"/>
      <c r="H1974" s="45"/>
      <c r="I1974" s="45"/>
      <c r="J1974" s="45"/>
    </row>
    <row r="1975" spans="1:10" ht="14.1" customHeight="1" x14ac:dyDescent="0.2">
      <c r="A1975" s="97">
        <v>42295205</v>
      </c>
      <c r="B1975" s="69" t="str">
        <f ca="1">IFERROR(INDEX(UNSPSCDes,MATCH(INDIRECT(ADDRESS(ROW(),COLUMN()-1,4)),UNSPSCCode,0)),"")</f>
        <v>Equipos de afeitado o piezas de mano o cuchillas o accesorios para uso quirúrgico</v>
      </c>
      <c r="C1975" s="81" t="s">
        <v>1471</v>
      </c>
      <c r="D1975" s="81">
        <v>10</v>
      </c>
      <c r="E1975" s="71">
        <v>25900</v>
      </c>
      <c r="F1975" s="70">
        <f ca="1">INDIRECT(ADDRESS(ROW(),COLUMN()-2,4))*INDIRECT(ADDRESS(ROW(),COLUMN()-1,4))</f>
        <v>259000</v>
      </c>
      <c r="G1975" s="45"/>
      <c r="H1975" s="45" t="str">
        <f>C1954</f>
        <v>Bienes</v>
      </c>
      <c r="I1975" s="45" t="str">
        <f>E1954</f>
        <v>No</v>
      </c>
      <c r="J1975" s="45" t="str">
        <f>D1954</f>
        <v>Compras Menores</v>
      </c>
    </row>
    <row r="1976" spans="1:10" ht="14.1" customHeight="1" x14ac:dyDescent="0.25">
      <c r="A1976" s="97">
        <v>42295205</v>
      </c>
      <c r="B1976" s="69" t="str">
        <f ca="1">IFERROR(INDEX(UNSPSCDes,MATCH(INDIRECT(ADDRESS(ROW(),COLUMN()-1,4)),UNSPSCCode,0)),"")</f>
        <v>Equipos de afeitado o piezas de mano o cuchillas o accesorios para uso quirúrgico</v>
      </c>
      <c r="C1976" s="81" t="s">
        <v>1471</v>
      </c>
      <c r="D1976" s="81">
        <v>10</v>
      </c>
      <c r="E1976" s="71">
        <v>19800</v>
      </c>
      <c r="F1976" s="70">
        <f ca="1">INDIRECT(ADDRESS(ROW(),COLUMN()-2,4))*INDIRECT(ADDRESS(ROW(),COLUMN()-1,4))</f>
        <v>198000</v>
      </c>
    </row>
    <row r="1977" spans="1:10" ht="33.75" customHeight="1" x14ac:dyDescent="0.2">
      <c r="A1977" s="97">
        <v>42295205</v>
      </c>
      <c r="B1977" s="69" t="str">
        <f ca="1">IFERROR(INDEX(UNSPSCDes,MATCH(INDIRECT(ADDRESS(ROW(),COLUMN()-1,4)),UNSPSCCode,0)),"")</f>
        <v>Equipos de afeitado o piezas de mano o cuchillas o accesorios para uso quirúrgico</v>
      </c>
      <c r="C1977" s="81" t="s">
        <v>1471</v>
      </c>
      <c r="D1977" s="81">
        <v>10</v>
      </c>
      <c r="E1977" s="71">
        <v>21850</v>
      </c>
      <c r="F1977" s="70">
        <f ca="1">INDIRECT(ADDRESS(ROW(),COLUMN()-2,4))*INDIRECT(ADDRESS(ROW(),COLUMN()-1,4))</f>
        <v>218500</v>
      </c>
      <c r="G1977" s="45"/>
      <c r="H1977" s="45"/>
      <c r="I1977" s="45"/>
      <c r="J1977" s="45"/>
    </row>
    <row r="1978" spans="1:10" ht="13.5" customHeight="1" x14ac:dyDescent="0.2">
      <c r="A1978" s="45"/>
      <c r="B1978" s="45"/>
      <c r="C1978" s="45"/>
      <c r="D1978" s="45"/>
      <c r="E1978" s="73" t="s">
        <v>12725</v>
      </c>
      <c r="F1978" s="74">
        <f ca="1">SUM(Table3114[MONTO TOTAL ESTIMADO])</f>
        <v>855500</v>
      </c>
      <c r="G1978" s="45"/>
      <c r="H1978" s="45"/>
      <c r="I1978" s="45"/>
      <c r="J1978" s="45"/>
    </row>
    <row r="1979" spans="1:10" ht="14.1" customHeight="1" thickBot="1" x14ac:dyDescent="0.25">
      <c r="A1979" s="102"/>
      <c r="B1979" s="102"/>
      <c r="C1979" s="102"/>
      <c r="D1979" s="102"/>
      <c r="E1979" s="102"/>
      <c r="F1979" s="102"/>
      <c r="G1979" s="45"/>
      <c r="H1979" s="45"/>
      <c r="I1979" s="45"/>
      <c r="J1979" s="45"/>
    </row>
    <row r="1980" spans="1:10" ht="14.1" customHeight="1" thickBot="1" x14ac:dyDescent="0.25">
      <c r="A1980" s="64" t="s">
        <v>16619</v>
      </c>
      <c r="B1980" s="64" t="s">
        <v>165</v>
      </c>
      <c r="C1980" s="64" t="s">
        <v>11894</v>
      </c>
      <c r="D1980" s="64" t="s">
        <v>14584</v>
      </c>
      <c r="E1980" s="64" t="s">
        <v>11111</v>
      </c>
      <c r="F1980" s="64" t="s">
        <v>11244</v>
      </c>
      <c r="G1980" s="45"/>
      <c r="H1980" s="45"/>
      <c r="I1980" s="45"/>
      <c r="J1980" s="45"/>
    </row>
    <row r="1981" spans="1:10" ht="14.1" customHeight="1" thickBot="1" x14ac:dyDescent="0.25">
      <c r="A1981" s="66" t="s">
        <v>3686</v>
      </c>
      <c r="B1981" s="66" t="s">
        <v>19135</v>
      </c>
      <c r="C1981" s="66" t="s">
        <v>18049</v>
      </c>
      <c r="D1981" s="66" t="s">
        <v>17732</v>
      </c>
      <c r="E1981" s="66" t="s">
        <v>18105</v>
      </c>
      <c r="F1981" s="66"/>
      <c r="G1981" s="45"/>
      <c r="H1981" s="45"/>
      <c r="I1981" s="45"/>
      <c r="J1981" s="45"/>
    </row>
    <row r="1982" spans="1:10" ht="14.1" customHeight="1" thickBot="1" x14ac:dyDescent="0.25">
      <c r="A1982" s="134" t="s">
        <v>15034</v>
      </c>
      <c r="B1982" s="67" t="s">
        <v>8646</v>
      </c>
      <c r="C1982" s="76">
        <v>44487</v>
      </c>
      <c r="D1982" s="134" t="s">
        <v>9515</v>
      </c>
      <c r="E1982" s="67" t="s">
        <v>13278</v>
      </c>
      <c r="F1982" s="66" t="s">
        <v>3126</v>
      </c>
      <c r="G1982" s="45"/>
      <c r="H1982" s="45"/>
      <c r="I1982" s="45"/>
      <c r="J1982" s="45"/>
    </row>
    <row r="1983" spans="1:10" ht="14.1" customHeight="1" thickBot="1" x14ac:dyDescent="0.25">
      <c r="A1983" s="135"/>
      <c r="B1983" s="67" t="s">
        <v>1810</v>
      </c>
      <c r="C1983" s="113">
        <f>IF(C1982="","",IF(AND(MONTH(C1982)&gt;=1,MONTH(C1982)&lt;=3),1,IF(AND(MONTH(C1982)&gt;=4,MONTH(C1982)&lt;=6),2,IF(AND(MONTH(C1982)&gt;=7,MONTH(C1982)&lt;=9),3,4))))</f>
        <v>4</v>
      </c>
      <c r="D1983" s="135"/>
      <c r="E1983" s="67" t="s">
        <v>2447</v>
      </c>
      <c r="F1983" s="66" t="s">
        <v>14655</v>
      </c>
      <c r="G1983" s="45"/>
      <c r="H1983" s="45"/>
      <c r="I1983" s="45"/>
      <c r="J1983" s="45"/>
    </row>
    <row r="1984" spans="1:10" ht="14.1" customHeight="1" thickBot="1" x14ac:dyDescent="0.25">
      <c r="A1984" s="135"/>
      <c r="B1984" s="67" t="s">
        <v>13122</v>
      </c>
      <c r="C1984" s="76">
        <v>44489</v>
      </c>
      <c r="D1984" s="135"/>
      <c r="E1984" s="67" t="s">
        <v>3119</v>
      </c>
      <c r="F1984" s="66" t="s">
        <v>4694</v>
      </c>
      <c r="G1984" s="45"/>
      <c r="H1984" s="45"/>
      <c r="I1984" s="45"/>
      <c r="J1984" s="45"/>
    </row>
    <row r="1985" spans="1:10" ht="27" customHeight="1" thickBot="1" x14ac:dyDescent="0.25">
      <c r="A1985" s="135"/>
      <c r="B1985" s="67" t="s">
        <v>1810</v>
      </c>
      <c r="C1985" s="113">
        <f>IF(C1984="","",IF(AND(MONTH(C1984)&gt;=1,MONTH(C1984)&lt;=3),1,IF(AND(MONTH(C1984)&gt;=4,MONTH(C1984)&lt;=6),2,IF(AND(MONTH(C1984)&gt;=7,MONTH(C1984)&lt;=9),3,4))))</f>
        <v>4</v>
      </c>
      <c r="D1985" s="135"/>
      <c r="E1985" s="67" t="s">
        <v>13380</v>
      </c>
      <c r="F1985" s="66" t="s">
        <v>4694</v>
      </c>
      <c r="G1985" s="45"/>
      <c r="H1985" s="45"/>
      <c r="I1985" s="45"/>
      <c r="J1985" s="45"/>
    </row>
    <row r="1986" spans="1:10" ht="27" customHeight="1" thickBot="1" x14ac:dyDescent="0.25">
      <c r="A1986" s="45"/>
      <c r="B1986" s="45"/>
      <c r="C1986" s="45"/>
      <c r="D1986" s="45"/>
      <c r="E1986" s="45"/>
      <c r="F1986" s="45"/>
      <c r="G1986" s="45"/>
      <c r="H1986" s="45"/>
      <c r="I1986" s="45"/>
      <c r="J1986" s="45"/>
    </row>
    <row r="1987" spans="1:10" ht="27" customHeight="1" thickBot="1" x14ac:dyDescent="0.25">
      <c r="A1987" s="72" t="s">
        <v>15959</v>
      </c>
      <c r="B1987" s="72" t="s">
        <v>16379</v>
      </c>
      <c r="C1987" s="72" t="s">
        <v>15863</v>
      </c>
      <c r="D1987" s="72" t="s">
        <v>15467</v>
      </c>
      <c r="E1987" s="72" t="s">
        <v>7036</v>
      </c>
      <c r="F1987" s="72" t="s">
        <v>15496</v>
      </c>
      <c r="G1987" s="45"/>
      <c r="H1987" s="45"/>
      <c r="I1987" s="45"/>
      <c r="J1987" s="45"/>
    </row>
    <row r="1988" spans="1:10" ht="13.5" customHeight="1" x14ac:dyDescent="0.2">
      <c r="A1988" s="97">
        <v>42295205</v>
      </c>
      <c r="B1988" s="69" t="str">
        <f ca="1">IFERROR(INDEX(UNSPSCDes,MATCH(INDIRECT(ADDRESS(ROW(),COLUMN()-1,4)),UNSPSCCode,0)),"")</f>
        <v>Equipos de afeitado o piezas de mano o cuchillas o accesorios para uso quirúrgico</v>
      </c>
      <c r="C1988" s="81" t="s">
        <v>1471</v>
      </c>
      <c r="D1988" s="81">
        <v>10</v>
      </c>
      <c r="E1988" s="71">
        <v>8500</v>
      </c>
      <c r="F1988" s="70">
        <f ca="1">INDIRECT(ADDRESS(ROW(),COLUMN()-2,4))*INDIRECT(ADDRESS(ROW(),COLUMN()-1,4))</f>
        <v>85000</v>
      </c>
      <c r="G1988" s="45"/>
      <c r="H1988" s="45"/>
      <c r="I1988" s="45"/>
      <c r="J1988" s="45"/>
    </row>
    <row r="1989" spans="1:10" ht="13.5" customHeight="1" x14ac:dyDescent="0.2">
      <c r="A1989" s="97">
        <v>42295205</v>
      </c>
      <c r="B1989" s="69" t="str">
        <f ca="1">IFERROR(INDEX(UNSPSCDes,MATCH(INDIRECT(ADDRESS(ROW(),COLUMN()-1,4)),UNSPSCCode,0)),"")</f>
        <v>Equipos de afeitado o piezas de mano o cuchillas o accesorios para uso quirúrgico</v>
      </c>
      <c r="C1989" s="81" t="s">
        <v>1471</v>
      </c>
      <c r="D1989" s="81">
        <v>10</v>
      </c>
      <c r="E1989" s="71">
        <v>9500</v>
      </c>
      <c r="F1989" s="70">
        <f ca="1">INDIRECT(ADDRESS(ROW(),COLUMN()-2,4))*INDIRECT(ADDRESS(ROW(),COLUMN()-1,4))</f>
        <v>95000</v>
      </c>
      <c r="G1989" s="45"/>
      <c r="H1989" s="45"/>
      <c r="I1989" s="45"/>
      <c r="J1989" s="45"/>
    </row>
    <row r="1990" spans="1:10" ht="14.1" customHeight="1" x14ac:dyDescent="0.2">
      <c r="A1990" s="97">
        <v>42295205</v>
      </c>
      <c r="B1990" s="69" t="str">
        <f ca="1">IFERROR(INDEX(UNSPSCDes,MATCH(INDIRECT(ADDRESS(ROW(),COLUMN()-1,4)),UNSPSCCode,0)),"")</f>
        <v>Equipos de afeitado o piezas de mano o cuchillas o accesorios para uso quirúrgico</v>
      </c>
      <c r="C1990" s="81" t="s">
        <v>1471</v>
      </c>
      <c r="D1990" s="81">
        <v>10</v>
      </c>
      <c r="E1990" s="71">
        <v>25900</v>
      </c>
      <c r="F1990" s="70">
        <f ca="1">INDIRECT(ADDRESS(ROW(),COLUMN()-2,4))*INDIRECT(ADDRESS(ROW(),COLUMN()-1,4))</f>
        <v>259000</v>
      </c>
      <c r="G1990" s="45"/>
      <c r="H1990" s="45" t="str">
        <f>C1966</f>
        <v>Bienes</v>
      </c>
      <c r="I1990" s="45" t="str">
        <f>E1966</f>
        <v>No</v>
      </c>
      <c r="J1990" s="45" t="str">
        <f>D1966</f>
        <v>Compras Menores</v>
      </c>
    </row>
    <row r="1991" spans="1:10" ht="14.1" customHeight="1" x14ac:dyDescent="0.25">
      <c r="A1991" s="97">
        <v>42295205</v>
      </c>
      <c r="B1991" s="69" t="str">
        <f ca="1">IFERROR(INDEX(UNSPSCDes,MATCH(INDIRECT(ADDRESS(ROW(),COLUMN()-1,4)),UNSPSCCode,0)),"")</f>
        <v>Equipos de afeitado o piezas de mano o cuchillas o accesorios para uso quirúrgico</v>
      </c>
      <c r="C1991" s="81" t="s">
        <v>1471</v>
      </c>
      <c r="D1991" s="81">
        <v>10</v>
      </c>
      <c r="E1991" s="71">
        <v>19800</v>
      </c>
      <c r="F1991" s="70">
        <f ca="1">INDIRECT(ADDRESS(ROW(),COLUMN()-2,4))*INDIRECT(ADDRESS(ROW(),COLUMN()-1,4))</f>
        <v>198000</v>
      </c>
    </row>
    <row r="1992" spans="1:10" ht="33.75" customHeight="1" x14ac:dyDescent="0.2">
      <c r="A1992" s="97">
        <v>42295205</v>
      </c>
      <c r="B1992" s="69" t="str">
        <f ca="1">IFERROR(INDEX(UNSPSCDes,MATCH(INDIRECT(ADDRESS(ROW(),COLUMN()-1,4)),UNSPSCCode,0)),"")</f>
        <v>Equipos de afeitado o piezas de mano o cuchillas o accesorios para uso quirúrgico</v>
      </c>
      <c r="C1992" s="81" t="s">
        <v>1471</v>
      </c>
      <c r="D1992" s="81">
        <v>10</v>
      </c>
      <c r="E1992" s="71">
        <v>21850</v>
      </c>
      <c r="F1992" s="70">
        <f ca="1">INDIRECT(ADDRESS(ROW(),COLUMN()-2,4))*INDIRECT(ADDRESS(ROW(),COLUMN()-1,4))</f>
        <v>218500</v>
      </c>
      <c r="G1992" s="45"/>
      <c r="H1992" s="45"/>
      <c r="I1992" s="45"/>
      <c r="J1992" s="45"/>
    </row>
    <row r="1993" spans="1:10" ht="13.5" customHeight="1" x14ac:dyDescent="0.2">
      <c r="A1993" s="45"/>
      <c r="B1993" s="45"/>
      <c r="C1993" s="45"/>
      <c r="D1993" s="45"/>
      <c r="E1993" s="73" t="s">
        <v>12725</v>
      </c>
      <c r="F1993" s="74">
        <f ca="1">SUM(Table3115[MONTO TOTAL ESTIMADO])</f>
        <v>855500</v>
      </c>
      <c r="G1993" s="45"/>
      <c r="H1993" s="45"/>
      <c r="I1993" s="45"/>
      <c r="J1993" s="45"/>
    </row>
    <row r="1994" spans="1:10" ht="14.1" customHeight="1" thickBot="1" x14ac:dyDescent="0.25">
      <c r="A1994" s="102"/>
      <c r="B1994" s="102"/>
      <c r="C1994" s="102"/>
      <c r="D1994" s="102"/>
      <c r="E1994" s="102"/>
      <c r="F1994" s="102"/>
      <c r="G1994" s="45"/>
      <c r="H1994" s="45"/>
      <c r="I1994" s="45"/>
      <c r="J1994" s="45"/>
    </row>
    <row r="1995" spans="1:10" ht="14.1" customHeight="1" thickBot="1" x14ac:dyDescent="0.25">
      <c r="A1995" s="64" t="s">
        <v>16619</v>
      </c>
      <c r="B1995" s="64" t="s">
        <v>165</v>
      </c>
      <c r="C1995" s="64" t="s">
        <v>11894</v>
      </c>
      <c r="D1995" s="64" t="s">
        <v>14584</v>
      </c>
      <c r="E1995" s="64" t="s">
        <v>11111</v>
      </c>
      <c r="F1995" s="64" t="s">
        <v>11244</v>
      </c>
      <c r="G1995" s="45"/>
      <c r="H1995" s="45"/>
      <c r="I1995" s="45"/>
      <c r="J1995" s="45"/>
    </row>
    <row r="1996" spans="1:10" ht="14.1" customHeight="1" thickBot="1" x14ac:dyDescent="0.25">
      <c r="A1996" s="66" t="s">
        <v>11492</v>
      </c>
      <c r="B1996" s="66" t="s">
        <v>19136</v>
      </c>
      <c r="C1996" s="66" t="s">
        <v>18049</v>
      </c>
      <c r="D1996" s="66" t="s">
        <v>17732</v>
      </c>
      <c r="E1996" s="66" t="s">
        <v>18105</v>
      </c>
      <c r="F1996" s="66"/>
      <c r="G1996" s="45"/>
      <c r="H1996" s="45"/>
      <c r="I1996" s="45"/>
      <c r="J1996" s="45"/>
    </row>
    <row r="1997" spans="1:10" ht="14.1" customHeight="1" thickBot="1" x14ac:dyDescent="0.25">
      <c r="A1997" s="134" t="s">
        <v>15034</v>
      </c>
      <c r="B1997" s="67" t="s">
        <v>8646</v>
      </c>
      <c r="C1997" s="76">
        <v>44271</v>
      </c>
      <c r="D1997" s="134" t="s">
        <v>9515</v>
      </c>
      <c r="E1997" s="67" t="s">
        <v>13278</v>
      </c>
      <c r="F1997" s="66" t="s">
        <v>3126</v>
      </c>
      <c r="G1997" s="45"/>
      <c r="H1997" s="45"/>
      <c r="I1997" s="45"/>
      <c r="J1997" s="45"/>
    </row>
    <row r="1998" spans="1:10" ht="14.1" customHeight="1" thickBot="1" x14ac:dyDescent="0.25">
      <c r="A1998" s="135"/>
      <c r="B1998" s="67" t="s">
        <v>1810</v>
      </c>
      <c r="C1998" s="117">
        <f>IF(C1997="","",IF(AND(MONTH(C1997)&gt;=1,MONTH(C1997)&lt;=3),1,IF(AND(MONTH(C1997)&gt;=4,MONTH(C1997)&lt;=6),2,IF(AND(MONTH(C1997)&gt;=7,MONTH(C1997)&lt;=9),3,4))))</f>
        <v>1</v>
      </c>
      <c r="D1998" s="135"/>
      <c r="E1998" s="67" t="s">
        <v>2447</v>
      </c>
      <c r="F1998" s="66" t="s">
        <v>14655</v>
      </c>
      <c r="G1998" s="45"/>
      <c r="H1998" s="45"/>
      <c r="I1998" s="45"/>
      <c r="J1998" s="45"/>
    </row>
    <row r="1999" spans="1:10" ht="14.1" customHeight="1" thickBot="1" x14ac:dyDescent="0.25">
      <c r="A1999" s="135"/>
      <c r="B1999" s="67" t="s">
        <v>13122</v>
      </c>
      <c r="C1999" s="76">
        <v>44273</v>
      </c>
      <c r="D1999" s="135"/>
      <c r="E1999" s="67" t="s">
        <v>3119</v>
      </c>
      <c r="F1999" s="66" t="s">
        <v>4694</v>
      </c>
      <c r="G1999" s="45"/>
      <c r="H1999" s="45"/>
      <c r="I1999" s="45"/>
      <c r="J1999" s="45"/>
    </row>
    <row r="2000" spans="1:10" ht="27" customHeight="1" thickBot="1" x14ac:dyDescent="0.25">
      <c r="A2000" s="135"/>
      <c r="B2000" s="67" t="s">
        <v>1810</v>
      </c>
      <c r="C2000" s="117">
        <f>IF(C1999="","",IF(AND(MONTH(C1999)&gt;=1,MONTH(C1999)&lt;=3),1,IF(AND(MONTH(C1999)&gt;=4,MONTH(C1999)&lt;=6),2,IF(AND(MONTH(C1999)&gt;=7,MONTH(C1999)&lt;=9),3,4))))</f>
        <v>1</v>
      </c>
      <c r="D2000" s="135"/>
      <c r="E2000" s="67" t="s">
        <v>13380</v>
      </c>
      <c r="F2000" s="66" t="s">
        <v>4694</v>
      </c>
      <c r="G2000" s="45"/>
      <c r="H2000" s="45"/>
      <c r="I2000" s="45"/>
      <c r="J2000" s="45"/>
    </row>
    <row r="2001" spans="1:10" ht="13.5" customHeight="1" thickBot="1" x14ac:dyDescent="0.25">
      <c r="A2001" s="45"/>
      <c r="B2001" s="45"/>
      <c r="C2001" s="45"/>
      <c r="D2001" s="45"/>
      <c r="E2001" s="45"/>
      <c r="F2001" s="45"/>
      <c r="G2001" s="45"/>
      <c r="H2001" s="45"/>
      <c r="I2001" s="45"/>
      <c r="J2001" s="45"/>
    </row>
    <row r="2002" spans="1:10" ht="13.5" customHeight="1" thickBot="1" x14ac:dyDescent="0.25">
      <c r="A2002" s="72" t="s">
        <v>15959</v>
      </c>
      <c r="B2002" s="72" t="s">
        <v>16379</v>
      </c>
      <c r="C2002" s="72" t="s">
        <v>15863</v>
      </c>
      <c r="D2002" s="72" t="s">
        <v>15467</v>
      </c>
      <c r="E2002" s="72" t="s">
        <v>7036</v>
      </c>
      <c r="F2002" s="72" t="s">
        <v>15496</v>
      </c>
      <c r="G2002" s="45"/>
      <c r="H2002" s="45"/>
      <c r="I2002" s="45"/>
      <c r="J2002" s="45"/>
    </row>
    <row r="2003" spans="1:10" ht="13.5" customHeight="1" x14ac:dyDescent="0.2">
      <c r="A2003" s="97">
        <v>52161505</v>
      </c>
      <c r="B2003" s="69" t="str">
        <f ca="1">IFERROR(INDEX(UNSPSCDes,MATCH(INDIRECT(ADDRESS(ROW(),COLUMN()-1,4)),UNSPSCCode,0)),"")</f>
        <v>Televisores</v>
      </c>
      <c r="C2003" s="81" t="s">
        <v>1471</v>
      </c>
      <c r="D2003" s="81">
        <v>10</v>
      </c>
      <c r="E2003" s="71">
        <v>45600</v>
      </c>
      <c r="F2003" s="70">
        <f ca="1">INDIRECT(ADDRESS(ROW(),COLUMN()-2,4))*INDIRECT(ADDRESS(ROW(),COLUMN()-1,4))</f>
        <v>456000</v>
      </c>
      <c r="G2003" s="45"/>
      <c r="H2003" s="45"/>
      <c r="I2003" s="45"/>
      <c r="J2003" s="45"/>
    </row>
    <row r="2004" spans="1:10" ht="13.5" customHeight="1" x14ac:dyDescent="0.2">
      <c r="A2004" s="97">
        <v>25174001</v>
      </c>
      <c r="B2004" s="69" t="str">
        <f ca="1">IFERROR(INDEX(UNSPSCDes,MATCH(INDIRECT(ADDRESS(ROW(),COLUMN()-1,4)),UNSPSCCode,0)),"")</f>
        <v>Ventilador</v>
      </c>
      <c r="C2004" s="81" t="s">
        <v>1471</v>
      </c>
      <c r="D2004" s="81">
        <v>10</v>
      </c>
      <c r="E2004" s="71">
        <v>8500</v>
      </c>
      <c r="F2004" s="70">
        <f ca="1">INDIRECT(ADDRESS(ROW(),COLUMN()-2,4))*INDIRECT(ADDRESS(ROW(),COLUMN()-1,4))</f>
        <v>85000</v>
      </c>
      <c r="G2004" s="45"/>
      <c r="H2004" s="45"/>
      <c r="I2004" s="45"/>
      <c r="J2004" s="45"/>
    </row>
    <row r="2005" spans="1:10" ht="14.1" customHeight="1" x14ac:dyDescent="0.2">
      <c r="A2005" s="97">
        <v>25174001</v>
      </c>
      <c r="B2005" s="69" t="str">
        <f ca="1">IFERROR(INDEX(UNSPSCDes,MATCH(INDIRECT(ADDRESS(ROW(),COLUMN()-1,4)),UNSPSCCode,0)),"")</f>
        <v>Ventilador</v>
      </c>
      <c r="C2005" s="81" t="s">
        <v>1471</v>
      </c>
      <c r="D2005" s="81">
        <v>10</v>
      </c>
      <c r="E2005" s="71">
        <v>6900</v>
      </c>
      <c r="F2005" s="70">
        <f ca="1">INDIRECT(ADDRESS(ROW(),COLUMN()-2,4))*INDIRECT(ADDRESS(ROW(),COLUMN()-1,4))</f>
        <v>69000</v>
      </c>
      <c r="G2005" s="45"/>
      <c r="H2005" s="45" t="str">
        <f>C1981</f>
        <v>Bienes</v>
      </c>
      <c r="I2005" s="45" t="str">
        <f>E1981</f>
        <v>No</v>
      </c>
      <c r="J2005" s="45" t="str">
        <f>D1981</f>
        <v>Compras Menores</v>
      </c>
    </row>
    <row r="2006" spans="1:10" ht="14.1" customHeight="1" x14ac:dyDescent="0.2">
      <c r="A2006" s="45"/>
      <c r="B2006" s="45"/>
      <c r="C2006" s="45"/>
      <c r="D2006" s="45"/>
      <c r="E2006" s="73" t="s">
        <v>12725</v>
      </c>
      <c r="F2006" s="74">
        <f ca="1">SUM(Table3116[MONTO TOTAL ESTIMADO])</f>
        <v>610000</v>
      </c>
    </row>
    <row r="2007" spans="1:10" ht="33.75" customHeight="1" thickBot="1" x14ac:dyDescent="0.25">
      <c r="A2007" s="102"/>
      <c r="B2007" s="102"/>
      <c r="C2007" s="102"/>
      <c r="D2007" s="102"/>
      <c r="E2007" s="102"/>
      <c r="F2007" s="102"/>
      <c r="G2007" s="45"/>
      <c r="H2007" s="45"/>
      <c r="I2007" s="45"/>
      <c r="J2007" s="45"/>
    </row>
    <row r="2008" spans="1:10" ht="13.5" customHeight="1" thickBot="1" x14ac:dyDescent="0.25">
      <c r="A2008" s="64" t="s">
        <v>16619</v>
      </c>
      <c r="B2008" s="64" t="s">
        <v>165</v>
      </c>
      <c r="C2008" s="64" t="s">
        <v>11894</v>
      </c>
      <c r="D2008" s="64" t="s">
        <v>14584</v>
      </c>
      <c r="E2008" s="64" t="s">
        <v>11111</v>
      </c>
      <c r="F2008" s="64" t="s">
        <v>11244</v>
      </c>
      <c r="G2008" s="45"/>
      <c r="H2008" s="45"/>
      <c r="I2008" s="45"/>
      <c r="J2008" s="45"/>
    </row>
    <row r="2009" spans="1:10" ht="14.1" customHeight="1" thickBot="1" x14ac:dyDescent="0.25">
      <c r="A2009" s="66" t="s">
        <v>11492</v>
      </c>
      <c r="B2009" s="66" t="s">
        <v>19136</v>
      </c>
      <c r="C2009" s="66" t="s">
        <v>18049</v>
      </c>
      <c r="D2009" s="66" t="s">
        <v>17732</v>
      </c>
      <c r="E2009" s="66" t="s">
        <v>18105</v>
      </c>
      <c r="F2009" s="66"/>
      <c r="G2009" s="45"/>
      <c r="H2009" s="45"/>
      <c r="I2009" s="45"/>
      <c r="J2009" s="45"/>
    </row>
    <row r="2010" spans="1:10" ht="14.1" customHeight="1" thickBot="1" x14ac:dyDescent="0.25">
      <c r="A2010" s="134" t="s">
        <v>15034</v>
      </c>
      <c r="B2010" s="67" t="s">
        <v>8646</v>
      </c>
      <c r="C2010" s="76">
        <v>44380</v>
      </c>
      <c r="D2010" s="134" t="s">
        <v>9515</v>
      </c>
      <c r="E2010" s="67" t="s">
        <v>13278</v>
      </c>
      <c r="F2010" s="66" t="s">
        <v>3126</v>
      </c>
      <c r="G2010" s="45"/>
      <c r="H2010" s="45"/>
      <c r="I2010" s="45"/>
      <c r="J2010" s="45"/>
    </row>
    <row r="2011" spans="1:10" ht="14.1" customHeight="1" thickBot="1" x14ac:dyDescent="0.25">
      <c r="A2011" s="135"/>
      <c r="B2011" s="67" t="s">
        <v>1810</v>
      </c>
      <c r="C2011" s="117">
        <f>IF(C2010="","",IF(AND(MONTH(C2010)&gt;=1,MONTH(C2010)&lt;=3),1,IF(AND(MONTH(C2010)&gt;=4,MONTH(C2010)&lt;=6),2,IF(AND(MONTH(C2010)&gt;=7,MONTH(C2010)&lt;=9),3,4))))</f>
        <v>3</v>
      </c>
      <c r="D2011" s="135"/>
      <c r="E2011" s="67" t="s">
        <v>2447</v>
      </c>
      <c r="F2011" s="66" t="s">
        <v>11263</v>
      </c>
      <c r="G2011" s="45"/>
      <c r="H2011" s="45"/>
      <c r="I2011" s="45"/>
      <c r="J2011" s="45"/>
    </row>
    <row r="2012" spans="1:10" ht="14.1" customHeight="1" thickBot="1" x14ac:dyDescent="0.25">
      <c r="A2012" s="135"/>
      <c r="B2012" s="67" t="s">
        <v>13122</v>
      </c>
      <c r="C2012" s="76">
        <v>44384</v>
      </c>
      <c r="D2012" s="135"/>
      <c r="E2012" s="67" t="s">
        <v>3119</v>
      </c>
      <c r="F2012" s="66" t="s">
        <v>11263</v>
      </c>
      <c r="G2012" s="45"/>
      <c r="H2012" s="45"/>
      <c r="I2012" s="45"/>
      <c r="J2012" s="45"/>
    </row>
    <row r="2013" spans="1:10" ht="14.1" customHeight="1" thickBot="1" x14ac:dyDescent="0.25">
      <c r="A2013" s="135"/>
      <c r="B2013" s="67" t="s">
        <v>1810</v>
      </c>
      <c r="C2013" s="117">
        <f>IF(C2012="","",IF(AND(MONTH(C2012)&gt;=1,MONTH(C2012)&lt;=3),1,IF(AND(MONTH(C2012)&gt;=4,MONTH(C2012)&lt;=6),2,IF(AND(MONTH(C2012)&gt;=7,MONTH(C2012)&lt;=9),3,4))))</f>
        <v>3</v>
      </c>
      <c r="D2013" s="135"/>
      <c r="E2013" s="67" t="s">
        <v>13380</v>
      </c>
      <c r="F2013" s="66" t="s">
        <v>11263</v>
      </c>
      <c r="G2013" s="45"/>
      <c r="H2013" s="45"/>
      <c r="I2013" s="45"/>
      <c r="J2013" s="45"/>
    </row>
    <row r="2014" spans="1:10" ht="14.1" customHeight="1" thickBot="1" x14ac:dyDescent="0.25">
      <c r="A2014" s="45"/>
      <c r="B2014" s="45"/>
      <c r="C2014" s="45"/>
      <c r="D2014" s="45"/>
      <c r="E2014" s="45"/>
      <c r="F2014" s="45"/>
      <c r="G2014" s="45"/>
      <c r="H2014" s="45"/>
      <c r="I2014" s="45"/>
      <c r="J2014" s="45"/>
    </row>
    <row r="2015" spans="1:10" ht="13.5" customHeight="1" thickBot="1" x14ac:dyDescent="0.25">
      <c r="A2015" s="72" t="s">
        <v>15959</v>
      </c>
      <c r="B2015" s="72" t="s">
        <v>16379</v>
      </c>
      <c r="C2015" s="72" t="s">
        <v>15863</v>
      </c>
      <c r="D2015" s="72" t="s">
        <v>15467</v>
      </c>
      <c r="E2015" s="72" t="s">
        <v>7036</v>
      </c>
      <c r="F2015" s="72" t="s">
        <v>15496</v>
      </c>
      <c r="G2015" s="45"/>
      <c r="H2015" s="45"/>
      <c r="I2015" s="45"/>
      <c r="J2015" s="45"/>
    </row>
    <row r="2016" spans="1:10" ht="13.5" customHeight="1" x14ac:dyDescent="0.2">
      <c r="A2016" s="97">
        <v>52161505</v>
      </c>
      <c r="B2016" s="69" t="str">
        <f ca="1">IFERROR(INDEX(UNSPSCDes,MATCH(INDIRECT(ADDRESS(ROW(),COLUMN()-1,4)),UNSPSCCode,0)),"")</f>
        <v>Televisores</v>
      </c>
      <c r="C2016" s="81" t="s">
        <v>1471</v>
      </c>
      <c r="D2016" s="81">
        <v>10</v>
      </c>
      <c r="E2016" s="71">
        <v>45600</v>
      </c>
      <c r="F2016" s="70">
        <f ca="1">INDIRECT(ADDRESS(ROW(),COLUMN()-2,4))*INDIRECT(ADDRESS(ROW(),COLUMN()-1,4))</f>
        <v>456000</v>
      </c>
      <c r="G2016" s="45"/>
      <c r="H2016" s="45"/>
      <c r="I2016" s="45"/>
      <c r="J2016" s="45"/>
    </row>
    <row r="2017" spans="1:10" ht="13.5" customHeight="1" x14ac:dyDescent="0.2">
      <c r="A2017" s="97">
        <v>25174001</v>
      </c>
      <c r="B2017" s="69" t="str">
        <f ca="1">IFERROR(INDEX(UNSPSCDes,MATCH(INDIRECT(ADDRESS(ROW(),COLUMN()-1,4)),UNSPSCCode,0)),"")</f>
        <v>Ventilador</v>
      </c>
      <c r="C2017" s="81" t="s">
        <v>1471</v>
      </c>
      <c r="D2017" s="81">
        <v>10</v>
      </c>
      <c r="E2017" s="71">
        <v>8500</v>
      </c>
      <c r="F2017" s="70">
        <f ca="1">INDIRECT(ADDRESS(ROW(),COLUMN()-2,4))*INDIRECT(ADDRESS(ROW(),COLUMN()-1,4))</f>
        <v>85000</v>
      </c>
      <c r="G2017" s="45"/>
      <c r="H2017" s="45"/>
      <c r="I2017" s="45"/>
      <c r="J2017" s="45"/>
    </row>
    <row r="2018" spans="1:10" ht="14.1" customHeight="1" x14ac:dyDescent="0.2">
      <c r="A2018" s="97">
        <v>25174001</v>
      </c>
      <c r="B2018" s="69" t="str">
        <f ca="1">IFERROR(INDEX(UNSPSCDes,MATCH(INDIRECT(ADDRESS(ROW(),COLUMN()-1,4)),UNSPSCCode,0)),"")</f>
        <v>Ventilador</v>
      </c>
      <c r="C2018" s="81" t="s">
        <v>1471</v>
      </c>
      <c r="D2018" s="81">
        <v>10</v>
      </c>
      <c r="E2018" s="71">
        <v>6900</v>
      </c>
      <c r="F2018" s="70">
        <f ca="1">INDIRECT(ADDRESS(ROW(),COLUMN()-2,4))*INDIRECT(ADDRESS(ROW(),COLUMN()-1,4))</f>
        <v>69000</v>
      </c>
      <c r="G2018" s="45"/>
      <c r="H2018" s="45" t="str">
        <f>C1996</f>
        <v>Bienes</v>
      </c>
      <c r="I2018" s="45" t="str">
        <f>E1996</f>
        <v>No</v>
      </c>
      <c r="J2018" s="45" t="str">
        <f>D1996</f>
        <v>Compras Menores</v>
      </c>
    </row>
    <row r="2019" spans="1:10" ht="14.1" customHeight="1" x14ac:dyDescent="0.2">
      <c r="A2019" s="45"/>
      <c r="B2019" s="45"/>
      <c r="C2019" s="45"/>
      <c r="D2019" s="45"/>
      <c r="E2019" s="73" t="s">
        <v>12725</v>
      </c>
      <c r="F2019" s="74">
        <f ca="1">SUM(Table3117[MONTO TOTAL ESTIMADO])</f>
        <v>610000</v>
      </c>
    </row>
    <row r="2020" spans="1:10" ht="33.75" customHeight="1" thickBot="1" x14ac:dyDescent="0.25">
      <c r="A2020" s="102"/>
      <c r="B2020" s="102"/>
      <c r="C2020" s="102"/>
      <c r="D2020" s="102"/>
      <c r="E2020" s="102"/>
      <c r="F2020" s="102"/>
      <c r="G2020" s="45"/>
      <c r="H2020" s="45"/>
      <c r="I2020" s="45"/>
      <c r="J2020" s="45"/>
    </row>
    <row r="2021" spans="1:10" ht="13.5" customHeight="1" thickBot="1" x14ac:dyDescent="0.25">
      <c r="A2021" s="64" t="s">
        <v>16619</v>
      </c>
      <c r="B2021" s="64" t="s">
        <v>165</v>
      </c>
      <c r="C2021" s="64" t="s">
        <v>11894</v>
      </c>
      <c r="D2021" s="64" t="s">
        <v>14584</v>
      </c>
      <c r="E2021" s="64" t="s">
        <v>11111</v>
      </c>
      <c r="F2021" s="64" t="s">
        <v>11244</v>
      </c>
      <c r="G2021" s="45"/>
      <c r="H2021" s="45"/>
      <c r="I2021" s="45"/>
      <c r="J2021" s="45"/>
    </row>
    <row r="2022" spans="1:10" ht="14.1" customHeight="1" thickBot="1" x14ac:dyDescent="0.25">
      <c r="A2022" s="66" t="s">
        <v>11492</v>
      </c>
      <c r="B2022" s="66" t="s">
        <v>19136</v>
      </c>
      <c r="C2022" s="66" t="s">
        <v>18049</v>
      </c>
      <c r="D2022" s="66" t="s">
        <v>17732</v>
      </c>
      <c r="E2022" s="66" t="s">
        <v>18105</v>
      </c>
      <c r="F2022" s="66"/>
      <c r="G2022" s="45"/>
      <c r="H2022" s="45"/>
      <c r="I2022" s="45"/>
      <c r="J2022" s="45"/>
    </row>
    <row r="2023" spans="1:10" ht="14.1" customHeight="1" thickBot="1" x14ac:dyDescent="0.25">
      <c r="A2023" s="134" t="s">
        <v>15034</v>
      </c>
      <c r="B2023" s="67" t="s">
        <v>8646</v>
      </c>
      <c r="C2023" s="76">
        <v>44441</v>
      </c>
      <c r="D2023" s="134" t="s">
        <v>9515</v>
      </c>
      <c r="E2023" s="67" t="s">
        <v>13278</v>
      </c>
      <c r="F2023" s="66" t="s">
        <v>3126</v>
      </c>
      <c r="G2023" s="45"/>
      <c r="H2023" s="45"/>
      <c r="I2023" s="45"/>
      <c r="J2023" s="45"/>
    </row>
    <row r="2024" spans="1:10" ht="14.1" customHeight="1" thickBot="1" x14ac:dyDescent="0.25">
      <c r="A2024" s="135"/>
      <c r="B2024" s="67" t="s">
        <v>1810</v>
      </c>
      <c r="C2024" s="117">
        <f>IF(C2023="","",IF(AND(MONTH(C2023)&gt;=1,MONTH(C2023)&lt;=3),1,IF(AND(MONTH(C2023)&gt;=4,MONTH(C2023)&lt;=6),2,IF(AND(MONTH(C2023)&gt;=7,MONTH(C2023)&lt;=9),3,4))))</f>
        <v>3</v>
      </c>
      <c r="D2024" s="135"/>
      <c r="E2024" s="67" t="s">
        <v>2447</v>
      </c>
      <c r="F2024" s="66" t="s">
        <v>14655</v>
      </c>
      <c r="G2024" s="45"/>
      <c r="H2024" s="45"/>
      <c r="I2024" s="45"/>
      <c r="J2024" s="45"/>
    </row>
    <row r="2025" spans="1:10" ht="14.1" customHeight="1" thickBot="1" x14ac:dyDescent="0.25">
      <c r="A2025" s="135"/>
      <c r="B2025" s="67" t="s">
        <v>13122</v>
      </c>
      <c r="C2025" s="76">
        <v>44445</v>
      </c>
      <c r="D2025" s="135"/>
      <c r="E2025" s="67" t="s">
        <v>3119</v>
      </c>
      <c r="F2025" s="66" t="s">
        <v>4694</v>
      </c>
      <c r="G2025" s="45"/>
      <c r="H2025" s="45"/>
      <c r="I2025" s="45"/>
      <c r="J2025" s="45"/>
    </row>
    <row r="2026" spans="1:10" ht="14.1" customHeight="1" thickBot="1" x14ac:dyDescent="0.25">
      <c r="A2026" s="135"/>
      <c r="B2026" s="67" t="s">
        <v>1810</v>
      </c>
      <c r="C2026" s="117">
        <f>IF(C2025="","",IF(AND(MONTH(C2025)&gt;=1,MONTH(C2025)&lt;=3),1,IF(AND(MONTH(C2025)&gt;=4,MONTH(C2025)&lt;=6),2,IF(AND(MONTH(C2025)&gt;=7,MONTH(C2025)&lt;=9),3,4))))</f>
        <v>3</v>
      </c>
      <c r="D2026" s="135"/>
      <c r="E2026" s="67" t="s">
        <v>13380</v>
      </c>
      <c r="F2026" s="66" t="s">
        <v>4694</v>
      </c>
      <c r="G2026" s="45"/>
      <c r="H2026" s="45"/>
      <c r="I2026" s="45"/>
      <c r="J2026" s="45"/>
    </row>
    <row r="2027" spans="1:10" ht="14.1" customHeight="1" thickBot="1" x14ac:dyDescent="0.25">
      <c r="A2027" s="45"/>
      <c r="B2027" s="45"/>
      <c r="C2027" s="45"/>
      <c r="D2027" s="45"/>
      <c r="E2027" s="45"/>
      <c r="F2027" s="45"/>
      <c r="G2027" s="45"/>
      <c r="H2027" s="45"/>
      <c r="I2027" s="45"/>
      <c r="J2027" s="45"/>
    </row>
    <row r="2028" spans="1:10" ht="13.5" customHeight="1" thickBot="1" x14ac:dyDescent="0.25">
      <c r="A2028" s="72" t="s">
        <v>15959</v>
      </c>
      <c r="B2028" s="72" t="s">
        <v>16379</v>
      </c>
      <c r="C2028" s="72" t="s">
        <v>15863</v>
      </c>
      <c r="D2028" s="72" t="s">
        <v>15467</v>
      </c>
      <c r="E2028" s="72" t="s">
        <v>7036</v>
      </c>
      <c r="F2028" s="72" t="s">
        <v>15496</v>
      </c>
      <c r="G2028" s="45"/>
      <c r="H2028" s="45"/>
      <c r="I2028" s="45"/>
      <c r="J2028" s="45"/>
    </row>
    <row r="2029" spans="1:10" ht="13.5" customHeight="1" x14ac:dyDescent="0.2">
      <c r="A2029" s="97">
        <v>52161505</v>
      </c>
      <c r="B2029" s="69" t="str">
        <f ca="1">IFERROR(INDEX(UNSPSCDes,MATCH(INDIRECT(ADDRESS(ROW(),COLUMN()-1,4)),UNSPSCCode,0)),"")</f>
        <v>Televisores</v>
      </c>
      <c r="C2029" s="81" t="s">
        <v>1471</v>
      </c>
      <c r="D2029" s="81">
        <v>10</v>
      </c>
      <c r="E2029" s="71">
        <v>45600</v>
      </c>
      <c r="F2029" s="70">
        <f ca="1">INDIRECT(ADDRESS(ROW(),COLUMN()-2,4))*INDIRECT(ADDRESS(ROW(),COLUMN()-1,4))</f>
        <v>456000</v>
      </c>
      <c r="G2029" s="45"/>
      <c r="H2029" s="45"/>
      <c r="I2029" s="45"/>
      <c r="J2029" s="45"/>
    </row>
    <row r="2030" spans="1:10" ht="13.5" customHeight="1" x14ac:dyDescent="0.2">
      <c r="A2030" s="97">
        <v>25174001</v>
      </c>
      <c r="B2030" s="69" t="str">
        <f ca="1">IFERROR(INDEX(UNSPSCDes,MATCH(INDIRECT(ADDRESS(ROW(),COLUMN()-1,4)),UNSPSCCode,0)),"")</f>
        <v>Ventilador</v>
      </c>
      <c r="C2030" s="81" t="s">
        <v>1471</v>
      </c>
      <c r="D2030" s="81">
        <v>10</v>
      </c>
      <c r="E2030" s="71">
        <v>8500</v>
      </c>
      <c r="F2030" s="70">
        <f ca="1">INDIRECT(ADDRESS(ROW(),COLUMN()-2,4))*INDIRECT(ADDRESS(ROW(),COLUMN()-1,4))</f>
        <v>85000</v>
      </c>
      <c r="G2030" s="45"/>
      <c r="H2030" s="45"/>
      <c r="I2030" s="45"/>
      <c r="J2030" s="45"/>
    </row>
    <row r="2031" spans="1:10" ht="14.1" customHeight="1" x14ac:dyDescent="0.2">
      <c r="A2031" s="97">
        <v>25174001</v>
      </c>
      <c r="B2031" s="69" t="str">
        <f ca="1">IFERROR(INDEX(UNSPSCDes,MATCH(INDIRECT(ADDRESS(ROW(),COLUMN()-1,4)),UNSPSCCode,0)),"")</f>
        <v>Ventilador</v>
      </c>
      <c r="C2031" s="81" t="s">
        <v>1471</v>
      </c>
      <c r="D2031" s="81">
        <v>10</v>
      </c>
      <c r="E2031" s="71">
        <v>6900</v>
      </c>
      <c r="F2031" s="70">
        <f ca="1">INDIRECT(ADDRESS(ROW(),COLUMN()-2,4))*INDIRECT(ADDRESS(ROW(),COLUMN()-1,4))</f>
        <v>69000</v>
      </c>
      <c r="G2031" s="45"/>
      <c r="H2031" s="45" t="str">
        <f>C2009</f>
        <v>Bienes</v>
      </c>
      <c r="I2031" s="45" t="str">
        <f>E2009</f>
        <v>No</v>
      </c>
      <c r="J2031" s="45" t="str">
        <f>D2009</f>
        <v>Compras Menores</v>
      </c>
    </row>
    <row r="2032" spans="1:10" ht="14.1" customHeight="1" x14ac:dyDescent="0.2">
      <c r="A2032" s="45"/>
      <c r="B2032" s="45"/>
      <c r="C2032" s="45"/>
      <c r="D2032" s="45"/>
      <c r="E2032" s="73" t="s">
        <v>12725</v>
      </c>
      <c r="F2032" s="74">
        <f ca="1">SUM(Table3118[MONTO TOTAL ESTIMADO])</f>
        <v>610000</v>
      </c>
    </row>
    <row r="2033" spans="1:10" ht="33.75" customHeight="1" thickBot="1" x14ac:dyDescent="0.25">
      <c r="A2033" s="102"/>
      <c r="B2033" s="102"/>
      <c r="C2033" s="102"/>
      <c r="D2033" s="102"/>
      <c r="E2033" s="102"/>
      <c r="F2033" s="102"/>
      <c r="G2033" s="45"/>
      <c r="H2033" s="45"/>
      <c r="I2033" s="45"/>
      <c r="J2033" s="45"/>
    </row>
    <row r="2034" spans="1:10" ht="13.5" customHeight="1" thickBot="1" x14ac:dyDescent="0.25">
      <c r="A2034" s="64" t="s">
        <v>16619</v>
      </c>
      <c r="B2034" s="64" t="s">
        <v>165</v>
      </c>
      <c r="C2034" s="64" t="s">
        <v>11894</v>
      </c>
      <c r="D2034" s="64" t="s">
        <v>14584</v>
      </c>
      <c r="E2034" s="64" t="s">
        <v>11111</v>
      </c>
      <c r="F2034" s="64" t="s">
        <v>11244</v>
      </c>
      <c r="G2034" s="45"/>
      <c r="H2034" s="45"/>
      <c r="I2034" s="45"/>
      <c r="J2034" s="45"/>
    </row>
    <row r="2035" spans="1:10" ht="14.1" customHeight="1" thickBot="1" x14ac:dyDescent="0.25">
      <c r="A2035" s="66" t="s">
        <v>11492</v>
      </c>
      <c r="B2035" s="66" t="s">
        <v>19136</v>
      </c>
      <c r="C2035" s="66" t="s">
        <v>18049</v>
      </c>
      <c r="D2035" s="66" t="s">
        <v>17732</v>
      </c>
      <c r="E2035" s="66" t="s">
        <v>18105</v>
      </c>
      <c r="F2035" s="66"/>
      <c r="G2035" s="45"/>
      <c r="H2035" s="45"/>
      <c r="I2035" s="45"/>
      <c r="J2035" s="45"/>
    </row>
    <row r="2036" spans="1:10" ht="14.1" customHeight="1" thickBot="1" x14ac:dyDescent="0.25">
      <c r="A2036" s="134" t="s">
        <v>15034</v>
      </c>
      <c r="B2036" s="67" t="s">
        <v>8646</v>
      </c>
      <c r="C2036" s="76">
        <v>44523</v>
      </c>
      <c r="D2036" s="134" t="s">
        <v>9515</v>
      </c>
      <c r="E2036" s="67" t="s">
        <v>13278</v>
      </c>
      <c r="F2036" s="66" t="s">
        <v>3126</v>
      </c>
      <c r="G2036" s="45"/>
      <c r="H2036" s="45"/>
      <c r="I2036" s="45"/>
      <c r="J2036" s="45"/>
    </row>
    <row r="2037" spans="1:10" ht="14.1" customHeight="1" thickBot="1" x14ac:dyDescent="0.25">
      <c r="A2037" s="135"/>
      <c r="B2037" s="67" t="s">
        <v>1810</v>
      </c>
      <c r="C2037" s="117">
        <f>IF(C2036="","",IF(AND(MONTH(C2036)&gt;=1,MONTH(C2036)&lt;=3),1,IF(AND(MONTH(C2036)&gt;=4,MONTH(C2036)&lt;=6),2,IF(AND(MONTH(C2036)&gt;=7,MONTH(C2036)&lt;=9),3,4))))</f>
        <v>4</v>
      </c>
      <c r="D2037" s="135"/>
      <c r="E2037" s="67" t="s">
        <v>2447</v>
      </c>
      <c r="F2037" s="66" t="s">
        <v>14655</v>
      </c>
      <c r="G2037" s="45"/>
      <c r="H2037" s="45"/>
      <c r="I2037" s="45"/>
      <c r="J2037" s="45"/>
    </row>
    <row r="2038" spans="1:10" ht="14.1" customHeight="1" thickBot="1" x14ac:dyDescent="0.25">
      <c r="A2038" s="135"/>
      <c r="B2038" s="67" t="s">
        <v>13122</v>
      </c>
      <c r="C2038" s="76">
        <v>44525</v>
      </c>
      <c r="D2038" s="135"/>
      <c r="E2038" s="67" t="s">
        <v>3119</v>
      </c>
      <c r="F2038" s="66" t="s">
        <v>4694</v>
      </c>
      <c r="G2038" s="45"/>
      <c r="H2038" s="45"/>
      <c r="I2038" s="45"/>
      <c r="J2038" s="45"/>
    </row>
    <row r="2039" spans="1:10" ht="14.1" customHeight="1" thickBot="1" x14ac:dyDescent="0.25">
      <c r="A2039" s="135"/>
      <c r="B2039" s="67" t="s">
        <v>1810</v>
      </c>
      <c r="C2039" s="117">
        <f>IF(C2038="","",IF(AND(MONTH(C2038)&gt;=1,MONTH(C2038)&lt;=3),1,IF(AND(MONTH(C2038)&gt;=4,MONTH(C2038)&lt;=6),2,IF(AND(MONTH(C2038)&gt;=7,MONTH(C2038)&lt;=9),3,4))))</f>
        <v>4</v>
      </c>
      <c r="D2039" s="135"/>
      <c r="E2039" s="67" t="s">
        <v>13380</v>
      </c>
      <c r="F2039" s="66" t="s">
        <v>4694</v>
      </c>
      <c r="G2039" s="45"/>
      <c r="H2039" s="45"/>
      <c r="I2039" s="45"/>
      <c r="J2039" s="45"/>
    </row>
    <row r="2040" spans="1:10" ht="14.1" customHeight="1" thickBot="1" x14ac:dyDescent="0.25">
      <c r="A2040" s="45"/>
      <c r="B2040" s="45"/>
      <c r="C2040" s="45"/>
      <c r="D2040" s="45"/>
      <c r="E2040" s="45"/>
      <c r="F2040" s="45"/>
      <c r="G2040" s="45"/>
      <c r="H2040" s="45"/>
      <c r="I2040" s="45"/>
      <c r="J2040" s="45"/>
    </row>
    <row r="2041" spans="1:10" ht="13.5" customHeight="1" thickBot="1" x14ac:dyDescent="0.25">
      <c r="A2041" s="72" t="s">
        <v>15959</v>
      </c>
      <c r="B2041" s="72" t="s">
        <v>16379</v>
      </c>
      <c r="C2041" s="72" t="s">
        <v>15863</v>
      </c>
      <c r="D2041" s="72" t="s">
        <v>15467</v>
      </c>
      <c r="E2041" s="72" t="s">
        <v>7036</v>
      </c>
      <c r="F2041" s="72" t="s">
        <v>15496</v>
      </c>
      <c r="G2041" s="45"/>
      <c r="H2041" s="45"/>
      <c r="I2041" s="45"/>
      <c r="J2041" s="45"/>
    </row>
    <row r="2042" spans="1:10" ht="13.5" customHeight="1" x14ac:dyDescent="0.2">
      <c r="A2042" s="97">
        <v>52161505</v>
      </c>
      <c r="B2042" s="69" t="str">
        <f ca="1">IFERROR(INDEX(UNSPSCDes,MATCH(INDIRECT(ADDRESS(ROW(),COLUMN()-1,4)),UNSPSCCode,0)),"")</f>
        <v>Televisores</v>
      </c>
      <c r="C2042" s="81" t="s">
        <v>1471</v>
      </c>
      <c r="D2042" s="81">
        <v>10</v>
      </c>
      <c r="E2042" s="71">
        <v>45600</v>
      </c>
      <c r="F2042" s="70">
        <f ca="1">INDIRECT(ADDRESS(ROW(),COLUMN()-2,4))*INDIRECT(ADDRESS(ROW(),COLUMN()-1,4))</f>
        <v>456000</v>
      </c>
      <c r="G2042" s="45"/>
      <c r="H2042" s="45"/>
      <c r="I2042" s="45"/>
      <c r="J2042" s="45"/>
    </row>
    <row r="2043" spans="1:10" ht="13.5" customHeight="1" x14ac:dyDescent="0.2">
      <c r="A2043" s="97">
        <v>25174001</v>
      </c>
      <c r="B2043" s="69" t="str">
        <f ca="1">IFERROR(INDEX(UNSPSCDes,MATCH(INDIRECT(ADDRESS(ROW(),COLUMN()-1,4)),UNSPSCCode,0)),"")</f>
        <v>Ventilador</v>
      </c>
      <c r="C2043" s="81" t="s">
        <v>1471</v>
      </c>
      <c r="D2043" s="81">
        <v>10</v>
      </c>
      <c r="E2043" s="71">
        <v>8500</v>
      </c>
      <c r="F2043" s="70">
        <f ca="1">INDIRECT(ADDRESS(ROW(),COLUMN()-2,4))*INDIRECT(ADDRESS(ROW(),COLUMN()-1,4))</f>
        <v>85000</v>
      </c>
      <c r="G2043" s="45"/>
      <c r="H2043" s="45"/>
      <c r="I2043" s="45"/>
      <c r="J2043" s="45"/>
    </row>
    <row r="2044" spans="1:10" ht="14.1" customHeight="1" x14ac:dyDescent="0.2">
      <c r="A2044" s="97">
        <v>25174001</v>
      </c>
      <c r="B2044" s="69" t="str">
        <f ca="1">IFERROR(INDEX(UNSPSCDes,MATCH(INDIRECT(ADDRESS(ROW(),COLUMN()-1,4)),UNSPSCCode,0)),"")</f>
        <v>Ventilador</v>
      </c>
      <c r="C2044" s="81" t="s">
        <v>1471</v>
      </c>
      <c r="D2044" s="81">
        <v>10</v>
      </c>
      <c r="E2044" s="71">
        <v>6900</v>
      </c>
      <c r="F2044" s="70">
        <f ca="1">INDIRECT(ADDRESS(ROW(),COLUMN()-2,4))*INDIRECT(ADDRESS(ROW(),COLUMN()-1,4))</f>
        <v>69000</v>
      </c>
      <c r="G2044" s="45"/>
      <c r="H2044" s="45" t="str">
        <f>C2022</f>
        <v>Bienes</v>
      </c>
      <c r="I2044" s="45" t="str">
        <f>E2022</f>
        <v>No</v>
      </c>
      <c r="J2044" s="45" t="str">
        <f>D2022</f>
        <v>Compras Menores</v>
      </c>
    </row>
    <row r="2045" spans="1:10" ht="14.1" customHeight="1" x14ac:dyDescent="0.2">
      <c r="A2045" s="45"/>
      <c r="B2045" s="45"/>
      <c r="C2045" s="45"/>
      <c r="D2045" s="45"/>
      <c r="E2045" s="73" t="s">
        <v>12725</v>
      </c>
      <c r="F2045" s="74">
        <f ca="1">SUM(Table3119[MONTO TOTAL ESTIMADO])</f>
        <v>610000</v>
      </c>
    </row>
    <row r="2046" spans="1:10" ht="33.75" customHeight="1" thickBot="1" x14ac:dyDescent="0.25">
      <c r="A2046" s="102"/>
      <c r="B2046" s="102"/>
      <c r="C2046" s="102"/>
      <c r="D2046" s="102"/>
      <c r="E2046" s="102"/>
      <c r="F2046" s="102"/>
      <c r="G2046" s="45"/>
      <c r="H2046" s="45"/>
      <c r="I2046" s="45"/>
      <c r="J2046" s="45"/>
    </row>
    <row r="2047" spans="1:10" ht="13.5" customHeight="1" thickBot="1" x14ac:dyDescent="0.25">
      <c r="A2047" s="64" t="s">
        <v>16619</v>
      </c>
      <c r="B2047" s="64" t="s">
        <v>165</v>
      </c>
      <c r="C2047" s="64" t="s">
        <v>11894</v>
      </c>
      <c r="D2047" s="64" t="s">
        <v>14584</v>
      </c>
      <c r="E2047" s="64" t="s">
        <v>11111</v>
      </c>
      <c r="F2047" s="64" t="s">
        <v>11244</v>
      </c>
      <c r="G2047" s="45"/>
      <c r="H2047" s="45"/>
      <c r="I2047" s="45"/>
      <c r="J2047" s="45"/>
    </row>
    <row r="2048" spans="1:10" ht="14.1" customHeight="1" thickBot="1" x14ac:dyDescent="0.25">
      <c r="A2048" s="66" t="s">
        <v>19137</v>
      </c>
      <c r="B2048" s="66" t="s">
        <v>19138</v>
      </c>
      <c r="C2048" s="66" t="s">
        <v>6902</v>
      </c>
      <c r="D2048" s="66" t="s">
        <v>1899</v>
      </c>
      <c r="E2048" s="66" t="s">
        <v>18105</v>
      </c>
      <c r="F2048" s="66"/>
      <c r="G2048" s="45"/>
      <c r="H2048" s="45"/>
      <c r="I2048" s="45"/>
      <c r="J2048" s="45"/>
    </row>
    <row r="2049" spans="1:10" ht="14.1" customHeight="1" thickBot="1" x14ac:dyDescent="0.25">
      <c r="A2049" s="134" t="s">
        <v>15034</v>
      </c>
      <c r="B2049" s="67" t="s">
        <v>8646</v>
      </c>
      <c r="C2049" s="76">
        <v>44287</v>
      </c>
      <c r="D2049" s="134" t="s">
        <v>9515</v>
      </c>
      <c r="E2049" s="67" t="s">
        <v>13278</v>
      </c>
      <c r="F2049" s="66" t="s">
        <v>3126</v>
      </c>
      <c r="G2049" s="45"/>
      <c r="H2049" s="45"/>
      <c r="I2049" s="45"/>
      <c r="J2049" s="45"/>
    </row>
    <row r="2050" spans="1:10" ht="14.1" customHeight="1" thickBot="1" x14ac:dyDescent="0.25">
      <c r="A2050" s="135"/>
      <c r="B2050" s="67" t="s">
        <v>1810</v>
      </c>
      <c r="C2050" s="117">
        <f>IF(C2049="","",IF(AND(MONTH(C2049)&gt;=1,MONTH(C2049)&lt;=3),1,IF(AND(MONTH(C2049)&gt;=4,MONTH(C2049)&lt;=6),2,IF(AND(MONTH(C2049)&gt;=7,MONTH(C2049)&lt;=9),3,4))))</f>
        <v>2</v>
      </c>
      <c r="D2050" s="135"/>
      <c r="E2050" s="67" t="s">
        <v>2447</v>
      </c>
      <c r="F2050" s="66" t="s">
        <v>14655</v>
      </c>
      <c r="G2050" s="45"/>
      <c r="H2050" s="45"/>
      <c r="I2050" s="45"/>
      <c r="J2050" s="45"/>
    </row>
    <row r="2051" spans="1:10" ht="14.1" customHeight="1" thickBot="1" x14ac:dyDescent="0.25">
      <c r="A2051" s="135"/>
      <c r="B2051" s="67" t="s">
        <v>13122</v>
      </c>
      <c r="C2051" s="76">
        <v>44298</v>
      </c>
      <c r="D2051" s="135"/>
      <c r="E2051" s="67" t="s">
        <v>3119</v>
      </c>
      <c r="F2051" s="66" t="s">
        <v>4694</v>
      </c>
      <c r="G2051" s="45"/>
      <c r="H2051" s="45"/>
      <c r="I2051" s="45"/>
      <c r="J2051" s="45"/>
    </row>
    <row r="2052" spans="1:10" ht="14.1" customHeight="1" thickBot="1" x14ac:dyDescent="0.25">
      <c r="A2052" s="135"/>
      <c r="B2052" s="67" t="s">
        <v>1810</v>
      </c>
      <c r="C2052" s="117">
        <f>IF(C2051="","",IF(AND(MONTH(C2051)&gt;=1,MONTH(C2051)&lt;=3),1,IF(AND(MONTH(C2051)&gt;=4,MONTH(C2051)&lt;=6),2,IF(AND(MONTH(C2051)&gt;=7,MONTH(C2051)&lt;=9),3,4))))</f>
        <v>2</v>
      </c>
      <c r="D2052" s="135"/>
      <c r="E2052" s="67" t="s">
        <v>13380</v>
      </c>
      <c r="F2052" s="66" t="s">
        <v>4694</v>
      </c>
      <c r="G2052" s="45"/>
      <c r="H2052" s="45"/>
      <c r="I2052" s="45"/>
      <c r="J2052" s="45"/>
    </row>
    <row r="2053" spans="1:10" ht="14.1" customHeight="1" thickBot="1" x14ac:dyDescent="0.25">
      <c r="A2053" s="45"/>
      <c r="B2053" s="45"/>
      <c r="C2053" s="45"/>
      <c r="D2053" s="45"/>
      <c r="E2053" s="45"/>
      <c r="F2053" s="45"/>
      <c r="G2053" s="45"/>
      <c r="H2053" s="45"/>
      <c r="I2053" s="45"/>
      <c r="J2053" s="45"/>
    </row>
    <row r="2054" spans="1:10" ht="14.1" customHeight="1" thickBot="1" x14ac:dyDescent="0.25">
      <c r="A2054" s="72" t="s">
        <v>15959</v>
      </c>
      <c r="B2054" s="72" t="s">
        <v>16379</v>
      </c>
      <c r="C2054" s="72" t="s">
        <v>15863</v>
      </c>
      <c r="D2054" s="72" t="s">
        <v>15467</v>
      </c>
      <c r="E2054" s="72" t="s">
        <v>7036</v>
      </c>
      <c r="F2054" s="72" t="s">
        <v>15496</v>
      </c>
      <c r="G2054" s="45"/>
      <c r="H2054" s="45"/>
      <c r="I2054" s="45"/>
      <c r="J2054" s="45"/>
    </row>
    <row r="2055" spans="1:10" ht="13.5" customHeight="1" x14ac:dyDescent="0.2">
      <c r="A2055" s="97">
        <v>84131503</v>
      </c>
      <c r="B2055" s="69" t="str">
        <f ca="1">IFERROR(INDEX(UNSPSCDes,MATCH(INDIRECT(ADDRESS(ROW(),COLUMN()-1,4)),UNSPSCCode,0)),"")</f>
        <v>Seguro de automóviles o camiones</v>
      </c>
      <c r="C2055" s="81" t="s">
        <v>1471</v>
      </c>
      <c r="D2055" s="81">
        <v>1</v>
      </c>
      <c r="E2055" s="71">
        <v>1800000</v>
      </c>
      <c r="F2055" s="70">
        <f ca="1">INDIRECT(ADDRESS(ROW(),COLUMN()-2,4))*INDIRECT(ADDRESS(ROW(),COLUMN()-1,4))</f>
        <v>1800000</v>
      </c>
      <c r="G2055" s="45"/>
      <c r="H2055" s="45"/>
      <c r="I2055" s="45"/>
      <c r="J2055" s="45"/>
    </row>
    <row r="2056" spans="1:10" ht="13.5" customHeight="1" x14ac:dyDescent="0.2">
      <c r="A2056" s="45"/>
      <c r="B2056" s="45"/>
      <c r="C2056" s="45"/>
      <c r="D2056" s="45"/>
      <c r="E2056" s="73" t="s">
        <v>12725</v>
      </c>
      <c r="F2056" s="74">
        <f ca="1">SUM(Table3120[MONTO TOTAL ESTIMADO])</f>
        <v>1800000</v>
      </c>
      <c r="G2056" s="45"/>
      <c r="H2056" s="45"/>
      <c r="I2056" s="45"/>
      <c r="J2056" s="45"/>
    </row>
    <row r="2057" spans="1:10" ht="14.1" customHeight="1" thickBot="1" x14ac:dyDescent="0.25">
      <c r="A2057" s="102"/>
      <c r="B2057" s="102"/>
      <c r="C2057" s="102"/>
      <c r="D2057" s="102"/>
      <c r="E2057" s="102"/>
      <c r="F2057" s="102"/>
      <c r="G2057" s="45"/>
      <c r="H2057" s="45" t="str">
        <f>C2035</f>
        <v>Bienes</v>
      </c>
      <c r="I2057" s="45" t="str">
        <f>E2035</f>
        <v>No</v>
      </c>
      <c r="J2057" s="45" t="str">
        <f>D2035</f>
        <v>Compras Menores</v>
      </c>
    </row>
    <row r="2058" spans="1:10" ht="14.1" customHeight="1" thickBot="1" x14ac:dyDescent="0.3">
      <c r="A2058" s="64" t="s">
        <v>16619</v>
      </c>
      <c r="B2058" s="64" t="s">
        <v>165</v>
      </c>
      <c r="C2058" s="64" t="s">
        <v>11894</v>
      </c>
      <c r="D2058" s="64" t="s">
        <v>14584</v>
      </c>
      <c r="E2058" s="64" t="s">
        <v>11111</v>
      </c>
      <c r="F2058" s="64" t="s">
        <v>11244</v>
      </c>
    </row>
    <row r="2059" spans="1:10" ht="33.75" customHeight="1" thickBot="1" x14ac:dyDescent="0.25">
      <c r="A2059" s="66" t="s">
        <v>19139</v>
      </c>
      <c r="B2059" s="66" t="s">
        <v>19140</v>
      </c>
      <c r="C2059" s="66" t="s">
        <v>18049</v>
      </c>
      <c r="D2059" s="66" t="s">
        <v>17732</v>
      </c>
      <c r="E2059" s="66" t="s">
        <v>18105</v>
      </c>
      <c r="F2059" s="66"/>
      <c r="G2059" s="45"/>
      <c r="H2059" s="45"/>
      <c r="I2059" s="45"/>
      <c r="J2059" s="45"/>
    </row>
    <row r="2060" spans="1:10" ht="13.5" customHeight="1" thickBot="1" x14ac:dyDescent="0.25">
      <c r="A2060" s="134" t="s">
        <v>15034</v>
      </c>
      <c r="B2060" s="67" t="s">
        <v>8646</v>
      </c>
      <c r="C2060" s="76">
        <v>44257</v>
      </c>
      <c r="D2060" s="134" t="s">
        <v>9515</v>
      </c>
      <c r="E2060" s="67" t="s">
        <v>13278</v>
      </c>
      <c r="F2060" s="66" t="s">
        <v>3126</v>
      </c>
      <c r="G2060" s="45"/>
      <c r="H2060" s="45"/>
      <c r="I2060" s="45"/>
      <c r="J2060" s="45"/>
    </row>
    <row r="2061" spans="1:10" ht="14.1" customHeight="1" thickBot="1" x14ac:dyDescent="0.25">
      <c r="A2061" s="135"/>
      <c r="B2061" s="67" t="s">
        <v>1810</v>
      </c>
      <c r="C2061" s="118">
        <f>IF(C2060="","",IF(AND(MONTH(C2060)&gt;=1,MONTH(C2060)&lt;=3),1,IF(AND(MONTH(C2060)&gt;=4,MONTH(C2060)&lt;=6),2,IF(AND(MONTH(C2060)&gt;=7,MONTH(C2060)&lt;=9),3,4))))</f>
        <v>1</v>
      </c>
      <c r="D2061" s="135"/>
      <c r="E2061" s="67" t="s">
        <v>2447</v>
      </c>
      <c r="F2061" s="66" t="s">
        <v>14655</v>
      </c>
      <c r="G2061" s="45"/>
      <c r="H2061" s="45"/>
      <c r="I2061" s="45"/>
      <c r="J2061" s="45"/>
    </row>
    <row r="2062" spans="1:10" ht="14.1" customHeight="1" thickBot="1" x14ac:dyDescent="0.25">
      <c r="A2062" s="135"/>
      <c r="B2062" s="67" t="s">
        <v>13122</v>
      </c>
      <c r="C2062" s="76">
        <v>44259</v>
      </c>
      <c r="D2062" s="135"/>
      <c r="E2062" s="67" t="s">
        <v>3119</v>
      </c>
      <c r="F2062" s="66" t="s">
        <v>4694</v>
      </c>
      <c r="G2062" s="45"/>
      <c r="H2062" s="45"/>
      <c r="I2062" s="45"/>
      <c r="J2062" s="45"/>
    </row>
    <row r="2063" spans="1:10" ht="14.1" customHeight="1" thickBot="1" x14ac:dyDescent="0.25">
      <c r="A2063" s="135"/>
      <c r="B2063" s="67" t="s">
        <v>1810</v>
      </c>
      <c r="C2063" s="118">
        <f>IF(C2062="","",IF(AND(MONTH(C2062)&gt;=1,MONTH(C2062)&lt;=3),1,IF(AND(MONTH(C2062)&gt;=4,MONTH(C2062)&lt;=6),2,IF(AND(MONTH(C2062)&gt;=7,MONTH(C2062)&lt;=9),3,4))))</f>
        <v>1</v>
      </c>
      <c r="D2063" s="135"/>
      <c r="E2063" s="67" t="s">
        <v>13380</v>
      </c>
      <c r="F2063" s="66" t="s">
        <v>4694</v>
      </c>
      <c r="G2063" s="45"/>
      <c r="H2063" s="45"/>
      <c r="I2063" s="45"/>
      <c r="J2063" s="45"/>
    </row>
    <row r="2064" spans="1:10" ht="14.1" customHeight="1" thickBot="1" x14ac:dyDescent="0.25">
      <c r="A2064" s="45"/>
      <c r="B2064" s="45"/>
      <c r="C2064" s="45"/>
      <c r="D2064" s="45"/>
      <c r="E2064" s="45"/>
      <c r="F2064" s="45"/>
      <c r="G2064" s="45"/>
      <c r="H2064" s="45"/>
      <c r="I2064" s="45"/>
      <c r="J2064" s="45"/>
    </row>
    <row r="2065" spans="1:10" ht="14.1" customHeight="1" thickBot="1" x14ac:dyDescent="0.25">
      <c r="A2065" s="72" t="s">
        <v>15959</v>
      </c>
      <c r="B2065" s="72" t="s">
        <v>16379</v>
      </c>
      <c r="C2065" s="72" t="s">
        <v>15863</v>
      </c>
      <c r="D2065" s="72" t="s">
        <v>15467</v>
      </c>
      <c r="E2065" s="72" t="s">
        <v>7036</v>
      </c>
      <c r="F2065" s="72" t="s">
        <v>15496</v>
      </c>
      <c r="G2065" s="45"/>
      <c r="H2065" s="45"/>
      <c r="I2065" s="45"/>
      <c r="J2065" s="45"/>
    </row>
    <row r="2066" spans="1:10" ht="14.1" customHeight="1" x14ac:dyDescent="0.2">
      <c r="A2066" s="97">
        <v>56121506</v>
      </c>
      <c r="B2066" s="69" t="str">
        <f ca="1">IFERROR(INDEX(UNSPSCDes,MATCH(INDIRECT(ADDRESS(ROW(),COLUMN()-1,4)),UNSPSCCode,0)),"")</f>
        <v>Pupitres</v>
      </c>
      <c r="C2066" s="81" t="s">
        <v>1471</v>
      </c>
      <c r="D2066" s="81">
        <v>500</v>
      </c>
      <c r="E2066" s="71">
        <v>1800</v>
      </c>
      <c r="F2066" s="70">
        <f ca="1">INDIRECT(ADDRESS(ROW(),COLUMN()-2,4))*INDIRECT(ADDRESS(ROW(),COLUMN()-1,4))</f>
        <v>900000</v>
      </c>
      <c r="G2066" s="45"/>
      <c r="H2066" s="45"/>
      <c r="I2066" s="45"/>
      <c r="J2066" s="45"/>
    </row>
    <row r="2067" spans="1:10" ht="13.5" customHeight="1" x14ac:dyDescent="0.2">
      <c r="A2067" s="45"/>
      <c r="B2067" s="45"/>
      <c r="C2067" s="45"/>
      <c r="D2067" s="45"/>
      <c r="E2067" s="73" t="s">
        <v>12725</v>
      </c>
      <c r="F2067" s="74">
        <f ca="1">SUM(Table3121[MONTO TOTAL ESTIMADO])</f>
        <v>900000</v>
      </c>
      <c r="G2067" s="45"/>
      <c r="H2067" s="45"/>
      <c r="I2067" s="45"/>
      <c r="J2067" s="45"/>
    </row>
    <row r="2068" spans="1:10" ht="14.1" customHeight="1" thickBot="1" x14ac:dyDescent="0.25">
      <c r="A2068" s="102"/>
      <c r="B2068" s="102"/>
      <c r="C2068" s="102"/>
      <c r="D2068" s="102"/>
      <c r="E2068" s="102"/>
      <c r="F2068" s="102"/>
      <c r="G2068" s="45"/>
      <c r="H2068" s="45" t="str">
        <f>C2048</f>
        <v>Servicios</v>
      </c>
      <c r="I2068" s="45" t="str">
        <f>E2048</f>
        <v>No</v>
      </c>
      <c r="J2068" s="45" t="str">
        <f>D2048</f>
        <v>Comparacion de Precios</v>
      </c>
    </row>
    <row r="2069" spans="1:10" ht="14.1" customHeight="1" thickBot="1" x14ac:dyDescent="0.3">
      <c r="A2069" s="64" t="s">
        <v>16619</v>
      </c>
      <c r="B2069" s="64" t="s">
        <v>165</v>
      </c>
      <c r="C2069" s="64" t="s">
        <v>11894</v>
      </c>
      <c r="D2069" s="64" t="s">
        <v>14584</v>
      </c>
      <c r="E2069" s="64" t="s">
        <v>11111</v>
      </c>
      <c r="F2069" s="64" t="s">
        <v>11244</v>
      </c>
    </row>
    <row r="2070" spans="1:10" ht="33.75" customHeight="1" thickBot="1" x14ac:dyDescent="0.25">
      <c r="A2070" s="66" t="s">
        <v>19140</v>
      </c>
      <c r="B2070" s="66" t="s">
        <v>19140</v>
      </c>
      <c r="C2070" s="66" t="s">
        <v>18049</v>
      </c>
      <c r="D2070" s="66" t="s">
        <v>17732</v>
      </c>
      <c r="E2070" s="66" t="s">
        <v>18105</v>
      </c>
      <c r="F2070" s="66"/>
      <c r="G2070" s="45"/>
      <c r="H2070" s="45"/>
      <c r="I2070" s="45"/>
      <c r="J2070" s="45"/>
    </row>
    <row r="2071" spans="1:10" ht="13.5" customHeight="1" thickBot="1" x14ac:dyDescent="0.25">
      <c r="A2071" s="134" t="s">
        <v>15034</v>
      </c>
      <c r="B2071" s="67" t="s">
        <v>8646</v>
      </c>
      <c r="C2071" s="76">
        <v>44323</v>
      </c>
      <c r="D2071" s="134" t="s">
        <v>9515</v>
      </c>
      <c r="E2071" s="67" t="s">
        <v>13278</v>
      </c>
      <c r="F2071" s="66" t="s">
        <v>3126</v>
      </c>
      <c r="G2071" s="45"/>
      <c r="H2071" s="45"/>
      <c r="I2071" s="45"/>
      <c r="J2071" s="45"/>
    </row>
    <row r="2072" spans="1:10" ht="14.1" customHeight="1" thickBot="1" x14ac:dyDescent="0.25">
      <c r="A2072" s="135"/>
      <c r="B2072" s="67" t="s">
        <v>1810</v>
      </c>
      <c r="C2072" s="118">
        <f>IF(C2071="","",IF(AND(MONTH(C2071)&gt;=1,MONTH(C2071)&lt;=3),1,IF(AND(MONTH(C2071)&gt;=4,MONTH(C2071)&lt;=6),2,IF(AND(MONTH(C2071)&gt;=7,MONTH(C2071)&lt;=9),3,4))))</f>
        <v>2</v>
      </c>
      <c r="D2072" s="135"/>
      <c r="E2072" s="67" t="s">
        <v>2447</v>
      </c>
      <c r="F2072" s="66" t="s">
        <v>14655</v>
      </c>
      <c r="G2072" s="45"/>
      <c r="H2072" s="45"/>
      <c r="I2072" s="45"/>
      <c r="J2072" s="45"/>
    </row>
    <row r="2073" spans="1:10" ht="14.1" customHeight="1" thickBot="1" x14ac:dyDescent="0.25">
      <c r="A2073" s="135"/>
      <c r="B2073" s="67" t="s">
        <v>13122</v>
      </c>
      <c r="C2073" s="76">
        <v>44325</v>
      </c>
      <c r="D2073" s="135"/>
      <c r="E2073" s="67" t="s">
        <v>3119</v>
      </c>
      <c r="F2073" s="66" t="s">
        <v>4694</v>
      </c>
      <c r="G2073" s="45"/>
      <c r="H2073" s="45"/>
      <c r="I2073" s="45"/>
      <c r="J2073" s="45"/>
    </row>
    <row r="2074" spans="1:10" ht="14.1" customHeight="1" thickBot="1" x14ac:dyDescent="0.25">
      <c r="A2074" s="135"/>
      <c r="B2074" s="67" t="s">
        <v>1810</v>
      </c>
      <c r="C2074" s="118">
        <f>IF(C2073="","",IF(AND(MONTH(C2073)&gt;=1,MONTH(C2073)&lt;=3),1,IF(AND(MONTH(C2073)&gt;=4,MONTH(C2073)&lt;=6),2,IF(AND(MONTH(C2073)&gt;=7,MONTH(C2073)&lt;=9),3,4))))</f>
        <v>2</v>
      </c>
      <c r="D2074" s="135"/>
      <c r="E2074" s="67" t="s">
        <v>13380</v>
      </c>
      <c r="F2074" s="66" t="s">
        <v>4694</v>
      </c>
      <c r="G2074" s="45"/>
      <c r="H2074" s="45"/>
      <c r="I2074" s="45"/>
      <c r="J2074" s="45"/>
    </row>
    <row r="2075" spans="1:10" ht="14.1" customHeight="1" thickBot="1" x14ac:dyDescent="0.25">
      <c r="A2075" s="45"/>
      <c r="B2075" s="45"/>
      <c r="C2075" s="45"/>
      <c r="D2075" s="45"/>
      <c r="E2075" s="45"/>
      <c r="F2075" s="45"/>
      <c r="G2075" s="45"/>
      <c r="H2075" s="45"/>
      <c r="I2075" s="45"/>
      <c r="J2075" s="45"/>
    </row>
    <row r="2076" spans="1:10" ht="14.1" customHeight="1" thickBot="1" x14ac:dyDescent="0.25">
      <c r="A2076" s="72" t="s">
        <v>15959</v>
      </c>
      <c r="B2076" s="72" t="s">
        <v>16379</v>
      </c>
      <c r="C2076" s="72" t="s">
        <v>15863</v>
      </c>
      <c r="D2076" s="72" t="s">
        <v>15467</v>
      </c>
      <c r="E2076" s="72" t="s">
        <v>7036</v>
      </c>
      <c r="F2076" s="72" t="s">
        <v>15496</v>
      </c>
      <c r="G2076" s="45"/>
      <c r="H2076" s="45"/>
      <c r="I2076" s="45"/>
      <c r="J2076" s="45"/>
    </row>
    <row r="2077" spans="1:10" ht="14.1" customHeight="1" x14ac:dyDescent="0.2">
      <c r="A2077" s="97">
        <v>56121506</v>
      </c>
      <c r="B2077" s="69" t="str">
        <f ca="1">IFERROR(INDEX(UNSPSCDes,MATCH(INDIRECT(ADDRESS(ROW(),COLUMN()-1,4)),UNSPSCCode,0)),"")</f>
        <v>Pupitres</v>
      </c>
      <c r="C2077" s="81" t="s">
        <v>1471</v>
      </c>
      <c r="D2077" s="81">
        <v>500</v>
      </c>
      <c r="E2077" s="71">
        <v>1800</v>
      </c>
      <c r="F2077" s="70">
        <f ca="1">INDIRECT(ADDRESS(ROW(),COLUMN()-2,4))*INDIRECT(ADDRESS(ROW(),COLUMN()-1,4))</f>
        <v>900000</v>
      </c>
      <c r="G2077" s="45"/>
      <c r="H2077" s="45"/>
      <c r="I2077" s="45"/>
      <c r="J2077" s="45"/>
    </row>
    <row r="2078" spans="1:10" ht="13.5" customHeight="1" x14ac:dyDescent="0.2">
      <c r="A2078" s="45"/>
      <c r="B2078" s="45"/>
      <c r="C2078" s="45"/>
      <c r="D2078" s="45"/>
      <c r="E2078" s="73" t="s">
        <v>12725</v>
      </c>
      <c r="F2078" s="74">
        <f ca="1">SUM(Table3122[MONTO TOTAL ESTIMADO])</f>
        <v>900000</v>
      </c>
      <c r="G2078" s="45"/>
      <c r="H2078" s="45"/>
      <c r="I2078" s="45"/>
      <c r="J2078" s="45"/>
    </row>
    <row r="2079" spans="1:10" ht="14.1" customHeight="1" thickBot="1" x14ac:dyDescent="0.25">
      <c r="A2079" s="102"/>
      <c r="B2079" s="102"/>
      <c r="C2079" s="102"/>
      <c r="D2079" s="102"/>
      <c r="E2079" s="102"/>
      <c r="F2079" s="102"/>
      <c r="G2079" s="45"/>
      <c r="H2079" s="45" t="str">
        <f>C2059</f>
        <v>Bienes</v>
      </c>
      <c r="I2079" s="45" t="str">
        <f>E2059</f>
        <v>No</v>
      </c>
      <c r="J2079" s="45" t="str">
        <f>D2059</f>
        <v>Compras Menores</v>
      </c>
    </row>
    <row r="2080" spans="1:10" ht="14.1" customHeight="1" thickBot="1" x14ac:dyDescent="0.3">
      <c r="A2080" s="64" t="s">
        <v>16619</v>
      </c>
      <c r="B2080" s="64" t="s">
        <v>165</v>
      </c>
      <c r="C2080" s="64" t="s">
        <v>11894</v>
      </c>
      <c r="D2080" s="64" t="s">
        <v>14584</v>
      </c>
      <c r="E2080" s="64" t="s">
        <v>11111</v>
      </c>
      <c r="F2080" s="64" t="s">
        <v>11244</v>
      </c>
    </row>
    <row r="2081" spans="1:10" ht="13.5" customHeight="1" thickBot="1" x14ac:dyDescent="0.25">
      <c r="A2081" s="66" t="s">
        <v>19139</v>
      </c>
      <c r="B2081" s="66" t="s">
        <v>19140</v>
      </c>
      <c r="C2081" s="66" t="s">
        <v>18049</v>
      </c>
      <c r="D2081" s="66" t="s">
        <v>17732</v>
      </c>
      <c r="E2081" s="66" t="s">
        <v>18105</v>
      </c>
      <c r="F2081" s="66"/>
      <c r="G2081" s="45"/>
      <c r="H2081" s="45"/>
      <c r="I2081" s="45"/>
      <c r="J2081" s="45"/>
    </row>
    <row r="2082" spans="1:10" ht="13.5" customHeight="1" thickBot="1" x14ac:dyDescent="0.25">
      <c r="A2082" s="134" t="s">
        <v>15034</v>
      </c>
      <c r="B2082" s="67" t="s">
        <v>8646</v>
      </c>
      <c r="C2082" s="76">
        <v>44419</v>
      </c>
      <c r="D2082" s="134" t="s">
        <v>9515</v>
      </c>
      <c r="E2082" s="67" t="s">
        <v>13278</v>
      </c>
      <c r="F2082" s="66" t="s">
        <v>3126</v>
      </c>
      <c r="G2082" s="45"/>
      <c r="H2082" s="45"/>
      <c r="I2082" s="45"/>
      <c r="J2082" s="45"/>
    </row>
    <row r="2083" spans="1:10" ht="14.1" customHeight="1" thickBot="1" x14ac:dyDescent="0.25">
      <c r="A2083" s="135"/>
      <c r="B2083" s="67" t="s">
        <v>1810</v>
      </c>
      <c r="C2083" s="118">
        <f>IF(C2082="","",IF(AND(MONTH(C2082)&gt;=1,MONTH(C2082)&lt;=3),1,IF(AND(MONTH(C2082)&gt;=4,MONTH(C2082)&lt;=6),2,IF(AND(MONTH(C2082)&gt;=7,MONTH(C2082)&lt;=9),3,4))))</f>
        <v>3</v>
      </c>
      <c r="D2083" s="135"/>
      <c r="E2083" s="67" t="s">
        <v>2447</v>
      </c>
      <c r="F2083" s="66" t="s">
        <v>14655</v>
      </c>
      <c r="G2083" s="45"/>
      <c r="H2083" s="45"/>
      <c r="I2083" s="45"/>
      <c r="J2083" s="45"/>
    </row>
    <row r="2084" spans="1:10" ht="14.1" customHeight="1" thickBot="1" x14ac:dyDescent="0.25">
      <c r="A2084" s="135"/>
      <c r="B2084" s="67" t="s">
        <v>13122</v>
      </c>
      <c r="C2084" s="76">
        <v>44421</v>
      </c>
      <c r="D2084" s="135"/>
      <c r="E2084" s="67" t="s">
        <v>3119</v>
      </c>
      <c r="F2084" s="66" t="s">
        <v>4694</v>
      </c>
      <c r="G2084" s="45"/>
      <c r="H2084" s="45"/>
      <c r="I2084" s="45"/>
      <c r="J2084" s="45"/>
    </row>
    <row r="2085" spans="1:10" ht="14.1" customHeight="1" thickBot="1" x14ac:dyDescent="0.25">
      <c r="A2085" s="135"/>
      <c r="B2085" s="67" t="s">
        <v>1810</v>
      </c>
      <c r="C2085" s="118">
        <f>IF(C2084="","",IF(AND(MONTH(C2084)&gt;=1,MONTH(C2084)&lt;=3),1,IF(AND(MONTH(C2084)&gt;=4,MONTH(C2084)&lt;=6),2,IF(AND(MONTH(C2084)&gt;=7,MONTH(C2084)&lt;=9),3,4))))</f>
        <v>3</v>
      </c>
      <c r="D2085" s="135"/>
      <c r="E2085" s="67" t="s">
        <v>13380</v>
      </c>
      <c r="F2085" s="66" t="s">
        <v>4694</v>
      </c>
      <c r="G2085" s="45"/>
      <c r="H2085" s="45"/>
      <c r="I2085" s="45"/>
      <c r="J2085" s="45"/>
    </row>
    <row r="2086" spans="1:10" ht="14.1" customHeight="1" thickBot="1" x14ac:dyDescent="0.25">
      <c r="A2086" s="45"/>
      <c r="B2086" s="45"/>
      <c r="C2086" s="45"/>
      <c r="D2086" s="45"/>
      <c r="E2086" s="45"/>
      <c r="F2086" s="45"/>
      <c r="G2086" s="45"/>
      <c r="H2086" s="45"/>
      <c r="I2086" s="45"/>
      <c r="J2086" s="45"/>
    </row>
    <row r="2087" spans="1:10" ht="14.1" customHeight="1" thickBot="1" x14ac:dyDescent="0.25">
      <c r="A2087" s="72" t="s">
        <v>15959</v>
      </c>
      <c r="B2087" s="72" t="s">
        <v>16379</v>
      </c>
      <c r="C2087" s="72" t="s">
        <v>15863</v>
      </c>
      <c r="D2087" s="72" t="s">
        <v>15467</v>
      </c>
      <c r="E2087" s="72" t="s">
        <v>7036</v>
      </c>
      <c r="F2087" s="72" t="s">
        <v>15496</v>
      </c>
      <c r="G2087" s="45"/>
      <c r="H2087" s="45"/>
      <c r="I2087" s="45"/>
      <c r="J2087" s="45"/>
    </row>
    <row r="2088" spans="1:10" ht="14.1" customHeight="1" x14ac:dyDescent="0.2">
      <c r="A2088" s="97">
        <v>56121506</v>
      </c>
      <c r="B2088" s="69" t="str">
        <f ca="1">IFERROR(INDEX(UNSPSCDes,MATCH(INDIRECT(ADDRESS(ROW(),COLUMN()-1,4)),UNSPSCCode,0)),"")</f>
        <v>Pupitres</v>
      </c>
      <c r="C2088" s="81" t="s">
        <v>1471</v>
      </c>
      <c r="D2088" s="81">
        <v>500</v>
      </c>
      <c r="E2088" s="71">
        <v>1800</v>
      </c>
      <c r="F2088" s="70">
        <f ca="1">INDIRECT(ADDRESS(ROW(),COLUMN()-2,4))*INDIRECT(ADDRESS(ROW(),COLUMN()-1,4))</f>
        <v>900000</v>
      </c>
      <c r="G2088" s="45"/>
      <c r="H2088" s="45"/>
      <c r="I2088" s="45"/>
      <c r="J2088" s="45"/>
    </row>
    <row r="2089" spans="1:10" ht="13.5" customHeight="1" x14ac:dyDescent="0.2">
      <c r="A2089" s="45"/>
      <c r="B2089" s="45"/>
      <c r="C2089" s="45"/>
      <c r="D2089" s="45"/>
      <c r="E2089" s="73" t="s">
        <v>12725</v>
      </c>
      <c r="F2089" s="74">
        <f ca="1">SUM(Table3123[MONTO TOTAL ESTIMADO])</f>
        <v>900000</v>
      </c>
      <c r="G2089" s="45"/>
      <c r="H2089" s="45"/>
      <c r="I2089" s="45"/>
      <c r="J2089" s="45"/>
    </row>
    <row r="2090" spans="1:10" ht="14.1" customHeight="1" thickBot="1" x14ac:dyDescent="0.25">
      <c r="A2090" s="102"/>
      <c r="B2090" s="102"/>
      <c r="C2090" s="102"/>
      <c r="D2090" s="102"/>
      <c r="E2090" s="102"/>
      <c r="F2090" s="102"/>
      <c r="G2090" s="45"/>
      <c r="H2090" s="45" t="str">
        <f>C2070</f>
        <v>Bienes</v>
      </c>
      <c r="I2090" s="45" t="str">
        <f>E2070</f>
        <v>No</v>
      </c>
      <c r="J2090" s="45" t="str">
        <f>D2070</f>
        <v>Compras Menores</v>
      </c>
    </row>
    <row r="2091" spans="1:10" ht="14.1" customHeight="1" thickBot="1" x14ac:dyDescent="0.3">
      <c r="A2091" s="64" t="s">
        <v>16619</v>
      </c>
      <c r="B2091" s="64" t="s">
        <v>165</v>
      </c>
      <c r="C2091" s="64" t="s">
        <v>11894</v>
      </c>
      <c r="D2091" s="64" t="s">
        <v>14584</v>
      </c>
      <c r="E2091" s="64" t="s">
        <v>11111</v>
      </c>
      <c r="F2091" s="64" t="s">
        <v>11244</v>
      </c>
    </row>
    <row r="2092" spans="1:10" ht="33.75" customHeight="1" thickBot="1" x14ac:dyDescent="0.25">
      <c r="A2092" s="66" t="s">
        <v>19142</v>
      </c>
      <c r="B2092" s="66" t="s">
        <v>19141</v>
      </c>
      <c r="C2092" s="66" t="s">
        <v>18049</v>
      </c>
      <c r="D2092" s="66" t="s">
        <v>17732</v>
      </c>
      <c r="E2092" s="66" t="s">
        <v>18105</v>
      </c>
      <c r="F2092" s="66"/>
      <c r="G2092" s="45"/>
      <c r="H2092" s="45"/>
      <c r="I2092" s="45"/>
      <c r="J2092" s="45"/>
    </row>
    <row r="2093" spans="1:10" ht="13.5" customHeight="1" thickBot="1" x14ac:dyDescent="0.25">
      <c r="A2093" s="134" t="s">
        <v>15034</v>
      </c>
      <c r="B2093" s="67" t="s">
        <v>8646</v>
      </c>
      <c r="C2093" s="76">
        <v>44242</v>
      </c>
      <c r="D2093" s="134" t="s">
        <v>9515</v>
      </c>
      <c r="E2093" s="67" t="s">
        <v>13278</v>
      </c>
      <c r="F2093" s="66" t="s">
        <v>3126</v>
      </c>
      <c r="G2093" s="45"/>
      <c r="H2093" s="45"/>
      <c r="I2093" s="45"/>
      <c r="J2093" s="45"/>
    </row>
    <row r="2094" spans="1:10" ht="14.1" customHeight="1" thickBot="1" x14ac:dyDescent="0.25">
      <c r="A2094" s="135"/>
      <c r="B2094" s="67" t="s">
        <v>1810</v>
      </c>
      <c r="C2094" s="118">
        <f>IF(C2093="","",IF(AND(MONTH(C2093)&gt;=1,MONTH(C2093)&lt;=3),1,IF(AND(MONTH(C2093)&gt;=4,MONTH(C2093)&lt;=6),2,IF(AND(MONTH(C2093)&gt;=7,MONTH(C2093)&lt;=9),3,4))))</f>
        <v>1</v>
      </c>
      <c r="D2094" s="135"/>
      <c r="E2094" s="67" t="s">
        <v>2447</v>
      </c>
      <c r="F2094" s="66" t="s">
        <v>14655</v>
      </c>
      <c r="G2094" s="45"/>
      <c r="H2094" s="45"/>
      <c r="I2094" s="45"/>
      <c r="J2094" s="45"/>
    </row>
    <row r="2095" spans="1:10" ht="14.1" customHeight="1" thickBot="1" x14ac:dyDescent="0.25">
      <c r="A2095" s="135"/>
      <c r="B2095" s="67" t="s">
        <v>13122</v>
      </c>
      <c r="C2095" s="76">
        <v>44244</v>
      </c>
      <c r="D2095" s="135"/>
      <c r="E2095" s="67" t="s">
        <v>3119</v>
      </c>
      <c r="F2095" s="66" t="s">
        <v>4694</v>
      </c>
      <c r="G2095" s="45"/>
      <c r="H2095" s="45"/>
      <c r="I2095" s="45"/>
      <c r="J2095" s="45"/>
    </row>
    <row r="2096" spans="1:10" ht="14.1" customHeight="1" thickBot="1" x14ac:dyDescent="0.25">
      <c r="A2096" s="135"/>
      <c r="B2096" s="67" t="s">
        <v>1810</v>
      </c>
      <c r="C2096" s="118">
        <f>IF(C2095="","",IF(AND(MONTH(C2095)&gt;=1,MONTH(C2095)&lt;=3),1,IF(AND(MONTH(C2095)&gt;=4,MONTH(C2095)&lt;=6),2,IF(AND(MONTH(C2095)&gt;=7,MONTH(C2095)&lt;=9),3,4))))</f>
        <v>1</v>
      </c>
      <c r="D2096" s="135"/>
      <c r="E2096" s="67" t="s">
        <v>13380</v>
      </c>
      <c r="F2096" s="66" t="s">
        <v>4694</v>
      </c>
      <c r="G2096" s="45"/>
      <c r="H2096" s="45"/>
      <c r="I2096" s="45"/>
      <c r="J2096" s="45"/>
    </row>
    <row r="2097" spans="1:10" ht="14.1" customHeight="1" thickBot="1" x14ac:dyDescent="0.25">
      <c r="A2097" s="45"/>
      <c r="B2097" s="45"/>
      <c r="C2097" s="45"/>
      <c r="D2097" s="45"/>
      <c r="E2097" s="45"/>
      <c r="F2097" s="45"/>
      <c r="G2097" s="45"/>
      <c r="H2097" s="45"/>
      <c r="I2097" s="45"/>
      <c r="J2097" s="45"/>
    </row>
    <row r="2098" spans="1:10" ht="14.1" customHeight="1" thickBot="1" x14ac:dyDescent="0.25">
      <c r="A2098" s="72" t="s">
        <v>15959</v>
      </c>
      <c r="B2098" s="72" t="s">
        <v>16379</v>
      </c>
      <c r="C2098" s="72" t="s">
        <v>15863</v>
      </c>
      <c r="D2098" s="72" t="s">
        <v>15467</v>
      </c>
      <c r="E2098" s="72" t="s">
        <v>7036</v>
      </c>
      <c r="F2098" s="72" t="s">
        <v>15496</v>
      </c>
      <c r="G2098" s="45"/>
      <c r="H2098" s="45"/>
      <c r="I2098" s="45"/>
      <c r="J2098" s="45"/>
    </row>
    <row r="2099" spans="1:10" ht="14.1" customHeight="1" x14ac:dyDescent="0.2">
      <c r="A2099" s="97">
        <v>82141504</v>
      </c>
      <c r="B2099" s="69" t="str">
        <f ca="1">IFERROR(INDEX(UNSPSCDes,MATCH(INDIRECT(ADDRESS(ROW(),COLUMN()-1,4)),UNSPSCCode,0)),"")</f>
        <v>Servicios de diseño de gráficos o gráficas</v>
      </c>
      <c r="C2099" s="81" t="s">
        <v>1471</v>
      </c>
      <c r="D2099" s="81">
        <v>1</v>
      </c>
      <c r="E2099" s="71">
        <v>146000</v>
      </c>
      <c r="F2099" s="70">
        <f ca="1">INDIRECT(ADDRESS(ROW(),COLUMN()-2,4))*INDIRECT(ADDRESS(ROW(),COLUMN()-1,4))</f>
        <v>146000</v>
      </c>
      <c r="G2099" s="45"/>
      <c r="H2099" s="45"/>
      <c r="I2099" s="45"/>
      <c r="J2099" s="45"/>
    </row>
    <row r="2100" spans="1:10" ht="13.5" customHeight="1" x14ac:dyDescent="0.2">
      <c r="A2100" s="97">
        <v>82141504</v>
      </c>
      <c r="B2100" s="69" t="str">
        <f ca="1">IFERROR(INDEX(UNSPSCDes,MATCH(INDIRECT(ADDRESS(ROW(),COLUMN()-1,4)),UNSPSCCode,0)),"")</f>
        <v>Servicios de diseño de gráficos o gráficas</v>
      </c>
      <c r="C2100" s="81" t="s">
        <v>1471</v>
      </c>
      <c r="D2100" s="81">
        <v>1</v>
      </c>
      <c r="E2100" s="71">
        <v>39000</v>
      </c>
      <c r="F2100" s="70">
        <f ca="1">INDIRECT(ADDRESS(ROW(),COLUMN()-2,4))*INDIRECT(ADDRESS(ROW(),COLUMN()-1,4))</f>
        <v>39000</v>
      </c>
      <c r="G2100" s="45"/>
      <c r="H2100" s="45"/>
      <c r="I2100" s="45"/>
      <c r="J2100" s="45"/>
    </row>
    <row r="2101" spans="1:10" ht="14.1" customHeight="1" x14ac:dyDescent="0.2">
      <c r="A2101" s="45"/>
      <c r="B2101" s="45"/>
      <c r="C2101" s="45"/>
      <c r="D2101" s="45"/>
      <c r="E2101" s="73" t="s">
        <v>12725</v>
      </c>
      <c r="F2101" s="74">
        <f ca="1">SUM(Table3124[MONTO TOTAL ESTIMADO])</f>
        <v>185000</v>
      </c>
      <c r="G2101" s="45"/>
      <c r="H2101" s="45" t="str">
        <f>C2081</f>
        <v>Bienes</v>
      </c>
      <c r="I2101" s="45" t="str">
        <f>E2081</f>
        <v>No</v>
      </c>
      <c r="J2101" s="45" t="str">
        <f>D2081</f>
        <v>Compras Menores</v>
      </c>
    </row>
    <row r="2102" spans="1:10" ht="14.1" customHeight="1" thickBot="1" x14ac:dyDescent="0.3">
      <c r="A2102" s="102"/>
      <c r="B2102" s="102"/>
      <c r="C2102" s="102"/>
      <c r="D2102" s="102"/>
      <c r="E2102" s="102"/>
      <c r="F2102" s="102"/>
    </row>
    <row r="2103" spans="1:10" ht="33.75" customHeight="1" thickBot="1" x14ac:dyDescent="0.25">
      <c r="A2103" s="64" t="s">
        <v>16619</v>
      </c>
      <c r="B2103" s="64" t="s">
        <v>165</v>
      </c>
      <c r="C2103" s="64" t="s">
        <v>11894</v>
      </c>
      <c r="D2103" s="64" t="s">
        <v>14584</v>
      </c>
      <c r="E2103" s="64" t="s">
        <v>11111</v>
      </c>
      <c r="F2103" s="64" t="s">
        <v>11244</v>
      </c>
      <c r="G2103" s="45"/>
      <c r="H2103" s="45"/>
      <c r="I2103" s="45"/>
      <c r="J2103" s="45"/>
    </row>
    <row r="2104" spans="1:10" ht="14.1" customHeight="1" thickBot="1" x14ac:dyDescent="0.25">
      <c r="A2104" s="66" t="s">
        <v>19142</v>
      </c>
      <c r="B2104" s="66" t="s">
        <v>19141</v>
      </c>
      <c r="C2104" s="66" t="s">
        <v>18049</v>
      </c>
      <c r="D2104" s="66" t="s">
        <v>17732</v>
      </c>
      <c r="E2104" s="66" t="s">
        <v>18105</v>
      </c>
      <c r="F2104" s="66"/>
      <c r="G2104" s="45"/>
      <c r="H2104" s="45"/>
      <c r="I2104" s="45"/>
      <c r="J2104" s="45"/>
    </row>
    <row r="2105" spans="1:10" ht="14.1" customHeight="1" thickBot="1" x14ac:dyDescent="0.25">
      <c r="A2105" s="134" t="s">
        <v>15034</v>
      </c>
      <c r="B2105" s="67" t="s">
        <v>8646</v>
      </c>
      <c r="C2105" s="76">
        <v>44307</v>
      </c>
      <c r="D2105" s="134" t="s">
        <v>9515</v>
      </c>
      <c r="E2105" s="67" t="s">
        <v>13278</v>
      </c>
      <c r="F2105" s="66" t="s">
        <v>3126</v>
      </c>
      <c r="G2105" s="45"/>
      <c r="H2105" s="45"/>
      <c r="I2105" s="45"/>
      <c r="J2105" s="45"/>
    </row>
    <row r="2106" spans="1:10" ht="14.1" customHeight="1" thickBot="1" x14ac:dyDescent="0.25">
      <c r="A2106" s="135"/>
      <c r="B2106" s="67" t="s">
        <v>1810</v>
      </c>
      <c r="C2106" s="119">
        <f>IF(C2105="","",IF(AND(MONTH(C2105)&gt;=1,MONTH(C2105)&lt;=3),1,IF(AND(MONTH(C2105)&gt;=4,MONTH(C2105)&lt;=6),2,IF(AND(MONTH(C2105)&gt;=7,MONTH(C2105)&lt;=9),3,4))))</f>
        <v>2</v>
      </c>
      <c r="D2106" s="135"/>
      <c r="E2106" s="67" t="s">
        <v>2447</v>
      </c>
      <c r="F2106" s="66" t="s">
        <v>14655</v>
      </c>
      <c r="G2106" s="45"/>
      <c r="H2106" s="45"/>
      <c r="I2106" s="45"/>
      <c r="J2106" s="45"/>
    </row>
    <row r="2107" spans="1:10" ht="14.1" customHeight="1" thickBot="1" x14ac:dyDescent="0.25">
      <c r="A2107" s="135"/>
      <c r="B2107" s="67" t="s">
        <v>13122</v>
      </c>
      <c r="C2107" s="76">
        <v>44309</v>
      </c>
      <c r="D2107" s="135"/>
      <c r="E2107" s="67" t="s">
        <v>3119</v>
      </c>
      <c r="F2107" s="66" t="s">
        <v>4694</v>
      </c>
      <c r="G2107" s="45"/>
      <c r="H2107" s="45"/>
      <c r="I2107" s="45"/>
      <c r="J2107" s="45"/>
    </row>
    <row r="2108" spans="1:10" ht="14.1" customHeight="1" thickBot="1" x14ac:dyDescent="0.25">
      <c r="A2108" s="135"/>
      <c r="B2108" s="67" t="s">
        <v>1810</v>
      </c>
      <c r="C2108" s="119">
        <f>IF(C2107="","",IF(AND(MONTH(C2107)&gt;=1,MONTH(C2107)&lt;=3),1,IF(AND(MONTH(C2107)&gt;=4,MONTH(C2107)&lt;=6),2,IF(AND(MONTH(C2107)&gt;=7,MONTH(C2107)&lt;=9),3,4))))</f>
        <v>2</v>
      </c>
      <c r="D2108" s="135"/>
      <c r="E2108" s="67" t="s">
        <v>13380</v>
      </c>
      <c r="F2108" s="66" t="s">
        <v>4694</v>
      </c>
      <c r="G2108" s="45"/>
      <c r="H2108" s="45"/>
      <c r="I2108" s="45"/>
      <c r="J2108" s="45"/>
    </row>
    <row r="2109" spans="1:10" ht="14.1" customHeight="1" thickBot="1" x14ac:dyDescent="0.25">
      <c r="A2109" s="45"/>
      <c r="B2109" s="45"/>
      <c r="C2109" s="45"/>
      <c r="D2109" s="45"/>
      <c r="E2109" s="45"/>
      <c r="F2109" s="45"/>
      <c r="G2109" s="45"/>
      <c r="H2109" s="45"/>
      <c r="I2109" s="45"/>
      <c r="J2109" s="45"/>
    </row>
    <row r="2110" spans="1:10" ht="14.1" customHeight="1" thickBot="1" x14ac:dyDescent="0.25">
      <c r="A2110" s="72" t="s">
        <v>15959</v>
      </c>
      <c r="B2110" s="72" t="s">
        <v>16379</v>
      </c>
      <c r="C2110" s="72" t="s">
        <v>15863</v>
      </c>
      <c r="D2110" s="72" t="s">
        <v>15467</v>
      </c>
      <c r="E2110" s="72" t="s">
        <v>7036</v>
      </c>
      <c r="F2110" s="72" t="s">
        <v>15496</v>
      </c>
      <c r="G2110" s="45"/>
      <c r="H2110" s="45"/>
      <c r="I2110" s="45"/>
      <c r="J2110" s="45"/>
    </row>
    <row r="2111" spans="1:10" ht="13.5" customHeight="1" x14ac:dyDescent="0.2">
      <c r="A2111" s="97">
        <v>82141504</v>
      </c>
      <c r="B2111" s="69" t="str">
        <f ca="1">IFERROR(INDEX(UNSPSCDes,MATCH(INDIRECT(ADDRESS(ROW(),COLUMN()-1,4)),UNSPSCCode,0)),"")</f>
        <v>Servicios de diseño de gráficos o gráficas</v>
      </c>
      <c r="C2111" s="81" t="s">
        <v>1471</v>
      </c>
      <c r="D2111" s="81">
        <v>1</v>
      </c>
      <c r="E2111" s="71">
        <v>146000</v>
      </c>
      <c r="F2111" s="70">
        <f ca="1">INDIRECT(ADDRESS(ROW(),COLUMN()-2,4))*INDIRECT(ADDRESS(ROW(),COLUMN()-1,4))</f>
        <v>146000</v>
      </c>
      <c r="G2111" s="45"/>
      <c r="H2111" s="45"/>
      <c r="I2111" s="45"/>
      <c r="J2111" s="45"/>
    </row>
    <row r="2112" spans="1:10" ht="13.5" customHeight="1" x14ac:dyDescent="0.2">
      <c r="A2112" s="97">
        <v>82141504</v>
      </c>
      <c r="B2112" s="69" t="str">
        <f ca="1">IFERROR(INDEX(UNSPSCDes,MATCH(INDIRECT(ADDRESS(ROW(),COLUMN()-1,4)),UNSPSCCode,0)),"")</f>
        <v>Servicios de diseño de gráficos o gráficas</v>
      </c>
      <c r="C2112" s="81" t="s">
        <v>1471</v>
      </c>
      <c r="D2112" s="81">
        <v>1</v>
      </c>
      <c r="E2112" s="71">
        <v>39000</v>
      </c>
      <c r="F2112" s="70">
        <f ca="1">INDIRECT(ADDRESS(ROW(),COLUMN()-2,4))*INDIRECT(ADDRESS(ROW(),COLUMN()-1,4))</f>
        <v>39000</v>
      </c>
      <c r="G2112" s="45"/>
      <c r="H2112" s="45"/>
      <c r="I2112" s="45"/>
      <c r="J2112" s="45"/>
    </row>
    <row r="2113" spans="1:10" ht="14.1" customHeight="1" x14ac:dyDescent="0.2">
      <c r="A2113" s="45"/>
      <c r="B2113" s="45"/>
      <c r="C2113" s="45"/>
      <c r="D2113" s="45"/>
      <c r="E2113" s="73" t="s">
        <v>12725</v>
      </c>
      <c r="F2113" s="74">
        <f ca="1">SUM(Table3125[MONTO TOTAL ESTIMADO])</f>
        <v>185000</v>
      </c>
      <c r="G2113" s="45"/>
      <c r="H2113" s="45" t="str">
        <f>C2092</f>
        <v>Bienes</v>
      </c>
      <c r="I2113" s="45" t="str">
        <f>E2092</f>
        <v>No</v>
      </c>
      <c r="J2113" s="45" t="str">
        <f>D2092</f>
        <v>Compras Menores</v>
      </c>
    </row>
    <row r="2114" spans="1:10" ht="14.1" customHeight="1" thickBot="1" x14ac:dyDescent="0.3">
      <c r="A2114" s="102"/>
      <c r="B2114" s="102"/>
      <c r="C2114" s="102"/>
      <c r="D2114" s="102"/>
      <c r="E2114" s="102"/>
      <c r="F2114" s="102"/>
    </row>
    <row r="2115" spans="1:10" ht="33.75" customHeight="1" thickBot="1" x14ac:dyDescent="0.25">
      <c r="A2115" s="64" t="s">
        <v>16619</v>
      </c>
      <c r="B2115" s="64" t="s">
        <v>165</v>
      </c>
      <c r="C2115" s="64" t="s">
        <v>11894</v>
      </c>
      <c r="D2115" s="64" t="s">
        <v>14584</v>
      </c>
      <c r="E2115" s="64" t="s">
        <v>11111</v>
      </c>
      <c r="F2115" s="64" t="s">
        <v>11244</v>
      </c>
      <c r="G2115" s="45"/>
      <c r="H2115" s="45"/>
      <c r="I2115" s="45"/>
      <c r="J2115" s="45"/>
    </row>
    <row r="2116" spans="1:10" ht="13.5" customHeight="1" thickBot="1" x14ac:dyDescent="0.25">
      <c r="A2116" s="66" t="s">
        <v>19142</v>
      </c>
      <c r="B2116" s="66" t="s">
        <v>19141</v>
      </c>
      <c r="C2116" s="66" t="s">
        <v>6902</v>
      </c>
      <c r="D2116" s="66" t="s">
        <v>17732</v>
      </c>
      <c r="E2116" s="66" t="s">
        <v>18105</v>
      </c>
      <c r="F2116" s="66"/>
      <c r="G2116" s="45"/>
      <c r="H2116" s="45"/>
      <c r="I2116" s="45"/>
      <c r="J2116" s="45"/>
    </row>
    <row r="2117" spans="1:10" ht="14.1" customHeight="1" thickBot="1" x14ac:dyDescent="0.25">
      <c r="A2117" s="134" t="s">
        <v>15034</v>
      </c>
      <c r="B2117" s="67" t="s">
        <v>8646</v>
      </c>
      <c r="C2117" s="76">
        <v>44487</v>
      </c>
      <c r="D2117" s="134" t="s">
        <v>9515</v>
      </c>
      <c r="E2117" s="67" t="s">
        <v>13278</v>
      </c>
      <c r="F2117" s="66" t="s">
        <v>3126</v>
      </c>
      <c r="G2117" s="45"/>
      <c r="H2117" s="45"/>
      <c r="I2117" s="45"/>
      <c r="J2117" s="45"/>
    </row>
    <row r="2118" spans="1:10" ht="14.1" customHeight="1" thickBot="1" x14ac:dyDescent="0.25">
      <c r="A2118" s="135"/>
      <c r="B2118" s="67" t="s">
        <v>1810</v>
      </c>
      <c r="C2118" s="119">
        <f>IF(C2117="","",IF(AND(MONTH(C2117)&gt;=1,MONTH(C2117)&lt;=3),1,IF(AND(MONTH(C2117)&gt;=4,MONTH(C2117)&lt;=6),2,IF(AND(MONTH(C2117)&gt;=7,MONTH(C2117)&lt;=9),3,4))))</f>
        <v>4</v>
      </c>
      <c r="D2118" s="135"/>
      <c r="E2118" s="67" t="s">
        <v>2447</v>
      </c>
      <c r="F2118" s="66" t="s">
        <v>14655</v>
      </c>
      <c r="G2118" s="45"/>
      <c r="H2118" s="45"/>
      <c r="I2118" s="45"/>
      <c r="J2118" s="45"/>
    </row>
    <row r="2119" spans="1:10" ht="14.1" customHeight="1" thickBot="1" x14ac:dyDescent="0.25">
      <c r="A2119" s="135"/>
      <c r="B2119" s="67" t="s">
        <v>13122</v>
      </c>
      <c r="C2119" s="76">
        <v>44489</v>
      </c>
      <c r="D2119" s="135"/>
      <c r="E2119" s="67" t="s">
        <v>3119</v>
      </c>
      <c r="F2119" s="66" t="s">
        <v>4694</v>
      </c>
      <c r="G2119" s="45"/>
      <c r="H2119" s="45"/>
      <c r="I2119" s="45"/>
      <c r="J2119" s="45"/>
    </row>
    <row r="2120" spans="1:10" ht="14.1" customHeight="1" thickBot="1" x14ac:dyDescent="0.25">
      <c r="A2120" s="135"/>
      <c r="B2120" s="67" t="s">
        <v>1810</v>
      </c>
      <c r="C2120" s="119">
        <f>IF(C2119="","",IF(AND(MONTH(C2119)&gt;=1,MONTH(C2119)&lt;=3),1,IF(AND(MONTH(C2119)&gt;=4,MONTH(C2119)&lt;=6),2,IF(AND(MONTH(C2119)&gt;=7,MONTH(C2119)&lt;=9),3,4))))</f>
        <v>4</v>
      </c>
      <c r="D2120" s="135"/>
      <c r="E2120" s="67" t="s">
        <v>13380</v>
      </c>
      <c r="F2120" s="66" t="s">
        <v>4694</v>
      </c>
      <c r="G2120" s="45"/>
      <c r="H2120" s="45"/>
      <c r="I2120" s="45"/>
      <c r="J2120" s="45"/>
    </row>
    <row r="2121" spans="1:10" ht="14.1" customHeight="1" thickBot="1" x14ac:dyDescent="0.25">
      <c r="A2121" s="45"/>
      <c r="B2121" s="45"/>
      <c r="C2121" s="45"/>
      <c r="D2121" s="45"/>
      <c r="E2121" s="45"/>
      <c r="F2121" s="45"/>
      <c r="G2121" s="45"/>
      <c r="H2121" s="45"/>
      <c r="I2121" s="45"/>
      <c r="J2121" s="45"/>
    </row>
    <row r="2122" spans="1:10" ht="14.1" customHeight="1" thickBot="1" x14ac:dyDescent="0.25">
      <c r="A2122" s="72" t="s">
        <v>15959</v>
      </c>
      <c r="B2122" s="72" t="s">
        <v>16379</v>
      </c>
      <c r="C2122" s="72" t="s">
        <v>15863</v>
      </c>
      <c r="D2122" s="72" t="s">
        <v>15467</v>
      </c>
      <c r="E2122" s="72" t="s">
        <v>7036</v>
      </c>
      <c r="F2122" s="72" t="s">
        <v>15496</v>
      </c>
      <c r="G2122" s="45"/>
      <c r="H2122" s="45"/>
      <c r="I2122" s="45"/>
      <c r="J2122" s="45"/>
    </row>
    <row r="2123" spans="1:10" ht="13.5" customHeight="1" x14ac:dyDescent="0.2">
      <c r="A2123" s="97">
        <v>82141504</v>
      </c>
      <c r="B2123" s="69" t="str">
        <f ca="1">IFERROR(INDEX(UNSPSCDes,MATCH(INDIRECT(ADDRESS(ROW(),COLUMN()-1,4)),UNSPSCCode,0)),"")</f>
        <v>Servicios de diseño de gráficos o gráficas</v>
      </c>
      <c r="C2123" s="81" t="s">
        <v>1471</v>
      </c>
      <c r="D2123" s="81">
        <v>1</v>
      </c>
      <c r="E2123" s="71">
        <v>146000</v>
      </c>
      <c r="F2123" s="70">
        <f ca="1">INDIRECT(ADDRESS(ROW(),COLUMN()-2,4))*INDIRECT(ADDRESS(ROW(),COLUMN()-1,4))</f>
        <v>146000</v>
      </c>
      <c r="G2123" s="45"/>
      <c r="H2123" s="45"/>
      <c r="I2123" s="45"/>
      <c r="J2123" s="45"/>
    </row>
    <row r="2124" spans="1:10" ht="13.5" customHeight="1" x14ac:dyDescent="0.2">
      <c r="A2124" s="97">
        <v>82141504</v>
      </c>
      <c r="B2124" s="69" t="str">
        <f ca="1">IFERROR(INDEX(UNSPSCDes,MATCH(INDIRECT(ADDRESS(ROW(),COLUMN()-1,4)),UNSPSCCode,0)),"")</f>
        <v>Servicios de diseño de gráficos o gráficas</v>
      </c>
      <c r="C2124" s="81" t="s">
        <v>1471</v>
      </c>
      <c r="D2124" s="81">
        <v>1</v>
      </c>
      <c r="E2124" s="71">
        <v>39000</v>
      </c>
      <c r="F2124" s="70">
        <f ca="1">INDIRECT(ADDRESS(ROW(),COLUMN()-2,4))*INDIRECT(ADDRESS(ROW(),COLUMN()-1,4))</f>
        <v>39000</v>
      </c>
      <c r="G2124" s="45"/>
      <c r="H2124" s="45"/>
      <c r="I2124" s="45"/>
      <c r="J2124" s="45"/>
    </row>
    <row r="2125" spans="1:10" ht="14.1" customHeight="1" x14ac:dyDescent="0.2">
      <c r="A2125" s="45"/>
      <c r="B2125" s="45"/>
      <c r="C2125" s="45"/>
      <c r="D2125" s="45"/>
      <c r="E2125" s="73" t="s">
        <v>12725</v>
      </c>
      <c r="F2125" s="74">
        <f ca="1">SUM(Table3126[MONTO TOTAL ESTIMADO])</f>
        <v>185000</v>
      </c>
      <c r="G2125" s="45"/>
      <c r="H2125" s="45" t="str">
        <f>C2104</f>
        <v>Bienes</v>
      </c>
      <c r="I2125" s="45" t="str">
        <f>E2104</f>
        <v>No</v>
      </c>
      <c r="J2125" s="45" t="str">
        <f>D2104</f>
        <v>Compras Menores</v>
      </c>
    </row>
    <row r="2126" spans="1:10" ht="14.1" customHeight="1" thickBot="1" x14ac:dyDescent="0.3">
      <c r="A2126" s="102"/>
      <c r="B2126" s="102"/>
      <c r="C2126" s="102"/>
      <c r="D2126" s="102"/>
      <c r="E2126" s="102"/>
      <c r="F2126" s="102"/>
    </row>
    <row r="2127" spans="1:10" ht="33.75" customHeight="1" thickBot="1" x14ac:dyDescent="0.25">
      <c r="A2127" s="64" t="s">
        <v>16619</v>
      </c>
      <c r="B2127" s="64" t="s">
        <v>165</v>
      </c>
      <c r="C2127" s="64" t="s">
        <v>11894</v>
      </c>
      <c r="D2127" s="64" t="s">
        <v>14584</v>
      </c>
      <c r="E2127" s="64" t="s">
        <v>11111</v>
      </c>
      <c r="F2127" s="64" t="s">
        <v>11244</v>
      </c>
      <c r="G2127" s="45"/>
      <c r="H2127" s="45"/>
      <c r="I2127" s="45"/>
      <c r="J2127" s="45"/>
    </row>
    <row r="2128" spans="1:10" ht="14.1" customHeight="1" thickBot="1" x14ac:dyDescent="0.25">
      <c r="A2128" s="66" t="s">
        <v>19096</v>
      </c>
      <c r="B2128" s="66" t="s">
        <v>19146</v>
      </c>
      <c r="C2128" s="66" t="s">
        <v>18049</v>
      </c>
      <c r="D2128" s="66" t="s">
        <v>17732</v>
      </c>
      <c r="E2128" s="66" t="s">
        <v>18105</v>
      </c>
      <c r="F2128" s="66"/>
      <c r="G2128" s="45"/>
      <c r="H2128" s="45"/>
      <c r="I2128" s="45"/>
      <c r="J2128" s="45"/>
    </row>
    <row r="2129" spans="1:10" ht="14.1" customHeight="1" thickBot="1" x14ac:dyDescent="0.25">
      <c r="A2129" s="134" t="s">
        <v>15034</v>
      </c>
      <c r="B2129" s="67" t="s">
        <v>8646</v>
      </c>
      <c r="C2129" s="76">
        <v>44197</v>
      </c>
      <c r="D2129" s="134" t="s">
        <v>9515</v>
      </c>
      <c r="E2129" s="67" t="s">
        <v>13278</v>
      </c>
      <c r="F2129" s="66" t="s">
        <v>3126</v>
      </c>
      <c r="G2129" s="45"/>
      <c r="H2129" s="45"/>
      <c r="I2129" s="45"/>
      <c r="J2129" s="45"/>
    </row>
    <row r="2130" spans="1:10" ht="14.1" customHeight="1" thickBot="1" x14ac:dyDescent="0.25">
      <c r="A2130" s="135"/>
      <c r="B2130" s="67" t="s">
        <v>1810</v>
      </c>
      <c r="C2130" s="119">
        <f>IF(C2129="","",IF(AND(MONTH(C2129)&gt;=1,MONTH(C2129)&lt;=3),1,IF(AND(MONTH(C2129)&gt;=4,MONTH(C2129)&lt;=6),2,IF(AND(MONTH(C2129)&gt;=7,MONTH(C2129)&lt;=9),3,4))))</f>
        <v>1</v>
      </c>
      <c r="D2130" s="135"/>
      <c r="E2130" s="67" t="s">
        <v>2447</v>
      </c>
      <c r="F2130" s="66" t="s">
        <v>14655</v>
      </c>
      <c r="G2130" s="45"/>
      <c r="H2130" s="45"/>
      <c r="I2130" s="45"/>
      <c r="J2130" s="45"/>
    </row>
    <row r="2131" spans="1:10" ht="14.1" customHeight="1" thickBot="1" x14ac:dyDescent="0.25">
      <c r="A2131" s="135"/>
      <c r="B2131" s="67" t="s">
        <v>13122</v>
      </c>
      <c r="C2131" s="76">
        <v>44201</v>
      </c>
      <c r="D2131" s="135"/>
      <c r="E2131" s="67" t="s">
        <v>3119</v>
      </c>
      <c r="F2131" s="66" t="s">
        <v>4694</v>
      </c>
      <c r="G2131" s="45"/>
      <c r="H2131" s="45"/>
      <c r="I2131" s="45"/>
      <c r="J2131" s="45"/>
    </row>
    <row r="2132" spans="1:10" ht="14.1" customHeight="1" thickBot="1" x14ac:dyDescent="0.25">
      <c r="A2132" s="135"/>
      <c r="B2132" s="67" t="s">
        <v>1810</v>
      </c>
      <c r="C2132" s="119">
        <f>IF(C2131="","",IF(AND(MONTH(C2131)&gt;=1,MONTH(C2131)&lt;=3),1,IF(AND(MONTH(C2131)&gt;=4,MONTH(C2131)&lt;=6),2,IF(AND(MONTH(C2131)&gt;=7,MONTH(C2131)&lt;=9),3,4))))</f>
        <v>1</v>
      </c>
      <c r="D2132" s="135"/>
      <c r="E2132" s="67" t="s">
        <v>13380</v>
      </c>
      <c r="F2132" s="66" t="s">
        <v>4694</v>
      </c>
      <c r="G2132" s="45"/>
      <c r="H2132" s="45"/>
      <c r="I2132" s="45"/>
      <c r="J2132" s="45"/>
    </row>
    <row r="2133" spans="1:10" ht="14.1" customHeight="1" thickBot="1" x14ac:dyDescent="0.25">
      <c r="A2133" s="45"/>
      <c r="B2133" s="45"/>
      <c r="C2133" s="45"/>
      <c r="D2133" s="45"/>
      <c r="E2133" s="45"/>
      <c r="F2133" s="45"/>
      <c r="G2133" s="45"/>
      <c r="H2133" s="45"/>
      <c r="I2133" s="45"/>
      <c r="J2133" s="45"/>
    </row>
    <row r="2134" spans="1:10" ht="14.1" customHeight="1" thickBot="1" x14ac:dyDescent="0.25">
      <c r="A2134" s="72" t="s">
        <v>15959</v>
      </c>
      <c r="B2134" s="72" t="s">
        <v>16379</v>
      </c>
      <c r="C2134" s="72" t="s">
        <v>15863</v>
      </c>
      <c r="D2134" s="72" t="s">
        <v>15467</v>
      </c>
      <c r="E2134" s="72" t="s">
        <v>7036</v>
      </c>
      <c r="F2134" s="72" t="s">
        <v>15496</v>
      </c>
      <c r="G2134" s="45"/>
      <c r="H2134" s="45"/>
      <c r="I2134" s="45"/>
      <c r="J2134" s="45"/>
    </row>
    <row r="2135" spans="1:10" ht="13.5" customHeight="1" x14ac:dyDescent="0.2">
      <c r="A2135" s="97">
        <v>82101505</v>
      </c>
      <c r="B2135" s="69" t="str">
        <f ca="1">IFERROR(INDEX(UNSPSCDes,MATCH(INDIRECT(ADDRESS(ROW(),COLUMN()-1,4)),UNSPSCCode,0)),"")</f>
        <v>Publicidad en volantes o cupones</v>
      </c>
      <c r="C2135" s="81" t="s">
        <v>1471</v>
      </c>
      <c r="D2135" s="81">
        <v>1</v>
      </c>
      <c r="E2135" s="71">
        <v>200000</v>
      </c>
      <c r="F2135" s="70">
        <f ca="1">INDIRECT(ADDRESS(ROW(),COLUMN()-2,4))*INDIRECT(ADDRESS(ROW(),COLUMN()-1,4))</f>
        <v>200000</v>
      </c>
      <c r="G2135" s="45"/>
      <c r="H2135" s="45"/>
      <c r="I2135" s="45"/>
      <c r="J2135" s="45"/>
    </row>
    <row r="2136" spans="1:10" ht="13.5" customHeight="1" x14ac:dyDescent="0.2">
      <c r="A2136" s="45"/>
      <c r="B2136" s="45"/>
      <c r="C2136" s="45"/>
      <c r="D2136" s="45"/>
      <c r="E2136" s="73" t="s">
        <v>12725</v>
      </c>
      <c r="F2136" s="74">
        <f ca="1">SUM(Table3127[MONTO TOTAL ESTIMADO])</f>
        <v>200000</v>
      </c>
      <c r="G2136" s="45"/>
      <c r="H2136" s="45"/>
      <c r="I2136" s="45"/>
      <c r="J2136" s="45"/>
    </row>
    <row r="2137" spans="1:10" ht="14.1" customHeight="1" thickBot="1" x14ac:dyDescent="0.25">
      <c r="A2137" s="102"/>
      <c r="B2137" s="102"/>
      <c r="C2137" s="102"/>
      <c r="D2137" s="102"/>
      <c r="E2137" s="102"/>
      <c r="F2137" s="102"/>
      <c r="G2137" s="45"/>
      <c r="H2137" s="45" t="str">
        <f>C2116</f>
        <v>Servicios</v>
      </c>
      <c r="I2137" s="45" t="str">
        <f>E2116</f>
        <v>No</v>
      </c>
      <c r="J2137" s="45" t="str">
        <f>D2116</f>
        <v>Compras Menores</v>
      </c>
    </row>
    <row r="2138" spans="1:10" ht="14.1" customHeight="1" thickBot="1" x14ac:dyDescent="0.3">
      <c r="A2138" s="64" t="s">
        <v>16619</v>
      </c>
      <c r="B2138" s="64" t="s">
        <v>165</v>
      </c>
      <c r="C2138" s="64" t="s">
        <v>11894</v>
      </c>
      <c r="D2138" s="64" t="s">
        <v>14584</v>
      </c>
      <c r="E2138" s="64" t="s">
        <v>11111</v>
      </c>
      <c r="F2138" s="64" t="s">
        <v>11244</v>
      </c>
    </row>
    <row r="2139" spans="1:10" ht="33.75" customHeight="1" thickBot="1" x14ac:dyDescent="0.25">
      <c r="A2139" s="66" t="s">
        <v>19096</v>
      </c>
      <c r="B2139" s="66" t="s">
        <v>19146</v>
      </c>
      <c r="C2139" s="66" t="s">
        <v>18049</v>
      </c>
      <c r="D2139" s="66" t="s">
        <v>17732</v>
      </c>
      <c r="E2139" s="66" t="s">
        <v>18105</v>
      </c>
      <c r="F2139" s="66"/>
      <c r="G2139" s="45"/>
      <c r="H2139" s="45"/>
      <c r="I2139" s="45"/>
      <c r="J2139" s="45"/>
    </row>
    <row r="2140" spans="1:10" ht="13.5" customHeight="1" thickBot="1" x14ac:dyDescent="0.25">
      <c r="A2140" s="134" t="s">
        <v>15034</v>
      </c>
      <c r="B2140" s="67" t="s">
        <v>8646</v>
      </c>
      <c r="C2140" s="76">
        <v>44287</v>
      </c>
      <c r="D2140" s="134" t="s">
        <v>9515</v>
      </c>
      <c r="E2140" s="67" t="s">
        <v>13278</v>
      </c>
      <c r="F2140" s="66" t="s">
        <v>3126</v>
      </c>
      <c r="G2140" s="45"/>
      <c r="H2140" s="45"/>
      <c r="I2140" s="45"/>
      <c r="J2140" s="45"/>
    </row>
    <row r="2141" spans="1:10" ht="14.1" customHeight="1" thickBot="1" x14ac:dyDescent="0.25">
      <c r="A2141" s="135"/>
      <c r="B2141" s="67" t="s">
        <v>1810</v>
      </c>
      <c r="C2141" s="119">
        <f>IF(C2140="","",IF(AND(MONTH(C2140)&gt;=1,MONTH(C2140)&lt;=3),1,IF(AND(MONTH(C2140)&gt;=4,MONTH(C2140)&lt;=6),2,IF(AND(MONTH(C2140)&gt;=7,MONTH(C2140)&lt;=9),3,4))))</f>
        <v>2</v>
      </c>
      <c r="D2141" s="135"/>
      <c r="E2141" s="67" t="s">
        <v>2447</v>
      </c>
      <c r="F2141" s="66" t="s">
        <v>14655</v>
      </c>
      <c r="G2141" s="45"/>
      <c r="H2141" s="45"/>
      <c r="I2141" s="45"/>
      <c r="J2141" s="45"/>
    </row>
    <row r="2142" spans="1:10" ht="14.1" customHeight="1" thickBot="1" x14ac:dyDescent="0.25">
      <c r="A2142" s="135"/>
      <c r="B2142" s="67" t="s">
        <v>13122</v>
      </c>
      <c r="C2142" s="76">
        <v>44291</v>
      </c>
      <c r="D2142" s="135"/>
      <c r="E2142" s="67" t="s">
        <v>3119</v>
      </c>
      <c r="F2142" s="66" t="s">
        <v>4694</v>
      </c>
      <c r="G2142" s="45"/>
      <c r="H2142" s="45"/>
      <c r="I2142" s="45"/>
      <c r="J2142" s="45"/>
    </row>
    <row r="2143" spans="1:10" ht="14.1" customHeight="1" thickBot="1" x14ac:dyDescent="0.25">
      <c r="A2143" s="135"/>
      <c r="B2143" s="67" t="s">
        <v>1810</v>
      </c>
      <c r="C2143" s="119">
        <f>IF(C2142="","",IF(AND(MONTH(C2142)&gt;=1,MONTH(C2142)&lt;=3),1,IF(AND(MONTH(C2142)&gt;=4,MONTH(C2142)&lt;=6),2,IF(AND(MONTH(C2142)&gt;=7,MONTH(C2142)&lt;=9),3,4))))</f>
        <v>2</v>
      </c>
      <c r="D2143" s="135"/>
      <c r="E2143" s="67" t="s">
        <v>13380</v>
      </c>
      <c r="F2143" s="66" t="s">
        <v>4694</v>
      </c>
      <c r="G2143" s="45"/>
      <c r="H2143" s="45"/>
      <c r="I2143" s="45"/>
      <c r="J2143" s="45"/>
    </row>
    <row r="2144" spans="1:10" ht="14.1" customHeight="1" thickBot="1" x14ac:dyDescent="0.25">
      <c r="A2144" s="45"/>
      <c r="B2144" s="45"/>
      <c r="C2144" s="45"/>
      <c r="D2144" s="45"/>
      <c r="E2144" s="45"/>
      <c r="F2144" s="45"/>
      <c r="G2144" s="45"/>
      <c r="H2144" s="45"/>
      <c r="I2144" s="45"/>
      <c r="J2144" s="45"/>
    </row>
    <row r="2145" spans="1:10" ht="14.1" customHeight="1" thickBot="1" x14ac:dyDescent="0.25">
      <c r="A2145" s="72" t="s">
        <v>15959</v>
      </c>
      <c r="B2145" s="72" t="s">
        <v>16379</v>
      </c>
      <c r="C2145" s="72" t="s">
        <v>15863</v>
      </c>
      <c r="D2145" s="72" t="s">
        <v>15467</v>
      </c>
      <c r="E2145" s="72" t="s">
        <v>7036</v>
      </c>
      <c r="F2145" s="72" t="s">
        <v>15496</v>
      </c>
      <c r="G2145" s="45"/>
      <c r="H2145" s="45"/>
      <c r="I2145" s="45"/>
      <c r="J2145" s="45"/>
    </row>
    <row r="2146" spans="1:10" ht="14.1" customHeight="1" x14ac:dyDescent="0.2">
      <c r="A2146" s="97">
        <v>82101505</v>
      </c>
      <c r="B2146" s="69" t="str">
        <f ca="1">IFERROR(INDEX(UNSPSCDes,MATCH(INDIRECT(ADDRESS(ROW(),COLUMN()-1,4)),UNSPSCCode,0)),"")</f>
        <v>Publicidad en volantes o cupones</v>
      </c>
      <c r="C2146" s="81" t="s">
        <v>1471</v>
      </c>
      <c r="D2146" s="81">
        <v>1</v>
      </c>
      <c r="E2146" s="71">
        <v>200000</v>
      </c>
      <c r="F2146" s="70">
        <f ca="1">INDIRECT(ADDRESS(ROW(),COLUMN()-2,4))*INDIRECT(ADDRESS(ROW(),COLUMN()-1,4))</f>
        <v>200000</v>
      </c>
      <c r="G2146" s="45"/>
      <c r="H2146" s="45"/>
      <c r="I2146" s="45"/>
      <c r="J2146" s="45"/>
    </row>
    <row r="2147" spans="1:10" ht="13.5" customHeight="1" x14ac:dyDescent="0.2">
      <c r="A2147" s="45"/>
      <c r="B2147" s="45"/>
      <c r="C2147" s="45"/>
      <c r="D2147" s="45"/>
      <c r="E2147" s="73" t="s">
        <v>12725</v>
      </c>
      <c r="F2147" s="74">
        <f ca="1">SUM(Table3128[MONTO TOTAL ESTIMADO])</f>
        <v>200000</v>
      </c>
      <c r="G2147" s="45"/>
      <c r="H2147" s="45"/>
      <c r="I2147" s="45"/>
      <c r="J2147" s="45"/>
    </row>
    <row r="2148" spans="1:10" ht="14.1" customHeight="1" thickBot="1" x14ac:dyDescent="0.25">
      <c r="A2148" s="102"/>
      <c r="B2148" s="102"/>
      <c r="C2148" s="102"/>
      <c r="D2148" s="102"/>
      <c r="E2148" s="102"/>
      <c r="F2148" s="102"/>
      <c r="G2148" s="45"/>
      <c r="H2148" s="45" t="str">
        <f>C2128</f>
        <v>Bienes</v>
      </c>
      <c r="I2148" s="45" t="str">
        <f>E2128</f>
        <v>No</v>
      </c>
      <c r="J2148" s="45" t="str">
        <f>D2128</f>
        <v>Compras Menores</v>
      </c>
    </row>
    <row r="2149" spans="1:10" ht="14.1" customHeight="1" thickBot="1" x14ac:dyDescent="0.3">
      <c r="A2149" s="64" t="s">
        <v>16619</v>
      </c>
      <c r="B2149" s="64" t="s">
        <v>165</v>
      </c>
      <c r="C2149" s="64" t="s">
        <v>11894</v>
      </c>
      <c r="D2149" s="64" t="s">
        <v>14584</v>
      </c>
      <c r="E2149" s="64" t="s">
        <v>11111</v>
      </c>
      <c r="F2149" s="64" t="s">
        <v>11244</v>
      </c>
    </row>
    <row r="2150" spans="1:10" ht="33.75" customHeight="1" thickBot="1" x14ac:dyDescent="0.25">
      <c r="A2150" s="66" t="s">
        <v>19096</v>
      </c>
      <c r="B2150" s="66" t="s">
        <v>19146</v>
      </c>
      <c r="C2150" s="66" t="s">
        <v>18049</v>
      </c>
      <c r="D2150" s="66" t="s">
        <v>17732</v>
      </c>
      <c r="E2150" s="66" t="s">
        <v>18105</v>
      </c>
      <c r="F2150" s="66"/>
      <c r="G2150" s="45"/>
      <c r="H2150" s="45"/>
      <c r="I2150" s="45"/>
      <c r="J2150" s="45"/>
    </row>
    <row r="2151" spans="1:10" ht="13.5" customHeight="1" thickBot="1" x14ac:dyDescent="0.25">
      <c r="A2151" s="134" t="s">
        <v>15034</v>
      </c>
      <c r="B2151" s="67" t="s">
        <v>8646</v>
      </c>
      <c r="C2151" s="76">
        <v>44378</v>
      </c>
      <c r="D2151" s="134" t="s">
        <v>9515</v>
      </c>
      <c r="E2151" s="67" t="s">
        <v>13278</v>
      </c>
      <c r="F2151" s="66" t="s">
        <v>3126</v>
      </c>
      <c r="G2151" s="45"/>
      <c r="H2151" s="45"/>
      <c r="I2151" s="45"/>
      <c r="J2151" s="45"/>
    </row>
    <row r="2152" spans="1:10" ht="14.1" customHeight="1" thickBot="1" x14ac:dyDescent="0.25">
      <c r="A2152" s="135"/>
      <c r="B2152" s="67" t="s">
        <v>1810</v>
      </c>
      <c r="C2152" s="119">
        <f>IF(C2151="","",IF(AND(MONTH(C2151)&gt;=1,MONTH(C2151)&lt;=3),1,IF(AND(MONTH(C2151)&gt;=4,MONTH(C2151)&lt;=6),2,IF(AND(MONTH(C2151)&gt;=7,MONTH(C2151)&lt;=9),3,4))))</f>
        <v>3</v>
      </c>
      <c r="D2152" s="135"/>
      <c r="E2152" s="67" t="s">
        <v>2447</v>
      </c>
      <c r="F2152" s="66" t="s">
        <v>11263</v>
      </c>
      <c r="G2152" s="45"/>
      <c r="H2152" s="45"/>
      <c r="I2152" s="45"/>
      <c r="J2152" s="45"/>
    </row>
    <row r="2153" spans="1:10" ht="14.1" customHeight="1" thickBot="1" x14ac:dyDescent="0.25">
      <c r="A2153" s="135"/>
      <c r="B2153" s="67" t="s">
        <v>13122</v>
      </c>
      <c r="C2153" s="76">
        <v>44382</v>
      </c>
      <c r="D2153" s="135"/>
      <c r="E2153" s="67" t="s">
        <v>3119</v>
      </c>
      <c r="F2153" s="66" t="s">
        <v>11263</v>
      </c>
      <c r="G2153" s="45"/>
      <c r="H2153" s="45"/>
      <c r="I2153" s="45"/>
      <c r="J2153" s="45"/>
    </row>
    <row r="2154" spans="1:10" ht="14.1" customHeight="1" thickBot="1" x14ac:dyDescent="0.25">
      <c r="A2154" s="135"/>
      <c r="B2154" s="67" t="s">
        <v>1810</v>
      </c>
      <c r="C2154" s="119">
        <f>IF(C2153="","",IF(AND(MONTH(C2153)&gt;=1,MONTH(C2153)&lt;=3),1,IF(AND(MONTH(C2153)&gt;=4,MONTH(C2153)&lt;=6),2,IF(AND(MONTH(C2153)&gt;=7,MONTH(C2153)&lt;=9),3,4))))</f>
        <v>3</v>
      </c>
      <c r="D2154" s="135"/>
      <c r="E2154" s="67" t="s">
        <v>13380</v>
      </c>
      <c r="F2154" s="66" t="s">
        <v>11263</v>
      </c>
      <c r="G2154" s="45"/>
      <c r="H2154" s="45"/>
      <c r="I2154" s="45"/>
      <c r="J2154" s="45"/>
    </row>
    <row r="2155" spans="1:10" ht="14.1" customHeight="1" thickBot="1" x14ac:dyDescent="0.25">
      <c r="A2155" s="45"/>
      <c r="B2155" s="45"/>
      <c r="C2155" s="45"/>
      <c r="D2155" s="45"/>
      <c r="E2155" s="45"/>
      <c r="F2155" s="45"/>
      <c r="G2155" s="45"/>
      <c r="H2155" s="45"/>
      <c r="I2155" s="45"/>
      <c r="J2155" s="45"/>
    </row>
    <row r="2156" spans="1:10" ht="14.1" customHeight="1" thickBot="1" x14ac:dyDescent="0.25">
      <c r="A2156" s="72" t="s">
        <v>15959</v>
      </c>
      <c r="B2156" s="72" t="s">
        <v>16379</v>
      </c>
      <c r="C2156" s="72" t="s">
        <v>15863</v>
      </c>
      <c r="D2156" s="72" t="s">
        <v>15467</v>
      </c>
      <c r="E2156" s="72" t="s">
        <v>7036</v>
      </c>
      <c r="F2156" s="72" t="s">
        <v>15496</v>
      </c>
      <c r="G2156" s="45"/>
      <c r="H2156" s="45"/>
      <c r="I2156" s="45"/>
      <c r="J2156" s="45"/>
    </row>
    <row r="2157" spans="1:10" ht="14.1" customHeight="1" x14ac:dyDescent="0.2">
      <c r="A2157" s="97">
        <v>82101505</v>
      </c>
      <c r="B2157" s="69" t="str">
        <f ca="1">IFERROR(INDEX(UNSPSCDes,MATCH(INDIRECT(ADDRESS(ROW(),COLUMN()-1,4)),UNSPSCCode,0)),"")</f>
        <v>Publicidad en volantes o cupones</v>
      </c>
      <c r="C2157" s="81" t="s">
        <v>1471</v>
      </c>
      <c r="D2157" s="81">
        <v>1</v>
      </c>
      <c r="E2157" s="71">
        <v>200000</v>
      </c>
      <c r="F2157" s="70">
        <f ca="1">INDIRECT(ADDRESS(ROW(),COLUMN()-2,4))*INDIRECT(ADDRESS(ROW(),COLUMN()-1,4))</f>
        <v>200000</v>
      </c>
      <c r="G2157" s="45"/>
      <c r="H2157" s="45"/>
      <c r="I2157" s="45"/>
      <c r="J2157" s="45"/>
    </row>
    <row r="2158" spans="1:10" ht="13.5" customHeight="1" x14ac:dyDescent="0.2">
      <c r="A2158" s="45"/>
      <c r="B2158" s="45"/>
      <c r="C2158" s="45"/>
      <c r="D2158" s="45"/>
      <c r="E2158" s="73" t="s">
        <v>12725</v>
      </c>
      <c r="F2158" s="74">
        <f ca="1">SUM(Table3129[MONTO TOTAL ESTIMADO])</f>
        <v>200000</v>
      </c>
      <c r="G2158" s="45"/>
      <c r="H2158" s="45"/>
      <c r="I2158" s="45"/>
      <c r="J2158" s="45"/>
    </row>
    <row r="2159" spans="1:10" ht="14.1" customHeight="1" thickBot="1" x14ac:dyDescent="0.25">
      <c r="A2159" s="102"/>
      <c r="B2159" s="102"/>
      <c r="C2159" s="102"/>
      <c r="D2159" s="102"/>
      <c r="E2159" s="102"/>
      <c r="F2159" s="102"/>
      <c r="G2159" s="45"/>
      <c r="H2159" s="45" t="str">
        <f>C2139</f>
        <v>Bienes</v>
      </c>
      <c r="I2159" s="45" t="str">
        <f>E2139</f>
        <v>No</v>
      </c>
      <c r="J2159" s="45" t="str">
        <f>D2139</f>
        <v>Compras Menores</v>
      </c>
    </row>
    <row r="2160" spans="1:10" ht="14.1" customHeight="1" thickBot="1" x14ac:dyDescent="0.3">
      <c r="A2160" s="64" t="s">
        <v>16619</v>
      </c>
      <c r="B2160" s="64" t="s">
        <v>165</v>
      </c>
      <c r="C2160" s="64" t="s">
        <v>11894</v>
      </c>
      <c r="D2160" s="64" t="s">
        <v>14584</v>
      </c>
      <c r="E2160" s="64" t="s">
        <v>11111</v>
      </c>
      <c r="F2160" s="64" t="s">
        <v>11244</v>
      </c>
    </row>
    <row r="2161" spans="1:10" ht="33.75" customHeight="1" thickBot="1" x14ac:dyDescent="0.25">
      <c r="A2161" s="66" t="s">
        <v>19096</v>
      </c>
      <c r="B2161" s="66" t="s">
        <v>19146</v>
      </c>
      <c r="C2161" s="66" t="s">
        <v>18049</v>
      </c>
      <c r="D2161" s="66" t="s">
        <v>17732</v>
      </c>
      <c r="E2161" s="66" t="s">
        <v>18105</v>
      </c>
      <c r="F2161" s="66"/>
      <c r="G2161" s="45"/>
      <c r="H2161" s="45"/>
      <c r="I2161" s="45"/>
      <c r="J2161" s="45"/>
    </row>
    <row r="2162" spans="1:10" ht="13.5" customHeight="1" thickBot="1" x14ac:dyDescent="0.25">
      <c r="A2162" s="134" t="s">
        <v>15034</v>
      </c>
      <c r="B2162" s="67" t="s">
        <v>8646</v>
      </c>
      <c r="C2162" s="76">
        <v>44470</v>
      </c>
      <c r="D2162" s="134" t="s">
        <v>9515</v>
      </c>
      <c r="E2162" s="67" t="s">
        <v>13278</v>
      </c>
      <c r="F2162" s="66" t="s">
        <v>3126</v>
      </c>
      <c r="G2162" s="45"/>
      <c r="H2162" s="45"/>
      <c r="I2162" s="45"/>
      <c r="J2162" s="45"/>
    </row>
    <row r="2163" spans="1:10" ht="14.1" customHeight="1" thickBot="1" x14ac:dyDescent="0.25">
      <c r="A2163" s="135"/>
      <c r="B2163" s="67" t="s">
        <v>1810</v>
      </c>
      <c r="C2163" s="119">
        <f>IF(C2162="","",IF(AND(MONTH(C2162)&gt;=1,MONTH(C2162)&lt;=3),1,IF(AND(MONTH(C2162)&gt;=4,MONTH(C2162)&lt;=6),2,IF(AND(MONTH(C2162)&gt;=7,MONTH(C2162)&lt;=9),3,4))))</f>
        <v>4</v>
      </c>
      <c r="D2163" s="135"/>
      <c r="E2163" s="67" t="s">
        <v>2447</v>
      </c>
      <c r="F2163" s="66" t="s">
        <v>14655</v>
      </c>
      <c r="G2163" s="45"/>
      <c r="H2163" s="45"/>
      <c r="I2163" s="45"/>
      <c r="J2163" s="45"/>
    </row>
    <row r="2164" spans="1:10" ht="14.1" customHeight="1" thickBot="1" x14ac:dyDescent="0.25">
      <c r="A2164" s="135"/>
      <c r="B2164" s="67" t="s">
        <v>13122</v>
      </c>
      <c r="C2164" s="76">
        <v>44474</v>
      </c>
      <c r="D2164" s="135"/>
      <c r="E2164" s="67" t="s">
        <v>3119</v>
      </c>
      <c r="F2164" s="66" t="s">
        <v>4694</v>
      </c>
      <c r="G2164" s="45"/>
      <c r="H2164" s="45"/>
      <c r="I2164" s="45"/>
      <c r="J2164" s="45"/>
    </row>
    <row r="2165" spans="1:10" ht="14.1" customHeight="1" thickBot="1" x14ac:dyDescent="0.25">
      <c r="A2165" s="135"/>
      <c r="B2165" s="67" t="s">
        <v>1810</v>
      </c>
      <c r="C2165" s="119">
        <f>IF(C2164="","",IF(AND(MONTH(C2164)&gt;=1,MONTH(C2164)&lt;=3),1,IF(AND(MONTH(C2164)&gt;=4,MONTH(C2164)&lt;=6),2,IF(AND(MONTH(C2164)&gt;=7,MONTH(C2164)&lt;=9),3,4))))</f>
        <v>4</v>
      </c>
      <c r="D2165" s="135"/>
      <c r="E2165" s="67" t="s">
        <v>13380</v>
      </c>
      <c r="F2165" s="66" t="s">
        <v>4694</v>
      </c>
      <c r="G2165" s="45"/>
      <c r="H2165" s="45"/>
      <c r="I2165" s="45"/>
      <c r="J2165" s="45"/>
    </row>
    <row r="2166" spans="1:10" ht="14.1" customHeight="1" thickBot="1" x14ac:dyDescent="0.25">
      <c r="A2166" s="45"/>
      <c r="B2166" s="45"/>
      <c r="C2166" s="45"/>
      <c r="D2166" s="45"/>
      <c r="E2166" s="45"/>
      <c r="F2166" s="45"/>
      <c r="G2166" s="45"/>
      <c r="H2166" s="45"/>
      <c r="I2166" s="45"/>
      <c r="J2166" s="45"/>
    </row>
    <row r="2167" spans="1:10" ht="14.1" customHeight="1" thickBot="1" x14ac:dyDescent="0.25">
      <c r="A2167" s="72" t="s">
        <v>15959</v>
      </c>
      <c r="B2167" s="72" t="s">
        <v>16379</v>
      </c>
      <c r="C2167" s="72" t="s">
        <v>15863</v>
      </c>
      <c r="D2167" s="72" t="s">
        <v>15467</v>
      </c>
      <c r="E2167" s="72" t="s">
        <v>7036</v>
      </c>
      <c r="F2167" s="72" t="s">
        <v>15496</v>
      </c>
      <c r="G2167" s="45"/>
      <c r="H2167" s="45"/>
      <c r="I2167" s="45"/>
      <c r="J2167" s="45"/>
    </row>
    <row r="2168" spans="1:10" ht="14.1" customHeight="1" x14ac:dyDescent="0.2">
      <c r="A2168" s="97">
        <v>82101505</v>
      </c>
      <c r="B2168" s="69" t="str">
        <f ca="1">IFERROR(INDEX(UNSPSCDes,MATCH(INDIRECT(ADDRESS(ROW(),COLUMN()-1,4)),UNSPSCCode,0)),"")</f>
        <v>Publicidad en volantes o cupones</v>
      </c>
      <c r="C2168" s="81" t="s">
        <v>1471</v>
      </c>
      <c r="D2168" s="81">
        <v>1</v>
      </c>
      <c r="E2168" s="71">
        <v>200000</v>
      </c>
      <c r="F2168" s="70">
        <f ca="1">INDIRECT(ADDRESS(ROW(),COLUMN()-2,4))*INDIRECT(ADDRESS(ROW(),COLUMN()-1,4))</f>
        <v>200000</v>
      </c>
      <c r="G2168" s="45"/>
      <c r="H2168" s="45"/>
      <c r="I2168" s="45"/>
      <c r="J2168" s="45"/>
    </row>
    <row r="2169" spans="1:10" ht="13.5" customHeight="1" x14ac:dyDescent="0.2">
      <c r="A2169" s="45"/>
      <c r="B2169" s="45"/>
      <c r="C2169" s="45"/>
      <c r="D2169" s="45"/>
      <c r="E2169" s="73" t="s">
        <v>12725</v>
      </c>
      <c r="F2169" s="74">
        <f ca="1">SUM(Table3130[MONTO TOTAL ESTIMADO])</f>
        <v>200000</v>
      </c>
      <c r="G2169" s="45"/>
      <c r="H2169" s="45"/>
      <c r="I2169" s="45"/>
      <c r="J2169" s="45"/>
    </row>
    <row r="2170" spans="1:10" ht="14.1" customHeight="1" thickBot="1" x14ac:dyDescent="0.25">
      <c r="A2170" s="102"/>
      <c r="B2170" s="102"/>
      <c r="C2170" s="102"/>
      <c r="D2170" s="102"/>
      <c r="E2170" s="102"/>
      <c r="F2170" s="102"/>
      <c r="G2170" s="45"/>
      <c r="H2170" s="45" t="str">
        <f>C2150</f>
        <v>Bienes</v>
      </c>
      <c r="I2170" s="45" t="str">
        <f>E2150</f>
        <v>No</v>
      </c>
      <c r="J2170" s="45" t="str">
        <f>D2150</f>
        <v>Compras Menores</v>
      </c>
    </row>
    <row r="2171" spans="1:10" ht="14.1" customHeight="1" thickBot="1" x14ac:dyDescent="0.3">
      <c r="A2171" s="64" t="s">
        <v>16619</v>
      </c>
      <c r="B2171" s="64" t="s">
        <v>165</v>
      </c>
      <c r="C2171" s="64" t="s">
        <v>11894</v>
      </c>
      <c r="D2171" s="64" t="s">
        <v>14584</v>
      </c>
      <c r="E2171" s="64" t="s">
        <v>11111</v>
      </c>
      <c r="F2171" s="64" t="s">
        <v>11244</v>
      </c>
    </row>
    <row r="2172" spans="1:10" ht="13.5" customHeight="1" thickBot="1" x14ac:dyDescent="0.25">
      <c r="A2172" s="66" t="s">
        <v>19168</v>
      </c>
      <c r="B2172" s="66" t="s">
        <v>19152</v>
      </c>
      <c r="C2172" s="66" t="s">
        <v>18049</v>
      </c>
      <c r="D2172" s="66" t="s">
        <v>17732</v>
      </c>
      <c r="E2172" s="66" t="s">
        <v>18105</v>
      </c>
      <c r="F2172" s="66"/>
      <c r="G2172" s="45"/>
      <c r="H2172" s="45"/>
      <c r="I2172" s="45"/>
      <c r="J2172" s="45"/>
    </row>
    <row r="2173" spans="1:10" ht="13.5" customHeight="1" thickBot="1" x14ac:dyDescent="0.25">
      <c r="A2173" s="134" t="s">
        <v>15034</v>
      </c>
      <c r="B2173" s="67" t="s">
        <v>8646</v>
      </c>
      <c r="C2173" s="76">
        <v>44217</v>
      </c>
      <c r="D2173" s="134" t="s">
        <v>9515</v>
      </c>
      <c r="E2173" s="67" t="s">
        <v>13278</v>
      </c>
      <c r="F2173" s="66" t="s">
        <v>3126</v>
      </c>
      <c r="G2173" s="45"/>
      <c r="H2173" s="45"/>
      <c r="I2173" s="45"/>
      <c r="J2173" s="45"/>
    </row>
    <row r="2174" spans="1:10" ht="14.1" customHeight="1" thickBot="1" x14ac:dyDescent="0.25">
      <c r="A2174" s="135"/>
      <c r="B2174" s="67" t="s">
        <v>1810</v>
      </c>
      <c r="C2174" s="123">
        <f>IF(C2173="","",IF(AND(MONTH(C2173)&gt;=1,MONTH(C2173)&lt;=3),1,IF(AND(MONTH(C2173)&gt;=4,MONTH(C2173)&lt;=6),2,IF(AND(MONTH(C2173)&gt;=7,MONTH(C2173)&lt;=9),3,4))))</f>
        <v>1</v>
      </c>
      <c r="D2174" s="135"/>
      <c r="E2174" s="67" t="s">
        <v>2447</v>
      </c>
      <c r="F2174" s="66" t="s">
        <v>14655</v>
      </c>
      <c r="G2174" s="45"/>
      <c r="H2174" s="45"/>
      <c r="I2174" s="45"/>
      <c r="J2174" s="45"/>
    </row>
    <row r="2175" spans="1:10" ht="14.1" customHeight="1" thickBot="1" x14ac:dyDescent="0.25">
      <c r="A2175" s="135"/>
      <c r="B2175" s="67" t="s">
        <v>13122</v>
      </c>
      <c r="C2175" s="76">
        <v>44219</v>
      </c>
      <c r="D2175" s="135"/>
      <c r="E2175" s="67" t="s">
        <v>3119</v>
      </c>
      <c r="F2175" s="66" t="s">
        <v>4694</v>
      </c>
      <c r="G2175" s="45"/>
      <c r="H2175" s="45"/>
      <c r="I2175" s="45"/>
      <c r="J2175" s="45"/>
    </row>
    <row r="2176" spans="1:10" ht="14.1" customHeight="1" thickBot="1" x14ac:dyDescent="0.25">
      <c r="A2176" s="135"/>
      <c r="B2176" s="67" t="s">
        <v>1810</v>
      </c>
      <c r="C2176" s="123">
        <f>IF(C2175="","",IF(AND(MONTH(C2175)&gt;=1,MONTH(C2175)&lt;=3),1,IF(AND(MONTH(C2175)&gt;=4,MONTH(C2175)&lt;=6),2,IF(AND(MONTH(C2175)&gt;=7,MONTH(C2175)&lt;=9),3,4))))</f>
        <v>1</v>
      </c>
      <c r="D2176" s="135"/>
      <c r="E2176" s="67" t="s">
        <v>13380</v>
      </c>
      <c r="F2176" s="66" t="s">
        <v>4694</v>
      </c>
      <c r="G2176" s="45"/>
      <c r="H2176" s="45"/>
      <c r="I2176" s="45"/>
      <c r="J2176" s="45"/>
    </row>
    <row r="2177" spans="1:10" ht="14.1" customHeight="1" thickBot="1" x14ac:dyDescent="0.25">
      <c r="A2177" s="45"/>
      <c r="B2177" s="45"/>
      <c r="C2177" s="45"/>
      <c r="D2177" s="45"/>
      <c r="E2177" s="45"/>
      <c r="F2177" s="45"/>
      <c r="G2177" s="45"/>
      <c r="H2177" s="45"/>
      <c r="I2177" s="45"/>
      <c r="J2177" s="45"/>
    </row>
    <row r="2178" spans="1:10" ht="14.1" customHeight="1" thickBot="1" x14ac:dyDescent="0.25">
      <c r="A2178" s="72" t="s">
        <v>15959</v>
      </c>
      <c r="B2178" s="72" t="s">
        <v>16379</v>
      </c>
      <c r="C2178" s="72" t="s">
        <v>15863</v>
      </c>
      <c r="D2178" s="72" t="s">
        <v>15467</v>
      </c>
      <c r="E2178" s="72" t="s">
        <v>7036</v>
      </c>
      <c r="F2178" s="72" t="s">
        <v>15496</v>
      </c>
      <c r="G2178" s="45"/>
      <c r="H2178" s="45"/>
      <c r="I2178" s="45"/>
      <c r="J2178" s="45"/>
    </row>
    <row r="2179" spans="1:10" ht="14.1" customHeight="1" x14ac:dyDescent="0.2">
      <c r="A2179" s="97">
        <v>12164501</v>
      </c>
      <c r="B2179" s="69" t="str">
        <f ca="1">IFERROR(INDEX(UNSPSCDes,MATCH(INDIRECT(ADDRESS(ROW(),COLUMN()-1,4)),UNSPSCCode,0)),"")</f>
        <v>Preservativos de alimentos</v>
      </c>
      <c r="C2179" s="81" t="s">
        <v>1471</v>
      </c>
      <c r="D2179" s="81">
        <v>1000</v>
      </c>
      <c r="E2179" s="71">
        <v>1100</v>
      </c>
      <c r="F2179" s="70">
        <f ca="1">INDIRECT(ADDRESS(ROW(),COLUMN()-2,4))*INDIRECT(ADDRESS(ROW(),COLUMN()-1,4))</f>
        <v>1100000</v>
      </c>
      <c r="G2179" s="45"/>
      <c r="H2179" s="45"/>
      <c r="I2179" s="45"/>
      <c r="J2179" s="45"/>
    </row>
    <row r="2180" spans="1:10" ht="13.5" customHeight="1" x14ac:dyDescent="0.2">
      <c r="A2180" s="45"/>
      <c r="B2180" s="45"/>
      <c r="C2180" s="45"/>
      <c r="D2180" s="45"/>
      <c r="E2180" s="73" t="s">
        <v>12725</v>
      </c>
      <c r="F2180" s="74">
        <f ca="1">SUM(Table312[MONTO TOTAL ESTIMADO])</f>
        <v>1100000</v>
      </c>
      <c r="G2180" s="45"/>
      <c r="H2180" s="45"/>
      <c r="I2180" s="45"/>
      <c r="J2180" s="45"/>
    </row>
    <row r="2181" spans="1:10" ht="14.1" customHeight="1" thickBot="1" x14ac:dyDescent="0.25">
      <c r="A2181" s="102"/>
      <c r="B2181" s="102"/>
      <c r="C2181" s="102"/>
      <c r="D2181" s="102"/>
      <c r="E2181" s="102"/>
      <c r="F2181" s="102"/>
      <c r="G2181" s="45"/>
      <c r="H2181" s="45" t="str">
        <f>C2161</f>
        <v>Bienes</v>
      </c>
      <c r="I2181" s="45" t="str">
        <f>E2161</f>
        <v>No</v>
      </c>
      <c r="J2181" s="45" t="str">
        <f>D2161</f>
        <v>Compras Menores</v>
      </c>
    </row>
    <row r="2182" spans="1:10" ht="14.1" customHeight="1" thickBot="1" x14ac:dyDescent="0.3">
      <c r="A2182" s="64" t="s">
        <v>16619</v>
      </c>
      <c r="B2182" s="64" t="s">
        <v>165</v>
      </c>
      <c r="C2182" s="64" t="s">
        <v>11894</v>
      </c>
      <c r="D2182" s="64" t="s">
        <v>14584</v>
      </c>
      <c r="E2182" s="64" t="s">
        <v>11111</v>
      </c>
      <c r="F2182" s="64" t="s">
        <v>11244</v>
      </c>
    </row>
    <row r="2183" spans="1:10" ht="13.5" customHeight="1" thickBot="1" x14ac:dyDescent="0.3">
      <c r="A2183" s="66" t="s">
        <v>19168</v>
      </c>
      <c r="B2183" s="66" t="s">
        <v>19152</v>
      </c>
      <c r="C2183" s="66" t="s">
        <v>18049</v>
      </c>
      <c r="D2183" s="66" t="s">
        <v>17732</v>
      </c>
      <c r="E2183" s="66" t="s">
        <v>18105</v>
      </c>
      <c r="F2183" s="66"/>
    </row>
    <row r="2184" spans="1:10" ht="14.1" customHeight="1" thickBot="1" x14ac:dyDescent="0.3">
      <c r="A2184" s="134" t="s">
        <v>15034</v>
      </c>
      <c r="B2184" s="67" t="s">
        <v>8646</v>
      </c>
      <c r="C2184" s="76">
        <v>44307</v>
      </c>
      <c r="D2184" s="134" t="s">
        <v>9515</v>
      </c>
      <c r="E2184" s="67" t="s">
        <v>13278</v>
      </c>
      <c r="F2184" s="66" t="s">
        <v>3126</v>
      </c>
    </row>
    <row r="2185" spans="1:10" ht="33.75" customHeight="1" thickBot="1" x14ac:dyDescent="0.25">
      <c r="A2185" s="135"/>
      <c r="B2185" s="67" t="s">
        <v>1810</v>
      </c>
      <c r="C2185" s="123">
        <f>IF(C2184="","",IF(AND(MONTH(C2184)&gt;=1,MONTH(C2184)&lt;=3),1,IF(AND(MONTH(C2184)&gt;=4,MONTH(C2184)&lt;=6),2,IF(AND(MONTH(C2184)&gt;=7,MONTH(C2184)&lt;=9),3,4))))</f>
        <v>2</v>
      </c>
      <c r="D2185" s="135"/>
      <c r="E2185" s="67" t="s">
        <v>2447</v>
      </c>
      <c r="F2185" s="66" t="s">
        <v>14655</v>
      </c>
      <c r="G2185" s="45"/>
      <c r="H2185" s="45"/>
      <c r="I2185" s="45"/>
      <c r="J2185" s="45"/>
    </row>
    <row r="2186" spans="1:10" ht="14.1" customHeight="1" thickBot="1" x14ac:dyDescent="0.25">
      <c r="A2186" s="135"/>
      <c r="B2186" s="67" t="s">
        <v>13122</v>
      </c>
      <c r="C2186" s="76">
        <v>44309</v>
      </c>
      <c r="D2186" s="135"/>
      <c r="E2186" s="67" t="s">
        <v>3119</v>
      </c>
      <c r="F2186" s="66" t="s">
        <v>4694</v>
      </c>
      <c r="G2186" s="45"/>
      <c r="H2186" s="45"/>
      <c r="I2186" s="45"/>
      <c r="J2186" s="45"/>
    </row>
    <row r="2187" spans="1:10" ht="14.1" customHeight="1" thickBot="1" x14ac:dyDescent="0.25">
      <c r="A2187" s="135"/>
      <c r="B2187" s="67" t="s">
        <v>1810</v>
      </c>
      <c r="C2187" s="123">
        <f>IF(C2186="","",IF(AND(MONTH(C2186)&gt;=1,MONTH(C2186)&lt;=3),1,IF(AND(MONTH(C2186)&gt;=4,MONTH(C2186)&lt;=6),2,IF(AND(MONTH(C2186)&gt;=7,MONTH(C2186)&lt;=9),3,4))))</f>
        <v>2</v>
      </c>
      <c r="D2187" s="135"/>
      <c r="E2187" s="67" t="s">
        <v>13380</v>
      </c>
      <c r="F2187" s="66" t="s">
        <v>4694</v>
      </c>
      <c r="G2187" s="45"/>
      <c r="H2187" s="45"/>
      <c r="I2187" s="45"/>
      <c r="J2187" s="45"/>
    </row>
    <row r="2188" spans="1:10" ht="14.1" customHeight="1" thickBot="1" x14ac:dyDescent="0.25">
      <c r="A2188" s="45"/>
      <c r="B2188" s="45"/>
      <c r="C2188" s="45"/>
      <c r="D2188" s="45"/>
      <c r="E2188" s="45"/>
      <c r="F2188" s="45"/>
      <c r="G2188" s="45"/>
      <c r="H2188" s="45"/>
      <c r="I2188" s="45"/>
      <c r="J2188" s="45"/>
    </row>
    <row r="2189" spans="1:10" ht="14.1" customHeight="1" thickBot="1" x14ac:dyDescent="0.25">
      <c r="A2189" s="72" t="s">
        <v>15959</v>
      </c>
      <c r="B2189" s="72" t="s">
        <v>16379</v>
      </c>
      <c r="C2189" s="72" t="s">
        <v>15863</v>
      </c>
      <c r="D2189" s="72" t="s">
        <v>15467</v>
      </c>
      <c r="E2189" s="72" t="s">
        <v>7036</v>
      </c>
      <c r="F2189" s="72" t="s">
        <v>15496</v>
      </c>
      <c r="G2189" s="45"/>
      <c r="H2189" s="45"/>
      <c r="I2189" s="45"/>
      <c r="J2189" s="45"/>
    </row>
    <row r="2190" spans="1:10" ht="14.1" customHeight="1" x14ac:dyDescent="0.2">
      <c r="A2190" s="97">
        <v>12164501</v>
      </c>
      <c r="B2190" s="69" t="str">
        <f ca="1">IFERROR(INDEX(UNSPSCDes,MATCH(INDIRECT(ADDRESS(ROW(),COLUMN()-1,4)),UNSPSCCode,0)),"")</f>
        <v>Preservativos de alimentos</v>
      </c>
      <c r="C2190" s="81" t="s">
        <v>1471</v>
      </c>
      <c r="D2190" s="81">
        <v>1000</v>
      </c>
      <c r="E2190" s="71">
        <v>1100</v>
      </c>
      <c r="F2190" s="70">
        <f ca="1">INDIRECT(ADDRESS(ROW(),COLUMN()-2,4))*INDIRECT(ADDRESS(ROW(),COLUMN()-1,4))</f>
        <v>1100000</v>
      </c>
      <c r="G2190" s="45"/>
      <c r="H2190" s="45"/>
      <c r="I2190" s="45"/>
      <c r="J2190" s="45"/>
    </row>
    <row r="2191" spans="1:10" ht="14.1" customHeight="1" x14ac:dyDescent="0.2">
      <c r="A2191" s="45"/>
      <c r="B2191" s="45"/>
      <c r="C2191" s="45"/>
      <c r="D2191" s="45"/>
      <c r="E2191" s="73" t="s">
        <v>12725</v>
      </c>
      <c r="F2191" s="74">
        <f ca="1">SUM(Table313[MONTO TOTAL ESTIMADO])</f>
        <v>1100000</v>
      </c>
      <c r="G2191" s="45"/>
      <c r="H2191" s="45"/>
      <c r="I2191" s="45"/>
      <c r="J2191" s="45"/>
    </row>
    <row r="2192" spans="1:10" ht="14.1" customHeight="1" thickBot="1" x14ac:dyDescent="0.25">
      <c r="A2192" s="102"/>
      <c r="B2192" s="102"/>
      <c r="C2192" s="102"/>
      <c r="D2192" s="102"/>
      <c r="E2192" s="102"/>
      <c r="F2192" s="102"/>
      <c r="G2192" s="45"/>
      <c r="H2192" s="45"/>
      <c r="I2192" s="45"/>
      <c r="J2192" s="45"/>
    </row>
    <row r="2193" spans="1:10" ht="13.5" customHeight="1" thickBot="1" x14ac:dyDescent="0.25">
      <c r="A2193" s="64" t="s">
        <v>16619</v>
      </c>
      <c r="B2193" s="64" t="s">
        <v>165</v>
      </c>
      <c r="C2193" s="64" t="s">
        <v>11894</v>
      </c>
      <c r="D2193" s="64" t="s">
        <v>14584</v>
      </c>
      <c r="E2193" s="64" t="s">
        <v>11111</v>
      </c>
      <c r="F2193" s="64" t="s">
        <v>11244</v>
      </c>
      <c r="G2193" s="45"/>
      <c r="H2193" s="45"/>
      <c r="I2193" s="45"/>
      <c r="J2193" s="45"/>
    </row>
    <row r="2194" spans="1:10" ht="13.5" customHeight="1" thickBot="1" x14ac:dyDescent="0.25">
      <c r="A2194" s="66" t="s">
        <v>19168</v>
      </c>
      <c r="B2194" s="66" t="s">
        <v>19152</v>
      </c>
      <c r="C2194" s="66" t="s">
        <v>18049</v>
      </c>
      <c r="D2194" s="66" t="s">
        <v>17732</v>
      </c>
      <c r="E2194" s="66" t="s">
        <v>18105</v>
      </c>
      <c r="F2194" s="66"/>
      <c r="G2194" s="45"/>
      <c r="H2194" s="45" t="str">
        <f>C2172</f>
        <v>Bienes</v>
      </c>
      <c r="I2194" s="45" t="str">
        <f>E2172</f>
        <v>No</v>
      </c>
      <c r="J2194" s="45" t="str">
        <f>D2172</f>
        <v>Compras Menores</v>
      </c>
    </row>
    <row r="2195" spans="1:10" ht="14.1" customHeight="1" thickBot="1" x14ac:dyDescent="0.3">
      <c r="A2195" s="134" t="s">
        <v>15034</v>
      </c>
      <c r="B2195" s="67" t="s">
        <v>8646</v>
      </c>
      <c r="C2195" s="76">
        <v>44432</v>
      </c>
      <c r="D2195" s="134" t="s">
        <v>9515</v>
      </c>
      <c r="E2195" s="67" t="s">
        <v>13278</v>
      </c>
      <c r="F2195" s="66" t="s">
        <v>3126</v>
      </c>
    </row>
    <row r="2196" spans="1:10" ht="33.75" customHeight="1" thickBot="1" x14ac:dyDescent="0.25">
      <c r="A2196" s="135"/>
      <c r="B2196" s="67" t="s">
        <v>1810</v>
      </c>
      <c r="C2196" s="123">
        <f>IF(C2195="","",IF(AND(MONTH(C2195)&gt;=1,MONTH(C2195)&lt;=3),1,IF(AND(MONTH(C2195)&gt;=4,MONTH(C2195)&lt;=6),2,IF(AND(MONTH(C2195)&gt;=7,MONTH(C2195)&lt;=9),3,4))))</f>
        <v>3</v>
      </c>
      <c r="D2196" s="135"/>
      <c r="E2196" s="67" t="s">
        <v>2447</v>
      </c>
      <c r="F2196" s="66" t="s">
        <v>14655</v>
      </c>
      <c r="G2196" s="45"/>
      <c r="H2196" s="45"/>
      <c r="I2196" s="45"/>
      <c r="J2196" s="45"/>
    </row>
    <row r="2197" spans="1:10" ht="14.1" customHeight="1" thickBot="1" x14ac:dyDescent="0.25">
      <c r="A2197" s="135"/>
      <c r="B2197" s="67" t="s">
        <v>13122</v>
      </c>
      <c r="C2197" s="76">
        <v>44434</v>
      </c>
      <c r="D2197" s="135"/>
      <c r="E2197" s="67" t="s">
        <v>3119</v>
      </c>
      <c r="F2197" s="66" t="s">
        <v>4694</v>
      </c>
      <c r="G2197" s="45"/>
      <c r="H2197" s="45"/>
      <c r="I2197" s="45"/>
      <c r="J2197" s="45"/>
    </row>
    <row r="2198" spans="1:10" ht="14.1" customHeight="1" thickBot="1" x14ac:dyDescent="0.25">
      <c r="A2198" s="135"/>
      <c r="B2198" s="67" t="s">
        <v>1810</v>
      </c>
      <c r="C2198" s="123">
        <f>IF(C2197="","",IF(AND(MONTH(C2197)&gt;=1,MONTH(C2197)&lt;=3),1,IF(AND(MONTH(C2197)&gt;=4,MONTH(C2197)&lt;=6),2,IF(AND(MONTH(C2197)&gt;=7,MONTH(C2197)&lt;=9),3,4))))</f>
        <v>3</v>
      </c>
      <c r="D2198" s="135"/>
      <c r="E2198" s="67" t="s">
        <v>13380</v>
      </c>
      <c r="F2198" s="66" t="s">
        <v>4694</v>
      </c>
      <c r="G2198" s="45"/>
      <c r="H2198" s="45"/>
      <c r="I2198" s="45"/>
      <c r="J2198" s="45"/>
    </row>
    <row r="2199" spans="1:10" ht="14.1" customHeight="1" thickBot="1" x14ac:dyDescent="0.25">
      <c r="A2199" s="45"/>
      <c r="B2199" s="45"/>
      <c r="C2199" s="45"/>
      <c r="D2199" s="45"/>
      <c r="E2199" s="45"/>
      <c r="F2199" s="45"/>
      <c r="G2199" s="45"/>
      <c r="H2199" s="45"/>
      <c r="I2199" s="45"/>
      <c r="J2199" s="45"/>
    </row>
    <row r="2200" spans="1:10" ht="14.1" customHeight="1" thickBot="1" x14ac:dyDescent="0.25">
      <c r="A2200" s="72" t="s">
        <v>15959</v>
      </c>
      <c r="B2200" s="72" t="s">
        <v>16379</v>
      </c>
      <c r="C2200" s="72" t="s">
        <v>15863</v>
      </c>
      <c r="D2200" s="72" t="s">
        <v>15467</v>
      </c>
      <c r="E2200" s="72" t="s">
        <v>7036</v>
      </c>
      <c r="F2200" s="72" t="s">
        <v>15496</v>
      </c>
      <c r="G2200" s="45"/>
      <c r="H2200" s="45"/>
      <c r="I2200" s="45"/>
      <c r="J2200" s="45"/>
    </row>
    <row r="2201" spans="1:10" ht="14.1" customHeight="1" x14ac:dyDescent="0.2">
      <c r="A2201" s="97">
        <v>12164501</v>
      </c>
      <c r="B2201" s="69" t="str">
        <f ca="1">IFERROR(INDEX(UNSPSCDes,MATCH(INDIRECT(ADDRESS(ROW(),COLUMN()-1,4)),UNSPSCCode,0)),"")</f>
        <v>Preservativos de alimentos</v>
      </c>
      <c r="C2201" s="81" t="s">
        <v>1471</v>
      </c>
      <c r="D2201" s="81">
        <v>1000</v>
      </c>
      <c r="E2201" s="71">
        <v>1100</v>
      </c>
      <c r="F2201" s="70">
        <f ca="1">INDIRECT(ADDRESS(ROW(),COLUMN()-2,4))*INDIRECT(ADDRESS(ROW(),COLUMN()-1,4))</f>
        <v>1100000</v>
      </c>
      <c r="G2201" s="45"/>
      <c r="H2201" s="45"/>
      <c r="I2201" s="45"/>
      <c r="J2201" s="45"/>
    </row>
    <row r="2202" spans="1:10" ht="14.1" customHeight="1" x14ac:dyDescent="0.2">
      <c r="A2202" s="45"/>
      <c r="B2202" s="45"/>
      <c r="C2202" s="45"/>
      <c r="D2202" s="45"/>
      <c r="E2202" s="73" t="s">
        <v>12725</v>
      </c>
      <c r="F2202" s="74">
        <f ca="1">SUM(Table3131[MONTO TOTAL ESTIMADO])</f>
        <v>1100000</v>
      </c>
      <c r="G2202" s="45"/>
      <c r="H2202" s="45"/>
      <c r="I2202" s="45"/>
      <c r="J2202" s="45"/>
    </row>
    <row r="2203" spans="1:10" ht="14.1" customHeight="1" thickBot="1" x14ac:dyDescent="0.25">
      <c r="A2203" s="102"/>
      <c r="B2203" s="102"/>
      <c r="C2203" s="102"/>
      <c r="D2203" s="102"/>
      <c r="E2203" s="102"/>
      <c r="F2203" s="102"/>
      <c r="G2203" s="45"/>
      <c r="H2203" s="45"/>
      <c r="I2203" s="45"/>
      <c r="J2203" s="45"/>
    </row>
    <row r="2204" spans="1:10" ht="13.5" customHeight="1" thickBot="1" x14ac:dyDescent="0.25">
      <c r="A2204" s="64" t="s">
        <v>16619</v>
      </c>
      <c r="B2204" s="64" t="s">
        <v>165</v>
      </c>
      <c r="C2204" s="64" t="s">
        <v>11894</v>
      </c>
      <c r="D2204" s="64" t="s">
        <v>14584</v>
      </c>
      <c r="E2204" s="64" t="s">
        <v>11111</v>
      </c>
      <c r="F2204" s="64" t="s">
        <v>11244</v>
      </c>
      <c r="G2204" s="45"/>
      <c r="H2204" s="45"/>
      <c r="I2204" s="45"/>
      <c r="J2204" s="45"/>
    </row>
    <row r="2205" spans="1:10" ht="13.5" customHeight="1" thickBot="1" x14ac:dyDescent="0.25">
      <c r="A2205" s="66" t="s">
        <v>19168</v>
      </c>
      <c r="B2205" s="66" t="s">
        <v>19152</v>
      </c>
      <c r="C2205" s="66" t="s">
        <v>18049</v>
      </c>
      <c r="D2205" s="66" t="s">
        <v>17732</v>
      </c>
      <c r="E2205" s="66" t="s">
        <v>18105</v>
      </c>
      <c r="F2205" s="66"/>
      <c r="G2205" s="45"/>
      <c r="H2205" s="45" t="str">
        <f>C2183</f>
        <v>Bienes</v>
      </c>
      <c r="I2205" s="45" t="str">
        <f>E2183</f>
        <v>No</v>
      </c>
      <c r="J2205" s="45" t="str">
        <f>D2183</f>
        <v>Compras Menores</v>
      </c>
    </row>
    <row r="2206" spans="1:10" ht="14.1" customHeight="1" thickBot="1" x14ac:dyDescent="0.3">
      <c r="A2206" s="134" t="s">
        <v>15034</v>
      </c>
      <c r="B2206" s="67" t="s">
        <v>8646</v>
      </c>
      <c r="C2206" s="76">
        <v>44510</v>
      </c>
      <c r="D2206" s="134" t="s">
        <v>9515</v>
      </c>
      <c r="E2206" s="67" t="s">
        <v>13278</v>
      </c>
      <c r="F2206" s="66" t="s">
        <v>3126</v>
      </c>
    </row>
    <row r="2207" spans="1:10" ht="33.75" customHeight="1" thickBot="1" x14ac:dyDescent="0.25">
      <c r="A2207" s="135"/>
      <c r="B2207" s="67" t="s">
        <v>1810</v>
      </c>
      <c r="C2207" s="123">
        <f>IF(C2206="","",IF(AND(MONTH(C2206)&gt;=1,MONTH(C2206)&lt;=3),1,IF(AND(MONTH(C2206)&gt;=4,MONTH(C2206)&lt;=6),2,IF(AND(MONTH(C2206)&gt;=7,MONTH(C2206)&lt;=9),3,4))))</f>
        <v>4</v>
      </c>
      <c r="D2207" s="135"/>
      <c r="E2207" s="67" t="s">
        <v>2447</v>
      </c>
      <c r="F2207" s="66" t="s">
        <v>14655</v>
      </c>
      <c r="G2207" s="45"/>
      <c r="H2207" s="45"/>
      <c r="I2207" s="45"/>
      <c r="J2207" s="45"/>
    </row>
    <row r="2208" spans="1:10" ht="14.1" customHeight="1" thickBot="1" x14ac:dyDescent="0.25">
      <c r="A2208" s="135"/>
      <c r="B2208" s="67" t="s">
        <v>13122</v>
      </c>
      <c r="C2208" s="76">
        <v>44512</v>
      </c>
      <c r="D2208" s="135"/>
      <c r="E2208" s="67" t="s">
        <v>3119</v>
      </c>
      <c r="F2208" s="66" t="s">
        <v>4694</v>
      </c>
      <c r="G2208" s="45"/>
      <c r="H2208" s="45"/>
      <c r="I2208" s="45"/>
      <c r="J2208" s="45"/>
    </row>
    <row r="2209" spans="1:10" ht="14.1" customHeight="1" thickBot="1" x14ac:dyDescent="0.25">
      <c r="A2209" s="135"/>
      <c r="B2209" s="67" t="s">
        <v>1810</v>
      </c>
      <c r="C2209" s="123">
        <f>IF(C2208="","",IF(AND(MONTH(C2208)&gt;=1,MONTH(C2208)&lt;=3),1,IF(AND(MONTH(C2208)&gt;=4,MONTH(C2208)&lt;=6),2,IF(AND(MONTH(C2208)&gt;=7,MONTH(C2208)&lt;=9),3,4))))</f>
        <v>4</v>
      </c>
      <c r="D2209" s="135"/>
      <c r="E2209" s="67" t="s">
        <v>13380</v>
      </c>
      <c r="F2209" s="66" t="s">
        <v>4694</v>
      </c>
      <c r="G2209" s="45"/>
      <c r="H2209" s="45"/>
      <c r="I2209" s="45"/>
      <c r="J2209" s="45"/>
    </row>
    <row r="2210" spans="1:10" ht="14.1" customHeight="1" thickBot="1" x14ac:dyDescent="0.25">
      <c r="A2210" s="45"/>
      <c r="B2210" s="45"/>
      <c r="C2210" s="45"/>
      <c r="D2210" s="45"/>
      <c r="E2210" s="45"/>
      <c r="F2210" s="45"/>
      <c r="G2210" s="45"/>
      <c r="H2210" s="45"/>
      <c r="I2210" s="45"/>
      <c r="J2210" s="45"/>
    </row>
    <row r="2211" spans="1:10" ht="14.1" customHeight="1" thickBot="1" x14ac:dyDescent="0.25">
      <c r="A2211" s="72" t="s">
        <v>15959</v>
      </c>
      <c r="B2211" s="72" t="s">
        <v>16379</v>
      </c>
      <c r="C2211" s="72" t="s">
        <v>15863</v>
      </c>
      <c r="D2211" s="72" t="s">
        <v>15467</v>
      </c>
      <c r="E2211" s="72" t="s">
        <v>7036</v>
      </c>
      <c r="F2211" s="72" t="s">
        <v>15496</v>
      </c>
      <c r="G2211" s="45"/>
      <c r="H2211" s="45"/>
      <c r="I2211" s="45"/>
      <c r="J2211" s="45"/>
    </row>
    <row r="2212" spans="1:10" ht="14.1" customHeight="1" x14ac:dyDescent="0.2">
      <c r="A2212" s="97">
        <v>12164501</v>
      </c>
      <c r="B2212" s="69" t="str">
        <f ca="1">IFERROR(INDEX(UNSPSCDes,MATCH(INDIRECT(ADDRESS(ROW(),COLUMN()-1,4)),UNSPSCCode,0)),"")</f>
        <v>Preservativos de alimentos</v>
      </c>
      <c r="C2212" s="81" t="s">
        <v>1471</v>
      </c>
      <c r="D2212" s="81">
        <v>1000</v>
      </c>
      <c r="E2212" s="71">
        <v>1100</v>
      </c>
      <c r="F2212" s="70">
        <f ca="1">INDIRECT(ADDRESS(ROW(),COLUMN()-2,4))*INDIRECT(ADDRESS(ROW(),COLUMN()-1,4))</f>
        <v>1100000</v>
      </c>
      <c r="G2212" s="45"/>
      <c r="H2212" s="45"/>
      <c r="I2212" s="45"/>
      <c r="J2212" s="45"/>
    </row>
    <row r="2213" spans="1:10" ht="14.1" customHeight="1" x14ac:dyDescent="0.2">
      <c r="A2213" s="45"/>
      <c r="B2213" s="45"/>
      <c r="C2213" s="45"/>
      <c r="D2213" s="45"/>
      <c r="E2213" s="73" t="s">
        <v>12725</v>
      </c>
      <c r="F2213" s="74">
        <f ca="1">SUM(Table3132[MONTO TOTAL ESTIMADO])</f>
        <v>1100000</v>
      </c>
      <c r="G2213" s="45"/>
      <c r="H2213" s="45"/>
      <c r="I2213" s="45"/>
      <c r="J2213" s="45"/>
    </row>
    <row r="2214" spans="1:10" ht="14.1" customHeight="1" thickBot="1" x14ac:dyDescent="0.25">
      <c r="A2214" s="102"/>
      <c r="B2214" s="102"/>
      <c r="C2214" s="102"/>
      <c r="D2214" s="102"/>
      <c r="E2214" s="102"/>
      <c r="F2214" s="102"/>
      <c r="G2214" s="45"/>
      <c r="H2214" s="45"/>
      <c r="I2214" s="45"/>
      <c r="J2214" s="45"/>
    </row>
    <row r="2215" spans="1:10" ht="33.75" customHeight="1" thickBot="1" x14ac:dyDescent="0.25">
      <c r="A2215" s="64" t="s">
        <v>16619</v>
      </c>
      <c r="B2215" s="64" t="s">
        <v>165</v>
      </c>
      <c r="C2215" s="64" t="s">
        <v>11894</v>
      </c>
      <c r="D2215" s="64" t="s">
        <v>14584</v>
      </c>
      <c r="E2215" s="64" t="s">
        <v>11111</v>
      </c>
      <c r="F2215" s="64" t="s">
        <v>11244</v>
      </c>
      <c r="G2215" s="45"/>
      <c r="H2215" s="45"/>
      <c r="I2215" s="45"/>
      <c r="J2215" s="45"/>
    </row>
    <row r="2216" spans="1:10" ht="13.5" customHeight="1" thickBot="1" x14ac:dyDescent="0.25">
      <c r="A2216" s="66" t="s">
        <v>6339</v>
      </c>
      <c r="B2216" s="66" t="s">
        <v>19158</v>
      </c>
      <c r="C2216" s="66" t="s">
        <v>18049</v>
      </c>
      <c r="D2216" s="66" t="s">
        <v>1899</v>
      </c>
      <c r="E2216" s="66" t="s">
        <v>18105</v>
      </c>
      <c r="F2216" s="66"/>
      <c r="G2216" s="45"/>
      <c r="H2216" s="45"/>
      <c r="I2216" s="45"/>
      <c r="J2216" s="45"/>
    </row>
    <row r="2217" spans="1:10" ht="14.1" customHeight="1" thickBot="1" x14ac:dyDescent="0.25">
      <c r="A2217" s="134" t="s">
        <v>15034</v>
      </c>
      <c r="B2217" s="67" t="s">
        <v>8646</v>
      </c>
      <c r="C2217" s="76">
        <v>44475</v>
      </c>
      <c r="D2217" s="134" t="s">
        <v>9515</v>
      </c>
      <c r="E2217" s="67" t="s">
        <v>13278</v>
      </c>
      <c r="F2217" s="66" t="s">
        <v>3126</v>
      </c>
      <c r="G2217" s="45"/>
      <c r="H2217" s="45"/>
      <c r="I2217" s="45"/>
      <c r="J2217" s="45"/>
    </row>
    <row r="2218" spans="1:10" ht="14.1" customHeight="1" thickBot="1" x14ac:dyDescent="0.25">
      <c r="A2218" s="135"/>
      <c r="B2218" s="67" t="s">
        <v>1810</v>
      </c>
      <c r="C2218" s="124">
        <f>IF(C2217="","",IF(AND(MONTH(C2217)&gt;=1,MONTH(C2217)&lt;=3),1,IF(AND(MONTH(C2217)&gt;=4,MONTH(C2217)&lt;=6),2,IF(AND(MONTH(C2217)&gt;=7,MONTH(C2217)&lt;=9),3,4))))</f>
        <v>4</v>
      </c>
      <c r="D2218" s="135"/>
      <c r="E2218" s="67" t="s">
        <v>2447</v>
      </c>
      <c r="F2218" s="66" t="s">
        <v>14655</v>
      </c>
      <c r="G2218" s="45"/>
      <c r="H2218" s="45"/>
      <c r="I2218" s="45"/>
      <c r="J2218" s="45"/>
    </row>
    <row r="2219" spans="1:10" ht="14.1" customHeight="1" thickBot="1" x14ac:dyDescent="0.25">
      <c r="A2219" s="135"/>
      <c r="B2219" s="67" t="s">
        <v>13122</v>
      </c>
      <c r="C2219" s="76">
        <v>44510</v>
      </c>
      <c r="D2219" s="135"/>
      <c r="E2219" s="67" t="s">
        <v>3119</v>
      </c>
      <c r="F2219" s="66" t="s">
        <v>4694</v>
      </c>
      <c r="G2219" s="45"/>
      <c r="H2219" s="45"/>
      <c r="I2219" s="45"/>
      <c r="J2219" s="45"/>
    </row>
    <row r="2220" spans="1:10" ht="14.1" customHeight="1" thickBot="1" x14ac:dyDescent="0.25">
      <c r="A2220" s="135"/>
      <c r="B2220" s="67" t="s">
        <v>1810</v>
      </c>
      <c r="C2220" s="124">
        <f>IF(C2219="","",IF(AND(MONTH(C2219)&gt;=1,MONTH(C2219)&lt;=3),1,IF(AND(MONTH(C2219)&gt;=4,MONTH(C2219)&lt;=6),2,IF(AND(MONTH(C2219)&gt;=7,MONTH(C2219)&lt;=9),3,4))))</f>
        <v>4</v>
      </c>
      <c r="D2220" s="135"/>
      <c r="E2220" s="67" t="s">
        <v>13380</v>
      </c>
      <c r="F2220" s="66" t="s">
        <v>4694</v>
      </c>
      <c r="G2220" s="45"/>
      <c r="H2220" s="45"/>
      <c r="I2220" s="45"/>
      <c r="J2220" s="45"/>
    </row>
    <row r="2221" spans="1:10" ht="14.1" customHeight="1" thickBot="1" x14ac:dyDescent="0.25">
      <c r="A2221" s="45"/>
      <c r="B2221" s="45"/>
      <c r="C2221" s="45"/>
      <c r="D2221" s="45"/>
      <c r="E2221" s="45"/>
      <c r="F2221" s="45"/>
      <c r="G2221" s="45"/>
      <c r="H2221" s="45"/>
      <c r="I2221" s="45"/>
      <c r="J2221" s="45"/>
    </row>
    <row r="2222" spans="1:10" ht="14.1" customHeight="1" thickBot="1" x14ac:dyDescent="0.25">
      <c r="A2222" s="72" t="s">
        <v>15959</v>
      </c>
      <c r="B2222" s="72" t="s">
        <v>16379</v>
      </c>
      <c r="C2222" s="72" t="s">
        <v>15863</v>
      </c>
      <c r="D2222" s="72" t="s">
        <v>15467</v>
      </c>
      <c r="E2222" s="72" t="s">
        <v>7036</v>
      </c>
      <c r="F2222" s="72" t="s">
        <v>15496</v>
      </c>
      <c r="G2222" s="45"/>
      <c r="H2222" s="45"/>
      <c r="I2222" s="45"/>
      <c r="J2222" s="45"/>
    </row>
    <row r="2223" spans="1:10" ht="13.5" customHeight="1" x14ac:dyDescent="0.2">
      <c r="A2223" s="97">
        <v>12141901</v>
      </c>
      <c r="B2223" s="69" t="str">
        <f t="shared" ref="B2223:B2240" ca="1" si="53">IFERROR(INDEX(UNSPSCDes,MATCH(INDIRECT(ADDRESS(ROW(),COLUMN()-1,4)),UNSPSCCode,0)),"")</f>
        <v>Cloro cl</v>
      </c>
      <c r="C2223" s="81" t="s">
        <v>9693</v>
      </c>
      <c r="D2223" s="81">
        <v>300</v>
      </c>
      <c r="E2223" s="71">
        <v>150</v>
      </c>
      <c r="F2223" s="70">
        <f t="shared" ref="F2223:F2240" ca="1" si="54">INDIRECT(ADDRESS(ROW(),COLUMN()-2,4))*INDIRECT(ADDRESS(ROW(),COLUMN()-1,4))</f>
        <v>45000</v>
      </c>
      <c r="G2223" s="45"/>
      <c r="H2223" s="45"/>
      <c r="I2223" s="45"/>
      <c r="J2223" s="45"/>
    </row>
    <row r="2224" spans="1:10" ht="13.5" customHeight="1" x14ac:dyDescent="0.2">
      <c r="A2224" s="97">
        <v>12161801</v>
      </c>
      <c r="B2224" s="69" t="str">
        <f t="shared" ca="1" si="53"/>
        <v>Geles</v>
      </c>
      <c r="C2224" s="81" t="s">
        <v>9693</v>
      </c>
      <c r="D2224" s="81">
        <v>300</v>
      </c>
      <c r="E2224" s="71">
        <v>1500</v>
      </c>
      <c r="F2224" s="70">
        <f t="shared" ca="1" si="54"/>
        <v>450000</v>
      </c>
      <c r="G2224" s="45"/>
      <c r="H2224" s="45"/>
      <c r="I2224" s="45"/>
      <c r="J2224" s="45"/>
    </row>
    <row r="2225" spans="1:10" ht="13.5" customHeight="1" x14ac:dyDescent="0.2">
      <c r="A2225" s="97">
        <v>47131706</v>
      </c>
      <c r="B2225" s="69" t="str">
        <f t="shared" ca="1" si="53"/>
        <v>Dispensadores de ambientadores</v>
      </c>
      <c r="C2225" s="81" t="s">
        <v>9693</v>
      </c>
      <c r="D2225" s="81">
        <v>500</v>
      </c>
      <c r="E2225" s="71">
        <v>2500</v>
      </c>
      <c r="F2225" s="70">
        <f t="shared" ca="1" si="54"/>
        <v>1250000</v>
      </c>
      <c r="G2225" s="45"/>
      <c r="H2225" s="45"/>
      <c r="I2225" s="45"/>
      <c r="J2225" s="45"/>
    </row>
    <row r="2226" spans="1:10" ht="13.5" customHeight="1" x14ac:dyDescent="0.2">
      <c r="A2226" s="97">
        <v>47131706</v>
      </c>
      <c r="B2226" s="69" t="str">
        <f t="shared" ca="1" si="53"/>
        <v>Dispensadores de ambientadores</v>
      </c>
      <c r="C2226" s="81" t="s">
        <v>9693</v>
      </c>
      <c r="D2226" s="81">
        <v>500</v>
      </c>
      <c r="E2226" s="71">
        <v>2500</v>
      </c>
      <c r="F2226" s="70">
        <f t="shared" ca="1" si="54"/>
        <v>1250000</v>
      </c>
      <c r="G2226" s="45"/>
      <c r="H2226" s="45"/>
      <c r="I2226" s="45"/>
      <c r="J2226" s="45"/>
    </row>
    <row r="2227" spans="1:10" ht="13.5" customHeight="1" x14ac:dyDescent="0.2">
      <c r="A2227" s="97">
        <v>47131801</v>
      </c>
      <c r="B2227" s="69" t="str">
        <f t="shared" ca="1" si="53"/>
        <v>Limpiadores de pisos</v>
      </c>
      <c r="C2227" s="81" t="s">
        <v>1471</v>
      </c>
      <c r="D2227" s="81">
        <v>300</v>
      </c>
      <c r="E2227" s="71">
        <v>250</v>
      </c>
      <c r="F2227" s="70">
        <f t="shared" ca="1" si="54"/>
        <v>75000</v>
      </c>
      <c r="G2227" s="45"/>
      <c r="H2227" s="45"/>
      <c r="I2227" s="45"/>
      <c r="J2227" s="45"/>
    </row>
    <row r="2228" spans="1:10" ht="13.5" customHeight="1" x14ac:dyDescent="0.2">
      <c r="A2228" s="97">
        <v>47131829</v>
      </c>
      <c r="B2228" s="69" t="str">
        <f t="shared" ca="1" si="53"/>
        <v>Limpiadores de baños</v>
      </c>
      <c r="C2228" s="81" t="s">
        <v>1471</v>
      </c>
      <c r="D2228" s="81">
        <v>300</v>
      </c>
      <c r="E2228" s="71">
        <v>250</v>
      </c>
      <c r="F2228" s="70">
        <f t="shared" ca="1" si="54"/>
        <v>75000</v>
      </c>
      <c r="G2228" s="45"/>
      <c r="H2228" s="45"/>
      <c r="I2228" s="45"/>
      <c r="J2228" s="45"/>
    </row>
    <row r="2229" spans="1:10" ht="13.5" customHeight="1" x14ac:dyDescent="0.2">
      <c r="A2229" s="97">
        <v>47131831</v>
      </c>
      <c r="B2229" s="69" t="str">
        <f t="shared" ca="1" si="53"/>
        <v>Ácido muriático</v>
      </c>
      <c r="C2229" s="81" t="s">
        <v>1471</v>
      </c>
      <c r="D2229" s="81">
        <v>300</v>
      </c>
      <c r="E2229" s="71">
        <v>250</v>
      </c>
      <c r="F2229" s="70">
        <f t="shared" ca="1" si="54"/>
        <v>75000</v>
      </c>
      <c r="G2229" s="45"/>
      <c r="H2229" s="45"/>
      <c r="I2229" s="45"/>
      <c r="J2229" s="45"/>
    </row>
    <row r="2230" spans="1:10" ht="13.5" customHeight="1" x14ac:dyDescent="0.2">
      <c r="A2230" s="97">
        <v>12161903</v>
      </c>
      <c r="B2230" s="69" t="str">
        <f t="shared" ca="1" si="53"/>
        <v>Agentes de espuma</v>
      </c>
      <c r="C2230" s="81" t="s">
        <v>1471</v>
      </c>
      <c r="D2230" s="81">
        <v>300</v>
      </c>
      <c r="E2230" s="71">
        <v>250</v>
      </c>
      <c r="F2230" s="70">
        <f t="shared" ca="1" si="54"/>
        <v>75000</v>
      </c>
      <c r="G2230" s="45"/>
      <c r="H2230" s="45"/>
      <c r="I2230" s="45"/>
      <c r="J2230" s="45"/>
    </row>
    <row r="2231" spans="1:10" ht="13.5" customHeight="1" x14ac:dyDescent="0.2">
      <c r="A2231" s="97">
        <v>41103206</v>
      </c>
      <c r="B2231" s="69" t="str">
        <f t="shared" ca="1" si="53"/>
        <v>Detergentes de lavado para laboratorios</v>
      </c>
      <c r="C2231" s="81" t="s">
        <v>1471</v>
      </c>
      <c r="D2231" s="81">
        <v>500</v>
      </c>
      <c r="E2231" s="71">
        <v>45</v>
      </c>
      <c r="F2231" s="70">
        <f t="shared" ca="1" si="54"/>
        <v>22500</v>
      </c>
      <c r="G2231" s="45"/>
      <c r="H2231" s="45"/>
      <c r="I2231" s="45"/>
      <c r="J2231" s="45"/>
    </row>
    <row r="2232" spans="1:10" ht="13.5" customHeight="1" x14ac:dyDescent="0.2">
      <c r="A2232" s="97">
        <v>41121813</v>
      </c>
      <c r="B2232" s="69" t="str">
        <f t="shared" ca="1" si="53"/>
        <v>Cubetas</v>
      </c>
      <c r="C2232" s="81" t="s">
        <v>1471</v>
      </c>
      <c r="D2232" s="81">
        <v>30</v>
      </c>
      <c r="E2232" s="71">
        <v>3500</v>
      </c>
      <c r="F2232" s="70">
        <f t="shared" ca="1" si="54"/>
        <v>105000</v>
      </c>
      <c r="G2232" s="45"/>
      <c r="H2232" s="45"/>
      <c r="I2232" s="45"/>
      <c r="J2232" s="45"/>
    </row>
    <row r="2233" spans="1:10" ht="13.5" customHeight="1" x14ac:dyDescent="0.2">
      <c r="A2233" s="97">
        <v>47131604</v>
      </c>
      <c r="B2233" s="69" t="str">
        <f t="shared" ca="1" si="53"/>
        <v>Escobas</v>
      </c>
      <c r="C2233" s="81" t="s">
        <v>1471</v>
      </c>
      <c r="D2233" s="81">
        <v>100</v>
      </c>
      <c r="E2233" s="71">
        <v>120</v>
      </c>
      <c r="F2233" s="70">
        <f t="shared" ca="1" si="54"/>
        <v>12000</v>
      </c>
      <c r="G2233" s="45"/>
      <c r="H2233" s="45"/>
      <c r="I2233" s="45"/>
      <c r="J2233" s="45"/>
    </row>
    <row r="2234" spans="1:10" ht="13.5" customHeight="1" x14ac:dyDescent="0.2">
      <c r="A2234" s="97">
        <v>47131605</v>
      </c>
      <c r="B2234" s="69" t="str">
        <f t="shared" ca="1" si="53"/>
        <v>Cepillos de limpieza</v>
      </c>
      <c r="C2234" s="81" t="s">
        <v>1471</v>
      </c>
      <c r="D2234" s="81">
        <v>100</v>
      </c>
      <c r="E2234" s="71">
        <v>85</v>
      </c>
      <c r="F2234" s="70">
        <f t="shared" ca="1" si="54"/>
        <v>8500</v>
      </c>
      <c r="G2234" s="45"/>
      <c r="H2234" s="45"/>
      <c r="I2234" s="45"/>
      <c r="J2234" s="45"/>
    </row>
    <row r="2235" spans="1:10" ht="13.5" customHeight="1" x14ac:dyDescent="0.2">
      <c r="A2235" s="97">
        <v>47131608</v>
      </c>
      <c r="B2235" s="69" t="str">
        <f t="shared" ca="1" si="53"/>
        <v>Cepillos de baño</v>
      </c>
      <c r="C2235" s="81" t="s">
        <v>1471</v>
      </c>
      <c r="D2235" s="81">
        <v>100</v>
      </c>
      <c r="E2235" s="71">
        <v>85</v>
      </c>
      <c r="F2235" s="70">
        <f t="shared" ca="1" si="54"/>
        <v>8500</v>
      </c>
      <c r="G2235" s="45"/>
      <c r="H2235" s="45"/>
      <c r="I2235" s="45"/>
      <c r="J2235" s="45"/>
    </row>
    <row r="2236" spans="1:10" ht="13.5" customHeight="1" x14ac:dyDescent="0.2">
      <c r="A2236" s="97">
        <v>47131610</v>
      </c>
      <c r="B2236" s="69" t="str">
        <f t="shared" ca="1" si="53"/>
        <v>Aplicador de terminado para pisos</v>
      </c>
      <c r="C2236" s="81" t="s">
        <v>1471</v>
      </c>
      <c r="D2236" s="81">
        <v>120</v>
      </c>
      <c r="E2236" s="71">
        <v>250</v>
      </c>
      <c r="F2236" s="70">
        <f t="shared" ca="1" si="54"/>
        <v>30000</v>
      </c>
      <c r="G2236" s="45"/>
      <c r="H2236" s="45"/>
      <c r="I2236" s="45"/>
      <c r="J2236" s="45"/>
    </row>
    <row r="2237" spans="1:10" ht="13.5" customHeight="1" x14ac:dyDescent="0.2">
      <c r="A2237" s="97">
        <v>47131611</v>
      </c>
      <c r="B2237" s="69" t="str">
        <f t="shared" ca="1" si="53"/>
        <v>Recogedor de basura</v>
      </c>
      <c r="C2237" s="81" t="s">
        <v>1471</v>
      </c>
      <c r="D2237" s="81">
        <v>100</v>
      </c>
      <c r="E2237" s="71">
        <v>250</v>
      </c>
      <c r="F2237" s="70">
        <f t="shared" ca="1" si="54"/>
        <v>25000</v>
      </c>
      <c r="G2237" s="45"/>
      <c r="H2237" s="45"/>
      <c r="I2237" s="45"/>
      <c r="J2237" s="45"/>
    </row>
    <row r="2238" spans="1:10" ht="13.5" customHeight="1" x14ac:dyDescent="0.2">
      <c r="A2238" s="97">
        <v>47131701</v>
      </c>
      <c r="B2238" s="69" t="str">
        <f t="shared" ca="1" si="53"/>
        <v>Dispensadores de toallas de papel</v>
      </c>
      <c r="C2238" s="81" t="s">
        <v>1471</v>
      </c>
      <c r="D2238" s="81">
        <v>100</v>
      </c>
      <c r="E2238" s="71">
        <v>2500</v>
      </c>
      <c r="F2238" s="70">
        <f t="shared" ca="1" si="54"/>
        <v>250000</v>
      </c>
      <c r="G2238" s="45"/>
      <c r="H2238" s="45"/>
      <c r="I2238" s="45"/>
      <c r="J2238" s="45"/>
    </row>
    <row r="2239" spans="1:10" ht="13.5" customHeight="1" x14ac:dyDescent="0.2">
      <c r="A2239" s="97">
        <v>47131711</v>
      </c>
      <c r="B2239" s="69" t="str">
        <f t="shared" ca="1" si="53"/>
        <v>Dispensadores de limpiador</v>
      </c>
      <c r="C2239" s="81" t="s">
        <v>1471</v>
      </c>
      <c r="D2239" s="81">
        <v>100</v>
      </c>
      <c r="E2239" s="71">
        <v>2500</v>
      </c>
      <c r="F2239" s="70">
        <f t="shared" ca="1" si="54"/>
        <v>250000</v>
      </c>
      <c r="G2239" s="45"/>
      <c r="H2239" s="45"/>
      <c r="I2239" s="45"/>
      <c r="J2239" s="45"/>
    </row>
    <row r="2240" spans="1:10" ht="13.5" customHeight="1" x14ac:dyDescent="0.2">
      <c r="A2240" s="97">
        <v>47131801</v>
      </c>
      <c r="B2240" s="69" t="str">
        <f t="shared" ca="1" si="53"/>
        <v>Limpiadores de pisos</v>
      </c>
      <c r="C2240" s="81" t="s">
        <v>1471</v>
      </c>
      <c r="D2240" s="81">
        <v>250</v>
      </c>
      <c r="E2240" s="71">
        <v>250</v>
      </c>
      <c r="F2240" s="70">
        <f t="shared" ca="1" si="54"/>
        <v>62500</v>
      </c>
      <c r="G2240" s="45"/>
      <c r="H2240" s="45"/>
      <c r="I2240" s="45"/>
      <c r="J2240" s="45"/>
    </row>
    <row r="2241" spans="1:10" ht="14.1" customHeight="1" x14ac:dyDescent="0.2">
      <c r="A2241" s="45"/>
      <c r="B2241" s="45"/>
      <c r="C2241" s="45"/>
      <c r="D2241" s="45"/>
      <c r="E2241" s="73" t="s">
        <v>12725</v>
      </c>
      <c r="F2241" s="74">
        <f ca="1">SUM(Table339[MONTO TOTAL ESTIMADO])</f>
        <v>4069000</v>
      </c>
      <c r="G2241" s="45"/>
      <c r="H2241" s="45" t="str">
        <f>C2216</f>
        <v>Bienes</v>
      </c>
      <c r="I2241" s="45" t="str">
        <f>E2216</f>
        <v>No</v>
      </c>
      <c r="J2241" s="45" t="str">
        <f>D2216</f>
        <v>Comparacion de Precios</v>
      </c>
    </row>
    <row r="2242" spans="1:10" ht="14.1" customHeight="1" thickBot="1" x14ac:dyDescent="0.25">
      <c r="A2242" s="102"/>
      <c r="B2242" s="102"/>
      <c r="C2242" s="102"/>
      <c r="D2242" s="102"/>
      <c r="E2242" s="102"/>
      <c r="F2242" s="102"/>
      <c r="G2242" s="45"/>
      <c r="H2242" s="45"/>
      <c r="I2242" s="45"/>
      <c r="J2242" s="45"/>
    </row>
    <row r="2243" spans="1:10" ht="33.75" customHeight="1" thickBot="1" x14ac:dyDescent="0.25">
      <c r="A2243" s="64" t="s">
        <v>16619</v>
      </c>
      <c r="B2243" s="64" t="s">
        <v>165</v>
      </c>
      <c r="C2243" s="64" t="s">
        <v>11894</v>
      </c>
      <c r="D2243" s="64" t="s">
        <v>14584</v>
      </c>
      <c r="E2243" s="64" t="s">
        <v>11111</v>
      </c>
      <c r="F2243" s="64" t="s">
        <v>11244</v>
      </c>
      <c r="G2243" s="45"/>
      <c r="H2243" s="45"/>
      <c r="I2243" s="45"/>
      <c r="J2243" s="45"/>
    </row>
    <row r="2244" spans="1:10" ht="14.1" customHeight="1" thickBot="1" x14ac:dyDescent="0.25">
      <c r="A2244" s="66" t="s">
        <v>19178</v>
      </c>
      <c r="B2244" s="66" t="s">
        <v>19159</v>
      </c>
      <c r="C2244" s="66" t="s">
        <v>18049</v>
      </c>
      <c r="D2244" s="66" t="s">
        <v>17732</v>
      </c>
      <c r="E2244" s="66" t="s">
        <v>18105</v>
      </c>
      <c r="F2244" s="66"/>
      <c r="G2244" s="45"/>
      <c r="H2244" s="45"/>
      <c r="I2244" s="45"/>
      <c r="J2244" s="45"/>
    </row>
    <row r="2245" spans="1:10" ht="14.1" customHeight="1" thickBot="1" x14ac:dyDescent="0.25">
      <c r="A2245" s="134" t="s">
        <v>15034</v>
      </c>
      <c r="B2245" s="67" t="s">
        <v>8646</v>
      </c>
      <c r="C2245" s="76">
        <v>44202</v>
      </c>
      <c r="D2245" s="134" t="s">
        <v>9515</v>
      </c>
      <c r="E2245" s="67" t="s">
        <v>13278</v>
      </c>
      <c r="F2245" s="66" t="s">
        <v>3126</v>
      </c>
      <c r="G2245" s="45"/>
      <c r="H2245" s="45"/>
      <c r="I2245" s="45"/>
      <c r="J2245" s="45"/>
    </row>
    <row r="2246" spans="1:10" ht="14.1" customHeight="1" thickBot="1" x14ac:dyDescent="0.25">
      <c r="A2246" s="135"/>
      <c r="B2246" s="67" t="s">
        <v>1810</v>
      </c>
      <c r="C2246" s="125">
        <f>IF(C2245="","",IF(AND(MONTH(C2245)&gt;=1,MONTH(C2245)&lt;=3),1,IF(AND(MONTH(C2245)&gt;=4,MONTH(C2245)&lt;=6),2,IF(AND(MONTH(C2245)&gt;=7,MONTH(C2245)&lt;=9),3,4))))</f>
        <v>1</v>
      </c>
      <c r="D2246" s="135"/>
      <c r="E2246" s="67" t="s">
        <v>2447</v>
      </c>
      <c r="F2246" s="66" t="s">
        <v>14655</v>
      </c>
      <c r="G2246" s="45"/>
      <c r="H2246" s="45"/>
      <c r="I2246" s="45"/>
      <c r="J2246" s="45"/>
    </row>
    <row r="2247" spans="1:10" ht="14.1" customHeight="1" thickBot="1" x14ac:dyDescent="0.25">
      <c r="A2247" s="135"/>
      <c r="B2247" s="67" t="s">
        <v>13122</v>
      </c>
      <c r="C2247" s="76">
        <v>44205</v>
      </c>
      <c r="D2247" s="135"/>
      <c r="E2247" s="67" t="s">
        <v>3119</v>
      </c>
      <c r="F2247" s="66" t="s">
        <v>4694</v>
      </c>
      <c r="G2247" s="45"/>
      <c r="H2247" s="45"/>
      <c r="I2247" s="45"/>
      <c r="J2247" s="45"/>
    </row>
    <row r="2248" spans="1:10" ht="14.1" customHeight="1" thickBot="1" x14ac:dyDescent="0.25">
      <c r="A2248" s="135"/>
      <c r="B2248" s="67" t="s">
        <v>1810</v>
      </c>
      <c r="C2248" s="125">
        <f>IF(C2247="","",IF(AND(MONTH(C2247)&gt;=1,MONTH(C2247)&lt;=3),1,IF(AND(MONTH(C2247)&gt;=4,MONTH(C2247)&lt;=6),2,IF(AND(MONTH(C2247)&gt;=7,MONTH(C2247)&lt;=9),3,4))))</f>
        <v>1</v>
      </c>
      <c r="D2248" s="135"/>
      <c r="E2248" s="67" t="s">
        <v>13380</v>
      </c>
      <c r="F2248" s="66" t="s">
        <v>4694</v>
      </c>
      <c r="G2248" s="45"/>
      <c r="H2248" s="45"/>
      <c r="I2248" s="45"/>
      <c r="J2248" s="45"/>
    </row>
    <row r="2249" spans="1:10" ht="14.1" customHeight="1" thickBot="1" x14ac:dyDescent="0.25">
      <c r="A2249" s="45"/>
      <c r="B2249" s="45"/>
      <c r="C2249" s="45"/>
      <c r="D2249" s="45"/>
      <c r="E2249" s="45"/>
      <c r="F2249" s="45"/>
      <c r="G2249" s="45"/>
      <c r="H2249" s="45"/>
      <c r="I2249" s="45"/>
      <c r="J2249" s="45"/>
    </row>
    <row r="2250" spans="1:10" ht="14.1" customHeight="1" thickBot="1" x14ac:dyDescent="0.25">
      <c r="A2250" s="72" t="s">
        <v>15959</v>
      </c>
      <c r="B2250" s="72" t="s">
        <v>16379</v>
      </c>
      <c r="C2250" s="72" t="s">
        <v>15863</v>
      </c>
      <c r="D2250" s="72" t="s">
        <v>15467</v>
      </c>
      <c r="E2250" s="72" t="s">
        <v>7036</v>
      </c>
      <c r="F2250" s="72" t="s">
        <v>15496</v>
      </c>
      <c r="G2250" s="45"/>
      <c r="H2250" s="45"/>
      <c r="I2250" s="45"/>
      <c r="J2250" s="45"/>
    </row>
    <row r="2251" spans="1:10" ht="13.5" customHeight="1" x14ac:dyDescent="0.2">
      <c r="A2251" s="97">
        <v>48101518</v>
      </c>
      <c r="B2251" s="69" t="str">
        <f t="shared" ref="B2251:B2257" ca="1" si="55">IFERROR(INDEX(UNSPSCDes,MATCH(INDIRECT(ADDRESS(ROW(),COLUMN()-1,4)),UNSPSCCode,0)),"")</f>
        <v>Ollas para cocinar pasta para uso comercial</v>
      </c>
      <c r="C2251" s="81" t="s">
        <v>1471</v>
      </c>
      <c r="D2251" s="81">
        <v>50</v>
      </c>
      <c r="E2251" s="71">
        <v>4500</v>
      </c>
      <c r="F2251" s="70">
        <f t="shared" ref="F2251:F2257" ca="1" si="56">INDIRECT(ADDRESS(ROW(),COLUMN()-2,4))*INDIRECT(ADDRESS(ROW(),COLUMN()-1,4))</f>
        <v>225000</v>
      </c>
      <c r="G2251" s="45"/>
      <c r="H2251" s="45"/>
      <c r="I2251" s="45"/>
      <c r="J2251" s="45"/>
    </row>
    <row r="2252" spans="1:10" ht="13.5" customHeight="1" x14ac:dyDescent="0.2">
      <c r="A2252" s="97">
        <v>48101518</v>
      </c>
      <c r="B2252" s="69" t="str">
        <f t="shared" ca="1" si="55"/>
        <v>Ollas para cocinar pasta para uso comercial</v>
      </c>
      <c r="C2252" s="81" t="s">
        <v>1471</v>
      </c>
      <c r="D2252" s="81">
        <v>50</v>
      </c>
      <c r="E2252" s="71">
        <v>2500</v>
      </c>
      <c r="F2252" s="70">
        <f t="shared" ca="1" si="56"/>
        <v>125000</v>
      </c>
      <c r="G2252" s="45"/>
      <c r="H2252" s="45"/>
      <c r="I2252" s="45"/>
      <c r="J2252" s="45"/>
    </row>
    <row r="2253" spans="1:10" ht="13.5" customHeight="1" x14ac:dyDescent="0.2">
      <c r="A2253" s="97">
        <v>48101518</v>
      </c>
      <c r="B2253" s="69" t="str">
        <f t="shared" ca="1" si="55"/>
        <v>Ollas para cocinar pasta para uso comercial</v>
      </c>
      <c r="C2253" s="81" t="s">
        <v>1471</v>
      </c>
      <c r="D2253" s="81">
        <v>50</v>
      </c>
      <c r="E2253" s="71">
        <v>3500</v>
      </c>
      <c r="F2253" s="70">
        <f t="shared" ca="1" si="56"/>
        <v>175000</v>
      </c>
      <c r="G2253" s="45"/>
      <c r="H2253" s="45"/>
      <c r="I2253" s="45"/>
      <c r="J2253" s="45"/>
    </row>
    <row r="2254" spans="1:10" ht="27" customHeight="1" x14ac:dyDescent="0.2">
      <c r="A2254" s="97">
        <v>48101919</v>
      </c>
      <c r="B2254" s="69" t="str">
        <f t="shared" ca="1" si="55"/>
        <v>Vasos o tazas o tazones (mugs) o tapas de contenedores para servicio de comidas</v>
      </c>
      <c r="C2254" s="81" t="s">
        <v>1471</v>
      </c>
      <c r="D2254" s="81">
        <v>150</v>
      </c>
      <c r="E2254" s="71">
        <v>125</v>
      </c>
      <c r="F2254" s="70">
        <f t="shared" ca="1" si="56"/>
        <v>18750</v>
      </c>
      <c r="G2254" s="45"/>
      <c r="H2254" s="45"/>
      <c r="I2254" s="45"/>
      <c r="J2254" s="45"/>
    </row>
    <row r="2255" spans="1:10" ht="27" customHeight="1" x14ac:dyDescent="0.2">
      <c r="A2255" s="97">
        <v>48101919</v>
      </c>
      <c r="B2255" s="69" t="str">
        <f t="shared" ca="1" si="55"/>
        <v>Vasos o tazas o tazones (mugs) o tapas de contenedores para servicio de comidas</v>
      </c>
      <c r="C2255" s="81" t="s">
        <v>1471</v>
      </c>
      <c r="D2255" s="81">
        <v>150</v>
      </c>
      <c r="E2255" s="71">
        <v>125</v>
      </c>
      <c r="F2255" s="70">
        <f t="shared" ca="1" si="56"/>
        <v>18750</v>
      </c>
      <c r="G2255" s="45"/>
      <c r="H2255" s="45"/>
      <c r="I2255" s="45"/>
      <c r="J2255" s="45"/>
    </row>
    <row r="2256" spans="1:10" ht="27" customHeight="1" x14ac:dyDescent="0.2">
      <c r="A2256" s="97">
        <v>48101919</v>
      </c>
      <c r="B2256" s="69" t="str">
        <f t="shared" ca="1" si="55"/>
        <v>Vasos o tazas o tazones (mugs) o tapas de contenedores para servicio de comidas</v>
      </c>
      <c r="C2256" s="81" t="s">
        <v>1471</v>
      </c>
      <c r="D2256" s="81">
        <v>150</v>
      </c>
      <c r="E2256" s="71">
        <v>210</v>
      </c>
      <c r="F2256" s="70">
        <f t="shared" ca="1" si="56"/>
        <v>31500</v>
      </c>
      <c r="G2256" s="45"/>
      <c r="H2256" s="45"/>
      <c r="I2256" s="45"/>
      <c r="J2256" s="45"/>
    </row>
    <row r="2257" spans="1:10" ht="27" customHeight="1" x14ac:dyDescent="0.2">
      <c r="A2257" s="97">
        <v>48101919</v>
      </c>
      <c r="B2257" s="69" t="str">
        <f t="shared" ca="1" si="55"/>
        <v>Vasos o tazas o tazones (mugs) o tapas de contenedores para servicio de comidas</v>
      </c>
      <c r="C2257" s="81" t="s">
        <v>1471</v>
      </c>
      <c r="D2257" s="81">
        <v>120</v>
      </c>
      <c r="E2257" s="71">
        <v>2455</v>
      </c>
      <c r="F2257" s="70">
        <f t="shared" ca="1" si="56"/>
        <v>294600</v>
      </c>
      <c r="G2257" s="45"/>
      <c r="H2257" s="45"/>
      <c r="I2257" s="45"/>
      <c r="J2257" s="45"/>
    </row>
    <row r="2258" spans="1:10" ht="14.1" customHeight="1" x14ac:dyDescent="0.2">
      <c r="A2258" s="45"/>
      <c r="B2258" s="45"/>
      <c r="C2258" s="45"/>
      <c r="D2258" s="45"/>
      <c r="E2258" s="73" t="s">
        <v>12725</v>
      </c>
      <c r="F2258" s="74">
        <f ca="1">SUM(Table340[MONTO TOTAL ESTIMADO])</f>
        <v>888600</v>
      </c>
      <c r="G2258" s="45"/>
      <c r="H2258" s="45" t="str">
        <f>C2244</f>
        <v>Bienes</v>
      </c>
      <c r="I2258" s="45" t="str">
        <f>E2244</f>
        <v>No</v>
      </c>
      <c r="J2258" s="45" t="str">
        <f>D2244</f>
        <v>Compras Menores</v>
      </c>
    </row>
    <row r="2259" spans="1:10" ht="14.1" customHeight="1" thickBot="1" x14ac:dyDescent="0.25">
      <c r="A2259" s="102"/>
      <c r="B2259" s="102"/>
      <c r="C2259" s="102"/>
      <c r="D2259" s="102"/>
      <c r="E2259" s="102"/>
      <c r="F2259" s="102"/>
      <c r="G2259" s="45"/>
      <c r="H2259" s="45"/>
      <c r="I2259" s="45"/>
      <c r="J2259" s="45"/>
    </row>
    <row r="2260" spans="1:10" ht="33.75" customHeight="1" thickBot="1" x14ac:dyDescent="0.25">
      <c r="A2260" s="64" t="s">
        <v>16619</v>
      </c>
      <c r="B2260" s="64" t="s">
        <v>165</v>
      </c>
      <c r="C2260" s="64" t="s">
        <v>11894</v>
      </c>
      <c r="D2260" s="64" t="s">
        <v>14584</v>
      </c>
      <c r="E2260" s="64" t="s">
        <v>11111</v>
      </c>
      <c r="F2260" s="64" t="s">
        <v>11244</v>
      </c>
      <c r="G2260" s="45"/>
      <c r="H2260" s="45"/>
      <c r="I2260" s="45"/>
      <c r="J2260" s="45"/>
    </row>
    <row r="2261" spans="1:10" ht="14.1" customHeight="1" thickBot="1" x14ac:dyDescent="0.25">
      <c r="A2261" s="66" t="s">
        <v>19180</v>
      </c>
      <c r="B2261" s="66" t="s">
        <v>19179</v>
      </c>
      <c r="C2261" s="66" t="s">
        <v>18049</v>
      </c>
      <c r="D2261" s="66" t="s">
        <v>17732</v>
      </c>
      <c r="E2261" s="66" t="s">
        <v>18105</v>
      </c>
      <c r="F2261" s="66"/>
      <c r="G2261" s="45"/>
      <c r="H2261" s="45"/>
      <c r="I2261" s="45"/>
      <c r="J2261" s="45"/>
    </row>
    <row r="2262" spans="1:10" ht="14.1" customHeight="1" thickBot="1" x14ac:dyDescent="0.25">
      <c r="A2262" s="134" t="s">
        <v>15034</v>
      </c>
      <c r="B2262" s="67" t="s">
        <v>8646</v>
      </c>
      <c r="C2262" s="76">
        <v>44239</v>
      </c>
      <c r="D2262" s="134" t="s">
        <v>9515</v>
      </c>
      <c r="E2262" s="67" t="s">
        <v>13278</v>
      </c>
      <c r="F2262" s="66" t="s">
        <v>3126</v>
      </c>
      <c r="G2262" s="45"/>
      <c r="H2262" s="45"/>
      <c r="I2262" s="45"/>
      <c r="J2262" s="45"/>
    </row>
    <row r="2263" spans="1:10" ht="14.1" customHeight="1" thickBot="1" x14ac:dyDescent="0.25">
      <c r="A2263" s="135"/>
      <c r="B2263" s="67" t="s">
        <v>1810</v>
      </c>
      <c r="C2263" s="125">
        <f>IF(C2262="","",IF(AND(MONTH(C2262)&gt;=1,MONTH(C2262)&lt;=3),1,IF(AND(MONTH(C2262)&gt;=4,MONTH(C2262)&lt;=6),2,IF(AND(MONTH(C2262)&gt;=7,MONTH(C2262)&lt;=9),3,4))))</f>
        <v>1</v>
      </c>
      <c r="D2263" s="135"/>
      <c r="E2263" s="67" t="s">
        <v>2447</v>
      </c>
      <c r="F2263" s="66" t="s">
        <v>14655</v>
      </c>
      <c r="G2263" s="45"/>
      <c r="H2263" s="45"/>
      <c r="I2263" s="45"/>
      <c r="J2263" s="45"/>
    </row>
    <row r="2264" spans="1:10" ht="14.1" customHeight="1" thickBot="1" x14ac:dyDescent="0.25">
      <c r="A2264" s="135"/>
      <c r="B2264" s="67" t="s">
        <v>13122</v>
      </c>
      <c r="C2264" s="76">
        <v>44242</v>
      </c>
      <c r="D2264" s="135"/>
      <c r="E2264" s="67" t="s">
        <v>3119</v>
      </c>
      <c r="F2264" s="66" t="s">
        <v>4694</v>
      </c>
      <c r="G2264" s="45"/>
      <c r="H2264" s="45"/>
      <c r="I2264" s="45"/>
      <c r="J2264" s="45"/>
    </row>
    <row r="2265" spans="1:10" ht="14.1" customHeight="1" thickBot="1" x14ac:dyDescent="0.25">
      <c r="A2265" s="135"/>
      <c r="B2265" s="67" t="s">
        <v>1810</v>
      </c>
      <c r="C2265" s="125">
        <f>IF(C2264="","",IF(AND(MONTH(C2264)&gt;=1,MONTH(C2264)&lt;=3),1,IF(AND(MONTH(C2264)&gt;=4,MONTH(C2264)&lt;=6),2,IF(AND(MONTH(C2264)&gt;=7,MONTH(C2264)&lt;=9),3,4))))</f>
        <v>1</v>
      </c>
      <c r="D2265" s="135"/>
      <c r="E2265" s="67" t="s">
        <v>13380</v>
      </c>
      <c r="F2265" s="66" t="s">
        <v>4694</v>
      </c>
      <c r="G2265" s="45"/>
      <c r="H2265" s="45"/>
      <c r="I2265" s="45"/>
      <c r="J2265" s="45"/>
    </row>
    <row r="2266" spans="1:10" ht="14.1" customHeight="1" thickBot="1" x14ac:dyDescent="0.25">
      <c r="A2266" s="45"/>
      <c r="B2266" s="45"/>
      <c r="C2266" s="45"/>
      <c r="D2266" s="45"/>
      <c r="E2266" s="45"/>
      <c r="F2266" s="45"/>
      <c r="G2266" s="45"/>
      <c r="H2266" s="45"/>
      <c r="I2266" s="45"/>
      <c r="J2266" s="45"/>
    </row>
    <row r="2267" spans="1:10" ht="14.1" customHeight="1" thickBot="1" x14ac:dyDescent="0.25">
      <c r="A2267" s="72" t="s">
        <v>15959</v>
      </c>
      <c r="B2267" s="72" t="s">
        <v>16379</v>
      </c>
      <c r="C2267" s="72" t="s">
        <v>15863</v>
      </c>
      <c r="D2267" s="72" t="s">
        <v>15467</v>
      </c>
      <c r="E2267" s="72" t="s">
        <v>7036</v>
      </c>
      <c r="F2267" s="72" t="s">
        <v>15496</v>
      </c>
      <c r="G2267" s="45"/>
      <c r="H2267" s="45"/>
      <c r="I2267" s="45"/>
      <c r="J2267" s="45"/>
    </row>
    <row r="2268" spans="1:10" ht="27" customHeight="1" x14ac:dyDescent="0.2">
      <c r="A2268" s="97">
        <v>42295011</v>
      </c>
      <c r="B2268" s="69" t="str">
        <f ca="1">IFERROR(INDEX(UNSPSCDes,MATCH(INDIRECT(ADDRESS(ROW(),COLUMN()-1,4)),UNSPSCCode,0)),"")</f>
        <v>Video cámaras o grabadoras o adaptadores o accesorios para endoscopia</v>
      </c>
      <c r="C2268" s="81" t="s">
        <v>1471</v>
      </c>
      <c r="D2268" s="81">
        <v>4</v>
      </c>
      <c r="E2268" s="71">
        <v>120000</v>
      </c>
      <c r="F2268" s="70">
        <f ca="1">INDIRECT(ADDRESS(ROW(),COLUMN()-2,4))*INDIRECT(ADDRESS(ROW(),COLUMN()-1,4))</f>
        <v>480000</v>
      </c>
      <c r="G2268" s="45"/>
      <c r="H2268" s="45"/>
      <c r="I2268" s="45"/>
      <c r="J2268" s="45"/>
    </row>
    <row r="2269" spans="1:10" ht="14.1" customHeight="1" x14ac:dyDescent="0.2">
      <c r="A2269" s="45"/>
      <c r="B2269" s="45"/>
      <c r="C2269" s="45"/>
      <c r="D2269" s="45"/>
      <c r="E2269" s="73" t="s">
        <v>12725</v>
      </c>
      <c r="F2269" s="74">
        <f ca="1">SUM(Table345[MONTO TOTAL ESTIMADO])</f>
        <v>480000</v>
      </c>
      <c r="G2269" s="45"/>
      <c r="H2269" s="45" t="str">
        <f>C2261</f>
        <v>Bienes</v>
      </c>
      <c r="I2269" s="45" t="str">
        <f>E2261</f>
        <v>No</v>
      </c>
      <c r="J2269" s="45" t="str">
        <f>D2261</f>
        <v>Compras Menores</v>
      </c>
    </row>
    <row r="2270" spans="1:10" ht="14.1" customHeight="1" thickBot="1" x14ac:dyDescent="0.25">
      <c r="A2270" s="102"/>
      <c r="B2270" s="102"/>
      <c r="C2270" s="102"/>
      <c r="D2270" s="102"/>
      <c r="E2270" s="102"/>
      <c r="F2270" s="102"/>
      <c r="G2270" s="45"/>
      <c r="H2270" s="45"/>
      <c r="I2270" s="45"/>
      <c r="J2270" s="45"/>
    </row>
    <row r="2271" spans="1:10" ht="33.75" customHeight="1" thickBot="1" x14ac:dyDescent="0.25">
      <c r="A2271" s="64" t="s">
        <v>16619</v>
      </c>
      <c r="B2271" s="64" t="s">
        <v>165</v>
      </c>
      <c r="C2271" s="64" t="s">
        <v>11894</v>
      </c>
      <c r="D2271" s="64" t="s">
        <v>14584</v>
      </c>
      <c r="E2271" s="64" t="s">
        <v>11111</v>
      </c>
      <c r="F2271" s="64" t="s">
        <v>11244</v>
      </c>
      <c r="G2271" s="45"/>
      <c r="H2271" s="45"/>
      <c r="I2271" s="45"/>
      <c r="J2271" s="45"/>
    </row>
    <row r="2272" spans="1:10" ht="14.1" customHeight="1" thickBot="1" x14ac:dyDescent="0.25">
      <c r="A2272" s="66" t="s">
        <v>19181</v>
      </c>
      <c r="B2272" s="66" t="s">
        <v>19160</v>
      </c>
      <c r="C2272" s="66" t="s">
        <v>18049</v>
      </c>
      <c r="D2272" s="66" t="s">
        <v>17732</v>
      </c>
      <c r="E2272" s="66" t="s">
        <v>18105</v>
      </c>
      <c r="F2272" s="66"/>
      <c r="G2272" s="45"/>
      <c r="H2272" s="45"/>
      <c r="I2272" s="45"/>
      <c r="J2272" s="45"/>
    </row>
    <row r="2273" spans="1:10" ht="14.1" customHeight="1" thickBot="1" x14ac:dyDescent="0.25">
      <c r="A2273" s="134" t="s">
        <v>15034</v>
      </c>
      <c r="B2273" s="67" t="s">
        <v>8646</v>
      </c>
      <c r="C2273" s="76">
        <v>44309</v>
      </c>
      <c r="D2273" s="134" t="s">
        <v>9515</v>
      </c>
      <c r="E2273" s="67" t="s">
        <v>13278</v>
      </c>
      <c r="F2273" s="66" t="s">
        <v>3126</v>
      </c>
      <c r="G2273" s="45"/>
      <c r="H2273" s="45"/>
      <c r="I2273" s="45"/>
      <c r="J2273" s="45"/>
    </row>
    <row r="2274" spans="1:10" ht="14.1" customHeight="1" thickBot="1" x14ac:dyDescent="0.25">
      <c r="A2274" s="135"/>
      <c r="B2274" s="67" t="s">
        <v>1810</v>
      </c>
      <c r="C2274" s="125">
        <f>IF(C2273="","",IF(AND(MONTH(C2273)&gt;=1,MONTH(C2273)&lt;=3),1,IF(AND(MONTH(C2273)&gt;=4,MONTH(C2273)&lt;=6),2,IF(AND(MONTH(C2273)&gt;=7,MONTH(C2273)&lt;=9),3,4))))</f>
        <v>2</v>
      </c>
      <c r="D2274" s="135"/>
      <c r="E2274" s="67" t="s">
        <v>2447</v>
      </c>
      <c r="F2274" s="66" t="s">
        <v>14655</v>
      </c>
      <c r="G2274" s="45"/>
      <c r="H2274" s="45"/>
      <c r="I2274" s="45"/>
      <c r="J2274" s="45"/>
    </row>
    <row r="2275" spans="1:10" ht="14.1" customHeight="1" thickBot="1" x14ac:dyDescent="0.25">
      <c r="A2275" s="135"/>
      <c r="B2275" s="67" t="s">
        <v>13122</v>
      </c>
      <c r="C2275" s="76">
        <v>44311</v>
      </c>
      <c r="D2275" s="135"/>
      <c r="E2275" s="67" t="s">
        <v>3119</v>
      </c>
      <c r="F2275" s="66" t="s">
        <v>4694</v>
      </c>
      <c r="G2275" s="45"/>
      <c r="H2275" s="45"/>
      <c r="I2275" s="45"/>
      <c r="J2275" s="45"/>
    </row>
    <row r="2276" spans="1:10" ht="14.1" customHeight="1" thickBot="1" x14ac:dyDescent="0.25">
      <c r="A2276" s="135"/>
      <c r="B2276" s="67" t="s">
        <v>1810</v>
      </c>
      <c r="C2276" s="125">
        <f>IF(C2275="","",IF(AND(MONTH(C2275)&gt;=1,MONTH(C2275)&lt;=3),1,IF(AND(MONTH(C2275)&gt;=4,MONTH(C2275)&lt;=6),2,IF(AND(MONTH(C2275)&gt;=7,MONTH(C2275)&lt;=9),3,4))))</f>
        <v>2</v>
      </c>
      <c r="D2276" s="135"/>
      <c r="E2276" s="67" t="s">
        <v>13380</v>
      </c>
      <c r="F2276" s="66" t="s">
        <v>4694</v>
      </c>
      <c r="G2276" s="45"/>
      <c r="H2276" s="45"/>
      <c r="I2276" s="45"/>
      <c r="J2276" s="45"/>
    </row>
    <row r="2277" spans="1:10" ht="14.1" customHeight="1" thickBot="1" x14ac:dyDescent="0.25">
      <c r="A2277" s="45"/>
      <c r="B2277" s="45"/>
      <c r="C2277" s="45"/>
      <c r="D2277" s="45"/>
      <c r="E2277" s="45"/>
      <c r="F2277" s="45"/>
      <c r="G2277" s="45"/>
      <c r="H2277" s="45"/>
      <c r="I2277" s="45"/>
      <c r="J2277" s="45"/>
    </row>
    <row r="2278" spans="1:10" ht="14.1" customHeight="1" thickBot="1" x14ac:dyDescent="0.25">
      <c r="A2278" s="72" t="s">
        <v>15959</v>
      </c>
      <c r="B2278" s="72" t="s">
        <v>16379</v>
      </c>
      <c r="C2278" s="72" t="s">
        <v>15863</v>
      </c>
      <c r="D2278" s="72" t="s">
        <v>15467</v>
      </c>
      <c r="E2278" s="72" t="s">
        <v>7036</v>
      </c>
      <c r="F2278" s="72" t="s">
        <v>15496</v>
      </c>
      <c r="G2278" s="45"/>
      <c r="H2278" s="45"/>
      <c r="I2278" s="45"/>
      <c r="J2278" s="45"/>
    </row>
    <row r="2279" spans="1:10" ht="13.5" customHeight="1" x14ac:dyDescent="0.2">
      <c r="A2279" s="97">
        <v>40101701</v>
      </c>
      <c r="B2279" s="69" t="str">
        <f ca="1">IFERROR(INDEX(UNSPSCDes,MATCH(INDIRECT(ADDRESS(ROW(),COLUMN()-1,4)),UNSPSCCode,0)),"")</f>
        <v>Aires acondicionados</v>
      </c>
      <c r="C2279" s="81" t="s">
        <v>1471</v>
      </c>
      <c r="D2279" s="81">
        <v>3</v>
      </c>
      <c r="E2279" s="71">
        <v>58500</v>
      </c>
      <c r="F2279" s="70">
        <f ca="1">INDIRECT(ADDRESS(ROW(),COLUMN()-2,4))*INDIRECT(ADDRESS(ROW(),COLUMN()-1,4))</f>
        <v>175500</v>
      </c>
      <c r="G2279" s="45"/>
      <c r="H2279" s="45"/>
      <c r="I2279" s="45"/>
      <c r="J2279" s="45"/>
    </row>
    <row r="2280" spans="1:10" ht="13.5" customHeight="1" x14ac:dyDescent="0.2">
      <c r="A2280" s="97">
        <v>40101701</v>
      </c>
      <c r="B2280" s="69" t="str">
        <f ca="1">IFERROR(INDEX(UNSPSCDes,MATCH(INDIRECT(ADDRESS(ROW(),COLUMN()-1,4)),UNSPSCCode,0)),"")</f>
        <v>Aires acondicionados</v>
      </c>
      <c r="C2280" s="81" t="s">
        <v>1471</v>
      </c>
      <c r="D2280" s="81">
        <v>3</v>
      </c>
      <c r="E2280" s="71">
        <v>46500</v>
      </c>
      <c r="F2280" s="70">
        <f ca="1">INDIRECT(ADDRESS(ROW(),COLUMN()-2,4))*INDIRECT(ADDRESS(ROW(),COLUMN()-1,4))</f>
        <v>139500</v>
      </c>
      <c r="G2280" s="45"/>
      <c r="H2280" s="45"/>
      <c r="I2280" s="45"/>
      <c r="J2280" s="45"/>
    </row>
    <row r="2281" spans="1:10" ht="13.5" customHeight="1" x14ac:dyDescent="0.2">
      <c r="A2281" s="97">
        <v>40101701</v>
      </c>
      <c r="B2281" s="69" t="str">
        <f ca="1">IFERROR(INDEX(UNSPSCDes,MATCH(INDIRECT(ADDRESS(ROW(),COLUMN()-1,4)),UNSPSCCode,0)),"")</f>
        <v>Aires acondicionados</v>
      </c>
      <c r="C2281" s="81" t="s">
        <v>1471</v>
      </c>
      <c r="D2281" s="81">
        <v>3</v>
      </c>
      <c r="E2281" s="71">
        <v>75500</v>
      </c>
      <c r="F2281" s="70">
        <f ca="1">INDIRECT(ADDRESS(ROW(),COLUMN()-2,4))*INDIRECT(ADDRESS(ROW(),COLUMN()-1,4))</f>
        <v>226500</v>
      </c>
      <c r="G2281" s="45"/>
      <c r="H2281" s="45"/>
      <c r="I2281" s="45"/>
      <c r="J2281" s="45"/>
    </row>
    <row r="2282" spans="1:10" ht="14.1" customHeight="1" x14ac:dyDescent="0.2">
      <c r="A2282" s="45"/>
      <c r="B2282" s="45"/>
      <c r="C2282" s="45"/>
      <c r="D2282" s="45"/>
      <c r="E2282" s="73" t="s">
        <v>12725</v>
      </c>
      <c r="F2282" s="74">
        <f ca="1">SUM(Table346[MONTO TOTAL ESTIMADO])</f>
        <v>541500</v>
      </c>
      <c r="G2282" s="45"/>
      <c r="H2282" s="45" t="str">
        <f>C2272</f>
        <v>Bienes</v>
      </c>
      <c r="I2282" s="45" t="str">
        <f>E2272</f>
        <v>No</v>
      </c>
      <c r="J2282" s="45" t="str">
        <f>D2272</f>
        <v>Compras Menores</v>
      </c>
    </row>
    <row r="2283" spans="1:10" ht="14.1" customHeight="1" thickBot="1" x14ac:dyDescent="0.25">
      <c r="A2283" s="102"/>
      <c r="B2283" s="102"/>
      <c r="C2283" s="102"/>
      <c r="D2283" s="102"/>
      <c r="E2283" s="102"/>
      <c r="F2283" s="102"/>
      <c r="G2283" s="45"/>
      <c r="H2283" s="45"/>
      <c r="I2283" s="45"/>
      <c r="J2283" s="45"/>
    </row>
    <row r="2284" spans="1:10" ht="33.75" customHeight="1" thickBot="1" x14ac:dyDescent="0.25">
      <c r="A2284" s="64" t="s">
        <v>16619</v>
      </c>
      <c r="B2284" s="64" t="s">
        <v>165</v>
      </c>
      <c r="C2284" s="64" t="s">
        <v>11894</v>
      </c>
      <c r="D2284" s="64" t="s">
        <v>14584</v>
      </c>
      <c r="E2284" s="64" t="s">
        <v>11111</v>
      </c>
      <c r="F2284" s="64" t="s">
        <v>11244</v>
      </c>
      <c r="G2284" s="45"/>
      <c r="H2284" s="45"/>
      <c r="I2284" s="45"/>
      <c r="J2284" s="45"/>
    </row>
    <row r="2285" spans="1:10" ht="14.1" customHeight="1" thickBot="1" x14ac:dyDescent="0.25">
      <c r="A2285" s="66" t="s">
        <v>19182</v>
      </c>
      <c r="B2285" s="66" t="s">
        <v>19161</v>
      </c>
      <c r="C2285" s="66" t="s">
        <v>18049</v>
      </c>
      <c r="D2285" s="66" t="s">
        <v>17732</v>
      </c>
      <c r="E2285" s="66" t="s">
        <v>18105</v>
      </c>
      <c r="F2285" s="66"/>
      <c r="G2285" s="45"/>
      <c r="H2285" s="45"/>
      <c r="I2285" s="45"/>
      <c r="J2285" s="45"/>
    </row>
    <row r="2286" spans="1:10" ht="14.1" customHeight="1" thickBot="1" x14ac:dyDescent="0.25">
      <c r="A2286" s="134" t="s">
        <v>15034</v>
      </c>
      <c r="B2286" s="67" t="s">
        <v>8646</v>
      </c>
      <c r="C2286" s="76">
        <v>44355</v>
      </c>
      <c r="D2286" s="134" t="s">
        <v>9515</v>
      </c>
      <c r="E2286" s="67" t="s">
        <v>13278</v>
      </c>
      <c r="F2286" s="66" t="s">
        <v>3126</v>
      </c>
      <c r="G2286" s="45"/>
      <c r="H2286" s="45"/>
      <c r="I2286" s="45"/>
      <c r="J2286" s="45"/>
    </row>
    <row r="2287" spans="1:10" ht="14.1" customHeight="1" thickBot="1" x14ac:dyDescent="0.25">
      <c r="A2287" s="135"/>
      <c r="B2287" s="67" t="s">
        <v>1810</v>
      </c>
      <c r="C2287" s="125">
        <f>IF(C2286="","",IF(AND(MONTH(C2286)&gt;=1,MONTH(C2286)&lt;=3),1,IF(AND(MONTH(C2286)&gt;=4,MONTH(C2286)&lt;=6),2,IF(AND(MONTH(C2286)&gt;=7,MONTH(C2286)&lt;=9),3,4))))</f>
        <v>2</v>
      </c>
      <c r="D2287" s="135"/>
      <c r="E2287" s="67" t="s">
        <v>2447</v>
      </c>
      <c r="F2287" s="66" t="s">
        <v>14655</v>
      </c>
      <c r="G2287" s="45"/>
      <c r="H2287" s="45"/>
      <c r="I2287" s="45"/>
      <c r="J2287" s="45"/>
    </row>
    <row r="2288" spans="1:10" ht="14.1" customHeight="1" thickBot="1" x14ac:dyDescent="0.25">
      <c r="A2288" s="135"/>
      <c r="B2288" s="67" t="s">
        <v>13122</v>
      </c>
      <c r="C2288" s="76">
        <v>44357</v>
      </c>
      <c r="D2288" s="135"/>
      <c r="E2288" s="67" t="s">
        <v>3119</v>
      </c>
      <c r="F2288" s="66" t="s">
        <v>4694</v>
      </c>
      <c r="G2288" s="45"/>
      <c r="H2288" s="45"/>
      <c r="I2288" s="45"/>
      <c r="J2288" s="45"/>
    </row>
    <row r="2289" spans="1:10" ht="14.1" customHeight="1" thickBot="1" x14ac:dyDescent="0.25">
      <c r="A2289" s="135"/>
      <c r="B2289" s="67" t="s">
        <v>1810</v>
      </c>
      <c r="C2289" s="125">
        <f>IF(C2288="","",IF(AND(MONTH(C2288)&gt;=1,MONTH(C2288)&lt;=3),1,IF(AND(MONTH(C2288)&gt;=4,MONTH(C2288)&lt;=6),2,IF(AND(MONTH(C2288)&gt;=7,MONTH(C2288)&lt;=9),3,4))))</f>
        <v>2</v>
      </c>
      <c r="D2289" s="135"/>
      <c r="E2289" s="67" t="s">
        <v>13380</v>
      </c>
      <c r="F2289" s="66" t="s">
        <v>4694</v>
      </c>
      <c r="G2289" s="45"/>
      <c r="H2289" s="45"/>
      <c r="I2289" s="45"/>
      <c r="J2289" s="45"/>
    </row>
    <row r="2290" spans="1:10" ht="14.1" customHeight="1" thickBot="1" x14ac:dyDescent="0.25">
      <c r="A2290" s="45"/>
      <c r="B2290" s="45"/>
      <c r="C2290" s="45"/>
      <c r="D2290" s="45"/>
      <c r="E2290" s="45"/>
      <c r="F2290" s="45"/>
      <c r="G2290" s="45"/>
      <c r="H2290" s="45"/>
      <c r="I2290" s="45"/>
      <c r="J2290" s="45"/>
    </row>
    <row r="2291" spans="1:10" ht="14.1" customHeight="1" thickBot="1" x14ac:dyDescent="0.25">
      <c r="A2291" s="72" t="s">
        <v>15959</v>
      </c>
      <c r="B2291" s="72" t="s">
        <v>16379</v>
      </c>
      <c r="C2291" s="72" t="s">
        <v>15863</v>
      </c>
      <c r="D2291" s="72" t="s">
        <v>15467</v>
      </c>
      <c r="E2291" s="72" t="s">
        <v>7036</v>
      </c>
      <c r="F2291" s="72" t="s">
        <v>15496</v>
      </c>
      <c r="G2291" s="45"/>
      <c r="H2291" s="45"/>
      <c r="I2291" s="45"/>
      <c r="J2291" s="45"/>
    </row>
    <row r="2292" spans="1:10" ht="13.5" customHeight="1" x14ac:dyDescent="0.2">
      <c r="A2292" s="97">
        <v>26111602</v>
      </c>
      <c r="B2292" s="69" t="str">
        <f ca="1">IFERROR(INDEX(UNSPSCDes,MATCH(INDIRECT(ADDRESS(ROW(),COLUMN()-1,4)),UNSPSCCode,0)),"")</f>
        <v>Generadores hidroeléctricos</v>
      </c>
      <c r="C2292" s="81" t="s">
        <v>1471</v>
      </c>
      <c r="D2292" s="81">
        <v>1</v>
      </c>
      <c r="E2292" s="71">
        <v>510378</v>
      </c>
      <c r="F2292" s="70">
        <f ca="1">INDIRECT(ADDRESS(ROW(),COLUMN()-2,4))*INDIRECT(ADDRESS(ROW(),COLUMN()-1,4))</f>
        <v>510378</v>
      </c>
      <c r="G2292" s="45"/>
      <c r="H2292" s="45"/>
      <c r="I2292" s="45"/>
      <c r="J2292" s="45"/>
    </row>
    <row r="2293" spans="1:10" ht="14.1" customHeight="1" x14ac:dyDescent="0.2">
      <c r="A2293" s="45"/>
      <c r="B2293" s="45"/>
      <c r="C2293" s="45"/>
      <c r="D2293" s="45"/>
      <c r="E2293" s="73" t="s">
        <v>12725</v>
      </c>
      <c r="F2293" s="74">
        <f ca="1">SUM(Table347[MONTO TOTAL ESTIMADO])</f>
        <v>510378</v>
      </c>
      <c r="G2293" s="45"/>
      <c r="H2293" s="45" t="str">
        <f>C2285</f>
        <v>Bienes</v>
      </c>
      <c r="I2293" s="45" t="str">
        <f>E2285</f>
        <v>No</v>
      </c>
      <c r="J2293" s="45" t="str">
        <f>D2285</f>
        <v>Compras Menores</v>
      </c>
    </row>
    <row r="2294" spans="1:10" ht="14.1" customHeight="1" thickBot="1" x14ac:dyDescent="0.25">
      <c r="A2294" s="102"/>
      <c r="B2294" s="102"/>
      <c r="C2294" s="102"/>
      <c r="D2294" s="102"/>
      <c r="E2294" s="102"/>
      <c r="F2294" s="102"/>
      <c r="G2294" s="45"/>
      <c r="H2294" s="45"/>
      <c r="I2294" s="45"/>
      <c r="J2294" s="45"/>
    </row>
    <row r="2295" spans="1:10" ht="33.75" customHeight="1" thickBot="1" x14ac:dyDescent="0.25">
      <c r="A2295" s="64" t="s">
        <v>16619</v>
      </c>
      <c r="B2295" s="64" t="s">
        <v>165</v>
      </c>
      <c r="C2295" s="64" t="s">
        <v>11894</v>
      </c>
      <c r="D2295" s="64" t="s">
        <v>14584</v>
      </c>
      <c r="E2295" s="64" t="s">
        <v>11111</v>
      </c>
      <c r="F2295" s="64" t="s">
        <v>11244</v>
      </c>
      <c r="G2295" s="45"/>
      <c r="H2295" s="45"/>
      <c r="I2295" s="45"/>
      <c r="J2295" s="45"/>
    </row>
    <row r="2296" spans="1:10" ht="14.1" customHeight="1" thickBot="1" x14ac:dyDescent="0.25">
      <c r="A2296" s="66" t="s">
        <v>19183</v>
      </c>
      <c r="B2296" s="66" t="s">
        <v>19162</v>
      </c>
      <c r="C2296" s="66" t="s">
        <v>18049</v>
      </c>
      <c r="D2296" s="66" t="s">
        <v>17732</v>
      </c>
      <c r="E2296" s="66" t="s">
        <v>18105</v>
      </c>
      <c r="F2296" s="66"/>
      <c r="G2296" s="45"/>
      <c r="H2296" s="45"/>
      <c r="I2296" s="45"/>
      <c r="J2296" s="45"/>
    </row>
    <row r="2297" spans="1:10" ht="14.1" customHeight="1" thickBot="1" x14ac:dyDescent="0.25">
      <c r="A2297" s="134" t="s">
        <v>15034</v>
      </c>
      <c r="B2297" s="67" t="s">
        <v>8646</v>
      </c>
      <c r="C2297" s="76">
        <v>44204</v>
      </c>
      <c r="D2297" s="134" t="s">
        <v>9515</v>
      </c>
      <c r="E2297" s="67" t="s">
        <v>13278</v>
      </c>
      <c r="F2297" s="66" t="s">
        <v>3126</v>
      </c>
      <c r="G2297" s="45"/>
      <c r="H2297" s="45"/>
      <c r="I2297" s="45"/>
      <c r="J2297" s="45"/>
    </row>
    <row r="2298" spans="1:10" ht="14.1" customHeight="1" thickBot="1" x14ac:dyDescent="0.25">
      <c r="A2298" s="135"/>
      <c r="B2298" s="67" t="s">
        <v>1810</v>
      </c>
      <c r="C2298" s="125">
        <f>IF(C2297="","",IF(AND(MONTH(C2297)&gt;=1,MONTH(C2297)&lt;=3),1,IF(AND(MONTH(C2297)&gt;=4,MONTH(C2297)&lt;=6),2,IF(AND(MONTH(C2297)&gt;=7,MONTH(C2297)&lt;=9),3,4))))</f>
        <v>1</v>
      </c>
      <c r="D2298" s="135"/>
      <c r="E2298" s="67" t="s">
        <v>2447</v>
      </c>
      <c r="F2298" s="66" t="s">
        <v>14655</v>
      </c>
      <c r="G2298" s="45"/>
      <c r="H2298" s="45"/>
      <c r="I2298" s="45"/>
      <c r="J2298" s="45"/>
    </row>
    <row r="2299" spans="1:10" ht="14.1" customHeight="1" thickBot="1" x14ac:dyDescent="0.25">
      <c r="A2299" s="135"/>
      <c r="B2299" s="67" t="s">
        <v>13122</v>
      </c>
      <c r="C2299" s="76">
        <v>44206</v>
      </c>
      <c r="D2299" s="135"/>
      <c r="E2299" s="67" t="s">
        <v>3119</v>
      </c>
      <c r="F2299" s="66" t="s">
        <v>4694</v>
      </c>
      <c r="G2299" s="45"/>
      <c r="H2299" s="45"/>
      <c r="I2299" s="45"/>
      <c r="J2299" s="45"/>
    </row>
    <row r="2300" spans="1:10" ht="14.1" customHeight="1" thickBot="1" x14ac:dyDescent="0.25">
      <c r="A2300" s="135"/>
      <c r="B2300" s="67" t="s">
        <v>1810</v>
      </c>
      <c r="C2300" s="125">
        <f>IF(C2299="","",IF(AND(MONTH(C2299)&gt;=1,MONTH(C2299)&lt;=3),1,IF(AND(MONTH(C2299)&gt;=4,MONTH(C2299)&lt;=6),2,IF(AND(MONTH(C2299)&gt;=7,MONTH(C2299)&lt;=9),3,4))))</f>
        <v>1</v>
      </c>
      <c r="D2300" s="135"/>
      <c r="E2300" s="67" t="s">
        <v>13380</v>
      </c>
      <c r="F2300" s="66" t="s">
        <v>4694</v>
      </c>
      <c r="G2300" s="45"/>
      <c r="H2300" s="45"/>
      <c r="I2300" s="45"/>
      <c r="J2300" s="45"/>
    </row>
    <row r="2301" spans="1:10" ht="14.1" customHeight="1" thickBot="1" x14ac:dyDescent="0.25">
      <c r="A2301" s="45"/>
      <c r="B2301" s="45"/>
      <c r="C2301" s="45"/>
      <c r="D2301" s="45"/>
      <c r="E2301" s="45"/>
      <c r="F2301" s="45"/>
      <c r="G2301" s="45"/>
      <c r="H2301" s="45"/>
      <c r="I2301" s="45"/>
      <c r="J2301" s="45"/>
    </row>
    <row r="2302" spans="1:10" ht="14.1" customHeight="1" thickBot="1" x14ac:dyDescent="0.25">
      <c r="A2302" s="72" t="s">
        <v>15959</v>
      </c>
      <c r="B2302" s="72" t="s">
        <v>16379</v>
      </c>
      <c r="C2302" s="72" t="s">
        <v>15863</v>
      </c>
      <c r="D2302" s="72" t="s">
        <v>15467</v>
      </c>
      <c r="E2302" s="72" t="s">
        <v>7036</v>
      </c>
      <c r="F2302" s="72" t="s">
        <v>15496</v>
      </c>
      <c r="G2302" s="45"/>
      <c r="H2302" s="45"/>
      <c r="I2302" s="45"/>
      <c r="J2302" s="45"/>
    </row>
    <row r="2303" spans="1:10" ht="13.5" customHeight="1" x14ac:dyDescent="0.2">
      <c r="A2303" s="97">
        <v>44101501</v>
      </c>
      <c r="B2303" s="69" t="str">
        <f ca="1">IFERROR(INDEX(UNSPSCDes,MATCH(INDIRECT(ADDRESS(ROW(),COLUMN()-1,4)),UNSPSCCode,0)),"")</f>
        <v>Fotocopiadoras</v>
      </c>
      <c r="C2303" s="81" t="s">
        <v>1471</v>
      </c>
      <c r="D2303" s="81">
        <v>1</v>
      </c>
      <c r="E2303" s="71">
        <v>213000</v>
      </c>
      <c r="F2303" s="70">
        <f ca="1">INDIRECT(ADDRESS(ROW(),COLUMN()-2,4))*INDIRECT(ADDRESS(ROW(),COLUMN()-1,4))</f>
        <v>213000</v>
      </c>
      <c r="G2303" s="45"/>
      <c r="H2303" s="45"/>
      <c r="I2303" s="45"/>
      <c r="J2303" s="45"/>
    </row>
    <row r="2304" spans="1:10" ht="14.1" customHeight="1" x14ac:dyDescent="0.2">
      <c r="A2304" s="45"/>
      <c r="B2304" s="45"/>
      <c r="C2304" s="45"/>
      <c r="D2304" s="45"/>
      <c r="E2304" s="73" t="s">
        <v>12725</v>
      </c>
      <c r="F2304" s="74">
        <f ca="1">SUM(Table3100[MONTO TOTAL ESTIMADO])</f>
        <v>213000</v>
      </c>
      <c r="G2304" s="45"/>
      <c r="H2304" s="45" t="str">
        <f>C2296</f>
        <v>Bienes</v>
      </c>
      <c r="I2304" s="45" t="str">
        <f>E2296</f>
        <v>No</v>
      </c>
      <c r="J2304" s="45" t="str">
        <f>D2296</f>
        <v>Compras Menores</v>
      </c>
    </row>
    <row r="2305" spans="1:10" ht="14.1" customHeight="1" thickBot="1" x14ac:dyDescent="0.25">
      <c r="A2305" s="102"/>
      <c r="B2305" s="102"/>
      <c r="C2305" s="102"/>
      <c r="D2305" s="102"/>
      <c r="E2305" s="102"/>
      <c r="F2305" s="102"/>
      <c r="G2305" s="45"/>
      <c r="H2305" s="45"/>
      <c r="I2305" s="45"/>
      <c r="J2305" s="45"/>
    </row>
    <row r="2306" spans="1:10" ht="33.75" customHeight="1" thickBot="1" x14ac:dyDescent="0.25">
      <c r="A2306" s="64" t="s">
        <v>16619</v>
      </c>
      <c r="B2306" s="64" t="s">
        <v>165</v>
      </c>
      <c r="C2306" s="64" t="s">
        <v>11894</v>
      </c>
      <c r="D2306" s="64" t="s">
        <v>14584</v>
      </c>
      <c r="E2306" s="64" t="s">
        <v>11111</v>
      </c>
      <c r="F2306" s="64" t="s">
        <v>11244</v>
      </c>
      <c r="G2306" s="45"/>
      <c r="H2306" s="45"/>
      <c r="I2306" s="45"/>
      <c r="J2306" s="45"/>
    </row>
    <row r="2307" spans="1:10" ht="14.1" customHeight="1" thickBot="1" x14ac:dyDescent="0.25">
      <c r="A2307" s="66" t="s">
        <v>3794</v>
      </c>
      <c r="B2307" s="66" t="s">
        <v>19164</v>
      </c>
      <c r="C2307" s="66" t="s">
        <v>18049</v>
      </c>
      <c r="D2307" s="66" t="s">
        <v>17732</v>
      </c>
      <c r="E2307" s="66" t="s">
        <v>18105</v>
      </c>
      <c r="F2307" s="66"/>
      <c r="G2307" s="45"/>
      <c r="H2307" s="45"/>
      <c r="I2307" s="45"/>
      <c r="J2307" s="45"/>
    </row>
    <row r="2308" spans="1:10" ht="14.1" customHeight="1" thickBot="1" x14ac:dyDescent="0.25">
      <c r="A2308" s="134" t="s">
        <v>15034</v>
      </c>
      <c r="B2308" s="67" t="s">
        <v>8646</v>
      </c>
      <c r="C2308" s="76">
        <v>44359</v>
      </c>
      <c r="D2308" s="134" t="s">
        <v>9515</v>
      </c>
      <c r="E2308" s="67" t="s">
        <v>13278</v>
      </c>
      <c r="F2308" s="66" t="s">
        <v>3126</v>
      </c>
      <c r="G2308" s="45"/>
      <c r="H2308" s="45"/>
      <c r="I2308" s="45"/>
      <c r="J2308" s="45"/>
    </row>
    <row r="2309" spans="1:10" ht="14.1" customHeight="1" thickBot="1" x14ac:dyDescent="0.25">
      <c r="A2309" s="135"/>
      <c r="B2309" s="67" t="s">
        <v>1810</v>
      </c>
      <c r="C2309" s="125">
        <f>IF(C2308="","",IF(AND(MONTH(C2308)&gt;=1,MONTH(C2308)&lt;=3),1,IF(AND(MONTH(C2308)&gt;=4,MONTH(C2308)&lt;=6),2,IF(AND(MONTH(C2308)&gt;=7,MONTH(C2308)&lt;=9),3,4))))</f>
        <v>2</v>
      </c>
      <c r="D2309" s="135"/>
      <c r="E2309" s="67" t="s">
        <v>2447</v>
      </c>
      <c r="F2309" s="66" t="s">
        <v>14655</v>
      </c>
      <c r="G2309" s="45"/>
      <c r="H2309" s="45"/>
      <c r="I2309" s="45"/>
      <c r="J2309" s="45"/>
    </row>
    <row r="2310" spans="1:10" ht="14.1" customHeight="1" thickBot="1" x14ac:dyDescent="0.25">
      <c r="A2310" s="135"/>
      <c r="B2310" s="67" t="s">
        <v>13122</v>
      </c>
      <c r="C2310" s="76">
        <v>44362</v>
      </c>
      <c r="D2310" s="135"/>
      <c r="E2310" s="67" t="s">
        <v>3119</v>
      </c>
      <c r="F2310" s="66" t="s">
        <v>4694</v>
      </c>
      <c r="G2310" s="45"/>
      <c r="H2310" s="45"/>
      <c r="I2310" s="45"/>
      <c r="J2310" s="45"/>
    </row>
    <row r="2311" spans="1:10" ht="14.1" customHeight="1" thickBot="1" x14ac:dyDescent="0.25">
      <c r="A2311" s="135"/>
      <c r="B2311" s="67" t="s">
        <v>1810</v>
      </c>
      <c r="C2311" s="125">
        <f>IF(C2310="","",IF(AND(MONTH(C2310)&gt;=1,MONTH(C2310)&lt;=3),1,IF(AND(MONTH(C2310)&gt;=4,MONTH(C2310)&lt;=6),2,IF(AND(MONTH(C2310)&gt;=7,MONTH(C2310)&lt;=9),3,4))))</f>
        <v>2</v>
      </c>
      <c r="D2311" s="135"/>
      <c r="E2311" s="67" t="s">
        <v>13380</v>
      </c>
      <c r="F2311" s="66" t="s">
        <v>4694</v>
      </c>
      <c r="G2311" s="45"/>
      <c r="H2311" s="45"/>
      <c r="I2311" s="45"/>
      <c r="J2311" s="45"/>
    </row>
    <row r="2312" spans="1:10" ht="14.1" customHeight="1" thickBot="1" x14ac:dyDescent="0.25">
      <c r="A2312" s="45"/>
      <c r="B2312" s="45"/>
      <c r="C2312" s="45"/>
      <c r="D2312" s="45"/>
      <c r="E2312" s="45"/>
      <c r="F2312" s="45"/>
      <c r="G2312" s="45"/>
      <c r="H2312" s="45"/>
      <c r="I2312" s="45"/>
      <c r="J2312" s="45"/>
    </row>
    <row r="2313" spans="1:10" ht="14.1" customHeight="1" thickBot="1" x14ac:dyDescent="0.25">
      <c r="A2313" s="72" t="s">
        <v>15959</v>
      </c>
      <c r="B2313" s="72" t="s">
        <v>16379</v>
      </c>
      <c r="C2313" s="72" t="s">
        <v>15863</v>
      </c>
      <c r="D2313" s="72" t="s">
        <v>15467</v>
      </c>
      <c r="E2313" s="72" t="s">
        <v>7036</v>
      </c>
      <c r="F2313" s="72" t="s">
        <v>15496</v>
      </c>
      <c r="G2313" s="45"/>
      <c r="H2313" s="45"/>
      <c r="I2313" s="45"/>
      <c r="J2313" s="45"/>
    </row>
    <row r="2314" spans="1:10" ht="27" customHeight="1" x14ac:dyDescent="0.2">
      <c r="A2314" s="97">
        <v>71121107</v>
      </c>
      <c r="B2314" s="69" t="str">
        <f ca="1">IFERROR(INDEX(UNSPSCDes,MATCH(INDIRECT(ADDRESS(ROW(),COLUMN()-1,4)),UNSPSCCode,0)),"")</f>
        <v>Servicios de transporte de inflables  mediante tubería flexible contínua</v>
      </c>
      <c r="C2314" s="81" t="s">
        <v>1471</v>
      </c>
      <c r="D2314" s="81">
        <v>2</v>
      </c>
      <c r="E2314" s="71">
        <v>45500</v>
      </c>
      <c r="F2314" s="70">
        <f ca="1">INDIRECT(ADDRESS(ROW(),COLUMN()-2,4))*INDIRECT(ADDRESS(ROW(),COLUMN()-1,4))</f>
        <v>91000</v>
      </c>
      <c r="G2314" s="45"/>
      <c r="H2314" s="45"/>
      <c r="I2314" s="45"/>
      <c r="J2314" s="45"/>
    </row>
    <row r="2315" spans="1:10" ht="14.1" customHeight="1" x14ac:dyDescent="0.2">
      <c r="A2315" s="45"/>
      <c r="B2315" s="45"/>
      <c r="C2315" s="45"/>
      <c r="D2315" s="45"/>
      <c r="E2315" s="73" t="s">
        <v>12725</v>
      </c>
      <c r="F2315" s="74">
        <f ca="1">SUM(Table3133[MONTO TOTAL ESTIMADO])</f>
        <v>91000</v>
      </c>
      <c r="G2315" s="45"/>
      <c r="H2315" s="45" t="str">
        <f>C2307</f>
        <v>Bienes</v>
      </c>
      <c r="I2315" s="45" t="str">
        <f>E2307</f>
        <v>No</v>
      </c>
      <c r="J2315" s="45" t="str">
        <f>D2307</f>
        <v>Compras Menores</v>
      </c>
    </row>
    <row r="2316" spans="1:10" ht="14.1" customHeight="1" thickBot="1" x14ac:dyDescent="0.25">
      <c r="A2316" s="102"/>
      <c r="B2316" s="102"/>
      <c r="C2316" s="102"/>
      <c r="D2316" s="102"/>
      <c r="E2316" s="102"/>
      <c r="F2316" s="102"/>
      <c r="G2316" s="45"/>
      <c r="H2316" s="45"/>
      <c r="I2316" s="45"/>
      <c r="J2316" s="45"/>
    </row>
    <row r="2317" spans="1:10" ht="33.75" customHeight="1" thickBot="1" x14ac:dyDescent="0.25">
      <c r="A2317" s="64" t="s">
        <v>16619</v>
      </c>
      <c r="B2317" s="64" t="s">
        <v>165</v>
      </c>
      <c r="C2317" s="64" t="s">
        <v>11894</v>
      </c>
      <c r="D2317" s="64" t="s">
        <v>14584</v>
      </c>
      <c r="E2317" s="64" t="s">
        <v>11111</v>
      </c>
      <c r="F2317" s="64" t="s">
        <v>11244</v>
      </c>
      <c r="G2317" s="45"/>
      <c r="H2317" s="45"/>
      <c r="I2317" s="45"/>
      <c r="J2317" s="45"/>
    </row>
    <row r="2318" spans="1:10" ht="14.1" customHeight="1" thickBot="1" x14ac:dyDescent="0.25">
      <c r="A2318" s="66" t="s">
        <v>19184</v>
      </c>
      <c r="B2318" s="66" t="s">
        <v>19163</v>
      </c>
      <c r="C2318" s="66" t="s">
        <v>18049</v>
      </c>
      <c r="D2318" s="66" t="s">
        <v>1899</v>
      </c>
      <c r="E2318" s="66" t="s">
        <v>18105</v>
      </c>
      <c r="F2318" s="66"/>
      <c r="G2318" s="45"/>
      <c r="H2318" s="45"/>
      <c r="I2318" s="45"/>
      <c r="J2318" s="45"/>
    </row>
    <row r="2319" spans="1:10" ht="14.1" customHeight="1" thickBot="1" x14ac:dyDescent="0.25">
      <c r="A2319" s="134" t="s">
        <v>15034</v>
      </c>
      <c r="B2319" s="67" t="s">
        <v>8646</v>
      </c>
      <c r="C2319" s="76">
        <v>44305</v>
      </c>
      <c r="D2319" s="134" t="s">
        <v>9515</v>
      </c>
      <c r="E2319" s="67" t="s">
        <v>13278</v>
      </c>
      <c r="F2319" s="66" t="s">
        <v>3126</v>
      </c>
      <c r="G2319" s="45"/>
      <c r="H2319" s="45"/>
      <c r="I2319" s="45"/>
      <c r="J2319" s="45"/>
    </row>
    <row r="2320" spans="1:10" ht="14.1" customHeight="1" thickBot="1" x14ac:dyDescent="0.25">
      <c r="A2320" s="135"/>
      <c r="B2320" s="67" t="s">
        <v>1810</v>
      </c>
      <c r="C2320" s="125">
        <f>IF(C2319="","",IF(AND(MONTH(C2319)&gt;=1,MONTH(C2319)&lt;=3),1,IF(AND(MONTH(C2319)&gt;=4,MONTH(C2319)&lt;=6),2,IF(AND(MONTH(C2319)&gt;=7,MONTH(C2319)&lt;=9),3,4))))</f>
        <v>2</v>
      </c>
      <c r="D2320" s="135"/>
      <c r="E2320" s="67" t="s">
        <v>2447</v>
      </c>
      <c r="F2320" s="66" t="s">
        <v>14655</v>
      </c>
      <c r="G2320" s="45"/>
      <c r="H2320" s="45"/>
      <c r="I2320" s="45"/>
      <c r="J2320" s="45"/>
    </row>
    <row r="2321" spans="1:10" ht="14.1" customHeight="1" thickBot="1" x14ac:dyDescent="0.25">
      <c r="A2321" s="135"/>
      <c r="B2321" s="67" t="s">
        <v>13122</v>
      </c>
      <c r="C2321" s="76">
        <v>44307</v>
      </c>
      <c r="D2321" s="135"/>
      <c r="E2321" s="67" t="s">
        <v>3119</v>
      </c>
      <c r="F2321" s="66" t="s">
        <v>4694</v>
      </c>
      <c r="G2321" s="45"/>
      <c r="H2321" s="45"/>
      <c r="I2321" s="45"/>
      <c r="J2321" s="45"/>
    </row>
    <row r="2322" spans="1:10" ht="14.1" customHeight="1" thickBot="1" x14ac:dyDescent="0.25">
      <c r="A2322" s="135"/>
      <c r="B2322" s="67" t="s">
        <v>1810</v>
      </c>
      <c r="C2322" s="125">
        <f>IF(C2321="","",IF(AND(MONTH(C2321)&gt;=1,MONTH(C2321)&lt;=3),1,IF(AND(MONTH(C2321)&gt;=4,MONTH(C2321)&lt;=6),2,IF(AND(MONTH(C2321)&gt;=7,MONTH(C2321)&lt;=9),3,4))))</f>
        <v>2</v>
      </c>
      <c r="D2322" s="135"/>
      <c r="E2322" s="67" t="s">
        <v>13380</v>
      </c>
      <c r="F2322" s="66" t="s">
        <v>4694</v>
      </c>
      <c r="G2322" s="45"/>
      <c r="H2322" s="45"/>
      <c r="I2322" s="45"/>
      <c r="J2322" s="45"/>
    </row>
    <row r="2323" spans="1:10" ht="14.1" customHeight="1" thickBot="1" x14ac:dyDescent="0.25">
      <c r="A2323" s="45"/>
      <c r="B2323" s="45"/>
      <c r="C2323" s="45"/>
      <c r="D2323" s="45"/>
      <c r="E2323" s="45"/>
      <c r="F2323" s="45"/>
      <c r="G2323" s="45"/>
      <c r="H2323" s="45"/>
      <c r="I2323" s="45"/>
      <c r="J2323" s="45"/>
    </row>
    <row r="2324" spans="1:10" ht="14.1" customHeight="1" thickBot="1" x14ac:dyDescent="0.25">
      <c r="A2324" s="72" t="s">
        <v>15959</v>
      </c>
      <c r="B2324" s="72" t="s">
        <v>16379</v>
      </c>
      <c r="C2324" s="72" t="s">
        <v>15863</v>
      </c>
      <c r="D2324" s="72" t="s">
        <v>15467</v>
      </c>
      <c r="E2324" s="72" t="s">
        <v>7036</v>
      </c>
      <c r="F2324" s="72" t="s">
        <v>15496</v>
      </c>
      <c r="G2324" s="45"/>
      <c r="H2324" s="45"/>
      <c r="I2324" s="45"/>
      <c r="J2324" s="45"/>
    </row>
    <row r="2325" spans="1:10" ht="13.5" customHeight="1" x14ac:dyDescent="0.2">
      <c r="A2325" s="97">
        <v>53131616</v>
      </c>
      <c r="B2325" s="69" t="str">
        <f t="shared" ref="B2325:B2335" ca="1" si="57">IFERROR(INDEX(UNSPSCDes,MATCH(INDIRECT(ADDRESS(ROW(),COLUMN()-1,4)),UNSPSCCode,0)),"")</f>
        <v>Cremas o lociones para farmacéuticas</v>
      </c>
      <c r="C2325" s="81" t="s">
        <v>1471</v>
      </c>
      <c r="D2325" s="81">
        <v>200</v>
      </c>
      <c r="E2325" s="71">
        <v>1200</v>
      </c>
      <c r="F2325" s="70">
        <f t="shared" ref="F2325:F2334" ca="1" si="58">INDIRECT(ADDRESS(ROW(),COLUMN()-2,4))*INDIRECT(ADDRESS(ROW(),COLUMN()-1,4))</f>
        <v>240000</v>
      </c>
      <c r="G2325" s="45"/>
      <c r="H2325" s="45"/>
      <c r="I2325" s="45"/>
      <c r="J2325" s="45"/>
    </row>
    <row r="2326" spans="1:10" ht="13.5" customHeight="1" x14ac:dyDescent="0.2">
      <c r="A2326" s="97">
        <v>53131617</v>
      </c>
      <c r="B2326" s="69" t="str">
        <f t="shared" ca="1" si="57"/>
        <v>Implementos para la manicure</v>
      </c>
      <c r="C2326" s="81" t="s">
        <v>1471</v>
      </c>
      <c r="D2326" s="81">
        <v>200</v>
      </c>
      <c r="E2326" s="71">
        <v>2500</v>
      </c>
      <c r="F2326" s="70">
        <f t="shared" ca="1" si="58"/>
        <v>500000</v>
      </c>
      <c r="G2326" s="45"/>
      <c r="H2326" s="45"/>
      <c r="I2326" s="45"/>
      <c r="J2326" s="45"/>
    </row>
    <row r="2327" spans="1:10" ht="13.5" customHeight="1" x14ac:dyDescent="0.2">
      <c r="A2327" s="97">
        <v>53131618</v>
      </c>
      <c r="B2327" s="69" t="str">
        <f t="shared" ca="1" si="57"/>
        <v>Implementos para la pedicura</v>
      </c>
      <c r="C2327" s="81" t="s">
        <v>1471</v>
      </c>
      <c r="D2327" s="81">
        <v>200</v>
      </c>
      <c r="E2327" s="71">
        <v>2500</v>
      </c>
      <c r="F2327" s="70">
        <f t="shared" ca="1" si="58"/>
        <v>500000</v>
      </c>
      <c r="G2327" s="45"/>
      <c r="H2327" s="45"/>
      <c r="I2327" s="45"/>
      <c r="J2327" s="45"/>
    </row>
    <row r="2328" spans="1:10" ht="13.5" customHeight="1" x14ac:dyDescent="0.2">
      <c r="A2328" s="97">
        <v>53131619</v>
      </c>
      <c r="B2328" s="69" t="str">
        <f t="shared" ca="1" si="57"/>
        <v>Cosméticos</v>
      </c>
      <c r="C2328" s="81" t="s">
        <v>1471</v>
      </c>
      <c r="D2328" s="81">
        <v>100</v>
      </c>
      <c r="E2328" s="71">
        <v>1500</v>
      </c>
      <c r="F2328" s="70">
        <f t="shared" ca="1" si="58"/>
        <v>150000</v>
      </c>
      <c r="G2328" s="45"/>
      <c r="H2328" s="45"/>
      <c r="I2328" s="45"/>
      <c r="J2328" s="45"/>
    </row>
    <row r="2329" spans="1:10" ht="13.5" customHeight="1" x14ac:dyDescent="0.2">
      <c r="A2329" s="62">
        <v>53131620</v>
      </c>
      <c r="B2329" s="69" t="str">
        <f t="shared" ca="1" si="57"/>
        <v>Perfumes o colonias o fragancias</v>
      </c>
      <c r="C2329" s="81" t="s">
        <v>1471</v>
      </c>
      <c r="D2329" s="81">
        <v>100</v>
      </c>
      <c r="E2329" s="71">
        <v>3500</v>
      </c>
      <c r="F2329" s="70">
        <f t="shared" ca="1" si="58"/>
        <v>350000</v>
      </c>
      <c r="G2329" s="45"/>
      <c r="H2329" s="45"/>
      <c r="I2329" s="45"/>
      <c r="J2329" s="45"/>
    </row>
    <row r="2330" spans="1:10" ht="13.5" customHeight="1" x14ac:dyDescent="0.2">
      <c r="A2330" s="62">
        <v>53131621</v>
      </c>
      <c r="B2330" s="69" t="str">
        <f t="shared" ca="1" si="57"/>
        <v>Corta uñas</v>
      </c>
      <c r="C2330" s="81" t="s">
        <v>1471</v>
      </c>
      <c r="D2330" s="81">
        <v>150</v>
      </c>
      <c r="E2330" s="71">
        <v>125</v>
      </c>
      <c r="F2330" s="70">
        <f t="shared" ca="1" si="58"/>
        <v>18750</v>
      </c>
      <c r="G2330" s="45"/>
      <c r="H2330" s="45"/>
      <c r="I2330" s="45"/>
      <c r="J2330" s="45"/>
    </row>
    <row r="2331" spans="1:10" ht="13.5" customHeight="1" x14ac:dyDescent="0.2">
      <c r="A2331" s="62">
        <v>53131621</v>
      </c>
      <c r="B2331" s="69" t="str">
        <f t="shared" ca="1" si="57"/>
        <v>Corta uñas</v>
      </c>
      <c r="C2331" s="81" t="s">
        <v>1471</v>
      </c>
      <c r="D2331" s="81">
        <v>150</v>
      </c>
      <c r="E2331" s="71">
        <v>125</v>
      </c>
      <c r="F2331" s="70">
        <f t="shared" ca="1" si="58"/>
        <v>18750</v>
      </c>
      <c r="G2331" s="45"/>
      <c r="H2331" s="45"/>
      <c r="I2331" s="45"/>
      <c r="J2331" s="45"/>
    </row>
    <row r="2332" spans="1:10" ht="13.5" customHeight="1" x14ac:dyDescent="0.2">
      <c r="A2332" s="62">
        <v>53131623</v>
      </c>
      <c r="B2332" s="69" t="str">
        <f t="shared" ca="1" si="57"/>
        <v>Productos depilatorios o para remover vello</v>
      </c>
      <c r="C2332" s="81" t="s">
        <v>1471</v>
      </c>
      <c r="D2332" s="81">
        <v>100</v>
      </c>
      <c r="E2332" s="71">
        <v>250</v>
      </c>
      <c r="F2332" s="70">
        <f t="shared" ca="1" si="58"/>
        <v>25000</v>
      </c>
      <c r="G2332" s="45"/>
      <c r="H2332" s="45"/>
      <c r="I2332" s="45"/>
      <c r="J2332" s="45"/>
    </row>
    <row r="2333" spans="1:10" ht="13.5" customHeight="1" x14ac:dyDescent="0.2">
      <c r="A2333" s="62">
        <v>53131624</v>
      </c>
      <c r="B2333" s="69" t="str">
        <f t="shared" ca="1" si="57"/>
        <v>Paños limpiadores desechables</v>
      </c>
      <c r="C2333" s="81" t="s">
        <v>1471</v>
      </c>
      <c r="D2333" s="81">
        <v>100</v>
      </c>
      <c r="E2333" s="71">
        <v>350</v>
      </c>
      <c r="F2333" s="70">
        <f t="shared" ca="1" si="58"/>
        <v>35000</v>
      </c>
      <c r="G2333" s="45"/>
      <c r="H2333" s="45"/>
      <c r="I2333" s="45"/>
      <c r="J2333" s="45"/>
    </row>
    <row r="2334" spans="1:10" ht="14.1" customHeight="1" x14ac:dyDescent="0.2">
      <c r="A2334" s="62">
        <v>53131625</v>
      </c>
      <c r="B2334" s="81" t="str">
        <f t="shared" ca="1" si="57"/>
        <v>Redecillas para el cabello o la barba</v>
      </c>
      <c r="C2334" s="81" t="s">
        <v>1471</v>
      </c>
      <c r="D2334" s="81">
        <v>100</v>
      </c>
      <c r="E2334" s="71">
        <v>150</v>
      </c>
      <c r="F2334" s="70">
        <f t="shared" ca="1" si="58"/>
        <v>15000</v>
      </c>
      <c r="G2334" s="45"/>
      <c r="H2334" s="45" t="str">
        <f>C2318</f>
        <v>Bienes</v>
      </c>
      <c r="I2334" s="45" t="str">
        <f>E2318</f>
        <v>No</v>
      </c>
      <c r="J2334" s="45" t="str">
        <f>D2318</f>
        <v>Comparacion de Precios</v>
      </c>
    </row>
    <row r="2335" spans="1:10" ht="14.1" customHeight="1" x14ac:dyDescent="0.2">
      <c r="A2335" s="62">
        <v>53131626</v>
      </c>
      <c r="B2335" s="81" t="str">
        <f t="shared" ca="1" si="57"/>
        <v>Desinfectante de manos</v>
      </c>
      <c r="C2335" s="81" t="s">
        <v>1471</v>
      </c>
      <c r="D2335" s="81">
        <v>100</v>
      </c>
      <c r="E2335" s="81">
        <v>1200</v>
      </c>
      <c r="F2335" s="81"/>
      <c r="G2335" s="45"/>
      <c r="H2335" s="45"/>
      <c r="I2335" s="45"/>
      <c r="J2335" s="45"/>
    </row>
    <row r="2336" spans="1:10" ht="14.1" customHeight="1" thickBot="1" x14ac:dyDescent="0.25">
      <c r="A2336" s="114"/>
      <c r="B2336" s="102"/>
      <c r="C2336" s="102"/>
      <c r="D2336" s="102"/>
      <c r="E2336" s="102"/>
      <c r="F2336" s="126">
        <f ca="1">SUM(F2325:F2335)</f>
        <v>1852500</v>
      </c>
      <c r="G2336" s="45"/>
      <c r="H2336" s="45" t="str">
        <f>C2194</f>
        <v>Bienes</v>
      </c>
      <c r="I2336" s="45" t="str">
        <f>E2194</f>
        <v>No</v>
      </c>
      <c r="J2336" s="45" t="str">
        <f>D2194</f>
        <v>Compras Menores</v>
      </c>
    </row>
    <row r="2337" spans="1:10" ht="33.75" customHeight="1" thickBot="1" x14ac:dyDescent="0.25">
      <c r="A2337" s="64" t="s">
        <v>16619</v>
      </c>
      <c r="B2337" s="64" t="s">
        <v>165</v>
      </c>
      <c r="C2337" s="64" t="s">
        <v>11894</v>
      </c>
      <c r="D2337" s="64" t="s">
        <v>14584</v>
      </c>
      <c r="E2337" s="64" t="s">
        <v>11111</v>
      </c>
      <c r="F2337" s="64" t="s">
        <v>11244</v>
      </c>
      <c r="G2337" s="45"/>
      <c r="H2337" s="45"/>
      <c r="I2337" s="45"/>
      <c r="J2337" s="45"/>
    </row>
    <row r="2338" spans="1:10" ht="14.1" customHeight="1" thickBot="1" x14ac:dyDescent="0.25">
      <c r="A2338" s="66" t="s">
        <v>19185</v>
      </c>
      <c r="B2338" s="66" t="s">
        <v>19165</v>
      </c>
      <c r="C2338" s="66" t="s">
        <v>18049</v>
      </c>
      <c r="D2338" s="66" t="s">
        <v>1899</v>
      </c>
      <c r="E2338" s="66" t="s">
        <v>18105</v>
      </c>
      <c r="F2338" s="66"/>
      <c r="G2338" s="45"/>
      <c r="H2338" s="45"/>
      <c r="I2338" s="45"/>
      <c r="J2338" s="45"/>
    </row>
    <row r="2339" spans="1:10" ht="14.1" customHeight="1" thickBot="1" x14ac:dyDescent="0.25">
      <c r="A2339" s="134" t="s">
        <v>15034</v>
      </c>
      <c r="B2339" s="67" t="s">
        <v>8646</v>
      </c>
      <c r="C2339" s="76">
        <v>44239</v>
      </c>
      <c r="D2339" s="134" t="s">
        <v>9515</v>
      </c>
      <c r="E2339" s="67" t="s">
        <v>13278</v>
      </c>
      <c r="F2339" s="66" t="s">
        <v>3126</v>
      </c>
      <c r="G2339" s="45"/>
      <c r="H2339" s="45"/>
      <c r="I2339" s="45"/>
      <c r="J2339" s="45"/>
    </row>
    <row r="2340" spans="1:10" ht="14.1" customHeight="1" thickBot="1" x14ac:dyDescent="0.25">
      <c r="A2340" s="135"/>
      <c r="B2340" s="67" t="s">
        <v>1810</v>
      </c>
      <c r="C2340" s="125">
        <f>IF(C2339="","",IF(AND(MONTH(C2339)&gt;=1,MONTH(C2339)&lt;=3),1,IF(AND(MONTH(C2339)&gt;=4,MONTH(C2339)&lt;=6),2,IF(AND(MONTH(C2339)&gt;=7,MONTH(C2339)&lt;=9),3,4))))</f>
        <v>1</v>
      </c>
      <c r="D2340" s="135"/>
      <c r="E2340" s="67" t="s">
        <v>2447</v>
      </c>
      <c r="F2340" s="66" t="s">
        <v>14655</v>
      </c>
      <c r="G2340" s="45"/>
      <c r="H2340" s="45"/>
      <c r="I2340" s="45"/>
      <c r="J2340" s="45"/>
    </row>
    <row r="2341" spans="1:10" ht="14.1" customHeight="1" thickBot="1" x14ac:dyDescent="0.25">
      <c r="A2341" s="135"/>
      <c r="B2341" s="67" t="s">
        <v>13122</v>
      </c>
      <c r="C2341" s="76">
        <v>44242</v>
      </c>
      <c r="D2341" s="135"/>
      <c r="E2341" s="67" t="s">
        <v>3119</v>
      </c>
      <c r="F2341" s="66" t="s">
        <v>4694</v>
      </c>
      <c r="G2341" s="45"/>
      <c r="H2341" s="45"/>
      <c r="I2341" s="45"/>
      <c r="J2341" s="45"/>
    </row>
    <row r="2342" spans="1:10" ht="14.1" customHeight="1" thickBot="1" x14ac:dyDescent="0.25">
      <c r="A2342" s="135"/>
      <c r="B2342" s="67" t="s">
        <v>1810</v>
      </c>
      <c r="C2342" s="125">
        <f>IF(C2341="","",IF(AND(MONTH(C2341)&gt;=1,MONTH(C2341)&lt;=3),1,IF(AND(MONTH(C2341)&gt;=4,MONTH(C2341)&lt;=6),2,IF(AND(MONTH(C2341)&gt;=7,MONTH(C2341)&lt;=9),3,4))))</f>
        <v>1</v>
      </c>
      <c r="D2342" s="135"/>
      <c r="E2342" s="67" t="s">
        <v>13380</v>
      </c>
      <c r="F2342" s="66" t="s">
        <v>4694</v>
      </c>
      <c r="G2342" s="45"/>
      <c r="H2342" s="45"/>
      <c r="I2342" s="45"/>
      <c r="J2342" s="45"/>
    </row>
    <row r="2343" spans="1:10" ht="14.1" customHeight="1" thickBot="1" x14ac:dyDescent="0.25">
      <c r="A2343" s="45"/>
      <c r="B2343" s="45"/>
      <c r="C2343" s="45"/>
      <c r="D2343" s="45"/>
      <c r="E2343" s="45"/>
      <c r="F2343" s="45"/>
      <c r="G2343" s="45"/>
      <c r="H2343" s="45"/>
      <c r="I2343" s="45"/>
      <c r="J2343" s="45"/>
    </row>
    <row r="2344" spans="1:10" ht="14.1" customHeight="1" thickBot="1" x14ac:dyDescent="0.25">
      <c r="A2344" s="72" t="s">
        <v>15959</v>
      </c>
      <c r="B2344" s="72" t="s">
        <v>16379</v>
      </c>
      <c r="C2344" s="72" t="s">
        <v>15863</v>
      </c>
      <c r="D2344" s="72" t="s">
        <v>15467</v>
      </c>
      <c r="E2344" s="72" t="s">
        <v>7036</v>
      </c>
      <c r="F2344" s="72" t="s">
        <v>15496</v>
      </c>
      <c r="G2344" s="45"/>
      <c r="H2344" s="45"/>
      <c r="I2344" s="45"/>
      <c r="J2344" s="45"/>
    </row>
    <row r="2345" spans="1:10" ht="13.5" customHeight="1" x14ac:dyDescent="0.2">
      <c r="A2345" s="97">
        <v>26121532</v>
      </c>
      <c r="B2345" s="69" t="str">
        <f t="shared" ref="B2345:B2352" ca="1" si="59">IFERROR(INDEX(UNSPSCDes,MATCH(INDIRECT(ADDRESS(ROW(),COLUMN()-1,4)),UNSPSCCode,0)),"")</f>
        <v>Alambre para interconexiones</v>
      </c>
      <c r="C2345" s="81" t="s">
        <v>1471</v>
      </c>
      <c r="D2345" s="81">
        <v>80</v>
      </c>
      <c r="E2345" s="71">
        <v>5500</v>
      </c>
      <c r="F2345" s="70">
        <f t="shared" ref="F2345:F2352" ca="1" si="60">INDIRECT(ADDRESS(ROW(),COLUMN()-2,4))*INDIRECT(ADDRESS(ROW(),COLUMN()-1,4))</f>
        <v>440000</v>
      </c>
      <c r="G2345" s="45"/>
      <c r="H2345" s="45"/>
      <c r="I2345" s="45"/>
      <c r="J2345" s="45"/>
    </row>
    <row r="2346" spans="1:10" ht="13.5" customHeight="1" x14ac:dyDescent="0.2">
      <c r="A2346" s="97">
        <v>26121532</v>
      </c>
      <c r="B2346" s="69" t="str">
        <f t="shared" ca="1" si="59"/>
        <v>Alambre para interconexiones</v>
      </c>
      <c r="C2346" s="81" t="s">
        <v>1471</v>
      </c>
      <c r="D2346" s="81">
        <v>80</v>
      </c>
      <c r="E2346" s="71">
        <v>5600</v>
      </c>
      <c r="F2346" s="70">
        <f t="shared" ca="1" si="60"/>
        <v>448000</v>
      </c>
      <c r="G2346" s="45"/>
      <c r="H2346" s="45"/>
      <c r="I2346" s="45"/>
      <c r="J2346" s="45"/>
    </row>
    <row r="2347" spans="1:10" ht="13.5" customHeight="1" x14ac:dyDescent="0.2">
      <c r="A2347" s="97">
        <v>26121532</v>
      </c>
      <c r="B2347" s="69" t="str">
        <f t="shared" ca="1" si="59"/>
        <v>Alambre para interconexiones</v>
      </c>
      <c r="C2347" s="81" t="s">
        <v>1471</v>
      </c>
      <c r="D2347" s="81">
        <v>80</v>
      </c>
      <c r="E2347" s="71">
        <v>3500</v>
      </c>
      <c r="F2347" s="70">
        <f t="shared" ca="1" si="60"/>
        <v>280000</v>
      </c>
      <c r="G2347" s="45"/>
      <c r="H2347" s="45"/>
      <c r="I2347" s="45"/>
      <c r="J2347" s="45"/>
    </row>
    <row r="2348" spans="1:10" ht="13.5" customHeight="1" x14ac:dyDescent="0.2">
      <c r="A2348" s="97">
        <v>26121532</v>
      </c>
      <c r="B2348" s="69" t="str">
        <f t="shared" ca="1" si="59"/>
        <v>Alambre para interconexiones</v>
      </c>
      <c r="C2348" s="81" t="s">
        <v>1471</v>
      </c>
      <c r="D2348" s="81">
        <v>80</v>
      </c>
      <c r="E2348" s="71">
        <v>7500</v>
      </c>
      <c r="F2348" s="70">
        <f t="shared" ca="1" si="60"/>
        <v>600000</v>
      </c>
      <c r="G2348" s="45"/>
      <c r="H2348" s="45"/>
      <c r="I2348" s="45"/>
      <c r="J2348" s="45"/>
    </row>
    <row r="2349" spans="1:10" ht="13.5" customHeight="1" x14ac:dyDescent="0.2">
      <c r="A2349" s="97">
        <v>26121532</v>
      </c>
      <c r="B2349" s="69" t="str">
        <f t="shared" ca="1" si="59"/>
        <v>Alambre para interconexiones</v>
      </c>
      <c r="C2349" s="81" t="s">
        <v>1471</v>
      </c>
      <c r="D2349" s="81">
        <v>75</v>
      </c>
      <c r="E2349" s="71">
        <v>8500</v>
      </c>
      <c r="F2349" s="70">
        <f t="shared" ca="1" si="60"/>
        <v>637500</v>
      </c>
      <c r="G2349" s="45"/>
      <c r="H2349" s="45"/>
      <c r="I2349" s="45"/>
      <c r="J2349" s="45"/>
    </row>
    <row r="2350" spans="1:10" ht="13.5" customHeight="1" x14ac:dyDescent="0.2">
      <c r="A2350" s="97">
        <v>26121532</v>
      </c>
      <c r="B2350" s="69" t="str">
        <f t="shared" ca="1" si="59"/>
        <v>Alambre para interconexiones</v>
      </c>
      <c r="C2350" s="81" t="s">
        <v>1471</v>
      </c>
      <c r="D2350" s="81">
        <v>75</v>
      </c>
      <c r="E2350" s="71">
        <v>5900</v>
      </c>
      <c r="F2350" s="70">
        <f t="shared" ca="1" si="60"/>
        <v>442500</v>
      </c>
      <c r="G2350" s="45"/>
      <c r="H2350" s="45"/>
      <c r="I2350" s="45"/>
      <c r="J2350" s="45"/>
    </row>
    <row r="2351" spans="1:10" ht="13.5" customHeight="1" x14ac:dyDescent="0.2">
      <c r="A2351" s="97">
        <v>26121532</v>
      </c>
      <c r="B2351" s="69" t="str">
        <f t="shared" ca="1" si="59"/>
        <v>Alambre para interconexiones</v>
      </c>
      <c r="C2351" s="81" t="s">
        <v>1471</v>
      </c>
      <c r="D2351" s="81">
        <v>75</v>
      </c>
      <c r="E2351" s="71">
        <v>4500</v>
      </c>
      <c r="F2351" s="70">
        <f t="shared" ca="1" si="60"/>
        <v>337500</v>
      </c>
      <c r="G2351" s="45"/>
      <c r="H2351" s="45"/>
      <c r="I2351" s="45"/>
      <c r="J2351" s="45"/>
    </row>
    <row r="2352" spans="1:10" ht="13.5" customHeight="1" x14ac:dyDescent="0.2">
      <c r="A2352" s="97">
        <v>26121532</v>
      </c>
      <c r="B2352" s="69" t="str">
        <f t="shared" ca="1" si="59"/>
        <v>Alambre para interconexiones</v>
      </c>
      <c r="C2352" s="81" t="s">
        <v>1471</v>
      </c>
      <c r="D2352" s="81">
        <v>75</v>
      </c>
      <c r="E2352" s="71">
        <v>3500</v>
      </c>
      <c r="F2352" s="70">
        <f t="shared" ca="1" si="60"/>
        <v>262500</v>
      </c>
      <c r="G2352" s="45"/>
      <c r="H2352" s="45"/>
      <c r="I2352" s="45"/>
      <c r="J2352" s="45"/>
    </row>
    <row r="2353" spans="1:10" ht="14.1" customHeight="1" x14ac:dyDescent="0.2">
      <c r="A2353" s="45"/>
      <c r="B2353" s="45"/>
      <c r="C2353" s="45"/>
      <c r="D2353" s="45"/>
      <c r="E2353" s="73" t="s">
        <v>12725</v>
      </c>
      <c r="F2353" s="74">
        <f ca="1">SUM(Table3135[MONTO TOTAL ESTIMADO])</f>
        <v>3448000</v>
      </c>
      <c r="G2353" s="45"/>
      <c r="H2353" s="45" t="str">
        <f>C2338</f>
        <v>Bienes</v>
      </c>
      <c r="I2353" s="45" t="str">
        <f>E2338</f>
        <v>No</v>
      </c>
      <c r="J2353" s="45" t="str">
        <f>D2338</f>
        <v>Comparacion de Precios</v>
      </c>
    </row>
    <row r="2354" spans="1:10" ht="14.1" customHeight="1" thickBot="1" x14ac:dyDescent="0.25">
      <c r="A2354" s="127"/>
      <c r="B2354" s="102"/>
      <c r="C2354" s="102"/>
      <c r="D2354" s="102"/>
      <c r="E2354" s="102"/>
      <c r="F2354" s="126"/>
      <c r="G2354" s="45"/>
      <c r="H2354" s="45"/>
      <c r="I2354" s="45"/>
      <c r="J2354" s="45"/>
    </row>
    <row r="2355" spans="1:10" ht="33.75" customHeight="1" thickBot="1" x14ac:dyDescent="0.25">
      <c r="A2355" s="64" t="s">
        <v>16619</v>
      </c>
      <c r="B2355" s="64" t="s">
        <v>165</v>
      </c>
      <c r="C2355" s="64" t="s">
        <v>11894</v>
      </c>
      <c r="D2355" s="64" t="s">
        <v>14584</v>
      </c>
      <c r="E2355" s="64" t="s">
        <v>11111</v>
      </c>
      <c r="F2355" s="64" t="s">
        <v>11244</v>
      </c>
      <c r="G2355" s="45"/>
      <c r="H2355" s="45"/>
      <c r="I2355" s="45"/>
      <c r="J2355" s="45"/>
    </row>
    <row r="2356" spans="1:10" ht="13.5" customHeight="1" thickBot="1" x14ac:dyDescent="0.25">
      <c r="A2356" s="66" t="s">
        <v>19169</v>
      </c>
      <c r="B2356" s="66" t="s">
        <v>19167</v>
      </c>
      <c r="C2356" s="66" t="s">
        <v>18049</v>
      </c>
      <c r="D2356" s="66" t="s">
        <v>17732</v>
      </c>
      <c r="E2356" s="66" t="s">
        <v>18105</v>
      </c>
      <c r="F2356" s="66"/>
      <c r="G2356" s="45"/>
      <c r="H2356" s="45"/>
      <c r="I2356" s="45"/>
      <c r="J2356" s="45"/>
    </row>
    <row r="2357" spans="1:10" ht="14.1" customHeight="1" thickBot="1" x14ac:dyDescent="0.25">
      <c r="A2357" s="134" t="s">
        <v>15034</v>
      </c>
      <c r="B2357" s="67" t="s">
        <v>8646</v>
      </c>
      <c r="C2357" s="76">
        <v>44200</v>
      </c>
      <c r="D2357" s="134" t="s">
        <v>9515</v>
      </c>
      <c r="E2357" s="67" t="s">
        <v>13278</v>
      </c>
      <c r="F2357" s="66" t="s">
        <v>3126</v>
      </c>
      <c r="G2357" s="45"/>
      <c r="H2357" s="45"/>
      <c r="I2357" s="45"/>
      <c r="J2357" s="45"/>
    </row>
    <row r="2358" spans="1:10" ht="14.1" customHeight="1" thickBot="1" x14ac:dyDescent="0.25">
      <c r="A2358" s="135"/>
      <c r="B2358" s="67" t="s">
        <v>1810</v>
      </c>
      <c r="C2358" s="125">
        <f>IF(C2357="","",IF(AND(MONTH(C2357)&gt;=1,MONTH(C2357)&lt;=3),1,IF(AND(MONTH(C2357)&gt;=4,MONTH(C2357)&lt;=6),2,IF(AND(MONTH(C2357)&gt;=7,MONTH(C2357)&lt;=9),3,4))))</f>
        <v>1</v>
      </c>
      <c r="D2358" s="135"/>
      <c r="E2358" s="67" t="s">
        <v>2447</v>
      </c>
      <c r="F2358" s="66" t="s">
        <v>14655</v>
      </c>
      <c r="G2358" s="45"/>
      <c r="H2358" s="45"/>
      <c r="I2358" s="45"/>
      <c r="J2358" s="45"/>
    </row>
    <row r="2359" spans="1:10" ht="14.1" customHeight="1" thickBot="1" x14ac:dyDescent="0.25">
      <c r="A2359" s="135"/>
      <c r="B2359" s="67" t="s">
        <v>13122</v>
      </c>
      <c r="C2359" s="76">
        <v>44202</v>
      </c>
      <c r="D2359" s="135"/>
      <c r="E2359" s="67" t="s">
        <v>3119</v>
      </c>
      <c r="F2359" s="66" t="s">
        <v>4694</v>
      </c>
      <c r="G2359" s="45"/>
      <c r="H2359" s="45"/>
      <c r="I2359" s="45"/>
      <c r="J2359" s="45"/>
    </row>
    <row r="2360" spans="1:10" ht="14.1" customHeight="1" thickBot="1" x14ac:dyDescent="0.25">
      <c r="A2360" s="135"/>
      <c r="B2360" s="67" t="s">
        <v>1810</v>
      </c>
      <c r="C2360" s="125">
        <f>IF(C2359="","",IF(AND(MONTH(C2359)&gt;=1,MONTH(C2359)&lt;=3),1,IF(AND(MONTH(C2359)&gt;=4,MONTH(C2359)&lt;=6),2,IF(AND(MONTH(C2359)&gt;=7,MONTH(C2359)&lt;=9),3,4))))</f>
        <v>1</v>
      </c>
      <c r="D2360" s="135"/>
      <c r="E2360" s="67" t="s">
        <v>13380</v>
      </c>
      <c r="F2360" s="66" t="s">
        <v>4694</v>
      </c>
      <c r="G2360" s="45"/>
      <c r="H2360" s="45"/>
      <c r="I2360" s="45"/>
      <c r="J2360" s="45"/>
    </row>
    <row r="2361" spans="1:10" ht="14.1" customHeight="1" thickBot="1" x14ac:dyDescent="0.25">
      <c r="A2361" s="45"/>
      <c r="B2361" s="45"/>
      <c r="C2361" s="45"/>
      <c r="D2361" s="45"/>
      <c r="E2361" s="45"/>
      <c r="F2361" s="45"/>
      <c r="G2361" s="45"/>
      <c r="H2361" s="45"/>
      <c r="I2361" s="45"/>
      <c r="J2361" s="45"/>
    </row>
    <row r="2362" spans="1:10" ht="14.1" customHeight="1" thickBot="1" x14ac:dyDescent="0.25">
      <c r="A2362" s="72" t="s">
        <v>15959</v>
      </c>
      <c r="B2362" s="72" t="s">
        <v>16379</v>
      </c>
      <c r="C2362" s="72" t="s">
        <v>15863</v>
      </c>
      <c r="D2362" s="72" t="s">
        <v>15467</v>
      </c>
      <c r="E2362" s="72" t="s">
        <v>7036</v>
      </c>
      <c r="F2362" s="72" t="s">
        <v>15496</v>
      </c>
      <c r="G2362" s="45"/>
      <c r="H2362" s="45"/>
      <c r="I2362" s="45"/>
      <c r="J2362" s="45"/>
    </row>
    <row r="2363" spans="1:10" ht="13.5" customHeight="1" x14ac:dyDescent="0.2">
      <c r="A2363" s="97">
        <v>42182103</v>
      </c>
      <c r="B2363" s="69" t="str">
        <f ca="1">IFERROR(INDEX(UNSPSCDes,MATCH(INDIRECT(ADDRESS(ROW(),COLUMN()-1,4)),UNSPSCCode,0)),"")</f>
        <v>Estetoscopio acústico para uso médico o accesorios</v>
      </c>
      <c r="C2363" s="81" t="s">
        <v>1471</v>
      </c>
      <c r="D2363" s="81">
        <v>8</v>
      </c>
      <c r="E2363" s="71">
        <v>6500</v>
      </c>
      <c r="F2363" s="70">
        <f ca="1">INDIRECT(ADDRESS(ROW(),COLUMN()-2,4))*INDIRECT(ADDRESS(ROW(),COLUMN()-1,4))</f>
        <v>52000</v>
      </c>
      <c r="G2363" s="45"/>
      <c r="H2363" s="45"/>
      <c r="I2363" s="45"/>
      <c r="J2363" s="45"/>
    </row>
    <row r="2364" spans="1:10" ht="13.5" customHeight="1" x14ac:dyDescent="0.2">
      <c r="A2364" s="97">
        <v>42151624</v>
      </c>
      <c r="B2364" s="69" t="str">
        <f ca="1">IFERROR(INDEX(UNSPSCDes,MATCH(INDIRECT(ADDRESS(ROW(),COLUMN()-1,4)),UNSPSCCode,0)),"")</f>
        <v>Piezas manuales o accesorios para uso odontológico</v>
      </c>
      <c r="C2364" s="81" t="s">
        <v>1471</v>
      </c>
      <c r="D2364" s="81">
        <v>6</v>
      </c>
      <c r="E2364" s="71">
        <v>2500</v>
      </c>
      <c r="F2364" s="70">
        <f ca="1">INDIRECT(ADDRESS(ROW(),COLUMN()-2,4))*INDIRECT(ADDRESS(ROW(),COLUMN()-1,4))</f>
        <v>15000</v>
      </c>
      <c r="G2364" s="45"/>
      <c r="H2364" s="45"/>
      <c r="I2364" s="45"/>
      <c r="J2364" s="45"/>
    </row>
    <row r="2365" spans="1:10" ht="13.5" customHeight="1" x14ac:dyDescent="0.2">
      <c r="A2365" s="97">
        <v>42151610</v>
      </c>
      <c r="B2365" s="69" t="str">
        <f ca="1">IFERROR(INDEX(UNSPSCDes,MATCH(INDIRECT(ADDRESS(ROW(),COLUMN()-1,4)),UNSPSCCode,0)),"")</f>
        <v>Alicates dentales</v>
      </c>
      <c r="C2365" s="81" t="s">
        <v>1471</v>
      </c>
      <c r="D2365" s="81">
        <v>6</v>
      </c>
      <c r="E2365" s="71">
        <v>1200</v>
      </c>
      <c r="F2365" s="70">
        <f ca="1">INDIRECT(ADDRESS(ROW(),COLUMN()-2,4))*INDIRECT(ADDRESS(ROW(),COLUMN()-1,4))</f>
        <v>7200</v>
      </c>
      <c r="G2365" s="45"/>
      <c r="H2365" s="45"/>
      <c r="I2365" s="45"/>
      <c r="J2365" s="45"/>
    </row>
    <row r="2366" spans="1:10" ht="13.5" customHeight="1" x14ac:dyDescent="0.2">
      <c r="A2366" s="97">
        <v>42182201</v>
      </c>
      <c r="B2366" s="69" t="str">
        <f ca="1">IFERROR(INDEX(UNSPSCDes,MATCH(INDIRECT(ADDRESS(ROW(),COLUMN()-1,4)),UNSPSCCode,0)),"")</f>
        <v>Termómetros electrónicos para uso médico</v>
      </c>
      <c r="C2366" s="81" t="s">
        <v>1471</v>
      </c>
      <c r="D2366" s="81">
        <v>20</v>
      </c>
      <c r="E2366" s="71">
        <v>6500</v>
      </c>
      <c r="F2366" s="70">
        <f ca="1">INDIRECT(ADDRESS(ROW(),COLUMN()-2,4))*INDIRECT(ADDRESS(ROW(),COLUMN()-1,4))</f>
        <v>130000</v>
      </c>
      <c r="G2366" s="45"/>
      <c r="H2366" s="45"/>
      <c r="I2366" s="45"/>
      <c r="J2366" s="45"/>
    </row>
    <row r="2367" spans="1:10" ht="14.1" customHeight="1" x14ac:dyDescent="0.2">
      <c r="A2367" s="45"/>
      <c r="B2367" s="45"/>
      <c r="C2367" s="45"/>
      <c r="D2367" s="45"/>
      <c r="E2367" s="73" t="s">
        <v>12725</v>
      </c>
      <c r="F2367" s="74">
        <f ca="1">SUM(Table3136[MONTO TOTAL ESTIMADO])</f>
        <v>204200</v>
      </c>
      <c r="G2367" s="45"/>
      <c r="H2367" s="45" t="str">
        <f>C2356</f>
        <v>Bienes</v>
      </c>
      <c r="I2367" s="45" t="str">
        <f>E2356</f>
        <v>No</v>
      </c>
      <c r="J2367" s="45" t="str">
        <f>D2356</f>
        <v>Compras Menores</v>
      </c>
    </row>
    <row r="2368" spans="1:10" ht="14.1" customHeight="1" thickBot="1" x14ac:dyDescent="0.25">
      <c r="A2368" s="127"/>
      <c r="B2368" s="102"/>
      <c r="C2368" s="102"/>
      <c r="D2368" s="102"/>
      <c r="E2368" s="102"/>
      <c r="F2368" s="126"/>
      <c r="G2368" s="45"/>
      <c r="H2368" s="45"/>
      <c r="I2368" s="45"/>
      <c r="J2368" s="45"/>
    </row>
    <row r="2369" spans="1:10" ht="33.75" customHeight="1" thickBot="1" x14ac:dyDescent="0.25">
      <c r="A2369" s="64" t="s">
        <v>16619</v>
      </c>
      <c r="B2369" s="64" t="s">
        <v>165</v>
      </c>
      <c r="C2369" s="64" t="s">
        <v>11894</v>
      </c>
      <c r="D2369" s="64" t="s">
        <v>14584</v>
      </c>
      <c r="E2369" s="64" t="s">
        <v>11111</v>
      </c>
      <c r="F2369" s="64" t="s">
        <v>11244</v>
      </c>
      <c r="G2369" s="45"/>
      <c r="H2369" s="45"/>
      <c r="I2369" s="45"/>
      <c r="J2369" s="45"/>
    </row>
    <row r="2370" spans="1:10" ht="13.5" customHeight="1" thickBot="1" x14ac:dyDescent="0.25">
      <c r="A2370" s="66" t="s">
        <v>19170</v>
      </c>
      <c r="B2370" s="66" t="s">
        <v>19166</v>
      </c>
      <c r="C2370" s="66" t="s">
        <v>18049</v>
      </c>
      <c r="D2370" s="66" t="s">
        <v>1899</v>
      </c>
      <c r="E2370" s="66" t="s">
        <v>18105</v>
      </c>
      <c r="F2370" s="66"/>
      <c r="G2370" s="45"/>
      <c r="H2370" s="45"/>
      <c r="I2370" s="45"/>
      <c r="J2370" s="45"/>
    </row>
    <row r="2371" spans="1:10" ht="14.1" customHeight="1" thickBot="1" x14ac:dyDescent="0.25">
      <c r="A2371" s="134" t="s">
        <v>15034</v>
      </c>
      <c r="B2371" s="67" t="s">
        <v>8646</v>
      </c>
      <c r="C2371" s="76">
        <v>44230</v>
      </c>
      <c r="D2371" s="134" t="s">
        <v>9515</v>
      </c>
      <c r="E2371" s="67" t="s">
        <v>13278</v>
      </c>
      <c r="F2371" s="66" t="s">
        <v>3126</v>
      </c>
      <c r="G2371" s="45"/>
      <c r="H2371" s="45"/>
      <c r="I2371" s="45"/>
      <c r="J2371" s="45"/>
    </row>
    <row r="2372" spans="1:10" ht="14.1" customHeight="1" thickBot="1" x14ac:dyDescent="0.25">
      <c r="A2372" s="135"/>
      <c r="B2372" s="67" t="s">
        <v>1810</v>
      </c>
      <c r="C2372" s="125">
        <f>IF(C2371="","",IF(AND(MONTH(C2371)&gt;=1,MONTH(C2371)&lt;=3),1,IF(AND(MONTH(C2371)&gt;=4,MONTH(C2371)&lt;=6),2,IF(AND(MONTH(C2371)&gt;=7,MONTH(C2371)&lt;=9),3,4))))</f>
        <v>1</v>
      </c>
      <c r="D2372" s="135"/>
      <c r="E2372" s="67" t="s">
        <v>2447</v>
      </c>
      <c r="F2372" s="66"/>
      <c r="G2372" s="45"/>
      <c r="H2372" s="45"/>
      <c r="I2372" s="45"/>
      <c r="J2372" s="45"/>
    </row>
    <row r="2373" spans="1:10" ht="14.1" customHeight="1" thickBot="1" x14ac:dyDescent="0.25">
      <c r="A2373" s="135"/>
      <c r="B2373" s="67" t="s">
        <v>13122</v>
      </c>
      <c r="C2373" s="76">
        <v>44236</v>
      </c>
      <c r="D2373" s="135"/>
      <c r="E2373" s="67" t="s">
        <v>3119</v>
      </c>
      <c r="F2373" s="66"/>
      <c r="G2373" s="45"/>
      <c r="H2373" s="45"/>
      <c r="I2373" s="45"/>
      <c r="J2373" s="45"/>
    </row>
    <row r="2374" spans="1:10" ht="14.1" customHeight="1" thickBot="1" x14ac:dyDescent="0.25">
      <c r="A2374" s="135"/>
      <c r="B2374" s="67" t="s">
        <v>1810</v>
      </c>
      <c r="C2374" s="125">
        <f>IF(C2373="","",IF(AND(MONTH(C2373)&gt;=1,MONTH(C2373)&lt;=3),1,IF(AND(MONTH(C2373)&gt;=4,MONTH(C2373)&lt;=6),2,IF(AND(MONTH(C2373)&gt;=7,MONTH(C2373)&lt;=9),3,4))))</f>
        <v>1</v>
      </c>
      <c r="D2374" s="135"/>
      <c r="E2374" s="67" t="s">
        <v>13380</v>
      </c>
      <c r="F2374" s="66"/>
      <c r="G2374" s="45"/>
      <c r="H2374" s="45"/>
      <c r="I2374" s="45"/>
      <c r="J2374" s="45"/>
    </row>
    <row r="2375" spans="1:10" ht="14.1" customHeight="1" thickBot="1" x14ac:dyDescent="0.25">
      <c r="A2375" s="45"/>
      <c r="B2375" s="45"/>
      <c r="C2375" s="45"/>
      <c r="D2375" s="45"/>
      <c r="E2375" s="45"/>
      <c r="F2375" s="45"/>
      <c r="G2375" s="45"/>
      <c r="H2375" s="45"/>
      <c r="I2375" s="45"/>
      <c r="J2375" s="45"/>
    </row>
    <row r="2376" spans="1:10" ht="14.1" customHeight="1" thickBot="1" x14ac:dyDescent="0.25">
      <c r="A2376" s="72" t="s">
        <v>15959</v>
      </c>
      <c r="B2376" s="72" t="s">
        <v>16379</v>
      </c>
      <c r="C2376" s="72" t="s">
        <v>15863</v>
      </c>
      <c r="D2376" s="72" t="s">
        <v>15467</v>
      </c>
      <c r="E2376" s="72" t="s">
        <v>7036</v>
      </c>
      <c r="F2376" s="72" t="s">
        <v>15496</v>
      </c>
      <c r="G2376" s="45"/>
      <c r="H2376" s="45"/>
      <c r="I2376" s="45"/>
      <c r="J2376" s="45"/>
    </row>
    <row r="2377" spans="1:10" ht="13.5" customHeight="1" x14ac:dyDescent="0.2">
      <c r="A2377" s="97">
        <v>11121610</v>
      </c>
      <c r="B2377" s="69" t="str">
        <f ca="1">IFERROR(INDEX(UNSPSCDes,MATCH(INDIRECT(ADDRESS(ROW(),COLUMN()-1,4)),UNSPSCCode,0)),"")</f>
        <v>Maderas duras</v>
      </c>
      <c r="C2377" s="81" t="s">
        <v>1471</v>
      </c>
      <c r="D2377" s="81">
        <v>200</v>
      </c>
      <c r="E2377" s="71">
        <v>1400</v>
      </c>
      <c r="F2377" s="70">
        <f ca="1">INDIRECT(ADDRESS(ROW(),COLUMN()-2,4))*INDIRECT(ADDRESS(ROW(),COLUMN()-1,4))</f>
        <v>280000</v>
      </c>
      <c r="G2377" s="45"/>
      <c r="H2377" s="45"/>
      <c r="I2377" s="45"/>
      <c r="J2377" s="45"/>
    </row>
    <row r="2378" spans="1:10" ht="13.5" customHeight="1" x14ac:dyDescent="0.2">
      <c r="A2378" s="97">
        <v>11121610</v>
      </c>
      <c r="B2378" s="69" t="str">
        <f ca="1">IFERROR(INDEX(UNSPSCDes,MATCH(INDIRECT(ADDRESS(ROW(),COLUMN()-1,4)),UNSPSCCode,0)),"")</f>
        <v>Maderas duras</v>
      </c>
      <c r="C2378" s="81" t="s">
        <v>1471</v>
      </c>
      <c r="D2378" s="81">
        <v>200</v>
      </c>
      <c r="E2378" s="71">
        <v>995</v>
      </c>
      <c r="F2378" s="70">
        <f ca="1">INDIRECT(ADDRESS(ROW(),COLUMN()-2,4))*INDIRECT(ADDRESS(ROW(),COLUMN()-1,4))</f>
        <v>199000</v>
      </c>
      <c r="G2378" s="45"/>
      <c r="H2378" s="45"/>
      <c r="I2378" s="45"/>
      <c r="J2378" s="45"/>
    </row>
    <row r="2379" spans="1:10" ht="13.5" customHeight="1" x14ac:dyDescent="0.2">
      <c r="A2379" s="97">
        <v>11121610</v>
      </c>
      <c r="B2379" s="69" t="str">
        <f ca="1">IFERROR(INDEX(UNSPSCDes,MATCH(INDIRECT(ADDRESS(ROW(),COLUMN()-1,4)),UNSPSCCode,0)),"")</f>
        <v>Maderas duras</v>
      </c>
      <c r="C2379" s="81" t="s">
        <v>1471</v>
      </c>
      <c r="D2379" s="81">
        <v>200</v>
      </c>
      <c r="E2379" s="71">
        <v>1500</v>
      </c>
      <c r="F2379" s="70">
        <f ca="1">INDIRECT(ADDRESS(ROW(),COLUMN()-2,4))*INDIRECT(ADDRESS(ROW(),COLUMN()-1,4))</f>
        <v>300000</v>
      </c>
      <c r="G2379" s="45"/>
      <c r="H2379" s="45"/>
      <c r="I2379" s="45"/>
      <c r="J2379" s="45"/>
    </row>
    <row r="2380" spans="1:10" ht="13.5" customHeight="1" x14ac:dyDescent="0.2">
      <c r="A2380" s="97">
        <v>11121610</v>
      </c>
      <c r="B2380" s="69" t="str">
        <f ca="1">IFERROR(INDEX(UNSPSCDes,MATCH(INDIRECT(ADDRESS(ROW(),COLUMN()-1,4)),UNSPSCCode,0)),"")</f>
        <v>Maderas duras</v>
      </c>
      <c r="C2380" s="81" t="s">
        <v>1471</v>
      </c>
      <c r="D2380" s="81">
        <v>200</v>
      </c>
      <c r="E2380" s="71">
        <v>1600</v>
      </c>
      <c r="F2380" s="70">
        <f ca="1">INDIRECT(ADDRESS(ROW(),COLUMN()-2,4))*INDIRECT(ADDRESS(ROW(),COLUMN()-1,4))</f>
        <v>320000</v>
      </c>
      <c r="G2380" s="45"/>
      <c r="H2380" s="45"/>
      <c r="I2380" s="45"/>
      <c r="J2380" s="45"/>
    </row>
    <row r="2381" spans="1:10" ht="13.5" customHeight="1" x14ac:dyDescent="0.2">
      <c r="A2381" s="97">
        <v>11121610</v>
      </c>
      <c r="B2381" s="69" t="str">
        <f ca="1">IFERROR(INDEX(UNSPSCDes,MATCH(INDIRECT(ADDRESS(ROW(),COLUMN()-1,4)),UNSPSCCode,0)),"")</f>
        <v>Maderas duras</v>
      </c>
      <c r="C2381" s="81" t="s">
        <v>1471</v>
      </c>
      <c r="D2381" s="81">
        <v>200</v>
      </c>
      <c r="E2381" s="71">
        <v>1800</v>
      </c>
      <c r="F2381" s="70">
        <f ca="1">INDIRECT(ADDRESS(ROW(),COLUMN()-2,4))*INDIRECT(ADDRESS(ROW(),COLUMN()-1,4))</f>
        <v>360000</v>
      </c>
      <c r="G2381" s="45"/>
      <c r="H2381" s="45"/>
      <c r="I2381" s="45"/>
      <c r="J2381" s="45"/>
    </row>
    <row r="2382" spans="1:10" ht="14.1" customHeight="1" x14ac:dyDescent="0.2">
      <c r="A2382" s="45"/>
      <c r="B2382" s="45"/>
      <c r="C2382" s="45"/>
      <c r="D2382" s="45"/>
      <c r="E2382" s="73" t="s">
        <v>12725</v>
      </c>
      <c r="F2382" s="74">
        <f ca="1">SUM(Table3137[MONTO TOTAL ESTIMADO])</f>
        <v>1459000</v>
      </c>
      <c r="G2382" s="45"/>
      <c r="H2382" s="45" t="str">
        <f>C2370</f>
        <v>Bienes</v>
      </c>
      <c r="I2382" s="45" t="str">
        <f>E2370</f>
        <v>No</v>
      </c>
      <c r="J2382" s="45" t="str">
        <f>D2370</f>
        <v>Comparacion de Precios</v>
      </c>
    </row>
    <row r="2383" spans="1:10" ht="14.1" customHeight="1" thickBot="1" x14ac:dyDescent="0.25">
      <c r="A2383" s="127"/>
      <c r="B2383" s="102"/>
      <c r="C2383" s="102"/>
      <c r="D2383" s="102"/>
      <c r="E2383" s="102"/>
      <c r="F2383" s="126"/>
      <c r="G2383" s="45"/>
      <c r="H2383" s="45"/>
      <c r="I2383" s="45"/>
      <c r="J2383" s="45"/>
    </row>
    <row r="2384" spans="1:10" ht="33.75" customHeight="1" thickBot="1" x14ac:dyDescent="0.25">
      <c r="A2384" s="64" t="s">
        <v>16619</v>
      </c>
      <c r="B2384" s="64" t="s">
        <v>165</v>
      </c>
      <c r="C2384" s="64" t="s">
        <v>11894</v>
      </c>
      <c r="D2384" s="64" t="s">
        <v>14584</v>
      </c>
      <c r="E2384" s="64" t="s">
        <v>11111</v>
      </c>
      <c r="F2384" s="64" t="s">
        <v>11244</v>
      </c>
      <c r="G2384" s="45"/>
      <c r="H2384" s="45"/>
      <c r="I2384" s="45"/>
      <c r="J2384" s="45"/>
    </row>
    <row r="2385" spans="1:10" ht="13.5" customHeight="1" thickBot="1" x14ac:dyDescent="0.25">
      <c r="A2385" s="66" t="s">
        <v>19170</v>
      </c>
      <c r="B2385" s="66" t="s">
        <v>19166</v>
      </c>
      <c r="C2385" s="66" t="s">
        <v>18049</v>
      </c>
      <c r="D2385" s="66" t="s">
        <v>1899</v>
      </c>
      <c r="E2385" s="66" t="s">
        <v>18105</v>
      </c>
      <c r="F2385" s="66"/>
      <c r="G2385" s="45"/>
      <c r="H2385" s="45"/>
      <c r="I2385" s="45"/>
      <c r="J2385" s="45"/>
    </row>
    <row r="2386" spans="1:10" ht="14.1" customHeight="1" thickBot="1" x14ac:dyDescent="0.25">
      <c r="A2386" s="134" t="s">
        <v>15034</v>
      </c>
      <c r="B2386" s="67" t="s">
        <v>8646</v>
      </c>
      <c r="C2386" s="76">
        <v>44475</v>
      </c>
      <c r="D2386" s="134" t="s">
        <v>9515</v>
      </c>
      <c r="E2386" s="67" t="s">
        <v>13278</v>
      </c>
      <c r="F2386" s="66" t="s">
        <v>3126</v>
      </c>
      <c r="G2386" s="45"/>
      <c r="H2386" s="45"/>
      <c r="I2386" s="45"/>
      <c r="J2386" s="45"/>
    </row>
    <row r="2387" spans="1:10" ht="14.1" customHeight="1" thickBot="1" x14ac:dyDescent="0.25">
      <c r="A2387" s="135"/>
      <c r="B2387" s="67" t="s">
        <v>1810</v>
      </c>
      <c r="C2387" s="125">
        <f>IF(C2386="","",IF(AND(MONTH(C2386)&gt;=1,MONTH(C2386)&lt;=3),1,IF(AND(MONTH(C2386)&gt;=4,MONTH(C2386)&lt;=6),2,IF(AND(MONTH(C2386)&gt;=7,MONTH(C2386)&lt;=9),3,4))))</f>
        <v>4</v>
      </c>
      <c r="D2387" s="135"/>
      <c r="E2387" s="67" t="s">
        <v>2447</v>
      </c>
      <c r="F2387" s="66" t="s">
        <v>14655</v>
      </c>
      <c r="G2387" s="45"/>
      <c r="H2387" s="45"/>
      <c r="I2387" s="45"/>
      <c r="J2387" s="45"/>
    </row>
    <row r="2388" spans="1:10" ht="14.1" customHeight="1" thickBot="1" x14ac:dyDescent="0.25">
      <c r="A2388" s="135"/>
      <c r="B2388" s="67" t="s">
        <v>13122</v>
      </c>
      <c r="C2388" s="76">
        <v>44484</v>
      </c>
      <c r="D2388" s="135"/>
      <c r="E2388" s="67" t="s">
        <v>3119</v>
      </c>
      <c r="F2388" s="66" t="s">
        <v>4694</v>
      </c>
      <c r="G2388" s="45"/>
      <c r="H2388" s="45"/>
      <c r="I2388" s="45"/>
      <c r="J2388" s="45"/>
    </row>
    <row r="2389" spans="1:10" ht="14.1" customHeight="1" thickBot="1" x14ac:dyDescent="0.25">
      <c r="A2389" s="135"/>
      <c r="B2389" s="67" t="s">
        <v>1810</v>
      </c>
      <c r="C2389" s="125">
        <f>IF(C2388="","",IF(AND(MONTH(C2388)&gt;=1,MONTH(C2388)&lt;=3),1,IF(AND(MONTH(C2388)&gt;=4,MONTH(C2388)&lt;=6),2,IF(AND(MONTH(C2388)&gt;=7,MONTH(C2388)&lt;=9),3,4))))</f>
        <v>4</v>
      </c>
      <c r="D2389" s="135"/>
      <c r="E2389" s="67" t="s">
        <v>13380</v>
      </c>
      <c r="F2389" s="66" t="s">
        <v>4694</v>
      </c>
      <c r="G2389" s="45"/>
      <c r="H2389" s="45"/>
      <c r="I2389" s="45"/>
      <c r="J2389" s="45"/>
    </row>
    <row r="2390" spans="1:10" ht="14.1" customHeight="1" thickBot="1" x14ac:dyDescent="0.25">
      <c r="A2390" s="45"/>
      <c r="B2390" s="45"/>
      <c r="C2390" s="45"/>
      <c r="D2390" s="45"/>
      <c r="E2390" s="45"/>
      <c r="F2390" s="45"/>
      <c r="G2390" s="45"/>
      <c r="H2390" s="45"/>
      <c r="I2390" s="45"/>
      <c r="J2390" s="45"/>
    </row>
    <row r="2391" spans="1:10" ht="14.1" customHeight="1" thickBot="1" x14ac:dyDescent="0.25">
      <c r="A2391" s="72" t="s">
        <v>15959</v>
      </c>
      <c r="B2391" s="72" t="s">
        <v>16379</v>
      </c>
      <c r="C2391" s="72" t="s">
        <v>15863</v>
      </c>
      <c r="D2391" s="72" t="s">
        <v>15467</v>
      </c>
      <c r="E2391" s="72" t="s">
        <v>7036</v>
      </c>
      <c r="F2391" s="72" t="s">
        <v>15496</v>
      </c>
      <c r="G2391" s="45"/>
      <c r="H2391" s="45"/>
      <c r="I2391" s="45"/>
      <c r="J2391" s="45"/>
    </row>
    <row r="2392" spans="1:10" ht="13.5" customHeight="1" x14ac:dyDescent="0.2">
      <c r="A2392" s="97">
        <v>11121610</v>
      </c>
      <c r="B2392" s="69" t="str">
        <f ca="1">IFERROR(INDEX(UNSPSCDes,MATCH(INDIRECT(ADDRESS(ROW(),COLUMN()-1,4)),UNSPSCCode,0)),"")</f>
        <v>Maderas duras</v>
      </c>
      <c r="C2392" s="81" t="s">
        <v>1471</v>
      </c>
      <c r="D2392" s="81">
        <v>200</v>
      </c>
      <c r="E2392" s="71">
        <v>1400</v>
      </c>
      <c r="F2392" s="70">
        <f ca="1">INDIRECT(ADDRESS(ROW(),COLUMN()-2,4))*INDIRECT(ADDRESS(ROW(),COLUMN()-1,4))</f>
        <v>280000</v>
      </c>
      <c r="G2392" s="45"/>
      <c r="H2392" s="45"/>
      <c r="I2392" s="45"/>
      <c r="J2392" s="45"/>
    </row>
    <row r="2393" spans="1:10" ht="13.5" customHeight="1" x14ac:dyDescent="0.2">
      <c r="A2393" s="97">
        <v>11121610</v>
      </c>
      <c r="B2393" s="69" t="str">
        <f ca="1">IFERROR(INDEX(UNSPSCDes,MATCH(INDIRECT(ADDRESS(ROW(),COLUMN()-1,4)),UNSPSCCode,0)),"")</f>
        <v>Maderas duras</v>
      </c>
      <c r="C2393" s="81" t="s">
        <v>1471</v>
      </c>
      <c r="D2393" s="81">
        <v>200</v>
      </c>
      <c r="E2393" s="71">
        <v>995</v>
      </c>
      <c r="F2393" s="70">
        <f ca="1">INDIRECT(ADDRESS(ROW(),COLUMN()-2,4))*INDIRECT(ADDRESS(ROW(),COLUMN()-1,4))</f>
        <v>199000</v>
      </c>
      <c r="G2393" s="45"/>
      <c r="H2393" s="45"/>
      <c r="I2393" s="45"/>
      <c r="J2393" s="45"/>
    </row>
    <row r="2394" spans="1:10" ht="13.5" customHeight="1" x14ac:dyDescent="0.2">
      <c r="A2394" s="97">
        <v>11121610</v>
      </c>
      <c r="B2394" s="69" t="str">
        <f ca="1">IFERROR(INDEX(UNSPSCDes,MATCH(INDIRECT(ADDRESS(ROW(),COLUMN()-1,4)),UNSPSCCode,0)),"")</f>
        <v>Maderas duras</v>
      </c>
      <c r="C2394" s="81" t="s">
        <v>1471</v>
      </c>
      <c r="D2394" s="81">
        <v>200</v>
      </c>
      <c r="E2394" s="71">
        <v>1500</v>
      </c>
      <c r="F2394" s="70">
        <f ca="1">INDIRECT(ADDRESS(ROW(),COLUMN()-2,4))*INDIRECT(ADDRESS(ROW(),COLUMN()-1,4))</f>
        <v>300000</v>
      </c>
      <c r="G2394" s="45"/>
      <c r="H2394" s="45"/>
      <c r="I2394" s="45"/>
      <c r="J2394" s="45"/>
    </row>
    <row r="2395" spans="1:10" ht="13.5" customHeight="1" x14ac:dyDescent="0.2">
      <c r="A2395" s="97">
        <v>11121610</v>
      </c>
      <c r="B2395" s="69" t="str">
        <f ca="1">IFERROR(INDEX(UNSPSCDes,MATCH(INDIRECT(ADDRESS(ROW(),COLUMN()-1,4)),UNSPSCCode,0)),"")</f>
        <v>Maderas duras</v>
      </c>
      <c r="C2395" s="81" t="s">
        <v>1471</v>
      </c>
      <c r="D2395" s="81">
        <v>200</v>
      </c>
      <c r="E2395" s="71">
        <v>1600</v>
      </c>
      <c r="F2395" s="70">
        <f ca="1">INDIRECT(ADDRESS(ROW(),COLUMN()-2,4))*INDIRECT(ADDRESS(ROW(),COLUMN()-1,4))</f>
        <v>320000</v>
      </c>
      <c r="G2395" s="45"/>
      <c r="H2395" s="45"/>
      <c r="I2395" s="45"/>
      <c r="J2395" s="45"/>
    </row>
    <row r="2396" spans="1:10" ht="13.5" customHeight="1" x14ac:dyDescent="0.2">
      <c r="A2396" s="97">
        <v>11121610</v>
      </c>
      <c r="B2396" s="69" t="str">
        <f ca="1">IFERROR(INDEX(UNSPSCDes,MATCH(INDIRECT(ADDRESS(ROW(),COLUMN()-1,4)),UNSPSCCode,0)),"")</f>
        <v>Maderas duras</v>
      </c>
      <c r="C2396" s="81" t="s">
        <v>1471</v>
      </c>
      <c r="D2396" s="81">
        <v>200</v>
      </c>
      <c r="E2396" s="71">
        <v>1800</v>
      </c>
      <c r="F2396" s="70">
        <f ca="1">INDIRECT(ADDRESS(ROW(),COLUMN()-2,4))*INDIRECT(ADDRESS(ROW(),COLUMN()-1,4))</f>
        <v>360000</v>
      </c>
      <c r="G2396" s="45"/>
      <c r="H2396" s="45"/>
      <c r="I2396" s="45"/>
      <c r="J2396" s="45"/>
    </row>
    <row r="2397" spans="1:10" ht="14.1" customHeight="1" x14ac:dyDescent="0.2">
      <c r="A2397" s="45"/>
      <c r="B2397" s="45"/>
      <c r="C2397" s="45"/>
      <c r="D2397" s="45"/>
      <c r="E2397" s="73" t="s">
        <v>12725</v>
      </c>
      <c r="F2397" s="74">
        <f ca="1">SUM(Table3138[MONTO TOTAL ESTIMADO])</f>
        <v>1459000</v>
      </c>
      <c r="G2397" s="45"/>
      <c r="H2397" s="45" t="str">
        <f>C2385</f>
        <v>Bienes</v>
      </c>
      <c r="I2397" s="45" t="str">
        <f>E2385</f>
        <v>No</v>
      </c>
      <c r="J2397" s="45" t="str">
        <f>D2385</f>
        <v>Comparacion de Precios</v>
      </c>
    </row>
    <row r="2398" spans="1:10" ht="14.1" customHeight="1" thickBot="1" x14ac:dyDescent="0.25">
      <c r="A2398" s="127"/>
      <c r="B2398" s="102"/>
      <c r="C2398" s="102"/>
      <c r="D2398" s="102"/>
      <c r="E2398" s="102"/>
      <c r="F2398" s="126"/>
      <c r="G2398" s="45"/>
      <c r="H2398" s="45"/>
      <c r="I2398" s="45"/>
      <c r="J2398" s="45"/>
    </row>
    <row r="2399" spans="1:10" ht="14.1" customHeight="1" thickBot="1" x14ac:dyDescent="0.3">
      <c r="A2399" s="64" t="s">
        <v>16619</v>
      </c>
      <c r="B2399" s="64" t="s">
        <v>165</v>
      </c>
      <c r="C2399" s="64" t="s">
        <v>11894</v>
      </c>
      <c r="D2399" s="64" t="s">
        <v>14584</v>
      </c>
      <c r="E2399" s="64" t="s">
        <v>11111</v>
      </c>
      <c r="F2399" s="64" t="s">
        <v>11244</v>
      </c>
    </row>
    <row r="2400" spans="1:10" ht="33.75" customHeight="1" thickBot="1" x14ac:dyDescent="0.25">
      <c r="A2400" s="66" t="s">
        <v>4560</v>
      </c>
      <c r="B2400" s="66" t="s">
        <v>19175</v>
      </c>
      <c r="C2400" s="66" t="s">
        <v>18049</v>
      </c>
      <c r="D2400" s="66" t="s">
        <v>1899</v>
      </c>
      <c r="E2400" s="66" t="s">
        <v>18105</v>
      </c>
      <c r="F2400" s="66"/>
      <c r="G2400" s="45"/>
      <c r="H2400" s="45"/>
      <c r="I2400" s="45"/>
      <c r="J2400" s="45"/>
    </row>
    <row r="2401" spans="1:10" ht="13.5" customHeight="1" thickBot="1" x14ac:dyDescent="0.25">
      <c r="A2401" s="134" t="s">
        <v>15034</v>
      </c>
      <c r="B2401" s="67" t="s">
        <v>8646</v>
      </c>
      <c r="C2401" s="76">
        <v>44471</v>
      </c>
      <c r="D2401" s="134" t="s">
        <v>9515</v>
      </c>
      <c r="E2401" s="67" t="s">
        <v>13278</v>
      </c>
      <c r="F2401" s="66" t="s">
        <v>3126</v>
      </c>
      <c r="G2401" s="45"/>
      <c r="H2401" s="45"/>
      <c r="I2401" s="45"/>
      <c r="J2401" s="45"/>
    </row>
    <row r="2402" spans="1:10" ht="14.1" customHeight="1" thickBot="1" x14ac:dyDescent="0.25">
      <c r="A2402" s="135"/>
      <c r="B2402" s="67" t="s">
        <v>1810</v>
      </c>
      <c r="C2402" s="129">
        <f>IF(C2401="","",IF(AND(MONTH(C2401)&gt;=1,MONTH(C2401)&lt;=3),1,IF(AND(MONTH(C2401)&gt;=4,MONTH(C2401)&lt;=6),2,IF(AND(MONTH(C2401)&gt;=7,MONTH(C2401)&lt;=9),3,4))))</f>
        <v>4</v>
      </c>
      <c r="D2402" s="135"/>
      <c r="E2402" s="67" t="s">
        <v>2447</v>
      </c>
      <c r="F2402" s="66" t="s">
        <v>14655</v>
      </c>
      <c r="G2402" s="45"/>
      <c r="H2402" s="45"/>
      <c r="I2402" s="45"/>
      <c r="J2402" s="45"/>
    </row>
    <row r="2403" spans="1:10" ht="14.1" customHeight="1" thickBot="1" x14ac:dyDescent="0.25">
      <c r="A2403" s="135"/>
      <c r="B2403" s="67" t="s">
        <v>13122</v>
      </c>
      <c r="C2403" s="76">
        <v>44479</v>
      </c>
      <c r="D2403" s="135"/>
      <c r="E2403" s="67" t="s">
        <v>3119</v>
      </c>
      <c r="F2403" s="66" t="s">
        <v>4694</v>
      </c>
      <c r="G2403" s="45"/>
      <c r="H2403" s="45"/>
      <c r="I2403" s="45"/>
      <c r="J2403" s="45"/>
    </row>
    <row r="2404" spans="1:10" ht="14.1" customHeight="1" thickBot="1" x14ac:dyDescent="0.25">
      <c r="A2404" s="135"/>
      <c r="B2404" s="67" t="s">
        <v>1810</v>
      </c>
      <c r="C2404" s="129">
        <f>IF(C2403="","",IF(AND(MONTH(C2403)&gt;=1,MONTH(C2403)&lt;=3),1,IF(AND(MONTH(C2403)&gt;=4,MONTH(C2403)&lt;=6),2,IF(AND(MONTH(C2403)&gt;=7,MONTH(C2403)&lt;=9),3,4))))</f>
        <v>4</v>
      </c>
      <c r="D2404" s="135"/>
      <c r="E2404" s="67" t="s">
        <v>13380</v>
      </c>
      <c r="F2404" s="66" t="s">
        <v>4694</v>
      </c>
      <c r="G2404" s="45"/>
      <c r="H2404" s="45"/>
      <c r="I2404" s="45"/>
      <c r="J2404" s="45"/>
    </row>
    <row r="2405" spans="1:10" ht="14.1" customHeight="1" thickBot="1" x14ac:dyDescent="0.25">
      <c r="A2405" s="45"/>
      <c r="B2405" s="45"/>
      <c r="C2405" s="45"/>
      <c r="D2405" s="45"/>
      <c r="E2405" s="45"/>
      <c r="F2405" s="45"/>
      <c r="G2405" s="45"/>
      <c r="H2405" s="45"/>
      <c r="I2405" s="45"/>
      <c r="J2405" s="45"/>
    </row>
    <row r="2406" spans="1:10" ht="14.1" customHeight="1" thickBot="1" x14ac:dyDescent="0.25">
      <c r="A2406" s="72" t="s">
        <v>15959</v>
      </c>
      <c r="B2406" s="72" t="s">
        <v>16379</v>
      </c>
      <c r="C2406" s="72" t="s">
        <v>15863</v>
      </c>
      <c r="D2406" s="72" t="s">
        <v>15467</v>
      </c>
      <c r="E2406" s="72" t="s">
        <v>7036</v>
      </c>
      <c r="F2406" s="72" t="s">
        <v>15496</v>
      </c>
      <c r="G2406" s="45"/>
      <c r="H2406" s="45"/>
      <c r="I2406" s="45"/>
      <c r="J2406" s="45"/>
    </row>
    <row r="2407" spans="1:10" ht="14.1" customHeight="1" x14ac:dyDescent="0.2">
      <c r="A2407" s="97">
        <v>15101505</v>
      </c>
      <c r="B2407" s="69" t="str">
        <f ca="1">IFERROR(INDEX(UNSPSCDes,MATCH(INDIRECT(ADDRESS(ROW(),COLUMN()-1,4)),UNSPSCCode,0)),"")</f>
        <v>Combustible diesel</v>
      </c>
      <c r="C2407" s="81" t="s">
        <v>1471</v>
      </c>
      <c r="D2407" s="81">
        <v>1</v>
      </c>
      <c r="E2407" s="71">
        <v>3900000</v>
      </c>
      <c r="F2407" s="70">
        <f ca="1">INDIRECT(ADDRESS(ROW(),COLUMN()-2,4))*INDIRECT(ADDRESS(ROW(),COLUMN()-1,4))</f>
        <v>3900000</v>
      </c>
      <c r="G2407" s="45"/>
      <c r="H2407" s="45"/>
      <c r="I2407" s="45"/>
      <c r="J2407" s="45"/>
    </row>
    <row r="2408" spans="1:10" ht="13.5" customHeight="1" x14ac:dyDescent="0.2">
      <c r="A2408" s="45"/>
      <c r="B2408" s="45"/>
      <c r="C2408" s="45"/>
      <c r="D2408" s="45"/>
      <c r="E2408" s="73" t="s">
        <v>12725</v>
      </c>
      <c r="F2408" s="74">
        <f ca="1">SUM(Table367[MONTO TOTAL ESTIMADO])</f>
        <v>3900000</v>
      </c>
      <c r="G2408" s="45"/>
      <c r="H2408" s="45"/>
      <c r="I2408" s="45"/>
      <c r="J2408" s="45"/>
    </row>
    <row r="2409" spans="1:10" ht="14.1" customHeight="1" x14ac:dyDescent="0.2">
      <c r="A2409" s="127"/>
      <c r="B2409" s="102"/>
      <c r="C2409" s="102"/>
      <c r="D2409" s="102"/>
      <c r="E2409" s="102"/>
      <c r="F2409" s="126"/>
      <c r="G2409" s="45"/>
      <c r="H2409" s="45" t="str">
        <f>C2400</f>
        <v>Bienes</v>
      </c>
      <c r="I2409" s="45" t="str">
        <f>E2400</f>
        <v>No</v>
      </c>
      <c r="J2409" s="45" t="str">
        <f>D2400</f>
        <v>Comparacion de Precios</v>
      </c>
    </row>
    <row r="2411" spans="1:10" ht="33.75" customHeight="1" x14ac:dyDescent="0.2">
      <c r="G2411" s="45"/>
      <c r="H2411" s="45"/>
      <c r="I2411" s="45"/>
      <c r="J2411" s="45"/>
    </row>
    <row r="2412" spans="1:10" ht="14.1" customHeight="1" x14ac:dyDescent="0.2">
      <c r="G2412" s="45"/>
      <c r="H2412" s="45"/>
      <c r="I2412" s="45"/>
      <c r="J2412" s="45"/>
    </row>
    <row r="2413" spans="1:10" ht="14.1" customHeight="1" x14ac:dyDescent="0.2">
      <c r="G2413" s="45"/>
      <c r="H2413" s="45"/>
      <c r="I2413" s="45"/>
      <c r="J2413" s="45"/>
    </row>
    <row r="2414" spans="1:10" ht="14.1" customHeight="1" x14ac:dyDescent="0.2">
      <c r="G2414" s="45"/>
      <c r="H2414" s="45"/>
      <c r="I2414" s="45"/>
      <c r="J2414" s="45"/>
    </row>
    <row r="2415" spans="1:10" ht="14.1" customHeight="1" x14ac:dyDescent="0.2">
      <c r="G2415" s="45"/>
      <c r="H2415" s="45"/>
      <c r="I2415" s="45"/>
      <c r="J2415" s="45"/>
    </row>
    <row r="2416" spans="1:10" ht="14.1" customHeight="1" x14ac:dyDescent="0.2">
      <c r="G2416" s="45"/>
      <c r="H2416" s="45"/>
      <c r="I2416" s="45"/>
      <c r="J2416" s="45"/>
    </row>
    <row r="2417" spans="7:10" ht="14.1" customHeight="1" x14ac:dyDescent="0.2">
      <c r="G2417" s="45"/>
      <c r="H2417" s="45"/>
      <c r="I2417" s="45"/>
      <c r="J2417" s="45"/>
    </row>
    <row r="2418" spans="7:10" ht="14.1" customHeight="1" x14ac:dyDescent="0.2">
      <c r="G2418" s="45"/>
      <c r="H2418" s="45"/>
      <c r="I2418" s="45"/>
      <c r="J2418" s="45"/>
    </row>
    <row r="2419" spans="7:10" ht="13.5" customHeight="1" x14ac:dyDescent="0.2">
      <c r="G2419" s="45"/>
      <c r="H2419" s="45"/>
      <c r="I2419" s="45"/>
      <c r="J2419" s="45"/>
    </row>
    <row r="2420" spans="7:10" ht="14.1" customHeight="1" x14ac:dyDescent="0.2">
      <c r="G2420" s="45"/>
      <c r="H2420" s="45" t="str">
        <f>C2205</f>
        <v>Bienes</v>
      </c>
      <c r="I2420" s="45" t="str">
        <f>E2205</f>
        <v>No</v>
      </c>
      <c r="J2420" s="45" t="str">
        <f>D2205</f>
        <v>Compras Menores</v>
      </c>
    </row>
  </sheetData>
  <protectedRanges>
    <protectedRange sqref="F5:G5" name="Rango3"/>
    <protectedRange sqref="E11:E12" name="Rango2"/>
  </protectedRanges>
  <mergeCells count="274">
    <mergeCell ref="A2401:A2404"/>
    <mergeCell ref="D2401:D2404"/>
    <mergeCell ref="A2386:A2389"/>
    <mergeCell ref="D2386:D2389"/>
    <mergeCell ref="A2308:A2311"/>
    <mergeCell ref="D2308:D2311"/>
    <mergeCell ref="A2319:A2322"/>
    <mergeCell ref="D2319:D2322"/>
    <mergeCell ref="A2339:A2342"/>
    <mergeCell ref="D2339:D2342"/>
    <mergeCell ref="A2357:A2360"/>
    <mergeCell ref="D2357:D2360"/>
    <mergeCell ref="A2371:A2374"/>
    <mergeCell ref="D2371:D2374"/>
    <mergeCell ref="A2245:A2248"/>
    <mergeCell ref="D2245:D2248"/>
    <mergeCell ref="A2262:A2265"/>
    <mergeCell ref="D2262:D2265"/>
    <mergeCell ref="A2273:A2276"/>
    <mergeCell ref="D2273:D2276"/>
    <mergeCell ref="A2286:A2289"/>
    <mergeCell ref="D2286:D2289"/>
    <mergeCell ref="A2297:A2300"/>
    <mergeCell ref="D2297:D2300"/>
    <mergeCell ref="A2117:A2120"/>
    <mergeCell ref="D2117:D2120"/>
    <mergeCell ref="A2129:A2132"/>
    <mergeCell ref="D2129:D2132"/>
    <mergeCell ref="A2195:A2198"/>
    <mergeCell ref="D2195:D2198"/>
    <mergeCell ref="A2206:A2209"/>
    <mergeCell ref="D2206:D2209"/>
    <mergeCell ref="A2140:A2143"/>
    <mergeCell ref="D2140:D2143"/>
    <mergeCell ref="A2151:A2154"/>
    <mergeCell ref="D2151:D2154"/>
    <mergeCell ref="A2162:A2165"/>
    <mergeCell ref="D2162:D2165"/>
    <mergeCell ref="A2173:A2176"/>
    <mergeCell ref="D2173:D2176"/>
    <mergeCell ref="A2184:A2187"/>
    <mergeCell ref="D2184:D2187"/>
    <mergeCell ref="A2010:A2013"/>
    <mergeCell ref="D2010:D2013"/>
    <mergeCell ref="A2023:A2026"/>
    <mergeCell ref="D2023:D2026"/>
    <mergeCell ref="A2036:A2039"/>
    <mergeCell ref="D2036:D2039"/>
    <mergeCell ref="A2049:A2052"/>
    <mergeCell ref="D2049:D2052"/>
    <mergeCell ref="A2105:A2108"/>
    <mergeCell ref="D2105:D2108"/>
    <mergeCell ref="A2082:A2085"/>
    <mergeCell ref="D2082:D2085"/>
    <mergeCell ref="A2093:A2096"/>
    <mergeCell ref="D2093:D2096"/>
    <mergeCell ref="A1955:A1958"/>
    <mergeCell ref="D1955:D1958"/>
    <mergeCell ref="A1748:A1751"/>
    <mergeCell ref="D1748:D1751"/>
    <mergeCell ref="A1778:A1781"/>
    <mergeCell ref="D1778:D1781"/>
    <mergeCell ref="A1822:A1825"/>
    <mergeCell ref="D1822:D1825"/>
    <mergeCell ref="A1997:A2000"/>
    <mergeCell ref="D1997:D2000"/>
    <mergeCell ref="A1982:A1985"/>
    <mergeCell ref="D1982:D1985"/>
    <mergeCell ref="A1967:A1970"/>
    <mergeCell ref="D1967:D1970"/>
    <mergeCell ref="A1654:A1657"/>
    <mergeCell ref="D1654:D1657"/>
    <mergeCell ref="A1679:A1682"/>
    <mergeCell ref="D1679:D1682"/>
    <mergeCell ref="A1867:A1870"/>
    <mergeCell ref="D1867:D1870"/>
    <mergeCell ref="A1911:A1914"/>
    <mergeCell ref="D1911:D1914"/>
    <mergeCell ref="A1714:A1717"/>
    <mergeCell ref="D1714:D1717"/>
    <mergeCell ref="A1724:A1727"/>
    <mergeCell ref="D1724:D1727"/>
    <mergeCell ref="A1736:A1739"/>
    <mergeCell ref="D1736:D1739"/>
    <mergeCell ref="A1478:A1481"/>
    <mergeCell ref="D1478:D1481"/>
    <mergeCell ref="A1574:A1577"/>
    <mergeCell ref="D1574:D1577"/>
    <mergeCell ref="A1588:A1591"/>
    <mergeCell ref="D1588:D1591"/>
    <mergeCell ref="A1690:A1693"/>
    <mergeCell ref="D1690:D1693"/>
    <mergeCell ref="A1702:A1705"/>
    <mergeCell ref="D1702:D1705"/>
    <mergeCell ref="A1602:A1605"/>
    <mergeCell ref="D1602:D1605"/>
    <mergeCell ref="A1501:A1504"/>
    <mergeCell ref="D1501:D1504"/>
    <mergeCell ref="A1518:A1521"/>
    <mergeCell ref="D1518:D1521"/>
    <mergeCell ref="A1535:A1538"/>
    <mergeCell ref="D1535:D1538"/>
    <mergeCell ref="A1552:A1555"/>
    <mergeCell ref="D1552:D1555"/>
    <mergeCell ref="A1563:A1566"/>
    <mergeCell ref="D1563:D1566"/>
    <mergeCell ref="A1628:A1631"/>
    <mergeCell ref="D1628:D1631"/>
    <mergeCell ref="A1375:A1378"/>
    <mergeCell ref="D1375:D1378"/>
    <mergeCell ref="A1402:A1405"/>
    <mergeCell ref="D1402:D1405"/>
    <mergeCell ref="A1429:A1432"/>
    <mergeCell ref="D1429:D1432"/>
    <mergeCell ref="A1455:A1458"/>
    <mergeCell ref="D1455:D1458"/>
    <mergeCell ref="A1311:A1314"/>
    <mergeCell ref="D1311:D1314"/>
    <mergeCell ref="A1323:A1326"/>
    <mergeCell ref="D1323:D1326"/>
    <mergeCell ref="A1342:A1345"/>
    <mergeCell ref="D1342:D1345"/>
    <mergeCell ref="A1361:A1364"/>
    <mergeCell ref="D1361:D1364"/>
    <mergeCell ref="A1223:A1226"/>
    <mergeCell ref="D1223:D1226"/>
    <mergeCell ref="A1237:A1240"/>
    <mergeCell ref="D1237:D1240"/>
    <mergeCell ref="A1256:A1259"/>
    <mergeCell ref="D1256:D1259"/>
    <mergeCell ref="A1275:A1278"/>
    <mergeCell ref="D1275:D1278"/>
    <mergeCell ref="A1292:A1295"/>
    <mergeCell ref="D1292:D1295"/>
    <mergeCell ref="A1161:A1164"/>
    <mergeCell ref="D1161:D1164"/>
    <mergeCell ref="A1173:A1176"/>
    <mergeCell ref="D1173:D1176"/>
    <mergeCell ref="A1185:A1188"/>
    <mergeCell ref="D1185:D1188"/>
    <mergeCell ref="A1197:A1200"/>
    <mergeCell ref="D1197:D1200"/>
    <mergeCell ref="A1209:A1212"/>
    <mergeCell ref="D1209:D1212"/>
    <mergeCell ref="A1115:A1118"/>
    <mergeCell ref="D1115:D1118"/>
    <mergeCell ref="A1126:A1129"/>
    <mergeCell ref="D1126:D1129"/>
    <mergeCell ref="A1137:A1140"/>
    <mergeCell ref="D1137:D1140"/>
    <mergeCell ref="A1149:A1152"/>
    <mergeCell ref="D1149:D1152"/>
    <mergeCell ref="A1003:A1006"/>
    <mergeCell ref="D1003:D1006"/>
    <mergeCell ref="A1029:A1032"/>
    <mergeCell ref="D1029:D1032"/>
    <mergeCell ref="A1054:A1057"/>
    <mergeCell ref="D1054:D1057"/>
    <mergeCell ref="A1079:A1082"/>
    <mergeCell ref="D1079:D1082"/>
    <mergeCell ref="A1104:A1107"/>
    <mergeCell ref="D1104:D1107"/>
    <mergeCell ref="A919:A922"/>
    <mergeCell ref="D919:D922"/>
    <mergeCell ref="A930:A933"/>
    <mergeCell ref="D930:D933"/>
    <mergeCell ref="A941:A944"/>
    <mergeCell ref="D941:D944"/>
    <mergeCell ref="A952:A955"/>
    <mergeCell ref="D952:D955"/>
    <mergeCell ref="A978:A981"/>
    <mergeCell ref="D978:D981"/>
    <mergeCell ref="A833:A836"/>
    <mergeCell ref="D833:D836"/>
    <mergeCell ref="A846:A849"/>
    <mergeCell ref="D846:D849"/>
    <mergeCell ref="A859:A862"/>
    <mergeCell ref="D859:D862"/>
    <mergeCell ref="A879:A882"/>
    <mergeCell ref="D879:D882"/>
    <mergeCell ref="A899:A902"/>
    <mergeCell ref="D899:D902"/>
    <mergeCell ref="A733:A736"/>
    <mergeCell ref="D733:D736"/>
    <mergeCell ref="A754:A757"/>
    <mergeCell ref="D754:D757"/>
    <mergeCell ref="A810:A813"/>
    <mergeCell ref="D810:D813"/>
    <mergeCell ref="A821:A824"/>
    <mergeCell ref="D821:D824"/>
    <mergeCell ref="A766:A769"/>
    <mergeCell ref="D766:D769"/>
    <mergeCell ref="A777:A780"/>
    <mergeCell ref="D777:D780"/>
    <mergeCell ref="A788:A791"/>
    <mergeCell ref="D788:D791"/>
    <mergeCell ref="A799:A802"/>
    <mergeCell ref="D799:D802"/>
    <mergeCell ref="A517:A520"/>
    <mergeCell ref="D517:D520"/>
    <mergeCell ref="A547:A550"/>
    <mergeCell ref="D547:D550"/>
    <mergeCell ref="A1:A4"/>
    <mergeCell ref="E6:F6"/>
    <mergeCell ref="E7:F7"/>
    <mergeCell ref="B2:E2"/>
    <mergeCell ref="B3:E3"/>
    <mergeCell ref="A17:A20"/>
    <mergeCell ref="D17:D20"/>
    <mergeCell ref="A30:A33"/>
    <mergeCell ref="D30:D33"/>
    <mergeCell ref="E8:F8"/>
    <mergeCell ref="E10:F10"/>
    <mergeCell ref="E11:F11"/>
    <mergeCell ref="E12:F12"/>
    <mergeCell ref="E9:F9"/>
    <mergeCell ref="A561:A564"/>
    <mergeCell ref="D561:D564"/>
    <mergeCell ref="A575:A578"/>
    <mergeCell ref="D575:D578"/>
    <mergeCell ref="A489:A492"/>
    <mergeCell ref="D489:D492"/>
    <mergeCell ref="A39:A42"/>
    <mergeCell ref="D39:D42"/>
    <mergeCell ref="A52:A55"/>
    <mergeCell ref="D52:D55"/>
    <mergeCell ref="A63:A66"/>
    <mergeCell ref="D63:D66"/>
    <mergeCell ref="A403:A406"/>
    <mergeCell ref="D403:D406"/>
    <mergeCell ref="A432:A435"/>
    <mergeCell ref="D432:D435"/>
    <mergeCell ref="A461:A464"/>
    <mergeCell ref="D461:D464"/>
    <mergeCell ref="A74:A77"/>
    <mergeCell ref="D74:D77"/>
    <mergeCell ref="A86:A89"/>
    <mergeCell ref="D86:D89"/>
    <mergeCell ref="A97:A100"/>
    <mergeCell ref="D97:D100"/>
    <mergeCell ref="A589:A592"/>
    <mergeCell ref="D589:D592"/>
    <mergeCell ref="A604:A607"/>
    <mergeCell ref="D604:D607"/>
    <mergeCell ref="A619:A622"/>
    <mergeCell ref="D619:D622"/>
    <mergeCell ref="A634:A637"/>
    <mergeCell ref="D634:D637"/>
    <mergeCell ref="A655:A658"/>
    <mergeCell ref="D655:D658"/>
    <mergeCell ref="A670:A673"/>
    <mergeCell ref="D670:D673"/>
    <mergeCell ref="A691:A694"/>
    <mergeCell ref="D691:D694"/>
    <mergeCell ref="A712:A715"/>
    <mergeCell ref="D712:D715"/>
    <mergeCell ref="A2217:A2220"/>
    <mergeCell ref="D2217:D2220"/>
    <mergeCell ref="A144:A147"/>
    <mergeCell ref="D144:D147"/>
    <mergeCell ref="A196:A199"/>
    <mergeCell ref="D196:D199"/>
    <mergeCell ref="A248:A251"/>
    <mergeCell ref="A2060:A2063"/>
    <mergeCell ref="D2060:D2063"/>
    <mergeCell ref="A2071:A2074"/>
    <mergeCell ref="D2071:D2074"/>
    <mergeCell ref="D248:D251"/>
    <mergeCell ref="A290:A293"/>
    <mergeCell ref="D290:D293"/>
    <mergeCell ref="A332:A335"/>
    <mergeCell ref="D332:D335"/>
    <mergeCell ref="A374:A377"/>
    <mergeCell ref="D374:D377"/>
  </mergeCells>
  <dataValidations count="12">
    <dataValidation type="date" operator="lessThanOrEqual" allowBlank="1" showInputMessage="1" showErrorMessage="1" sqref="C17 C1702 C1690 C1679 C1654 C1628 C1602 C1588 C1574 C1563 C1552 C1535 C1518 C1501 C1478 C1455 C1429 C1402 C1375 C1361 C1342 C1323 C1311 C1292 C1275 C1256 C1237 C1223 C1209 C1197 C1185 C1173 C1161 C1149 C1137 C1126 C1115 C1104 C1079 C1054 C1029 C1003 C978 C952 C941 C930 C919 C899 C879 C859 C846 C833 C821 C810 C799 C788 C777 C766 C754 C733 C712 C691 C670 C655 C634 C619 C604 C589 C575 C561 C547 C517 C489 C461 C432 C403 C374 C332 C290 C248 C196 C144 C97 C86 C74 C63 C52 C39 C30 C1714 C1724 C1736 C1748 C1778 C1822 C1867 C1911 C1955 C1967 C1982 C1997 C2010 C2023 C2036 C2049 C2060 C2071 C2082 C2093 C2105 C2117 C2129 C2140 C2151 C2162 C2173 C2184 C2195 C2206 C2217 C2245 C2262 C2273 C2286 C2297 C2308 C2319 C2339 C2357 C2371 C2386 C2401">
      <formula1>C19</formula1>
    </dataValidation>
    <dataValidation type="date" operator="greaterThanOrEqual" allowBlank="1" showInputMessage="1" showErrorMessage="1" sqref="C19 C1704 C1692 C1681 C1656 C1630 C1604 C1590 C1576 C1565 C1554 C1537 C1520 C1503 C1480 C1457 C1431 C1404 C1377 C1363 C1344 C1325 C1313 C1294 C1277 C1258 C1239 C1225 C1211 C1199 C1187 C1175 C1163 C1151 C1139 C1128 C1117 C1106 C1081 C1056 C1031 C1005 C980 C954 C943 C932 C921 C901 C881 C861 C848 C835 C823 C812 C801 C790 C779 C768 C756 C735 C714 C693 C672 C657 C636 C621 C606 C591 C577 C563 C549 C519 C491 C463 C434 C405 C376 C334 C292 C250 C198 C146 C99 C88 C76 C65 C54 C41 C32 C1716 C1726 C1738 C1750 C1780 C1824 C1869 C1913 C1957 C1969 C1984 C1999 C2012 C2025 C2038 C2051 C2062 C2073 C2084 C2095 C2107 C2119 C2131 C2142 C2153 C2164 C2175 C2186 C2197 C2208 C2219 C2247 C2264 C2275 C2288 C2299 C2310 C2321 C2341 C2359 C2373 C2388 C2403">
      <formula1>C17</formula1>
    </dataValidation>
    <dataValidation type="whole" operator="greaterThan" allowBlank="1" showInputMessage="1" showErrorMessage="1" sqref="A2223:A2240 A2345:A2352 A2325:A2335 A2314 A2303 A2292 A1754:A1774 A1873:A1906 A1961:A1963 A1730:A1731 A1742:A1743 A1783:A1818 A1828:A1862 A1917:A1950 A2279:A2281 A2268 A2251:A2257 A2055 A1973:A1977 A1988:A1992 A2003:A2005 A2016:A2018 A2029:A2031 A2042:A2044 A2066 A2077 A2088 A2099:A2100 A2111:A2112 A2123:A2124 A2135 A2146 A2157 A2168 A2179 A2190 A2201 A2212 A2363:A2366 A2377:A2381 A2392:A2396 A2407 A1708:A1709 A1696:A1697 A1685 A1660:A1674 A1634:A1649 A1608:A1623 A1720 A1381:A1397 A1408:A1424 A1435:A1450 A1461:A1473 A1484:A1496 A1507:A1513 A1524:A1530 A1541:A1547 A1558 A1569 A1580:A1583 A1594:A1597 A23:A25 A27 A35 A58 A69 A92 A45:A47 A80:A81 A1132 A1121 A1110 A1085:A1099 A1060:A1074 A1035:A1049 A1009:A1024 A984:A998 A958:A973 A947 A936 A925 A905:A914 A885:A894 A865:A874 A852:A854 A839:A841 A816 A827:A829 A409:A427 A150:A191 A202:A243 A254:A285 A296:A327 A338:A369 A103:A139 A380:A398 A438:A456 A467:A484 A495:A512 A760:A762 A739:A749 A718:A728 A697:A707 A676:A686 A523:A542 A553:A556 A567:A570 A581:A584 A595:A599 A610:A614 A625:A629 A640:A650 A661:A666 A794 A783 A772 A805 A1281:A1287 A1262:A1270 A1243:A1251 A1367:A1370 A1348:A1356 A1329:A1337 A1317:A1318 A1298:A1306 A1143:A1144 A1155:A1156 A1167:A1168 A1179:A1180 A1191:A1192 A1203:A1204 A1215:A1218 A1229:A1232">
      <formula1>0</formula1>
    </dataValidation>
    <dataValidation type="list" allowBlank="1" showInputMessage="1" showErrorMessage="1" sqref="C2223:C2240 C2345:C2352 C2325:C2335 C2314 C2303 C2292 C1754:C1774 C1961:C1963 C1873:C1906 C1730:C1731 C1742:C1743 C1783:C1818 C1828:C1862 C1917:C1950 C2279:C2281 C2268 C2251:C2257 C1973:C1977 C1988:C1992 C2003:C2005 C2016:C2018 C2029:C2031 C2042:C2044 C2055 C2066 C2077 C2088 C2099:C2100 C2111:C2112 C2123:C2124 C2135 C2146 C2157 C2168 C2179 C2190 C2201 C2212 C2363:C2366 C2377:C2381 C2392:C2396 C2407 C1696:C1697 C1685 C1660:C1674 C1634:C1649 C1608:C1623 C1720 C1708:C1709 C1381:C1397 C1408:C1424 C1435:C1450 C1461:C1473 C1484:C1496 C1507:C1513 C1524:C1530 C1541:C1547 C1558 C1569 C1580:C1583 C1594:C1597 C23:C25 C27 C35 C58 C69 C92 C45:C47 C80:C81 C1132 C1121 C1110 C1085:C1099 C1060:C1074 C1035:C1049 C1009:C1024 C984:C998 C958:C973 C947 C936 C925 C905:C914 C885:C894 C865:C874 C852:C854 C839:C841 C816 C827:C829 C409:C427 C103:C139 C150:C191 C202:C243 C254:C285 C296:C327 C338:C369 C380:C398 C438:C456 C467:C484 C495:C512 C760:C762 C739:C749 C718:C728 C697:C707 C676:C686 C523:C542 C553:C556 C567:C570 C581:C584 C595:C599 C610:C614 C625:C629 C640:C650 C661:C666 C794 C783 C772 C805 C1281:C1287 C1262:C1270 C1243:C1251 C1367:C1370 C1348:C1356 C1329:C1337 C1317:C1318 C1298:C1306 C1143:C1144 C1155:C1156 C1167:C1168 C1179:C1180 C1191:C1192 C1203:C1204 C1215:C1218 C1229:C1232">
      <formula1>UnidadesList</formula1>
    </dataValidation>
    <dataValidation type="decimal" operator="greaterThan" allowBlank="1" showInputMessage="1" showErrorMessage="1" sqref="D2223:E2240 D2345:E2352 D2325:E2335 D2314:E2314 D2303:E2303 D2292:E2292 D1754:E1774 D1961:E1963 D1873:E1906 D1730:E1731 D1742:E1743 D1783:E1818 D1828:E1862 D1917:E1950 D2279:E2281 D2268:E2268 D2251:E2257 D1973:E1977 D1988:E1992 D2003:E2005 D2016:E2018 D2029:E2031 D2042:E2044 D2055:E2055 D2066:E2066 D2077:E2077 D2088:E2088 D2099:E2100 D2111:E2112 D2123:E2124 D2135:E2135 D2146:E2146 D2157:E2157 D2168:E2168 D2179:E2179 D2190:E2190 D2201:E2201 D2212:E2212 D2363:E2366 D2377:E2381 D2392:E2396 D2407:E2407 D1696:E1697 D1685:E1685 D1660:E1674 D1634:E1649 D1608:E1623 D1720:E1720 D1708:E1709 D1381:E1397 D1408:E1424 D1435:E1450 D1461:E1473 D1484:E1496 D1507:E1513 D1524:E1530 D1541:E1547 D1558:E1558 D1569:E1569 D1580:E1583 D1594:E1597 D23:E25 D27:E27 D35:E35 D58:E58 D69:E69 D92:E92 D45:E47 D80:E81 D1132:E1132 D1121:E1121 D1110:E1110 D1085:E1099 D1060:E1074 D1035:E1049 D1009:E1024 D984:E998 D958:E973 D947:E947 D936:E936 D925:E925 D905:E914 D885:E894 D865:E874 D852:E854 D839:E841 D816:E816 D827:E829 D409:E427 D103:E139 D150:E191 D202:E243 D254:E285 D296:E327 D338:E369 D380:E398 D438:E456 D467:E484 D495:E512 D760:E762 D739:E749 D718:E728 D697:E707 D676:E686 D523:E542 D553:E556 D567:E570 D581:E584 D595:E599 D610:E614 D625:E629 D640:E650 D661:E666 D794:E794 D783:E783 D772:E772 D805:E805 D1281:E1287 D1262:E1270 D1243:E1251 D1367:E1370 D1348:E1356 D1329:E1337 D1317:E1318 D1298:E1306 D1143:E1144 D1155:E1156 D1167:E1168 D1179:E1180 D1191:E1192 D1203:E1204 D1215:E1218 D1229:E1232">
      <formula1>0</formula1>
    </dataValidation>
    <dataValidation type="list" allowBlank="1" showInputMessage="1" showErrorMessage="1" sqref="F2245 F2357 F2339 F2319 F2308 F2297 F2286 F1778 F1748 F1736 F1724 F1822 F1867 F1911 F1955 F2273 F2262 F1967 F1982 F1997 F2010 F2023 F2036 F2049 F2060 F2071 F2082 F2093 F2105 F2117 F2129 F2140 F2151 F2162 F2173 F2184 F2195 F2206 F2217 F2371 F2386 F2401 F1702 F1690 F1679 F1654 F1628 F1602 F1714 F1375 F1402 F1429 F1455 F1478 F1501 F1518 F1535 F1552 F1563 F1574 F1588 F17 F30 F39 F52 F63 F74 F86 F1126 F1115 F1104 F1079 F1054 F1029 F1003 F978 F952 F941 F930 F919 F899 F879 F859 F846 F833 F810 F821 F403 F97 F144 F196 F248 F290 F332 F374 F432 F461 F489 F754 F733 F712 F691 F670 F517 F547 F561 F575 F589 F604 F619 F634 F655 F799 F788 F777 F766 F1275 F1256 F1237 F1361 F1342 F1323 F1311 F1292 F1137 F1149 F1161 F1173 F1185 F1197 F1209 F1223">
      <formula1>IF(INDIRECT(ADDRESS(ROW()+1,COLUMN(),4))="",RegionList,INDEX(RegionColumn,MATCH(INDIRECT(ADDRESS(ROW()+1,COLUMN(),4)),ProvinciaList,0)))</formula1>
    </dataValidation>
    <dataValidation type="list" allowBlank="1" showInputMessage="1" showErrorMessage="1" sqref="F2246 F2358 F2340 F2320 F2309 F2298 F2287 F1779 F1749 F1737 F1725 F1823 F1868 F1912 F1956 F2274 F2263 F1968 F1983 F1998 F2011 F2024 F2037 F2050 F2061 F2072 F2083 F2094 F2106 F2118 F2130 F2141 F2152 F2163 F2174 F2185 F2196 F2207 F2218 F2372 F2387 F2402 F1703 F1691 F1680 F1655 F1629 F1603 F1715 F1376 F1403 F1430 F1456 F1479 F1502 F1519 F1536 F1553 F1564 F1575 F1589 F18 F31 F40 F53 F64 F75 F87 F1127 F1116 F1105 F1080 F1055 F1030 F1004 F979 F953 F942 F931 F920 F900 F880 F860 F847 F834 F811 F822 F404 F98 F145 F197 F249 F291 F333 F375 F433 F462 F490 F755 F734 F713 F692 F671 F518 F548 F562 F576 F590 F605 F620 F635 F656 F800 F789 F778 F767 F1276 F1257 F1238 F1362 F1343 F1324 F1312 F1293 F1138 F1150 F1162 F1174 F1186 F1198 F1210 F122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47 F2359 F2341 F2321 F2310 F2299 F2288 F1780 F1750 F1738 F1726 F1824 F1869 F1913 F1957 F2275 F2264 F1969 F1984 F1999 F2012 F2025 F2038 F2051 F2062 F2073 F2084 F2095 F2107 F2119 F2131 F2142 F2153 F2164 F2175 F2186 F2197 F2208 F2219 F2373 F2388 F2403 F1704 F1692 F1681 F1656 F1630 F1604 F1716 F1377 F1404 F1431 F1457 F1480 F1503 F1520 F1537 F1554 F1565 F1576 F1590 F19 F32 F41 F54 F65 F76 F88 F1128 F1117 F1106 F1081 F1056 F1031 F1005 F980 F954 F943 F932 F921 F901 F881 F861 F848 F835 F812 F823 F405 F99 F146 F198 F250 F292 F334 F376 F434 F463 F491 F756 F735 F714 F693 F672 F519 F549 F563 F577 F591 F606 F621 F636 F657 F801 F790 F779 F768 F1277 F1258 F1239 F1363 F1344 F1325 F1313 F1294 F1139 F1151 F1163 F1175 F1187 F1199 F1211 F122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48 F2360 F2342 F2322 F2311 F2300 F2289 F1781 F1751 F1739 F1727 F1825 F1870 F1914 F1958 F2276 F2265 F1970 F1985 F2000 F2013 F2026 F2039 F2052 F2063 F2074 F2085 F2096 F2108 F2120 F2132 F2143 F2154 F2165 F2176 F2187 F2198 F2209 F2220 F2374 F2389 F2404 F1705 F1693 F1682 F1657 F1631 F1605 F1717 F1378 F1405 F1432 F1458 F1481 F1504 F1521 F1538 F1555 F1566 F1577 F1591 F20 F33 F42 F55 F66 F77 F89 F1129 F1118 F1107 F1082 F1057 F1032 F1006 F981 F955 F944 F933 F922 F902 F882 F862 F849 F836 F813 F824 F406 F100 F147 F199 F251 F293 F335 F377 F435 F464 F492 F757 F736 F715 F694 F673 F520 F550 F564 F578 F592 F607 F622 F637 F658 F802 F791 F780 F769 F1278 F1259 F1240 F1364 F1345 F1326 F1314 F1295 F1140 F1152 F1164 F1176 F1188 F1200 F1212 F1226">
      <formula1>OFFSET(MunicipioStart,MATCH(INDIRECT(ADDRESS(ROW()-1,COLUMN(),4)),MunicipioColumn,0)-1,1,COUNTIF(MunicipioColumn,INDIRECT(ADDRESS(ROW()-1,COLUMN(),4))),1)</formula1>
    </dataValidation>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0</xdr:rowOff>
                  </to>
                </anchor>
              </controlPr>
            </control>
          </mc:Choice>
        </mc:AlternateContent>
        <mc:AlternateContent xmlns:mc="http://schemas.openxmlformats.org/markup-compatibility/2006">
          <mc:Choice Requires="x14">
            <control shapeId="1300" r:id="rId7" name="Button 276">
              <controlPr defaultSize="0" autoFill="0" autoLine="0" autoPict="0" macro="[0]!Sheet1.deleteProcedure">
                <anchor moveWithCells="1" sizeWithCells="1">
                  <from>
                    <xdr:col>6</xdr:col>
                    <xdr:colOff>0</xdr:colOff>
                    <xdr:row>25</xdr:row>
                    <xdr:rowOff>0</xdr:rowOff>
                  </from>
                  <to>
                    <xdr:col>7</xdr:col>
                    <xdr:colOff>0</xdr:colOff>
                    <xdr:row>25</xdr:row>
                    <xdr:rowOff>0</xdr:rowOff>
                  </to>
                </anchor>
              </controlPr>
            </control>
          </mc:Choice>
        </mc:AlternateContent>
        <mc:AlternateContent xmlns:mc="http://schemas.openxmlformats.org/markup-compatibility/2006">
          <mc:Choice Requires="x14">
            <control shapeId="1299" r:id="rId8" name="Button 275">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98" r:id="rId9" name="Button 274">
              <controlPr defaultSize="0" autoFill="0" autoLine="0" autoPict="0" macro="[0]!Sheet1.deleteRow">
                <anchor moveWithCells="1" sizeWithCells="1">
                  <from>
                    <xdr:col>6</xdr:col>
                    <xdr:colOff>0</xdr:colOff>
                    <xdr:row>33</xdr:row>
                    <xdr:rowOff>0</xdr:rowOff>
                  </from>
                  <to>
                    <xdr:col>7</xdr:col>
                    <xdr:colOff>0</xdr:colOff>
                    <xdr:row>33</xdr:row>
                    <xdr:rowOff>0</xdr:rowOff>
                  </to>
                </anchor>
              </controlPr>
            </control>
          </mc:Choice>
        </mc:AlternateContent>
        <mc:AlternateContent xmlns:mc="http://schemas.openxmlformats.org/markup-compatibility/2006">
          <mc:Choice Requires="x14">
            <control shapeId="1297" r:id="rId10" name="Button 273">
              <controlPr defaultSize="0" autoFill="0" autoLine="0" autoPict="0" macro="[0]!Sheet1.deleteProcedure">
                <anchor moveWithCells="1" sizeWithCells="1">
                  <from>
                    <xdr:col>6</xdr:col>
                    <xdr:colOff>0</xdr:colOff>
                    <xdr:row>35</xdr:row>
                    <xdr:rowOff>0</xdr:rowOff>
                  </from>
                  <to>
                    <xdr:col>7</xdr:col>
                    <xdr:colOff>0</xdr:colOff>
                    <xdr:row>35</xdr:row>
                    <xdr:rowOff>0</xdr:rowOff>
                  </to>
                </anchor>
              </controlPr>
            </control>
          </mc:Choice>
        </mc:AlternateContent>
        <mc:AlternateContent xmlns:mc="http://schemas.openxmlformats.org/markup-compatibility/2006">
          <mc:Choice Requires="x14">
            <control shapeId="1296" r:id="rId11" name="Button 272">
              <controlPr defaultSize="0" autoFill="0" autoLine="0" autoPict="0" macro="[0]!Sheet1.InsertNewTabl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95" r:id="rId12" name="Button 27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4" r:id="rId13" name="Button 270">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93" r:id="rId14" name="Button 269">
              <controlPr defaultSize="0" autoFill="0" autoLine="0" autoPict="0" macro="[0]!Sheet1.InsertNewTabl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92" r:id="rId15" name="Button 268">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91" r:id="rId16" name="Button 267">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90" r:id="rId17" name="Button 266">
              <controlPr defaultSize="0" autoFill="0" autoLine="0" autoPict="0" macro="[0]!Sheet1.InsertNewTabl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89" r:id="rId18" name="Button 26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8" r:id="rId19" name="Button 264">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87" r:id="rId20" name="Button 263">
              <controlPr defaultSize="0" autoFill="0" autoLine="0" autoPict="0" macro="[0]!Sheet1.InsertNewTabl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86" r:id="rId21" name="Button 262">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5" r:id="rId22" name="Button 261">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84" r:id="rId23" name="Button 260">
              <controlPr defaultSize="0" autoFill="0" autoLine="0" autoPict="0" macro="[0]!Sheet1.InsertNewTabl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3" r:id="rId24" name="Button 25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2" r:id="rId25" name="Button 258">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81" r:id="rId26" name="Button 257">
              <controlPr defaultSize="0" autoFill="0" autoLine="0" autoPict="0" macro="[0]!Sheet1.InsertNewTableRow">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80" r:id="rId27" name="Button 256">
              <controlPr defaultSize="0" autoFill="0" autoLine="0" autoPict="0" macro="[0]!Sheet1.deleteRow">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79" r:id="rId28" name="Button 255">
              <controlPr defaultSize="0" autoFill="0" autoLine="0" autoPict="0" macro="[0]!Sheet1.deleteProcedure">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78" r:id="rId29" name="Button 254">
              <controlPr defaultSize="0" autoFill="0" autoLine="0" autoPict="0" macro="[0]!Sheet1.InsertNewTableRow">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77" r:id="rId30" name="Button 253">
              <controlPr defaultSize="0" autoFill="0" autoLine="0" autoPict="0" macro="[0]!Sheet1.deleteRow">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76" r:id="rId31" name="Button 252">
              <controlPr defaultSize="0" autoFill="0" autoLine="0" autoPict="0" macro="[0]!Sheet1.deleteProcedure">
                <anchor moveWithCells="1" sizeWithCells="1">
                  <from>
                    <xdr:col>6</xdr:col>
                    <xdr:colOff>0</xdr:colOff>
                    <xdr:row>94</xdr:row>
                    <xdr:rowOff>0</xdr:rowOff>
                  </from>
                  <to>
                    <xdr:col>7</xdr:col>
                    <xdr:colOff>0</xdr:colOff>
                    <xdr:row>94</xdr:row>
                    <xdr:rowOff>0</xdr:rowOff>
                  </to>
                </anchor>
              </controlPr>
            </control>
          </mc:Choice>
        </mc:AlternateContent>
        <mc:AlternateContent xmlns:mc="http://schemas.openxmlformats.org/markup-compatibility/2006">
          <mc:Choice Requires="x14">
            <control shapeId="1275" r:id="rId32" name="Button 251">
              <controlPr defaultSize="0" autoFill="0" autoLine="0" autoPict="0" macro="[0]!Sheet1.InsertNewTabl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74" r:id="rId33" name="Button 250">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3" r:id="rId34" name="Button 249">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2" r:id="rId35" name="Button 248">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1" r:id="rId36" name="Button 247">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0" r:id="rId37" name="Button 24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69" r:id="rId38" name="Button 24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68" r:id="rId39" name="Button 24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67" r:id="rId40" name="Button 24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66" r:id="rId41" name="Button 24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65" r:id="rId42" name="Button 24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64" r:id="rId43" name="Button 24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63" r:id="rId44" name="Button 23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62" r:id="rId45" name="Button 23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61" r:id="rId46" name="Button 23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60" r:id="rId47" name="Button 23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59" r:id="rId48" name="Button 23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58" r:id="rId49" name="Button 23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57" r:id="rId50" name="Button 23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56" r:id="rId51" name="Button 23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55" r:id="rId52" name="Button 23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54" r:id="rId53" name="Button 23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53" r:id="rId54" name="Button 22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52" r:id="rId55" name="Button 22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51" r:id="rId56" name="Button 22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50" r:id="rId57" name="Button 22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49" r:id="rId58" name="Button 22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48" r:id="rId59" name="Button 22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47" r:id="rId60" name="Button 22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46" r:id="rId61" name="Button 22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45" r:id="rId62" name="Button 22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44" r:id="rId63" name="Button 22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43" r:id="rId64" name="Button 21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42" r:id="rId65" name="Button 21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41" r:id="rId66" name="Button 21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40" r:id="rId67" name="Button 21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39" r:id="rId68" name="Button 21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38" r:id="rId69" name="Button 21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37" r:id="rId70" name="Button 213">
              <controlPr defaultSize="0" autoFill="0" autoLine="0" autoPict="0" macro="[0]!Sheet1.deleteProcedure">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36" r:id="rId71" name="Button 212">
              <controlPr defaultSize="0" autoFill="0" autoLine="0" autoPict="0" macro="[0]!Sheet1.InsertNewTabl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35" r:id="rId72" name="Button 21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34" r:id="rId73" name="Button 21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33" r:id="rId74" name="Button 20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32" r:id="rId75" name="Button 20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311" r:id="rId76" name="Button 204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310" r:id="rId77" name="Button 204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309" r:id="rId78" name="Button 204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308" r:id="rId79" name="Button 204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307" r:id="rId80" name="Button 204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306" r:id="rId81" name="Button 204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305" r:id="rId82" name="Button 204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304" r:id="rId83" name="Button 204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303" r:id="rId84" name="Button 2039">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302" r:id="rId85" name="Button 2038">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301" r:id="rId86" name="Button 203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300" r:id="rId87" name="Button 2036">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299" r:id="rId88" name="Button 2035">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298" r:id="rId89" name="Button 203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297" r:id="rId90" name="Button 2033">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296" r:id="rId91" name="Button 203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295" r:id="rId92" name="Button 203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294" r:id="rId93" name="Button 203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293" r:id="rId94" name="Button 202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292" r:id="rId95" name="Button 202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91" r:id="rId96" name="Button 202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90" r:id="rId97" name="Button 202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89" r:id="rId98" name="Button 2025">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88" r:id="rId99" name="Button 2024">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87" r:id="rId100" name="Button 2023">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86" r:id="rId101" name="Button 2022">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285" r:id="rId102" name="Button 2021">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284" r:id="rId103" name="Button 2020">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283" r:id="rId104" name="Button 2019">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282" r:id="rId105" name="Button 2018">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281" r:id="rId106" name="Button 2017">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80" r:id="rId107" name="Button 2016">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279" r:id="rId108" name="Button 2015">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278" r:id="rId109" name="Button 2014">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277" r:id="rId110" name="Button 2013">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276" r:id="rId111" name="Button 2012">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275" r:id="rId112" name="Button 2011">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274" r:id="rId113" name="Button 201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273" r:id="rId114" name="Button 2009">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3272" r:id="rId115" name="Button 2008">
              <controlPr defaultSize="0" autoFill="0" autoLine="0" autoPict="0" macro="[0]!Sheet1.InsertNewTabl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3271" r:id="rId116" name="Button 200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270" r:id="rId117" name="Button 200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269" r:id="rId118" name="Button 200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268" r:id="rId119" name="Button 200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267" r:id="rId120" name="Button 200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266" r:id="rId121" name="Button 200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265" r:id="rId122" name="Button 2001">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264" r:id="rId123" name="Button 2000">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263" r:id="rId124" name="Button 1999">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62" r:id="rId125" name="Button 1998">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61" r:id="rId126" name="Button 1997">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60" r:id="rId127" name="Button 1996">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59" r:id="rId128" name="Button 1995">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58" r:id="rId129" name="Button 1994">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57" r:id="rId130" name="Button 1993">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56" r:id="rId131" name="Button 1992">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55" r:id="rId132" name="Button 1991">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254" r:id="rId133" name="Button 1990">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253" r:id="rId134" name="Button 1989">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252" r:id="rId135" name="Button 1988">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251" r:id="rId136" name="Button 1987">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250" r:id="rId137" name="Button 1986">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249" r:id="rId138" name="Button 1985">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248" r:id="rId139" name="Button 1984">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247" r:id="rId140" name="Button 1983">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46" r:id="rId141" name="Button 1982">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245" r:id="rId142" name="Button 1981">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44" r:id="rId143" name="Button 1980">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43" r:id="rId144" name="Button 1979">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42" r:id="rId145" name="Button 1978">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241" r:id="rId146" name="Button 1977">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240" r:id="rId147" name="Button 1976">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39" r:id="rId148" name="Button 1975">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38" r:id="rId149" name="Button 1974">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237" r:id="rId150" name="Button 1973">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236" r:id="rId151" name="Button 1972">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235" r:id="rId152" name="Button 1971">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234" r:id="rId153" name="Button 1970">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33" r:id="rId154" name="Button 1969">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232" r:id="rId155" name="Button 196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231" r:id="rId156" name="Button 196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230" r:id="rId157" name="Button 196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229" r:id="rId158" name="Button 1965">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3228" r:id="rId159" name="Button 1964">
              <controlPr defaultSize="0" autoFill="0" autoLine="0" autoPict="0" macro="[0]!Sheet1.InsertNewTabl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227" r:id="rId160" name="Button 1963">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26" r:id="rId161" name="Button 1962">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225" r:id="rId162" name="Button 196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224" r:id="rId163" name="Button 1960">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223" r:id="rId164" name="Button 1959">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222" r:id="rId165" name="Button 1958">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221" r:id="rId166" name="Button 1957">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220" r:id="rId167" name="Button 1956">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219" r:id="rId168" name="Button 1955">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218" r:id="rId169" name="Button 1954">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217" r:id="rId170" name="Button 1953">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216" r:id="rId171" name="Button 1952">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215" r:id="rId172" name="Button 1951">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214" r:id="rId173" name="Button 1950">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213" r:id="rId174" name="Button 1949">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212" r:id="rId175" name="Button 194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211" r:id="rId176" name="Button 1947">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210" r:id="rId177" name="Button 1946">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209" r:id="rId178" name="Button 1945">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208" r:id="rId179" name="Button 1944">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207" r:id="rId180" name="Button 1943">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206" r:id="rId181" name="Button 1942">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205" r:id="rId182" name="Button 1941">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204" r:id="rId183" name="Button 1940">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203" r:id="rId184" name="Button 1939">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202" r:id="rId185" name="Button 1938">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201" r:id="rId186" name="Button 1937">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200" r:id="rId187" name="Button 1936">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99" r:id="rId188" name="Button 1935">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98" r:id="rId189" name="Button 1934">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97" r:id="rId190" name="Button 1933">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196" r:id="rId191" name="Button 1932">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195" r:id="rId192" name="Button 1931">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3194" r:id="rId193" name="Button 1930">
              <controlPr defaultSize="0" autoFill="0" autoLine="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3193" r:id="rId194" name="Button 1929">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192" r:id="rId195" name="Button 1928">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191" r:id="rId196" name="Button 192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190" r:id="rId197" name="Button 192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89" r:id="rId198" name="Button 192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188" r:id="rId199" name="Button 192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187" r:id="rId200" name="Button 192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186" r:id="rId201" name="Button 192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185" r:id="rId202" name="Button 192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184" r:id="rId203" name="Button 192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183" r:id="rId204" name="Button 191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182" r:id="rId205" name="Button 191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181" r:id="rId206" name="Button 191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180" r:id="rId207" name="Button 191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179" r:id="rId208" name="Button 191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178" r:id="rId209" name="Button 191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177" r:id="rId210" name="Button 1913">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176" r:id="rId211" name="Button 191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175" r:id="rId212" name="Button 191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174" r:id="rId213" name="Button 191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173" r:id="rId214" name="Button 1909">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172" r:id="rId215" name="Button 190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171" r:id="rId216" name="Button 1907">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170" r:id="rId217" name="Button 1906">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169" r:id="rId218" name="Button 1905">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168" r:id="rId219" name="Button 1904">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67" r:id="rId220" name="Button 1903">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166" r:id="rId221" name="Button 190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65" r:id="rId222" name="Button 1901">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64" r:id="rId223" name="Button 1900">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63" r:id="rId224" name="Button 1899">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62" r:id="rId225" name="Button 1898">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61" r:id="rId226" name="Button 1897">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160" r:id="rId227" name="Button 1896">
              <controlPr defaultSize="0" autoFill="0" autoLine="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159" r:id="rId228" name="Button 189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158" r:id="rId229" name="Button 189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157" r:id="rId230" name="Button 189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156" r:id="rId231" name="Button 189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155" r:id="rId232" name="Button 189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154" r:id="rId233" name="Button 189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153" r:id="rId234" name="Button 188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152" r:id="rId235" name="Button 188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151" r:id="rId236" name="Button 188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150" r:id="rId237" name="Button 188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149" r:id="rId238" name="Button 188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148" r:id="rId239" name="Button 188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147" r:id="rId240" name="Button 188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146" r:id="rId241" name="Button 188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145" r:id="rId242" name="Button 1881">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144" r:id="rId243" name="Button 1880">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143" r:id="rId244" name="Button 1879">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142" r:id="rId245" name="Button 1878">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141" r:id="rId246" name="Button 187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140" r:id="rId247" name="Button 1876">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139" r:id="rId248" name="Button 1875">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138" r:id="rId249" name="Button 1874">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137" r:id="rId250" name="Button 1873">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136" r:id="rId251" name="Button 1872">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135" r:id="rId252" name="Button 1871">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134" r:id="rId253" name="Button 1870">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133" r:id="rId254" name="Button 1869">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132" r:id="rId255" name="Button 1868">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131" r:id="rId256" name="Button 1867">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130" r:id="rId257" name="Button 1866">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129" r:id="rId258" name="Button 1865">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128" r:id="rId259" name="Button 1864">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127" r:id="rId260" name="Button 1863">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126" r:id="rId261" name="Button 1862">
              <controlPr defaultSize="0" autoFill="0" autoLine="0" autoPict="0" macro="[0]!Sheet1.InsertNewTabl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25" r:id="rId262" name="Button 186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124" r:id="rId263" name="Button 186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123" r:id="rId264" name="Button 185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122" r:id="rId265" name="Button 185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121" r:id="rId266" name="Button 185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120" r:id="rId267" name="Button 185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119" r:id="rId268" name="Button 185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118" r:id="rId269" name="Button 185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117" r:id="rId270" name="Button 185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116" r:id="rId271" name="Button 185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115" r:id="rId272" name="Button 185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114" r:id="rId273" name="Button 185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113" r:id="rId274" name="Button 184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112" r:id="rId275" name="Button 1848">
              <controlPr defaultSize="0" autoFill="0" autoLine="0" autoPict="0" macro="[0]!Sheet1.deleteRow">
                <anchor moveWithCells="1" sizeWithCells="1">
                  <from>
                    <xdr:col>6</xdr:col>
                    <xdr:colOff>0</xdr:colOff>
                    <xdr:row>385</xdr:row>
                    <xdr:rowOff>0</xdr:rowOff>
                  </from>
                  <to>
                    <xdr:col>7</xdr:col>
                    <xdr:colOff>0</xdr:colOff>
                    <xdr:row>385</xdr:row>
                    <xdr:rowOff>0</xdr:rowOff>
                  </to>
                </anchor>
              </controlPr>
            </control>
          </mc:Choice>
        </mc:AlternateContent>
        <mc:AlternateContent xmlns:mc="http://schemas.openxmlformats.org/markup-compatibility/2006">
          <mc:Choice Requires="x14">
            <control shapeId="13111" r:id="rId276" name="Button 184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110" r:id="rId277" name="Button 184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109" r:id="rId278" name="Button 1845">
              <controlPr defaultSize="0" autoFill="0" autoLine="0" autoPict="0" macro="[0]!Sheet1.deleteRow">
                <anchor moveWithCells="1" sizeWithCells="1">
                  <from>
                    <xdr:col>6</xdr:col>
                    <xdr:colOff>0</xdr:colOff>
                    <xdr:row>387</xdr:row>
                    <xdr:rowOff>0</xdr:rowOff>
                  </from>
                  <to>
                    <xdr:col>7</xdr:col>
                    <xdr:colOff>0</xdr:colOff>
                    <xdr:row>387</xdr:row>
                    <xdr:rowOff>0</xdr:rowOff>
                  </to>
                </anchor>
              </controlPr>
            </control>
          </mc:Choice>
        </mc:AlternateContent>
        <mc:AlternateContent xmlns:mc="http://schemas.openxmlformats.org/markup-compatibility/2006">
          <mc:Choice Requires="x14">
            <control shapeId="13108" r:id="rId279" name="Button 1844">
              <controlPr defaultSize="0" autoFill="0" autoLine="0" autoPict="0" macro="[0]!Sheet1.deleteRow">
                <anchor moveWithCells="1" sizeWithCells="1">
                  <from>
                    <xdr:col>6</xdr:col>
                    <xdr:colOff>0</xdr:colOff>
                    <xdr:row>387</xdr:row>
                    <xdr:rowOff>0</xdr:rowOff>
                  </from>
                  <to>
                    <xdr:col>7</xdr:col>
                    <xdr:colOff>0</xdr:colOff>
                    <xdr:row>387</xdr:row>
                    <xdr:rowOff>0</xdr:rowOff>
                  </to>
                </anchor>
              </controlPr>
            </control>
          </mc:Choice>
        </mc:AlternateContent>
        <mc:AlternateContent xmlns:mc="http://schemas.openxmlformats.org/markup-compatibility/2006">
          <mc:Choice Requires="x14">
            <control shapeId="13107" r:id="rId280" name="Button 184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06" r:id="rId281" name="Button 184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05" r:id="rId282" name="Button 1841">
              <controlPr defaultSize="0" autoFill="0" autoLine="0" autoPict="0" macro="[0]!Sheet1.deleteRow">
                <anchor moveWithCells="1" sizeWithCells="1">
                  <from>
                    <xdr:col>6</xdr:col>
                    <xdr:colOff>0</xdr:colOff>
                    <xdr:row>389</xdr:row>
                    <xdr:rowOff>0</xdr:rowOff>
                  </from>
                  <to>
                    <xdr:col>7</xdr:col>
                    <xdr:colOff>0</xdr:colOff>
                    <xdr:row>389</xdr:row>
                    <xdr:rowOff>0</xdr:rowOff>
                  </to>
                </anchor>
              </controlPr>
            </control>
          </mc:Choice>
        </mc:AlternateContent>
        <mc:AlternateContent xmlns:mc="http://schemas.openxmlformats.org/markup-compatibility/2006">
          <mc:Choice Requires="x14">
            <control shapeId="13104" r:id="rId283" name="Button 1840">
              <controlPr defaultSize="0" autoFill="0" autoLine="0" autoPict="0" macro="[0]!Sheet1.deleteRow">
                <anchor moveWithCells="1" sizeWithCells="1">
                  <from>
                    <xdr:col>6</xdr:col>
                    <xdr:colOff>0</xdr:colOff>
                    <xdr:row>389</xdr:row>
                    <xdr:rowOff>0</xdr:rowOff>
                  </from>
                  <to>
                    <xdr:col>7</xdr:col>
                    <xdr:colOff>0</xdr:colOff>
                    <xdr:row>389</xdr:row>
                    <xdr:rowOff>0</xdr:rowOff>
                  </to>
                </anchor>
              </controlPr>
            </control>
          </mc:Choice>
        </mc:AlternateContent>
        <mc:AlternateContent xmlns:mc="http://schemas.openxmlformats.org/markup-compatibility/2006">
          <mc:Choice Requires="x14">
            <control shapeId="13103" r:id="rId284" name="Button 1839">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102" r:id="rId285" name="Button 1838">
              <controlPr defaultSize="0" autoFill="0" autoLine="0" autoPict="0" macro="[0]!Sheet1.deleteRow">
                <anchor moveWithCells="1" sizeWithCells="1">
                  <from>
                    <xdr:col>6</xdr:col>
                    <xdr:colOff>0</xdr:colOff>
                    <xdr:row>390</xdr:row>
                    <xdr:rowOff>0</xdr:rowOff>
                  </from>
                  <to>
                    <xdr:col>7</xdr:col>
                    <xdr:colOff>0</xdr:colOff>
                    <xdr:row>390</xdr:row>
                    <xdr:rowOff>0</xdr:rowOff>
                  </to>
                </anchor>
              </controlPr>
            </control>
          </mc:Choice>
        </mc:AlternateContent>
        <mc:AlternateContent xmlns:mc="http://schemas.openxmlformats.org/markup-compatibility/2006">
          <mc:Choice Requires="x14">
            <control shapeId="13101" r:id="rId286" name="Button 1837">
              <controlPr defaultSize="0" autoFill="0" autoLine="0" autoPict="0" macro="[0]!Sheet1.deleteRow">
                <anchor moveWithCells="1" sizeWithCells="1">
                  <from>
                    <xdr:col>6</xdr:col>
                    <xdr:colOff>0</xdr:colOff>
                    <xdr:row>390</xdr:row>
                    <xdr:rowOff>0</xdr:rowOff>
                  </from>
                  <to>
                    <xdr:col>7</xdr:col>
                    <xdr:colOff>0</xdr:colOff>
                    <xdr:row>390</xdr:row>
                    <xdr:rowOff>0</xdr:rowOff>
                  </to>
                </anchor>
              </controlPr>
            </control>
          </mc:Choice>
        </mc:AlternateContent>
        <mc:AlternateContent xmlns:mc="http://schemas.openxmlformats.org/markup-compatibility/2006">
          <mc:Choice Requires="x14">
            <control shapeId="13100" r:id="rId287" name="Button 1836">
              <controlPr defaultSize="0" autoFill="0" autoLine="0" autoPict="0" macro="[0]!Sheet1.deleteRow">
                <anchor moveWithCells="1" sizeWithCells="1">
                  <from>
                    <xdr:col>6</xdr:col>
                    <xdr:colOff>0</xdr:colOff>
                    <xdr:row>390</xdr:row>
                    <xdr:rowOff>0</xdr:rowOff>
                  </from>
                  <to>
                    <xdr:col>7</xdr:col>
                    <xdr:colOff>0</xdr:colOff>
                    <xdr:row>390</xdr:row>
                    <xdr:rowOff>0</xdr:rowOff>
                  </to>
                </anchor>
              </controlPr>
            </control>
          </mc:Choice>
        </mc:AlternateContent>
        <mc:AlternateContent xmlns:mc="http://schemas.openxmlformats.org/markup-compatibility/2006">
          <mc:Choice Requires="x14">
            <control shapeId="13099" r:id="rId288" name="Button 183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098" r:id="rId289" name="Button 183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097" r:id="rId290" name="Button 183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096" r:id="rId291" name="Button 183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095" r:id="rId292" name="Button 183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94" r:id="rId293" name="Button 1830">
              <controlPr defaultSize="0" autoFill="0" autoLine="0" autoPict="0" macro="[0]!Sheet1.deleteRow">
                <anchor moveWithCells="1" sizeWithCells="1">
                  <from>
                    <xdr:col>6</xdr:col>
                    <xdr:colOff>0</xdr:colOff>
                    <xdr:row>395</xdr:row>
                    <xdr:rowOff>0</xdr:rowOff>
                  </from>
                  <to>
                    <xdr:col>7</xdr:col>
                    <xdr:colOff>0</xdr:colOff>
                    <xdr:row>395</xdr:row>
                    <xdr:rowOff>0</xdr:rowOff>
                  </to>
                </anchor>
              </controlPr>
            </control>
          </mc:Choice>
        </mc:AlternateContent>
        <mc:AlternateContent xmlns:mc="http://schemas.openxmlformats.org/markup-compatibility/2006">
          <mc:Choice Requires="x14">
            <control shapeId="13093" r:id="rId294" name="Button 1829">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92" r:id="rId295" name="Button 1828">
              <controlPr defaultSize="0" autoFill="0" autoLine="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91" r:id="rId296" name="Button 182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90" r:id="rId297" name="Button 182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089" r:id="rId298" name="Button 182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088" r:id="rId299" name="Button 1824">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087" r:id="rId300" name="Button 1823">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086" r:id="rId301" name="Button 1822">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085" r:id="rId302" name="Button 1821">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084" r:id="rId303" name="Button 1820">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083" r:id="rId304" name="Button 1819">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082" r:id="rId305" name="Button 1818">
              <controlPr defaultSize="0" autoFill="0" autoLine="0" autoPict="0" macro="[0]!Sheet1.deleteRow">
                <anchor moveWithCells="1" sizeWithCells="1">
                  <from>
                    <xdr:col>6</xdr:col>
                    <xdr:colOff>0</xdr:colOff>
                    <xdr:row>414</xdr:row>
                    <xdr:rowOff>0</xdr:rowOff>
                  </from>
                  <to>
                    <xdr:col>7</xdr:col>
                    <xdr:colOff>0</xdr:colOff>
                    <xdr:row>414</xdr:row>
                    <xdr:rowOff>0</xdr:rowOff>
                  </to>
                </anchor>
              </controlPr>
            </control>
          </mc:Choice>
        </mc:AlternateContent>
        <mc:AlternateContent xmlns:mc="http://schemas.openxmlformats.org/markup-compatibility/2006">
          <mc:Choice Requires="x14">
            <control shapeId="13081" r:id="rId306" name="Button 181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080" r:id="rId307" name="Button 181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079" r:id="rId308" name="Button 181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078" r:id="rId309" name="Button 181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077" r:id="rId310" name="Button 1813">
              <controlPr defaultSize="0" autoFill="0" autoLine="0" autoPict="0" macro="[0]!Sheet1.deleteRow">
                <anchor moveWithCells="1" sizeWithCells="1">
                  <from>
                    <xdr:col>6</xdr:col>
                    <xdr:colOff>0</xdr:colOff>
                    <xdr:row>418</xdr:row>
                    <xdr:rowOff>0</xdr:rowOff>
                  </from>
                  <to>
                    <xdr:col>7</xdr:col>
                    <xdr:colOff>0</xdr:colOff>
                    <xdr:row>418</xdr:row>
                    <xdr:rowOff>0</xdr:rowOff>
                  </to>
                </anchor>
              </controlPr>
            </control>
          </mc:Choice>
        </mc:AlternateContent>
        <mc:AlternateContent xmlns:mc="http://schemas.openxmlformats.org/markup-compatibility/2006">
          <mc:Choice Requires="x14">
            <control shapeId="13076" r:id="rId311" name="Button 1812">
              <controlPr defaultSize="0" autoFill="0" autoLine="0" autoPict="0" macro="[0]!Sheet1.deleteRow">
                <anchor moveWithCells="1" sizeWithCells="1">
                  <from>
                    <xdr:col>6</xdr:col>
                    <xdr:colOff>0</xdr:colOff>
                    <xdr:row>418</xdr:row>
                    <xdr:rowOff>0</xdr:rowOff>
                  </from>
                  <to>
                    <xdr:col>7</xdr:col>
                    <xdr:colOff>0</xdr:colOff>
                    <xdr:row>418</xdr:row>
                    <xdr:rowOff>0</xdr:rowOff>
                  </to>
                </anchor>
              </controlPr>
            </control>
          </mc:Choice>
        </mc:AlternateContent>
        <mc:AlternateContent xmlns:mc="http://schemas.openxmlformats.org/markup-compatibility/2006">
          <mc:Choice Requires="x14">
            <control shapeId="13075" r:id="rId312" name="Button 1811">
              <controlPr defaultSize="0" autoFill="0" autoLine="0" autoPict="0" macro="[0]!Sheet1.deleteRow">
                <anchor moveWithCells="1" sizeWithCells="1">
                  <from>
                    <xdr:col>6</xdr:col>
                    <xdr:colOff>0</xdr:colOff>
                    <xdr:row>418</xdr:row>
                    <xdr:rowOff>0</xdr:rowOff>
                  </from>
                  <to>
                    <xdr:col>7</xdr:col>
                    <xdr:colOff>0</xdr:colOff>
                    <xdr:row>418</xdr:row>
                    <xdr:rowOff>0</xdr:rowOff>
                  </to>
                </anchor>
              </controlPr>
            </control>
          </mc:Choice>
        </mc:AlternateContent>
        <mc:AlternateContent xmlns:mc="http://schemas.openxmlformats.org/markup-compatibility/2006">
          <mc:Choice Requires="x14">
            <control shapeId="13074" r:id="rId313" name="Button 1810">
              <controlPr defaultSize="0" autoFill="0" autoLine="0" autoPict="0" macro="[0]!Sheet1.deleteRow">
                <anchor moveWithCells="1" sizeWithCells="1">
                  <from>
                    <xdr:col>6</xdr:col>
                    <xdr:colOff>0</xdr:colOff>
                    <xdr:row>418</xdr:row>
                    <xdr:rowOff>0</xdr:rowOff>
                  </from>
                  <to>
                    <xdr:col>7</xdr:col>
                    <xdr:colOff>0</xdr:colOff>
                    <xdr:row>418</xdr:row>
                    <xdr:rowOff>0</xdr:rowOff>
                  </to>
                </anchor>
              </controlPr>
            </control>
          </mc:Choice>
        </mc:AlternateContent>
        <mc:AlternateContent xmlns:mc="http://schemas.openxmlformats.org/markup-compatibility/2006">
          <mc:Choice Requires="x14">
            <control shapeId="13073" r:id="rId314" name="Button 180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072" r:id="rId315" name="Button 1808">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71" r:id="rId316" name="Button 1807">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070" r:id="rId317" name="Button 1806">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069" r:id="rId318" name="Button 1805">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068" r:id="rId319" name="Button 1804">
              <controlPr defaultSize="0" autoFill="0" autoLine="0" autoPict="0" macro="[0]!Sheet1.deleteRow">
                <anchor moveWithCells="1" sizeWithCells="1">
                  <from>
                    <xdr:col>6</xdr:col>
                    <xdr:colOff>0</xdr:colOff>
                    <xdr:row>423</xdr:row>
                    <xdr:rowOff>0</xdr:rowOff>
                  </from>
                  <to>
                    <xdr:col>7</xdr:col>
                    <xdr:colOff>0</xdr:colOff>
                    <xdr:row>423</xdr:row>
                    <xdr:rowOff>0</xdr:rowOff>
                  </to>
                </anchor>
              </controlPr>
            </control>
          </mc:Choice>
        </mc:AlternateContent>
        <mc:AlternateContent xmlns:mc="http://schemas.openxmlformats.org/markup-compatibility/2006">
          <mc:Choice Requires="x14">
            <control shapeId="13067" r:id="rId320" name="Button 1803">
              <controlPr defaultSize="0" autoFill="0" autoLine="0" autoPict="0" macro="[0]!Sheet1.deleteRow">
                <anchor moveWithCells="1" sizeWithCells="1">
                  <from>
                    <xdr:col>6</xdr:col>
                    <xdr:colOff>0</xdr:colOff>
                    <xdr:row>423</xdr:row>
                    <xdr:rowOff>0</xdr:rowOff>
                  </from>
                  <to>
                    <xdr:col>7</xdr:col>
                    <xdr:colOff>0</xdr:colOff>
                    <xdr:row>423</xdr:row>
                    <xdr:rowOff>0</xdr:rowOff>
                  </to>
                </anchor>
              </controlPr>
            </control>
          </mc:Choice>
        </mc:AlternateContent>
        <mc:AlternateContent xmlns:mc="http://schemas.openxmlformats.org/markup-compatibility/2006">
          <mc:Choice Requires="x14">
            <control shapeId="13066" r:id="rId321" name="Button 1802">
              <controlPr defaultSize="0" autoFill="0" autoLine="0" autoPict="0" macro="[0]!Sheet1.deleteRow">
                <anchor moveWithCells="1" sizeWithCells="1">
                  <from>
                    <xdr:col>6</xdr:col>
                    <xdr:colOff>0</xdr:colOff>
                    <xdr:row>423</xdr:row>
                    <xdr:rowOff>0</xdr:rowOff>
                  </from>
                  <to>
                    <xdr:col>7</xdr:col>
                    <xdr:colOff>0</xdr:colOff>
                    <xdr:row>423</xdr:row>
                    <xdr:rowOff>0</xdr:rowOff>
                  </to>
                </anchor>
              </controlPr>
            </control>
          </mc:Choice>
        </mc:AlternateContent>
        <mc:AlternateContent xmlns:mc="http://schemas.openxmlformats.org/markup-compatibility/2006">
          <mc:Choice Requires="x14">
            <control shapeId="13065" r:id="rId322" name="Button 180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064" r:id="rId323" name="Button 180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63" r:id="rId324" name="Button 179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62" r:id="rId325" name="Button 179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61" r:id="rId326" name="Button 179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60" r:id="rId327" name="Button 1796">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59" r:id="rId328" name="Button 1795">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58" r:id="rId329" name="Button 1794">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57" r:id="rId330" name="Button 179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56" r:id="rId331" name="Button 179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55" r:id="rId332" name="Button 179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54" r:id="rId333" name="Button 179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53" r:id="rId334" name="Button 1789">
              <controlPr defaultSize="0" autoFill="0" autoLine="0" autoPict="0" macro="[0]!Sheet1.deleteRow">
                <anchor moveWithCells="1" sizeWithCells="1">
                  <from>
                    <xdr:col>6</xdr:col>
                    <xdr:colOff>0</xdr:colOff>
                    <xdr:row>443</xdr:row>
                    <xdr:rowOff>0</xdr:rowOff>
                  </from>
                  <to>
                    <xdr:col>7</xdr:col>
                    <xdr:colOff>0</xdr:colOff>
                    <xdr:row>443</xdr:row>
                    <xdr:rowOff>0</xdr:rowOff>
                  </to>
                </anchor>
              </controlPr>
            </control>
          </mc:Choice>
        </mc:AlternateContent>
        <mc:AlternateContent xmlns:mc="http://schemas.openxmlformats.org/markup-compatibility/2006">
          <mc:Choice Requires="x14">
            <control shapeId="13052" r:id="rId335" name="Button 178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51" r:id="rId336" name="Button 178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50" r:id="rId337" name="Button 178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49" r:id="rId338" name="Button 178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48" r:id="rId339" name="Button 1784">
              <controlPr defaultSize="0" autoFill="0" autoLine="0" autoPict="0" macro="[0]!Sheet1.deleteRow">
                <anchor moveWithCells="1" sizeWithCells="1">
                  <from>
                    <xdr:col>6</xdr:col>
                    <xdr:colOff>0</xdr:colOff>
                    <xdr:row>447</xdr:row>
                    <xdr:rowOff>0</xdr:rowOff>
                  </from>
                  <to>
                    <xdr:col>7</xdr:col>
                    <xdr:colOff>0</xdr:colOff>
                    <xdr:row>447</xdr:row>
                    <xdr:rowOff>0</xdr:rowOff>
                  </to>
                </anchor>
              </controlPr>
            </control>
          </mc:Choice>
        </mc:AlternateContent>
        <mc:AlternateContent xmlns:mc="http://schemas.openxmlformats.org/markup-compatibility/2006">
          <mc:Choice Requires="x14">
            <control shapeId="13047" r:id="rId340" name="Button 1783">
              <controlPr defaultSize="0" autoFill="0" autoLine="0" autoPict="0" macro="[0]!Sheet1.deleteRow">
                <anchor moveWithCells="1" sizeWithCells="1">
                  <from>
                    <xdr:col>6</xdr:col>
                    <xdr:colOff>0</xdr:colOff>
                    <xdr:row>447</xdr:row>
                    <xdr:rowOff>0</xdr:rowOff>
                  </from>
                  <to>
                    <xdr:col>7</xdr:col>
                    <xdr:colOff>0</xdr:colOff>
                    <xdr:row>447</xdr:row>
                    <xdr:rowOff>0</xdr:rowOff>
                  </to>
                </anchor>
              </controlPr>
            </control>
          </mc:Choice>
        </mc:AlternateContent>
        <mc:AlternateContent xmlns:mc="http://schemas.openxmlformats.org/markup-compatibility/2006">
          <mc:Choice Requires="x14">
            <control shapeId="13046" r:id="rId341" name="Button 178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45" r:id="rId342" name="Button 178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44" r:id="rId343" name="Button 178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43" r:id="rId344" name="Button 177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42" r:id="rId345" name="Button 177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41" r:id="rId346" name="Button 1777">
              <controlPr defaultSize="0" autoFill="0" autoLine="0" autoPict="0" macro="[0]!Sheet1.deleteRow">
                <anchor moveWithCells="1" sizeWithCells="1">
                  <from>
                    <xdr:col>6</xdr:col>
                    <xdr:colOff>0</xdr:colOff>
                    <xdr:row>452</xdr:row>
                    <xdr:rowOff>0</xdr:rowOff>
                  </from>
                  <to>
                    <xdr:col>7</xdr:col>
                    <xdr:colOff>0</xdr:colOff>
                    <xdr:row>452</xdr:row>
                    <xdr:rowOff>0</xdr:rowOff>
                  </to>
                </anchor>
              </controlPr>
            </control>
          </mc:Choice>
        </mc:AlternateContent>
        <mc:AlternateContent xmlns:mc="http://schemas.openxmlformats.org/markup-compatibility/2006">
          <mc:Choice Requires="x14">
            <control shapeId="13040" r:id="rId347" name="Button 1776">
              <controlPr defaultSize="0" autoFill="0" autoLine="0" autoPict="0" macro="[0]!Sheet1.deleteRow">
                <anchor moveWithCells="1" sizeWithCells="1">
                  <from>
                    <xdr:col>6</xdr:col>
                    <xdr:colOff>0</xdr:colOff>
                    <xdr:row>452</xdr:row>
                    <xdr:rowOff>0</xdr:rowOff>
                  </from>
                  <to>
                    <xdr:col>7</xdr:col>
                    <xdr:colOff>0</xdr:colOff>
                    <xdr:row>452</xdr:row>
                    <xdr:rowOff>0</xdr:rowOff>
                  </to>
                </anchor>
              </controlPr>
            </control>
          </mc:Choice>
        </mc:AlternateContent>
        <mc:AlternateContent xmlns:mc="http://schemas.openxmlformats.org/markup-compatibility/2006">
          <mc:Choice Requires="x14">
            <control shapeId="13039" r:id="rId348" name="Button 177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38" r:id="rId349" name="Button 177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37" r:id="rId350" name="Button 177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036" r:id="rId351" name="Button 177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035" r:id="rId352" name="Button 177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034" r:id="rId353" name="Button 1770">
              <controlPr defaultSize="0" autoFill="0" autoLine="0" autoPict="0" macro="[0]!Sheet1.deleteRow">
                <anchor moveWithCells="1" sizeWithCells="1">
                  <from>
                    <xdr:col>6</xdr:col>
                    <xdr:colOff>0</xdr:colOff>
                    <xdr:row>457</xdr:row>
                    <xdr:rowOff>0</xdr:rowOff>
                  </from>
                  <to>
                    <xdr:col>7</xdr:col>
                    <xdr:colOff>0</xdr:colOff>
                    <xdr:row>457</xdr:row>
                    <xdr:rowOff>0</xdr:rowOff>
                  </to>
                </anchor>
              </controlPr>
            </control>
          </mc:Choice>
        </mc:AlternateContent>
        <mc:AlternateContent xmlns:mc="http://schemas.openxmlformats.org/markup-compatibility/2006">
          <mc:Choice Requires="x14">
            <control shapeId="13033" r:id="rId354" name="Button 1769">
              <controlPr defaultSize="0" autoFill="0" autoLine="0" autoPict="0" macro="[0]!Sheet1.deleteRow">
                <anchor moveWithCells="1" sizeWithCells="1">
                  <from>
                    <xdr:col>6</xdr:col>
                    <xdr:colOff>0</xdr:colOff>
                    <xdr:row>457</xdr:row>
                    <xdr:rowOff>0</xdr:rowOff>
                  </from>
                  <to>
                    <xdr:col>7</xdr:col>
                    <xdr:colOff>0</xdr:colOff>
                    <xdr:row>457</xdr:row>
                    <xdr:rowOff>0</xdr:rowOff>
                  </to>
                </anchor>
              </controlPr>
            </control>
          </mc:Choice>
        </mc:AlternateContent>
        <mc:AlternateContent xmlns:mc="http://schemas.openxmlformats.org/markup-compatibility/2006">
          <mc:Choice Requires="x14">
            <control shapeId="13032" r:id="rId355" name="Button 1768">
              <controlPr defaultSize="0" autoFill="0" autoLine="0" autoPict="0" macro="[0]!Sheet1.deleteRow">
                <anchor moveWithCells="1" sizeWithCells="1">
                  <from>
                    <xdr:col>6</xdr:col>
                    <xdr:colOff>0</xdr:colOff>
                    <xdr:row>457</xdr:row>
                    <xdr:rowOff>0</xdr:rowOff>
                  </from>
                  <to>
                    <xdr:col>7</xdr:col>
                    <xdr:colOff>0</xdr:colOff>
                    <xdr:row>457</xdr:row>
                    <xdr:rowOff>0</xdr:rowOff>
                  </to>
                </anchor>
              </controlPr>
            </control>
          </mc:Choice>
        </mc:AlternateContent>
        <mc:AlternateContent xmlns:mc="http://schemas.openxmlformats.org/markup-compatibility/2006">
          <mc:Choice Requires="x14">
            <control shapeId="13031" r:id="rId356" name="Button 1767">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030" r:id="rId357" name="Button 1766">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029" r:id="rId358" name="Button 176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028" r:id="rId359" name="Button 176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027" r:id="rId360" name="Button 176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026" r:id="rId361" name="Button 1762">
              <controlPr defaultSize="0" autoFill="0" autoLine="0" autoPict="0" macro="[0]!Sheet1.deleteRow">
                <anchor moveWithCells="1" sizeWithCells="1">
                  <from>
                    <xdr:col>6</xdr:col>
                    <xdr:colOff>0</xdr:colOff>
                    <xdr:row>462</xdr:row>
                    <xdr:rowOff>0</xdr:rowOff>
                  </from>
                  <to>
                    <xdr:col>7</xdr:col>
                    <xdr:colOff>0</xdr:colOff>
                    <xdr:row>462</xdr:row>
                    <xdr:rowOff>0</xdr:rowOff>
                  </to>
                </anchor>
              </controlPr>
            </control>
          </mc:Choice>
        </mc:AlternateContent>
        <mc:AlternateContent xmlns:mc="http://schemas.openxmlformats.org/markup-compatibility/2006">
          <mc:Choice Requires="x14">
            <control shapeId="13025" r:id="rId362" name="Button 1761">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24" r:id="rId363" name="Button 1760">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023" r:id="rId364" name="Button 175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022" r:id="rId365" name="Button 175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021" r:id="rId366" name="Button 175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020" r:id="rId367" name="Button 175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019" r:id="rId368" name="Button 1755">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018" r:id="rId369" name="Button 1754">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17" r:id="rId370" name="Button 1753">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16" r:id="rId371" name="Button 1752">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15" r:id="rId372" name="Button 1751">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14" r:id="rId373" name="Button 175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13" r:id="rId374" name="Button 1749">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12" r:id="rId375" name="Button 174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11" r:id="rId376" name="Button 1747">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010" r:id="rId377" name="Button 1746">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009" r:id="rId378" name="Button 1745">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08" r:id="rId379" name="Button 1744">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007" r:id="rId380" name="Button 1743">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006" r:id="rId381" name="Button 174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005" r:id="rId382" name="Button 1741">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004" r:id="rId383" name="Button 1740">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003" r:id="rId384" name="Button 1739">
              <controlPr defaultSize="0" autoFill="0" autoLine="0" autoPict="0" macro="[0]!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002" r:id="rId385" name="Button 1738">
              <controlPr defaultSize="0" autoFill="0" autoLine="0" autoPict="0" macro="[0]!Sheet1.InsertNewTabl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001" r:id="rId386" name="Button 1737">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000" r:id="rId387" name="Button 1736">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999" r:id="rId388" name="Button 173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998" r:id="rId389" name="Button 173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997" r:id="rId390" name="Button 173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996" r:id="rId391" name="Button 173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995" r:id="rId392" name="Button 173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994" r:id="rId393" name="Button 173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993" r:id="rId394" name="Button 172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992" r:id="rId395" name="Button 1728">
              <controlPr defaultSize="0" autoFill="0" autoLine="0" autoPict="0" macro="[0]!Sheet1.deleteRow">
                <anchor moveWithCells="1" sizeWithCells="1">
                  <from>
                    <xdr:col>6</xdr:col>
                    <xdr:colOff>0</xdr:colOff>
                    <xdr:row>511</xdr:row>
                    <xdr:rowOff>0</xdr:rowOff>
                  </from>
                  <to>
                    <xdr:col>7</xdr:col>
                    <xdr:colOff>0</xdr:colOff>
                    <xdr:row>511</xdr:row>
                    <xdr:rowOff>0</xdr:rowOff>
                  </to>
                </anchor>
              </controlPr>
            </control>
          </mc:Choice>
        </mc:AlternateContent>
        <mc:AlternateContent xmlns:mc="http://schemas.openxmlformats.org/markup-compatibility/2006">
          <mc:Choice Requires="x14">
            <control shapeId="12991" r:id="rId396" name="Button 1727">
              <controlPr defaultSize="0" autoFill="0" autoLine="0" autoPict="0" macro="[0]!Sheet1.deleteRow">
                <anchor moveWithCells="1" sizeWithCells="1">
                  <from>
                    <xdr:col>6</xdr:col>
                    <xdr:colOff>0</xdr:colOff>
                    <xdr:row>511</xdr:row>
                    <xdr:rowOff>0</xdr:rowOff>
                  </from>
                  <to>
                    <xdr:col>7</xdr:col>
                    <xdr:colOff>0</xdr:colOff>
                    <xdr:row>511</xdr:row>
                    <xdr:rowOff>0</xdr:rowOff>
                  </to>
                </anchor>
              </controlPr>
            </control>
          </mc:Choice>
        </mc:AlternateContent>
        <mc:AlternateContent xmlns:mc="http://schemas.openxmlformats.org/markup-compatibility/2006">
          <mc:Choice Requires="x14">
            <control shapeId="12990" r:id="rId397" name="Button 172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989" r:id="rId398" name="Button 172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988" r:id="rId399" name="Button 172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987" r:id="rId400" name="Button 172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986" r:id="rId401" name="Button 172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985" r:id="rId402" name="Button 172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84" r:id="rId403" name="Button 172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83" r:id="rId404" name="Button 171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82" r:id="rId405" name="Button 171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981" r:id="rId406" name="Button 1717">
              <controlPr defaultSize="0" autoFill="0" autoLine="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2980" r:id="rId407" name="Button 1716">
              <controlPr defaultSize="0" autoFill="0" autoLine="0" autoPict="0" macro="[0]!Sheet1.InsertNewTabl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979" r:id="rId408" name="Button 171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978" r:id="rId409" name="Button 171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977" r:id="rId410" name="Button 171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976" r:id="rId411" name="Button 171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975" r:id="rId412" name="Button 171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974" r:id="rId413" name="Button 171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73" r:id="rId414" name="Button 170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72" r:id="rId415" name="Button 170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71" r:id="rId416" name="Button 170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70" r:id="rId417" name="Button 170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69" r:id="rId418" name="Button 170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68" r:id="rId419" name="Button 170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967" r:id="rId420" name="Button 170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966" r:id="rId421" name="Button 170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65" r:id="rId422" name="Button 170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964" r:id="rId423" name="Button 170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963" r:id="rId424" name="Button 169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962" r:id="rId425" name="Button 169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961" r:id="rId426" name="Button 169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960" r:id="rId427" name="Button 169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959" r:id="rId428" name="Button 1695">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2958" r:id="rId429" name="Button 1694">
              <controlPr defaultSize="0" autoFill="0" autoLine="0" autoPict="0" macro="[0]!Sheet1.InsertNewTabl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957" r:id="rId430" name="Button 1693">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56" r:id="rId431" name="Button 1692">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55" r:id="rId432" name="Button 1691">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54" r:id="rId433" name="Button 1690">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53" r:id="rId434" name="Button 1689">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952" r:id="rId435" name="Button 1688">
              <controlPr defaultSize="0" autoFill="0" autoLine="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951" r:id="rId436" name="Button 1687">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950" r:id="rId437" name="Button 1686">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949" r:id="rId438" name="Button 1685">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48" r:id="rId439" name="Button 168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47" r:id="rId440" name="Button 1683">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946" r:id="rId441" name="Button 1682">
              <controlPr defaultSize="0" autoFill="0" autoLine="0" autoPict="0" macro="[0]!Sheet1.InsertNewTabl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945" r:id="rId442" name="Button 1681">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44" r:id="rId443" name="Button 1680">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43" r:id="rId444" name="Button 1679">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42" r:id="rId445" name="Button 167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41" r:id="rId446" name="Button 1677">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940" r:id="rId447" name="Button 1676">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939" r:id="rId448" name="Button 1675">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938" r:id="rId449" name="Button 167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37" r:id="rId450" name="Button 167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36" r:id="rId451" name="Button 1672">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35" r:id="rId452" name="Button 1671">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34" r:id="rId453" name="Button 1670">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933" r:id="rId454" name="Button 1669">
              <controlPr defaultSize="0" autoFill="0" autoLine="0" autoPict="0" macro="[0]!Sheet1.InsertNewTabl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932" r:id="rId455" name="Button 1668">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931" r:id="rId456" name="Button 1667">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930" r:id="rId457" name="Button 1666">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29" r:id="rId458" name="Button 1665">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28" r:id="rId459" name="Button 1664">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27" r:id="rId460" name="Button 1663">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2926" r:id="rId461" name="Button 1662">
              <controlPr defaultSize="0" autoFill="0" autoLine="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925" r:id="rId462" name="Button 1661">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924" r:id="rId463" name="Button 1660">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923" r:id="rId464" name="Button 1659">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922" r:id="rId465" name="Button 1658">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921" r:id="rId466" name="Button 1657">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920" r:id="rId467" name="Button 1656">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919" r:id="rId468" name="Button 1655">
              <controlPr defaultSize="0" autoFill="0" autoLine="0" autoPict="0" macro="[0]!Sheet1.InsertNewTabl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918" r:id="rId469" name="Button 165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917" r:id="rId470" name="Button 165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916" r:id="rId471" name="Button 165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15" r:id="rId472" name="Button 165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14" r:id="rId473" name="Button 1650">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913" r:id="rId474" name="Button 164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912" r:id="rId475" name="Button 164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11" r:id="rId476" name="Button 1647">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910" r:id="rId477" name="Button 1646">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909" r:id="rId478" name="Button 1645">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908" r:id="rId479" name="Button 1644">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907" r:id="rId480" name="Button 1643">
              <controlPr defaultSize="0" autoFill="0" autoLine="0" autoPict="0" macro="[0]!Sheet1.deleteProcedure">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906" r:id="rId481" name="Button 1642">
              <controlPr defaultSize="0" autoFill="0" autoLine="0" autoPict="0" macro="[0]!Sheet1.InsertNewTabl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2905" r:id="rId482" name="Button 164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04" r:id="rId483" name="Button 164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03" r:id="rId484" name="Button 163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02" r:id="rId485" name="Button 163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01" r:id="rId486" name="Button 163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00" r:id="rId487" name="Button 163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899" r:id="rId488" name="Button 163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898" r:id="rId489" name="Button 163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897" r:id="rId490" name="Button 163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896" r:id="rId491" name="Button 163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95" r:id="rId492" name="Button 163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94" r:id="rId493" name="Button 1630">
              <controlPr defaultSize="0" autoFill="0" autoLine="0" autoPict="0" macro="[0]!Sheet1.deleteProcedure">
                <anchor moveWithCells="1" sizeWithCells="1">
                  <from>
                    <xdr:col>6</xdr:col>
                    <xdr:colOff>0</xdr:colOff>
                    <xdr:row>680</xdr:row>
                    <xdr:rowOff>0</xdr:rowOff>
                  </from>
                  <to>
                    <xdr:col>7</xdr:col>
                    <xdr:colOff>0</xdr:colOff>
                    <xdr:row>680</xdr:row>
                    <xdr:rowOff>0</xdr:rowOff>
                  </to>
                </anchor>
              </controlPr>
            </control>
          </mc:Choice>
        </mc:AlternateContent>
        <mc:AlternateContent xmlns:mc="http://schemas.openxmlformats.org/markup-compatibility/2006">
          <mc:Choice Requires="x14">
            <control shapeId="12893" r:id="rId494" name="Button 1629">
              <controlPr defaultSize="0" autoFill="0" autoLine="0" autoPict="0" macro="[0]!Sheet1.InsertNewTabl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892" r:id="rId495" name="Button 1628">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91" r:id="rId496" name="Button 1627">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90" r:id="rId497" name="Button 1626">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89" r:id="rId498" name="Button 1625">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888" r:id="rId499" name="Button 1624">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887" r:id="rId500" name="Button 1623">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86" r:id="rId501" name="Button 1622">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85" r:id="rId502" name="Button 1621">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84" r:id="rId503" name="Button 1620">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83" r:id="rId504" name="Button 1619">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882" r:id="rId505" name="Button 1618">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881" r:id="rId506" name="Button 1617">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880" r:id="rId507" name="Button 1616">
              <controlPr defaultSize="0" autoFill="0" autoLine="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879" r:id="rId508" name="Button 1615">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78" r:id="rId509" name="Button 1614">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77" r:id="rId510" name="Button 1613">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76" r:id="rId511" name="Button 1612">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75" r:id="rId512" name="Button 1611">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74" r:id="rId513" name="Button 1610">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73" r:id="rId514" name="Button 1609">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72" r:id="rId515" name="Button 1608">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71" r:id="rId516" name="Button 1607">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70" r:id="rId517" name="Button 1606">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69" r:id="rId518" name="Button 1605">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68" r:id="rId519" name="Button 1604">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867" r:id="rId520" name="Button 1603">
              <controlPr defaultSize="0" autoFill="0" autoLine="0" autoPict="0" macro="[0]!Sheet1.InsertNewTabl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866" r:id="rId521" name="Button 160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65" r:id="rId522" name="Button 160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64" r:id="rId523" name="Button 160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63" r:id="rId524" name="Button 159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62" r:id="rId525" name="Button 159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61" r:id="rId526" name="Button 159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60" r:id="rId527" name="Button 159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59" r:id="rId528" name="Button 159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58" r:id="rId529" name="Button 159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57" r:id="rId530" name="Button 159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56" r:id="rId531" name="Button 159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55" r:id="rId532" name="Button 1591">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854" r:id="rId533" name="Button 1590">
              <controlPr defaultSize="0" autoFill="0" autoLine="0" autoPict="0" macro="[0]!Sheet1.InsertNewTabl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853" r:id="rId534" name="Button 158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52" r:id="rId535" name="Button 158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51" r:id="rId536" name="Button 158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50" r:id="rId537" name="Button 158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49" r:id="rId538" name="Button 158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48" r:id="rId539" name="Button 158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47" r:id="rId540" name="Button 158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46" r:id="rId541" name="Button 1582">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45" r:id="rId542" name="Button 158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44" r:id="rId543" name="Button 158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43" r:id="rId544" name="Button 1579">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42" r:id="rId545" name="Button 1578">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2841" r:id="rId546" name="Button 1577">
              <controlPr defaultSize="0" autoFill="0" autoLine="0" autoPict="0" macro="[0]!Sheet1.InsertNewTableRow">
                <anchor moveWithCells="1" sizeWithCells="1">
                  <from>
                    <xdr:col>6</xdr:col>
                    <xdr:colOff>0</xdr:colOff>
                    <xdr:row>763</xdr:row>
                    <xdr:rowOff>0</xdr:rowOff>
                  </from>
                  <to>
                    <xdr:col>7</xdr:col>
                    <xdr:colOff>0</xdr:colOff>
                    <xdr:row>763</xdr:row>
                    <xdr:rowOff>0</xdr:rowOff>
                  </to>
                </anchor>
              </controlPr>
            </control>
          </mc:Choice>
        </mc:AlternateContent>
        <mc:AlternateContent xmlns:mc="http://schemas.openxmlformats.org/markup-compatibility/2006">
          <mc:Choice Requires="x14">
            <control shapeId="12840" r:id="rId547" name="Button 1576">
              <controlPr defaultSize="0" autoFill="0" autoLine="0" autoPict="0" macro="[0]!Sheet1.deleteRow">
                <anchor moveWithCells="1" sizeWithCells="1">
                  <from>
                    <xdr:col>6</xdr:col>
                    <xdr:colOff>0</xdr:colOff>
                    <xdr:row>763</xdr:row>
                    <xdr:rowOff>0</xdr:rowOff>
                  </from>
                  <to>
                    <xdr:col>7</xdr:col>
                    <xdr:colOff>0</xdr:colOff>
                    <xdr:row>763</xdr:row>
                    <xdr:rowOff>0</xdr:rowOff>
                  </to>
                </anchor>
              </controlPr>
            </control>
          </mc:Choice>
        </mc:AlternateContent>
        <mc:AlternateContent xmlns:mc="http://schemas.openxmlformats.org/markup-compatibility/2006">
          <mc:Choice Requires="x14">
            <control shapeId="12839" r:id="rId548" name="Button 1575">
              <controlPr defaultSize="0" autoFill="0" autoLine="0" autoPict="0" macro="[0]!Sheet1.deleteRow">
                <anchor moveWithCells="1" sizeWithCells="1">
                  <from>
                    <xdr:col>6</xdr:col>
                    <xdr:colOff>0</xdr:colOff>
                    <xdr:row>763</xdr:row>
                    <xdr:rowOff>0</xdr:rowOff>
                  </from>
                  <to>
                    <xdr:col>7</xdr:col>
                    <xdr:colOff>0</xdr:colOff>
                    <xdr:row>763</xdr:row>
                    <xdr:rowOff>0</xdr:rowOff>
                  </to>
                </anchor>
              </controlPr>
            </control>
          </mc:Choice>
        </mc:AlternateContent>
        <mc:AlternateContent xmlns:mc="http://schemas.openxmlformats.org/markup-compatibility/2006">
          <mc:Choice Requires="x14">
            <control shapeId="12838" r:id="rId549" name="Button 1574">
              <controlPr defaultSize="0" autoFill="0" autoLine="0" autoPict="0" macro="[0]!Sheet1.deleteRow">
                <anchor moveWithCells="1" sizeWithCells="1">
                  <from>
                    <xdr:col>6</xdr:col>
                    <xdr:colOff>0</xdr:colOff>
                    <xdr:row>763</xdr:row>
                    <xdr:rowOff>0</xdr:rowOff>
                  </from>
                  <to>
                    <xdr:col>7</xdr:col>
                    <xdr:colOff>0</xdr:colOff>
                    <xdr:row>763</xdr:row>
                    <xdr:rowOff>0</xdr:rowOff>
                  </to>
                </anchor>
              </controlPr>
            </control>
          </mc:Choice>
        </mc:AlternateContent>
        <mc:AlternateContent xmlns:mc="http://schemas.openxmlformats.org/markup-compatibility/2006">
          <mc:Choice Requires="x14">
            <control shapeId="12837" r:id="rId550" name="Button 1573">
              <controlPr defaultSize="0" autoFill="0" autoLine="0" autoPict="0" macro="[0]!Sheet1.deleteProcedure">
                <anchor moveWithCells="1" sizeWithCells="1">
                  <from>
                    <xdr:col>6</xdr:col>
                    <xdr:colOff>0</xdr:colOff>
                    <xdr:row>763</xdr:row>
                    <xdr:rowOff>0</xdr:rowOff>
                  </from>
                  <to>
                    <xdr:col>7</xdr:col>
                    <xdr:colOff>0</xdr:colOff>
                    <xdr:row>763</xdr:row>
                    <xdr:rowOff>0</xdr:rowOff>
                  </to>
                </anchor>
              </controlPr>
            </control>
          </mc:Choice>
        </mc:AlternateContent>
        <mc:AlternateContent xmlns:mc="http://schemas.openxmlformats.org/markup-compatibility/2006">
          <mc:Choice Requires="x14">
            <control shapeId="12836" r:id="rId551" name="Button 1572">
              <controlPr defaultSize="0" autoFill="0" autoLine="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835" r:id="rId552" name="Button 1571">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834" r:id="rId553" name="Button 1570">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33" r:id="rId554" name="Button 1569">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32" r:id="rId555" name="Button 1568">
              <controlPr defaultSize="0" autoFill="0" autoLine="0" autoPict="0" macro="[0]!Sheet1.deleteProcedure">
                <anchor moveWithCells="1" sizeWithCells="1">
                  <from>
                    <xdr:col>6</xdr:col>
                    <xdr:colOff>0</xdr:colOff>
                    <xdr:row>769</xdr:row>
                    <xdr:rowOff>0</xdr:rowOff>
                  </from>
                  <to>
                    <xdr:col>7</xdr:col>
                    <xdr:colOff>0</xdr:colOff>
                    <xdr:row>769</xdr:row>
                    <xdr:rowOff>0</xdr:rowOff>
                  </to>
                </anchor>
              </controlPr>
            </control>
          </mc:Choice>
        </mc:AlternateContent>
        <mc:AlternateContent xmlns:mc="http://schemas.openxmlformats.org/markup-compatibility/2006">
          <mc:Choice Requires="x14">
            <control shapeId="12831" r:id="rId556" name="Button 1567">
              <controlPr defaultSize="0" autoFill="0" autoLine="0" autoPict="0" macro="[0]!Sheet1.InsertNewTabl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830" r:id="rId557" name="Button 1566">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29" r:id="rId558" name="Button 1565">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28" r:id="rId559" name="Button 1564">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27" r:id="rId560" name="Button 1563">
              <controlPr defaultSize="0" autoFill="0" autoLine="0" autoPict="0" macro="[0]!Sheet1.deleteProcedure">
                <anchor moveWithCells="1" sizeWithCells="1">
                  <from>
                    <xdr:col>6</xdr:col>
                    <xdr:colOff>0</xdr:colOff>
                    <xdr:row>776</xdr:row>
                    <xdr:rowOff>0</xdr:rowOff>
                  </from>
                  <to>
                    <xdr:col>7</xdr:col>
                    <xdr:colOff>0</xdr:colOff>
                    <xdr:row>776</xdr:row>
                    <xdr:rowOff>0</xdr:rowOff>
                  </to>
                </anchor>
              </controlPr>
            </control>
          </mc:Choice>
        </mc:AlternateContent>
        <mc:AlternateContent xmlns:mc="http://schemas.openxmlformats.org/markup-compatibility/2006">
          <mc:Choice Requires="x14">
            <control shapeId="12826" r:id="rId561" name="Button 1562">
              <controlPr defaultSize="0" autoFill="0" autoLine="0" autoPict="0" macro="[0]!Sheet1.InsertNewTabl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825" r:id="rId562" name="Button 156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824" r:id="rId563" name="Button 1560">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823" r:id="rId564" name="Button 1559">
              <controlPr defaultSize="0" autoFill="0" autoLine="0" autoPict="0" macro="[0]!Sheet1.InsertNewTabl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822" r:id="rId565" name="Button 1558">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21" r:id="rId566" name="Button 1557">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2820" r:id="rId567" name="Button 1556">
              <controlPr defaultSize="0" autoFill="0" autoLine="0" autoPict="0" macro="[0]!Sheet1.InsertNewTabl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819" r:id="rId568" name="Button 1555">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818" r:id="rId569" name="Button 1554">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817" r:id="rId570" name="Button 1553">
              <controlPr defaultSize="0" autoFill="0" autoLine="0" autoPict="0" macro="[0]!Sheet1.InsertNewTableRow">
                <anchor moveWithCells="1" sizeWithCells="1">
                  <from>
                    <xdr:col>6</xdr:col>
                    <xdr:colOff>0</xdr:colOff>
                    <xdr:row>807</xdr:row>
                    <xdr:rowOff>0</xdr:rowOff>
                  </from>
                  <to>
                    <xdr:col>7</xdr:col>
                    <xdr:colOff>0</xdr:colOff>
                    <xdr:row>807</xdr:row>
                    <xdr:rowOff>0</xdr:rowOff>
                  </to>
                </anchor>
              </controlPr>
            </control>
          </mc:Choice>
        </mc:AlternateContent>
        <mc:AlternateContent xmlns:mc="http://schemas.openxmlformats.org/markup-compatibility/2006">
          <mc:Choice Requires="x14">
            <control shapeId="12816" r:id="rId571" name="Button 1552">
              <controlPr defaultSize="0" autoFill="0" autoLine="0" autoPict="0" macro="[0]!Sheet1.deleteRow">
                <anchor moveWithCells="1" sizeWithCells="1">
                  <from>
                    <xdr:col>6</xdr:col>
                    <xdr:colOff>0</xdr:colOff>
                    <xdr:row>807</xdr:row>
                    <xdr:rowOff>0</xdr:rowOff>
                  </from>
                  <to>
                    <xdr:col>7</xdr:col>
                    <xdr:colOff>0</xdr:colOff>
                    <xdr:row>807</xdr:row>
                    <xdr:rowOff>0</xdr:rowOff>
                  </to>
                </anchor>
              </controlPr>
            </control>
          </mc:Choice>
        </mc:AlternateContent>
        <mc:AlternateContent xmlns:mc="http://schemas.openxmlformats.org/markup-compatibility/2006">
          <mc:Choice Requires="x14">
            <control shapeId="12815" r:id="rId572" name="Button 1551">
              <controlPr defaultSize="0" autoFill="0" autoLine="0" autoPict="0" macro="[0]!Sheet1.deleteProcedure">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814" r:id="rId573" name="Button 1550">
              <controlPr defaultSize="0" autoFill="0" autoLine="0" autoPict="0" macro="[0]!Sheet1.InsertNewTabl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2813" r:id="rId574" name="Button 1549">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812" r:id="rId575" name="Button 1548">
              <controlPr defaultSize="0" autoFill="0" autoLine="0" autoPict="0" macro="[0]!Sheet1.deleteProcedure">
                <anchor moveWithCells="1" sizeWithCells="1">
                  <from>
                    <xdr:col>6</xdr:col>
                    <xdr:colOff>0</xdr:colOff>
                    <xdr:row>818</xdr:row>
                    <xdr:rowOff>0</xdr:rowOff>
                  </from>
                  <to>
                    <xdr:col>7</xdr:col>
                    <xdr:colOff>0</xdr:colOff>
                    <xdr:row>818</xdr:row>
                    <xdr:rowOff>0</xdr:rowOff>
                  </to>
                </anchor>
              </controlPr>
            </control>
          </mc:Choice>
        </mc:AlternateContent>
        <mc:AlternateContent xmlns:mc="http://schemas.openxmlformats.org/markup-compatibility/2006">
          <mc:Choice Requires="x14">
            <control shapeId="12811" r:id="rId576" name="Button 1547">
              <controlPr defaultSize="0" autoFill="0" autoLine="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810" r:id="rId577" name="Button 1546">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09" r:id="rId578" name="Button 1545">
              <controlPr defaultSize="0" autoFill="0" autoLine="0" autoPict="0" macro="[0]!Sheet1.deleteProcedure">
                <anchor moveWithCells="1" sizeWithCells="1">
                  <from>
                    <xdr:col>6</xdr:col>
                    <xdr:colOff>0</xdr:colOff>
                    <xdr:row>821</xdr:row>
                    <xdr:rowOff>0</xdr:rowOff>
                  </from>
                  <to>
                    <xdr:col>7</xdr:col>
                    <xdr:colOff>0</xdr:colOff>
                    <xdr:row>821</xdr:row>
                    <xdr:rowOff>0</xdr:rowOff>
                  </to>
                </anchor>
              </controlPr>
            </control>
          </mc:Choice>
        </mc:AlternateContent>
        <mc:AlternateContent xmlns:mc="http://schemas.openxmlformats.org/markup-compatibility/2006">
          <mc:Choice Requires="x14">
            <control shapeId="12808" r:id="rId579" name="Button 1544">
              <controlPr defaultSize="0" autoFill="0" autoLine="0" autoPict="0" macro="[0]!Sheet1.InsertNewTableRow">
                <anchor moveWithCells="1" sizeWithCells="1">
                  <from>
                    <xdr:col>6</xdr:col>
                    <xdr:colOff>0</xdr:colOff>
                    <xdr:row>821</xdr:row>
                    <xdr:rowOff>0</xdr:rowOff>
                  </from>
                  <to>
                    <xdr:col>7</xdr:col>
                    <xdr:colOff>0</xdr:colOff>
                    <xdr:row>821</xdr:row>
                    <xdr:rowOff>0</xdr:rowOff>
                  </to>
                </anchor>
              </controlPr>
            </control>
          </mc:Choice>
        </mc:AlternateContent>
        <mc:AlternateContent xmlns:mc="http://schemas.openxmlformats.org/markup-compatibility/2006">
          <mc:Choice Requires="x14">
            <control shapeId="12807" r:id="rId580" name="Button 1543">
              <controlPr defaultSize="0" autoFill="0" autoLine="0" autoPict="0" macro="[0]!Sheet1.deleteRow">
                <anchor moveWithCells="1" sizeWithCells="1">
                  <from>
                    <xdr:col>6</xdr:col>
                    <xdr:colOff>0</xdr:colOff>
                    <xdr:row>821</xdr:row>
                    <xdr:rowOff>0</xdr:rowOff>
                  </from>
                  <to>
                    <xdr:col>7</xdr:col>
                    <xdr:colOff>0</xdr:colOff>
                    <xdr:row>821</xdr:row>
                    <xdr:rowOff>0</xdr:rowOff>
                  </to>
                </anchor>
              </controlPr>
            </control>
          </mc:Choice>
        </mc:AlternateContent>
        <mc:AlternateContent xmlns:mc="http://schemas.openxmlformats.org/markup-compatibility/2006">
          <mc:Choice Requires="x14">
            <control shapeId="12806" r:id="rId581" name="Button 1542">
              <controlPr defaultSize="0" autoFill="0" autoLine="0" autoPict="0" macro="[0]!Sheet1.deleteProcedure">
                <anchor moveWithCells="1" sizeWithCells="1">
                  <from>
                    <xdr:col>6</xdr:col>
                    <xdr:colOff>0</xdr:colOff>
                    <xdr:row>821</xdr:row>
                    <xdr:rowOff>0</xdr:rowOff>
                  </from>
                  <to>
                    <xdr:col>7</xdr:col>
                    <xdr:colOff>0</xdr:colOff>
                    <xdr:row>821</xdr:row>
                    <xdr:rowOff>0</xdr:rowOff>
                  </to>
                </anchor>
              </controlPr>
            </control>
          </mc:Choice>
        </mc:AlternateContent>
        <mc:AlternateContent xmlns:mc="http://schemas.openxmlformats.org/markup-compatibility/2006">
          <mc:Choice Requires="x14">
            <control shapeId="12805" r:id="rId582" name="Button 1541">
              <controlPr defaultSize="0" autoFill="0" autoLine="0" autoPict="0" macro="[0]!Sheet1.InsertNewTabl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804" r:id="rId583" name="Button 1540">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803" r:id="rId584" name="Button 1539">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2802" r:id="rId585" name="Button 1538">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801" r:id="rId586" name="Button 153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800" r:id="rId587" name="Button 1536">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799" r:id="rId588" name="Button 1535">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798" r:id="rId589" name="Button 1534">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797" r:id="rId590" name="Button 1533">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796" r:id="rId591" name="Button 153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95" r:id="rId592" name="Button 153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94" r:id="rId593" name="Button 153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793" r:id="rId594" name="Button 1529">
              <controlPr defaultSize="0" autoFill="0" autoLine="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792" r:id="rId595" name="Button 1528">
              <controlPr defaultSize="0" autoFill="0" autoLine="0" autoPict="0" macro="[0]!Sheet1.InsertNewTabl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2791" r:id="rId596" name="Button 1527">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90" r:id="rId597" name="Button 152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89" r:id="rId598" name="Button 152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88" r:id="rId599" name="Button 1524">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787" r:id="rId600" name="Button 1523">
              <controlPr defaultSize="0" autoFill="0" autoLine="0" autoPict="0" macro="[0]!Sheet1.InsertNewTabl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786" r:id="rId601" name="Button 1522">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85" r:id="rId602" name="Button 152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84" r:id="rId603" name="Button 152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783" r:id="rId604" name="Button 151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782" r:id="rId605" name="Button 1518">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781" r:id="rId606" name="Button 1517">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780" r:id="rId607" name="Button 1516">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779" r:id="rId608" name="Button 1515">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778" r:id="rId609" name="Button 1514">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77" r:id="rId610" name="Button 1513">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76" r:id="rId611" name="Button 1512">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775" r:id="rId612" name="Button 1511">
              <controlPr defaultSize="0" autoFill="0" autoLine="0" autoPict="0" macro="[0]!Sheet1.InsertNewTabl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774" r:id="rId613" name="Button 1510">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773" r:id="rId614" name="Button 1509">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772" r:id="rId615" name="Button 1508">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771" r:id="rId616" name="Button 1507">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70" r:id="rId617" name="Button 1506">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69" r:id="rId618" name="Button 1505">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68" r:id="rId619" name="Button 1504">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67" r:id="rId620" name="Button 1503">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766" r:id="rId621" name="Button 1502">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765" r:id="rId622" name="Button 150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764" r:id="rId623" name="Button 1500">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763" r:id="rId624" name="Button 1499">
              <controlPr defaultSize="0" autoFill="0" autoLine="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762" r:id="rId625" name="Button 1498">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761" r:id="rId626" name="Button 1497">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760" r:id="rId627" name="Button 1496">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759" r:id="rId628" name="Button 1495">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758" r:id="rId629" name="Button 1494">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757" r:id="rId630" name="Button 1493">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56" r:id="rId631" name="Button 1492">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755" r:id="rId632" name="Button 1491">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54" r:id="rId633" name="Button 1490">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53" r:id="rId634" name="Button 1489">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52" r:id="rId635" name="Button 1488">
              <controlPr defaultSize="0" autoFill="0" autoLine="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751" r:id="rId636" name="Button 1487">
              <controlPr defaultSize="0" autoFill="0" autoLine="0" autoPict="0" macro="[0]!Sheet1.InsertNewTabl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750" r:id="rId637" name="Button 1486">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49" r:id="rId638" name="Button 1485">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748" r:id="rId639" name="Button 1484">
              <controlPr defaultSize="0" autoFill="0" autoLine="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747" r:id="rId640" name="Button 148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746" r:id="rId641" name="Button 1482">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745" r:id="rId642" name="Button 1481">
              <controlPr defaultSize="0" autoFill="0" autoLine="0" autoPict="0" macro="[0]!Sheet1.InsertNewTabl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744" r:id="rId643" name="Button 148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743" r:id="rId644" name="Button 1479">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742" r:id="rId645" name="Button 1478">
              <controlPr defaultSize="0" autoFill="0" autoLine="0" autoPict="0" macro="[0]!Sheet1.InsertNewTabl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741" r:id="rId646" name="Button 147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40" r:id="rId647" name="Button 147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739" r:id="rId648" name="Button 147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738" r:id="rId649" name="Button 147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737" r:id="rId650" name="Button 147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36" r:id="rId651" name="Button 147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35" r:id="rId652" name="Button 147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734" r:id="rId653" name="Button 147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33" r:id="rId654" name="Button 146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732" r:id="rId655" name="Button 1468">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31" r:id="rId656" name="Button 1467">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730" r:id="rId657" name="Button 146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29" r:id="rId658" name="Button 146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28" r:id="rId659" name="Button 1464">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727" r:id="rId660" name="Button 1463">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726" r:id="rId661" name="Button 1462">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725" r:id="rId662" name="Button 1461">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724" r:id="rId663" name="Button 1460">
              <controlPr defaultSize="0" autoFill="0" autoLine="0" autoPict="0" macro="[0]!Sheet1.InsertNewTabl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723" r:id="rId664" name="Button 145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722" r:id="rId665" name="Button 145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721" r:id="rId666" name="Button 145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720" r:id="rId667" name="Button 145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719" r:id="rId668" name="Button 145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718" r:id="rId669" name="Button 1454">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717" r:id="rId670" name="Button 145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716" r:id="rId671" name="Button 145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715" r:id="rId672" name="Button 1451">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14" r:id="rId673" name="Button 145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713" r:id="rId674" name="Button 1449">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712" r:id="rId675" name="Button 1448">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711" r:id="rId676" name="Button 1447">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710" r:id="rId677" name="Button 1446">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709" r:id="rId678" name="Button 1445">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708" r:id="rId679" name="Button 1444">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707" r:id="rId680" name="Button 1443">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706" r:id="rId681" name="Button 1442">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705" r:id="rId682" name="Button 1441">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704" r:id="rId683" name="Button 1440">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03" r:id="rId684" name="Button 1439">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702" r:id="rId685" name="Button 1438">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701" r:id="rId686" name="Button 1437">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700" r:id="rId687" name="Button 1436">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99" r:id="rId688" name="Button 1435">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98" r:id="rId689" name="Button 1434">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97" r:id="rId690" name="Button 1433">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96" r:id="rId691" name="Button 1432">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95" r:id="rId692" name="Button 1431">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94" r:id="rId693" name="Button 1430">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93" r:id="rId694" name="Button 1429">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92" r:id="rId695" name="Button 1428">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691" r:id="rId696" name="Button 1427">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690" r:id="rId697" name="Button 1426">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689" r:id="rId698" name="Button 1425">
              <controlPr defaultSize="0" autoFill="0" autoLine="0" autoPict="0" macro="[0]!Sheet1.InsertNewTabl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688" r:id="rId699" name="Button 142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87" r:id="rId700" name="Button 1423">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86" r:id="rId701" name="Button 1422">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85" r:id="rId702" name="Button 1421">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84" r:id="rId703" name="Button 1420">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83" r:id="rId704" name="Button 1419">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82" r:id="rId705" name="Button 141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81" r:id="rId706" name="Button 141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80" r:id="rId707" name="Button 1416">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79" r:id="rId708" name="Button 141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78" r:id="rId709" name="Button 141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77" r:id="rId710" name="Button 1413">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676" r:id="rId711" name="Button 141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675" r:id="rId712" name="Button 141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674" r:id="rId713" name="Button 141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673" r:id="rId714" name="Button 1409">
              <controlPr defaultSize="0" autoFill="0" autoLine="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672" r:id="rId715" name="Button 1408">
              <controlPr defaultSize="0" autoFill="0" autoLine="0" autoPict="0" macro="[0]!Sheet1.InsertNewTabl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671" r:id="rId716" name="Button 1407">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670" r:id="rId717" name="Button 1406">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669" r:id="rId718" name="Button 140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668" r:id="rId719" name="Button 140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667" r:id="rId720" name="Button 140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666" r:id="rId721" name="Button 140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665" r:id="rId722" name="Button 140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64" r:id="rId723" name="Button 140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663" r:id="rId724" name="Button 139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662" r:id="rId725" name="Button 139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661" r:id="rId726" name="Button 139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60" r:id="rId727" name="Button 139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659" r:id="rId728" name="Button 139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658" r:id="rId729" name="Button 139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657" r:id="rId730" name="Button 139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656" r:id="rId731" name="Button 1392">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655" r:id="rId732" name="Button 1391">
              <controlPr defaultSize="0" autoFill="0" autoLine="0" autoPict="0" macro="[0]!Sheet1.InsertNewTabl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654" r:id="rId733" name="Button 1390">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653" r:id="rId734" name="Button 138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652" r:id="rId735" name="Button 138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651" r:id="rId736" name="Button 138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650" r:id="rId737" name="Button 138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649" r:id="rId738" name="Button 138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648" r:id="rId739" name="Button 138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647" r:id="rId740" name="Button 138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46" r:id="rId741" name="Button 138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45" r:id="rId742" name="Button 138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44" r:id="rId743" name="Button 138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43" r:id="rId744" name="Button 137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642" r:id="rId745" name="Button 137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41" r:id="rId746" name="Button 137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40" r:id="rId747" name="Button 137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39" r:id="rId748" name="Button 1375">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638" r:id="rId749" name="Button 1374">
              <controlPr defaultSize="0" autoFill="0" autoLine="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637" r:id="rId750" name="Button 1373">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36" r:id="rId751" name="Button 1372">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635" r:id="rId752" name="Button 1371">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634" r:id="rId753" name="Button 137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633" r:id="rId754" name="Button 1369">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632" r:id="rId755" name="Button 1368">
              <controlPr defaultSize="0" autoFill="0" autoLine="0" autoPict="0" macro="[0]!Sheet1.InsertNewTableRow">
                <anchor moveWithCells="1" sizeWithCells="1">
                  <from>
                    <xdr:col>6</xdr:col>
                    <xdr:colOff>0</xdr:colOff>
                    <xdr:row>1134</xdr:row>
                    <xdr:rowOff>0</xdr:rowOff>
                  </from>
                  <to>
                    <xdr:col>7</xdr:col>
                    <xdr:colOff>0</xdr:colOff>
                    <xdr:row>1134</xdr:row>
                    <xdr:rowOff>0</xdr:rowOff>
                  </to>
                </anchor>
              </controlPr>
            </control>
          </mc:Choice>
        </mc:AlternateContent>
        <mc:AlternateContent xmlns:mc="http://schemas.openxmlformats.org/markup-compatibility/2006">
          <mc:Choice Requires="x14">
            <control shapeId="12631" r:id="rId756" name="Button 1367">
              <controlPr defaultSize="0" autoFill="0" autoLine="0" autoPict="0" macro="[0]!Sheet1.deleteRow">
                <anchor moveWithCells="1" sizeWithCells="1">
                  <from>
                    <xdr:col>6</xdr:col>
                    <xdr:colOff>0</xdr:colOff>
                    <xdr:row>1134</xdr:row>
                    <xdr:rowOff>0</xdr:rowOff>
                  </from>
                  <to>
                    <xdr:col>7</xdr:col>
                    <xdr:colOff>0</xdr:colOff>
                    <xdr:row>1134</xdr:row>
                    <xdr:rowOff>0</xdr:rowOff>
                  </to>
                </anchor>
              </controlPr>
            </control>
          </mc:Choice>
        </mc:AlternateContent>
        <mc:AlternateContent xmlns:mc="http://schemas.openxmlformats.org/markup-compatibility/2006">
          <mc:Choice Requires="x14">
            <control shapeId="12630" r:id="rId757" name="Button 1366">
              <controlPr defaultSize="0" autoFill="0" autoLine="0" autoPict="0" macro="[0]!Sheet1.deleteProcedure">
                <anchor moveWithCells="1" sizeWithCells="1">
                  <from>
                    <xdr:col>6</xdr:col>
                    <xdr:colOff>0</xdr:colOff>
                    <xdr:row>1134</xdr:row>
                    <xdr:rowOff>0</xdr:rowOff>
                  </from>
                  <to>
                    <xdr:col>7</xdr:col>
                    <xdr:colOff>0</xdr:colOff>
                    <xdr:row>1134</xdr:row>
                    <xdr:rowOff>0</xdr:rowOff>
                  </to>
                </anchor>
              </controlPr>
            </control>
          </mc:Choice>
        </mc:AlternateContent>
        <mc:AlternateContent xmlns:mc="http://schemas.openxmlformats.org/markup-compatibility/2006">
          <mc:Choice Requires="x14">
            <control shapeId="12629" r:id="rId758" name="Button 1365">
              <controlPr defaultSize="0" autoFill="0" autoLine="0" autoPict="0" macro="[0]!Sheet1.InsertNewTabl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2628" r:id="rId759" name="Button 1364">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627" r:id="rId760" name="Button 1363">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626" r:id="rId761" name="Button 1362">
              <controlPr defaultSize="0" autoFill="0" autoLine="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2625" r:id="rId762" name="Button 1361">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624" r:id="rId763" name="Button 1360">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623" r:id="rId764" name="Button 1359">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622" r:id="rId765" name="Button 1358">
              <controlPr defaultSize="0" autoFill="0" autoLine="0" autoPict="0" macro="[0]!Sheet1.InsertNewTabl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621" r:id="rId766" name="Button 1357">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620" r:id="rId767" name="Button 135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19" r:id="rId768" name="Button 1355">
              <controlPr defaultSize="0" autoFill="0" autoLine="0" autoPict="0" macro="[0]!Sheet1.deleteProcedure">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2618" r:id="rId769" name="Button 1354">
              <controlPr defaultSize="0" autoFill="0" autoLine="0" autoPict="0" macro="[0]!Sheet1.InsertNewTabl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617" r:id="rId770" name="Button 1353">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616" r:id="rId771" name="Button 135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15" r:id="rId772" name="Button 1351">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614" r:id="rId773" name="Button 1350">
              <controlPr defaultSize="0" autoFill="0" autoLine="0" autoPict="0" macro="[0]!Sheet1.InsertNewTabl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613" r:id="rId774" name="Button 1349">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12" r:id="rId775" name="Button 1348">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11" r:id="rId776" name="Button 1347">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610" r:id="rId777" name="Button 1346">
              <controlPr defaultSize="0" autoFill="0" autoLine="0" autoPict="0" macro="[0]!Sheet1.InsertNewTabl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609" r:id="rId778" name="Button 1345">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08" r:id="rId779" name="Button 1344">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07" r:id="rId780" name="Button 1343">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606" r:id="rId781" name="Button 1342">
              <controlPr defaultSize="0" autoFill="0" autoLine="0" autoPict="0" macro="[0]!Sheet1.InsertNewTabl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605" r:id="rId782" name="Button 1341">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604" r:id="rId783" name="Button 1340">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603" r:id="rId784" name="Button 1339">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602" r:id="rId785" name="Button 1338">
              <controlPr defaultSize="0" autoFill="0" autoLine="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601" r:id="rId786" name="Button 1337">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00" r:id="rId787" name="Button 1336">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599" r:id="rId788" name="Button 1335">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598" r:id="rId789" name="Button 1334">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597" r:id="rId790" name="Button 1333">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596" r:id="rId791" name="Button 1332">
              <controlPr defaultSize="0" autoFill="0" autoLine="0" autoPict="0" macro="[0]!Sheet1.InsertNewTabl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5" r:id="rId792" name="Button 1331">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4" r:id="rId793" name="Button 1330">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3" r:id="rId794" name="Button 1329">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2" r:id="rId795" name="Button 1328">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1" r:id="rId796" name="Button 1327">
              <controlPr defaultSize="0" autoFill="0" autoLine="0" autoPict="0" macro="[0]!Sheet1.deleteProcedure">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90" r:id="rId797" name="Button 1326">
              <controlPr defaultSize="0" autoFill="0" autoLine="0" autoPict="0" macro="[0]!Sheet1.InsertNewTabl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9" r:id="rId798" name="Button 1325">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8" r:id="rId799" name="Button 1324">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7" r:id="rId800" name="Button 1323">
              <controlPr defaultSize="0" autoFill="0" autoLine="0" autoPict="0" macro="[0]!Sheet1.deleteRow">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6" r:id="rId801" name="Button 1322">
              <controlPr defaultSize="0" autoFill="0" autoLine="0" autoPict="0" macro="[0]!Sheet1.deleteProcedure">
                <anchor moveWithCells="1" sizeWithCells="1">
                  <from>
                    <xdr:col>6</xdr:col>
                    <xdr:colOff>0</xdr:colOff>
                    <xdr:row>1234</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5" r:id="rId802" name="Button 1321">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584" r:id="rId803" name="Button 1320">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83" r:id="rId804" name="Button 1319">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82" r:id="rId805" name="Button 1318">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81" r:id="rId806" name="Button 1317">
              <controlPr defaultSize="0" autoFill="0" autoLine="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580" r:id="rId807" name="Button 1316">
              <controlPr defaultSize="0" autoFill="0" autoLine="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579" r:id="rId808" name="Button 1315">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578" r:id="rId809" name="Button 1314">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577" r:id="rId810" name="Button 1313">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76" r:id="rId811" name="Button 1312">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575" r:id="rId812" name="Button 1311">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574" r:id="rId813" name="Button 1310">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573" r:id="rId814" name="Button 1309">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572" r:id="rId815" name="Button 1308">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571" r:id="rId816" name="Button 130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570" r:id="rId817" name="Button 1306">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569" r:id="rId818" name="Button 1305">
              <controlPr defaultSize="0" autoFill="0" autoLine="0" autoPict="0" macro="[0]!Sheet1.InsertNewTabl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568" r:id="rId819" name="Button 1304">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567" r:id="rId820" name="Button 1303">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566" r:id="rId821" name="Button 1302">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565" r:id="rId822" name="Button 1301">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564" r:id="rId823" name="Button 1300">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563" r:id="rId824" name="Button 1299">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62" r:id="rId825" name="Button 1298">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561" r:id="rId826" name="Button 1297">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560" r:id="rId827" name="Button 1296">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559" r:id="rId828" name="Button 1295">
              <controlPr defaultSize="0" autoFill="0" autoLine="0" autoPict="0" macro="[0]!Sheet1.deleteProcedure">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558" r:id="rId829" name="Button 1294">
              <controlPr defaultSize="0" autoFill="0" autoLine="0" autoPict="0" macro="[0]!Sheet1.InsertNewTabl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557" r:id="rId830" name="Button 129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56" r:id="rId831" name="Button 1292">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555" r:id="rId832" name="Button 1291">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554" r:id="rId833" name="Button 129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53" r:id="rId834" name="Button 128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52" r:id="rId835" name="Button 1288">
              <controlPr defaultSize="0" autoFill="0" autoLine="0" autoPict="0" macro="[0]!Sheet1.deleteRow">
                <anchor moveWithCells="1" sizeWithCells="1">
                  <from>
                    <xdr:col>6</xdr:col>
                    <xdr:colOff>0</xdr:colOff>
                    <xdr:row>1292</xdr:row>
                    <xdr:rowOff>0</xdr:rowOff>
                  </from>
                  <to>
                    <xdr:col>7</xdr:col>
                    <xdr:colOff>0</xdr:colOff>
                    <xdr:row>1292</xdr:row>
                    <xdr:rowOff>0</xdr:rowOff>
                  </to>
                </anchor>
              </controlPr>
            </control>
          </mc:Choice>
        </mc:AlternateContent>
        <mc:AlternateContent xmlns:mc="http://schemas.openxmlformats.org/markup-compatibility/2006">
          <mc:Choice Requires="x14">
            <control shapeId="12551" r:id="rId836" name="Button 1287">
              <controlPr defaultSize="0" autoFill="0" autoLine="0" autoPict="0" macro="[0]!Sheet1.deleteRow">
                <anchor moveWithCells="1" sizeWithCells="1">
                  <from>
                    <xdr:col>6</xdr:col>
                    <xdr:colOff>0</xdr:colOff>
                    <xdr:row>1292</xdr:row>
                    <xdr:rowOff>0</xdr:rowOff>
                  </from>
                  <to>
                    <xdr:col>7</xdr:col>
                    <xdr:colOff>0</xdr:colOff>
                    <xdr:row>1292</xdr:row>
                    <xdr:rowOff>0</xdr:rowOff>
                  </to>
                </anchor>
              </controlPr>
            </control>
          </mc:Choice>
        </mc:AlternateContent>
        <mc:AlternateContent xmlns:mc="http://schemas.openxmlformats.org/markup-compatibility/2006">
          <mc:Choice Requires="x14">
            <control shapeId="12550" r:id="rId837" name="Button 1286">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49" r:id="rId838" name="Button 1285">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48" r:id="rId839" name="Button 1284">
              <controlPr defaultSize="0" autoFill="0" autoLine="0" autoPict="0" macro="[0]!Sheet1.deleteProcedure">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547" r:id="rId840" name="Button 1283">
              <controlPr defaultSize="0" autoFill="0" autoLine="0" autoPict="0" macro="[0]!Sheet1.InsertNewTabl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546" r:id="rId841" name="Button 1282">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45" r:id="rId842" name="Button 1281">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44" r:id="rId843" name="Button 1280">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43" r:id="rId844" name="Button 1279">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42" r:id="rId845" name="Button 1278">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541" r:id="rId846" name="Button 1277">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540" r:id="rId847" name="Button 1276">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539" r:id="rId848" name="Button 1275">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38" r:id="rId849" name="Button 1274">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37" r:id="rId850" name="Button 1273">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536" r:id="rId851" name="Button 1272">
              <controlPr defaultSize="0" autoFill="0" autoLine="0" autoPict="0" macro="[0]!Sheet1.InsertNewTabl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535" r:id="rId852" name="Button 1271">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34" r:id="rId853" name="Button 1270">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33" r:id="rId854" name="Button 1269">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532" r:id="rId855" name="Button 1268">
              <controlPr defaultSize="0" autoFill="0" autoLine="0" autoPict="0" macro="[0]!Sheet1.InsertNewTabl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531" r:id="rId856" name="Button 1267">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530" r:id="rId857" name="Button 1266">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529" r:id="rId858" name="Button 1265">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28" r:id="rId859" name="Button 1264">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27" r:id="rId860" name="Button 1263">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26" r:id="rId861" name="Button 1262">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25" r:id="rId862" name="Button 1261">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24" r:id="rId863" name="Button 1260">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23" r:id="rId864" name="Button 1259">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22" r:id="rId865" name="Button 1258">
              <controlPr defaultSize="0" autoFill="0" autoLine="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521" r:id="rId866" name="Button 1257">
              <controlPr defaultSize="0" autoFill="0" autoLine="0" autoPict="0" macro="[0]!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2520" r:id="rId867" name="Button 1256">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19" r:id="rId868" name="Button 1255">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18" r:id="rId869" name="Button 1254">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17" r:id="rId870" name="Button 1253">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16" r:id="rId871" name="Button 125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15" r:id="rId872" name="Button 125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14" r:id="rId873" name="Button 1250">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13" r:id="rId874" name="Button 1249">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12" r:id="rId875" name="Button 1248">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11" r:id="rId876" name="Button 1247">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510" r:id="rId877" name="Button 1246">
              <controlPr defaultSize="0" autoFill="0" autoLine="0" autoPict="0" macro="[0]!Sheet1.InsertNewTabl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9" r:id="rId878" name="Button 1245">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8" r:id="rId879" name="Button 1244">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7" r:id="rId880" name="Button 1243">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6" r:id="rId881" name="Button 1242">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5" r:id="rId882" name="Button 1241">
              <controlPr defaultSize="0" autoFill="0" autoLine="0" autoPict="0" macro="[0]!Sheet1.deleteProcedure">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4" r:id="rId883" name="Button 1240">
              <controlPr defaultSize="0" autoFill="0" autoLine="0" autoPict="0" macro="[0]!Sheet1.InsertNewTabl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3" r:id="rId884" name="Button 1239">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2" r:id="rId885" name="Button 1238">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1" r:id="rId886" name="Button 1237">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500" r:id="rId887" name="Button 1236">
              <controlPr defaultSize="0" autoFill="0" autoLine="0" autoPict="0" macro="[0]!Sheet1.deleteRow">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499" r:id="rId888" name="Button 1235">
              <controlPr defaultSize="0" autoFill="0" autoLine="0" autoPict="0" macro="[0]!Sheet1.deleteProcedure">
                <anchor moveWithCells="1" sizeWithCells="1">
                  <from>
                    <xdr:col>6</xdr:col>
                    <xdr:colOff>0</xdr:colOff>
                    <xdr:row>1372</xdr:row>
                    <xdr:rowOff>0</xdr:rowOff>
                  </from>
                  <to>
                    <xdr:col>7</xdr:col>
                    <xdr:colOff>0</xdr:colOff>
                    <xdr:row>1372</xdr:row>
                    <xdr:rowOff>0</xdr:rowOff>
                  </to>
                </anchor>
              </controlPr>
            </control>
          </mc:Choice>
        </mc:AlternateContent>
        <mc:AlternateContent xmlns:mc="http://schemas.openxmlformats.org/markup-compatibility/2006">
          <mc:Choice Requires="x14">
            <control shapeId="12498" r:id="rId889" name="Button 1234">
              <controlPr defaultSize="0" autoFill="0" autoLine="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497" r:id="rId890" name="Button 1233">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496" r:id="rId891" name="Button 1232">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495" r:id="rId892" name="Button 1231">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494" r:id="rId893" name="Button 123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493" r:id="rId894" name="Button 1229">
              <controlPr defaultSize="0" autoFill="0" autoLine="0" autoPict="0" macro="[0]!Sheet1.deleteProcedure">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2492" r:id="rId895" name="Button 1228">
              <controlPr defaultSize="0" autoFill="0" autoLine="0" autoPict="0" macro="[0]!Sheet1.InsertNewTabl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491" r:id="rId896" name="Button 1227">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490" r:id="rId897" name="Button 1226">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489" r:id="rId898" name="Button 1225">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488" r:id="rId899" name="Button 1224">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487" r:id="rId900" name="Button 1223">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486" r:id="rId901" name="Button 1222">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485" r:id="rId902" name="Button 1221">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484" r:id="rId903" name="Button 1220">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83" r:id="rId904" name="Button 1219">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482" r:id="rId905" name="Button 1218">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481" r:id="rId906" name="Button 1217">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480" r:id="rId907" name="Button 1216">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479" r:id="rId908" name="Button 1215">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478" r:id="rId909" name="Button 1214">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477" r:id="rId910" name="Button 1213">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476" r:id="rId911" name="Button 1212">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475" r:id="rId912" name="Button 1211">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474" r:id="rId913" name="Button 1210">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473" r:id="rId914" name="Button 1209">
              <controlPr defaultSize="0" autoFill="0" autoLine="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2472" r:id="rId915" name="Button 1208">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471" r:id="rId916" name="Button 1207">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470" r:id="rId917" name="Button 1206">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69" r:id="rId918" name="Button 1205">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468" r:id="rId919" name="Button 1204">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467" r:id="rId920" name="Button 1203">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466" r:id="rId921" name="Button 1202">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465" r:id="rId922" name="Button 1201">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464" r:id="rId923" name="Button 1200">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463" r:id="rId924" name="Button 1199">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462" r:id="rId925" name="Button 1198">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461" r:id="rId926" name="Button 1197">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460" r:id="rId927" name="Button 1196">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459" r:id="rId928" name="Button 1195">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58" r:id="rId929" name="Button 1194">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57" r:id="rId930" name="Button 1193">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56" r:id="rId931" name="Button 1192">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55" r:id="rId932" name="Button 1191">
              <controlPr defaultSize="0" autoFill="0" autoLine="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2454" r:id="rId933" name="Button 1190">
              <controlPr defaultSize="0" autoFill="0" autoLine="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453" r:id="rId934" name="Button 1189">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52" r:id="rId935" name="Button 1188">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51" r:id="rId936" name="Button 1187">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50" r:id="rId937" name="Button 1186">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49" r:id="rId938" name="Button 1185">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448" r:id="rId939" name="Button 1184">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47" r:id="rId940" name="Button 1183">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446" r:id="rId941" name="Button 1182">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445" r:id="rId942" name="Button 1181">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44" r:id="rId943" name="Button 118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43" r:id="rId944" name="Button 1179">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442" r:id="rId945" name="Button 1178">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441" r:id="rId946" name="Button 1177">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440" r:id="rId947" name="Button 117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439" r:id="rId948" name="Button 1175">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38" r:id="rId949" name="Button 1174">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437" r:id="rId950" name="Button 1173">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436" r:id="rId951" name="Button 1172">
              <controlPr defaultSize="0" autoFill="0" autoLine="0" autoPict="0" macro="[0]!Sheet1.InsertNewTabl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435" r:id="rId952" name="Button 117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434" r:id="rId953" name="Button 117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33" r:id="rId954" name="Button 116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432" r:id="rId955" name="Button 116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431" r:id="rId956" name="Button 116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30" r:id="rId957" name="Button 116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429" r:id="rId958" name="Button 116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428" r:id="rId959" name="Button 116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427" r:id="rId960" name="Button 116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426" r:id="rId961" name="Button 116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425" r:id="rId962" name="Button 116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424" r:id="rId963" name="Button 116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423" r:id="rId964" name="Button 115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422" r:id="rId965" name="Button 1158">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421" r:id="rId966" name="Button 1157">
              <controlPr defaultSize="0" autoFill="0" autoLine="0" autoPict="0" macro="[0]!Sheet1.InsertNewTabl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420" r:id="rId967" name="Button 1156">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419" r:id="rId968" name="Button 1155">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418" r:id="rId969" name="Button 1154">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417" r:id="rId970" name="Button 1153">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416" r:id="rId971" name="Button 1152">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415" r:id="rId972" name="Button 1151">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414" r:id="rId973" name="Button 1150">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13" r:id="rId974" name="Button 1149">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412" r:id="rId975" name="Button 114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11" r:id="rId976" name="Button 1147">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10" r:id="rId977" name="Button 1146">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409" r:id="rId978" name="Button 1145">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408" r:id="rId979" name="Button 1144">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407" r:id="rId980" name="Button 1143">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406" r:id="rId981" name="Button 1142">
              <controlPr defaultSize="0" autoFill="0" autoLine="0" autoPict="0" macro="[0]!Sheet1.InsertNewTabl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405" r:id="rId982" name="Button 1141">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04" r:id="rId983" name="Button 1140">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03" r:id="rId984" name="Button 1139">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02" r:id="rId985" name="Button 1138">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01" r:id="rId986" name="Button 1137">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00" r:id="rId987" name="Button 1136">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399" r:id="rId988" name="Button 1135">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98" r:id="rId989" name="Button 1134">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97" r:id="rId990" name="Button 1133">
              <controlPr defaultSize="0" autoFill="0" autoLine="0" autoPict="0" macro="[0]!Sheet1.InsertNewTabl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2396" r:id="rId991" name="Button 1132">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95" r:id="rId992" name="Button 1131">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94" r:id="rId993" name="Button 1130">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393" r:id="rId994" name="Button 1129">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392" r:id="rId995" name="Button 1128">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391" r:id="rId996" name="Button 1127">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90" r:id="rId997" name="Button 1126">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389" r:id="rId998" name="Button 1125">
              <controlPr defaultSize="0" autoFill="0" autoLine="0" autoPict="0" macro="[0]!Sheet1.deleteProcedure">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388" r:id="rId999" name="Button 1124">
              <controlPr defaultSize="0" autoFill="0" autoLine="0" autoPict="0" macro="[0]!Sheet1.InsertNewTabl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387" r:id="rId1000" name="Button 1123">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86" r:id="rId1001" name="Button 1122">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85" r:id="rId1002" name="Button 1121">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84" r:id="rId1003" name="Button 1120">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83" r:id="rId1004" name="Button 1119">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82" r:id="rId1005" name="Button 111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81" r:id="rId1006" name="Button 111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380" r:id="rId1007" name="Button 1116">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379" r:id="rId1008" name="Button 1115">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378" r:id="rId1009" name="Button 111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77" r:id="rId1010" name="Button 1113">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376" r:id="rId1011" name="Button 1112">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375" r:id="rId1012" name="Button 111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74" r:id="rId1013" name="Button 1110">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373" r:id="rId1014" name="Button 1109">
              <controlPr defaultSize="0" autoFill="0" autoLine="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2372" r:id="rId1015" name="Button 1108">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371" r:id="rId1016" name="Button 1107">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370" r:id="rId1017" name="Button 1106">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369" r:id="rId1018" name="Button 1105">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368" r:id="rId1019" name="Button 1104">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367" r:id="rId1020" name="Button 1103">
              <controlPr defaultSize="0" autoFill="0" autoLine="0" autoPict="0" macro="[0]!Sheet1.InsertNewTableRow">
                <anchor moveWithCells="1" sizeWithCells="1">
                  <from>
                    <xdr:col>6</xdr:col>
                    <xdr:colOff>0</xdr:colOff>
                    <xdr:row>1599</xdr:row>
                    <xdr:rowOff>0</xdr:rowOff>
                  </from>
                  <to>
                    <xdr:col>7</xdr:col>
                    <xdr:colOff>0</xdr:colOff>
                    <xdr:row>1599</xdr:row>
                    <xdr:rowOff>0</xdr:rowOff>
                  </to>
                </anchor>
              </controlPr>
            </control>
          </mc:Choice>
        </mc:AlternateContent>
        <mc:AlternateContent xmlns:mc="http://schemas.openxmlformats.org/markup-compatibility/2006">
          <mc:Choice Requires="x14">
            <control shapeId="12366" r:id="rId1021" name="Button 1102">
              <controlPr defaultSize="0" autoFill="0" autoLine="0" autoPict="0" macro="[0]!Sheet1.deleteRow">
                <anchor moveWithCells="1" sizeWithCells="1">
                  <from>
                    <xdr:col>6</xdr:col>
                    <xdr:colOff>0</xdr:colOff>
                    <xdr:row>1599</xdr:row>
                    <xdr:rowOff>0</xdr:rowOff>
                  </from>
                  <to>
                    <xdr:col>7</xdr:col>
                    <xdr:colOff>0</xdr:colOff>
                    <xdr:row>1599</xdr:row>
                    <xdr:rowOff>0</xdr:rowOff>
                  </to>
                </anchor>
              </controlPr>
            </control>
          </mc:Choice>
        </mc:AlternateContent>
        <mc:AlternateContent xmlns:mc="http://schemas.openxmlformats.org/markup-compatibility/2006">
          <mc:Choice Requires="x14">
            <control shapeId="12365" r:id="rId1022" name="Button 1101">
              <controlPr defaultSize="0" autoFill="0" autoLine="0" autoPict="0" macro="[0]!Sheet1.deleteRow">
                <anchor moveWithCells="1" sizeWithCells="1">
                  <from>
                    <xdr:col>6</xdr:col>
                    <xdr:colOff>0</xdr:colOff>
                    <xdr:row>1599</xdr:row>
                    <xdr:rowOff>0</xdr:rowOff>
                  </from>
                  <to>
                    <xdr:col>7</xdr:col>
                    <xdr:colOff>0</xdr:colOff>
                    <xdr:row>1599</xdr:row>
                    <xdr:rowOff>0</xdr:rowOff>
                  </to>
                </anchor>
              </controlPr>
            </control>
          </mc:Choice>
        </mc:AlternateContent>
        <mc:AlternateContent xmlns:mc="http://schemas.openxmlformats.org/markup-compatibility/2006">
          <mc:Choice Requires="x14">
            <control shapeId="12364" r:id="rId1023" name="Button 1100">
              <controlPr defaultSize="0" autoFill="0" autoLine="0" autoPict="0" macro="[0]!Sheet1.deleteRow">
                <anchor moveWithCells="1" sizeWithCells="1">
                  <from>
                    <xdr:col>6</xdr:col>
                    <xdr:colOff>0</xdr:colOff>
                    <xdr:row>1599</xdr:row>
                    <xdr:rowOff>0</xdr:rowOff>
                  </from>
                  <to>
                    <xdr:col>7</xdr:col>
                    <xdr:colOff>0</xdr:colOff>
                    <xdr:row>1599</xdr:row>
                    <xdr:rowOff>0</xdr:rowOff>
                  </to>
                </anchor>
              </controlPr>
            </control>
          </mc:Choice>
        </mc:AlternateContent>
        <mc:AlternateContent xmlns:mc="http://schemas.openxmlformats.org/markup-compatibility/2006">
          <mc:Choice Requires="x14">
            <control shapeId="12363" r:id="rId1024" name="Button 1099">
              <controlPr defaultSize="0" autoFill="0" autoLine="0" autoPict="0" macro="[0]!Sheet1.deleteRow">
                <anchor moveWithCells="1" sizeWithCells="1">
                  <from>
                    <xdr:col>6</xdr:col>
                    <xdr:colOff>0</xdr:colOff>
                    <xdr:row>1599</xdr:row>
                    <xdr:rowOff>0</xdr:rowOff>
                  </from>
                  <to>
                    <xdr:col>7</xdr:col>
                    <xdr:colOff>0</xdr:colOff>
                    <xdr:row>1599</xdr:row>
                    <xdr:rowOff>0</xdr:rowOff>
                  </to>
                </anchor>
              </controlPr>
            </control>
          </mc:Choice>
        </mc:AlternateContent>
        <mc:AlternateContent xmlns:mc="http://schemas.openxmlformats.org/markup-compatibility/2006">
          <mc:Choice Requires="x14">
            <control shapeId="12362" r:id="rId1025" name="Button 1098">
              <controlPr defaultSize="0" autoFill="0" autoLine="0" autoPict="0" macro="[0]!Sheet1.deleteProcedure">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2361" r:id="rId1026" name="Button 1097">
              <controlPr defaultSize="0" autoFill="0" autoLine="0" autoPict="0" macro="[0]!Sheet1.InsertNewTabl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12360" r:id="rId1027" name="Button 1096">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359" r:id="rId1028" name="Button 1095">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58" r:id="rId1029" name="Button 1094">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57" r:id="rId1030" name="Button 1093">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356" r:id="rId1031" name="Button 1092">
              <controlPr defaultSize="0" autoFill="0" autoLine="0" autoPict="0" macro="[0]!Sheet1.deleteProcedure">
                <anchor moveWithCells="1" sizeWithCells="1">
                  <from>
                    <xdr:col>6</xdr:col>
                    <xdr:colOff>0</xdr:colOff>
                    <xdr:row>1612</xdr:row>
                    <xdr:rowOff>0</xdr:rowOff>
                  </from>
                  <to>
                    <xdr:col>7</xdr:col>
                    <xdr:colOff>0</xdr:colOff>
                    <xdr:row>1612</xdr:row>
                    <xdr:rowOff>0</xdr:rowOff>
                  </to>
                </anchor>
              </controlPr>
            </control>
          </mc:Choice>
        </mc:AlternateContent>
        <mc:AlternateContent xmlns:mc="http://schemas.openxmlformats.org/markup-compatibility/2006">
          <mc:Choice Requires="x14">
            <control shapeId="12355" r:id="rId1032" name="Button 1091">
              <controlPr defaultSize="0" autoFill="0" autoLine="0" autoPict="0" macro="[0]!Sheet1.InsertNewTabl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12354" r:id="rId1033" name="Button 109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53" r:id="rId1034" name="Button 1089">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52" r:id="rId1035" name="Button 1088">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51" r:id="rId1036" name="Button 1087">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50" r:id="rId1037" name="Button 1086">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349" r:id="rId1038" name="Button 1085">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48" r:id="rId1039" name="Button 1084">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47" r:id="rId1040" name="Button 1083">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346" r:id="rId1041" name="Button 1082">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345" r:id="rId1042" name="Button 1081">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344" r:id="rId1043" name="Button 1080">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343" r:id="rId1044" name="Button 1079">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42" r:id="rId1045" name="Button 1078">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341" r:id="rId1046" name="Button 1077">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40" r:id="rId1047" name="Button 107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39" r:id="rId1048" name="Button 107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38" r:id="rId1049" name="Button 1074">
              <controlPr defaultSize="0" autoFill="0" autoLine="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2337" r:id="rId1050" name="Button 1073">
              <controlPr defaultSize="0" autoFill="0" autoLine="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336" r:id="rId1051" name="Button 1072">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335" r:id="rId1052" name="Button 1071">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334" r:id="rId1053" name="Button 107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33" r:id="rId1054" name="Button 1069">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332" r:id="rId1055" name="Button 1068">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331" r:id="rId1056" name="Button 1067">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30" r:id="rId1057" name="Button 1066">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29" r:id="rId1058" name="Button 1065">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28" r:id="rId1059" name="Button 1064">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27" r:id="rId1060" name="Button 1063">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26" r:id="rId1061" name="Button 1062">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25" r:id="rId1062" name="Button 1061">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24" r:id="rId1063" name="Button 1060">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23" r:id="rId1064" name="Button 1059">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22" r:id="rId1065" name="Button 1058">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21" r:id="rId1066" name="Button 1057">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20" r:id="rId1067" name="Button 1056">
              <controlPr defaultSize="0" autoFill="0" autoLine="0" autoPict="0" macro="[0]!Sheet1.deleteProcedure">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319" r:id="rId1068" name="Button 1055">
              <controlPr defaultSize="0" autoFill="0" autoLine="0" autoPict="0" macro="[0]!Sheet1.InsertNewTabl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2318" r:id="rId1069" name="Button 1054">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17" r:id="rId1070" name="Button 1053">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16" r:id="rId1071" name="Button 1052">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15" r:id="rId1072" name="Button 1051">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14" r:id="rId1073" name="Button 1050">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13" r:id="rId1074" name="Button 1049">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12" r:id="rId1075" name="Button 1048">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11" r:id="rId1076" name="Button 1047">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10" r:id="rId1077" name="Button 1046">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09" r:id="rId1078" name="Button 1045">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08" r:id="rId1079" name="Button 1044">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07" r:id="rId1080" name="Button 1043">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06" r:id="rId1081" name="Button 1042">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05" r:id="rId1082" name="Button 1041">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04" r:id="rId1083" name="Button 1040">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03" r:id="rId1084" name="Button 1039">
              <controlPr defaultSize="0" autoFill="0" autoLine="0" autoPict="0" macro="[0]!Sheet1.deleteProcedure">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12302" r:id="rId1085" name="Button 1038">
              <controlPr defaultSize="0" autoFill="0" autoLine="0" autoPict="0" macro="[0]!Sheet1.InsertNewTabl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12301" r:id="rId1086" name="Button 1037">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00" r:id="rId1087" name="Button 1036">
              <controlPr defaultSize="0" autoFill="0" autoLine="0" autoPict="0" macro="[0]!Sheet1.deleteProcedure">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12299" r:id="rId1088" name="Button 1035">
              <controlPr defaultSize="0" autoFill="0" autoLine="0" autoPict="0" macro="[0]!Sheet1.InsertNewTabl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12298" r:id="rId1089" name="Button 1034">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297" r:id="rId1090" name="Button 1033">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296" r:id="rId1091" name="Button 1032">
              <controlPr defaultSize="0" autoFill="0" autoLine="0" autoPict="0" macro="[0]!Sheet1.deleteProcedure">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2295" r:id="rId1092" name="Button 1031">
              <controlPr defaultSize="0" autoFill="0" autoLine="0" autoPict="0" macro="[0]!Sheet1.InsertNewTabl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294" r:id="rId1093" name="Button 103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293" r:id="rId1094" name="Button 1029">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290" r:id="rId1095" name="Button 1026">
              <controlPr defaultSize="0" autoFill="0" autoLine="0" autoPict="0" macro="[0]!Sheet1.CopyNewProcedure">
                <anchor moveWithCells="1" sizeWithCells="1">
                  <from>
                    <xdr:col>0</xdr:col>
                    <xdr:colOff>0</xdr:colOff>
                    <xdr:row>2411</xdr:row>
                    <xdr:rowOff>0</xdr:rowOff>
                  </from>
                  <to>
                    <xdr:col>1</xdr:col>
                    <xdr:colOff>457200</xdr:colOff>
                    <xdr:row>2412</xdr:row>
                    <xdr:rowOff>161925</xdr:rowOff>
                  </to>
                </anchor>
              </controlPr>
            </control>
          </mc:Choice>
        </mc:AlternateContent>
        <mc:AlternateContent xmlns:mc="http://schemas.openxmlformats.org/markup-compatibility/2006">
          <mc:Choice Requires="x14">
            <control shapeId="14404" r:id="rId1096" name="Button 3140">
              <controlPr locked="0" defaultSize="0" print="0" autoFill="0" autoPict="0" macro="[0]!Sheet1.deleteRow">
                <anchor moveWithCells="1" sizeWithCells="1">
                  <from>
                    <xdr:col>6</xdr:col>
                    <xdr:colOff>0</xdr:colOff>
                    <xdr:row>25</xdr:row>
                    <xdr:rowOff>0</xdr:rowOff>
                  </from>
                  <to>
                    <xdr:col>10</xdr:col>
                    <xdr:colOff>0</xdr:colOff>
                    <xdr:row>25</xdr:row>
                    <xdr:rowOff>0</xdr:rowOff>
                  </to>
                </anchor>
              </controlPr>
            </control>
          </mc:Choice>
        </mc:AlternateContent>
        <mc:AlternateContent xmlns:mc="http://schemas.openxmlformats.org/markup-compatibility/2006">
          <mc:Choice Requires="x14">
            <control shapeId="14405" r:id="rId1097" name="Button 3141">
              <controlPr locked="0" defaultSize="0" print="0" autoFill="0" autoPict="0" macro="[0]!Sheet1.deleteRow">
                <anchor moveWithCells="1" sizeWithCells="1">
                  <from>
                    <xdr:col>6</xdr:col>
                    <xdr:colOff>0</xdr:colOff>
                    <xdr:row>25</xdr:row>
                    <xdr:rowOff>0</xdr:rowOff>
                  </from>
                  <to>
                    <xdr:col>10</xdr:col>
                    <xdr:colOff>0</xdr:colOff>
                    <xdr:row>25</xdr:row>
                    <xdr:rowOff>0</xdr:rowOff>
                  </to>
                </anchor>
              </controlPr>
            </control>
          </mc:Choice>
        </mc:AlternateContent>
        <mc:AlternateContent xmlns:mc="http://schemas.openxmlformats.org/markup-compatibility/2006">
          <mc:Choice Requires="x14">
            <control shapeId="14407" r:id="rId1098" name="Button 3143">
              <controlPr locked="0" defaultSize="0" print="0" autoFill="0" autoPict="0" macro="[0]!Sheet1.deleteRow">
                <anchor moveWithCells="1" sizeWithCells="1">
                  <from>
                    <xdr:col>6</xdr:col>
                    <xdr:colOff>0</xdr:colOff>
                    <xdr:row>25</xdr:row>
                    <xdr:rowOff>0</xdr:rowOff>
                  </from>
                  <to>
                    <xdr:col>10</xdr:col>
                    <xdr:colOff>0</xdr:colOff>
                    <xdr:row>25</xdr:row>
                    <xdr:rowOff>0</xdr:rowOff>
                  </to>
                </anchor>
              </controlPr>
            </control>
          </mc:Choice>
        </mc:AlternateContent>
        <mc:AlternateContent xmlns:mc="http://schemas.openxmlformats.org/markup-compatibility/2006">
          <mc:Choice Requires="x14">
            <control shapeId="14432" r:id="rId1099" name="Button 3168">
              <controlPr locked="0" defaultSize="0" print="0" autoFill="0" autoPict="0" macro="[0]!Sheet1.InsertNewTabl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4433" r:id="rId1100" name="Button 3169">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14434" r:id="rId1101" name="Button 3170">
              <controlPr locked="0" defaultSize="0" print="0" autoFill="0" autoPict="0" macro="[0]!Sheet1.deleteProcedure">
                <anchor moveWithCells="1" sizeWithCells="1">
                  <from>
                    <xdr:col>6</xdr:col>
                    <xdr:colOff>0</xdr:colOff>
                    <xdr:row>1721</xdr:row>
                    <xdr:rowOff>0</xdr:rowOff>
                  </from>
                  <to>
                    <xdr:col>10</xdr:col>
                    <xdr:colOff>0</xdr:colOff>
                    <xdr:row>1721</xdr:row>
                    <xdr:rowOff>0</xdr:rowOff>
                  </to>
                </anchor>
              </controlPr>
            </control>
          </mc:Choice>
        </mc:AlternateContent>
        <mc:AlternateContent xmlns:mc="http://schemas.openxmlformats.org/markup-compatibility/2006">
          <mc:Choice Requires="x14">
            <control shapeId="14458" r:id="rId1102" name="Button 3194">
              <controlPr locked="0" defaultSize="0" print="0" autoFill="0" autoPict="0" macro="[0]!Sheet1.InsertNewTabl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14459" r:id="rId1103" name="Button 3195">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14460" r:id="rId1104" name="Button 3196">
              <controlPr locked="0" defaultSize="0" print="0" autoFill="0" autoPict="0" macro="[0]!Sheet1.deleteProcedure">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4482" r:id="rId1105" name="Button 3218">
              <controlPr locked="0" defaultSize="0" print="0" autoFill="0" autoPict="0" macro="[0]!Sheet1.InsertNewTabl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14483" r:id="rId1106" name="Button 3219">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14484" r:id="rId1107" name="Button 3220">
              <controlPr locked="0" defaultSize="0" print="0" autoFill="0" autoPict="0" macro="[0]!Sheet1.deleteProcedure">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14517" r:id="rId1108" name="Button 3253">
              <controlPr locked="0" defaultSize="0" print="0" autoFill="0" autoPict="0" macro="[0]!Sheet1.InsertNewTabl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18" r:id="rId1109" name="Button 3254">
              <controlPr locked="0" defaultSize="0" print="0" autoFill="0" autoPict="0" macro="[0]!Sheet1.deleteRow">
                <anchor moveWithCells="1" sizeWithCells="1">
                  <from>
                    <xdr:col>6</xdr:col>
                    <xdr:colOff>0</xdr:colOff>
                    <xdr:row>1763</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19" r:id="rId1110" name="Button 3255">
              <controlPr locked="0" defaultSize="0" print="0" autoFill="0" autoPict="0" macro="[0]!Sheet1.deleteProcedure">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4521" r:id="rId1111" name="Button 3257">
              <controlPr locked="0" defaultSize="0" print="0" autoFill="0" autoPict="0" macro="[0]!Sheet1.deleteRow">
                <anchor moveWithCells="1" sizeWithCells="1">
                  <from>
                    <xdr:col>6</xdr:col>
                    <xdr:colOff>0</xdr:colOff>
                    <xdr:row>1763</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22" r:id="rId1112" name="Button 3258">
              <controlPr locked="0" defaultSize="0" print="0" autoFill="0" autoPict="0" macro="[0]!Sheet1.deleteRow">
                <anchor moveWithCells="1" sizeWithCells="1">
                  <from>
                    <xdr:col>6</xdr:col>
                    <xdr:colOff>0</xdr:colOff>
                    <xdr:row>1763</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23" r:id="rId1113" name="Button 3259">
              <controlPr locked="0" defaultSize="0" print="0" autoFill="0" autoPict="0" macro="[0]!Sheet1.deleteRow">
                <anchor moveWithCells="1" sizeWithCells="1">
                  <from>
                    <xdr:col>6</xdr:col>
                    <xdr:colOff>0</xdr:colOff>
                    <xdr:row>1763</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24" r:id="rId1114" name="Button 3260">
              <controlPr locked="0" defaultSize="0" print="0" autoFill="0" autoPict="0" macro="[0]!Sheet1.deleteRow">
                <anchor moveWithCells="1" sizeWithCells="1">
                  <from>
                    <xdr:col>6</xdr:col>
                    <xdr:colOff>0</xdr:colOff>
                    <xdr:row>1763</xdr:row>
                    <xdr:rowOff>0</xdr:rowOff>
                  </from>
                  <to>
                    <xdr:col>10</xdr:col>
                    <xdr:colOff>0</xdr:colOff>
                    <xdr:row>1763</xdr:row>
                    <xdr:rowOff>0</xdr:rowOff>
                  </to>
                </anchor>
              </controlPr>
            </control>
          </mc:Choice>
        </mc:AlternateContent>
        <mc:AlternateContent xmlns:mc="http://schemas.openxmlformats.org/markup-compatibility/2006">
          <mc:Choice Requires="x14">
            <control shapeId="14543" r:id="rId1115" name="Button 3279">
              <controlPr locked="0" defaultSize="0" print="0" autoFill="0" autoPict="0" macro="[0]!Sheet1.InsertNewTabl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4544" r:id="rId1116" name="Button 3280">
              <controlPr locked="0" defaultSize="0" print="0" autoFill="0" autoPict="0" macro="[0]!Sheet1.deleteRow">
                <anchor moveWithCells="1" sizeWithCells="1">
                  <from>
                    <xdr:col>6</xdr:col>
                    <xdr:colOff>0</xdr:colOff>
                    <xdr:row>1793</xdr:row>
                    <xdr:rowOff>0</xdr:rowOff>
                  </from>
                  <to>
                    <xdr:col>10</xdr:col>
                    <xdr:colOff>0</xdr:colOff>
                    <xdr:row>1793</xdr:row>
                    <xdr:rowOff>0</xdr:rowOff>
                  </to>
                </anchor>
              </controlPr>
            </control>
          </mc:Choice>
        </mc:AlternateContent>
        <mc:AlternateContent xmlns:mc="http://schemas.openxmlformats.org/markup-compatibility/2006">
          <mc:Choice Requires="x14">
            <control shapeId="14545" r:id="rId1117" name="Button 3281">
              <controlPr locked="0" defaultSize="0" print="0" autoFill="0" autoPict="0" macro="[0]!Sheet1.deleteProcedure">
                <anchor moveWithCells="1" sizeWithCells="1">
                  <from>
                    <xdr:col>6</xdr:col>
                    <xdr:colOff>0</xdr:colOff>
                    <xdr:row>1785</xdr:row>
                    <xdr:rowOff>0</xdr:rowOff>
                  </from>
                  <to>
                    <xdr:col>10</xdr:col>
                    <xdr:colOff>0</xdr:colOff>
                    <xdr:row>1785</xdr:row>
                    <xdr:rowOff>0</xdr:rowOff>
                  </to>
                </anchor>
              </controlPr>
            </control>
          </mc:Choice>
        </mc:AlternateContent>
        <mc:AlternateContent xmlns:mc="http://schemas.openxmlformats.org/markup-compatibility/2006">
          <mc:Choice Requires="x14">
            <control shapeId="14546" r:id="rId1118" name="Button 3282">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14547" r:id="rId1119" name="Button 3283">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14548" r:id="rId1120" name="Button 3284">
              <controlPr locked="0" defaultSize="0" print="0" autoFill="0" autoPict="0" macro="[0]!Sheet1.deleteRow">
                <anchor moveWithCells="1" sizeWithCells="1">
                  <from>
                    <xdr:col>6</xdr:col>
                    <xdr:colOff>0</xdr:colOff>
                    <xdr:row>1765</xdr:row>
                    <xdr:rowOff>0</xdr:rowOff>
                  </from>
                  <to>
                    <xdr:col>10</xdr:col>
                    <xdr:colOff>0</xdr:colOff>
                    <xdr:row>1765</xdr:row>
                    <xdr:rowOff>0</xdr:rowOff>
                  </to>
                </anchor>
              </controlPr>
            </control>
          </mc:Choice>
        </mc:AlternateContent>
        <mc:AlternateContent xmlns:mc="http://schemas.openxmlformats.org/markup-compatibility/2006">
          <mc:Choice Requires="x14">
            <control shapeId="14549" r:id="rId1121" name="Button 3285">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14550" r:id="rId1122" name="Button 3286">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4551" r:id="rId1123" name="Button 3287">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4552" r:id="rId1124" name="Button 3288">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4553" r:id="rId1125" name="Button 3289">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4554" r:id="rId1126" name="Button 3290">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4555" r:id="rId1127" name="Button 3291">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4556" r:id="rId1128" name="Button 3292">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14557" r:id="rId1129" name="Button 3293">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4558" r:id="rId1130" name="Button 3294">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14559" r:id="rId1131" name="Button 329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14560" r:id="rId1132" name="Button 3296">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14561" r:id="rId1133" name="Button 3297">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14562" r:id="rId1134" name="Button 3298">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14563" r:id="rId1135" name="Button 3299">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14564" r:id="rId1136" name="Button 3300">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14565" r:id="rId1137" name="Button 3301">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14566" r:id="rId1138" name="Button 3302">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14567" r:id="rId1139" name="Button 3303">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14592" r:id="rId1140" name="Button 3328">
              <controlPr locked="0" defaultSize="0" print="0" autoFill="0" autoPict="0" macro="[0]!Sheet1.InsertNewTableRow">
                <anchor moveWithCells="1" sizeWithCells="1">
                  <from>
                    <xdr:col>6</xdr:col>
                    <xdr:colOff>0</xdr:colOff>
                    <xdr:row>1795</xdr:row>
                    <xdr:rowOff>0</xdr:rowOff>
                  </from>
                  <to>
                    <xdr:col>10</xdr:col>
                    <xdr:colOff>0</xdr:colOff>
                    <xdr:row>1795</xdr:row>
                    <xdr:rowOff>0</xdr:rowOff>
                  </to>
                </anchor>
              </controlPr>
            </control>
          </mc:Choice>
        </mc:AlternateContent>
        <mc:AlternateContent xmlns:mc="http://schemas.openxmlformats.org/markup-compatibility/2006">
          <mc:Choice Requires="x14">
            <control shapeId="14593" r:id="rId1141" name="Button 3329">
              <controlPr locked="0" defaultSize="0" print="0" autoFill="0" autoPict="0" macro="[0]!Sheet1.deleteRow">
                <anchor moveWithCells="1" sizeWithCells="1">
                  <from>
                    <xdr:col>6</xdr:col>
                    <xdr:colOff>0</xdr:colOff>
                    <xdr:row>1795</xdr:row>
                    <xdr:rowOff>0</xdr:rowOff>
                  </from>
                  <to>
                    <xdr:col>10</xdr:col>
                    <xdr:colOff>0</xdr:colOff>
                    <xdr:row>1795</xdr:row>
                    <xdr:rowOff>0</xdr:rowOff>
                  </to>
                </anchor>
              </controlPr>
            </control>
          </mc:Choice>
        </mc:AlternateContent>
        <mc:AlternateContent xmlns:mc="http://schemas.openxmlformats.org/markup-compatibility/2006">
          <mc:Choice Requires="x14">
            <control shapeId="14594" r:id="rId1142" name="Button 3330">
              <controlPr locked="0" defaultSize="0" print="0" autoFill="0" autoPict="0" macro="[0]!Sheet1.deleteProcedure">
                <anchor moveWithCells="1" sizeWithCells="1">
                  <from>
                    <xdr:col>6</xdr:col>
                    <xdr:colOff>0</xdr:colOff>
                    <xdr:row>1795</xdr:row>
                    <xdr:rowOff>0</xdr:rowOff>
                  </from>
                  <to>
                    <xdr:col>10</xdr:col>
                    <xdr:colOff>0</xdr:colOff>
                    <xdr:row>1795</xdr:row>
                    <xdr:rowOff>0</xdr:rowOff>
                  </to>
                </anchor>
              </controlPr>
            </control>
          </mc:Choice>
        </mc:AlternateContent>
        <mc:AlternateContent xmlns:mc="http://schemas.openxmlformats.org/markup-compatibility/2006">
          <mc:Choice Requires="x14">
            <control shapeId="14595" r:id="rId1143" name="Button 3331">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14596" r:id="rId1144" name="Button 3332">
              <controlPr locked="0" defaultSize="0" print="0" autoFill="0" autoPict="0" macro="[0]!Sheet1.deleteRow">
                <anchor moveWithCells="1" sizeWithCells="1">
                  <from>
                    <xdr:col>6</xdr:col>
                    <xdr:colOff>0</xdr:colOff>
                    <xdr:row>1795</xdr:row>
                    <xdr:rowOff>0</xdr:rowOff>
                  </from>
                  <to>
                    <xdr:col>10</xdr:col>
                    <xdr:colOff>0</xdr:colOff>
                    <xdr:row>1795</xdr:row>
                    <xdr:rowOff>0</xdr:rowOff>
                  </to>
                </anchor>
              </controlPr>
            </control>
          </mc:Choice>
        </mc:AlternateContent>
        <mc:AlternateContent xmlns:mc="http://schemas.openxmlformats.org/markup-compatibility/2006">
          <mc:Choice Requires="x14">
            <control shapeId="14620" r:id="rId1145" name="Button 3356">
              <controlPr locked="0" defaultSize="0" print="0" autoFill="0" autoPict="0" macro="[0]!Sheet1.InsertNewTabl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14621" r:id="rId1146" name="Button 3357">
              <controlPr locked="0" defaultSize="0" print="0" autoFill="0" autoPict="0" macro="[0]!Sheet1.deleteRow">
                <anchor moveWithCells="1" sizeWithCells="1">
                  <from>
                    <xdr:col>6</xdr:col>
                    <xdr:colOff>0</xdr:colOff>
                    <xdr:row>1839</xdr:row>
                    <xdr:rowOff>0</xdr:rowOff>
                  </from>
                  <to>
                    <xdr:col>10</xdr:col>
                    <xdr:colOff>0</xdr:colOff>
                    <xdr:row>1839</xdr:row>
                    <xdr:rowOff>0</xdr:rowOff>
                  </to>
                </anchor>
              </controlPr>
            </control>
          </mc:Choice>
        </mc:AlternateContent>
        <mc:AlternateContent xmlns:mc="http://schemas.openxmlformats.org/markup-compatibility/2006">
          <mc:Choice Requires="x14">
            <control shapeId="14622" r:id="rId1147" name="Button 3358">
              <controlPr locked="0" defaultSize="0" print="0" autoFill="0" autoPict="0" macro="[0]!Sheet1.deleteProcedure">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14623" r:id="rId1148" name="Button 3359">
              <controlPr locked="0" defaultSize="0" print="0" autoFill="0" autoPict="0" macro="[0]!Sheet1.deleteRow">
                <anchor moveWithCells="1" sizeWithCells="1">
                  <from>
                    <xdr:col>6</xdr:col>
                    <xdr:colOff>0</xdr:colOff>
                    <xdr:row>1839</xdr:row>
                    <xdr:rowOff>0</xdr:rowOff>
                  </from>
                  <to>
                    <xdr:col>10</xdr:col>
                    <xdr:colOff>0</xdr:colOff>
                    <xdr:row>1839</xdr:row>
                    <xdr:rowOff>0</xdr:rowOff>
                  </to>
                </anchor>
              </controlPr>
            </control>
          </mc:Choice>
        </mc:AlternateContent>
        <mc:AlternateContent xmlns:mc="http://schemas.openxmlformats.org/markup-compatibility/2006">
          <mc:Choice Requires="x14">
            <control shapeId="14624" r:id="rId1149" name="Button 3360">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14625" r:id="rId1150" name="Button 3361">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14626" r:id="rId1151" name="Button 3362">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14627" r:id="rId1152" name="Button 3363">
              <controlPr locked="0" defaultSize="0" print="0" autoFill="0" autoPict="0" macro="[0]!Sheet1.deleteRow">
                <anchor moveWithCells="1" sizeWithCells="1">
                  <from>
                    <xdr:col>6</xdr:col>
                    <xdr:colOff>0</xdr:colOff>
                    <xdr:row>1842</xdr:row>
                    <xdr:rowOff>0</xdr:rowOff>
                  </from>
                  <to>
                    <xdr:col>10</xdr:col>
                    <xdr:colOff>0</xdr:colOff>
                    <xdr:row>1842</xdr:row>
                    <xdr:rowOff>0</xdr:rowOff>
                  </to>
                </anchor>
              </controlPr>
            </control>
          </mc:Choice>
        </mc:AlternateContent>
        <mc:AlternateContent xmlns:mc="http://schemas.openxmlformats.org/markup-compatibility/2006">
          <mc:Choice Requires="x14">
            <control shapeId="14628" r:id="rId1153" name="Button 3364">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14629" r:id="rId1154" name="Button 3365">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14630" r:id="rId1155" name="Button 3366">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14631" r:id="rId1156" name="Button 3367">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14632" r:id="rId1157" name="Button 3368">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14633" r:id="rId1158" name="Button 3369">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14634" r:id="rId1159" name="Button 3370">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14635" r:id="rId1160" name="Button 3371">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14636" r:id="rId1161" name="Button 3372">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14637" r:id="rId1162" name="Button 3373">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14638" r:id="rId1163" name="Button 3374">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14639" r:id="rId1164" name="Button 3375">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14640" r:id="rId1165" name="Button 3376">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14641" r:id="rId1166" name="Button 3377">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14642" r:id="rId1167" name="Button 3378">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14643" r:id="rId1168" name="Button 3379">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14644" r:id="rId1169" name="Button 3380">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14645" r:id="rId1170" name="Button 3381">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14646" r:id="rId1171" name="Button 3382">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14647" r:id="rId1172" name="Button 3383">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14648" r:id="rId1173" name="Button 3384">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14649" r:id="rId1174" name="Button 3385">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14650" r:id="rId1175" name="Button 3386">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14651" r:id="rId1176" name="Button 3387">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14652" r:id="rId1177" name="Button 3388">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14653" r:id="rId1178" name="Button 3389">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14654" r:id="rId1179" name="Button 3390">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14658" r:id="rId1180" name="Button 3394">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14659" r:id="rId1181" name="Button 3395">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14660" r:id="rId1182" name="Button 3396">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14661" r:id="rId1183" name="Button 3397">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14662" r:id="rId1184" name="Button 3398">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14663" r:id="rId1185" name="Button 3399">
              <controlPr locked="0" defaultSize="0" print="0" autoFill="0" autoPict="0" macro="[0]!Sheet1.deleteRow">
                <anchor moveWithCells="1" sizeWithCells="1">
                  <from>
                    <xdr:col>6</xdr:col>
                    <xdr:colOff>0</xdr:colOff>
                    <xdr:row>1873</xdr:row>
                    <xdr:rowOff>0</xdr:rowOff>
                  </from>
                  <to>
                    <xdr:col>10</xdr:col>
                    <xdr:colOff>0</xdr:colOff>
                    <xdr:row>1873</xdr:row>
                    <xdr:rowOff>0</xdr:rowOff>
                  </to>
                </anchor>
              </controlPr>
            </control>
          </mc:Choice>
        </mc:AlternateContent>
        <mc:AlternateContent xmlns:mc="http://schemas.openxmlformats.org/markup-compatibility/2006">
          <mc:Choice Requires="x14">
            <control shapeId="14697" r:id="rId1186" name="Button 3433">
              <controlPr locked="0" defaultSize="0" print="0" autoFill="0" autoPict="0" macro="[0]!Sheet1.InsertNewTabl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14698" r:id="rId1187" name="Button 3434">
              <controlPr locked="0" defaultSize="0" print="0" autoFill="0" autoPict="0" macro="[0]!Sheet1.deleteRow">
                <anchor moveWithCells="1" sizeWithCells="1">
                  <from>
                    <xdr:col>6</xdr:col>
                    <xdr:colOff>0</xdr:colOff>
                    <xdr:row>1884</xdr:row>
                    <xdr:rowOff>0</xdr:rowOff>
                  </from>
                  <to>
                    <xdr:col>10</xdr:col>
                    <xdr:colOff>0</xdr:colOff>
                    <xdr:row>1884</xdr:row>
                    <xdr:rowOff>0</xdr:rowOff>
                  </to>
                </anchor>
              </controlPr>
            </control>
          </mc:Choice>
        </mc:AlternateContent>
        <mc:AlternateContent xmlns:mc="http://schemas.openxmlformats.org/markup-compatibility/2006">
          <mc:Choice Requires="x14">
            <control shapeId="14699" r:id="rId1188" name="Button 3435">
              <controlPr locked="0" defaultSize="0" print="0" autoFill="0" autoPict="0" macro="[0]!Sheet1.deleteProcedure">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14700" r:id="rId1189" name="Button 3436">
              <controlPr locked="0" defaultSize="0" print="0" autoFill="0" autoPict="0" macro="[0]!Sheet1.deleteRow">
                <anchor moveWithCells="1" sizeWithCells="1">
                  <from>
                    <xdr:col>6</xdr:col>
                    <xdr:colOff>0</xdr:colOff>
                    <xdr:row>1884</xdr:row>
                    <xdr:rowOff>0</xdr:rowOff>
                  </from>
                  <to>
                    <xdr:col>10</xdr:col>
                    <xdr:colOff>0</xdr:colOff>
                    <xdr:row>1884</xdr:row>
                    <xdr:rowOff>0</xdr:rowOff>
                  </to>
                </anchor>
              </controlPr>
            </control>
          </mc:Choice>
        </mc:AlternateContent>
        <mc:AlternateContent xmlns:mc="http://schemas.openxmlformats.org/markup-compatibility/2006">
          <mc:Choice Requires="x14">
            <control shapeId="14701" r:id="rId1190" name="Button 3437">
              <controlPr locked="0" defaultSize="0" print="0" autoFill="0" autoPict="0" macro="[0]!Sheet1.deleteRow">
                <anchor moveWithCells="1" sizeWithCells="1">
                  <from>
                    <xdr:col>6</xdr:col>
                    <xdr:colOff>0</xdr:colOff>
                    <xdr:row>1884</xdr:row>
                    <xdr:rowOff>0</xdr:rowOff>
                  </from>
                  <to>
                    <xdr:col>10</xdr:col>
                    <xdr:colOff>0</xdr:colOff>
                    <xdr:row>1884</xdr:row>
                    <xdr:rowOff>0</xdr:rowOff>
                  </to>
                </anchor>
              </controlPr>
            </control>
          </mc:Choice>
        </mc:AlternateContent>
        <mc:AlternateContent xmlns:mc="http://schemas.openxmlformats.org/markup-compatibility/2006">
          <mc:Choice Requires="x14">
            <control shapeId="14702" r:id="rId1191" name="Button 3438">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14703" r:id="rId1192" name="Button 3439">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14704" r:id="rId1193" name="Button 3440">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14705" r:id="rId1194" name="Button 3441">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14706" r:id="rId1195" name="Button 3442">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14707" r:id="rId1196" name="Button 3443">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14708" r:id="rId1197" name="Button 3444">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14709" r:id="rId1198" name="Button 3445">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14710" r:id="rId1199" name="Button 3446">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14711" r:id="rId1200" name="Button 3447">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14712" r:id="rId1201" name="Button 3448">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14713" r:id="rId1202" name="Button 3449">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14714" r:id="rId1203" name="Button 3450">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14715" r:id="rId1204" name="Button 3451">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14716" r:id="rId1205" name="Button 3452">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14717" r:id="rId1206" name="Button 3453">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14718" r:id="rId1207" name="Button 3454">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14719" r:id="rId1208" name="Button 3455">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14720" r:id="rId1209" name="Button 3456">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14721" r:id="rId1210" name="Button 3457">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14722" r:id="rId1211" name="Button 3458">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14723" r:id="rId1212" name="Button 3459">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14724" r:id="rId1213" name="Button 3460">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14725" r:id="rId1214" name="Button 3461">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14726" r:id="rId1215" name="Button 3462">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14727" r:id="rId1216" name="Button 3463">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14728" r:id="rId1217" name="Button 3464">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14729" r:id="rId1218" name="Button 3465">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14730" r:id="rId1219" name="Button 3466">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14731" r:id="rId1220" name="Button 3467">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14732" r:id="rId1221" name="Button 3468">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14733" r:id="rId1222" name="Button 3469">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14734" r:id="rId1223" name="Button 3470">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14735" r:id="rId1224" name="Button 3471">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14736" r:id="rId1225" name="Button 3472">
              <controlPr locked="0" defaultSize="0" print="0" autoFill="0" autoPict="0" macro="[0]!Sheet1.deleteRow">
                <anchor moveWithCells="1" sizeWithCells="1">
                  <from>
                    <xdr:col>6</xdr:col>
                    <xdr:colOff>0</xdr:colOff>
                    <xdr:row>1918</xdr:row>
                    <xdr:rowOff>0</xdr:rowOff>
                  </from>
                  <to>
                    <xdr:col>10</xdr:col>
                    <xdr:colOff>0</xdr:colOff>
                    <xdr:row>1918</xdr:row>
                    <xdr:rowOff>0</xdr:rowOff>
                  </to>
                </anchor>
              </controlPr>
            </control>
          </mc:Choice>
        </mc:AlternateContent>
        <mc:AlternateContent xmlns:mc="http://schemas.openxmlformats.org/markup-compatibility/2006">
          <mc:Choice Requires="x14">
            <control shapeId="14757" r:id="rId1226" name="Button 3493">
              <controlPr locked="0" defaultSize="0" print="0" autoFill="0" autoPict="0" macro="[0]!Sheet1.InsertNewTabl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14758" r:id="rId1227" name="Button 3494">
              <controlPr locked="0" defaultSize="0" print="0" autoFill="0" autoPict="0" macro="[0]!Sheet1.deleteRow">
                <anchor moveWithCells="1" sizeWithCells="1">
                  <from>
                    <xdr:col>6</xdr:col>
                    <xdr:colOff>0</xdr:colOff>
                    <xdr:row>1928</xdr:row>
                    <xdr:rowOff>0</xdr:rowOff>
                  </from>
                  <to>
                    <xdr:col>10</xdr:col>
                    <xdr:colOff>0</xdr:colOff>
                    <xdr:row>1928</xdr:row>
                    <xdr:rowOff>0</xdr:rowOff>
                  </to>
                </anchor>
              </controlPr>
            </control>
          </mc:Choice>
        </mc:AlternateContent>
        <mc:AlternateContent xmlns:mc="http://schemas.openxmlformats.org/markup-compatibility/2006">
          <mc:Choice Requires="x14">
            <control shapeId="14759" r:id="rId1228" name="Button 3495">
              <controlPr locked="0" defaultSize="0" print="0" autoFill="0" autoPict="0" macro="[0]!Sheet1.deleteProcedure">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14766" r:id="rId1229" name="Button 3502">
              <controlPr locked="0" defaultSize="0" print="0" autoFill="0" autoPict="0" macro="[0]!Sheet1.deleteRow">
                <anchor moveWithCells="1" sizeWithCells="1">
                  <from>
                    <xdr:col>6</xdr:col>
                    <xdr:colOff>0</xdr:colOff>
                    <xdr:row>1928</xdr:row>
                    <xdr:rowOff>0</xdr:rowOff>
                  </from>
                  <to>
                    <xdr:col>10</xdr:col>
                    <xdr:colOff>0</xdr:colOff>
                    <xdr:row>1928</xdr:row>
                    <xdr:rowOff>0</xdr:rowOff>
                  </to>
                </anchor>
              </controlPr>
            </control>
          </mc:Choice>
        </mc:AlternateContent>
        <mc:AlternateContent xmlns:mc="http://schemas.openxmlformats.org/markup-compatibility/2006">
          <mc:Choice Requires="x14">
            <control shapeId="14767" r:id="rId1230" name="Button 3503">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14768" r:id="rId1231" name="Button 3504">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14769" r:id="rId1232" name="Button 3505">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14770" r:id="rId1233" name="Button 3506">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14771" r:id="rId1234" name="Button 3507">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14772" r:id="rId1235" name="Button 3508">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14773" r:id="rId1236" name="Button 3509">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14774" r:id="rId1237" name="Button 3510">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14775" r:id="rId1238" name="Button 3511">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14776" r:id="rId1239" name="Button 3512">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14777" r:id="rId1240" name="Button 3513">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14778" r:id="rId1241" name="Button 3514">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14779" r:id="rId1242" name="Button 3515">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14780" r:id="rId1243" name="Button 3516">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14781" r:id="rId1244" name="Button 3517">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14782" r:id="rId1245" name="Button 3518">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14783" r:id="rId1246" name="Button 3519">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14784" r:id="rId1247" name="Button 3520">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14785" r:id="rId1248" name="Button 3521">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14786" r:id="rId1249" name="Button 3522">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14787" r:id="rId1250" name="Button 3523">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14788" r:id="rId1251" name="Button 3524">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14789" r:id="rId1252" name="Button 3525">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14790" r:id="rId1253" name="Button 3526">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14791" r:id="rId1254" name="Button 3527">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14792" r:id="rId1255" name="Button 3528">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14793" r:id="rId1256" name="Button 3529">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14794" r:id="rId1257" name="Button 3530">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14795" r:id="rId1258" name="Button 3531">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14796" r:id="rId1259" name="Button 3532">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14797" r:id="rId1260" name="Button 3533">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14800" r:id="rId1261" name="Button 3536">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14801" r:id="rId1262" name="Button 3537">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14825" r:id="rId1263" name="Button 3561">
              <controlPr locked="0" defaultSize="0" print="0" autoFill="0" autoPict="0" macro="[0]!Sheet1.InsertNewTabl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14826" r:id="rId1264" name="Button 3562">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14827" r:id="rId1265" name="Button 3563">
              <controlPr locked="0" defaultSize="0" print="0" autoFill="0" autoPict="0" macro="[0]!Sheet1.deleteProcedure">
                <anchor moveWithCells="1" sizeWithCells="1">
                  <from>
                    <xdr:col>6</xdr:col>
                    <xdr:colOff>0</xdr:colOff>
                    <xdr:row>1963</xdr:row>
                    <xdr:rowOff>0</xdr:rowOff>
                  </from>
                  <to>
                    <xdr:col>10</xdr:col>
                    <xdr:colOff>0</xdr:colOff>
                    <xdr:row>1963</xdr:row>
                    <xdr:rowOff>0</xdr:rowOff>
                  </to>
                </anchor>
              </controlPr>
            </control>
          </mc:Choice>
        </mc:AlternateContent>
        <mc:AlternateContent xmlns:mc="http://schemas.openxmlformats.org/markup-compatibility/2006">
          <mc:Choice Requires="x14">
            <control shapeId="14829" r:id="rId1266" name="Button 3565">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14830" r:id="rId1267" name="Button 3566">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14831" r:id="rId1268" name="Button 3567">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14832" r:id="rId1269" name="Button 3568">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14833" r:id="rId1270" name="Button 3569">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14835" r:id="rId1271" name="Button 357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14837" r:id="rId1272" name="Button 3573">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14838" r:id="rId1273" name="Button 3574">
              <controlPr locked="0" defaultSize="0" print="0" autoFill="0" autoPict="0" macro="[0]!Sheet1.deleteRow">
                <anchor moveWithCells="1" sizeWithCells="1">
                  <from>
                    <xdr:col>6</xdr:col>
                    <xdr:colOff>0</xdr:colOff>
                    <xdr:row>1974</xdr:row>
                    <xdr:rowOff>0</xdr:rowOff>
                  </from>
                  <to>
                    <xdr:col>10</xdr:col>
                    <xdr:colOff>0</xdr:colOff>
                    <xdr:row>1974</xdr:row>
                    <xdr:rowOff>0</xdr:rowOff>
                  </to>
                </anchor>
              </controlPr>
            </control>
          </mc:Choice>
        </mc:AlternateContent>
        <mc:AlternateContent xmlns:mc="http://schemas.openxmlformats.org/markup-compatibility/2006">
          <mc:Choice Requires="x14">
            <control shapeId="14860" r:id="rId1274" name="Button 3596">
              <controlPr locked="0" defaultSize="0" print="0" autoFill="0" autoPict="0" macro="[0]!Sheet1.InsertNewTabl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14861" r:id="rId1275" name="Button 3597">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14862" r:id="rId1276" name="Button 3598">
              <controlPr locked="0" defaultSize="0" print="0" autoFill="0" autoPict="0" macro="[0]!Sheet1.deleteProcedure">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14864" r:id="rId1277" name="Button 3600">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14865" r:id="rId1278" name="Button 3601">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14866" r:id="rId1279" name="Button 3602">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14867" r:id="rId1280" name="Button 3603">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14892" r:id="rId1281" name="Button 3628">
              <controlPr locked="0" defaultSize="0" print="0" autoFill="0" autoPict="0" macro="[0]!Sheet1.InsertNewTabl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14893" r:id="rId1282" name="Button 3629">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14894" r:id="rId1283" name="Button 3630">
              <controlPr locked="0" defaultSize="0" print="0" autoFill="0" autoPict="0" macro="[0]!Sheet1.deleteProcedure">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14900" r:id="rId1284" name="Button 3636">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14901" r:id="rId1285" name="Button 3637">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14902" r:id="rId1286" name="Button 3638">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14903" r:id="rId1287" name="Button 3639">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14922" r:id="rId1288" name="Button 3658">
              <controlPr locked="0" defaultSize="0" print="0" autoFill="0" autoPict="0" macro="[0]!Sheet1.InsertNewTabl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14923" r:id="rId1289" name="Button 3659">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14924" r:id="rId1290" name="Button 3660">
              <controlPr locked="0" defaultSize="0" print="0" autoFill="0" autoPict="0" macro="[0]!Sheet1.deleteProcedure">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14926" r:id="rId1291" name="Button 3662">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14927" r:id="rId1292" name="Button 3663">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14949" r:id="rId1293" name="Button 3685">
              <controlPr locked="0" defaultSize="0" print="0" autoFill="0" autoPict="0" macro="[0]!Sheet1.InsertNewTabl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14950" r:id="rId1294" name="Button 3686">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14951" r:id="rId1295" name="Button 3687">
              <controlPr locked="0" defaultSize="0" print="0" autoFill="0" autoPict="0" macro="[0]!Sheet1.deleteProcedure">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14957" r:id="rId1296" name="Button 3693">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14958" r:id="rId1297" name="Button 3694">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14977" r:id="rId1298" name="Button 3713">
              <controlPr locked="0" defaultSize="0" print="0" autoFill="0" autoPict="0" macro="[0]!Sheet1.InsertNewTabl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14978" r:id="rId1299" name="Button 3714">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14979" r:id="rId1300" name="Button 3715">
              <controlPr locked="0" defaultSize="0" print="0" autoFill="0" autoPict="0" macro="[0]!Sheet1.deleteProcedure">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14984" r:id="rId1301" name="Button 3720">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14985" r:id="rId1302" name="Button 3721">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15005" r:id="rId1303" name="Button 3741">
              <controlPr locked="0" defaultSize="0" print="0" autoFill="0" autoPict="0" macro="[0]!Sheet1.InsertNewTabl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15006" r:id="rId1304" name="Button 3742">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15007" r:id="rId1305" name="Button 3743">
              <controlPr locked="0" defaultSize="0" print="0" autoFill="0" autoPict="0" macro="[0]!Sheet1.deleteProcedure">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15008" r:id="rId1306" name="Button 3744">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15009" r:id="rId1307" name="Button 3745">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15036" r:id="rId1308" name="Button 3772">
              <controlPr locked="0" defaultSize="0" print="0" autoFill="0" autoPict="0" macro="[0]!Sheet1.InsertNewTabl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15037" r:id="rId1309" name="Button 3773">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15038" r:id="rId1310" name="Button 3774">
              <controlPr locked="0" defaultSize="0" print="0" autoFill="0" autoPict="0" macro="[0]!Sheet1.deleteProcedure">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15062" r:id="rId1311" name="Button 3798">
              <controlPr locked="0" defaultSize="0" print="0" autoFill="0" autoPict="0" macro="[0]!Sheet1.InsertNewTabl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15063" r:id="rId1312" name="Button 3799">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15064" r:id="rId1313" name="Button 3800">
              <controlPr locked="0" defaultSize="0" print="0" autoFill="0" autoPict="0" macro="[0]!Sheet1.deleteProcedure">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15086" r:id="rId1314" name="Button 3822">
              <controlPr locked="0" defaultSize="0" print="0" autoFill="0" autoPict="0" macro="[0]!Sheet1.InsertNewTabl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15087" r:id="rId1315" name="Button 3823">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15088" r:id="rId1316" name="Button 3824">
              <controlPr locked="0" defaultSize="0" print="0" autoFill="0" autoPict="0" macro="[0]!Sheet1.deleteProcedure">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15107" r:id="rId1317" name="Button 3843">
              <controlPr locked="0" defaultSize="0" print="0" autoFill="0" autoPict="0" macro="[0]!Sheet1.InsertNewTabl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15108" r:id="rId1318" name="Button 3844">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15109" r:id="rId1319" name="Button 3845">
              <controlPr locked="0" defaultSize="0" print="0" autoFill="0" autoPict="0" macro="[0]!Sheet1.deleteProcedure">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15144" r:id="rId1320" name="Button 3880">
              <controlPr locked="0" defaultSize="0" print="0" autoFill="0" autoPict="0" macro="[0]!Sheet1.InsertNewTabl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15145" r:id="rId1321" name="Button 3881">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15146" r:id="rId1322" name="Button 3882">
              <controlPr locked="0" defaultSize="0" print="0" autoFill="0" autoPict="0" macro="[0]!Sheet1.deleteProcedure">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15148" r:id="rId1323" name="Button 3884">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15171" r:id="rId1324" name="Button 3907">
              <controlPr locked="0" defaultSize="0" print="0" autoFill="0" autoPict="0" macro="[0]!Sheet1.InsertNewTabl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15172" r:id="rId1325" name="Button 3908">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15173" r:id="rId1326" name="Button 3909">
              <controlPr locked="0" defaultSize="0" print="0" autoFill="0" autoPict="0" macro="[0]!Sheet1.deleteProcedure">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15192" r:id="rId1327" name="Button 3928">
              <controlPr locked="0" defaultSize="0" print="0" autoFill="0" autoPict="0" macro="[0]!Sheet1.InsertNewTabl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15193" r:id="rId1328" name="Button 3929">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15194" r:id="rId1329" name="Button 3930">
              <controlPr locked="0" defaultSize="0" print="0" autoFill="0" autoPict="0" macro="[0]!Sheet1.deleteProcedure">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15202" r:id="rId1330" name="Button 3938">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15208" r:id="rId1331" name="Button 3944">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15228" r:id="rId1332" name="Button 3964">
              <controlPr locked="0" defaultSize="0" print="0" autoFill="0" autoPict="0" macro="[0]!Sheet1.InsertNewTabl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15229" r:id="rId1333" name="Button 3965">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15230" r:id="rId1334" name="Button 3966">
              <controlPr locked="0" defaultSize="0" print="0" autoFill="0" autoPict="0" macro="[0]!Sheet1.deleteProcedure">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15249" r:id="rId1335" name="Button 3985">
              <controlPr locked="0" defaultSize="0" print="0" autoFill="0" autoPict="0" macro="[0]!Sheet1.InsertNewTabl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15250" r:id="rId1336" name="Button 3986">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15251" r:id="rId1337" name="Button 3987">
              <controlPr locked="0" defaultSize="0" print="0" autoFill="0" autoPict="0" macro="[0]!Sheet1.deleteProcedure">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15270" r:id="rId1338" name="Button 4006">
              <controlPr locked="0" defaultSize="0" print="0" autoFill="0" autoPict="0" macro="[0]!Sheet1.InsertNewTabl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15271" r:id="rId1339" name="Button 4007">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15272" r:id="rId1340" name="Button 4008">
              <controlPr locked="0" defaultSize="0" print="0" autoFill="0" autoPict="0" macro="[0]!Sheet1.deleteProcedure">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15291" r:id="rId1341" name="Button 4027">
              <controlPr locked="0" defaultSize="0" print="0" autoFill="0" autoPict="0" macro="[0]!Sheet1.InsertNewTabl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15292" r:id="rId1342" name="Button 4028">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15293" r:id="rId1343" name="Button 4029">
              <controlPr locked="0" defaultSize="0" print="0" autoFill="0" autoPict="0" macro="[0]!Sheet1.deleteProcedure">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15315" r:id="rId1344" name="Button 4051">
              <controlPr locked="0" defaultSize="0" print="0" autoFill="0" autoPict="0" macro="[0]!Sheet1.deleteRow">
                <anchor moveWithCells="1" sizeWithCells="1">
                  <from>
                    <xdr:col>6</xdr:col>
                    <xdr:colOff>0</xdr:colOff>
                    <xdr:row>25</xdr:row>
                    <xdr:rowOff>0</xdr:rowOff>
                  </from>
                  <to>
                    <xdr:col>10</xdr:col>
                    <xdr:colOff>0</xdr:colOff>
                    <xdr:row>25</xdr:row>
                    <xdr:rowOff>0</xdr:rowOff>
                  </to>
                </anchor>
              </controlPr>
            </control>
          </mc:Choice>
        </mc:AlternateContent>
        <mc:AlternateContent xmlns:mc="http://schemas.openxmlformats.org/markup-compatibility/2006">
          <mc:Choice Requires="x14">
            <control shapeId="15327" r:id="rId1345" name="Button 4063">
              <controlPr locked="0" defaultSize="0" print="0" autoFill="0" autoPict="0" macro="[0]!Sheet1.deleteRow">
                <anchor moveWithCells="1" sizeWithCells="1">
                  <from>
                    <xdr:col>6</xdr:col>
                    <xdr:colOff>0</xdr:colOff>
                    <xdr:row>25</xdr:row>
                    <xdr:rowOff>0</xdr:rowOff>
                  </from>
                  <to>
                    <xdr:col>10</xdr:col>
                    <xdr:colOff>0</xdr:colOff>
                    <xdr:row>25</xdr:row>
                    <xdr:rowOff>0</xdr:rowOff>
                  </to>
                </anchor>
              </controlPr>
            </control>
          </mc:Choice>
        </mc:AlternateContent>
        <mc:AlternateContent xmlns:mc="http://schemas.openxmlformats.org/markup-compatibility/2006">
          <mc:Choice Requires="x14">
            <control shapeId="15346" r:id="rId1346" name="Button 4082">
              <controlPr locked="0" defaultSize="0" print="0" autoFill="0" autoPict="0" macro="[0]!Sheet1.InsertNewTabl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15347" r:id="rId1347" name="Button 4083">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15348" r:id="rId1348" name="Button 4084">
              <controlPr locked="0" defaultSize="0" print="0" autoFill="0" autoPict="0" macro="[0]!Sheet1.deleteProcedure">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16392" r:id="rId1349" name="Button 4104">
              <controlPr locked="0" defaultSize="0" print="0" autoFill="0" autoPict="0" macro="[0]!Sheet1.InsertNewTabl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16393" r:id="rId1350" name="Button 4105">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16394" r:id="rId1351" name="Button 4106">
              <controlPr locked="0" defaultSize="0" print="0" autoFill="0" autoPict="0" macro="[0]!Sheet1.deleteProcedure">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16413" r:id="rId1352" name="Button 4125">
              <controlPr locked="0" defaultSize="0" print="0" autoFill="0" autoPict="0" macro="[0]!Sheet1.InsertNewTabl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16414" r:id="rId1353" name="Button 4126">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415" r:id="rId1354" name="Button 4127">
              <controlPr locked="0" defaultSize="0" print="0" autoFill="0" autoPict="0" macro="[0]!Sheet1.deleteProcedure">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16434" r:id="rId1355" name="Button 4146">
              <controlPr locked="0" defaultSize="0" print="0" autoFill="0" autoPict="0" macro="[0]!Sheet1.InsertNewTabl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16435" r:id="rId1356" name="Button 4147">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16436" r:id="rId1357" name="Button 4148">
              <controlPr locked="0" defaultSize="0" print="0" autoFill="0" autoPict="0" macro="[0]!Sheet1.deleteProcedure">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16476" r:id="rId1358" name="Button 4188">
              <controlPr locked="0" defaultSize="0" print="0" autoFill="0" autoPict="0" macro="[0]!Sheet1.InsertNewTabl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16477" r:id="rId1359" name="Button 4189">
              <controlPr locked="0" defaultSize="0" print="0" autoFill="0" autoPict="0" macro="[0]!Sheet1.deleteRow">
                <anchor moveWithCells="1" sizeWithCells="1">
                  <from>
                    <xdr:col>6</xdr:col>
                    <xdr:colOff>0</xdr:colOff>
                    <xdr:row>2222</xdr:row>
                    <xdr:rowOff>0</xdr:rowOff>
                  </from>
                  <to>
                    <xdr:col>10</xdr:col>
                    <xdr:colOff>0</xdr:colOff>
                    <xdr:row>2222</xdr:row>
                    <xdr:rowOff>0</xdr:rowOff>
                  </to>
                </anchor>
              </controlPr>
            </control>
          </mc:Choice>
        </mc:AlternateContent>
        <mc:AlternateContent xmlns:mc="http://schemas.openxmlformats.org/markup-compatibility/2006">
          <mc:Choice Requires="x14">
            <control shapeId="16478" r:id="rId1360" name="Button 4190">
              <controlPr locked="0" defaultSize="0" print="0" autoFill="0" autoPict="0" macro="[0]!Sheet1.deleteProcedure">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16479" r:id="rId1361" name="Button 4191">
              <controlPr locked="0" defaultSize="0" print="0" autoFill="0" autoPict="0" macro="[0]!Sheet1.deleteRow">
                <anchor moveWithCells="1" sizeWithCells="1">
                  <from>
                    <xdr:col>6</xdr:col>
                    <xdr:colOff>0</xdr:colOff>
                    <xdr:row>2222</xdr:row>
                    <xdr:rowOff>0</xdr:rowOff>
                  </from>
                  <to>
                    <xdr:col>10</xdr:col>
                    <xdr:colOff>0</xdr:colOff>
                    <xdr:row>2222</xdr:row>
                    <xdr:rowOff>0</xdr:rowOff>
                  </to>
                </anchor>
              </controlPr>
            </control>
          </mc:Choice>
        </mc:AlternateContent>
        <mc:AlternateContent xmlns:mc="http://schemas.openxmlformats.org/markup-compatibility/2006">
          <mc:Choice Requires="x14">
            <control shapeId="16480" r:id="rId1362" name="Button 4192">
              <controlPr locked="0" defaultSize="0" print="0" autoFill="0" autoPict="0" macro="[0]!Sheet1.deleteRow">
                <anchor moveWithCells="1" sizeWithCells="1">
                  <from>
                    <xdr:col>6</xdr:col>
                    <xdr:colOff>0</xdr:colOff>
                    <xdr:row>2222</xdr:row>
                    <xdr:rowOff>0</xdr:rowOff>
                  </from>
                  <to>
                    <xdr:col>10</xdr:col>
                    <xdr:colOff>0</xdr:colOff>
                    <xdr:row>2222</xdr:row>
                    <xdr:rowOff>0</xdr:rowOff>
                  </to>
                </anchor>
              </controlPr>
            </control>
          </mc:Choice>
        </mc:AlternateContent>
        <mc:AlternateContent xmlns:mc="http://schemas.openxmlformats.org/markup-compatibility/2006">
          <mc:Choice Requires="x14">
            <control shapeId="16481" r:id="rId1363" name="Button 4193">
              <controlPr locked="0" defaultSize="0" print="0" autoFill="0" autoPict="0" macro="[0]!Sheet1.deleteRow">
                <anchor moveWithCells="1" sizeWithCells="1">
                  <from>
                    <xdr:col>6</xdr:col>
                    <xdr:colOff>0</xdr:colOff>
                    <xdr:row>2222</xdr:row>
                    <xdr:rowOff>0</xdr:rowOff>
                  </from>
                  <to>
                    <xdr:col>10</xdr:col>
                    <xdr:colOff>0</xdr:colOff>
                    <xdr:row>2222</xdr:row>
                    <xdr:rowOff>0</xdr:rowOff>
                  </to>
                </anchor>
              </controlPr>
            </control>
          </mc:Choice>
        </mc:AlternateContent>
        <mc:AlternateContent xmlns:mc="http://schemas.openxmlformats.org/markup-compatibility/2006">
          <mc:Choice Requires="x14">
            <control shapeId="16482" r:id="rId1364" name="Button 4194">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16483" r:id="rId1365" name="Button 4195">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16484" r:id="rId1366" name="Button 4196">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16485" r:id="rId1367" name="Button 4197">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16486" r:id="rId1368" name="Button 4198">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16487" r:id="rId1369" name="Button 4199">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16488" r:id="rId1370" name="Button 4200">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16489" r:id="rId1371" name="Button 4201">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16490" r:id="rId1372" name="Button 4202">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16491" r:id="rId1373" name="Button 4203">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16492" r:id="rId1374" name="Button 4204">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16493" r:id="rId1375" name="Button 4205">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16494" r:id="rId1376" name="Button 4206">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16495" r:id="rId1377" name="Button 4207">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16496" r:id="rId1378" name="Button 4208">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16497" r:id="rId1379" name="Button 4209">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16498" r:id="rId1380" name="Button 4210">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16499" r:id="rId1381" name="Button 4211">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16500" r:id="rId1382" name="Button 4212">
              <controlPr locked="0" defaultSize="0" print="0" autoFill="0" autoPict="0" macro="[0]!Sheet1.deleteRow">
                <anchor moveWithCells="1" sizeWithCells="1">
                  <from>
                    <xdr:col>6</xdr:col>
                    <xdr:colOff>0</xdr:colOff>
                    <xdr:row>2240</xdr:row>
                    <xdr:rowOff>0</xdr:rowOff>
                  </from>
                  <to>
                    <xdr:col>10</xdr:col>
                    <xdr:colOff>0</xdr:colOff>
                    <xdr:row>2240</xdr:row>
                    <xdr:rowOff>0</xdr:rowOff>
                  </to>
                </anchor>
              </controlPr>
            </control>
          </mc:Choice>
        </mc:AlternateContent>
        <mc:AlternateContent xmlns:mc="http://schemas.openxmlformats.org/markup-compatibility/2006">
          <mc:Choice Requires="x14">
            <control shapeId="16501" r:id="rId1383" name="Button 4213">
              <controlPr locked="0" defaultSize="0" print="0" autoFill="0" autoPict="0" macro="[0]!Sheet1.deleteRow">
                <anchor moveWithCells="1" sizeWithCells="1">
                  <from>
                    <xdr:col>6</xdr:col>
                    <xdr:colOff>0</xdr:colOff>
                    <xdr:row>2240</xdr:row>
                    <xdr:rowOff>0</xdr:rowOff>
                  </from>
                  <to>
                    <xdr:col>10</xdr:col>
                    <xdr:colOff>0</xdr:colOff>
                    <xdr:row>2240</xdr:row>
                    <xdr:rowOff>0</xdr:rowOff>
                  </to>
                </anchor>
              </controlPr>
            </control>
          </mc:Choice>
        </mc:AlternateContent>
        <mc:AlternateContent xmlns:mc="http://schemas.openxmlformats.org/markup-compatibility/2006">
          <mc:Choice Requires="x14">
            <control shapeId="16527" r:id="rId1384" name="Button 4239">
              <controlPr locked="0" defaultSize="0" print="0" autoFill="0" autoPict="0" macro="[0]!Sheet1.InsertNewTabl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16528" r:id="rId1385" name="Button 4240">
              <controlPr locked="0" defaultSize="0" print="0" autoFill="0" autoPict="0" macro="[0]!Sheet1.deleteRow">
                <anchor moveWithCells="1" sizeWithCells="1">
                  <from>
                    <xdr:col>6</xdr:col>
                    <xdr:colOff>0</xdr:colOff>
                    <xdr:row>2250</xdr:row>
                    <xdr:rowOff>0</xdr:rowOff>
                  </from>
                  <to>
                    <xdr:col>10</xdr:col>
                    <xdr:colOff>0</xdr:colOff>
                    <xdr:row>2250</xdr:row>
                    <xdr:rowOff>0</xdr:rowOff>
                  </to>
                </anchor>
              </controlPr>
            </control>
          </mc:Choice>
        </mc:AlternateContent>
        <mc:AlternateContent xmlns:mc="http://schemas.openxmlformats.org/markup-compatibility/2006">
          <mc:Choice Requires="x14">
            <control shapeId="16529" r:id="rId1386" name="Button 4241">
              <controlPr locked="0" defaultSize="0" print="0" autoFill="0" autoPict="0" macro="[0]!Sheet1.deleteProcedure">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16530" r:id="rId1387" name="Button 4242">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16531" r:id="rId1388" name="Button 4243">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16533" r:id="rId1389" name="Button 4245">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16534" r:id="rId1390" name="Button 4246">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16535" r:id="rId1391" name="Button 4247">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16536" r:id="rId1392" name="Button 4248">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16538" r:id="rId1393" name="Button 4250">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16562" r:id="rId1394" name="Button 4274">
              <controlPr locked="0" defaultSize="0" print="0" autoFill="0" autoPict="0" macro="[0]!Sheet1.InsertNewTabl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16563" r:id="rId1395" name="Button 4275">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16564" r:id="rId1396" name="Button 4276">
              <controlPr locked="0" defaultSize="0" print="0" autoFill="0" autoPict="0" macro="[0]!Sheet1.deleteProcedure">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16584" r:id="rId1397" name="Button 4296">
              <controlPr locked="0" defaultSize="0" print="0" autoFill="0" autoPict="0" macro="[0]!Sheet1.InsertNewTabl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16585" r:id="rId1398" name="Button 4297">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16586" r:id="rId1399" name="Button 4298">
              <controlPr locked="0" defaultSize="0" print="0" autoFill="0" autoPict="0" macro="[0]!Sheet1.deleteProcedure">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16588" r:id="rId1400" name="Button 4300">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16589" r:id="rId1401" name="Button 4301">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16619" r:id="rId1402" name="Button 4331">
              <controlPr locked="0" defaultSize="0" print="0" autoFill="0" autoPict="0" macro="[0]!Sheet1.InsertNewTabl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16620" r:id="rId1403" name="Button 4332">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16621" r:id="rId1404" name="Button 4333">
              <controlPr locked="0" defaultSize="0" print="0" autoFill="0" autoPict="0" macro="[0]!Sheet1.deleteProcedure">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16642" r:id="rId1405" name="Button 4354">
              <controlPr locked="0" defaultSize="0" print="0" autoFill="0" autoPict="0" macro="[0]!Sheet1.InsertNewTabl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16643" r:id="rId1406" name="Button 4355">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16644" r:id="rId1407" name="Button 4356">
              <controlPr locked="0" defaultSize="0" print="0" autoFill="0" autoPict="0" macro="[0]!Sheet1.deleteProcedure">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16666" r:id="rId1408" name="Button 4378">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16667" r:id="rId1409" name="Button 4379">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16668" r:id="rId1410" name="Button 4380">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16690" r:id="rId1411" name="Button 4402">
              <controlPr locked="0" defaultSize="0" print="0" autoFill="0" autoPict="0" macro="[0]!Sheet1.InsertNewTabl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16691" r:id="rId1412" name="Button 4403">
              <controlPr locked="0" defaultSize="0" print="0" autoFill="0" autoPict="0" macro="[0]!Sheet1.deleteRow">
                <anchor moveWithCells="1" sizeWithCells="1">
                  <from>
                    <xdr:col>6</xdr:col>
                    <xdr:colOff>0</xdr:colOff>
                    <xdr:row>2324</xdr:row>
                    <xdr:rowOff>0</xdr:rowOff>
                  </from>
                  <to>
                    <xdr:col>10</xdr:col>
                    <xdr:colOff>0</xdr:colOff>
                    <xdr:row>2324</xdr:row>
                    <xdr:rowOff>0</xdr:rowOff>
                  </to>
                </anchor>
              </controlPr>
            </control>
          </mc:Choice>
        </mc:AlternateContent>
        <mc:AlternateContent xmlns:mc="http://schemas.openxmlformats.org/markup-compatibility/2006">
          <mc:Choice Requires="x14">
            <control shapeId="16692" r:id="rId1413" name="Button 4404">
              <controlPr locked="0" defaultSize="0" print="0" autoFill="0" autoPict="0" macro="[0]!Sheet1.deleteProcedure">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16693" r:id="rId1414" name="Button 4405">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16694" r:id="rId1415" name="Button 4406">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16695" r:id="rId1416" name="Button 4407">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16696" r:id="rId1417" name="Button 4408">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16697" r:id="rId1418" name="Button 4409">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16698" r:id="rId1419" name="Button 4410">
              <controlPr locked="0" defaultSize="0" print="0" autoFill="0" autoPict="0" macro="[0]!Sheet1.deleteRow">
                <anchor moveWithCells="1" sizeWithCells="1">
                  <from>
                    <xdr:col>6</xdr:col>
                    <xdr:colOff>0</xdr:colOff>
                    <xdr:row>2329</xdr:row>
                    <xdr:rowOff>0</xdr:rowOff>
                  </from>
                  <to>
                    <xdr:col>10</xdr:col>
                    <xdr:colOff>0</xdr:colOff>
                    <xdr:row>2330</xdr:row>
                    <xdr:rowOff>0</xdr:rowOff>
                  </to>
                </anchor>
              </controlPr>
            </control>
          </mc:Choice>
        </mc:AlternateContent>
        <mc:AlternateContent xmlns:mc="http://schemas.openxmlformats.org/markup-compatibility/2006">
          <mc:Choice Requires="x14">
            <control shapeId="16699" r:id="rId1420" name="Button 4411">
              <controlPr locked="0" defaultSize="0" print="0" autoFill="0" autoPict="0" macro="[0]!Sheet1.delet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16700" r:id="rId1421" name="Button 4412">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16701" r:id="rId1422" name="Button 4413">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16702" r:id="rId1423" name="Button 4414">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03" r:id="rId1424" name="Button 4415">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04" r:id="rId1425" name="Button 4416">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05" r:id="rId1426" name="Button 4417">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06" r:id="rId1427" name="Button 4418">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07" r:id="rId1428" name="Button 4419">
              <controlPr locked="0" defaultSize="0" print="0" autoFill="0" autoPict="0" macro="[0]!Sheet1.deleteRow">
                <anchor moveWithCells="1" sizeWithCells="1">
                  <from>
                    <xdr:col>6</xdr:col>
                    <xdr:colOff>0</xdr:colOff>
                    <xdr:row>2335</xdr:row>
                    <xdr:rowOff>0</xdr:rowOff>
                  </from>
                  <to>
                    <xdr:col>10</xdr:col>
                    <xdr:colOff>0</xdr:colOff>
                    <xdr:row>2335</xdr:row>
                    <xdr:rowOff>0</xdr:rowOff>
                  </to>
                </anchor>
              </controlPr>
            </control>
          </mc:Choice>
        </mc:AlternateContent>
        <mc:AlternateContent xmlns:mc="http://schemas.openxmlformats.org/markup-compatibility/2006">
          <mc:Choice Requires="x14">
            <control shapeId="16729" r:id="rId1429" name="Button 4441">
              <controlPr locked="0" defaultSize="0" print="0" autoFill="0" autoPict="0" macro="[0]!Sheet1.InsertNewTabl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16730" r:id="rId1430" name="Button 4442">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16731" r:id="rId1431" name="Button 4443">
              <controlPr locked="0" defaultSize="0" print="0" autoFill="0" autoPict="0" macro="[0]!Sheet1.deleteProcedure">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16732" r:id="rId1432" name="Button 4444">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16733" r:id="rId1433" name="Button 4445">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16734" r:id="rId1434" name="Button 4446">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16735" r:id="rId1435" name="Button 4447">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16736" r:id="rId1436" name="Button 4448">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16737" r:id="rId1437" name="Button 4449">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16738" r:id="rId1438" name="Button 4450">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16757" r:id="rId1439" name="Button 4469">
              <controlPr locked="0" defaultSize="0" print="0" autoFill="0" autoPict="0" macro="[0]!Sheet1.InsertNewTabl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16758" r:id="rId1440" name="Button 4470">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16759" r:id="rId1441" name="Button 4471">
              <controlPr locked="0" defaultSize="0" print="0" autoFill="0" autoPict="0" macro="[0]!Sheet1.deleteProcedure">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16760" r:id="rId1442" name="Button 4472">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16761" r:id="rId1443" name="Button 4473">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16762" r:id="rId1444" name="Button 4474">
              <controlPr locked="0" defaultSize="0" print="0" autoFill="0" autoPict="0" macro="[0]!Sheet1.deleteRow">
                <anchor moveWithCells="1" sizeWithCells="1">
                  <from>
                    <xdr:col>6</xdr:col>
                    <xdr:colOff>0</xdr:colOff>
                    <xdr:row>2365</xdr:row>
                    <xdr:rowOff>0</xdr:rowOff>
                  </from>
                  <to>
                    <xdr:col>10</xdr:col>
                    <xdr:colOff>0</xdr:colOff>
                    <xdr:row>2365</xdr:row>
                    <xdr:rowOff>0</xdr:rowOff>
                  </to>
                </anchor>
              </controlPr>
            </control>
          </mc:Choice>
        </mc:AlternateContent>
        <mc:AlternateContent xmlns:mc="http://schemas.openxmlformats.org/markup-compatibility/2006">
          <mc:Choice Requires="x14">
            <control shapeId="16763" r:id="rId1445" name="Button 4475">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16783" r:id="rId1446" name="Button 4495">
              <controlPr locked="0" defaultSize="0" print="0" autoFill="0" autoPict="0" macro="[0]!Sheet1.InsertNewTabl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16784" r:id="rId1447" name="Button 4496">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16785" r:id="rId1448" name="Button 4497">
              <controlPr locked="0" defaultSize="0" print="0" autoFill="0" autoPict="0" macro="[0]!Sheet1.deleteProcedure">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16786" r:id="rId1449" name="Button 4498">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16787" r:id="rId1450" name="Button 4499">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16788" r:id="rId1451" name="Button 4500">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16789" r:id="rId1452" name="Button 4501">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16808" r:id="rId1453" name="Button 4520">
              <controlPr locked="0" defaultSize="0" print="0" autoFill="0" autoPict="0" macro="[0]!Sheet1.InsertNewTabl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16809" r:id="rId1454" name="Button 4521">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16810" r:id="rId1455" name="Button 4522">
              <controlPr locked="0" defaultSize="0" print="0" autoFill="0" autoPict="0" macro="[0]!Sheet1.deleteProcedure">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16811" r:id="rId1456" name="Button 4523">
              <controlPr locked="0" defaultSize="0" print="0" autoFill="0" autoPict="0" macro="[0]!Sheet1.deleteRow">
                <anchor moveWithCells="1" sizeWithCells="1">
                  <from>
                    <xdr:col>6</xdr:col>
                    <xdr:colOff>0</xdr:colOff>
                    <xdr:row>2392</xdr:row>
                    <xdr:rowOff>0</xdr:rowOff>
                  </from>
                  <to>
                    <xdr:col>10</xdr:col>
                    <xdr:colOff>0</xdr:colOff>
                    <xdr:row>2393</xdr:row>
                    <xdr:rowOff>0</xdr:rowOff>
                  </to>
                </anchor>
              </controlPr>
            </control>
          </mc:Choice>
        </mc:AlternateContent>
        <mc:AlternateContent xmlns:mc="http://schemas.openxmlformats.org/markup-compatibility/2006">
          <mc:Choice Requires="x14">
            <control shapeId="16812" r:id="rId1457" name="Button 4524">
              <controlPr locked="0" defaultSize="0" print="0" autoFill="0" autoPict="0" macro="[0]!Sheet1.deleteRow">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16813" r:id="rId1458" name="Button 4525">
              <controlPr locked="0" defaultSize="0" print="0" autoFill="0" autoPict="0" macro="[0]!Sheet1.deleteRow">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16814" r:id="rId1459" name="Button 4526">
              <controlPr locked="0" defaultSize="0" print="0" autoFill="0" autoPict="0" macro="[0]!Sheet1.delet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16879" r:id="rId1460" name="Button 4591">
              <controlPr locked="0" defaultSize="0" print="0" autoFill="0" autoPict="0" macro="[0]!Sheet1.InsertNewTabl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16880" r:id="rId1461" name="Button 4592">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16881" r:id="rId1462" name="Button 4593">
              <controlPr locked="0" defaultSize="0" print="0" autoFill="0" autoPict="0" macro="[0]!Sheet1.deleteProcedure">
                <anchor moveWithCells="1" sizeWithCells="1">
                  <from>
                    <xdr:col>6</xdr:col>
                    <xdr:colOff>0</xdr:colOff>
                    <xdr:row>2399</xdr:row>
                    <xdr:rowOff>0</xdr:rowOff>
                  </from>
                  <to>
                    <xdr:col>10</xdr:col>
                    <xdr:colOff>0</xdr:colOff>
                    <xdr:row>2400</xdr:row>
                    <xdr:rowOff>0</xdr:rowOff>
                  </to>
                </anchor>
              </controlPr>
            </control>
          </mc:Choice>
        </mc:AlternateContent>
      </controls>
    </mc:Choice>
  </mc:AlternateContent>
  <tableParts count="13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 r:id="rId1513"/>
    <tablePart r:id="rId1514"/>
    <tablePart r:id="rId1515"/>
    <tablePart r:id="rId1516"/>
    <tablePart r:id="rId1517"/>
    <tablePart r:id="rId1518"/>
    <tablePart r:id="rId1519"/>
    <tablePart r:id="rId1520"/>
    <tablePart r:id="rId1521"/>
    <tablePart r:id="rId1522"/>
    <tablePart r:id="rId1523"/>
    <tablePart r:id="rId1524"/>
    <tablePart r:id="rId1525"/>
    <tablePart r:id="rId1526"/>
    <tablePart r:id="rId1527"/>
    <tablePart r:id="rId1528"/>
    <tablePart r:id="rId1529"/>
    <tablePart r:id="rId1530"/>
    <tablePart r:id="rId1531"/>
    <tablePart r:id="rId1532"/>
    <tablePart r:id="rId1533"/>
    <tablePart r:id="rId1534"/>
    <tablePart r:id="rId1535"/>
    <tablePart r:id="rId1536"/>
    <tablePart r:id="rId1537"/>
    <tablePart r:id="rId1538"/>
    <tablePart r:id="rId1539"/>
    <tablePart r:id="rId1540"/>
    <tablePart r:id="rId1541"/>
    <tablePart r:id="rId1542"/>
    <tablePart r:id="rId1543"/>
    <tablePart r:id="rId1544"/>
    <tablePart r:id="rId1545"/>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C1701 C1689 C1678 C1653 C1627 C1601 C1374 C1401 C1428 C1454 C1477 C1500 C1517 C1534 C1551 C1562 C1573 C1587 C16 C29 C38 C51 C62 C73 C85 C1125 C1114 C1103 C1078 C1053 C1028 C1002 C977 C951 C940 C929 C918 C898 C878 C858 C845 C832 C809 C820 C402 C96 C143 C195 C247 C289 C331 C373 C431 C460 C488 C753 C732 C711 C690 C669 C516 C546 C560 C574 C588 C603 C618 C633 C654 C798 C787 C776 C765 C1274 C1255 C1236 C1360 C1341 C1322 C1310 C1291 C1136 C1148 C1160 C1172 C1184 C1196 C1208 C1222</xm:sqref>
        </x14:dataValidation>
        <x14:dataValidation type="list" allowBlank="1" showInputMessage="1" showErrorMessage="1">
          <x14:formula1>
            <xm:f>'Informacion '!$L$3:$L$17</xm:f>
          </x14:formula1>
          <xm:sqref>D1701 D1689 D1678 D1653 D1627 D1601 D1374 D1401 D1428 D1454 D1477 D1500 D1517 D1534 D1551 D1562 D1573 D1587 D16 D29 D38 D51 D62 D73 D85 D96 D1125 D1114 D1103 D1078 D1053 D1028 D1002 D977 D951 D940 D929 D918 D898 D878 D858 D845 D832 D809 D820 D402 D143 D195 D247 D289 D331 D373 D431 D460 D488 D753 D732 D711 D690 D669 D516 D546 D560 D574 D588 D603 D618 D633 D654 D798 D787 D776 D765 D1274 D1255 D1236 D1360 D1341 D1322 D1310 D1291 D1136 D1148 D1160 D1172 D1184 D1196 D1208 D1222</xm:sqref>
        </x14:dataValidation>
        <x14:dataValidation type="list" allowBlank="1" showInputMessage="1" showErrorMessage="1">
          <x14:formula1>
            <xm:f>'Informacion '!$N$3:$N$5</xm:f>
          </x14:formula1>
          <xm:sqref>E1701 E1689 E1678 E1653 E1627 E1601 E1374 E1401 E1428 E1454 E1477 E1500 E1517 E1534 E1551 E1562 E1573 E1587 E16 E29 E38 E51 E62 E73 E85 E1125 E1114 E1103 E1078 E1053 E1028 E1002 E977 E951 E940 E929 E918 E898 E878 E858 E845 E832 E809 E820 E402 E96 E143 E195 E247 E289 E331 E373 E431 E460 E488 E753 E732 E711 E690 E669 E516 E546 E560 E574 E588 E603 E618 E633 E654 E798 E787 E776 E765 E1274 E1255 E1236 E1360 E1341 E1322 E1310 E1291 E1136 E1148 E1160 E1172 E1184 E1196 E1208 E1222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12611</v>
      </c>
      <c r="B1" s="15" t="s">
        <v>12148</v>
      </c>
      <c r="C1" s="16"/>
      <c r="D1" s="15" t="s">
        <v>1146</v>
      </c>
      <c r="E1" s="19"/>
      <c r="F1" s="16"/>
      <c r="G1" s="12" t="s">
        <v>7872</v>
      </c>
      <c r="H1" s="12"/>
      <c r="I1" s="12"/>
      <c r="J1" s="12"/>
    </row>
    <row r="2" spans="1:21" ht="22.5" x14ac:dyDescent="0.2">
      <c r="A2" s="14" t="s">
        <v>1199</v>
      </c>
      <c r="B2" s="17" t="s">
        <v>1199</v>
      </c>
      <c r="C2" s="18" t="s">
        <v>4802</v>
      </c>
      <c r="D2" s="17" t="s">
        <v>1199</v>
      </c>
      <c r="E2" s="20" t="s">
        <v>4802</v>
      </c>
      <c r="F2" s="20" t="s">
        <v>5564</v>
      </c>
      <c r="G2" s="21" t="s">
        <v>1199</v>
      </c>
      <c r="H2" s="22" t="s">
        <v>4802</v>
      </c>
      <c r="I2" s="22" t="s">
        <v>5564</v>
      </c>
      <c r="J2" s="23" t="s">
        <v>17254</v>
      </c>
      <c r="L2" s="4" t="s">
        <v>15473</v>
      </c>
      <c r="N2" s="4" t="s">
        <v>15512</v>
      </c>
      <c r="P2" s="4" t="s">
        <v>18366</v>
      </c>
      <c r="Q2" s="25" t="s">
        <v>5165</v>
      </c>
      <c r="S2" s="4" t="s">
        <v>12445</v>
      </c>
      <c r="U2" s="4" t="s">
        <v>13164</v>
      </c>
    </row>
    <row r="3" spans="1:21" x14ac:dyDescent="0.2">
      <c r="A3" s="5" t="s">
        <v>1733</v>
      </c>
      <c r="B3" s="5" t="s">
        <v>1733</v>
      </c>
      <c r="C3" s="5" t="s">
        <v>8928</v>
      </c>
      <c r="D3" s="5" t="s">
        <v>1733</v>
      </c>
      <c r="E3" s="5" t="s">
        <v>8928</v>
      </c>
      <c r="F3" s="5" t="s">
        <v>3776</v>
      </c>
      <c r="G3" s="6" t="s">
        <v>3238</v>
      </c>
      <c r="H3" s="6" t="s">
        <v>7457</v>
      </c>
      <c r="I3" s="6" t="s">
        <v>14135</v>
      </c>
      <c r="J3" s="6" t="s">
        <v>14135</v>
      </c>
      <c r="L3" s="7" t="s">
        <v>1899</v>
      </c>
      <c r="N3" s="5" t="s">
        <v>8976</v>
      </c>
      <c r="P3" s="5" t="s">
        <v>5522</v>
      </c>
      <c r="Q3" s="5" t="s">
        <v>17233</v>
      </c>
      <c r="S3" s="11" t="s">
        <v>18049</v>
      </c>
      <c r="U3" s="5" t="s">
        <v>12725</v>
      </c>
    </row>
    <row r="4" spans="1:21" x14ac:dyDescent="0.2">
      <c r="A4" s="5" t="s">
        <v>8208</v>
      </c>
      <c r="B4" s="5" t="s">
        <v>1733</v>
      </c>
      <c r="C4" s="5" t="s">
        <v>12807</v>
      </c>
      <c r="D4" s="5" t="s">
        <v>1733</v>
      </c>
      <c r="E4" s="5" t="s">
        <v>8928</v>
      </c>
      <c r="F4" s="5" t="s">
        <v>4381</v>
      </c>
      <c r="G4" s="6" t="s">
        <v>3238</v>
      </c>
      <c r="H4" s="6" t="s">
        <v>7457</v>
      </c>
      <c r="I4" s="6" t="s">
        <v>14135</v>
      </c>
      <c r="J4" s="6" t="s">
        <v>853</v>
      </c>
      <c r="L4" s="7" t="s">
        <v>17732</v>
      </c>
      <c r="N4" s="5" t="s">
        <v>6126</v>
      </c>
      <c r="P4" s="5" t="s">
        <v>4945</v>
      </c>
      <c r="Q4" s="5" t="s">
        <v>10446</v>
      </c>
      <c r="S4" s="11" t="s">
        <v>6902</v>
      </c>
    </row>
    <row r="5" spans="1:21" x14ac:dyDescent="0.2">
      <c r="A5" s="5" t="s">
        <v>3238</v>
      </c>
      <c r="B5" s="5" t="s">
        <v>1733</v>
      </c>
      <c r="C5" s="5" t="s">
        <v>18008</v>
      </c>
      <c r="D5" s="5" t="s">
        <v>1733</v>
      </c>
      <c r="E5" s="5" t="s">
        <v>8928</v>
      </c>
      <c r="F5" s="5" t="s">
        <v>2956</v>
      </c>
      <c r="G5" s="6" t="s">
        <v>3238</v>
      </c>
      <c r="H5" s="6" t="s">
        <v>7457</v>
      </c>
      <c r="I5" s="6" t="s">
        <v>14135</v>
      </c>
      <c r="J5" s="6" t="s">
        <v>2612</v>
      </c>
      <c r="L5" s="7" t="s">
        <v>10312</v>
      </c>
      <c r="N5" s="5" t="s">
        <v>18105</v>
      </c>
      <c r="P5" s="5" t="s">
        <v>16990</v>
      </c>
      <c r="Q5" s="5" t="s">
        <v>14834</v>
      </c>
      <c r="S5" s="11" t="s">
        <v>15921</v>
      </c>
    </row>
    <row r="6" spans="1:21" x14ac:dyDescent="0.2">
      <c r="A6" s="5" t="s">
        <v>1514</v>
      </c>
      <c r="B6" s="5" t="s">
        <v>8208</v>
      </c>
      <c r="C6" s="5" t="s">
        <v>18429</v>
      </c>
      <c r="D6" s="5" t="s">
        <v>1733</v>
      </c>
      <c r="E6" s="5" t="s">
        <v>8928</v>
      </c>
      <c r="F6" s="5" t="s">
        <v>1699</v>
      </c>
      <c r="G6" s="6" t="s">
        <v>3238</v>
      </c>
      <c r="H6" s="6" t="s">
        <v>7457</v>
      </c>
      <c r="I6" s="6" t="s">
        <v>2599</v>
      </c>
      <c r="J6" s="6" t="s">
        <v>2599</v>
      </c>
      <c r="L6" s="5" t="s">
        <v>3904</v>
      </c>
      <c r="P6" s="5" t="s">
        <v>11997</v>
      </c>
      <c r="Q6" s="5" t="s">
        <v>10516</v>
      </c>
      <c r="S6" s="11" t="s">
        <v>6243</v>
      </c>
    </row>
    <row r="7" spans="1:21" x14ac:dyDescent="0.2">
      <c r="A7" s="5" t="s">
        <v>18612</v>
      </c>
      <c r="B7" s="5" t="s">
        <v>8208</v>
      </c>
      <c r="C7" s="5" t="s">
        <v>2630</v>
      </c>
      <c r="D7" s="5" t="s">
        <v>1733</v>
      </c>
      <c r="E7" s="5" t="s">
        <v>8928</v>
      </c>
      <c r="F7" s="5" t="s">
        <v>9252</v>
      </c>
      <c r="G7" s="6" t="s">
        <v>3238</v>
      </c>
      <c r="H7" s="6" t="s">
        <v>7457</v>
      </c>
      <c r="I7" s="6" t="s">
        <v>6456</v>
      </c>
      <c r="J7" s="6" t="s">
        <v>6456</v>
      </c>
      <c r="L7" s="5" t="s">
        <v>7346</v>
      </c>
      <c r="P7" s="5" t="s">
        <v>8233</v>
      </c>
      <c r="Q7" s="5" t="s">
        <v>445</v>
      </c>
      <c r="S7" s="11" t="s">
        <v>9580</v>
      </c>
    </row>
    <row r="8" spans="1:21" x14ac:dyDescent="0.2">
      <c r="A8" s="5" t="s">
        <v>6051</v>
      </c>
      <c r="B8" s="5" t="s">
        <v>8208</v>
      </c>
      <c r="C8" s="5" t="s">
        <v>5980</v>
      </c>
      <c r="D8" s="5" t="s">
        <v>1733</v>
      </c>
      <c r="E8" s="5" t="s">
        <v>8928</v>
      </c>
      <c r="F8" s="5" t="s">
        <v>13749</v>
      </c>
      <c r="G8" s="6" t="s">
        <v>3238</v>
      </c>
      <c r="H8" s="6" t="s">
        <v>7457</v>
      </c>
      <c r="I8" s="6" t="s">
        <v>6456</v>
      </c>
      <c r="J8" s="6" t="s">
        <v>4101</v>
      </c>
      <c r="L8" s="5" t="s">
        <v>4386</v>
      </c>
      <c r="P8" s="5" t="s">
        <v>10090</v>
      </c>
      <c r="Q8" s="5" t="s">
        <v>9744</v>
      </c>
      <c r="S8" s="11"/>
    </row>
    <row r="9" spans="1:21" x14ac:dyDescent="0.2">
      <c r="A9" s="5" t="s">
        <v>12681</v>
      </c>
      <c r="B9" s="5" t="s">
        <v>3238</v>
      </c>
      <c r="C9" s="5" t="s">
        <v>7457</v>
      </c>
      <c r="D9" s="5" t="s">
        <v>1733</v>
      </c>
      <c r="E9" s="5" t="s">
        <v>8928</v>
      </c>
      <c r="F9" s="5" t="s">
        <v>14310</v>
      </c>
      <c r="G9" s="6" t="s">
        <v>3238</v>
      </c>
      <c r="H9" s="6" t="s">
        <v>7457</v>
      </c>
      <c r="I9" s="6" t="s">
        <v>6981</v>
      </c>
      <c r="J9" s="6" t="s">
        <v>6981</v>
      </c>
      <c r="L9" s="7" t="s">
        <v>7303</v>
      </c>
      <c r="P9" s="5" t="s">
        <v>17407</v>
      </c>
      <c r="Q9" s="5" t="s">
        <v>2050</v>
      </c>
      <c r="S9" s="9"/>
    </row>
    <row r="10" spans="1:21" x14ac:dyDescent="0.2">
      <c r="A10" s="5" t="s">
        <v>17788</v>
      </c>
      <c r="B10" s="5" t="s">
        <v>3238</v>
      </c>
      <c r="C10" s="5" t="s">
        <v>10884</v>
      </c>
      <c r="D10" s="5" t="s">
        <v>1733</v>
      </c>
      <c r="E10" s="5" t="s">
        <v>8928</v>
      </c>
      <c r="F10" s="5" t="s">
        <v>9181</v>
      </c>
      <c r="G10" s="6" t="s">
        <v>3238</v>
      </c>
      <c r="H10" s="6" t="s">
        <v>7457</v>
      </c>
      <c r="I10" s="6" t="s">
        <v>4885</v>
      </c>
      <c r="J10" s="6" t="s">
        <v>4885</v>
      </c>
      <c r="L10" s="5" t="s">
        <v>7352</v>
      </c>
      <c r="P10" s="5" t="s">
        <v>6684</v>
      </c>
      <c r="Q10" s="5" t="s">
        <v>1347</v>
      </c>
    </row>
    <row r="11" spans="1:21" ht="22.5" x14ac:dyDescent="0.2">
      <c r="A11" s="5" t="s">
        <v>16779</v>
      </c>
      <c r="B11" s="5" t="s">
        <v>3238</v>
      </c>
      <c r="C11" s="5" t="s">
        <v>2850</v>
      </c>
      <c r="D11" s="5" t="s">
        <v>1733</v>
      </c>
      <c r="E11" s="5" t="s">
        <v>8928</v>
      </c>
      <c r="F11" s="5" t="s">
        <v>15450</v>
      </c>
      <c r="G11" s="6" t="s">
        <v>3238</v>
      </c>
      <c r="H11" s="6" t="s">
        <v>7457</v>
      </c>
      <c r="I11" s="6" t="s">
        <v>3718</v>
      </c>
      <c r="J11" s="6" t="s">
        <v>14066</v>
      </c>
      <c r="L11" s="5" t="s">
        <v>11503</v>
      </c>
      <c r="P11" s="5" t="s">
        <v>5593</v>
      </c>
      <c r="Q11" s="5" t="s">
        <v>9693</v>
      </c>
    </row>
    <row r="12" spans="1:21" ht="22.5" x14ac:dyDescent="0.2">
      <c r="A12" s="5" t="s">
        <v>3126</v>
      </c>
      <c r="B12" s="5" t="s">
        <v>3238</v>
      </c>
      <c r="C12" s="5" t="s">
        <v>5516</v>
      </c>
      <c r="D12" s="5" t="s">
        <v>1733</v>
      </c>
      <c r="E12" s="5" t="s">
        <v>12807</v>
      </c>
      <c r="F12" s="5" t="s">
        <v>17752</v>
      </c>
      <c r="G12" s="6" t="s">
        <v>3238</v>
      </c>
      <c r="H12" s="6" t="s">
        <v>7457</v>
      </c>
      <c r="I12" s="6" t="s">
        <v>3718</v>
      </c>
      <c r="J12" s="6" t="s">
        <v>17373</v>
      </c>
      <c r="L12" s="5" t="s">
        <v>15247</v>
      </c>
      <c r="P12" s="5" t="s">
        <v>3871</v>
      </c>
      <c r="Q12" s="5" t="s">
        <v>14498</v>
      </c>
      <c r="S12" s="24"/>
    </row>
    <row r="13" spans="1:21" ht="22.5" x14ac:dyDescent="0.2">
      <c r="B13" s="5" t="s">
        <v>1514</v>
      </c>
      <c r="C13" s="5" t="s">
        <v>11692</v>
      </c>
      <c r="D13" s="5" t="s">
        <v>1733</v>
      </c>
      <c r="E13" s="5" t="s">
        <v>12807</v>
      </c>
      <c r="F13" s="5" t="s">
        <v>18662</v>
      </c>
      <c r="G13" s="6" t="s">
        <v>3238</v>
      </c>
      <c r="H13" s="6" t="s">
        <v>7457</v>
      </c>
      <c r="I13" s="6" t="s">
        <v>3718</v>
      </c>
      <c r="J13" s="6" t="s">
        <v>17108</v>
      </c>
      <c r="L13" s="7" t="s">
        <v>2549</v>
      </c>
      <c r="P13" s="5" t="s">
        <v>3866</v>
      </c>
      <c r="Q13" s="5" t="s">
        <v>4767</v>
      </c>
      <c r="S13" s="24"/>
    </row>
    <row r="14" spans="1:21" ht="22.5" x14ac:dyDescent="0.2">
      <c r="B14" s="5" t="s">
        <v>1514</v>
      </c>
      <c r="C14" s="5" t="s">
        <v>10672</v>
      </c>
      <c r="D14" s="5" t="s">
        <v>1733</v>
      </c>
      <c r="E14" s="5" t="s">
        <v>12807</v>
      </c>
      <c r="F14" s="5" t="s">
        <v>560</v>
      </c>
      <c r="G14" s="6" t="s">
        <v>3238</v>
      </c>
      <c r="H14" s="6" t="s">
        <v>7457</v>
      </c>
      <c r="I14" s="6" t="s">
        <v>3718</v>
      </c>
      <c r="J14" s="6" t="s">
        <v>17200</v>
      </c>
      <c r="L14" s="7" t="s">
        <v>18153</v>
      </c>
      <c r="P14" s="5" t="s">
        <v>15856</v>
      </c>
      <c r="Q14" s="5" t="s">
        <v>5376</v>
      </c>
    </row>
    <row r="15" spans="1:21" ht="22.5" x14ac:dyDescent="0.2">
      <c r="B15" s="5" t="s">
        <v>1514</v>
      </c>
      <c r="C15" s="5" t="s">
        <v>14172</v>
      </c>
      <c r="D15" s="5" t="s">
        <v>1733</v>
      </c>
      <c r="E15" s="5" t="s">
        <v>12807</v>
      </c>
      <c r="F15" s="5" t="s">
        <v>18371</v>
      </c>
      <c r="G15" s="6" t="s">
        <v>3238</v>
      </c>
      <c r="H15" s="6" t="s">
        <v>7457</v>
      </c>
      <c r="I15" s="6" t="s">
        <v>3718</v>
      </c>
      <c r="J15" s="6" t="s">
        <v>3718</v>
      </c>
      <c r="L15" s="7" t="s">
        <v>9528</v>
      </c>
      <c r="P15" s="5" t="s">
        <v>10035</v>
      </c>
      <c r="Q15" s="5" t="s">
        <v>7544</v>
      </c>
    </row>
    <row r="16" spans="1:21" x14ac:dyDescent="0.2">
      <c r="B16" s="5" t="s">
        <v>1514</v>
      </c>
      <c r="C16" s="5" t="s">
        <v>12305</v>
      </c>
      <c r="D16" s="5" t="s">
        <v>1733</v>
      </c>
      <c r="E16" s="5" t="s">
        <v>12807</v>
      </c>
      <c r="F16" s="5" t="s">
        <v>1033</v>
      </c>
      <c r="G16" s="6" t="s">
        <v>3238</v>
      </c>
      <c r="H16" s="6" t="s">
        <v>7457</v>
      </c>
      <c r="I16" s="6" t="s">
        <v>1403</v>
      </c>
      <c r="J16" s="6" t="s">
        <v>13090</v>
      </c>
      <c r="L16" s="7" t="s">
        <v>13274</v>
      </c>
      <c r="P16" s="5" t="s">
        <v>4941</v>
      </c>
      <c r="Q16" s="5" t="s">
        <v>13726</v>
      </c>
    </row>
    <row r="17" spans="2:17" x14ac:dyDescent="0.2">
      <c r="B17" s="5" t="s">
        <v>18612</v>
      </c>
      <c r="C17" s="5" t="s">
        <v>15372</v>
      </c>
      <c r="D17" s="5" t="s">
        <v>1733</v>
      </c>
      <c r="E17" s="5" t="s">
        <v>12807</v>
      </c>
      <c r="F17" s="5" t="s">
        <v>4111</v>
      </c>
      <c r="G17" s="6" t="s">
        <v>3238</v>
      </c>
      <c r="H17" s="6" t="s">
        <v>7457</v>
      </c>
      <c r="I17" s="6" t="s">
        <v>1403</v>
      </c>
      <c r="J17" s="6" t="s">
        <v>16825</v>
      </c>
      <c r="L17" s="7" t="s">
        <v>160</v>
      </c>
      <c r="P17" s="5" t="s">
        <v>16855</v>
      </c>
      <c r="Q17" s="5" t="s">
        <v>6518</v>
      </c>
    </row>
    <row r="18" spans="2:17" x14ac:dyDescent="0.2">
      <c r="B18" s="5" t="s">
        <v>18612</v>
      </c>
      <c r="C18" s="5" t="s">
        <v>5234</v>
      </c>
      <c r="D18" s="5" t="s">
        <v>1733</v>
      </c>
      <c r="E18" s="5" t="s">
        <v>12807</v>
      </c>
      <c r="F18" s="5" t="s">
        <v>2321</v>
      </c>
      <c r="G18" s="6" t="s">
        <v>3238</v>
      </c>
      <c r="H18" s="6" t="s">
        <v>7457</v>
      </c>
      <c r="I18" s="6" t="s">
        <v>1403</v>
      </c>
      <c r="J18" s="6" t="s">
        <v>3634</v>
      </c>
      <c r="P18" s="5" t="s">
        <v>1670</v>
      </c>
      <c r="Q18" s="5" t="s">
        <v>15858</v>
      </c>
    </row>
    <row r="19" spans="2:17" x14ac:dyDescent="0.2">
      <c r="B19" s="5" t="s">
        <v>18612</v>
      </c>
      <c r="C19" s="5" t="s">
        <v>2199</v>
      </c>
      <c r="D19" s="5" t="s">
        <v>1733</v>
      </c>
      <c r="E19" s="5" t="s">
        <v>12807</v>
      </c>
      <c r="F19" s="5" t="s">
        <v>7350</v>
      </c>
      <c r="G19" s="6" t="s">
        <v>3238</v>
      </c>
      <c r="H19" s="6" t="s">
        <v>7457</v>
      </c>
      <c r="I19" s="6" t="s">
        <v>1403</v>
      </c>
      <c r="J19" s="6" t="s">
        <v>7332</v>
      </c>
      <c r="P19" s="5" t="s">
        <v>3867</v>
      </c>
      <c r="Q19" s="5" t="s">
        <v>17728</v>
      </c>
    </row>
    <row r="20" spans="2:17" x14ac:dyDescent="0.2">
      <c r="B20" s="5" t="s">
        <v>18612</v>
      </c>
      <c r="C20" s="5" t="s">
        <v>6777</v>
      </c>
      <c r="D20" s="5" t="s">
        <v>1733</v>
      </c>
      <c r="E20" s="5" t="s">
        <v>12807</v>
      </c>
      <c r="F20" s="5" t="s">
        <v>1645</v>
      </c>
      <c r="G20" s="6" t="s">
        <v>3238</v>
      </c>
      <c r="H20" s="6" t="s">
        <v>7457</v>
      </c>
      <c r="I20" s="6" t="s">
        <v>1403</v>
      </c>
      <c r="J20" s="6" t="s">
        <v>1403</v>
      </c>
      <c r="P20" s="5" t="s">
        <v>13136</v>
      </c>
      <c r="Q20" s="5" t="s">
        <v>18398</v>
      </c>
    </row>
    <row r="21" spans="2:17" ht="22.5" x14ac:dyDescent="0.2">
      <c r="B21" s="5" t="s">
        <v>6051</v>
      </c>
      <c r="C21" s="5" t="s">
        <v>2733</v>
      </c>
      <c r="D21" s="5" t="s">
        <v>1733</v>
      </c>
      <c r="E21" s="5" t="s">
        <v>18008</v>
      </c>
      <c r="F21" s="5" t="s">
        <v>4957</v>
      </c>
      <c r="G21" s="6" t="s">
        <v>3238</v>
      </c>
      <c r="H21" s="6" t="s">
        <v>10884</v>
      </c>
      <c r="I21" s="6" t="s">
        <v>11419</v>
      </c>
      <c r="J21" s="6" t="s">
        <v>5461</v>
      </c>
      <c r="P21" s="5" t="s">
        <v>311</v>
      </c>
      <c r="Q21" s="5" t="s">
        <v>13453</v>
      </c>
    </row>
    <row r="22" spans="2:17" ht="22.5" x14ac:dyDescent="0.2">
      <c r="B22" s="5" t="s">
        <v>6051</v>
      </c>
      <c r="C22" s="5" t="s">
        <v>5700</v>
      </c>
      <c r="D22" s="5" t="s">
        <v>1733</v>
      </c>
      <c r="E22" s="5" t="s">
        <v>18008</v>
      </c>
      <c r="F22" s="5" t="s">
        <v>47</v>
      </c>
      <c r="G22" s="6" t="s">
        <v>3238</v>
      </c>
      <c r="H22" s="6" t="s">
        <v>10884</v>
      </c>
      <c r="I22" s="6" t="s">
        <v>11419</v>
      </c>
      <c r="J22" s="6" t="s">
        <v>11419</v>
      </c>
      <c r="P22" s="5" t="s">
        <v>4510</v>
      </c>
      <c r="Q22" s="5" t="s">
        <v>17808</v>
      </c>
    </row>
    <row r="23" spans="2:17" ht="22.5" x14ac:dyDescent="0.2">
      <c r="B23" s="5" t="s">
        <v>6051</v>
      </c>
      <c r="C23" s="5" t="s">
        <v>19085</v>
      </c>
      <c r="D23" s="5" t="s">
        <v>1733</v>
      </c>
      <c r="E23" s="5" t="s">
        <v>18008</v>
      </c>
      <c r="F23" s="5" t="s">
        <v>13458</v>
      </c>
      <c r="G23" s="6" t="s">
        <v>3238</v>
      </c>
      <c r="H23" s="6" t="s">
        <v>10884</v>
      </c>
      <c r="I23" s="6" t="s">
        <v>5327</v>
      </c>
      <c r="J23" s="6" t="s">
        <v>17175</v>
      </c>
      <c r="P23" s="5" t="s">
        <v>1192</v>
      </c>
      <c r="Q23" s="5" t="s">
        <v>10156</v>
      </c>
    </row>
    <row r="24" spans="2:17" ht="22.5" x14ac:dyDescent="0.2">
      <c r="B24" s="5" t="s">
        <v>6051</v>
      </c>
      <c r="C24" s="5" t="s">
        <v>12884</v>
      </c>
      <c r="D24" s="5" t="s">
        <v>1733</v>
      </c>
      <c r="E24" s="5" t="s">
        <v>18008</v>
      </c>
      <c r="F24" s="5" t="s">
        <v>3416</v>
      </c>
      <c r="G24" s="6" t="s">
        <v>3238</v>
      </c>
      <c r="H24" s="6" t="s">
        <v>10884</v>
      </c>
      <c r="I24" s="6" t="s">
        <v>5327</v>
      </c>
      <c r="J24" s="6" t="s">
        <v>5327</v>
      </c>
      <c r="P24" s="5" t="s">
        <v>7560</v>
      </c>
      <c r="Q24" s="5" t="s">
        <v>6926</v>
      </c>
    </row>
    <row r="25" spans="2:17" ht="22.5" x14ac:dyDescent="0.2">
      <c r="B25" s="5" t="s">
        <v>12681</v>
      </c>
      <c r="C25" s="5" t="s">
        <v>3483</v>
      </c>
      <c r="D25" s="5" t="s">
        <v>8208</v>
      </c>
      <c r="E25" s="5" t="s">
        <v>18429</v>
      </c>
      <c r="F25" s="5" t="s">
        <v>1172</v>
      </c>
      <c r="G25" s="6" t="s">
        <v>3238</v>
      </c>
      <c r="H25" s="6" t="s">
        <v>10884</v>
      </c>
      <c r="I25" s="6" t="s">
        <v>15458</v>
      </c>
      <c r="J25" s="6" t="s">
        <v>15458</v>
      </c>
      <c r="P25" s="5" t="s">
        <v>4944</v>
      </c>
      <c r="Q25" s="5" t="s">
        <v>15870</v>
      </c>
    </row>
    <row r="26" spans="2:17" ht="22.5" x14ac:dyDescent="0.2">
      <c r="B26" s="5" t="s">
        <v>12681</v>
      </c>
      <c r="C26" s="5" t="s">
        <v>2489</v>
      </c>
      <c r="D26" s="5" t="s">
        <v>8208</v>
      </c>
      <c r="E26" s="5" t="s">
        <v>18429</v>
      </c>
      <c r="F26" s="5" t="s">
        <v>19044</v>
      </c>
      <c r="G26" s="6" t="s">
        <v>3238</v>
      </c>
      <c r="H26" s="6" t="s">
        <v>2850</v>
      </c>
      <c r="I26" s="6" t="s">
        <v>10997</v>
      </c>
      <c r="J26" s="6" t="s">
        <v>1044</v>
      </c>
      <c r="P26" s="5" t="s">
        <v>5822</v>
      </c>
      <c r="Q26" s="5" t="s">
        <v>1638</v>
      </c>
    </row>
    <row r="27" spans="2:17" ht="22.5" x14ac:dyDescent="0.2">
      <c r="B27" s="5" t="s">
        <v>17788</v>
      </c>
      <c r="C27" s="5" t="s">
        <v>7869</v>
      </c>
      <c r="D27" s="5" t="s">
        <v>8208</v>
      </c>
      <c r="E27" s="5" t="s">
        <v>18429</v>
      </c>
      <c r="F27" s="5" t="s">
        <v>6067</v>
      </c>
      <c r="G27" s="6" t="s">
        <v>3238</v>
      </c>
      <c r="H27" s="6" t="s">
        <v>2850</v>
      </c>
      <c r="I27" s="6" t="s">
        <v>10997</v>
      </c>
      <c r="J27" s="6" t="s">
        <v>10997</v>
      </c>
      <c r="P27" s="5" t="s">
        <v>9342</v>
      </c>
      <c r="Q27" s="5" t="s">
        <v>5156</v>
      </c>
    </row>
    <row r="28" spans="2:17" ht="22.5" x14ac:dyDescent="0.2">
      <c r="B28" s="5" t="s">
        <v>17788</v>
      </c>
      <c r="C28" s="5" t="s">
        <v>639</v>
      </c>
      <c r="D28" s="5" t="s">
        <v>8208</v>
      </c>
      <c r="E28" s="5" t="s">
        <v>18429</v>
      </c>
      <c r="F28" s="5" t="s">
        <v>18693</v>
      </c>
      <c r="G28" s="6" t="s">
        <v>3238</v>
      </c>
      <c r="H28" s="6" t="s">
        <v>2850</v>
      </c>
      <c r="I28" s="6" t="s">
        <v>10997</v>
      </c>
      <c r="J28" s="6" t="s">
        <v>6046</v>
      </c>
      <c r="P28" s="5" t="s">
        <v>13178</v>
      </c>
      <c r="Q28" s="5" t="s">
        <v>6844</v>
      </c>
    </row>
    <row r="29" spans="2:17" ht="22.5" x14ac:dyDescent="0.2">
      <c r="B29" s="5" t="s">
        <v>17788</v>
      </c>
      <c r="C29" s="5" t="s">
        <v>10871</v>
      </c>
      <c r="D29" s="5" t="s">
        <v>8208</v>
      </c>
      <c r="E29" s="5" t="s">
        <v>2630</v>
      </c>
      <c r="F29" s="5" t="s">
        <v>12301</v>
      </c>
      <c r="G29" s="6" t="s">
        <v>3238</v>
      </c>
      <c r="H29" s="6" t="s">
        <v>2850</v>
      </c>
      <c r="I29" s="6" t="s">
        <v>3169</v>
      </c>
      <c r="J29" s="6" t="s">
        <v>3169</v>
      </c>
      <c r="P29" s="5" t="s">
        <v>5278</v>
      </c>
      <c r="Q29" s="5" t="s">
        <v>4809</v>
      </c>
    </row>
    <row r="30" spans="2:17" ht="22.5" x14ac:dyDescent="0.2">
      <c r="B30" s="5" t="s">
        <v>16779</v>
      </c>
      <c r="C30" s="5" t="s">
        <v>9777</v>
      </c>
      <c r="D30" s="5" t="s">
        <v>8208</v>
      </c>
      <c r="E30" s="5" t="s">
        <v>2630</v>
      </c>
      <c r="F30" s="5" t="s">
        <v>5919</v>
      </c>
      <c r="G30" s="6" t="s">
        <v>3238</v>
      </c>
      <c r="H30" s="6" t="s">
        <v>2850</v>
      </c>
      <c r="I30" s="6" t="s">
        <v>3169</v>
      </c>
      <c r="J30" s="6" t="s">
        <v>15604</v>
      </c>
      <c r="P30" s="5" t="s">
        <v>11998</v>
      </c>
      <c r="Q30" s="5" t="s">
        <v>14309</v>
      </c>
    </row>
    <row r="31" spans="2:17" ht="22.5" x14ac:dyDescent="0.2">
      <c r="B31" s="5" t="s">
        <v>16779</v>
      </c>
      <c r="C31" s="5" t="s">
        <v>16801</v>
      </c>
      <c r="D31" s="5" t="s">
        <v>8208</v>
      </c>
      <c r="E31" s="5" t="s">
        <v>2630</v>
      </c>
      <c r="F31" s="5" t="s">
        <v>10517</v>
      </c>
      <c r="G31" s="6" t="s">
        <v>3238</v>
      </c>
      <c r="H31" s="6" t="s">
        <v>2850</v>
      </c>
      <c r="I31" s="6" t="s">
        <v>11100</v>
      </c>
      <c r="J31" s="6" t="s">
        <v>3435</v>
      </c>
      <c r="P31" s="5" t="s">
        <v>5059</v>
      </c>
      <c r="Q31" s="5" t="s">
        <v>3903</v>
      </c>
    </row>
    <row r="32" spans="2:17" ht="22.5" x14ac:dyDescent="0.2">
      <c r="B32" s="5" t="s">
        <v>16779</v>
      </c>
      <c r="C32" s="5" t="s">
        <v>8824</v>
      </c>
      <c r="D32" s="5" t="s">
        <v>8208</v>
      </c>
      <c r="E32" s="5" t="s">
        <v>5980</v>
      </c>
      <c r="F32" s="5" t="s">
        <v>1852</v>
      </c>
      <c r="G32" s="6" t="s">
        <v>3238</v>
      </c>
      <c r="H32" s="6" t="s">
        <v>2850</v>
      </c>
      <c r="I32" s="6" t="s">
        <v>11100</v>
      </c>
      <c r="J32" s="6" t="s">
        <v>4513</v>
      </c>
      <c r="P32" s="5" t="s">
        <v>5060</v>
      </c>
      <c r="Q32" s="5" t="s">
        <v>12455</v>
      </c>
    </row>
    <row r="33" spans="2:17" ht="22.5" x14ac:dyDescent="0.2">
      <c r="B33" s="5" t="s">
        <v>3126</v>
      </c>
      <c r="C33" s="5" t="s">
        <v>11263</v>
      </c>
      <c r="D33" s="5" t="s">
        <v>8208</v>
      </c>
      <c r="E33" s="5" t="s">
        <v>5980</v>
      </c>
      <c r="F33" s="5" t="s">
        <v>39</v>
      </c>
      <c r="G33" s="6" t="s">
        <v>3238</v>
      </c>
      <c r="H33" s="6" t="s">
        <v>2850</v>
      </c>
      <c r="I33" s="6" t="s">
        <v>11100</v>
      </c>
      <c r="J33" s="6" t="s">
        <v>11100</v>
      </c>
      <c r="P33" s="5" t="s">
        <v>13121</v>
      </c>
      <c r="Q33" s="5" t="s">
        <v>7689</v>
      </c>
    </row>
    <row r="34" spans="2:17" ht="22.5" x14ac:dyDescent="0.2">
      <c r="B34" s="5" t="s">
        <v>3126</v>
      </c>
      <c r="C34" s="5" t="s">
        <v>14655</v>
      </c>
      <c r="D34" s="5" t="s">
        <v>8208</v>
      </c>
      <c r="E34" s="5" t="s">
        <v>5980</v>
      </c>
      <c r="F34" s="5" t="s">
        <v>9842</v>
      </c>
      <c r="G34" s="6" t="s">
        <v>3238</v>
      </c>
      <c r="H34" s="6" t="s">
        <v>2850</v>
      </c>
      <c r="I34" s="6" t="s">
        <v>11100</v>
      </c>
      <c r="J34" s="6" t="s">
        <v>14230</v>
      </c>
      <c r="P34" s="5" t="s">
        <v>11092</v>
      </c>
      <c r="Q34" s="5" t="s">
        <v>7689</v>
      </c>
    </row>
    <row r="35" spans="2:17" ht="22.5" x14ac:dyDescent="0.2">
      <c r="D35" s="5" t="s">
        <v>8208</v>
      </c>
      <c r="E35" s="5" t="s">
        <v>5980</v>
      </c>
      <c r="F35" s="5" t="s">
        <v>14149</v>
      </c>
      <c r="G35" s="6" t="s">
        <v>3238</v>
      </c>
      <c r="H35" s="6" t="s">
        <v>2850</v>
      </c>
      <c r="I35" s="6" t="s">
        <v>15816</v>
      </c>
      <c r="J35" s="6" t="s">
        <v>15816</v>
      </c>
      <c r="P35" s="5" t="s">
        <v>17006</v>
      </c>
      <c r="Q35" s="5" t="s">
        <v>1729</v>
      </c>
    </row>
    <row r="36" spans="2:17" x14ac:dyDescent="0.2">
      <c r="D36" s="5" t="s">
        <v>3238</v>
      </c>
      <c r="E36" s="5" t="s">
        <v>7457</v>
      </c>
      <c r="F36" s="5" t="s">
        <v>3718</v>
      </c>
      <c r="G36" s="6" t="s">
        <v>3238</v>
      </c>
      <c r="H36" s="6" t="s">
        <v>5516</v>
      </c>
      <c r="I36" s="6" t="s">
        <v>13176</v>
      </c>
      <c r="J36" s="6" t="s">
        <v>13176</v>
      </c>
      <c r="P36" s="5" t="s">
        <v>17877</v>
      </c>
      <c r="Q36" s="5" t="s">
        <v>11268</v>
      </c>
    </row>
    <row r="37" spans="2:17" x14ac:dyDescent="0.2">
      <c r="D37" s="5" t="s">
        <v>3238</v>
      </c>
      <c r="E37" s="5" t="s">
        <v>7457</v>
      </c>
      <c r="F37" s="5" t="s">
        <v>14135</v>
      </c>
      <c r="G37" s="6" t="s">
        <v>3238</v>
      </c>
      <c r="H37" s="6" t="s">
        <v>5516</v>
      </c>
      <c r="I37" s="6" t="s">
        <v>8315</v>
      </c>
      <c r="J37" s="6" t="s">
        <v>8315</v>
      </c>
      <c r="P37" s="5" t="s">
        <v>3861</v>
      </c>
      <c r="Q37" s="5" t="s">
        <v>1804</v>
      </c>
    </row>
    <row r="38" spans="2:17" ht="22.5" x14ac:dyDescent="0.2">
      <c r="D38" s="5" t="s">
        <v>3238</v>
      </c>
      <c r="E38" s="5" t="s">
        <v>7457</v>
      </c>
      <c r="F38" s="5" t="s">
        <v>2599</v>
      </c>
      <c r="G38" s="6" t="s">
        <v>3238</v>
      </c>
      <c r="H38" s="6" t="s">
        <v>5516</v>
      </c>
      <c r="I38" s="6" t="s">
        <v>1549</v>
      </c>
      <c r="J38" s="6" t="s">
        <v>8009</v>
      </c>
      <c r="P38" s="5" t="s">
        <v>13231</v>
      </c>
      <c r="Q38" s="5" t="s">
        <v>8846</v>
      </c>
    </row>
    <row r="39" spans="2:17" ht="22.5" x14ac:dyDescent="0.2">
      <c r="D39" s="5" t="s">
        <v>3238</v>
      </c>
      <c r="E39" s="5" t="s">
        <v>7457</v>
      </c>
      <c r="F39" s="5" t="s">
        <v>6456</v>
      </c>
      <c r="G39" s="6" t="s">
        <v>3238</v>
      </c>
      <c r="H39" s="6" t="s">
        <v>5516</v>
      </c>
      <c r="I39" s="6" t="s">
        <v>1549</v>
      </c>
      <c r="J39" s="6" t="s">
        <v>7825</v>
      </c>
      <c r="P39" s="5" t="s">
        <v>12819</v>
      </c>
      <c r="Q39" s="5" t="s">
        <v>771</v>
      </c>
    </row>
    <row r="40" spans="2:17" ht="22.5" x14ac:dyDescent="0.2">
      <c r="D40" s="5" t="s">
        <v>3238</v>
      </c>
      <c r="E40" s="5" t="s">
        <v>7457</v>
      </c>
      <c r="F40" s="5" t="s">
        <v>4885</v>
      </c>
      <c r="G40" s="6" t="s">
        <v>3238</v>
      </c>
      <c r="H40" s="6" t="s">
        <v>5516</v>
      </c>
      <c r="I40" s="6" t="s">
        <v>1549</v>
      </c>
      <c r="J40" s="6" t="s">
        <v>18469</v>
      </c>
      <c r="P40" s="5" t="s">
        <v>4203</v>
      </c>
      <c r="Q40" s="5" t="s">
        <v>14341</v>
      </c>
    </row>
    <row r="41" spans="2:17" ht="22.5" x14ac:dyDescent="0.2">
      <c r="D41" s="5" t="s">
        <v>3238</v>
      </c>
      <c r="E41" s="5" t="s">
        <v>7457</v>
      </c>
      <c r="F41" s="5" t="s">
        <v>1403</v>
      </c>
      <c r="G41" s="6" t="s">
        <v>3238</v>
      </c>
      <c r="H41" s="6" t="s">
        <v>5516</v>
      </c>
      <c r="I41" s="6" t="s">
        <v>1549</v>
      </c>
      <c r="J41" s="6" t="s">
        <v>1549</v>
      </c>
      <c r="P41" s="5" t="s">
        <v>4358</v>
      </c>
      <c r="Q41" s="5" t="s">
        <v>1471</v>
      </c>
    </row>
    <row r="42" spans="2:17" x14ac:dyDescent="0.2">
      <c r="D42" s="5" t="s">
        <v>3238</v>
      </c>
      <c r="E42" s="5" t="s">
        <v>7457</v>
      </c>
      <c r="F42" s="5" t="s">
        <v>6981</v>
      </c>
      <c r="G42" s="6" t="s">
        <v>1514</v>
      </c>
      <c r="H42" s="6" t="s">
        <v>12305</v>
      </c>
      <c r="I42" s="6" t="s">
        <v>12305</v>
      </c>
      <c r="J42" s="6" t="s">
        <v>8494</v>
      </c>
      <c r="P42" s="5" t="s">
        <v>4349</v>
      </c>
      <c r="Q42" s="5" t="s">
        <v>8746</v>
      </c>
    </row>
    <row r="43" spans="2:17" x14ac:dyDescent="0.2">
      <c r="D43" s="5" t="s">
        <v>3238</v>
      </c>
      <c r="E43" s="5" t="s">
        <v>10884</v>
      </c>
      <c r="F43" s="5" t="s">
        <v>11419</v>
      </c>
      <c r="G43" s="6" t="s">
        <v>1514</v>
      </c>
      <c r="H43" s="6" t="s">
        <v>12305</v>
      </c>
      <c r="I43" s="6" t="s">
        <v>12305</v>
      </c>
      <c r="J43" s="6" t="s">
        <v>12305</v>
      </c>
      <c r="P43" s="5" t="s">
        <v>16033</v>
      </c>
      <c r="Q43" s="5" t="s">
        <v>8073</v>
      </c>
    </row>
    <row r="44" spans="2:17" x14ac:dyDescent="0.2">
      <c r="D44" s="5" t="s">
        <v>3238</v>
      </c>
      <c r="E44" s="5" t="s">
        <v>10884</v>
      </c>
      <c r="F44" s="5" t="s">
        <v>5327</v>
      </c>
      <c r="G44" s="6" t="s">
        <v>1514</v>
      </c>
      <c r="H44" s="6" t="s">
        <v>12305</v>
      </c>
      <c r="I44" s="6" t="s">
        <v>19035</v>
      </c>
      <c r="J44" s="6" t="s">
        <v>19035</v>
      </c>
      <c r="P44" s="9"/>
      <c r="Q44" s="11"/>
    </row>
    <row r="45" spans="2:17" x14ac:dyDescent="0.2">
      <c r="D45" s="5" t="s">
        <v>3238</v>
      </c>
      <c r="E45" s="5" t="s">
        <v>10884</v>
      </c>
      <c r="F45" s="5" t="s">
        <v>15458</v>
      </c>
      <c r="G45" s="6" t="s">
        <v>1514</v>
      </c>
      <c r="H45" s="6" t="s">
        <v>12305</v>
      </c>
      <c r="I45" s="6" t="s">
        <v>19035</v>
      </c>
      <c r="J45" s="6" t="s">
        <v>9098</v>
      </c>
      <c r="P45" s="9"/>
      <c r="Q45" s="11"/>
    </row>
    <row r="46" spans="2:17" ht="22.5" x14ac:dyDescent="0.2">
      <c r="D46" s="5" t="s">
        <v>3238</v>
      </c>
      <c r="E46" s="5" t="s">
        <v>2850</v>
      </c>
      <c r="F46" s="5" t="s">
        <v>11100</v>
      </c>
      <c r="G46" s="6" t="s">
        <v>1514</v>
      </c>
      <c r="H46" s="6" t="s">
        <v>12305</v>
      </c>
      <c r="I46" s="6" t="s">
        <v>10476</v>
      </c>
      <c r="J46" s="6" t="s">
        <v>12205</v>
      </c>
      <c r="P46" s="9"/>
      <c r="Q46" s="11"/>
    </row>
    <row r="47" spans="2:17" ht="22.5" x14ac:dyDescent="0.2">
      <c r="D47" s="5" t="s">
        <v>3238</v>
      </c>
      <c r="E47" s="5" t="s">
        <v>2850</v>
      </c>
      <c r="F47" s="5" t="s">
        <v>10997</v>
      </c>
      <c r="G47" s="6" t="s">
        <v>1514</v>
      </c>
      <c r="H47" s="6" t="s">
        <v>12305</v>
      </c>
      <c r="I47" s="6" t="s">
        <v>10476</v>
      </c>
      <c r="J47" s="6" t="s">
        <v>10476</v>
      </c>
      <c r="P47" s="9"/>
      <c r="Q47" s="11"/>
    </row>
    <row r="48" spans="2:17" ht="22.5" x14ac:dyDescent="0.2">
      <c r="D48" s="5" t="s">
        <v>3238</v>
      </c>
      <c r="E48" s="5" t="s">
        <v>2850</v>
      </c>
      <c r="F48" s="5" t="s">
        <v>3169</v>
      </c>
      <c r="G48" s="6" t="s">
        <v>1514</v>
      </c>
      <c r="H48" s="6" t="s">
        <v>12305</v>
      </c>
      <c r="I48" s="6" t="s">
        <v>10476</v>
      </c>
      <c r="J48" s="6" t="s">
        <v>1628</v>
      </c>
      <c r="P48" s="9"/>
      <c r="Q48" s="11"/>
    </row>
    <row r="49" spans="4:17" x14ac:dyDescent="0.2">
      <c r="D49" s="5" t="s">
        <v>3238</v>
      </c>
      <c r="E49" s="5" t="s">
        <v>2850</v>
      </c>
      <c r="F49" s="5" t="s">
        <v>15816</v>
      </c>
      <c r="G49" s="6" t="s">
        <v>1514</v>
      </c>
      <c r="H49" s="6" t="s">
        <v>12305</v>
      </c>
      <c r="I49" s="6" t="s">
        <v>1007</v>
      </c>
      <c r="J49" s="6" t="s">
        <v>1007</v>
      </c>
      <c r="P49" s="9"/>
      <c r="Q49" s="11"/>
    </row>
    <row r="50" spans="4:17" x14ac:dyDescent="0.2">
      <c r="D50" s="5" t="s">
        <v>3238</v>
      </c>
      <c r="E50" s="5" t="s">
        <v>5516</v>
      </c>
      <c r="F50" s="5" t="s">
        <v>1549</v>
      </c>
      <c r="G50" s="6" t="s">
        <v>1514</v>
      </c>
      <c r="H50" s="6" t="s">
        <v>12305</v>
      </c>
      <c r="I50" s="6" t="s">
        <v>1539</v>
      </c>
      <c r="J50" s="6" t="s">
        <v>1539</v>
      </c>
      <c r="P50" s="9"/>
      <c r="Q50" s="11"/>
    </row>
    <row r="51" spans="4:17" x14ac:dyDescent="0.2">
      <c r="D51" s="5" t="s">
        <v>3238</v>
      </c>
      <c r="E51" s="5" t="s">
        <v>5516</v>
      </c>
      <c r="F51" s="5" t="s">
        <v>8315</v>
      </c>
      <c r="G51" s="6" t="s">
        <v>1514</v>
      </c>
      <c r="H51" s="6" t="s">
        <v>14172</v>
      </c>
      <c r="I51" s="6" t="s">
        <v>8244</v>
      </c>
      <c r="J51" s="6" t="s">
        <v>8244</v>
      </c>
      <c r="P51" s="9"/>
      <c r="Q51" s="11"/>
    </row>
    <row r="52" spans="4:17" x14ac:dyDescent="0.2">
      <c r="D52" s="5" t="s">
        <v>3238</v>
      </c>
      <c r="E52" s="5" t="s">
        <v>5516</v>
      </c>
      <c r="F52" s="5" t="s">
        <v>13176</v>
      </c>
      <c r="G52" s="6" t="s">
        <v>1514</v>
      </c>
      <c r="H52" s="6" t="s">
        <v>14172</v>
      </c>
      <c r="I52" s="6" t="s">
        <v>8244</v>
      </c>
      <c r="J52" s="6" t="s">
        <v>17134</v>
      </c>
      <c r="P52" s="9"/>
      <c r="Q52" s="11"/>
    </row>
    <row r="53" spans="4:17" x14ac:dyDescent="0.2">
      <c r="D53" s="5" t="s">
        <v>1514</v>
      </c>
      <c r="E53" s="5" t="s">
        <v>11692</v>
      </c>
      <c r="F53" s="5" t="s">
        <v>1287</v>
      </c>
      <c r="G53" s="6" t="s">
        <v>1514</v>
      </c>
      <c r="H53" s="6" t="s">
        <v>14172</v>
      </c>
      <c r="I53" s="6" t="s">
        <v>14726</v>
      </c>
      <c r="J53" s="6" t="s">
        <v>17641</v>
      </c>
      <c r="P53" s="9"/>
      <c r="Q53" s="11"/>
    </row>
    <row r="54" spans="4:17" x14ac:dyDescent="0.2">
      <c r="D54" s="5" t="s">
        <v>1514</v>
      </c>
      <c r="E54" s="5" t="s">
        <v>11692</v>
      </c>
      <c r="F54" s="5" t="s">
        <v>6718</v>
      </c>
      <c r="G54" s="6" t="s">
        <v>1514</v>
      </c>
      <c r="H54" s="6" t="s">
        <v>14172</v>
      </c>
      <c r="I54" s="6" t="s">
        <v>14726</v>
      </c>
      <c r="J54" s="6" t="s">
        <v>14726</v>
      </c>
      <c r="P54" s="9"/>
      <c r="Q54" s="11"/>
    </row>
    <row r="55" spans="4:17" x14ac:dyDescent="0.2">
      <c r="D55" s="5" t="s">
        <v>1514</v>
      </c>
      <c r="E55" s="5" t="s">
        <v>11692</v>
      </c>
      <c r="F55" s="5" t="s">
        <v>6585</v>
      </c>
      <c r="G55" s="6" t="s">
        <v>1514</v>
      </c>
      <c r="H55" s="6" t="s">
        <v>14172</v>
      </c>
      <c r="I55" s="6" t="s">
        <v>14726</v>
      </c>
      <c r="J55" s="6" t="s">
        <v>4085</v>
      </c>
      <c r="P55" s="9"/>
      <c r="Q55" s="11"/>
    </row>
    <row r="56" spans="4:17" x14ac:dyDescent="0.2">
      <c r="D56" s="5" t="s">
        <v>1514</v>
      </c>
      <c r="E56" s="5" t="s">
        <v>10672</v>
      </c>
      <c r="F56" s="5" t="s">
        <v>18575</v>
      </c>
      <c r="G56" s="6" t="s">
        <v>1514</v>
      </c>
      <c r="H56" s="6" t="s">
        <v>14172</v>
      </c>
      <c r="I56" s="6" t="s">
        <v>14726</v>
      </c>
      <c r="J56" s="6" t="s">
        <v>18223</v>
      </c>
      <c r="P56" s="9"/>
      <c r="Q56" s="11"/>
    </row>
    <row r="57" spans="4:17" ht="22.5" x14ac:dyDescent="0.2">
      <c r="D57" s="5" t="s">
        <v>1514</v>
      </c>
      <c r="E57" s="5" t="s">
        <v>10672</v>
      </c>
      <c r="F57" s="5" t="s">
        <v>15190</v>
      </c>
      <c r="G57" s="6" t="s">
        <v>1514</v>
      </c>
      <c r="H57" s="6" t="s">
        <v>14172</v>
      </c>
      <c r="I57" s="6" t="s">
        <v>17109</v>
      </c>
      <c r="J57" s="6" t="s">
        <v>17109</v>
      </c>
      <c r="P57" s="9"/>
      <c r="Q57" s="11"/>
    </row>
    <row r="58" spans="4:17" x14ac:dyDescent="0.2">
      <c r="D58" s="5" t="s">
        <v>1514</v>
      </c>
      <c r="E58" s="5" t="s">
        <v>10672</v>
      </c>
      <c r="F58" s="5" t="s">
        <v>12598</v>
      </c>
      <c r="G58" s="6" t="s">
        <v>1514</v>
      </c>
      <c r="H58" s="6" t="s">
        <v>14172</v>
      </c>
      <c r="I58" s="6" t="s">
        <v>4148</v>
      </c>
      <c r="J58" s="6" t="s">
        <v>4148</v>
      </c>
      <c r="P58" s="9"/>
      <c r="Q58" s="11"/>
    </row>
    <row r="59" spans="4:17" ht="22.5" x14ac:dyDescent="0.2">
      <c r="D59" s="5" t="s">
        <v>1514</v>
      </c>
      <c r="E59" s="5" t="s">
        <v>14172</v>
      </c>
      <c r="F59" s="5" t="s">
        <v>8674</v>
      </c>
      <c r="G59" s="6" t="s">
        <v>1514</v>
      </c>
      <c r="H59" s="6" t="s">
        <v>14172</v>
      </c>
      <c r="I59" s="6" t="s">
        <v>8674</v>
      </c>
      <c r="J59" s="6" t="s">
        <v>8674</v>
      </c>
      <c r="P59" s="9"/>
      <c r="Q59" s="11"/>
    </row>
    <row r="60" spans="4:17" x14ac:dyDescent="0.2">
      <c r="D60" s="5" t="s">
        <v>1514</v>
      </c>
      <c r="E60" s="5" t="s">
        <v>14172</v>
      </c>
      <c r="F60" s="5" t="s">
        <v>8244</v>
      </c>
      <c r="G60" s="6" t="s">
        <v>1514</v>
      </c>
      <c r="H60" s="6" t="s">
        <v>14172</v>
      </c>
      <c r="I60" s="6" t="s">
        <v>19062</v>
      </c>
      <c r="J60" s="6" t="s">
        <v>19062</v>
      </c>
      <c r="P60" s="9"/>
      <c r="Q60" s="11"/>
    </row>
    <row r="61" spans="4:17" ht="22.5" x14ac:dyDescent="0.2">
      <c r="D61" s="5" t="s">
        <v>1514</v>
      </c>
      <c r="E61" s="5" t="s">
        <v>14172</v>
      </c>
      <c r="F61" s="5" t="s">
        <v>14726</v>
      </c>
      <c r="G61" s="6" t="s">
        <v>1514</v>
      </c>
      <c r="H61" s="6" t="s">
        <v>10672</v>
      </c>
      <c r="I61" s="6" t="s">
        <v>12598</v>
      </c>
      <c r="J61" s="6" t="s">
        <v>12598</v>
      </c>
      <c r="P61" s="9"/>
      <c r="Q61" s="11"/>
    </row>
    <row r="62" spans="4:17" ht="22.5" x14ac:dyDescent="0.2">
      <c r="D62" s="5" t="s">
        <v>1514</v>
      </c>
      <c r="E62" s="5" t="s">
        <v>14172</v>
      </c>
      <c r="F62" s="5" t="s">
        <v>17109</v>
      </c>
      <c r="G62" s="6" t="s">
        <v>1514</v>
      </c>
      <c r="H62" s="6" t="s">
        <v>10672</v>
      </c>
      <c r="I62" s="6" t="s">
        <v>18575</v>
      </c>
      <c r="J62" s="6" t="s">
        <v>18575</v>
      </c>
      <c r="P62" s="9"/>
      <c r="Q62" s="11"/>
    </row>
    <row r="63" spans="4:17" ht="22.5" x14ac:dyDescent="0.2">
      <c r="D63" s="5" t="s">
        <v>1514</v>
      </c>
      <c r="E63" s="5" t="s">
        <v>14172</v>
      </c>
      <c r="F63" s="5" t="s">
        <v>4148</v>
      </c>
      <c r="G63" s="6" t="s">
        <v>1514</v>
      </c>
      <c r="H63" s="6" t="s">
        <v>10672</v>
      </c>
      <c r="I63" s="6" t="s">
        <v>15190</v>
      </c>
      <c r="J63" s="6" t="s">
        <v>15190</v>
      </c>
      <c r="P63" s="9"/>
      <c r="Q63" s="11"/>
    </row>
    <row r="64" spans="4:17" x14ac:dyDescent="0.2">
      <c r="D64" s="5" t="s">
        <v>1514</v>
      </c>
      <c r="E64" s="5" t="s">
        <v>14172</v>
      </c>
      <c r="F64" s="5" t="s">
        <v>19062</v>
      </c>
      <c r="G64" s="6" t="s">
        <v>1514</v>
      </c>
      <c r="H64" s="6" t="s">
        <v>11692</v>
      </c>
      <c r="I64" s="6" t="s">
        <v>6718</v>
      </c>
      <c r="J64" s="6" t="s">
        <v>3331</v>
      </c>
      <c r="P64" s="9"/>
      <c r="Q64" s="11"/>
    </row>
    <row r="65" spans="4:17" x14ac:dyDescent="0.2">
      <c r="D65" s="5" t="s">
        <v>1514</v>
      </c>
      <c r="E65" s="5" t="s">
        <v>12305</v>
      </c>
      <c r="F65" s="5" t="s">
        <v>12305</v>
      </c>
      <c r="G65" s="6" t="s">
        <v>1514</v>
      </c>
      <c r="H65" s="6" t="s">
        <v>11692</v>
      </c>
      <c r="I65" s="6" t="s">
        <v>6718</v>
      </c>
      <c r="J65" s="6" t="s">
        <v>6718</v>
      </c>
      <c r="P65" s="9"/>
      <c r="Q65" s="11"/>
    </row>
    <row r="66" spans="4:17" x14ac:dyDescent="0.2">
      <c r="D66" s="5" t="s">
        <v>1514</v>
      </c>
      <c r="E66" s="5" t="s">
        <v>12305</v>
      </c>
      <c r="F66" s="5" t="s">
        <v>10476</v>
      </c>
      <c r="G66" s="6" t="s">
        <v>1514</v>
      </c>
      <c r="H66" s="6" t="s">
        <v>11692</v>
      </c>
      <c r="I66" s="6" t="s">
        <v>6718</v>
      </c>
      <c r="J66" s="6" t="s">
        <v>10039</v>
      </c>
      <c r="P66" s="9"/>
      <c r="Q66" s="11"/>
    </row>
    <row r="67" spans="4:17" x14ac:dyDescent="0.2">
      <c r="D67" s="5" t="s">
        <v>1514</v>
      </c>
      <c r="E67" s="5" t="s">
        <v>12305</v>
      </c>
      <c r="F67" s="5" t="s">
        <v>1539</v>
      </c>
      <c r="G67" s="6" t="s">
        <v>1514</v>
      </c>
      <c r="H67" s="6" t="s">
        <v>11692</v>
      </c>
      <c r="I67" s="6" t="s">
        <v>6718</v>
      </c>
      <c r="J67" s="6" t="s">
        <v>3806</v>
      </c>
      <c r="P67" s="9"/>
      <c r="Q67" s="11"/>
    </row>
    <row r="68" spans="4:17" x14ac:dyDescent="0.2">
      <c r="D68" s="5" t="s">
        <v>1514</v>
      </c>
      <c r="E68" s="5" t="s">
        <v>12305</v>
      </c>
      <c r="F68" s="5" t="s">
        <v>1007</v>
      </c>
      <c r="G68" s="6" t="s">
        <v>1514</v>
      </c>
      <c r="H68" s="6" t="s">
        <v>11692</v>
      </c>
      <c r="I68" s="6" t="s">
        <v>6718</v>
      </c>
      <c r="J68" s="6" t="s">
        <v>15421</v>
      </c>
      <c r="P68" s="9"/>
      <c r="Q68" s="11"/>
    </row>
    <row r="69" spans="4:17" x14ac:dyDescent="0.2">
      <c r="D69" s="5" t="s">
        <v>1514</v>
      </c>
      <c r="E69" s="5" t="s">
        <v>12305</v>
      </c>
      <c r="F69" s="5" t="s">
        <v>19035</v>
      </c>
      <c r="G69" s="6" t="s">
        <v>1514</v>
      </c>
      <c r="H69" s="6" t="s">
        <v>11692</v>
      </c>
      <c r="I69" s="6" t="s">
        <v>6585</v>
      </c>
      <c r="J69" s="6" t="s">
        <v>14409</v>
      </c>
      <c r="P69" s="9"/>
      <c r="Q69" s="11"/>
    </row>
    <row r="70" spans="4:17" x14ac:dyDescent="0.2">
      <c r="D70" s="5" t="s">
        <v>18612</v>
      </c>
      <c r="E70" s="5" t="s">
        <v>15372</v>
      </c>
      <c r="F70" s="5" t="s">
        <v>15372</v>
      </c>
      <c r="G70" s="6" t="s">
        <v>1514</v>
      </c>
      <c r="H70" s="6" t="s">
        <v>11692</v>
      </c>
      <c r="I70" s="6" t="s">
        <v>6585</v>
      </c>
      <c r="J70" s="6" t="s">
        <v>14476</v>
      </c>
      <c r="P70" s="9"/>
      <c r="Q70" s="11"/>
    </row>
    <row r="71" spans="4:17" x14ac:dyDescent="0.2">
      <c r="D71" s="5" t="s">
        <v>18612</v>
      </c>
      <c r="E71" s="5" t="s">
        <v>15372</v>
      </c>
      <c r="F71" s="5" t="s">
        <v>8053</v>
      </c>
      <c r="G71" s="6" t="s">
        <v>1514</v>
      </c>
      <c r="H71" s="6" t="s">
        <v>11692</v>
      </c>
      <c r="I71" s="6" t="s">
        <v>6585</v>
      </c>
      <c r="J71" s="6" t="s">
        <v>6160</v>
      </c>
      <c r="P71" s="9"/>
      <c r="Q71" s="11"/>
    </row>
    <row r="72" spans="4:17" x14ac:dyDescent="0.2">
      <c r="D72" s="5" t="s">
        <v>18612</v>
      </c>
      <c r="E72" s="5" t="s">
        <v>15372</v>
      </c>
      <c r="F72" s="5" t="s">
        <v>16419</v>
      </c>
      <c r="G72" s="6" t="s">
        <v>1514</v>
      </c>
      <c r="H72" s="6" t="s">
        <v>11692</v>
      </c>
      <c r="I72" s="6" t="s">
        <v>6585</v>
      </c>
      <c r="J72" s="6" t="s">
        <v>6585</v>
      </c>
      <c r="P72" s="9"/>
      <c r="Q72" s="11"/>
    </row>
    <row r="73" spans="4:17" ht="22.5" x14ac:dyDescent="0.2">
      <c r="D73" s="5" t="s">
        <v>18612</v>
      </c>
      <c r="E73" s="5" t="s">
        <v>15372</v>
      </c>
      <c r="F73" s="5" t="s">
        <v>17887</v>
      </c>
      <c r="G73" s="6" t="s">
        <v>1514</v>
      </c>
      <c r="H73" s="6" t="s">
        <v>11692</v>
      </c>
      <c r="I73" s="6" t="s">
        <v>1287</v>
      </c>
      <c r="J73" s="6" t="s">
        <v>17378</v>
      </c>
      <c r="P73" s="9"/>
      <c r="Q73" s="11"/>
    </row>
    <row r="74" spans="4:17" ht="22.5" x14ac:dyDescent="0.2">
      <c r="D74" s="5" t="s">
        <v>18612</v>
      </c>
      <c r="E74" s="5" t="s">
        <v>15372</v>
      </c>
      <c r="F74" s="5" t="s">
        <v>15846</v>
      </c>
      <c r="G74" s="6" t="s">
        <v>1514</v>
      </c>
      <c r="H74" s="6" t="s">
        <v>11692</v>
      </c>
      <c r="I74" s="6" t="s">
        <v>1287</v>
      </c>
      <c r="J74" s="6" t="s">
        <v>13438</v>
      </c>
      <c r="P74" s="9"/>
      <c r="Q74" s="11"/>
    </row>
    <row r="75" spans="4:17" ht="22.5" x14ac:dyDescent="0.2">
      <c r="D75" s="5" t="s">
        <v>18612</v>
      </c>
      <c r="E75" s="5" t="s">
        <v>15372</v>
      </c>
      <c r="F75" s="5" t="s">
        <v>12672</v>
      </c>
      <c r="G75" s="6" t="s">
        <v>1514</v>
      </c>
      <c r="H75" s="6" t="s">
        <v>11692</v>
      </c>
      <c r="I75" s="6" t="s">
        <v>1287</v>
      </c>
      <c r="J75" s="6" t="s">
        <v>9920</v>
      </c>
      <c r="P75" s="9"/>
      <c r="Q75" s="11"/>
    </row>
    <row r="76" spans="4:17" ht="22.5" x14ac:dyDescent="0.2">
      <c r="D76" s="5" t="s">
        <v>18612</v>
      </c>
      <c r="E76" s="5" t="s">
        <v>15372</v>
      </c>
      <c r="F76" s="5" t="s">
        <v>467</v>
      </c>
      <c r="G76" s="6" t="s">
        <v>1514</v>
      </c>
      <c r="H76" s="6" t="s">
        <v>11692</v>
      </c>
      <c r="I76" s="6" t="s">
        <v>1287</v>
      </c>
      <c r="J76" s="6" t="s">
        <v>1287</v>
      </c>
      <c r="P76" s="9"/>
      <c r="Q76" s="11"/>
    </row>
    <row r="77" spans="4:17" ht="22.5" x14ac:dyDescent="0.2">
      <c r="D77" s="5" t="s">
        <v>18612</v>
      </c>
      <c r="E77" s="5" t="s">
        <v>15372</v>
      </c>
      <c r="F77" s="5" t="s">
        <v>18531</v>
      </c>
      <c r="G77" s="6" t="s">
        <v>1733</v>
      </c>
      <c r="H77" s="6" t="s">
        <v>18008</v>
      </c>
      <c r="I77" s="6" t="s">
        <v>47</v>
      </c>
      <c r="J77" s="6" t="s">
        <v>47</v>
      </c>
      <c r="P77" s="9"/>
      <c r="Q77" s="11"/>
    </row>
    <row r="78" spans="4:17" ht="22.5" x14ac:dyDescent="0.2">
      <c r="D78" s="5" t="s">
        <v>18612</v>
      </c>
      <c r="E78" s="5" t="s">
        <v>5234</v>
      </c>
      <c r="F78" s="5" t="s">
        <v>9226</v>
      </c>
      <c r="G78" s="6" t="s">
        <v>1733</v>
      </c>
      <c r="H78" s="6" t="s">
        <v>18008</v>
      </c>
      <c r="I78" s="6" t="s">
        <v>13458</v>
      </c>
      <c r="J78" s="6" t="s">
        <v>13458</v>
      </c>
      <c r="P78" s="9"/>
      <c r="Q78" s="11"/>
    </row>
    <row r="79" spans="4:17" ht="22.5" x14ac:dyDescent="0.2">
      <c r="D79" s="5" t="s">
        <v>18612</v>
      </c>
      <c r="E79" s="5" t="s">
        <v>5234</v>
      </c>
      <c r="F79" s="5" t="s">
        <v>15744</v>
      </c>
      <c r="G79" s="6" t="s">
        <v>1733</v>
      </c>
      <c r="H79" s="6" t="s">
        <v>18008</v>
      </c>
      <c r="I79" s="6" t="s">
        <v>13458</v>
      </c>
      <c r="J79" s="6" t="s">
        <v>13559</v>
      </c>
      <c r="P79" s="9"/>
      <c r="Q79" s="11"/>
    </row>
    <row r="80" spans="4:17" ht="22.5" x14ac:dyDescent="0.2">
      <c r="D80" s="5" t="s">
        <v>18612</v>
      </c>
      <c r="E80" s="5" t="s">
        <v>2199</v>
      </c>
      <c r="F80" s="5" t="s">
        <v>2199</v>
      </c>
      <c r="G80" s="6" t="s">
        <v>1733</v>
      </c>
      <c r="H80" s="6" t="s">
        <v>18008</v>
      </c>
      <c r="I80" s="6" t="s">
        <v>13458</v>
      </c>
      <c r="J80" s="6" t="s">
        <v>11678</v>
      </c>
      <c r="P80" s="9"/>
      <c r="Q80" s="11"/>
    </row>
    <row r="81" spans="4:17" ht="22.5" x14ac:dyDescent="0.2">
      <c r="D81" s="5" t="s">
        <v>18612</v>
      </c>
      <c r="E81" s="5" t="s">
        <v>2199</v>
      </c>
      <c r="F81" s="5" t="s">
        <v>9698</v>
      </c>
      <c r="G81" s="6" t="s">
        <v>1733</v>
      </c>
      <c r="H81" s="6" t="s">
        <v>18008</v>
      </c>
      <c r="I81" s="6" t="s">
        <v>13458</v>
      </c>
      <c r="J81" s="6" t="s">
        <v>1456</v>
      </c>
      <c r="P81" s="9"/>
      <c r="Q81" s="11"/>
    </row>
    <row r="82" spans="4:17" x14ac:dyDescent="0.2">
      <c r="D82" s="5" t="s">
        <v>18612</v>
      </c>
      <c r="E82" s="5" t="s">
        <v>2199</v>
      </c>
      <c r="F82" s="5" t="s">
        <v>390</v>
      </c>
      <c r="G82" s="6" t="s">
        <v>1733</v>
      </c>
      <c r="H82" s="6" t="s">
        <v>18008</v>
      </c>
      <c r="I82" s="6" t="s">
        <v>3416</v>
      </c>
      <c r="J82" s="6" t="s">
        <v>3416</v>
      </c>
      <c r="P82" s="9"/>
      <c r="Q82" s="11"/>
    </row>
    <row r="83" spans="4:17" x14ac:dyDescent="0.2">
      <c r="D83" s="5" t="s">
        <v>18612</v>
      </c>
      <c r="E83" s="5" t="s">
        <v>6777</v>
      </c>
      <c r="F83" s="5" t="s">
        <v>53</v>
      </c>
      <c r="G83" s="6" t="s">
        <v>1733</v>
      </c>
      <c r="H83" s="6" t="s">
        <v>18008</v>
      </c>
      <c r="I83" s="6" t="s">
        <v>4957</v>
      </c>
      <c r="J83" s="6" t="s">
        <v>3978</v>
      </c>
      <c r="P83" s="9"/>
      <c r="Q83" s="11"/>
    </row>
    <row r="84" spans="4:17" x14ac:dyDescent="0.2">
      <c r="D84" s="5" t="s">
        <v>18612</v>
      </c>
      <c r="E84" s="5" t="s">
        <v>6777</v>
      </c>
      <c r="F84" s="5" t="s">
        <v>2440</v>
      </c>
      <c r="G84" s="6" t="s">
        <v>1733</v>
      </c>
      <c r="H84" s="6" t="s">
        <v>18008</v>
      </c>
      <c r="I84" s="6" t="s">
        <v>4957</v>
      </c>
      <c r="J84" s="6" t="s">
        <v>1708</v>
      </c>
      <c r="P84" s="9"/>
      <c r="Q84" s="11"/>
    </row>
    <row r="85" spans="4:17" x14ac:dyDescent="0.2">
      <c r="D85" s="5" t="s">
        <v>18612</v>
      </c>
      <c r="E85" s="5" t="s">
        <v>6777</v>
      </c>
      <c r="F85" s="5" t="s">
        <v>9786</v>
      </c>
      <c r="G85" s="6" t="s">
        <v>1733</v>
      </c>
      <c r="H85" s="6" t="s">
        <v>18008</v>
      </c>
      <c r="I85" s="6" t="s">
        <v>4957</v>
      </c>
      <c r="J85" s="6" t="s">
        <v>5643</v>
      </c>
      <c r="P85" s="9"/>
      <c r="Q85" s="11"/>
    </row>
    <row r="86" spans="4:17" x14ac:dyDescent="0.2">
      <c r="D86" s="5" t="s">
        <v>18612</v>
      </c>
      <c r="E86" s="5" t="s">
        <v>6777</v>
      </c>
      <c r="F86" s="5" t="s">
        <v>13071</v>
      </c>
      <c r="G86" s="6" t="s">
        <v>1733</v>
      </c>
      <c r="H86" s="6" t="s">
        <v>18008</v>
      </c>
      <c r="I86" s="6" t="s">
        <v>4957</v>
      </c>
      <c r="J86" s="6" t="s">
        <v>4759</v>
      </c>
      <c r="P86" s="9"/>
      <c r="Q86" s="11"/>
    </row>
    <row r="87" spans="4:17" x14ac:dyDescent="0.2">
      <c r="D87" s="5" t="s">
        <v>18612</v>
      </c>
      <c r="E87" s="5" t="s">
        <v>6777</v>
      </c>
      <c r="F87" s="5" t="s">
        <v>880</v>
      </c>
      <c r="G87" s="6" t="s">
        <v>1733</v>
      </c>
      <c r="H87" s="6" t="s">
        <v>18008</v>
      </c>
      <c r="I87" s="6" t="s">
        <v>4957</v>
      </c>
      <c r="J87" s="6" t="s">
        <v>10896</v>
      </c>
      <c r="P87" s="9"/>
      <c r="Q87" s="11"/>
    </row>
    <row r="88" spans="4:17" x14ac:dyDescent="0.2">
      <c r="D88" s="5" t="s">
        <v>18612</v>
      </c>
      <c r="E88" s="5" t="s">
        <v>6777</v>
      </c>
      <c r="F88" s="5" t="s">
        <v>14861</v>
      </c>
      <c r="G88" s="6" t="s">
        <v>1733</v>
      </c>
      <c r="H88" s="6" t="s">
        <v>18008</v>
      </c>
      <c r="I88" s="6" t="s">
        <v>4957</v>
      </c>
      <c r="J88" s="6" t="s">
        <v>18580</v>
      </c>
      <c r="P88" s="9"/>
      <c r="Q88" s="11"/>
    </row>
    <row r="89" spans="4:17" x14ac:dyDescent="0.2">
      <c r="D89" s="5" t="s">
        <v>18612</v>
      </c>
      <c r="E89" s="5" t="s">
        <v>6777</v>
      </c>
      <c r="F89" s="5" t="s">
        <v>12596</v>
      </c>
      <c r="G89" s="6" t="s">
        <v>1733</v>
      </c>
      <c r="H89" s="6" t="s">
        <v>18008</v>
      </c>
      <c r="I89" s="6" t="s">
        <v>4957</v>
      </c>
      <c r="J89" s="6" t="s">
        <v>4957</v>
      </c>
      <c r="P89" s="9"/>
      <c r="Q89" s="11"/>
    </row>
    <row r="90" spans="4:17" x14ac:dyDescent="0.2">
      <c r="D90" s="5" t="s">
        <v>18612</v>
      </c>
      <c r="E90" s="5" t="s">
        <v>6777</v>
      </c>
      <c r="F90" s="5" t="s">
        <v>11333</v>
      </c>
      <c r="G90" s="6" t="s">
        <v>1733</v>
      </c>
      <c r="H90" s="6" t="s">
        <v>18008</v>
      </c>
      <c r="I90" s="6" t="s">
        <v>4957</v>
      </c>
      <c r="J90" s="6" t="s">
        <v>6701</v>
      </c>
      <c r="P90" s="9"/>
      <c r="Q90" s="11"/>
    </row>
    <row r="91" spans="4:17" x14ac:dyDescent="0.2">
      <c r="D91" s="5" t="s">
        <v>18612</v>
      </c>
      <c r="E91" s="5" t="s">
        <v>6777</v>
      </c>
      <c r="F91" s="5" t="s">
        <v>8122</v>
      </c>
      <c r="G91" s="6" t="s">
        <v>1733</v>
      </c>
      <c r="H91" s="6" t="s">
        <v>18008</v>
      </c>
      <c r="I91" s="6" t="s">
        <v>4957</v>
      </c>
      <c r="J91" s="6" t="s">
        <v>10858</v>
      </c>
      <c r="P91" s="9"/>
      <c r="Q91" s="11"/>
    </row>
    <row r="92" spans="4:17" x14ac:dyDescent="0.2">
      <c r="D92" s="5" t="s">
        <v>18612</v>
      </c>
      <c r="E92" s="5" t="s">
        <v>6777</v>
      </c>
      <c r="F92" s="5" t="s">
        <v>2256</v>
      </c>
      <c r="G92" s="6" t="s">
        <v>1733</v>
      </c>
      <c r="H92" s="6" t="s">
        <v>12807</v>
      </c>
      <c r="I92" s="6" t="s">
        <v>18662</v>
      </c>
      <c r="J92" s="6" t="s">
        <v>18662</v>
      </c>
      <c r="P92" s="9"/>
      <c r="Q92" s="11"/>
    </row>
    <row r="93" spans="4:17" x14ac:dyDescent="0.2">
      <c r="D93" s="5" t="s">
        <v>6051</v>
      </c>
      <c r="E93" s="5" t="s">
        <v>2733</v>
      </c>
      <c r="F93" s="5" t="s">
        <v>11427</v>
      </c>
      <c r="G93" s="6" t="s">
        <v>1733</v>
      </c>
      <c r="H93" s="6" t="s">
        <v>12807</v>
      </c>
      <c r="I93" s="6" t="s">
        <v>18662</v>
      </c>
      <c r="J93" s="6" t="s">
        <v>17411</v>
      </c>
      <c r="P93" s="9"/>
      <c r="Q93" s="11"/>
    </row>
    <row r="94" spans="4:17" x14ac:dyDescent="0.2">
      <c r="D94" s="5" t="s">
        <v>6051</v>
      </c>
      <c r="E94" s="5" t="s">
        <v>2733</v>
      </c>
      <c r="F94" s="5" t="s">
        <v>7204</v>
      </c>
      <c r="G94" s="6" t="s">
        <v>1733</v>
      </c>
      <c r="H94" s="6" t="s">
        <v>12807</v>
      </c>
      <c r="I94" s="6" t="s">
        <v>560</v>
      </c>
      <c r="J94" s="6" t="s">
        <v>560</v>
      </c>
      <c r="P94" s="9"/>
      <c r="Q94" s="11"/>
    </row>
    <row r="95" spans="4:17" x14ac:dyDescent="0.2">
      <c r="D95" s="5" t="s">
        <v>6051</v>
      </c>
      <c r="E95" s="5" t="s">
        <v>2733</v>
      </c>
      <c r="F95" s="5" t="s">
        <v>15667</v>
      </c>
      <c r="G95" s="6" t="s">
        <v>1733</v>
      </c>
      <c r="H95" s="6" t="s">
        <v>12807</v>
      </c>
      <c r="I95" s="6" t="s">
        <v>18371</v>
      </c>
      <c r="J95" s="6" t="s">
        <v>18371</v>
      </c>
      <c r="P95" s="9"/>
      <c r="Q95" s="11"/>
    </row>
    <row r="96" spans="4:17" x14ac:dyDescent="0.2">
      <c r="D96" s="5" t="s">
        <v>6051</v>
      </c>
      <c r="E96" s="5" t="s">
        <v>2733</v>
      </c>
      <c r="F96" s="5" t="s">
        <v>4354</v>
      </c>
      <c r="G96" s="6" t="s">
        <v>1733</v>
      </c>
      <c r="H96" s="6" t="s">
        <v>12807</v>
      </c>
      <c r="I96" s="6" t="s">
        <v>1033</v>
      </c>
      <c r="J96" s="6" t="s">
        <v>1033</v>
      </c>
      <c r="P96" s="9"/>
      <c r="Q96" s="11"/>
    </row>
    <row r="97" spans="4:17" x14ac:dyDescent="0.2">
      <c r="D97" s="5" t="s">
        <v>6051</v>
      </c>
      <c r="E97" s="5" t="s">
        <v>2733</v>
      </c>
      <c r="F97" s="5" t="s">
        <v>13108</v>
      </c>
      <c r="G97" s="6" t="s">
        <v>1733</v>
      </c>
      <c r="H97" s="6" t="s">
        <v>12807</v>
      </c>
      <c r="I97" s="6" t="s">
        <v>1033</v>
      </c>
      <c r="J97" s="6" t="s">
        <v>12423</v>
      </c>
      <c r="P97" s="9"/>
      <c r="Q97" s="11"/>
    </row>
    <row r="98" spans="4:17" x14ac:dyDescent="0.2">
      <c r="D98" s="5" t="s">
        <v>6051</v>
      </c>
      <c r="E98" s="5" t="s">
        <v>2733</v>
      </c>
      <c r="F98" s="5" t="s">
        <v>4634</v>
      </c>
      <c r="G98" s="6" t="s">
        <v>1733</v>
      </c>
      <c r="H98" s="6" t="s">
        <v>12807</v>
      </c>
      <c r="I98" s="6" t="s">
        <v>4111</v>
      </c>
      <c r="J98" s="6" t="s">
        <v>9544</v>
      </c>
      <c r="P98" s="9"/>
      <c r="Q98" s="11"/>
    </row>
    <row r="99" spans="4:17" ht="22.5" x14ac:dyDescent="0.2">
      <c r="D99" s="5" t="s">
        <v>6051</v>
      </c>
      <c r="E99" s="5" t="s">
        <v>2733</v>
      </c>
      <c r="F99" s="5" t="s">
        <v>1421</v>
      </c>
      <c r="G99" s="6" t="s">
        <v>1733</v>
      </c>
      <c r="H99" s="6" t="s">
        <v>12807</v>
      </c>
      <c r="I99" s="6" t="s">
        <v>4111</v>
      </c>
      <c r="J99" s="6" t="s">
        <v>10120</v>
      </c>
      <c r="P99" s="9"/>
      <c r="Q99" s="11"/>
    </row>
    <row r="100" spans="4:17" x14ac:dyDescent="0.2">
      <c r="D100" s="5" t="s">
        <v>6051</v>
      </c>
      <c r="E100" s="5" t="s">
        <v>2733</v>
      </c>
      <c r="F100" s="5" t="s">
        <v>10522</v>
      </c>
      <c r="G100" s="6" t="s">
        <v>1733</v>
      </c>
      <c r="H100" s="6" t="s">
        <v>12807</v>
      </c>
      <c r="I100" s="6" t="s">
        <v>4111</v>
      </c>
      <c r="J100" s="6" t="s">
        <v>12676</v>
      </c>
      <c r="P100" s="9"/>
      <c r="Q100" s="11"/>
    </row>
    <row r="101" spans="4:17" x14ac:dyDescent="0.2">
      <c r="D101" s="5" t="s">
        <v>6051</v>
      </c>
      <c r="E101" s="5" t="s">
        <v>2733</v>
      </c>
      <c r="F101" s="5" t="s">
        <v>10211</v>
      </c>
      <c r="G101" s="6" t="s">
        <v>1733</v>
      </c>
      <c r="H101" s="6" t="s">
        <v>12807</v>
      </c>
      <c r="I101" s="6" t="s">
        <v>4111</v>
      </c>
      <c r="J101" s="6" t="s">
        <v>4111</v>
      </c>
      <c r="P101" s="9"/>
      <c r="Q101" s="11"/>
    </row>
    <row r="102" spans="4:17" ht="22.5" x14ac:dyDescent="0.2">
      <c r="D102" s="5" t="s">
        <v>6051</v>
      </c>
      <c r="E102" s="5" t="s">
        <v>2733</v>
      </c>
      <c r="F102" s="5" t="s">
        <v>11158</v>
      </c>
      <c r="G102" s="6" t="s">
        <v>1733</v>
      </c>
      <c r="H102" s="6" t="s">
        <v>12807</v>
      </c>
      <c r="I102" s="6" t="s">
        <v>17752</v>
      </c>
      <c r="J102" s="6" t="s">
        <v>5919</v>
      </c>
      <c r="P102" s="9"/>
      <c r="Q102" s="11"/>
    </row>
    <row r="103" spans="4:17" ht="22.5" x14ac:dyDescent="0.2">
      <c r="D103" s="5" t="s">
        <v>6051</v>
      </c>
      <c r="E103" s="5" t="s">
        <v>2733</v>
      </c>
      <c r="F103" s="5" t="s">
        <v>5628</v>
      </c>
      <c r="G103" s="6" t="s">
        <v>1733</v>
      </c>
      <c r="H103" s="6" t="s">
        <v>12807</v>
      </c>
      <c r="I103" s="6" t="s">
        <v>17752</v>
      </c>
      <c r="J103" s="6" t="s">
        <v>17752</v>
      </c>
      <c r="P103" s="9"/>
      <c r="Q103" s="11"/>
    </row>
    <row r="104" spans="4:17" ht="22.5" x14ac:dyDescent="0.2">
      <c r="D104" s="5" t="s">
        <v>6051</v>
      </c>
      <c r="E104" s="5" t="s">
        <v>5700</v>
      </c>
      <c r="F104" s="5" t="s">
        <v>12303</v>
      </c>
      <c r="G104" s="6" t="s">
        <v>1733</v>
      </c>
      <c r="H104" s="6" t="s">
        <v>12807</v>
      </c>
      <c r="I104" s="6" t="s">
        <v>17752</v>
      </c>
      <c r="J104" s="6" t="s">
        <v>16814</v>
      </c>
      <c r="P104" s="9"/>
      <c r="Q104" s="11"/>
    </row>
    <row r="105" spans="4:17" x14ac:dyDescent="0.2">
      <c r="D105" s="5" t="s">
        <v>6051</v>
      </c>
      <c r="E105" s="5" t="s">
        <v>5700</v>
      </c>
      <c r="F105" s="5" t="s">
        <v>14457</v>
      </c>
      <c r="G105" s="6" t="s">
        <v>1733</v>
      </c>
      <c r="H105" s="6" t="s">
        <v>12807</v>
      </c>
      <c r="I105" s="6" t="s">
        <v>2321</v>
      </c>
      <c r="J105" s="6" t="s">
        <v>4490</v>
      </c>
      <c r="P105" s="9"/>
      <c r="Q105" s="11"/>
    </row>
    <row r="106" spans="4:17" x14ac:dyDescent="0.2">
      <c r="D106" s="5" t="s">
        <v>6051</v>
      </c>
      <c r="E106" s="5" t="s">
        <v>5700</v>
      </c>
      <c r="F106" s="5" t="s">
        <v>7425</v>
      </c>
      <c r="G106" s="6" t="s">
        <v>1733</v>
      </c>
      <c r="H106" s="6" t="s">
        <v>12807</v>
      </c>
      <c r="I106" s="6" t="s">
        <v>2321</v>
      </c>
      <c r="J106" s="6" t="s">
        <v>5411</v>
      </c>
      <c r="P106" s="9"/>
      <c r="Q106" s="11"/>
    </row>
    <row r="107" spans="4:17" x14ac:dyDescent="0.2">
      <c r="D107" s="5" t="s">
        <v>6051</v>
      </c>
      <c r="E107" s="5" t="s">
        <v>5700</v>
      </c>
      <c r="F107" s="5" t="s">
        <v>5744</v>
      </c>
      <c r="G107" s="6" t="s">
        <v>1733</v>
      </c>
      <c r="H107" s="6" t="s">
        <v>12807</v>
      </c>
      <c r="I107" s="6" t="s">
        <v>2321</v>
      </c>
      <c r="J107" s="6" t="s">
        <v>2321</v>
      </c>
      <c r="P107" s="9"/>
      <c r="Q107" s="11"/>
    </row>
    <row r="108" spans="4:17" x14ac:dyDescent="0.2">
      <c r="D108" s="5" t="s">
        <v>6051</v>
      </c>
      <c r="E108" s="5" t="s">
        <v>5700</v>
      </c>
      <c r="F108" s="5" t="s">
        <v>13282</v>
      </c>
      <c r="G108" s="6" t="s">
        <v>1733</v>
      </c>
      <c r="H108" s="6" t="s">
        <v>12807</v>
      </c>
      <c r="I108" s="6" t="s">
        <v>7350</v>
      </c>
      <c r="J108" s="6" t="s">
        <v>11539</v>
      </c>
      <c r="P108" s="9"/>
      <c r="Q108" s="11"/>
    </row>
    <row r="109" spans="4:17" x14ac:dyDescent="0.2">
      <c r="D109" s="5" t="s">
        <v>6051</v>
      </c>
      <c r="E109" s="5" t="s">
        <v>19085</v>
      </c>
      <c r="F109" s="5" t="s">
        <v>19085</v>
      </c>
      <c r="G109" s="6" t="s">
        <v>1733</v>
      </c>
      <c r="H109" s="6" t="s">
        <v>12807</v>
      </c>
      <c r="I109" s="6" t="s">
        <v>7350</v>
      </c>
      <c r="J109" s="6" t="s">
        <v>6970</v>
      </c>
      <c r="P109" s="9"/>
      <c r="Q109" s="11"/>
    </row>
    <row r="110" spans="4:17" x14ac:dyDescent="0.2">
      <c r="D110" s="5" t="s">
        <v>6051</v>
      </c>
      <c r="E110" s="5" t="s">
        <v>19085</v>
      </c>
      <c r="F110" s="5" t="s">
        <v>10638</v>
      </c>
      <c r="G110" s="6" t="s">
        <v>1733</v>
      </c>
      <c r="H110" s="6" t="s">
        <v>12807</v>
      </c>
      <c r="I110" s="6" t="s">
        <v>7350</v>
      </c>
      <c r="J110" s="6" t="s">
        <v>9906</v>
      </c>
      <c r="P110" s="9"/>
      <c r="Q110" s="11"/>
    </row>
    <row r="111" spans="4:17" x14ac:dyDescent="0.2">
      <c r="D111" s="5" t="s">
        <v>6051</v>
      </c>
      <c r="E111" s="5" t="s">
        <v>12884</v>
      </c>
      <c r="F111" s="5" t="s">
        <v>5691</v>
      </c>
      <c r="G111" s="6" t="s">
        <v>1733</v>
      </c>
      <c r="H111" s="6" t="s">
        <v>12807</v>
      </c>
      <c r="I111" s="6" t="s">
        <v>7350</v>
      </c>
      <c r="J111" s="6" t="s">
        <v>7350</v>
      </c>
      <c r="P111" s="9"/>
      <c r="Q111" s="11"/>
    </row>
    <row r="112" spans="4:17" x14ac:dyDescent="0.2">
      <c r="D112" s="5" t="s">
        <v>6051</v>
      </c>
      <c r="E112" s="5" t="s">
        <v>12884</v>
      </c>
      <c r="F112" s="5" t="s">
        <v>11173</v>
      </c>
      <c r="G112" s="6" t="s">
        <v>1733</v>
      </c>
      <c r="H112" s="6" t="s">
        <v>12807</v>
      </c>
      <c r="I112" s="6" t="s">
        <v>1645</v>
      </c>
      <c r="J112" s="6" t="s">
        <v>1645</v>
      </c>
      <c r="P112" s="9"/>
      <c r="Q112" s="11"/>
    </row>
    <row r="113" spans="4:17" x14ac:dyDescent="0.2">
      <c r="D113" s="5" t="s">
        <v>6051</v>
      </c>
      <c r="E113" s="5" t="s">
        <v>12884</v>
      </c>
      <c r="F113" s="5" t="s">
        <v>10911</v>
      </c>
      <c r="G113" s="6" t="s">
        <v>1733</v>
      </c>
      <c r="H113" s="6" t="s">
        <v>8928</v>
      </c>
      <c r="I113" s="6" t="s">
        <v>1699</v>
      </c>
      <c r="J113" s="6" t="s">
        <v>199</v>
      </c>
      <c r="P113" s="9"/>
      <c r="Q113" s="11"/>
    </row>
    <row r="114" spans="4:17" x14ac:dyDescent="0.2">
      <c r="D114" s="5" t="s">
        <v>6051</v>
      </c>
      <c r="E114" s="5" t="s">
        <v>12884</v>
      </c>
      <c r="F114" s="5" t="s">
        <v>14999</v>
      </c>
      <c r="G114" s="6" t="s">
        <v>1733</v>
      </c>
      <c r="H114" s="6" t="s">
        <v>8928</v>
      </c>
      <c r="I114" s="6" t="s">
        <v>1699</v>
      </c>
      <c r="J114" s="6" t="s">
        <v>1699</v>
      </c>
      <c r="P114" s="9"/>
      <c r="Q114" s="11"/>
    </row>
    <row r="115" spans="4:17" x14ac:dyDescent="0.2">
      <c r="D115" s="5" t="s">
        <v>6051</v>
      </c>
      <c r="E115" s="5" t="s">
        <v>12884</v>
      </c>
      <c r="F115" s="5" t="s">
        <v>12127</v>
      </c>
      <c r="G115" s="6" t="s">
        <v>1733</v>
      </c>
      <c r="H115" s="6" t="s">
        <v>8928</v>
      </c>
      <c r="I115" s="6" t="s">
        <v>1699</v>
      </c>
      <c r="J115" s="6" t="s">
        <v>18533</v>
      </c>
      <c r="P115" s="9"/>
      <c r="Q115" s="11"/>
    </row>
    <row r="116" spans="4:17" x14ac:dyDescent="0.2">
      <c r="D116" s="5" t="s">
        <v>6051</v>
      </c>
      <c r="E116" s="5" t="s">
        <v>12884</v>
      </c>
      <c r="F116" s="5" t="s">
        <v>8887</v>
      </c>
      <c r="G116" s="6" t="s">
        <v>1733</v>
      </c>
      <c r="H116" s="6" t="s">
        <v>8928</v>
      </c>
      <c r="I116" s="6" t="s">
        <v>9252</v>
      </c>
      <c r="J116" s="6" t="s">
        <v>8116</v>
      </c>
      <c r="P116" s="9"/>
      <c r="Q116" s="11"/>
    </row>
    <row r="117" spans="4:17" x14ac:dyDescent="0.2">
      <c r="D117" s="5" t="s">
        <v>12681</v>
      </c>
      <c r="E117" s="5" t="s">
        <v>3483</v>
      </c>
      <c r="F117" s="5" t="s">
        <v>15394</v>
      </c>
      <c r="G117" s="6" t="s">
        <v>1733</v>
      </c>
      <c r="H117" s="6" t="s">
        <v>8928</v>
      </c>
      <c r="I117" s="6" t="s">
        <v>9252</v>
      </c>
      <c r="J117" s="6" t="s">
        <v>9252</v>
      </c>
      <c r="P117" s="9"/>
      <c r="Q117" s="11"/>
    </row>
    <row r="118" spans="4:17" x14ac:dyDescent="0.2">
      <c r="D118" s="5" t="s">
        <v>12681</v>
      </c>
      <c r="E118" s="5" t="s">
        <v>3483</v>
      </c>
      <c r="F118" s="5" t="s">
        <v>14793</v>
      </c>
      <c r="G118" s="6" t="s">
        <v>1733</v>
      </c>
      <c r="H118" s="6" t="s">
        <v>8928</v>
      </c>
      <c r="I118" s="6" t="s">
        <v>15450</v>
      </c>
      <c r="J118" s="6" t="s">
        <v>12993</v>
      </c>
      <c r="P118" s="9"/>
      <c r="Q118" s="11"/>
    </row>
    <row r="119" spans="4:17" x14ac:dyDescent="0.2">
      <c r="D119" s="5" t="s">
        <v>12681</v>
      </c>
      <c r="E119" s="5" t="s">
        <v>3483</v>
      </c>
      <c r="F119" s="5" t="s">
        <v>14350</v>
      </c>
      <c r="G119" s="6" t="s">
        <v>1733</v>
      </c>
      <c r="H119" s="6" t="s">
        <v>8928</v>
      </c>
      <c r="I119" s="6" t="s">
        <v>15450</v>
      </c>
      <c r="J119" s="6" t="s">
        <v>2440</v>
      </c>
      <c r="P119" s="9"/>
      <c r="Q119" s="11"/>
    </row>
    <row r="120" spans="4:17" x14ac:dyDescent="0.2">
      <c r="D120" s="5" t="s">
        <v>12681</v>
      </c>
      <c r="E120" s="5" t="s">
        <v>3483</v>
      </c>
      <c r="F120" s="5" t="s">
        <v>10462</v>
      </c>
      <c r="G120" s="6" t="s">
        <v>1733</v>
      </c>
      <c r="H120" s="6" t="s">
        <v>8928</v>
      </c>
      <c r="I120" s="6" t="s">
        <v>15450</v>
      </c>
      <c r="J120" s="6" t="s">
        <v>15450</v>
      </c>
      <c r="P120" s="9"/>
      <c r="Q120" s="11"/>
    </row>
    <row r="121" spans="4:17" x14ac:dyDescent="0.2">
      <c r="D121" s="5" t="s">
        <v>12681</v>
      </c>
      <c r="E121" s="5" t="s">
        <v>3483</v>
      </c>
      <c r="F121" s="5" t="s">
        <v>18520</v>
      </c>
      <c r="G121" s="6" t="s">
        <v>1733</v>
      </c>
      <c r="H121" s="6" t="s">
        <v>8928</v>
      </c>
      <c r="I121" s="6" t="s">
        <v>4381</v>
      </c>
      <c r="J121" s="6" t="s">
        <v>4381</v>
      </c>
      <c r="P121" s="9"/>
      <c r="Q121" s="11"/>
    </row>
    <row r="122" spans="4:17" ht="22.5" x14ac:dyDescent="0.2">
      <c r="D122" s="5" t="s">
        <v>12681</v>
      </c>
      <c r="E122" s="5" t="s">
        <v>3483</v>
      </c>
      <c r="F122" s="5" t="s">
        <v>14022</v>
      </c>
      <c r="G122" s="6" t="s">
        <v>1733</v>
      </c>
      <c r="H122" s="6" t="s">
        <v>8928</v>
      </c>
      <c r="I122" s="6" t="s">
        <v>13749</v>
      </c>
      <c r="J122" s="6" t="s">
        <v>12781</v>
      </c>
      <c r="P122" s="9"/>
      <c r="Q122" s="11"/>
    </row>
    <row r="123" spans="4:17" ht="22.5" x14ac:dyDescent="0.2">
      <c r="D123" s="5" t="s">
        <v>12681</v>
      </c>
      <c r="E123" s="5" t="s">
        <v>2489</v>
      </c>
      <c r="F123" s="5" t="s">
        <v>8872</v>
      </c>
      <c r="G123" s="6" t="s">
        <v>1733</v>
      </c>
      <c r="H123" s="6" t="s">
        <v>8928</v>
      </c>
      <c r="I123" s="6" t="s">
        <v>13749</v>
      </c>
      <c r="J123" s="6" t="s">
        <v>13874</v>
      </c>
      <c r="P123" s="9"/>
      <c r="Q123" s="11"/>
    </row>
    <row r="124" spans="4:17" ht="22.5" x14ac:dyDescent="0.2">
      <c r="D124" s="5" t="s">
        <v>12681</v>
      </c>
      <c r="E124" s="5" t="s">
        <v>2489</v>
      </c>
      <c r="F124" s="5" t="s">
        <v>14817</v>
      </c>
      <c r="G124" s="6" t="s">
        <v>1733</v>
      </c>
      <c r="H124" s="6" t="s">
        <v>8928</v>
      </c>
      <c r="I124" s="6" t="s">
        <v>13749</v>
      </c>
      <c r="J124" s="6" t="s">
        <v>18850</v>
      </c>
      <c r="P124" s="9"/>
      <c r="Q124" s="11"/>
    </row>
    <row r="125" spans="4:17" ht="22.5" x14ac:dyDescent="0.2">
      <c r="D125" s="5" t="s">
        <v>12681</v>
      </c>
      <c r="E125" s="5" t="s">
        <v>2489</v>
      </c>
      <c r="F125" s="5" t="s">
        <v>3711</v>
      </c>
      <c r="G125" s="6" t="s">
        <v>1733</v>
      </c>
      <c r="H125" s="6" t="s">
        <v>8928</v>
      </c>
      <c r="I125" s="6" t="s">
        <v>13749</v>
      </c>
      <c r="J125" s="6" t="s">
        <v>13749</v>
      </c>
      <c r="P125" s="9"/>
      <c r="Q125" s="11"/>
    </row>
    <row r="126" spans="4:17" ht="22.5" x14ac:dyDescent="0.2">
      <c r="D126" s="5" t="s">
        <v>12681</v>
      </c>
      <c r="E126" s="5" t="s">
        <v>2489</v>
      </c>
      <c r="F126" s="5" t="s">
        <v>5875</v>
      </c>
      <c r="G126" s="6" t="s">
        <v>1733</v>
      </c>
      <c r="H126" s="6" t="s">
        <v>8928</v>
      </c>
      <c r="I126" s="6" t="s">
        <v>3776</v>
      </c>
      <c r="J126" s="6" t="s">
        <v>9472</v>
      </c>
      <c r="P126" s="9"/>
      <c r="Q126" s="11"/>
    </row>
    <row r="127" spans="4:17" ht="22.5" x14ac:dyDescent="0.2">
      <c r="D127" s="5" t="s">
        <v>12681</v>
      </c>
      <c r="E127" s="5" t="s">
        <v>2489</v>
      </c>
      <c r="F127" s="5" t="s">
        <v>10844</v>
      </c>
      <c r="G127" s="6" t="s">
        <v>1733</v>
      </c>
      <c r="H127" s="6" t="s">
        <v>8928</v>
      </c>
      <c r="I127" s="6" t="s">
        <v>3776</v>
      </c>
      <c r="J127" s="6" t="s">
        <v>13211</v>
      </c>
      <c r="P127" s="9"/>
      <c r="Q127" s="11"/>
    </row>
    <row r="128" spans="4:17" ht="22.5" x14ac:dyDescent="0.2">
      <c r="D128" s="5" t="s">
        <v>12681</v>
      </c>
      <c r="E128" s="5" t="s">
        <v>2489</v>
      </c>
      <c r="F128" s="5" t="s">
        <v>15942</v>
      </c>
      <c r="G128" s="6" t="s">
        <v>1733</v>
      </c>
      <c r="H128" s="6" t="s">
        <v>8928</v>
      </c>
      <c r="I128" s="6" t="s">
        <v>3776</v>
      </c>
      <c r="J128" s="6" t="s">
        <v>11199</v>
      </c>
      <c r="P128" s="9"/>
      <c r="Q128" s="11"/>
    </row>
    <row r="129" spans="4:17" ht="22.5" x14ac:dyDescent="0.2">
      <c r="D129" s="5" t="s">
        <v>17788</v>
      </c>
      <c r="E129" s="5" t="s">
        <v>7869</v>
      </c>
      <c r="F129" s="5" t="s">
        <v>7869</v>
      </c>
      <c r="G129" s="6" t="s">
        <v>1733</v>
      </c>
      <c r="H129" s="6" t="s">
        <v>8928</v>
      </c>
      <c r="I129" s="6" t="s">
        <v>3776</v>
      </c>
      <c r="J129" s="6" t="s">
        <v>6938</v>
      </c>
      <c r="P129" s="9"/>
      <c r="Q129" s="11"/>
    </row>
    <row r="130" spans="4:17" ht="22.5" x14ac:dyDescent="0.2">
      <c r="D130" s="5" t="s">
        <v>17788</v>
      </c>
      <c r="E130" s="5" t="s">
        <v>7869</v>
      </c>
      <c r="F130" s="5" t="s">
        <v>3672</v>
      </c>
      <c r="G130" s="6" t="s">
        <v>1733</v>
      </c>
      <c r="H130" s="6" t="s">
        <v>8928</v>
      </c>
      <c r="I130" s="6" t="s">
        <v>3776</v>
      </c>
      <c r="J130" s="6" t="s">
        <v>18500</v>
      </c>
      <c r="P130" s="9"/>
      <c r="Q130" s="11"/>
    </row>
    <row r="131" spans="4:17" ht="22.5" x14ac:dyDescent="0.2">
      <c r="D131" s="5" t="s">
        <v>17788</v>
      </c>
      <c r="E131" s="5" t="s">
        <v>7869</v>
      </c>
      <c r="F131" s="5" t="s">
        <v>2714</v>
      </c>
      <c r="G131" s="6" t="s">
        <v>1733</v>
      </c>
      <c r="H131" s="6" t="s">
        <v>8928</v>
      </c>
      <c r="I131" s="6" t="s">
        <v>3776</v>
      </c>
      <c r="J131" s="6" t="s">
        <v>3776</v>
      </c>
      <c r="P131" s="9"/>
      <c r="Q131" s="11"/>
    </row>
    <row r="132" spans="4:17" x14ac:dyDescent="0.2">
      <c r="D132" s="5" t="s">
        <v>17788</v>
      </c>
      <c r="E132" s="5" t="s">
        <v>639</v>
      </c>
      <c r="F132" s="5" t="s">
        <v>12313</v>
      </c>
      <c r="G132" s="6" t="s">
        <v>1733</v>
      </c>
      <c r="H132" s="6" t="s">
        <v>8928</v>
      </c>
      <c r="I132" s="6" t="s">
        <v>14310</v>
      </c>
      <c r="J132" s="6" t="s">
        <v>14816</v>
      </c>
      <c r="P132" s="9"/>
      <c r="Q132" s="11"/>
    </row>
    <row r="133" spans="4:17" x14ac:dyDescent="0.2">
      <c r="D133" s="5" t="s">
        <v>17788</v>
      </c>
      <c r="E133" s="5" t="s">
        <v>639</v>
      </c>
      <c r="F133" s="5" t="s">
        <v>4020</v>
      </c>
      <c r="G133" s="6" t="s">
        <v>1733</v>
      </c>
      <c r="H133" s="6" t="s">
        <v>8928</v>
      </c>
      <c r="I133" s="6" t="s">
        <v>14310</v>
      </c>
      <c r="J133" s="6" t="s">
        <v>14310</v>
      </c>
      <c r="P133" s="9"/>
      <c r="Q133" s="11"/>
    </row>
    <row r="134" spans="4:17" ht="22.5" x14ac:dyDescent="0.2">
      <c r="D134" s="5" t="s">
        <v>17788</v>
      </c>
      <c r="E134" s="5" t="s">
        <v>10871</v>
      </c>
      <c r="F134" s="5" t="s">
        <v>18328</v>
      </c>
      <c r="G134" s="6" t="s">
        <v>1733</v>
      </c>
      <c r="H134" s="6" t="s">
        <v>8928</v>
      </c>
      <c r="I134" s="6" t="s">
        <v>2956</v>
      </c>
      <c r="J134" s="6" t="s">
        <v>2956</v>
      </c>
      <c r="P134" s="9"/>
      <c r="Q134" s="11"/>
    </row>
    <row r="135" spans="4:17" x14ac:dyDescent="0.2">
      <c r="D135" s="5" t="s">
        <v>17788</v>
      </c>
      <c r="E135" s="5" t="s">
        <v>10871</v>
      </c>
      <c r="F135" s="5" t="s">
        <v>17931</v>
      </c>
      <c r="G135" s="6" t="s">
        <v>1733</v>
      </c>
      <c r="H135" s="6" t="s">
        <v>8928</v>
      </c>
      <c r="I135" s="6" t="s">
        <v>9181</v>
      </c>
      <c r="J135" s="6" t="s">
        <v>7825</v>
      </c>
      <c r="P135" s="9"/>
      <c r="Q135" s="11"/>
    </row>
    <row r="136" spans="4:17" x14ac:dyDescent="0.2">
      <c r="D136" s="5" t="s">
        <v>16779</v>
      </c>
      <c r="E136" s="5" t="s">
        <v>9777</v>
      </c>
      <c r="F136" s="5" t="s">
        <v>9777</v>
      </c>
      <c r="G136" s="6" t="s">
        <v>1733</v>
      </c>
      <c r="H136" s="6" t="s">
        <v>8928</v>
      </c>
      <c r="I136" s="6" t="s">
        <v>9181</v>
      </c>
      <c r="J136" s="6" t="s">
        <v>12102</v>
      </c>
      <c r="P136" s="9"/>
      <c r="Q136" s="11"/>
    </row>
    <row r="137" spans="4:17" x14ac:dyDescent="0.2">
      <c r="D137" s="5" t="s">
        <v>16779</v>
      </c>
      <c r="E137" s="5" t="s">
        <v>9777</v>
      </c>
      <c r="F137" s="5" t="s">
        <v>17242</v>
      </c>
      <c r="G137" s="6" t="s">
        <v>1733</v>
      </c>
      <c r="H137" s="6" t="s">
        <v>8928</v>
      </c>
      <c r="I137" s="6" t="s">
        <v>9181</v>
      </c>
      <c r="J137" s="6" t="s">
        <v>9181</v>
      </c>
      <c r="P137" s="9"/>
      <c r="Q137" s="11"/>
    </row>
    <row r="138" spans="4:17" ht="22.5" x14ac:dyDescent="0.2">
      <c r="D138" s="5" t="s">
        <v>16779</v>
      </c>
      <c r="E138" s="5" t="s">
        <v>9777</v>
      </c>
      <c r="F138" s="5" t="s">
        <v>13435</v>
      </c>
      <c r="G138" s="6" t="s">
        <v>8208</v>
      </c>
      <c r="H138" s="6" t="s">
        <v>18429</v>
      </c>
      <c r="I138" s="6" t="s">
        <v>19044</v>
      </c>
      <c r="J138" s="6" t="s">
        <v>19044</v>
      </c>
      <c r="P138" s="9"/>
      <c r="Q138" s="11"/>
    </row>
    <row r="139" spans="4:17" ht="22.5" x14ac:dyDescent="0.2">
      <c r="D139" s="5" t="s">
        <v>16779</v>
      </c>
      <c r="E139" s="5" t="s">
        <v>9777</v>
      </c>
      <c r="F139" s="5" t="s">
        <v>8968</v>
      </c>
      <c r="G139" s="6" t="s">
        <v>8208</v>
      </c>
      <c r="H139" s="6" t="s">
        <v>18429</v>
      </c>
      <c r="I139" s="6" t="s">
        <v>19044</v>
      </c>
      <c r="J139" s="6" t="s">
        <v>490</v>
      </c>
      <c r="P139" s="9"/>
      <c r="Q139" s="11"/>
    </row>
    <row r="140" spans="4:17" ht="22.5" x14ac:dyDescent="0.2">
      <c r="D140" s="5" t="s">
        <v>16779</v>
      </c>
      <c r="E140" s="5" t="s">
        <v>9777</v>
      </c>
      <c r="F140" s="5" t="s">
        <v>11453</v>
      </c>
      <c r="G140" s="6" t="s">
        <v>8208</v>
      </c>
      <c r="H140" s="6" t="s">
        <v>18429</v>
      </c>
      <c r="I140" s="6" t="s">
        <v>19044</v>
      </c>
      <c r="J140" s="6" t="s">
        <v>12838</v>
      </c>
      <c r="P140" s="9"/>
      <c r="Q140" s="11"/>
    </row>
    <row r="141" spans="4:17" ht="22.5" x14ac:dyDescent="0.2">
      <c r="D141" s="5" t="s">
        <v>16779</v>
      </c>
      <c r="E141" s="5" t="s">
        <v>9777</v>
      </c>
      <c r="F141" s="5" t="s">
        <v>18248</v>
      </c>
      <c r="G141" s="6" t="s">
        <v>8208</v>
      </c>
      <c r="H141" s="6" t="s">
        <v>18429</v>
      </c>
      <c r="I141" s="6" t="s">
        <v>6067</v>
      </c>
      <c r="J141" s="6" t="s">
        <v>17733</v>
      </c>
      <c r="P141" s="9"/>
      <c r="Q141" s="11"/>
    </row>
    <row r="142" spans="4:17" ht="22.5" x14ac:dyDescent="0.2">
      <c r="D142" s="5" t="s">
        <v>16779</v>
      </c>
      <c r="E142" s="5" t="s">
        <v>16801</v>
      </c>
      <c r="F142" s="5" t="s">
        <v>3709</v>
      </c>
      <c r="G142" s="6" t="s">
        <v>8208</v>
      </c>
      <c r="H142" s="6" t="s">
        <v>18429</v>
      </c>
      <c r="I142" s="6" t="s">
        <v>6067</v>
      </c>
      <c r="J142" s="6" t="s">
        <v>6067</v>
      </c>
      <c r="P142" s="9"/>
      <c r="Q142" s="11"/>
    </row>
    <row r="143" spans="4:17" ht="22.5" x14ac:dyDescent="0.2">
      <c r="D143" s="5" t="s">
        <v>16779</v>
      </c>
      <c r="E143" s="5" t="s">
        <v>16801</v>
      </c>
      <c r="F143" s="5" t="s">
        <v>18290</v>
      </c>
      <c r="G143" s="6" t="s">
        <v>8208</v>
      </c>
      <c r="H143" s="6" t="s">
        <v>18429</v>
      </c>
      <c r="I143" s="6" t="s">
        <v>6067</v>
      </c>
      <c r="J143" s="6" t="s">
        <v>2959</v>
      </c>
      <c r="P143" s="9"/>
      <c r="Q143" s="11"/>
    </row>
    <row r="144" spans="4:17" ht="22.5" x14ac:dyDescent="0.2">
      <c r="D144" s="5" t="s">
        <v>16779</v>
      </c>
      <c r="E144" s="5" t="s">
        <v>16801</v>
      </c>
      <c r="F144" s="5" t="s">
        <v>3276</v>
      </c>
      <c r="G144" s="6" t="s">
        <v>8208</v>
      </c>
      <c r="H144" s="6" t="s">
        <v>18429</v>
      </c>
      <c r="I144" s="6" t="s">
        <v>18693</v>
      </c>
      <c r="J144" s="6" t="s">
        <v>18693</v>
      </c>
      <c r="P144" s="9"/>
      <c r="Q144" s="11"/>
    </row>
    <row r="145" spans="4:17" ht="22.5" x14ac:dyDescent="0.2">
      <c r="D145" s="5" t="s">
        <v>16779</v>
      </c>
      <c r="E145" s="5" t="s">
        <v>8824</v>
      </c>
      <c r="F145" s="5" t="s">
        <v>8824</v>
      </c>
      <c r="G145" s="6" t="s">
        <v>8208</v>
      </c>
      <c r="H145" s="6" t="s">
        <v>18429</v>
      </c>
      <c r="I145" s="6" t="s">
        <v>18693</v>
      </c>
      <c r="J145" s="6" t="s">
        <v>14589</v>
      </c>
      <c r="P145" s="9"/>
      <c r="Q145" s="11"/>
    </row>
    <row r="146" spans="4:17" ht="22.5" x14ac:dyDescent="0.2">
      <c r="D146" s="5" t="s">
        <v>16779</v>
      </c>
      <c r="E146" s="5" t="s">
        <v>8824</v>
      </c>
      <c r="F146" s="5" t="s">
        <v>7320</v>
      </c>
      <c r="G146" s="6" t="s">
        <v>8208</v>
      </c>
      <c r="H146" s="6" t="s">
        <v>18429</v>
      </c>
      <c r="I146" s="6" t="s">
        <v>1172</v>
      </c>
      <c r="J146" s="6" t="s">
        <v>9614</v>
      </c>
      <c r="P146" s="9"/>
      <c r="Q146" s="11"/>
    </row>
    <row r="147" spans="4:17" ht="22.5" x14ac:dyDescent="0.2">
      <c r="D147" s="5" t="s">
        <v>16779</v>
      </c>
      <c r="E147" s="5" t="s">
        <v>8824</v>
      </c>
      <c r="F147" s="5" t="s">
        <v>15688</v>
      </c>
      <c r="G147" s="6" t="s">
        <v>8208</v>
      </c>
      <c r="H147" s="6" t="s">
        <v>18429</v>
      </c>
      <c r="I147" s="6" t="s">
        <v>1172</v>
      </c>
      <c r="J147" s="6" t="s">
        <v>1172</v>
      </c>
      <c r="P147" s="9"/>
      <c r="Q147" s="11"/>
    </row>
    <row r="148" spans="4:17" ht="22.5" x14ac:dyDescent="0.2">
      <c r="D148" s="5" t="s">
        <v>16779</v>
      </c>
      <c r="E148" s="5" t="s">
        <v>8824</v>
      </c>
      <c r="F148" s="5" t="s">
        <v>4595</v>
      </c>
      <c r="G148" s="6" t="s">
        <v>8208</v>
      </c>
      <c r="H148" s="6" t="s">
        <v>18429</v>
      </c>
      <c r="I148" s="6" t="s">
        <v>1172</v>
      </c>
      <c r="J148" s="6" t="s">
        <v>16627</v>
      </c>
      <c r="P148" s="9"/>
      <c r="Q148" s="11"/>
    </row>
    <row r="149" spans="4:17" x14ac:dyDescent="0.2">
      <c r="D149" s="5" t="s">
        <v>16779</v>
      </c>
      <c r="E149" s="5" t="s">
        <v>8824</v>
      </c>
      <c r="F149" s="5" t="s">
        <v>17940</v>
      </c>
      <c r="G149" s="6" t="s">
        <v>8208</v>
      </c>
      <c r="H149" s="6" t="s">
        <v>2630</v>
      </c>
      <c r="I149" s="6" t="s">
        <v>12301</v>
      </c>
      <c r="J149" s="6" t="s">
        <v>12583</v>
      </c>
      <c r="P149" s="9"/>
      <c r="Q149" s="11"/>
    </row>
    <row r="150" spans="4:17" x14ac:dyDescent="0.2">
      <c r="D150" s="5" t="s">
        <v>3126</v>
      </c>
      <c r="E150" s="5" t="s">
        <v>11263</v>
      </c>
      <c r="F150" s="5" t="s">
        <v>11263</v>
      </c>
      <c r="G150" s="6" t="s">
        <v>8208</v>
      </c>
      <c r="H150" s="6" t="s">
        <v>2630</v>
      </c>
      <c r="I150" s="6" t="s">
        <v>12301</v>
      </c>
      <c r="J150" s="6" t="s">
        <v>12301</v>
      </c>
      <c r="P150" s="9"/>
      <c r="Q150" s="11"/>
    </row>
    <row r="151" spans="4:17" x14ac:dyDescent="0.2">
      <c r="D151" s="5" t="s">
        <v>3126</v>
      </c>
      <c r="E151" s="5" t="s">
        <v>14655</v>
      </c>
      <c r="F151" s="5" t="s">
        <v>4694</v>
      </c>
      <c r="G151" s="6" t="s">
        <v>8208</v>
      </c>
      <c r="H151" s="6" t="s">
        <v>2630</v>
      </c>
      <c r="I151" s="6" t="s">
        <v>12301</v>
      </c>
      <c r="J151" s="6" t="s">
        <v>9108</v>
      </c>
      <c r="P151" s="9"/>
      <c r="Q151" s="11"/>
    </row>
    <row r="152" spans="4:17" x14ac:dyDescent="0.2">
      <c r="D152" s="5" t="s">
        <v>3126</v>
      </c>
      <c r="E152" s="5" t="s">
        <v>14655</v>
      </c>
      <c r="F152" s="5" t="s">
        <v>4709</v>
      </c>
      <c r="G152" s="6" t="s">
        <v>8208</v>
      </c>
      <c r="H152" s="6" t="s">
        <v>2630</v>
      </c>
      <c r="I152" s="6" t="s">
        <v>12301</v>
      </c>
      <c r="J152" s="6" t="s">
        <v>9985</v>
      </c>
      <c r="P152" s="9"/>
      <c r="Q152" s="11"/>
    </row>
    <row r="153" spans="4:17" x14ac:dyDescent="0.2">
      <c r="D153" s="5" t="s">
        <v>3126</v>
      </c>
      <c r="E153" s="5" t="s">
        <v>14655</v>
      </c>
      <c r="F153" s="5" t="s">
        <v>6092</v>
      </c>
      <c r="G153" s="6" t="s">
        <v>8208</v>
      </c>
      <c r="H153" s="6" t="s">
        <v>2630</v>
      </c>
      <c r="I153" s="6" t="s">
        <v>12301</v>
      </c>
      <c r="J153" s="6" t="s">
        <v>6665</v>
      </c>
      <c r="P153" s="9"/>
      <c r="Q153" s="11"/>
    </row>
    <row r="154" spans="4:17" x14ac:dyDescent="0.2">
      <c r="D154" s="5" t="s">
        <v>3126</v>
      </c>
      <c r="E154" s="5" t="s">
        <v>14655</v>
      </c>
      <c r="F154" s="5" t="s">
        <v>6088</v>
      </c>
      <c r="G154" s="6" t="s">
        <v>8208</v>
      </c>
      <c r="H154" s="6" t="s">
        <v>2630</v>
      </c>
      <c r="I154" s="6" t="s">
        <v>12301</v>
      </c>
      <c r="J154" s="6" t="s">
        <v>12561</v>
      </c>
      <c r="P154" s="9"/>
      <c r="Q154" s="11"/>
    </row>
    <row r="155" spans="4:17" x14ac:dyDescent="0.2">
      <c r="D155" s="5" t="s">
        <v>3126</v>
      </c>
      <c r="E155" s="5" t="s">
        <v>14655</v>
      </c>
      <c r="F155" s="5" t="s">
        <v>4839</v>
      </c>
      <c r="G155" s="6" t="s">
        <v>8208</v>
      </c>
      <c r="H155" s="6" t="s">
        <v>2630</v>
      </c>
      <c r="I155" s="6" t="s">
        <v>5919</v>
      </c>
      <c r="J155" s="6" t="s">
        <v>5919</v>
      </c>
      <c r="P155" s="9"/>
      <c r="Q155" s="11"/>
    </row>
    <row r="156" spans="4:17" x14ac:dyDescent="0.2">
      <c r="D156" s="5" t="s">
        <v>3126</v>
      </c>
      <c r="E156" s="5" t="s">
        <v>14655</v>
      </c>
      <c r="F156" s="5" t="s">
        <v>14571</v>
      </c>
      <c r="G156" s="6" t="s">
        <v>8208</v>
      </c>
      <c r="H156" s="6" t="s">
        <v>2630</v>
      </c>
      <c r="I156" s="6" t="s">
        <v>10517</v>
      </c>
      <c r="J156" s="6" t="s">
        <v>5441</v>
      </c>
      <c r="P156" s="9"/>
      <c r="Q156" s="11"/>
    </row>
    <row r="157" spans="4:17" x14ac:dyDescent="0.2">
      <c r="D157" s="5" t="s">
        <v>3126</v>
      </c>
      <c r="E157" s="5" t="s">
        <v>14655</v>
      </c>
      <c r="F157" s="5" t="s">
        <v>11631</v>
      </c>
      <c r="G157" s="6" t="s">
        <v>8208</v>
      </c>
      <c r="H157" s="6" t="s">
        <v>2630</v>
      </c>
      <c r="I157" s="6" t="s">
        <v>10517</v>
      </c>
      <c r="J157" s="6" t="s">
        <v>10517</v>
      </c>
      <c r="P157" s="9"/>
      <c r="Q157" s="11"/>
    </row>
    <row r="158" spans="4:17" x14ac:dyDescent="0.2">
      <c r="G158" s="6" t="s">
        <v>8208</v>
      </c>
      <c r="H158" s="6" t="s">
        <v>2630</v>
      </c>
      <c r="I158" s="6" t="s">
        <v>10517</v>
      </c>
      <c r="J158" s="6" t="s">
        <v>14821</v>
      </c>
      <c r="P158" s="9"/>
      <c r="Q158" s="11"/>
    </row>
    <row r="159" spans="4:17" ht="22.5" x14ac:dyDescent="0.2">
      <c r="G159" s="6" t="s">
        <v>8208</v>
      </c>
      <c r="H159" s="6" t="s">
        <v>5980</v>
      </c>
      <c r="I159" s="6" t="s">
        <v>39</v>
      </c>
      <c r="J159" s="6" t="s">
        <v>39</v>
      </c>
      <c r="P159" s="9"/>
      <c r="Q159" s="11"/>
    </row>
    <row r="160" spans="4:17" ht="22.5" x14ac:dyDescent="0.2">
      <c r="G160" s="6" t="s">
        <v>8208</v>
      </c>
      <c r="H160" s="6" t="s">
        <v>5980</v>
      </c>
      <c r="I160" s="6" t="s">
        <v>39</v>
      </c>
      <c r="J160" s="6" t="s">
        <v>17552</v>
      </c>
      <c r="P160" s="9"/>
      <c r="Q160" s="11"/>
    </row>
    <row r="161" spans="7:17" ht="22.5" x14ac:dyDescent="0.2">
      <c r="G161" s="6" t="s">
        <v>8208</v>
      </c>
      <c r="H161" s="6" t="s">
        <v>5980</v>
      </c>
      <c r="I161" s="6" t="s">
        <v>1852</v>
      </c>
      <c r="J161" s="6" t="s">
        <v>2240</v>
      </c>
      <c r="P161" s="9"/>
      <c r="Q161" s="11"/>
    </row>
    <row r="162" spans="7:17" ht="22.5" x14ac:dyDescent="0.2">
      <c r="G162" s="6" t="s">
        <v>8208</v>
      </c>
      <c r="H162" s="6" t="s">
        <v>5980</v>
      </c>
      <c r="I162" s="6" t="s">
        <v>1852</v>
      </c>
      <c r="J162" s="6" t="s">
        <v>1169</v>
      </c>
      <c r="P162" s="9"/>
      <c r="Q162" s="11"/>
    </row>
    <row r="163" spans="7:17" ht="22.5" x14ac:dyDescent="0.2">
      <c r="G163" s="6" t="s">
        <v>8208</v>
      </c>
      <c r="H163" s="6" t="s">
        <v>5980</v>
      </c>
      <c r="I163" s="6" t="s">
        <v>1852</v>
      </c>
      <c r="J163" s="6" t="s">
        <v>1852</v>
      </c>
      <c r="P163" s="9"/>
      <c r="Q163" s="11"/>
    </row>
    <row r="164" spans="7:17" ht="22.5" x14ac:dyDescent="0.2">
      <c r="G164" s="6" t="s">
        <v>8208</v>
      </c>
      <c r="H164" s="6" t="s">
        <v>5980</v>
      </c>
      <c r="I164" s="6" t="s">
        <v>1852</v>
      </c>
      <c r="J164" s="6" t="s">
        <v>4155</v>
      </c>
      <c r="P164" s="9"/>
      <c r="Q164" s="11"/>
    </row>
    <row r="165" spans="7:17" ht="22.5" x14ac:dyDescent="0.2">
      <c r="G165" s="6" t="s">
        <v>8208</v>
      </c>
      <c r="H165" s="6" t="s">
        <v>5980</v>
      </c>
      <c r="I165" s="6" t="s">
        <v>1852</v>
      </c>
      <c r="J165" s="6" t="s">
        <v>14941</v>
      </c>
      <c r="P165" s="9"/>
      <c r="Q165" s="11"/>
    </row>
    <row r="166" spans="7:17" ht="22.5" x14ac:dyDescent="0.2">
      <c r="G166" s="6" t="s">
        <v>8208</v>
      </c>
      <c r="H166" s="6" t="s">
        <v>5980</v>
      </c>
      <c r="I166" s="6" t="s">
        <v>9842</v>
      </c>
      <c r="J166" s="6" t="s">
        <v>9842</v>
      </c>
      <c r="P166" s="9"/>
      <c r="Q166" s="11"/>
    </row>
    <row r="167" spans="7:17" ht="22.5" x14ac:dyDescent="0.2">
      <c r="G167" s="6" t="s">
        <v>8208</v>
      </c>
      <c r="H167" s="6" t="s">
        <v>5980</v>
      </c>
      <c r="I167" s="6" t="s">
        <v>14149</v>
      </c>
      <c r="J167" s="6" t="s">
        <v>9587</v>
      </c>
      <c r="P167" s="9"/>
      <c r="Q167" s="11"/>
    </row>
    <row r="168" spans="7:17" ht="22.5" x14ac:dyDescent="0.2">
      <c r="G168" s="6" t="s">
        <v>8208</v>
      </c>
      <c r="H168" s="6" t="s">
        <v>5980</v>
      </c>
      <c r="I168" s="6" t="s">
        <v>14149</v>
      </c>
      <c r="J168" s="6" t="s">
        <v>14757</v>
      </c>
      <c r="P168" s="9"/>
      <c r="Q168" s="11"/>
    </row>
    <row r="169" spans="7:17" ht="22.5" x14ac:dyDescent="0.2">
      <c r="G169" s="6" t="s">
        <v>8208</v>
      </c>
      <c r="H169" s="6" t="s">
        <v>5980</v>
      </c>
      <c r="I169" s="6" t="s">
        <v>14149</v>
      </c>
      <c r="J169" s="6" t="s">
        <v>7450</v>
      </c>
      <c r="P169" s="9"/>
      <c r="Q169" s="11"/>
    </row>
    <row r="170" spans="7:17" ht="22.5" x14ac:dyDescent="0.2">
      <c r="G170" s="6" t="s">
        <v>8208</v>
      </c>
      <c r="H170" s="6" t="s">
        <v>5980</v>
      </c>
      <c r="I170" s="6" t="s">
        <v>14149</v>
      </c>
      <c r="J170" s="6" t="s">
        <v>14149</v>
      </c>
      <c r="P170" s="9"/>
      <c r="Q170" s="11"/>
    </row>
    <row r="171" spans="7:17" x14ac:dyDescent="0.2">
      <c r="G171" s="6" t="s">
        <v>12681</v>
      </c>
      <c r="H171" s="6" t="s">
        <v>2489</v>
      </c>
      <c r="I171" s="6" t="s">
        <v>14817</v>
      </c>
      <c r="J171" s="6" t="s">
        <v>14817</v>
      </c>
      <c r="P171" s="9"/>
      <c r="Q171" s="11"/>
    </row>
    <row r="172" spans="7:17" x14ac:dyDescent="0.2">
      <c r="G172" s="6" t="s">
        <v>12681</v>
      </c>
      <c r="H172" s="6" t="s">
        <v>2489</v>
      </c>
      <c r="I172" s="6" t="s">
        <v>14817</v>
      </c>
      <c r="J172" s="6" t="s">
        <v>6162</v>
      </c>
      <c r="P172" s="9"/>
      <c r="Q172" s="11"/>
    </row>
    <row r="173" spans="7:17" x14ac:dyDescent="0.2">
      <c r="G173" s="6" t="s">
        <v>12681</v>
      </c>
      <c r="H173" s="6" t="s">
        <v>2489</v>
      </c>
      <c r="I173" s="6" t="s">
        <v>14817</v>
      </c>
      <c r="J173" s="6" t="s">
        <v>5361</v>
      </c>
      <c r="P173" s="9"/>
      <c r="Q173" s="11"/>
    </row>
    <row r="174" spans="7:17" x14ac:dyDescent="0.2">
      <c r="G174" s="6" t="s">
        <v>12681</v>
      </c>
      <c r="H174" s="6" t="s">
        <v>2489</v>
      </c>
      <c r="I174" s="6" t="s">
        <v>8872</v>
      </c>
      <c r="J174" s="6" t="s">
        <v>8872</v>
      </c>
      <c r="P174" s="9"/>
      <c r="Q174" s="11"/>
    </row>
    <row r="175" spans="7:17" x14ac:dyDescent="0.2">
      <c r="G175" s="6" t="s">
        <v>12681</v>
      </c>
      <c r="H175" s="6" t="s">
        <v>2489</v>
      </c>
      <c r="I175" s="6" t="s">
        <v>8872</v>
      </c>
      <c r="J175" s="6" t="s">
        <v>9422</v>
      </c>
      <c r="P175" s="9"/>
      <c r="Q175" s="11"/>
    </row>
    <row r="176" spans="7:17" x14ac:dyDescent="0.2">
      <c r="G176" s="6" t="s">
        <v>12681</v>
      </c>
      <c r="H176" s="6" t="s">
        <v>2489</v>
      </c>
      <c r="I176" s="6" t="s">
        <v>8872</v>
      </c>
      <c r="J176" s="6" t="s">
        <v>9698</v>
      </c>
      <c r="P176" s="9"/>
      <c r="Q176" s="11"/>
    </row>
    <row r="177" spans="7:17" x14ac:dyDescent="0.2">
      <c r="G177" s="6" t="s">
        <v>12681</v>
      </c>
      <c r="H177" s="6" t="s">
        <v>2489</v>
      </c>
      <c r="I177" s="6" t="s">
        <v>3711</v>
      </c>
      <c r="J177" s="6" t="s">
        <v>3711</v>
      </c>
      <c r="P177" s="9"/>
      <c r="Q177" s="11"/>
    </row>
    <row r="178" spans="7:17" x14ac:dyDescent="0.2">
      <c r="G178" s="6" t="s">
        <v>12681</v>
      </c>
      <c r="H178" s="6" t="s">
        <v>2489</v>
      </c>
      <c r="I178" s="6" t="s">
        <v>3711</v>
      </c>
      <c r="J178" s="6" t="s">
        <v>4469</v>
      </c>
      <c r="P178" s="9"/>
      <c r="Q178" s="11"/>
    </row>
    <row r="179" spans="7:17" x14ac:dyDescent="0.2">
      <c r="G179" s="6" t="s">
        <v>12681</v>
      </c>
      <c r="H179" s="6" t="s">
        <v>2489</v>
      </c>
      <c r="I179" s="6" t="s">
        <v>5875</v>
      </c>
      <c r="J179" s="6" t="s">
        <v>5875</v>
      </c>
      <c r="P179" s="9"/>
      <c r="Q179" s="11"/>
    </row>
    <row r="180" spans="7:17" x14ac:dyDescent="0.2">
      <c r="G180" s="6" t="s">
        <v>12681</v>
      </c>
      <c r="H180" s="6" t="s">
        <v>2489</v>
      </c>
      <c r="I180" s="6" t="s">
        <v>5875</v>
      </c>
      <c r="J180" s="6" t="s">
        <v>11414</v>
      </c>
      <c r="P180" s="9"/>
      <c r="Q180" s="11"/>
    </row>
    <row r="181" spans="7:17" x14ac:dyDescent="0.2">
      <c r="G181" s="6" t="s">
        <v>12681</v>
      </c>
      <c r="H181" s="6" t="s">
        <v>2489</v>
      </c>
      <c r="I181" s="6" t="s">
        <v>15942</v>
      </c>
      <c r="J181" s="6" t="s">
        <v>15942</v>
      </c>
      <c r="P181" s="9"/>
      <c r="Q181" s="11"/>
    </row>
    <row r="182" spans="7:17" x14ac:dyDescent="0.2">
      <c r="G182" s="6" t="s">
        <v>12681</v>
      </c>
      <c r="H182" s="6" t="s">
        <v>2489</v>
      </c>
      <c r="I182" s="6" t="s">
        <v>10844</v>
      </c>
      <c r="J182" s="6" t="s">
        <v>10844</v>
      </c>
      <c r="P182" s="9"/>
      <c r="Q182" s="11"/>
    </row>
    <row r="183" spans="7:17" x14ac:dyDescent="0.2">
      <c r="G183" s="6" t="s">
        <v>12681</v>
      </c>
      <c r="H183" s="6" t="s">
        <v>2489</v>
      </c>
      <c r="I183" s="6" t="s">
        <v>10844</v>
      </c>
      <c r="J183" s="6" t="s">
        <v>2330</v>
      </c>
      <c r="P183" s="9"/>
      <c r="Q183" s="11"/>
    </row>
    <row r="184" spans="7:17" x14ac:dyDescent="0.2">
      <c r="G184" s="6" t="s">
        <v>12681</v>
      </c>
      <c r="H184" s="6" t="s">
        <v>3483</v>
      </c>
      <c r="I184" s="6" t="s">
        <v>14793</v>
      </c>
      <c r="J184" s="6" t="s">
        <v>16381</v>
      </c>
      <c r="P184" s="9"/>
      <c r="Q184" s="11"/>
    </row>
    <row r="185" spans="7:17" x14ac:dyDescent="0.2">
      <c r="G185" s="6" t="s">
        <v>12681</v>
      </c>
      <c r="H185" s="6" t="s">
        <v>3483</v>
      </c>
      <c r="I185" s="6" t="s">
        <v>14793</v>
      </c>
      <c r="J185" s="6" t="s">
        <v>14793</v>
      </c>
      <c r="P185" s="9"/>
      <c r="Q185" s="11"/>
    </row>
    <row r="186" spans="7:17" x14ac:dyDescent="0.2">
      <c r="G186" s="6" t="s">
        <v>12681</v>
      </c>
      <c r="H186" s="6" t="s">
        <v>3483</v>
      </c>
      <c r="I186" s="6" t="s">
        <v>14793</v>
      </c>
      <c r="J186" s="6" t="s">
        <v>10792</v>
      </c>
      <c r="P186" s="9"/>
      <c r="Q186" s="11"/>
    </row>
    <row r="187" spans="7:17" x14ac:dyDescent="0.2">
      <c r="G187" s="6" t="s">
        <v>12681</v>
      </c>
      <c r="H187" s="6" t="s">
        <v>3483</v>
      </c>
      <c r="I187" s="6" t="s">
        <v>14350</v>
      </c>
      <c r="J187" s="6" t="s">
        <v>9711</v>
      </c>
    </row>
    <row r="188" spans="7:17" x14ac:dyDescent="0.2">
      <c r="G188" s="6" t="s">
        <v>12681</v>
      </c>
      <c r="H188" s="6" t="s">
        <v>3483</v>
      </c>
      <c r="I188" s="6" t="s">
        <v>14350</v>
      </c>
      <c r="J188" s="6" t="s">
        <v>14350</v>
      </c>
    </row>
    <row r="189" spans="7:17" x14ac:dyDescent="0.2">
      <c r="G189" s="6" t="s">
        <v>12681</v>
      </c>
      <c r="H189" s="6" t="s">
        <v>3483</v>
      </c>
      <c r="I189" s="6" t="s">
        <v>14350</v>
      </c>
      <c r="J189" s="6" t="s">
        <v>9157</v>
      </c>
    </row>
    <row r="190" spans="7:17" x14ac:dyDescent="0.2">
      <c r="G190" s="6" t="s">
        <v>12681</v>
      </c>
      <c r="H190" s="6" t="s">
        <v>3483</v>
      </c>
      <c r="I190" s="6" t="s">
        <v>10462</v>
      </c>
      <c r="J190" s="6" t="s">
        <v>11225</v>
      </c>
    </row>
    <row r="191" spans="7:17" x14ac:dyDescent="0.2">
      <c r="G191" s="6" t="s">
        <v>12681</v>
      </c>
      <c r="H191" s="6" t="s">
        <v>3483</v>
      </c>
      <c r="I191" s="6" t="s">
        <v>10462</v>
      </c>
      <c r="J191" s="6" t="s">
        <v>10462</v>
      </c>
    </row>
    <row r="192" spans="7:17" ht="22.5" x14ac:dyDescent="0.2">
      <c r="G192" s="6" t="s">
        <v>12681</v>
      </c>
      <c r="H192" s="6" t="s">
        <v>3483</v>
      </c>
      <c r="I192" s="6" t="s">
        <v>18520</v>
      </c>
      <c r="J192" s="6" t="s">
        <v>2137</v>
      </c>
    </row>
    <row r="193" spans="7:10" ht="22.5" x14ac:dyDescent="0.2">
      <c r="G193" s="6" t="s">
        <v>12681</v>
      </c>
      <c r="H193" s="6" t="s">
        <v>3483</v>
      </c>
      <c r="I193" s="6" t="s">
        <v>18520</v>
      </c>
      <c r="J193" s="6" t="s">
        <v>18520</v>
      </c>
    </row>
    <row r="194" spans="7:10" ht="22.5" x14ac:dyDescent="0.2">
      <c r="G194" s="6" t="s">
        <v>12681</v>
      </c>
      <c r="H194" s="6" t="s">
        <v>3483</v>
      </c>
      <c r="I194" s="6" t="s">
        <v>18520</v>
      </c>
      <c r="J194" s="6" t="s">
        <v>7758</v>
      </c>
    </row>
    <row r="195" spans="7:10" ht="22.5" x14ac:dyDescent="0.2">
      <c r="G195" s="6" t="s">
        <v>12681</v>
      </c>
      <c r="H195" s="6" t="s">
        <v>3483</v>
      </c>
      <c r="I195" s="6" t="s">
        <v>15394</v>
      </c>
      <c r="J195" s="6" t="s">
        <v>3755</v>
      </c>
    </row>
    <row r="196" spans="7:10" ht="22.5" x14ac:dyDescent="0.2">
      <c r="G196" s="6" t="s">
        <v>12681</v>
      </c>
      <c r="H196" s="6" t="s">
        <v>3483</v>
      </c>
      <c r="I196" s="6" t="s">
        <v>15394</v>
      </c>
      <c r="J196" s="6" t="s">
        <v>4469</v>
      </c>
    </row>
    <row r="197" spans="7:10" ht="22.5" x14ac:dyDescent="0.2">
      <c r="G197" s="6" t="s">
        <v>12681</v>
      </c>
      <c r="H197" s="6" t="s">
        <v>3483</v>
      </c>
      <c r="I197" s="6" t="s">
        <v>15394</v>
      </c>
      <c r="J197" s="6" t="s">
        <v>14082</v>
      </c>
    </row>
    <row r="198" spans="7:10" ht="22.5" x14ac:dyDescent="0.2">
      <c r="G198" s="6" t="s">
        <v>12681</v>
      </c>
      <c r="H198" s="6" t="s">
        <v>3483</v>
      </c>
      <c r="I198" s="6" t="s">
        <v>15394</v>
      </c>
      <c r="J198" s="6" t="s">
        <v>4790</v>
      </c>
    </row>
    <row r="199" spans="7:10" ht="22.5" x14ac:dyDescent="0.2">
      <c r="G199" s="6" t="s">
        <v>12681</v>
      </c>
      <c r="H199" s="6" t="s">
        <v>3483</v>
      </c>
      <c r="I199" s="6" t="s">
        <v>15394</v>
      </c>
      <c r="J199" s="6" t="s">
        <v>9335</v>
      </c>
    </row>
    <row r="200" spans="7:10" ht="22.5" x14ac:dyDescent="0.2">
      <c r="G200" s="6" t="s">
        <v>12681</v>
      </c>
      <c r="H200" s="6" t="s">
        <v>3483</v>
      </c>
      <c r="I200" s="6" t="s">
        <v>15394</v>
      </c>
      <c r="J200" s="6" t="s">
        <v>2904</v>
      </c>
    </row>
    <row r="201" spans="7:10" ht="22.5" x14ac:dyDescent="0.2">
      <c r="G201" s="6" t="s">
        <v>12681</v>
      </c>
      <c r="H201" s="6" t="s">
        <v>3483</v>
      </c>
      <c r="I201" s="6" t="s">
        <v>15394</v>
      </c>
      <c r="J201" s="6" t="s">
        <v>12457</v>
      </c>
    </row>
    <row r="202" spans="7:10" ht="22.5" x14ac:dyDescent="0.2">
      <c r="G202" s="6" t="s">
        <v>12681</v>
      </c>
      <c r="H202" s="6" t="s">
        <v>3483</v>
      </c>
      <c r="I202" s="6" t="s">
        <v>15394</v>
      </c>
      <c r="J202" s="6" t="s">
        <v>18892</v>
      </c>
    </row>
    <row r="203" spans="7:10" ht="22.5" x14ac:dyDescent="0.2">
      <c r="G203" s="6" t="s">
        <v>12681</v>
      </c>
      <c r="H203" s="6" t="s">
        <v>3483</v>
      </c>
      <c r="I203" s="6" t="s">
        <v>15394</v>
      </c>
      <c r="J203" s="6" t="s">
        <v>10740</v>
      </c>
    </row>
    <row r="204" spans="7:10" ht="22.5" x14ac:dyDescent="0.2">
      <c r="G204" s="6" t="s">
        <v>12681</v>
      </c>
      <c r="H204" s="6" t="s">
        <v>3483</v>
      </c>
      <c r="I204" s="6" t="s">
        <v>15394</v>
      </c>
      <c r="J204" s="6" t="s">
        <v>15778</v>
      </c>
    </row>
    <row r="205" spans="7:10" ht="22.5" x14ac:dyDescent="0.2">
      <c r="G205" s="6" t="s">
        <v>12681</v>
      </c>
      <c r="H205" s="6" t="s">
        <v>3483</v>
      </c>
      <c r="I205" s="6" t="s">
        <v>15394</v>
      </c>
      <c r="J205" s="6" t="s">
        <v>15394</v>
      </c>
    </row>
    <row r="206" spans="7:10" x14ac:dyDescent="0.2">
      <c r="G206" s="6" t="s">
        <v>12681</v>
      </c>
      <c r="H206" s="6" t="s">
        <v>3483</v>
      </c>
      <c r="I206" s="6" t="s">
        <v>14022</v>
      </c>
      <c r="J206" s="6" t="s">
        <v>12549</v>
      </c>
    </row>
    <row r="207" spans="7:10" x14ac:dyDescent="0.2">
      <c r="G207" s="6" t="s">
        <v>12681</v>
      </c>
      <c r="H207" s="6" t="s">
        <v>3483</v>
      </c>
      <c r="I207" s="6" t="s">
        <v>14022</v>
      </c>
      <c r="J207" s="6" t="s">
        <v>14022</v>
      </c>
    </row>
    <row r="208" spans="7:10" x14ac:dyDescent="0.2">
      <c r="G208" s="6" t="s">
        <v>6051</v>
      </c>
      <c r="H208" s="6" t="s">
        <v>5700</v>
      </c>
      <c r="I208" s="6" t="s">
        <v>14457</v>
      </c>
      <c r="J208" s="6" t="s">
        <v>9391</v>
      </c>
    </row>
    <row r="209" spans="7:10" x14ac:dyDescent="0.2">
      <c r="G209" s="6" t="s">
        <v>6051</v>
      </c>
      <c r="H209" s="6" t="s">
        <v>5700</v>
      </c>
      <c r="I209" s="6" t="s">
        <v>14457</v>
      </c>
      <c r="J209" s="6" t="s">
        <v>14457</v>
      </c>
    </row>
    <row r="210" spans="7:10" x14ac:dyDescent="0.2">
      <c r="G210" s="6" t="s">
        <v>6051</v>
      </c>
      <c r="H210" s="6" t="s">
        <v>5700</v>
      </c>
      <c r="I210" s="6" t="s">
        <v>7425</v>
      </c>
      <c r="J210" s="6" t="s">
        <v>16101</v>
      </c>
    </row>
    <row r="211" spans="7:10" x14ac:dyDescent="0.2">
      <c r="G211" s="6" t="s">
        <v>6051</v>
      </c>
      <c r="H211" s="6" t="s">
        <v>5700</v>
      </c>
      <c r="I211" s="6" t="s">
        <v>7425</v>
      </c>
      <c r="J211" s="6" t="s">
        <v>7425</v>
      </c>
    </row>
    <row r="212" spans="7:10" x14ac:dyDescent="0.2">
      <c r="G212" s="6" t="s">
        <v>6051</v>
      </c>
      <c r="H212" s="6" t="s">
        <v>5700</v>
      </c>
      <c r="I212" s="6" t="s">
        <v>12303</v>
      </c>
      <c r="J212" s="6" t="s">
        <v>17354</v>
      </c>
    </row>
    <row r="213" spans="7:10" x14ac:dyDescent="0.2">
      <c r="G213" s="6" t="s">
        <v>6051</v>
      </c>
      <c r="H213" s="6" t="s">
        <v>5700</v>
      </c>
      <c r="I213" s="6" t="s">
        <v>12303</v>
      </c>
      <c r="J213" s="6" t="s">
        <v>12303</v>
      </c>
    </row>
    <row r="214" spans="7:10" x14ac:dyDescent="0.2">
      <c r="G214" s="6" t="s">
        <v>6051</v>
      </c>
      <c r="H214" s="6" t="s">
        <v>5700</v>
      </c>
      <c r="I214" s="6" t="s">
        <v>5744</v>
      </c>
      <c r="J214" s="6" t="s">
        <v>7667</v>
      </c>
    </row>
    <row r="215" spans="7:10" x14ac:dyDescent="0.2">
      <c r="G215" s="6" t="s">
        <v>6051</v>
      </c>
      <c r="H215" s="6" t="s">
        <v>5700</v>
      </c>
      <c r="I215" s="6" t="s">
        <v>5744</v>
      </c>
      <c r="J215" s="6" t="s">
        <v>17991</v>
      </c>
    </row>
    <row r="216" spans="7:10" x14ac:dyDescent="0.2">
      <c r="G216" s="6" t="s">
        <v>6051</v>
      </c>
      <c r="H216" s="6" t="s">
        <v>5700</v>
      </c>
      <c r="I216" s="6" t="s">
        <v>5744</v>
      </c>
      <c r="J216" s="6" t="s">
        <v>14483</v>
      </c>
    </row>
    <row r="217" spans="7:10" x14ac:dyDescent="0.2">
      <c r="G217" s="6" t="s">
        <v>6051</v>
      </c>
      <c r="H217" s="6" t="s">
        <v>5700</v>
      </c>
      <c r="I217" s="6" t="s">
        <v>5744</v>
      </c>
      <c r="J217" s="6" t="s">
        <v>10454</v>
      </c>
    </row>
    <row r="218" spans="7:10" x14ac:dyDescent="0.2">
      <c r="G218" s="6" t="s">
        <v>6051</v>
      </c>
      <c r="H218" s="6" t="s">
        <v>5700</v>
      </c>
      <c r="I218" s="6" t="s">
        <v>5744</v>
      </c>
      <c r="J218" s="6" t="s">
        <v>890</v>
      </c>
    </row>
    <row r="219" spans="7:10" x14ac:dyDescent="0.2">
      <c r="G219" s="6" t="s">
        <v>6051</v>
      </c>
      <c r="H219" s="6" t="s">
        <v>5700</v>
      </c>
      <c r="I219" s="6" t="s">
        <v>5744</v>
      </c>
      <c r="J219" s="6" t="s">
        <v>5744</v>
      </c>
    </row>
    <row r="220" spans="7:10" x14ac:dyDescent="0.2">
      <c r="G220" s="6" t="s">
        <v>6051</v>
      </c>
      <c r="H220" s="6" t="s">
        <v>5700</v>
      </c>
      <c r="I220" s="6" t="s">
        <v>5744</v>
      </c>
      <c r="J220" s="6" t="s">
        <v>9253</v>
      </c>
    </row>
    <row r="221" spans="7:10" x14ac:dyDescent="0.2">
      <c r="G221" s="6" t="s">
        <v>6051</v>
      </c>
      <c r="H221" s="6" t="s">
        <v>5700</v>
      </c>
      <c r="I221" s="6" t="s">
        <v>13282</v>
      </c>
      <c r="J221" s="6" t="s">
        <v>13282</v>
      </c>
    </row>
    <row r="222" spans="7:10" x14ac:dyDescent="0.2">
      <c r="G222" s="6" t="s">
        <v>6051</v>
      </c>
      <c r="H222" s="6" t="s">
        <v>2733</v>
      </c>
      <c r="I222" s="6" t="s">
        <v>7204</v>
      </c>
      <c r="J222" s="6" t="s">
        <v>7204</v>
      </c>
    </row>
    <row r="223" spans="7:10" x14ac:dyDescent="0.2">
      <c r="G223" s="6" t="s">
        <v>6051</v>
      </c>
      <c r="H223" s="6" t="s">
        <v>2733</v>
      </c>
      <c r="I223" s="6" t="s">
        <v>10522</v>
      </c>
      <c r="J223" s="6" t="s">
        <v>10522</v>
      </c>
    </row>
    <row r="224" spans="7:10" x14ac:dyDescent="0.2">
      <c r="G224" s="6" t="s">
        <v>6051</v>
      </c>
      <c r="H224" s="6" t="s">
        <v>2733</v>
      </c>
      <c r="I224" s="6" t="s">
        <v>15667</v>
      </c>
      <c r="J224" s="6" t="s">
        <v>11368</v>
      </c>
    </row>
    <row r="225" spans="7:10" x14ac:dyDescent="0.2">
      <c r="G225" s="6" t="s">
        <v>6051</v>
      </c>
      <c r="H225" s="6" t="s">
        <v>2733</v>
      </c>
      <c r="I225" s="6" t="s">
        <v>15667</v>
      </c>
      <c r="J225" s="6" t="s">
        <v>15667</v>
      </c>
    </row>
    <row r="226" spans="7:10" x14ac:dyDescent="0.2">
      <c r="G226" s="6" t="s">
        <v>6051</v>
      </c>
      <c r="H226" s="6" t="s">
        <v>2733</v>
      </c>
      <c r="I226" s="6" t="s">
        <v>10211</v>
      </c>
      <c r="J226" s="6" t="s">
        <v>10211</v>
      </c>
    </row>
    <row r="227" spans="7:10" x14ac:dyDescent="0.2">
      <c r="G227" s="6" t="s">
        <v>6051</v>
      </c>
      <c r="H227" s="6" t="s">
        <v>2733</v>
      </c>
      <c r="I227" s="6" t="s">
        <v>10211</v>
      </c>
      <c r="J227" s="6" t="s">
        <v>674</v>
      </c>
    </row>
    <row r="228" spans="7:10" x14ac:dyDescent="0.2">
      <c r="G228" s="6" t="s">
        <v>6051</v>
      </c>
      <c r="H228" s="6" t="s">
        <v>2733</v>
      </c>
      <c r="I228" s="6" t="s">
        <v>5628</v>
      </c>
      <c r="J228" s="6" t="s">
        <v>5628</v>
      </c>
    </row>
    <row r="229" spans="7:10" x14ac:dyDescent="0.2">
      <c r="G229" s="6" t="s">
        <v>6051</v>
      </c>
      <c r="H229" s="6" t="s">
        <v>2733</v>
      </c>
      <c r="I229" s="6" t="s">
        <v>5628</v>
      </c>
      <c r="J229" s="6" t="s">
        <v>8552</v>
      </c>
    </row>
    <row r="230" spans="7:10" x14ac:dyDescent="0.2">
      <c r="G230" s="6" t="s">
        <v>6051</v>
      </c>
      <c r="H230" s="6" t="s">
        <v>2733</v>
      </c>
      <c r="I230" s="6" t="s">
        <v>11158</v>
      </c>
      <c r="J230" s="6" t="s">
        <v>5700</v>
      </c>
    </row>
    <row r="231" spans="7:10" x14ac:dyDescent="0.2">
      <c r="G231" s="6" t="s">
        <v>6051</v>
      </c>
      <c r="H231" s="6" t="s">
        <v>2733</v>
      </c>
      <c r="I231" s="6" t="s">
        <v>11158</v>
      </c>
      <c r="J231" s="6" t="s">
        <v>11158</v>
      </c>
    </row>
    <row r="232" spans="7:10" x14ac:dyDescent="0.2">
      <c r="G232" s="6" t="s">
        <v>6051</v>
      </c>
      <c r="H232" s="6" t="s">
        <v>2733</v>
      </c>
      <c r="I232" s="6" t="s">
        <v>4354</v>
      </c>
      <c r="J232" s="6" t="s">
        <v>4354</v>
      </c>
    </row>
    <row r="233" spans="7:10" x14ac:dyDescent="0.2">
      <c r="G233" s="6" t="s">
        <v>6051</v>
      </c>
      <c r="H233" s="6" t="s">
        <v>2733</v>
      </c>
      <c r="I233" s="6" t="s">
        <v>13108</v>
      </c>
      <c r="J233" s="6" t="s">
        <v>2900</v>
      </c>
    </row>
    <row r="234" spans="7:10" x14ac:dyDescent="0.2">
      <c r="G234" s="6" t="s">
        <v>6051</v>
      </c>
      <c r="H234" s="6" t="s">
        <v>2733</v>
      </c>
      <c r="I234" s="6" t="s">
        <v>13108</v>
      </c>
      <c r="J234" s="6" t="s">
        <v>13108</v>
      </c>
    </row>
    <row r="235" spans="7:10" x14ac:dyDescent="0.2">
      <c r="G235" s="6" t="s">
        <v>6051</v>
      </c>
      <c r="H235" s="6" t="s">
        <v>2733</v>
      </c>
      <c r="I235" s="6" t="s">
        <v>4634</v>
      </c>
      <c r="J235" s="6" t="s">
        <v>4634</v>
      </c>
    </row>
    <row r="236" spans="7:10" ht="22.5" x14ac:dyDescent="0.2">
      <c r="G236" s="6" t="s">
        <v>6051</v>
      </c>
      <c r="H236" s="6" t="s">
        <v>2733</v>
      </c>
      <c r="I236" s="6" t="s">
        <v>11427</v>
      </c>
      <c r="J236" s="6" t="s">
        <v>5103</v>
      </c>
    </row>
    <row r="237" spans="7:10" ht="22.5" x14ac:dyDescent="0.2">
      <c r="G237" s="6" t="s">
        <v>6051</v>
      </c>
      <c r="H237" s="6" t="s">
        <v>2733</v>
      </c>
      <c r="I237" s="6" t="s">
        <v>11427</v>
      </c>
      <c r="J237" s="6" t="s">
        <v>7289</v>
      </c>
    </row>
    <row r="238" spans="7:10" ht="22.5" x14ac:dyDescent="0.2">
      <c r="G238" s="6" t="s">
        <v>6051</v>
      </c>
      <c r="H238" s="6" t="s">
        <v>2733</v>
      </c>
      <c r="I238" s="6" t="s">
        <v>11427</v>
      </c>
      <c r="J238" s="6" t="s">
        <v>11427</v>
      </c>
    </row>
    <row r="239" spans="7:10" ht="22.5" x14ac:dyDescent="0.2">
      <c r="G239" s="6" t="s">
        <v>6051</v>
      </c>
      <c r="H239" s="6" t="s">
        <v>2733</v>
      </c>
      <c r="I239" s="6" t="s">
        <v>11427</v>
      </c>
      <c r="J239" s="6" t="s">
        <v>17824</v>
      </c>
    </row>
    <row r="240" spans="7:10" x14ac:dyDescent="0.2">
      <c r="G240" s="6" t="s">
        <v>6051</v>
      </c>
      <c r="H240" s="6" t="s">
        <v>2733</v>
      </c>
      <c r="I240" s="6" t="s">
        <v>1421</v>
      </c>
      <c r="J240" s="6" t="s">
        <v>991</v>
      </c>
    </row>
    <row r="241" spans="7:10" x14ac:dyDescent="0.2">
      <c r="G241" s="6" t="s">
        <v>6051</v>
      </c>
      <c r="H241" s="6" t="s">
        <v>2733</v>
      </c>
      <c r="I241" s="6" t="s">
        <v>1421</v>
      </c>
      <c r="J241" s="6" t="s">
        <v>9153</v>
      </c>
    </row>
    <row r="242" spans="7:10" x14ac:dyDescent="0.2">
      <c r="G242" s="6" t="s">
        <v>6051</v>
      </c>
      <c r="H242" s="6" t="s">
        <v>2733</v>
      </c>
      <c r="I242" s="6" t="s">
        <v>1421</v>
      </c>
      <c r="J242" s="6" t="s">
        <v>18946</v>
      </c>
    </row>
    <row r="243" spans="7:10" x14ac:dyDescent="0.2">
      <c r="G243" s="6" t="s">
        <v>6051</v>
      </c>
      <c r="H243" s="6" t="s">
        <v>2733</v>
      </c>
      <c r="I243" s="6" t="s">
        <v>1421</v>
      </c>
      <c r="J243" s="6" t="s">
        <v>1421</v>
      </c>
    </row>
    <row r="244" spans="7:10" x14ac:dyDescent="0.2">
      <c r="G244" s="6" t="s">
        <v>6051</v>
      </c>
      <c r="H244" s="6" t="s">
        <v>12884</v>
      </c>
      <c r="I244" s="6" t="s">
        <v>8887</v>
      </c>
      <c r="J244" s="6" t="s">
        <v>14391</v>
      </c>
    </row>
    <row r="245" spans="7:10" x14ac:dyDescent="0.2">
      <c r="G245" s="6" t="s">
        <v>6051</v>
      </c>
      <c r="H245" s="6" t="s">
        <v>12884</v>
      </c>
      <c r="I245" s="6" t="s">
        <v>8887</v>
      </c>
      <c r="J245" s="6" t="s">
        <v>8887</v>
      </c>
    </row>
    <row r="246" spans="7:10" x14ac:dyDescent="0.2">
      <c r="G246" s="6" t="s">
        <v>6051</v>
      </c>
      <c r="H246" s="6" t="s">
        <v>12884</v>
      </c>
      <c r="I246" s="6" t="s">
        <v>8887</v>
      </c>
      <c r="J246" s="6" t="s">
        <v>3057</v>
      </c>
    </row>
    <row r="247" spans="7:10" x14ac:dyDescent="0.2">
      <c r="G247" s="6" t="s">
        <v>6051</v>
      </c>
      <c r="H247" s="6" t="s">
        <v>12884</v>
      </c>
      <c r="I247" s="6" t="s">
        <v>11173</v>
      </c>
      <c r="J247" s="6" t="s">
        <v>11173</v>
      </c>
    </row>
    <row r="248" spans="7:10" x14ac:dyDescent="0.2">
      <c r="G248" s="6" t="s">
        <v>6051</v>
      </c>
      <c r="H248" s="6" t="s">
        <v>12884</v>
      </c>
      <c r="I248" s="6" t="s">
        <v>11173</v>
      </c>
      <c r="J248" s="6" t="s">
        <v>17756</v>
      </c>
    </row>
    <row r="249" spans="7:10" x14ac:dyDescent="0.2">
      <c r="G249" s="6" t="s">
        <v>6051</v>
      </c>
      <c r="H249" s="6" t="s">
        <v>12884</v>
      </c>
      <c r="I249" s="6" t="s">
        <v>5691</v>
      </c>
      <c r="J249" s="6" t="s">
        <v>15893</v>
      </c>
    </row>
    <row r="250" spans="7:10" x14ac:dyDescent="0.2">
      <c r="G250" s="6" t="s">
        <v>6051</v>
      </c>
      <c r="H250" s="6" t="s">
        <v>12884</v>
      </c>
      <c r="I250" s="6" t="s">
        <v>5691</v>
      </c>
      <c r="J250" s="6" t="s">
        <v>7825</v>
      </c>
    </row>
    <row r="251" spans="7:10" x14ac:dyDescent="0.2">
      <c r="G251" s="6" t="s">
        <v>6051</v>
      </c>
      <c r="H251" s="6" t="s">
        <v>12884</v>
      </c>
      <c r="I251" s="6" t="s">
        <v>5691</v>
      </c>
      <c r="J251" s="6" t="s">
        <v>5691</v>
      </c>
    </row>
    <row r="252" spans="7:10" x14ac:dyDescent="0.2">
      <c r="G252" s="6" t="s">
        <v>6051</v>
      </c>
      <c r="H252" s="6" t="s">
        <v>12884</v>
      </c>
      <c r="I252" s="6" t="s">
        <v>10911</v>
      </c>
      <c r="J252" s="6" t="s">
        <v>10911</v>
      </c>
    </row>
    <row r="253" spans="7:10" x14ac:dyDescent="0.2">
      <c r="G253" s="6" t="s">
        <v>6051</v>
      </c>
      <c r="H253" s="6" t="s">
        <v>12884</v>
      </c>
      <c r="I253" s="6" t="s">
        <v>14999</v>
      </c>
      <c r="J253" s="6" t="s">
        <v>14999</v>
      </c>
    </row>
    <row r="254" spans="7:10" x14ac:dyDescent="0.2">
      <c r="G254" s="6" t="s">
        <v>6051</v>
      </c>
      <c r="H254" s="6" t="s">
        <v>12884</v>
      </c>
      <c r="I254" s="6" t="s">
        <v>12127</v>
      </c>
      <c r="J254" s="6" t="s">
        <v>2440</v>
      </c>
    </row>
    <row r="255" spans="7:10" x14ac:dyDescent="0.2">
      <c r="G255" s="6" t="s">
        <v>6051</v>
      </c>
      <c r="H255" s="6" t="s">
        <v>12884</v>
      </c>
      <c r="I255" s="6" t="s">
        <v>12127</v>
      </c>
      <c r="J255" s="6" t="s">
        <v>12127</v>
      </c>
    </row>
    <row r="256" spans="7:10" x14ac:dyDescent="0.2">
      <c r="G256" s="6" t="s">
        <v>6051</v>
      </c>
      <c r="H256" s="6" t="s">
        <v>19085</v>
      </c>
      <c r="I256" s="6" t="s">
        <v>10638</v>
      </c>
      <c r="J256" s="6" t="s">
        <v>14580</v>
      </c>
    </row>
    <row r="257" spans="7:10" x14ac:dyDescent="0.2">
      <c r="G257" s="6" t="s">
        <v>6051</v>
      </c>
      <c r="H257" s="6" t="s">
        <v>19085</v>
      </c>
      <c r="I257" s="6" t="s">
        <v>10638</v>
      </c>
      <c r="J257" s="6" t="s">
        <v>10638</v>
      </c>
    </row>
    <row r="258" spans="7:10" x14ac:dyDescent="0.2">
      <c r="G258" s="6" t="s">
        <v>6051</v>
      </c>
      <c r="H258" s="6" t="s">
        <v>19085</v>
      </c>
      <c r="I258" s="6" t="s">
        <v>19085</v>
      </c>
      <c r="J258" s="6" t="s">
        <v>12857</v>
      </c>
    </row>
    <row r="259" spans="7:10" x14ac:dyDescent="0.2">
      <c r="G259" s="6" t="s">
        <v>6051</v>
      </c>
      <c r="H259" s="6" t="s">
        <v>19085</v>
      </c>
      <c r="I259" s="6" t="s">
        <v>19085</v>
      </c>
      <c r="J259" s="6" t="s">
        <v>19085</v>
      </c>
    </row>
    <row r="260" spans="7:10" x14ac:dyDescent="0.2">
      <c r="G260" s="6" t="s">
        <v>16779</v>
      </c>
      <c r="H260" s="6" t="s">
        <v>16801</v>
      </c>
      <c r="I260" s="6" t="s">
        <v>3276</v>
      </c>
      <c r="J260" s="6" t="s">
        <v>3276</v>
      </c>
    </row>
    <row r="261" spans="7:10" ht="22.5" x14ac:dyDescent="0.2">
      <c r="G261" s="6" t="s">
        <v>16779</v>
      </c>
      <c r="H261" s="6" t="s">
        <v>16801</v>
      </c>
      <c r="I261" s="6" t="s">
        <v>3709</v>
      </c>
      <c r="J261" s="6" t="s">
        <v>1370</v>
      </c>
    </row>
    <row r="262" spans="7:10" ht="22.5" x14ac:dyDescent="0.2">
      <c r="G262" s="6" t="s">
        <v>16779</v>
      </c>
      <c r="H262" s="6" t="s">
        <v>16801</v>
      </c>
      <c r="I262" s="6" t="s">
        <v>3709</v>
      </c>
      <c r="J262" s="6" t="s">
        <v>3709</v>
      </c>
    </row>
    <row r="263" spans="7:10" ht="22.5" x14ac:dyDescent="0.2">
      <c r="G263" s="6" t="s">
        <v>16779</v>
      </c>
      <c r="H263" s="6" t="s">
        <v>16801</v>
      </c>
      <c r="I263" s="6" t="s">
        <v>3709</v>
      </c>
      <c r="J263" s="6" t="s">
        <v>18864</v>
      </c>
    </row>
    <row r="264" spans="7:10" ht="22.5" x14ac:dyDescent="0.2">
      <c r="G264" s="6" t="s">
        <v>16779</v>
      </c>
      <c r="H264" s="6" t="s">
        <v>16801</v>
      </c>
      <c r="I264" s="6" t="s">
        <v>3709</v>
      </c>
      <c r="J264" s="6" t="s">
        <v>7431</v>
      </c>
    </row>
    <row r="265" spans="7:10" ht="22.5" x14ac:dyDescent="0.2">
      <c r="G265" s="6" t="s">
        <v>16779</v>
      </c>
      <c r="H265" s="6" t="s">
        <v>16801</v>
      </c>
      <c r="I265" s="6" t="s">
        <v>18290</v>
      </c>
      <c r="J265" s="6" t="s">
        <v>2197</v>
      </c>
    </row>
    <row r="266" spans="7:10" ht="22.5" x14ac:dyDescent="0.2">
      <c r="G266" s="6" t="s">
        <v>16779</v>
      </c>
      <c r="H266" s="6" t="s">
        <v>16801</v>
      </c>
      <c r="I266" s="6" t="s">
        <v>18290</v>
      </c>
      <c r="J266" s="6" t="s">
        <v>18290</v>
      </c>
    </row>
    <row r="267" spans="7:10" x14ac:dyDescent="0.2">
      <c r="G267" s="6" t="s">
        <v>16779</v>
      </c>
      <c r="H267" s="6" t="s">
        <v>8824</v>
      </c>
      <c r="I267" s="6" t="s">
        <v>7320</v>
      </c>
      <c r="J267" s="6" t="s">
        <v>7320</v>
      </c>
    </row>
    <row r="268" spans="7:10" x14ac:dyDescent="0.2">
      <c r="G268" s="6" t="s">
        <v>16779</v>
      </c>
      <c r="H268" s="6" t="s">
        <v>8824</v>
      </c>
      <c r="I268" s="6" t="s">
        <v>8824</v>
      </c>
      <c r="J268" s="6" t="s">
        <v>9475</v>
      </c>
    </row>
    <row r="269" spans="7:10" x14ac:dyDescent="0.2">
      <c r="G269" s="6" t="s">
        <v>16779</v>
      </c>
      <c r="H269" s="6" t="s">
        <v>8824</v>
      </c>
      <c r="I269" s="6" t="s">
        <v>8824</v>
      </c>
      <c r="J269" s="6" t="s">
        <v>19058</v>
      </c>
    </row>
    <row r="270" spans="7:10" x14ac:dyDescent="0.2">
      <c r="G270" s="6" t="s">
        <v>16779</v>
      </c>
      <c r="H270" s="6" t="s">
        <v>8824</v>
      </c>
      <c r="I270" s="6" t="s">
        <v>8824</v>
      </c>
      <c r="J270" s="6" t="s">
        <v>13285</v>
      </c>
    </row>
    <row r="271" spans="7:10" x14ac:dyDescent="0.2">
      <c r="G271" s="6" t="s">
        <v>16779</v>
      </c>
      <c r="H271" s="6" t="s">
        <v>8824</v>
      </c>
      <c r="I271" s="6" t="s">
        <v>8824</v>
      </c>
      <c r="J271" s="6" t="s">
        <v>8824</v>
      </c>
    </row>
    <row r="272" spans="7:10" x14ac:dyDescent="0.2">
      <c r="G272" s="6" t="s">
        <v>16779</v>
      </c>
      <c r="H272" s="6" t="s">
        <v>8824</v>
      </c>
      <c r="I272" s="6" t="s">
        <v>17940</v>
      </c>
      <c r="J272" s="6" t="s">
        <v>17940</v>
      </c>
    </row>
    <row r="273" spans="7:10" ht="22.5" x14ac:dyDescent="0.2">
      <c r="G273" s="6" t="s">
        <v>16779</v>
      </c>
      <c r="H273" s="6" t="s">
        <v>8824</v>
      </c>
      <c r="I273" s="6" t="s">
        <v>15688</v>
      </c>
      <c r="J273" s="6" t="s">
        <v>8680</v>
      </c>
    </row>
    <row r="274" spans="7:10" ht="22.5" x14ac:dyDescent="0.2">
      <c r="G274" s="6" t="s">
        <v>16779</v>
      </c>
      <c r="H274" s="6" t="s">
        <v>8824</v>
      </c>
      <c r="I274" s="6" t="s">
        <v>15688</v>
      </c>
      <c r="J274" s="6" t="s">
        <v>14083</v>
      </c>
    </row>
    <row r="275" spans="7:10" ht="22.5" x14ac:dyDescent="0.2">
      <c r="G275" s="6" t="s">
        <v>16779</v>
      </c>
      <c r="H275" s="6" t="s">
        <v>8824</v>
      </c>
      <c r="I275" s="6" t="s">
        <v>15688</v>
      </c>
      <c r="J275" s="6" t="s">
        <v>15688</v>
      </c>
    </row>
    <row r="276" spans="7:10" x14ac:dyDescent="0.2">
      <c r="G276" s="6" t="s">
        <v>16779</v>
      </c>
      <c r="H276" s="6" t="s">
        <v>8824</v>
      </c>
      <c r="I276" s="6" t="s">
        <v>4595</v>
      </c>
      <c r="J276" s="6" t="s">
        <v>6538</v>
      </c>
    </row>
    <row r="277" spans="7:10" x14ac:dyDescent="0.2">
      <c r="G277" s="6" t="s">
        <v>16779</v>
      </c>
      <c r="H277" s="6" t="s">
        <v>8824</v>
      </c>
      <c r="I277" s="6" t="s">
        <v>4595</v>
      </c>
      <c r="J277" s="6" t="s">
        <v>688</v>
      </c>
    </row>
    <row r="278" spans="7:10" x14ac:dyDescent="0.2">
      <c r="G278" s="6" t="s">
        <v>16779</v>
      </c>
      <c r="H278" s="6" t="s">
        <v>8824</v>
      </c>
      <c r="I278" s="6" t="s">
        <v>4595</v>
      </c>
      <c r="J278" s="6" t="s">
        <v>4595</v>
      </c>
    </row>
    <row r="279" spans="7:10" ht="22.5" x14ac:dyDescent="0.2">
      <c r="G279" s="6" t="s">
        <v>16779</v>
      </c>
      <c r="H279" s="6" t="s">
        <v>9777</v>
      </c>
      <c r="I279" s="6" t="s">
        <v>8968</v>
      </c>
      <c r="J279" s="6" t="s">
        <v>8968</v>
      </c>
    </row>
    <row r="280" spans="7:10" ht="22.5" x14ac:dyDescent="0.2">
      <c r="G280" s="6" t="s">
        <v>16779</v>
      </c>
      <c r="H280" s="6" t="s">
        <v>9777</v>
      </c>
      <c r="I280" s="6" t="s">
        <v>18248</v>
      </c>
      <c r="J280" s="6" t="s">
        <v>18248</v>
      </c>
    </row>
    <row r="281" spans="7:10" ht="22.5" x14ac:dyDescent="0.2">
      <c r="G281" s="6" t="s">
        <v>16779</v>
      </c>
      <c r="H281" s="6" t="s">
        <v>9777</v>
      </c>
      <c r="I281" s="6" t="s">
        <v>11453</v>
      </c>
      <c r="J281" s="6" t="s">
        <v>11453</v>
      </c>
    </row>
    <row r="282" spans="7:10" ht="22.5" x14ac:dyDescent="0.2">
      <c r="G282" s="6" t="s">
        <v>16779</v>
      </c>
      <c r="H282" s="6" t="s">
        <v>9777</v>
      </c>
      <c r="I282" s="6" t="s">
        <v>13435</v>
      </c>
      <c r="J282" s="6" t="s">
        <v>13435</v>
      </c>
    </row>
    <row r="283" spans="7:10" ht="22.5" x14ac:dyDescent="0.2">
      <c r="G283" s="6" t="s">
        <v>16779</v>
      </c>
      <c r="H283" s="6" t="s">
        <v>9777</v>
      </c>
      <c r="I283" s="6" t="s">
        <v>17242</v>
      </c>
      <c r="J283" s="6" t="s">
        <v>5674</v>
      </c>
    </row>
    <row r="284" spans="7:10" ht="22.5" x14ac:dyDescent="0.2">
      <c r="G284" s="6" t="s">
        <v>16779</v>
      </c>
      <c r="H284" s="6" t="s">
        <v>9777</v>
      </c>
      <c r="I284" s="6" t="s">
        <v>17242</v>
      </c>
      <c r="J284" s="6" t="s">
        <v>15504</v>
      </c>
    </row>
    <row r="285" spans="7:10" ht="22.5" x14ac:dyDescent="0.2">
      <c r="G285" s="6" t="s">
        <v>16779</v>
      </c>
      <c r="H285" s="6" t="s">
        <v>9777</v>
      </c>
      <c r="I285" s="6" t="s">
        <v>17242</v>
      </c>
      <c r="J285" s="6" t="s">
        <v>17242</v>
      </c>
    </row>
    <row r="286" spans="7:10" ht="22.5" x14ac:dyDescent="0.2">
      <c r="G286" s="6" t="s">
        <v>16779</v>
      </c>
      <c r="H286" s="6" t="s">
        <v>9777</v>
      </c>
      <c r="I286" s="6" t="s">
        <v>9777</v>
      </c>
      <c r="J286" s="6" t="s">
        <v>9777</v>
      </c>
    </row>
    <row r="287" spans="7:10" ht="22.5" x14ac:dyDescent="0.2">
      <c r="G287" s="6" t="s">
        <v>3126</v>
      </c>
      <c r="H287" s="6" t="s">
        <v>11263</v>
      </c>
      <c r="I287" s="6" t="s">
        <v>11263</v>
      </c>
      <c r="J287" s="6" t="s">
        <v>11263</v>
      </c>
    </row>
    <row r="288" spans="7:10" ht="22.5" x14ac:dyDescent="0.2">
      <c r="G288" s="6" t="s">
        <v>3126</v>
      </c>
      <c r="H288" s="6" t="s">
        <v>14655</v>
      </c>
      <c r="I288" s="6" t="s">
        <v>6088</v>
      </c>
      <c r="J288" s="6" t="s">
        <v>6088</v>
      </c>
    </row>
    <row r="289" spans="7:10" ht="22.5" x14ac:dyDescent="0.2">
      <c r="G289" s="6" t="s">
        <v>3126</v>
      </c>
      <c r="H289" s="6" t="s">
        <v>14655</v>
      </c>
      <c r="I289" s="6" t="s">
        <v>6088</v>
      </c>
      <c r="J289" s="6" t="s">
        <v>17562</v>
      </c>
    </row>
    <row r="290" spans="7:10" ht="22.5" x14ac:dyDescent="0.2">
      <c r="G290" s="6" t="s">
        <v>3126</v>
      </c>
      <c r="H290" s="6" t="s">
        <v>14655</v>
      </c>
      <c r="I290" s="6" t="s">
        <v>4839</v>
      </c>
      <c r="J290" s="6" t="s">
        <v>4839</v>
      </c>
    </row>
    <row r="291" spans="7:10" ht="22.5" x14ac:dyDescent="0.2">
      <c r="G291" s="6" t="s">
        <v>3126</v>
      </c>
      <c r="H291" s="6" t="s">
        <v>14655</v>
      </c>
      <c r="I291" s="6" t="s">
        <v>4839</v>
      </c>
      <c r="J291" s="6" t="s">
        <v>2889</v>
      </c>
    </row>
    <row r="292" spans="7:10" ht="22.5" x14ac:dyDescent="0.2">
      <c r="G292" s="6" t="s">
        <v>3126</v>
      </c>
      <c r="H292" s="6" t="s">
        <v>14655</v>
      </c>
      <c r="I292" s="6" t="s">
        <v>14571</v>
      </c>
      <c r="J292" s="6" t="s">
        <v>14571</v>
      </c>
    </row>
    <row r="293" spans="7:10" ht="22.5" x14ac:dyDescent="0.2">
      <c r="G293" s="6" t="s">
        <v>3126</v>
      </c>
      <c r="H293" s="6" t="s">
        <v>14655</v>
      </c>
      <c r="I293" s="6" t="s">
        <v>14571</v>
      </c>
      <c r="J293" s="6" t="s">
        <v>10470</v>
      </c>
    </row>
    <row r="294" spans="7:10" ht="22.5" x14ac:dyDescent="0.2">
      <c r="G294" s="6" t="s">
        <v>3126</v>
      </c>
      <c r="H294" s="6" t="s">
        <v>14655</v>
      </c>
      <c r="I294" s="6" t="s">
        <v>14571</v>
      </c>
      <c r="J294" s="6" t="s">
        <v>76</v>
      </c>
    </row>
    <row r="295" spans="7:10" ht="22.5" x14ac:dyDescent="0.2">
      <c r="G295" s="6" t="s">
        <v>3126</v>
      </c>
      <c r="H295" s="6" t="s">
        <v>14655</v>
      </c>
      <c r="I295" s="6" t="s">
        <v>11631</v>
      </c>
      <c r="J295" s="6" t="s">
        <v>9540</v>
      </c>
    </row>
    <row r="296" spans="7:10" ht="22.5" x14ac:dyDescent="0.2">
      <c r="G296" s="6" t="s">
        <v>3126</v>
      </c>
      <c r="H296" s="6" t="s">
        <v>14655</v>
      </c>
      <c r="I296" s="6" t="s">
        <v>11631</v>
      </c>
      <c r="J296" s="6" t="s">
        <v>12030</v>
      </c>
    </row>
    <row r="297" spans="7:10" ht="22.5" x14ac:dyDescent="0.2">
      <c r="G297" s="6" t="s">
        <v>3126</v>
      </c>
      <c r="H297" s="6" t="s">
        <v>14655</v>
      </c>
      <c r="I297" s="6" t="s">
        <v>11631</v>
      </c>
      <c r="J297" s="6" t="s">
        <v>11631</v>
      </c>
    </row>
    <row r="298" spans="7:10" ht="22.5" x14ac:dyDescent="0.2">
      <c r="G298" s="6" t="s">
        <v>3126</v>
      </c>
      <c r="H298" s="6" t="s">
        <v>14655</v>
      </c>
      <c r="I298" s="6" t="s">
        <v>4694</v>
      </c>
      <c r="J298" s="6" t="s">
        <v>6251</v>
      </c>
    </row>
    <row r="299" spans="7:10" ht="22.5" x14ac:dyDescent="0.2">
      <c r="G299" s="6" t="s">
        <v>3126</v>
      </c>
      <c r="H299" s="6" t="s">
        <v>14655</v>
      </c>
      <c r="I299" s="6" t="s">
        <v>4694</v>
      </c>
      <c r="J299" s="6" t="s">
        <v>4694</v>
      </c>
    </row>
    <row r="300" spans="7:10" ht="22.5" x14ac:dyDescent="0.2">
      <c r="G300" s="6" t="s">
        <v>3126</v>
      </c>
      <c r="H300" s="6" t="s">
        <v>14655</v>
      </c>
      <c r="I300" s="6" t="s">
        <v>6092</v>
      </c>
      <c r="J300" s="6" t="s">
        <v>3432</v>
      </c>
    </row>
    <row r="301" spans="7:10" ht="22.5" x14ac:dyDescent="0.2">
      <c r="G301" s="6" t="s">
        <v>3126</v>
      </c>
      <c r="H301" s="6" t="s">
        <v>14655</v>
      </c>
      <c r="I301" s="6" t="s">
        <v>6092</v>
      </c>
      <c r="J301" s="6" t="s">
        <v>6092</v>
      </c>
    </row>
    <row r="302" spans="7:10" ht="22.5" x14ac:dyDescent="0.2">
      <c r="G302" s="6" t="s">
        <v>3126</v>
      </c>
      <c r="H302" s="6" t="s">
        <v>14655</v>
      </c>
      <c r="I302" s="6" t="s">
        <v>4709</v>
      </c>
      <c r="J302" s="6" t="s">
        <v>4709</v>
      </c>
    </row>
    <row r="303" spans="7:10" ht="22.5" x14ac:dyDescent="0.2">
      <c r="G303" s="6" t="s">
        <v>18612</v>
      </c>
      <c r="H303" s="6" t="s">
        <v>6777</v>
      </c>
      <c r="I303" s="6" t="s">
        <v>53</v>
      </c>
      <c r="J303" s="6" t="s">
        <v>53</v>
      </c>
    </row>
    <row r="304" spans="7:10" ht="22.5" x14ac:dyDescent="0.2">
      <c r="G304" s="6" t="s">
        <v>18612</v>
      </c>
      <c r="H304" s="6" t="s">
        <v>6777</v>
      </c>
      <c r="I304" s="6" t="s">
        <v>53</v>
      </c>
      <c r="J304" s="6" t="s">
        <v>3986</v>
      </c>
    </row>
    <row r="305" spans="7:10" ht="22.5" x14ac:dyDescent="0.2">
      <c r="G305" s="6" t="s">
        <v>18612</v>
      </c>
      <c r="H305" s="6" t="s">
        <v>6777</v>
      </c>
      <c r="I305" s="6" t="s">
        <v>53</v>
      </c>
      <c r="J305" s="6" t="s">
        <v>5681</v>
      </c>
    </row>
    <row r="306" spans="7:10" ht="22.5" x14ac:dyDescent="0.2">
      <c r="G306" s="6" t="s">
        <v>18612</v>
      </c>
      <c r="H306" s="6" t="s">
        <v>6777</v>
      </c>
      <c r="I306" s="6" t="s">
        <v>53</v>
      </c>
      <c r="J306" s="6" t="s">
        <v>16411</v>
      </c>
    </row>
    <row r="307" spans="7:10" ht="22.5" x14ac:dyDescent="0.2">
      <c r="G307" s="6" t="s">
        <v>18612</v>
      </c>
      <c r="H307" s="6" t="s">
        <v>6777</v>
      </c>
      <c r="I307" s="6" t="s">
        <v>53</v>
      </c>
      <c r="J307" s="6" t="s">
        <v>9505</v>
      </c>
    </row>
    <row r="308" spans="7:10" ht="22.5" x14ac:dyDescent="0.2">
      <c r="G308" s="6" t="s">
        <v>18612</v>
      </c>
      <c r="H308" s="6" t="s">
        <v>6777</v>
      </c>
      <c r="I308" s="6" t="s">
        <v>53</v>
      </c>
      <c r="J308" s="6" t="s">
        <v>12396</v>
      </c>
    </row>
    <row r="309" spans="7:10" ht="22.5" x14ac:dyDescent="0.2">
      <c r="G309" s="6" t="s">
        <v>18612</v>
      </c>
      <c r="H309" s="6" t="s">
        <v>6777</v>
      </c>
      <c r="I309" s="6" t="s">
        <v>53</v>
      </c>
      <c r="J309" s="6" t="s">
        <v>12872</v>
      </c>
    </row>
    <row r="310" spans="7:10" ht="22.5" x14ac:dyDescent="0.2">
      <c r="G310" s="6" t="s">
        <v>18612</v>
      </c>
      <c r="H310" s="6" t="s">
        <v>6777</v>
      </c>
      <c r="I310" s="6" t="s">
        <v>53</v>
      </c>
      <c r="J310" s="6" t="s">
        <v>3993</v>
      </c>
    </row>
    <row r="311" spans="7:10" ht="22.5" x14ac:dyDescent="0.2">
      <c r="G311" s="6" t="s">
        <v>18612</v>
      </c>
      <c r="H311" s="6" t="s">
        <v>6777</v>
      </c>
      <c r="I311" s="6" t="s">
        <v>53</v>
      </c>
      <c r="J311" s="6" t="s">
        <v>8570</v>
      </c>
    </row>
    <row r="312" spans="7:10" x14ac:dyDescent="0.2">
      <c r="G312" s="6" t="s">
        <v>18612</v>
      </c>
      <c r="H312" s="6" t="s">
        <v>6777</v>
      </c>
      <c r="I312" s="6" t="s">
        <v>8122</v>
      </c>
      <c r="J312" s="6" t="s">
        <v>8122</v>
      </c>
    </row>
    <row r="313" spans="7:10" x14ac:dyDescent="0.2">
      <c r="G313" s="6" t="s">
        <v>18612</v>
      </c>
      <c r="H313" s="6" t="s">
        <v>6777</v>
      </c>
      <c r="I313" s="6" t="s">
        <v>2440</v>
      </c>
      <c r="J313" s="6" t="s">
        <v>2440</v>
      </c>
    </row>
    <row r="314" spans="7:10" x14ac:dyDescent="0.2">
      <c r="G314" s="6" t="s">
        <v>18612</v>
      </c>
      <c r="H314" s="6" t="s">
        <v>6777</v>
      </c>
      <c r="I314" s="6" t="s">
        <v>9786</v>
      </c>
      <c r="J314" s="6" t="s">
        <v>9786</v>
      </c>
    </row>
    <row r="315" spans="7:10" x14ac:dyDescent="0.2">
      <c r="G315" s="6" t="s">
        <v>18612</v>
      </c>
      <c r="H315" s="6" t="s">
        <v>6777</v>
      </c>
      <c r="I315" s="6" t="s">
        <v>9786</v>
      </c>
      <c r="J315" s="6" t="s">
        <v>5916</v>
      </c>
    </row>
    <row r="316" spans="7:10" ht="22.5" x14ac:dyDescent="0.2">
      <c r="G316" s="6" t="s">
        <v>18612</v>
      </c>
      <c r="H316" s="6" t="s">
        <v>6777</v>
      </c>
      <c r="I316" s="6" t="s">
        <v>13071</v>
      </c>
      <c r="J316" s="6" t="s">
        <v>6963</v>
      </c>
    </row>
    <row r="317" spans="7:10" ht="22.5" x14ac:dyDescent="0.2">
      <c r="G317" s="6" t="s">
        <v>18612</v>
      </c>
      <c r="H317" s="6" t="s">
        <v>6777</v>
      </c>
      <c r="I317" s="6" t="s">
        <v>13071</v>
      </c>
      <c r="J317" s="6" t="s">
        <v>13071</v>
      </c>
    </row>
    <row r="318" spans="7:10" ht="22.5" x14ac:dyDescent="0.2">
      <c r="G318" s="6" t="s">
        <v>18612</v>
      </c>
      <c r="H318" s="6" t="s">
        <v>6777</v>
      </c>
      <c r="I318" s="6" t="s">
        <v>13071</v>
      </c>
      <c r="J318" s="6" t="s">
        <v>14952</v>
      </c>
    </row>
    <row r="319" spans="7:10" ht="22.5" x14ac:dyDescent="0.2">
      <c r="G319" s="6" t="s">
        <v>18612</v>
      </c>
      <c r="H319" s="6" t="s">
        <v>6777</v>
      </c>
      <c r="I319" s="6" t="s">
        <v>880</v>
      </c>
      <c r="J319" s="6" t="s">
        <v>17734</v>
      </c>
    </row>
    <row r="320" spans="7:10" ht="22.5" x14ac:dyDescent="0.2">
      <c r="G320" s="6" t="s">
        <v>18612</v>
      </c>
      <c r="H320" s="6" t="s">
        <v>6777</v>
      </c>
      <c r="I320" s="6" t="s">
        <v>880</v>
      </c>
      <c r="J320" s="6" t="s">
        <v>2962</v>
      </c>
    </row>
    <row r="321" spans="7:10" ht="22.5" x14ac:dyDescent="0.2">
      <c r="G321" s="6" t="s">
        <v>18612</v>
      </c>
      <c r="H321" s="6" t="s">
        <v>6777</v>
      </c>
      <c r="I321" s="6" t="s">
        <v>880</v>
      </c>
      <c r="J321" s="6" t="s">
        <v>18712</v>
      </c>
    </row>
    <row r="322" spans="7:10" ht="22.5" x14ac:dyDescent="0.2">
      <c r="G322" s="6" t="s">
        <v>18612</v>
      </c>
      <c r="H322" s="6" t="s">
        <v>6777</v>
      </c>
      <c r="I322" s="6" t="s">
        <v>880</v>
      </c>
      <c r="J322" s="6" t="s">
        <v>13824</v>
      </c>
    </row>
    <row r="323" spans="7:10" ht="22.5" x14ac:dyDescent="0.2">
      <c r="G323" s="6" t="s">
        <v>18612</v>
      </c>
      <c r="H323" s="6" t="s">
        <v>6777</v>
      </c>
      <c r="I323" s="6" t="s">
        <v>880</v>
      </c>
      <c r="J323" s="6" t="s">
        <v>880</v>
      </c>
    </row>
    <row r="324" spans="7:10" x14ac:dyDescent="0.2">
      <c r="G324" s="6" t="s">
        <v>18612</v>
      </c>
      <c r="H324" s="6" t="s">
        <v>6777</v>
      </c>
      <c r="I324" s="6" t="s">
        <v>14861</v>
      </c>
      <c r="J324" s="6" t="s">
        <v>14861</v>
      </c>
    </row>
    <row r="325" spans="7:10" x14ac:dyDescent="0.2">
      <c r="G325" s="6" t="s">
        <v>18612</v>
      </c>
      <c r="H325" s="6" t="s">
        <v>6777</v>
      </c>
      <c r="I325" s="6" t="s">
        <v>2256</v>
      </c>
      <c r="J325" s="6" t="s">
        <v>3755</v>
      </c>
    </row>
    <row r="326" spans="7:10" x14ac:dyDescent="0.2">
      <c r="G326" s="6" t="s">
        <v>18612</v>
      </c>
      <c r="H326" s="6" t="s">
        <v>6777</v>
      </c>
      <c r="I326" s="6" t="s">
        <v>2256</v>
      </c>
      <c r="J326" s="6" t="s">
        <v>2256</v>
      </c>
    </row>
    <row r="327" spans="7:10" x14ac:dyDescent="0.2">
      <c r="G327" s="6" t="s">
        <v>18612</v>
      </c>
      <c r="H327" s="6" t="s">
        <v>6777</v>
      </c>
      <c r="I327" s="6" t="s">
        <v>12596</v>
      </c>
      <c r="J327" s="6" t="s">
        <v>7333</v>
      </c>
    </row>
    <row r="328" spans="7:10" x14ac:dyDescent="0.2">
      <c r="G328" s="6" t="s">
        <v>18612</v>
      </c>
      <c r="H328" s="6" t="s">
        <v>6777</v>
      </c>
      <c r="I328" s="6" t="s">
        <v>12596</v>
      </c>
      <c r="J328" s="6" t="s">
        <v>4351</v>
      </c>
    </row>
    <row r="329" spans="7:10" x14ac:dyDescent="0.2">
      <c r="G329" s="6" t="s">
        <v>18612</v>
      </c>
      <c r="H329" s="6" t="s">
        <v>6777</v>
      </c>
      <c r="I329" s="6" t="s">
        <v>12596</v>
      </c>
      <c r="J329" s="6" t="s">
        <v>6428</v>
      </c>
    </row>
    <row r="330" spans="7:10" x14ac:dyDescent="0.2">
      <c r="G330" s="6" t="s">
        <v>18612</v>
      </c>
      <c r="H330" s="6" t="s">
        <v>6777</v>
      </c>
      <c r="I330" s="6" t="s">
        <v>12596</v>
      </c>
      <c r="J330" s="6" t="s">
        <v>12596</v>
      </c>
    </row>
    <row r="331" spans="7:10" x14ac:dyDescent="0.2">
      <c r="G331" s="6" t="s">
        <v>18612</v>
      </c>
      <c r="H331" s="6" t="s">
        <v>6777</v>
      </c>
      <c r="I331" s="6" t="s">
        <v>11333</v>
      </c>
      <c r="J331" s="6" t="s">
        <v>4502</v>
      </c>
    </row>
    <row r="332" spans="7:10" x14ac:dyDescent="0.2">
      <c r="G332" s="6" t="s">
        <v>18612</v>
      </c>
      <c r="H332" s="6" t="s">
        <v>6777</v>
      </c>
      <c r="I332" s="6" t="s">
        <v>11333</v>
      </c>
      <c r="J332" s="6" t="s">
        <v>11809</v>
      </c>
    </row>
    <row r="333" spans="7:10" x14ac:dyDescent="0.2">
      <c r="G333" s="6" t="s">
        <v>18612</v>
      </c>
      <c r="H333" s="6" t="s">
        <v>6777</v>
      </c>
      <c r="I333" s="6" t="s">
        <v>11333</v>
      </c>
      <c r="J333" s="6" t="s">
        <v>17176</v>
      </c>
    </row>
    <row r="334" spans="7:10" x14ac:dyDescent="0.2">
      <c r="G334" s="6" t="s">
        <v>18612</v>
      </c>
      <c r="H334" s="6" t="s">
        <v>6777</v>
      </c>
      <c r="I334" s="6" t="s">
        <v>11333</v>
      </c>
      <c r="J334" s="6" t="s">
        <v>11333</v>
      </c>
    </row>
    <row r="335" spans="7:10" x14ac:dyDescent="0.2">
      <c r="G335" s="6" t="s">
        <v>18612</v>
      </c>
      <c r="H335" s="6" t="s">
        <v>5234</v>
      </c>
      <c r="I335" s="6" t="s">
        <v>9226</v>
      </c>
      <c r="J335" s="6" t="s">
        <v>9226</v>
      </c>
    </row>
    <row r="336" spans="7:10" x14ac:dyDescent="0.2">
      <c r="G336" s="6" t="s">
        <v>18612</v>
      </c>
      <c r="H336" s="6" t="s">
        <v>5234</v>
      </c>
      <c r="I336" s="6" t="s">
        <v>9226</v>
      </c>
      <c r="J336" s="6" t="s">
        <v>12777</v>
      </c>
    </row>
    <row r="337" spans="7:10" x14ac:dyDescent="0.2">
      <c r="G337" s="6" t="s">
        <v>18612</v>
      </c>
      <c r="H337" s="6" t="s">
        <v>5234</v>
      </c>
      <c r="I337" s="6" t="s">
        <v>9226</v>
      </c>
      <c r="J337" s="6" t="s">
        <v>14566</v>
      </c>
    </row>
    <row r="338" spans="7:10" x14ac:dyDescent="0.2">
      <c r="G338" s="6" t="s">
        <v>18612</v>
      </c>
      <c r="H338" s="6" t="s">
        <v>5234</v>
      </c>
      <c r="I338" s="6" t="s">
        <v>9226</v>
      </c>
      <c r="J338" s="6" t="s">
        <v>12589</v>
      </c>
    </row>
    <row r="339" spans="7:10" x14ac:dyDescent="0.2">
      <c r="G339" s="6" t="s">
        <v>18612</v>
      </c>
      <c r="H339" s="6" t="s">
        <v>5234</v>
      </c>
      <c r="I339" s="6" t="s">
        <v>9226</v>
      </c>
      <c r="J339" s="6" t="s">
        <v>16692</v>
      </c>
    </row>
    <row r="340" spans="7:10" x14ac:dyDescent="0.2">
      <c r="G340" s="6" t="s">
        <v>18612</v>
      </c>
      <c r="H340" s="6" t="s">
        <v>5234</v>
      </c>
      <c r="I340" s="6" t="s">
        <v>9226</v>
      </c>
      <c r="J340" s="6" t="s">
        <v>4966</v>
      </c>
    </row>
    <row r="341" spans="7:10" x14ac:dyDescent="0.2">
      <c r="G341" s="6" t="s">
        <v>18612</v>
      </c>
      <c r="H341" s="6" t="s">
        <v>5234</v>
      </c>
      <c r="I341" s="6" t="s">
        <v>9226</v>
      </c>
      <c r="J341" s="6" t="s">
        <v>16943</v>
      </c>
    </row>
    <row r="342" spans="7:10" x14ac:dyDescent="0.2">
      <c r="G342" s="6" t="s">
        <v>18612</v>
      </c>
      <c r="H342" s="6" t="s">
        <v>5234</v>
      </c>
      <c r="I342" s="6" t="s">
        <v>9226</v>
      </c>
      <c r="J342" s="6" t="s">
        <v>16888</v>
      </c>
    </row>
    <row r="343" spans="7:10" x14ac:dyDescent="0.2">
      <c r="G343" s="6" t="s">
        <v>18612</v>
      </c>
      <c r="H343" s="6" t="s">
        <v>5234</v>
      </c>
      <c r="I343" s="6" t="s">
        <v>9226</v>
      </c>
      <c r="J343" s="6" t="s">
        <v>6386</v>
      </c>
    </row>
    <row r="344" spans="7:10" x14ac:dyDescent="0.2">
      <c r="G344" s="6" t="s">
        <v>18612</v>
      </c>
      <c r="H344" s="6" t="s">
        <v>5234</v>
      </c>
      <c r="I344" s="6" t="s">
        <v>9226</v>
      </c>
      <c r="J344" s="6" t="s">
        <v>18683</v>
      </c>
    </row>
    <row r="345" spans="7:10" x14ac:dyDescent="0.2">
      <c r="G345" s="6" t="s">
        <v>18612</v>
      </c>
      <c r="H345" s="6" t="s">
        <v>5234</v>
      </c>
      <c r="I345" s="6" t="s">
        <v>15744</v>
      </c>
      <c r="J345" s="6" t="s">
        <v>15744</v>
      </c>
    </row>
    <row r="346" spans="7:10" x14ac:dyDescent="0.2">
      <c r="G346" s="6" t="s">
        <v>18612</v>
      </c>
      <c r="H346" s="6" t="s">
        <v>5234</v>
      </c>
      <c r="I346" s="6" t="s">
        <v>15744</v>
      </c>
      <c r="J346" s="6" t="s">
        <v>7444</v>
      </c>
    </row>
    <row r="347" spans="7:10" x14ac:dyDescent="0.2">
      <c r="G347" s="6" t="s">
        <v>18612</v>
      </c>
      <c r="H347" s="6" t="s">
        <v>5234</v>
      </c>
      <c r="I347" s="6" t="s">
        <v>15744</v>
      </c>
      <c r="J347" s="6" t="s">
        <v>890</v>
      </c>
    </row>
    <row r="348" spans="7:10" x14ac:dyDescent="0.2">
      <c r="G348" s="6" t="s">
        <v>18612</v>
      </c>
      <c r="H348" s="6" t="s">
        <v>15372</v>
      </c>
      <c r="I348" s="6" t="s">
        <v>8053</v>
      </c>
      <c r="J348" s="6" t="s">
        <v>8053</v>
      </c>
    </row>
    <row r="349" spans="7:10" x14ac:dyDescent="0.2">
      <c r="G349" s="6" t="s">
        <v>18612</v>
      </c>
      <c r="H349" s="6" t="s">
        <v>15372</v>
      </c>
      <c r="I349" s="6" t="s">
        <v>8053</v>
      </c>
      <c r="J349" s="6" t="s">
        <v>5953</v>
      </c>
    </row>
    <row r="350" spans="7:10" ht="22.5" x14ac:dyDescent="0.2">
      <c r="G350" s="6" t="s">
        <v>18612</v>
      </c>
      <c r="H350" s="6" t="s">
        <v>15372</v>
      </c>
      <c r="I350" s="6" t="s">
        <v>17887</v>
      </c>
      <c r="J350" s="6" t="s">
        <v>12412</v>
      </c>
    </row>
    <row r="351" spans="7:10" ht="22.5" x14ac:dyDescent="0.2">
      <c r="G351" s="6" t="s">
        <v>18612</v>
      </c>
      <c r="H351" s="6" t="s">
        <v>15372</v>
      </c>
      <c r="I351" s="6" t="s">
        <v>17887</v>
      </c>
      <c r="J351" s="6" t="s">
        <v>17887</v>
      </c>
    </row>
    <row r="352" spans="7:10" x14ac:dyDescent="0.2">
      <c r="G352" s="6" t="s">
        <v>18612</v>
      </c>
      <c r="H352" s="6" t="s">
        <v>15372</v>
      </c>
      <c r="I352" s="6" t="s">
        <v>16419</v>
      </c>
      <c r="J352" s="6" t="s">
        <v>16419</v>
      </c>
    </row>
    <row r="353" spans="7:10" ht="22.5" x14ac:dyDescent="0.2">
      <c r="G353" s="6" t="s">
        <v>18612</v>
      </c>
      <c r="H353" s="6" t="s">
        <v>15372</v>
      </c>
      <c r="I353" s="6" t="s">
        <v>12672</v>
      </c>
      <c r="J353" s="6" t="s">
        <v>12672</v>
      </c>
    </row>
    <row r="354" spans="7:10" x14ac:dyDescent="0.2">
      <c r="G354" s="6" t="s">
        <v>18612</v>
      </c>
      <c r="H354" s="6" t="s">
        <v>15372</v>
      </c>
      <c r="I354" s="6" t="s">
        <v>15372</v>
      </c>
      <c r="J354" s="6" t="s">
        <v>10888</v>
      </c>
    </row>
    <row r="355" spans="7:10" x14ac:dyDescent="0.2">
      <c r="G355" s="6" t="s">
        <v>18612</v>
      </c>
      <c r="H355" s="6" t="s">
        <v>15372</v>
      </c>
      <c r="I355" s="6" t="s">
        <v>15372</v>
      </c>
      <c r="J355" s="6" t="s">
        <v>15372</v>
      </c>
    </row>
    <row r="356" spans="7:10" ht="22.5" x14ac:dyDescent="0.2">
      <c r="G356" s="6" t="s">
        <v>18612</v>
      </c>
      <c r="H356" s="6" t="s">
        <v>15372</v>
      </c>
      <c r="I356" s="6" t="s">
        <v>15846</v>
      </c>
      <c r="J356" s="6" t="s">
        <v>15846</v>
      </c>
    </row>
    <row r="357" spans="7:10" x14ac:dyDescent="0.2">
      <c r="G357" s="6" t="s">
        <v>18612</v>
      </c>
      <c r="H357" s="6" t="s">
        <v>15372</v>
      </c>
      <c r="I357" s="6" t="s">
        <v>18531</v>
      </c>
      <c r="J357" s="6" t="s">
        <v>11649</v>
      </c>
    </row>
    <row r="358" spans="7:10" x14ac:dyDescent="0.2">
      <c r="G358" s="6" t="s">
        <v>18612</v>
      </c>
      <c r="H358" s="6" t="s">
        <v>15372</v>
      </c>
      <c r="I358" s="6" t="s">
        <v>18531</v>
      </c>
      <c r="J358" s="6" t="s">
        <v>2687</v>
      </c>
    </row>
    <row r="359" spans="7:10" x14ac:dyDescent="0.2">
      <c r="G359" s="6" t="s">
        <v>18612</v>
      </c>
      <c r="H359" s="6" t="s">
        <v>15372</v>
      </c>
      <c r="I359" s="6" t="s">
        <v>18531</v>
      </c>
      <c r="J359" s="6" t="s">
        <v>3622</v>
      </c>
    </row>
    <row r="360" spans="7:10" x14ac:dyDescent="0.2">
      <c r="G360" s="6" t="s">
        <v>18612</v>
      </c>
      <c r="H360" s="6" t="s">
        <v>15372</v>
      </c>
      <c r="I360" s="6" t="s">
        <v>18531</v>
      </c>
      <c r="J360" s="6" t="s">
        <v>18531</v>
      </c>
    </row>
    <row r="361" spans="7:10" x14ac:dyDescent="0.2">
      <c r="G361" s="6" t="s">
        <v>18612</v>
      </c>
      <c r="H361" s="6" t="s">
        <v>15372</v>
      </c>
      <c r="I361" s="6" t="s">
        <v>467</v>
      </c>
      <c r="J361" s="6" t="s">
        <v>467</v>
      </c>
    </row>
    <row r="362" spans="7:10" ht="22.5" x14ac:dyDescent="0.2">
      <c r="G362" s="6" t="s">
        <v>18612</v>
      </c>
      <c r="H362" s="6" t="s">
        <v>2199</v>
      </c>
      <c r="I362" s="6" t="s">
        <v>390</v>
      </c>
      <c r="J362" s="6" t="s">
        <v>390</v>
      </c>
    </row>
    <row r="363" spans="7:10" ht="22.5" x14ac:dyDescent="0.2">
      <c r="G363" s="6" t="s">
        <v>18612</v>
      </c>
      <c r="H363" s="6" t="s">
        <v>2199</v>
      </c>
      <c r="I363" s="6" t="s">
        <v>9698</v>
      </c>
      <c r="J363" s="6" t="s">
        <v>9698</v>
      </c>
    </row>
    <row r="364" spans="7:10" ht="22.5" x14ac:dyDescent="0.2">
      <c r="G364" s="6" t="s">
        <v>18612</v>
      </c>
      <c r="H364" s="6" t="s">
        <v>2199</v>
      </c>
      <c r="I364" s="6" t="s">
        <v>2199</v>
      </c>
      <c r="J364" s="6" t="s">
        <v>9832</v>
      </c>
    </row>
    <row r="365" spans="7:10" ht="22.5" x14ac:dyDescent="0.2">
      <c r="G365" s="6" t="s">
        <v>18612</v>
      </c>
      <c r="H365" s="6" t="s">
        <v>2199</v>
      </c>
      <c r="I365" s="6" t="s">
        <v>2199</v>
      </c>
      <c r="J365" s="6" t="s">
        <v>11158</v>
      </c>
    </row>
    <row r="366" spans="7:10" ht="22.5" x14ac:dyDescent="0.2">
      <c r="G366" s="6" t="s">
        <v>18612</v>
      </c>
      <c r="H366" s="6" t="s">
        <v>2199</v>
      </c>
      <c r="I366" s="6" t="s">
        <v>2199</v>
      </c>
      <c r="J366" s="6" t="s">
        <v>5526</v>
      </c>
    </row>
    <row r="367" spans="7:10" ht="22.5" x14ac:dyDescent="0.2">
      <c r="G367" s="6" t="s">
        <v>18612</v>
      </c>
      <c r="H367" s="6" t="s">
        <v>2199</v>
      </c>
      <c r="I367" s="6" t="s">
        <v>2199</v>
      </c>
      <c r="J367" s="6" t="s">
        <v>14988</v>
      </c>
    </row>
    <row r="368" spans="7:10" ht="22.5" x14ac:dyDescent="0.2">
      <c r="G368" s="6" t="s">
        <v>18612</v>
      </c>
      <c r="H368" s="6" t="s">
        <v>2199</v>
      </c>
      <c r="I368" s="6" t="s">
        <v>2199</v>
      </c>
      <c r="J368" s="6" t="s">
        <v>2199</v>
      </c>
    </row>
    <row r="369" spans="7:10" x14ac:dyDescent="0.2">
      <c r="G369" s="6" t="s">
        <v>17788</v>
      </c>
      <c r="H369" s="6" t="s">
        <v>10871</v>
      </c>
      <c r="I369" s="6" t="s">
        <v>17931</v>
      </c>
      <c r="J369" s="6" t="s">
        <v>6467</v>
      </c>
    </row>
    <row r="370" spans="7:10" x14ac:dyDescent="0.2">
      <c r="G370" s="6" t="s">
        <v>17788</v>
      </c>
      <c r="H370" s="6" t="s">
        <v>10871</v>
      </c>
      <c r="I370" s="6" t="s">
        <v>17931</v>
      </c>
      <c r="J370" s="6" t="s">
        <v>1301</v>
      </c>
    </row>
    <row r="371" spans="7:10" x14ac:dyDescent="0.2">
      <c r="G371" s="6" t="s">
        <v>17788</v>
      </c>
      <c r="H371" s="6" t="s">
        <v>10871</v>
      </c>
      <c r="I371" s="6" t="s">
        <v>17931</v>
      </c>
      <c r="J371" s="6" t="s">
        <v>17931</v>
      </c>
    </row>
    <row r="372" spans="7:10" ht="22.5" x14ac:dyDescent="0.2">
      <c r="G372" s="6" t="s">
        <v>17788</v>
      </c>
      <c r="H372" s="6" t="s">
        <v>10871</v>
      </c>
      <c r="I372" s="6" t="s">
        <v>18328</v>
      </c>
      <c r="J372" s="6" t="s">
        <v>11960</v>
      </c>
    </row>
    <row r="373" spans="7:10" ht="22.5" x14ac:dyDescent="0.2">
      <c r="G373" s="6" t="s">
        <v>17788</v>
      </c>
      <c r="H373" s="6" t="s">
        <v>10871</v>
      </c>
      <c r="I373" s="6" t="s">
        <v>18328</v>
      </c>
      <c r="J373" s="6" t="s">
        <v>18328</v>
      </c>
    </row>
    <row r="374" spans="7:10" ht="22.5" x14ac:dyDescent="0.2">
      <c r="G374" s="6" t="s">
        <v>17788</v>
      </c>
      <c r="H374" s="6" t="s">
        <v>10871</v>
      </c>
      <c r="I374" s="6" t="s">
        <v>18328</v>
      </c>
      <c r="J374" s="6" t="s">
        <v>4011</v>
      </c>
    </row>
    <row r="375" spans="7:10" ht="22.5" x14ac:dyDescent="0.2">
      <c r="G375" s="6" t="s">
        <v>17788</v>
      </c>
      <c r="H375" s="6" t="s">
        <v>10871</v>
      </c>
      <c r="I375" s="6" t="s">
        <v>18328</v>
      </c>
      <c r="J375" s="6" t="s">
        <v>11035</v>
      </c>
    </row>
    <row r="376" spans="7:10" ht="22.5" x14ac:dyDescent="0.2">
      <c r="G376" s="6" t="s">
        <v>17788</v>
      </c>
      <c r="H376" s="6" t="s">
        <v>639</v>
      </c>
      <c r="I376" s="6" t="s">
        <v>12313</v>
      </c>
      <c r="J376" s="6" t="s">
        <v>7096</v>
      </c>
    </row>
    <row r="377" spans="7:10" ht="22.5" x14ac:dyDescent="0.2">
      <c r="G377" s="6" t="s">
        <v>17788</v>
      </c>
      <c r="H377" s="6" t="s">
        <v>639</v>
      </c>
      <c r="I377" s="6" t="s">
        <v>12313</v>
      </c>
      <c r="J377" s="6" t="s">
        <v>9514</v>
      </c>
    </row>
    <row r="378" spans="7:10" ht="22.5" x14ac:dyDescent="0.2">
      <c r="G378" s="6" t="s">
        <v>17788</v>
      </c>
      <c r="H378" s="6" t="s">
        <v>639</v>
      </c>
      <c r="I378" s="6" t="s">
        <v>12313</v>
      </c>
      <c r="J378" s="6" t="s">
        <v>12313</v>
      </c>
    </row>
    <row r="379" spans="7:10" ht="22.5" x14ac:dyDescent="0.2">
      <c r="G379" s="6" t="s">
        <v>17788</v>
      </c>
      <c r="H379" s="6" t="s">
        <v>639</v>
      </c>
      <c r="I379" s="6" t="s">
        <v>12313</v>
      </c>
      <c r="J379" s="6" t="s">
        <v>8415</v>
      </c>
    </row>
    <row r="380" spans="7:10" ht="22.5" x14ac:dyDescent="0.2">
      <c r="G380" s="6" t="s">
        <v>17788</v>
      </c>
      <c r="H380" s="6" t="s">
        <v>639</v>
      </c>
      <c r="I380" s="6" t="s">
        <v>4020</v>
      </c>
      <c r="J380" s="6" t="s">
        <v>7813</v>
      </c>
    </row>
    <row r="381" spans="7:10" ht="22.5" x14ac:dyDescent="0.2">
      <c r="G381" s="6" t="s">
        <v>17788</v>
      </c>
      <c r="H381" s="6" t="s">
        <v>639</v>
      </c>
      <c r="I381" s="6" t="s">
        <v>4020</v>
      </c>
      <c r="J381" s="6" t="s">
        <v>10242</v>
      </c>
    </row>
    <row r="382" spans="7:10" ht="22.5" x14ac:dyDescent="0.2">
      <c r="G382" s="6" t="s">
        <v>17788</v>
      </c>
      <c r="H382" s="6" t="s">
        <v>639</v>
      </c>
      <c r="I382" s="6" t="s">
        <v>4020</v>
      </c>
      <c r="J382" s="6" t="s">
        <v>4020</v>
      </c>
    </row>
    <row r="383" spans="7:10" x14ac:dyDescent="0.2">
      <c r="G383" s="6" t="s">
        <v>17788</v>
      </c>
      <c r="H383" s="6" t="s">
        <v>7869</v>
      </c>
      <c r="I383" s="6" t="s">
        <v>3672</v>
      </c>
      <c r="J383" s="6" t="s">
        <v>3672</v>
      </c>
    </row>
    <row r="384" spans="7:10" x14ac:dyDescent="0.2">
      <c r="G384" s="6" t="s">
        <v>17788</v>
      </c>
      <c r="H384" s="6" t="s">
        <v>7869</v>
      </c>
      <c r="I384" s="6" t="s">
        <v>7869</v>
      </c>
      <c r="J384" s="6" t="s">
        <v>1690</v>
      </c>
    </row>
    <row r="385" spans="7:10" x14ac:dyDescent="0.2">
      <c r="G385" s="6" t="s">
        <v>17788</v>
      </c>
      <c r="H385" s="6" t="s">
        <v>7869</v>
      </c>
      <c r="I385" s="6" t="s">
        <v>7869</v>
      </c>
      <c r="J385" s="6" t="s">
        <v>7869</v>
      </c>
    </row>
    <row r="386" spans="7:10" x14ac:dyDescent="0.2">
      <c r="G386" s="6" t="s">
        <v>17788</v>
      </c>
      <c r="H386" s="6" t="s">
        <v>7869</v>
      </c>
      <c r="I386" s="6" t="s">
        <v>2714</v>
      </c>
      <c r="J386" s="6" t="s">
        <v>11656</v>
      </c>
    </row>
    <row r="387" spans="7:10" x14ac:dyDescent="0.2">
      <c r="G387" s="6" t="s">
        <v>17788</v>
      </c>
      <c r="H387" s="6" t="s">
        <v>7869</v>
      </c>
      <c r="I387" s="6" t="s">
        <v>2714</v>
      </c>
      <c r="J387" s="6" t="s">
        <v>2714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104" workbookViewId="0">
      <selection activeCell="A1121" sqref="A1121"/>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13720</v>
      </c>
    </row>
    <row r="2" spans="1:2" x14ac:dyDescent="0.25">
      <c r="A2" s="62">
        <v>10101502</v>
      </c>
      <c r="B2" s="63" t="s">
        <v>15865</v>
      </c>
    </row>
    <row r="3" spans="1:2" x14ac:dyDescent="0.25">
      <c r="A3" s="62">
        <v>10101504</v>
      </c>
      <c r="B3" s="63" t="s">
        <v>6306</v>
      </c>
    </row>
    <row r="4" spans="1:2" x14ac:dyDescent="0.25">
      <c r="A4" s="62">
        <v>10101505</v>
      </c>
      <c r="B4" s="63" t="s">
        <v>6174</v>
      </c>
    </row>
    <row r="5" spans="1:2" x14ac:dyDescent="0.25">
      <c r="A5" s="62">
        <v>10101506</v>
      </c>
      <c r="B5" s="63" t="s">
        <v>12424</v>
      </c>
    </row>
    <row r="6" spans="1:2" x14ac:dyDescent="0.25">
      <c r="A6" s="62">
        <v>10101507</v>
      </c>
      <c r="B6" s="63" t="s">
        <v>10729</v>
      </c>
    </row>
    <row r="7" spans="1:2" x14ac:dyDescent="0.25">
      <c r="A7" s="62">
        <v>10101508</v>
      </c>
      <c r="B7" s="63" t="s">
        <v>3935</v>
      </c>
    </row>
    <row r="8" spans="1:2" x14ac:dyDescent="0.25">
      <c r="A8" s="62">
        <v>10101509</v>
      </c>
      <c r="B8" s="63" t="s">
        <v>8509</v>
      </c>
    </row>
    <row r="9" spans="1:2" x14ac:dyDescent="0.25">
      <c r="A9" s="62">
        <v>10101510</v>
      </c>
      <c r="B9" s="63" t="s">
        <v>3972</v>
      </c>
    </row>
    <row r="10" spans="1:2" x14ac:dyDescent="0.25">
      <c r="A10" s="62">
        <v>10101511</v>
      </c>
      <c r="B10" s="63" t="s">
        <v>972</v>
      </c>
    </row>
    <row r="11" spans="1:2" x14ac:dyDescent="0.25">
      <c r="A11" s="62">
        <v>10101512</v>
      </c>
      <c r="B11" s="63" t="s">
        <v>10091</v>
      </c>
    </row>
    <row r="12" spans="1:2" x14ac:dyDescent="0.25">
      <c r="A12" s="62">
        <v>10101513</v>
      </c>
      <c r="B12" s="63" t="s">
        <v>6059</v>
      </c>
    </row>
    <row r="13" spans="1:2" x14ac:dyDescent="0.25">
      <c r="A13" s="62">
        <v>10101514</v>
      </c>
      <c r="B13" s="63" t="s">
        <v>15988</v>
      </c>
    </row>
    <row r="14" spans="1:2" x14ac:dyDescent="0.25">
      <c r="A14" s="62">
        <v>10101515</v>
      </c>
      <c r="B14" s="63" t="s">
        <v>6077</v>
      </c>
    </row>
    <row r="15" spans="1:2" x14ac:dyDescent="0.25">
      <c r="A15" s="62">
        <v>10101516</v>
      </c>
      <c r="B15" s="63" t="s">
        <v>6666</v>
      </c>
    </row>
    <row r="16" spans="1:2" x14ac:dyDescent="0.25">
      <c r="A16" s="62">
        <v>10101517</v>
      </c>
      <c r="B16" s="63" t="s">
        <v>13855</v>
      </c>
    </row>
    <row r="17" spans="1:2" x14ac:dyDescent="0.25">
      <c r="A17" s="62">
        <v>10101601</v>
      </c>
      <c r="B17" s="63" t="s">
        <v>5630</v>
      </c>
    </row>
    <row r="18" spans="1:2" x14ac:dyDescent="0.25">
      <c r="A18" s="62">
        <v>10101602</v>
      </c>
      <c r="B18" s="63" t="s">
        <v>8603</v>
      </c>
    </row>
    <row r="19" spans="1:2" x14ac:dyDescent="0.25">
      <c r="A19" s="62">
        <v>10101603</v>
      </c>
      <c r="B19" s="63" t="s">
        <v>12859</v>
      </c>
    </row>
    <row r="20" spans="1:2" x14ac:dyDescent="0.25">
      <c r="A20" s="62">
        <v>10101604</v>
      </c>
      <c r="B20" s="63" t="s">
        <v>9292</v>
      </c>
    </row>
    <row r="21" spans="1:2" x14ac:dyDescent="0.25">
      <c r="A21" s="62">
        <v>10101605</v>
      </c>
      <c r="B21" s="63" t="s">
        <v>5996</v>
      </c>
    </row>
    <row r="22" spans="1:2" x14ac:dyDescent="0.25">
      <c r="A22" s="62">
        <v>10101701</v>
      </c>
      <c r="B22" s="63" t="s">
        <v>979</v>
      </c>
    </row>
    <row r="23" spans="1:2" x14ac:dyDescent="0.25">
      <c r="A23" s="62">
        <v>10101702</v>
      </c>
      <c r="B23" s="63" t="s">
        <v>6574</v>
      </c>
    </row>
    <row r="24" spans="1:2" x14ac:dyDescent="0.25">
      <c r="A24" s="62">
        <v>10101703</v>
      </c>
      <c r="B24" s="63" t="s">
        <v>4370</v>
      </c>
    </row>
    <row r="25" spans="1:2" x14ac:dyDescent="0.25">
      <c r="A25" s="62">
        <v>10101704</v>
      </c>
      <c r="B25" s="63" t="s">
        <v>1953</v>
      </c>
    </row>
    <row r="26" spans="1:2" x14ac:dyDescent="0.25">
      <c r="A26" s="62">
        <v>10101705</v>
      </c>
      <c r="B26" s="63" t="s">
        <v>4089</v>
      </c>
    </row>
    <row r="27" spans="1:2" x14ac:dyDescent="0.25">
      <c r="A27" s="62">
        <v>10101801</v>
      </c>
      <c r="B27" s="63" t="s">
        <v>15940</v>
      </c>
    </row>
    <row r="28" spans="1:2" x14ac:dyDescent="0.25">
      <c r="A28" s="62">
        <v>10101802</v>
      </c>
      <c r="B28" s="63" t="s">
        <v>14419</v>
      </c>
    </row>
    <row r="29" spans="1:2" x14ac:dyDescent="0.25">
      <c r="A29" s="62">
        <v>10101803</v>
      </c>
      <c r="B29" s="63" t="s">
        <v>14889</v>
      </c>
    </row>
    <row r="30" spans="1:2" x14ac:dyDescent="0.25">
      <c r="A30" s="62">
        <v>10101804</v>
      </c>
      <c r="B30" s="63" t="s">
        <v>16725</v>
      </c>
    </row>
    <row r="31" spans="1:2" x14ac:dyDescent="0.25">
      <c r="A31" s="62">
        <v>10101805</v>
      </c>
      <c r="B31" s="63" t="s">
        <v>7892</v>
      </c>
    </row>
    <row r="32" spans="1:2" x14ac:dyDescent="0.25">
      <c r="A32" s="62">
        <v>10101806</v>
      </c>
      <c r="B32" s="63" t="s">
        <v>15759</v>
      </c>
    </row>
    <row r="33" spans="1:2" x14ac:dyDescent="0.25">
      <c r="A33" s="62">
        <v>10101807</v>
      </c>
      <c r="B33" s="63" t="s">
        <v>10886</v>
      </c>
    </row>
    <row r="34" spans="1:2" x14ac:dyDescent="0.25">
      <c r="A34" s="62">
        <v>10101808</v>
      </c>
      <c r="B34" s="63" t="s">
        <v>7541</v>
      </c>
    </row>
    <row r="35" spans="1:2" x14ac:dyDescent="0.25">
      <c r="A35" s="62">
        <v>10101901</v>
      </c>
      <c r="B35" s="63" t="s">
        <v>10297</v>
      </c>
    </row>
    <row r="36" spans="1:2" x14ac:dyDescent="0.25">
      <c r="A36" s="62">
        <v>10101902</v>
      </c>
      <c r="B36" s="63" t="s">
        <v>14369</v>
      </c>
    </row>
    <row r="37" spans="1:2" x14ac:dyDescent="0.25">
      <c r="A37" s="62">
        <v>10101903</v>
      </c>
      <c r="B37" s="63" t="s">
        <v>8463</v>
      </c>
    </row>
    <row r="38" spans="1:2" x14ac:dyDescent="0.25">
      <c r="A38" s="62">
        <v>10101904</v>
      </c>
      <c r="B38" s="63" t="s">
        <v>16641</v>
      </c>
    </row>
    <row r="39" spans="1:2" x14ac:dyDescent="0.25">
      <c r="A39" s="62">
        <v>10102001</v>
      </c>
      <c r="B39" s="63" t="s">
        <v>9911</v>
      </c>
    </row>
    <row r="40" spans="1:2" x14ac:dyDescent="0.25">
      <c r="A40" s="62">
        <v>10102002</v>
      </c>
      <c r="B40" s="63" t="s">
        <v>4640</v>
      </c>
    </row>
    <row r="41" spans="1:2" x14ac:dyDescent="0.25">
      <c r="A41" s="62">
        <v>10111301</v>
      </c>
      <c r="B41" s="63" t="s">
        <v>17647</v>
      </c>
    </row>
    <row r="42" spans="1:2" x14ac:dyDescent="0.25">
      <c r="A42" s="62">
        <v>10111302</v>
      </c>
      <c r="B42" s="63" t="s">
        <v>17356</v>
      </c>
    </row>
    <row r="43" spans="1:2" x14ac:dyDescent="0.25">
      <c r="A43" s="62">
        <v>10111303</v>
      </c>
      <c r="B43" s="63" t="s">
        <v>12388</v>
      </c>
    </row>
    <row r="44" spans="1:2" x14ac:dyDescent="0.25">
      <c r="A44" s="62">
        <v>10111304</v>
      </c>
      <c r="B44" s="63" t="s">
        <v>7816</v>
      </c>
    </row>
    <row r="45" spans="1:2" x14ac:dyDescent="0.25">
      <c r="A45" s="62">
        <v>10111305</v>
      </c>
      <c r="B45" s="63" t="s">
        <v>17023</v>
      </c>
    </row>
    <row r="46" spans="1:2" x14ac:dyDescent="0.25">
      <c r="A46" s="62">
        <v>10111306</v>
      </c>
      <c r="B46" s="63" t="s">
        <v>18547</v>
      </c>
    </row>
    <row r="47" spans="1:2" x14ac:dyDescent="0.25">
      <c r="A47" s="62">
        <v>10111307</v>
      </c>
      <c r="B47" s="63" t="s">
        <v>11673</v>
      </c>
    </row>
    <row r="48" spans="1:2" x14ac:dyDescent="0.25">
      <c r="A48" s="62">
        <v>10121501</v>
      </c>
      <c r="B48" s="63" t="s">
        <v>6373</v>
      </c>
    </row>
    <row r="49" spans="1:2" x14ac:dyDescent="0.25">
      <c r="A49" s="62">
        <v>10121502</v>
      </c>
      <c r="B49" s="63" t="s">
        <v>16593</v>
      </c>
    </row>
    <row r="50" spans="1:2" x14ac:dyDescent="0.25">
      <c r="A50" s="62">
        <v>10121503</v>
      </c>
      <c r="B50" s="63" t="s">
        <v>828</v>
      </c>
    </row>
    <row r="51" spans="1:2" x14ac:dyDescent="0.25">
      <c r="A51" s="62">
        <v>10121504</v>
      </c>
      <c r="B51" s="63" t="s">
        <v>18821</v>
      </c>
    </row>
    <row r="52" spans="1:2" x14ac:dyDescent="0.25">
      <c r="A52" s="62">
        <v>10121505</v>
      </c>
      <c r="B52" s="63" t="s">
        <v>5690</v>
      </c>
    </row>
    <row r="53" spans="1:2" x14ac:dyDescent="0.25">
      <c r="A53" s="62">
        <v>10121506</v>
      </c>
      <c r="B53" s="63" t="s">
        <v>10910</v>
      </c>
    </row>
    <row r="54" spans="1:2" x14ac:dyDescent="0.25">
      <c r="A54" s="62">
        <v>10121601</v>
      </c>
      <c r="B54" s="63" t="s">
        <v>11420</v>
      </c>
    </row>
    <row r="55" spans="1:2" x14ac:dyDescent="0.25">
      <c r="A55" s="62">
        <v>10121602</v>
      </c>
      <c r="B55" s="63" t="s">
        <v>10976</v>
      </c>
    </row>
    <row r="56" spans="1:2" x14ac:dyDescent="0.25">
      <c r="A56" s="62">
        <v>10121603</v>
      </c>
      <c r="B56" s="63" t="s">
        <v>16071</v>
      </c>
    </row>
    <row r="57" spans="1:2" x14ac:dyDescent="0.25">
      <c r="A57" s="62">
        <v>10121604</v>
      </c>
      <c r="B57" s="63" t="s">
        <v>14910</v>
      </c>
    </row>
    <row r="58" spans="1:2" x14ac:dyDescent="0.25">
      <c r="A58" s="62">
        <v>10121701</v>
      </c>
      <c r="B58" s="63" t="s">
        <v>14191</v>
      </c>
    </row>
    <row r="59" spans="1:2" x14ac:dyDescent="0.25">
      <c r="A59" s="62">
        <v>10121702</v>
      </c>
      <c r="B59" s="63" t="s">
        <v>18322</v>
      </c>
    </row>
    <row r="60" spans="1:2" x14ac:dyDescent="0.25">
      <c r="A60" s="62">
        <v>10121703</v>
      </c>
      <c r="B60" s="63" t="s">
        <v>4194</v>
      </c>
    </row>
    <row r="61" spans="1:2" x14ac:dyDescent="0.25">
      <c r="A61" s="62">
        <v>10121801</v>
      </c>
      <c r="B61" s="63" t="s">
        <v>1153</v>
      </c>
    </row>
    <row r="62" spans="1:2" x14ac:dyDescent="0.25">
      <c r="A62" s="62">
        <v>10121802</v>
      </c>
      <c r="B62" s="63" t="s">
        <v>2015</v>
      </c>
    </row>
    <row r="63" spans="1:2" x14ac:dyDescent="0.25">
      <c r="A63" s="62">
        <v>10121803</v>
      </c>
      <c r="B63" s="63" t="s">
        <v>11598</v>
      </c>
    </row>
    <row r="64" spans="1:2" x14ac:dyDescent="0.25">
      <c r="A64" s="62">
        <v>10121804</v>
      </c>
      <c r="B64" s="63" t="s">
        <v>3516</v>
      </c>
    </row>
    <row r="65" spans="1:2" x14ac:dyDescent="0.25">
      <c r="A65" s="62">
        <v>10121805</v>
      </c>
      <c r="B65" s="63" t="s">
        <v>12893</v>
      </c>
    </row>
    <row r="66" spans="1:2" x14ac:dyDescent="0.25">
      <c r="A66" s="62">
        <v>10121806</v>
      </c>
      <c r="B66" s="63" t="s">
        <v>3279</v>
      </c>
    </row>
    <row r="67" spans="1:2" x14ac:dyDescent="0.25">
      <c r="A67" s="62">
        <v>10121901</v>
      </c>
      <c r="B67" s="63" t="s">
        <v>7795</v>
      </c>
    </row>
    <row r="68" spans="1:2" x14ac:dyDescent="0.25">
      <c r="A68" s="62">
        <v>10122001</v>
      </c>
      <c r="B68" s="63" t="s">
        <v>4534</v>
      </c>
    </row>
    <row r="69" spans="1:2" x14ac:dyDescent="0.25">
      <c r="A69" s="62">
        <v>10122002</v>
      </c>
      <c r="B69" s="63" t="s">
        <v>6517</v>
      </c>
    </row>
    <row r="70" spans="1:2" x14ac:dyDescent="0.25">
      <c r="A70" s="62">
        <v>10122003</v>
      </c>
      <c r="B70" s="63" t="s">
        <v>976</v>
      </c>
    </row>
    <row r="71" spans="1:2" x14ac:dyDescent="0.25">
      <c r="A71" s="62">
        <v>10122101</v>
      </c>
      <c r="B71" s="63" t="s">
        <v>111</v>
      </c>
    </row>
    <row r="72" spans="1:2" x14ac:dyDescent="0.25">
      <c r="A72" s="62">
        <v>10122102</v>
      </c>
      <c r="B72" s="63" t="s">
        <v>10653</v>
      </c>
    </row>
    <row r="73" spans="1:2" x14ac:dyDescent="0.25">
      <c r="A73" s="62">
        <v>10122103</v>
      </c>
      <c r="B73" s="63" t="s">
        <v>1091</v>
      </c>
    </row>
    <row r="74" spans="1:2" x14ac:dyDescent="0.25">
      <c r="A74" s="62">
        <v>10131506</v>
      </c>
      <c r="B74" s="63" t="s">
        <v>11677</v>
      </c>
    </row>
    <row r="75" spans="1:2" x14ac:dyDescent="0.25">
      <c r="A75" s="62">
        <v>10131507</v>
      </c>
      <c r="B75" s="63" t="s">
        <v>5834</v>
      </c>
    </row>
    <row r="76" spans="1:2" x14ac:dyDescent="0.25">
      <c r="A76" s="62">
        <v>10131508</v>
      </c>
      <c r="B76" s="63" t="s">
        <v>2096</v>
      </c>
    </row>
    <row r="77" spans="1:2" x14ac:dyDescent="0.25">
      <c r="A77" s="62">
        <v>10131601</v>
      </c>
      <c r="B77" s="63" t="s">
        <v>5524</v>
      </c>
    </row>
    <row r="78" spans="1:2" x14ac:dyDescent="0.25">
      <c r="A78" s="62">
        <v>10131602</v>
      </c>
      <c r="B78" s="63" t="s">
        <v>5747</v>
      </c>
    </row>
    <row r="79" spans="1:2" x14ac:dyDescent="0.25">
      <c r="A79" s="62">
        <v>10131603</v>
      </c>
      <c r="B79" s="63" t="s">
        <v>4609</v>
      </c>
    </row>
    <row r="80" spans="1:2" x14ac:dyDescent="0.25">
      <c r="A80" s="62">
        <v>10131604</v>
      </c>
      <c r="B80" s="63" t="s">
        <v>16815</v>
      </c>
    </row>
    <row r="81" spans="1:2" x14ac:dyDescent="0.25">
      <c r="A81" s="62">
        <v>10131701</v>
      </c>
      <c r="B81" s="63" t="s">
        <v>7245</v>
      </c>
    </row>
    <row r="82" spans="1:2" x14ac:dyDescent="0.25">
      <c r="A82" s="62">
        <v>10131702</v>
      </c>
      <c r="B82" s="63" t="s">
        <v>6804</v>
      </c>
    </row>
    <row r="83" spans="1:2" x14ac:dyDescent="0.25">
      <c r="A83" s="62">
        <v>10141501</v>
      </c>
      <c r="B83" s="63" t="s">
        <v>15164</v>
      </c>
    </row>
    <row r="84" spans="1:2" x14ac:dyDescent="0.25">
      <c r="A84" s="62">
        <v>10141502</v>
      </c>
      <c r="B84" s="63" t="s">
        <v>1096</v>
      </c>
    </row>
    <row r="85" spans="1:2" x14ac:dyDescent="0.25">
      <c r="A85" s="62">
        <v>10141503</v>
      </c>
      <c r="B85" s="63" t="s">
        <v>3287</v>
      </c>
    </row>
    <row r="86" spans="1:2" x14ac:dyDescent="0.25">
      <c r="A86" s="62">
        <v>10141504</v>
      </c>
      <c r="B86" s="63" t="s">
        <v>13994</v>
      </c>
    </row>
    <row r="87" spans="1:2" x14ac:dyDescent="0.25">
      <c r="A87" s="62">
        <v>10141601</v>
      </c>
      <c r="B87" s="63" t="s">
        <v>8829</v>
      </c>
    </row>
    <row r="88" spans="1:2" x14ac:dyDescent="0.25">
      <c r="A88" s="62">
        <v>10141602</v>
      </c>
      <c r="B88" s="63" t="s">
        <v>2036</v>
      </c>
    </row>
    <row r="89" spans="1:2" x14ac:dyDescent="0.25">
      <c r="A89" s="62">
        <v>10141603</v>
      </c>
      <c r="B89" s="63" t="s">
        <v>7338</v>
      </c>
    </row>
    <row r="90" spans="1:2" x14ac:dyDescent="0.25">
      <c r="A90" s="62">
        <v>10141604</v>
      </c>
      <c r="B90" s="63" t="s">
        <v>4757</v>
      </c>
    </row>
    <row r="91" spans="1:2" x14ac:dyDescent="0.25">
      <c r="A91" s="62">
        <v>10141605</v>
      </c>
      <c r="B91" s="63" t="s">
        <v>7145</v>
      </c>
    </row>
    <row r="92" spans="1:2" x14ac:dyDescent="0.25">
      <c r="A92" s="62">
        <v>10141606</v>
      </c>
      <c r="B92" s="63" t="s">
        <v>11542</v>
      </c>
    </row>
    <row r="93" spans="1:2" x14ac:dyDescent="0.25">
      <c r="A93" s="62">
        <v>10141607</v>
      </c>
      <c r="B93" s="63" t="s">
        <v>4345</v>
      </c>
    </row>
    <row r="94" spans="1:2" x14ac:dyDescent="0.25">
      <c r="A94" s="62">
        <v>10141608</v>
      </c>
      <c r="B94" s="63" t="s">
        <v>6281</v>
      </c>
    </row>
    <row r="95" spans="1:2" x14ac:dyDescent="0.25">
      <c r="A95" s="62">
        <v>10141609</v>
      </c>
      <c r="B95" s="63" t="s">
        <v>7557</v>
      </c>
    </row>
    <row r="96" spans="1:2" x14ac:dyDescent="0.25">
      <c r="A96" s="62">
        <v>10141610</v>
      </c>
      <c r="B96" s="63" t="s">
        <v>14608</v>
      </c>
    </row>
    <row r="97" spans="1:2" x14ac:dyDescent="0.25">
      <c r="A97" s="62">
        <v>10141611</v>
      </c>
      <c r="B97" s="63" t="s">
        <v>11832</v>
      </c>
    </row>
    <row r="98" spans="1:2" x14ac:dyDescent="0.25">
      <c r="A98" s="62">
        <v>10151501</v>
      </c>
      <c r="B98" s="63" t="s">
        <v>1490</v>
      </c>
    </row>
    <row r="99" spans="1:2" x14ac:dyDescent="0.25">
      <c r="A99" s="62">
        <v>10151502</v>
      </c>
      <c r="B99" s="63" t="s">
        <v>19077</v>
      </c>
    </row>
    <row r="100" spans="1:2" x14ac:dyDescent="0.25">
      <c r="A100" s="62">
        <v>10151503</v>
      </c>
      <c r="B100" s="63" t="s">
        <v>5107</v>
      </c>
    </row>
    <row r="101" spans="1:2" x14ac:dyDescent="0.25">
      <c r="A101" s="62">
        <v>10151504</v>
      </c>
      <c r="B101" s="63" t="s">
        <v>14892</v>
      </c>
    </row>
    <row r="102" spans="1:2" x14ac:dyDescent="0.25">
      <c r="A102" s="62">
        <v>10151505</v>
      </c>
      <c r="B102" s="63" t="s">
        <v>4805</v>
      </c>
    </row>
    <row r="103" spans="1:2" x14ac:dyDescent="0.25">
      <c r="A103" s="62">
        <v>10151506</v>
      </c>
      <c r="B103" s="63" t="s">
        <v>16957</v>
      </c>
    </row>
    <row r="104" spans="1:2" x14ac:dyDescent="0.25">
      <c r="A104" s="62">
        <v>10151507</v>
      </c>
      <c r="B104" s="63" t="s">
        <v>4067</v>
      </c>
    </row>
    <row r="105" spans="1:2" x14ac:dyDescent="0.25">
      <c r="A105" s="62">
        <v>10151508</v>
      </c>
      <c r="B105" s="63" t="s">
        <v>16773</v>
      </c>
    </row>
    <row r="106" spans="1:2" x14ac:dyDescent="0.25">
      <c r="A106" s="62">
        <v>10151509</v>
      </c>
      <c r="B106" s="63" t="s">
        <v>7647</v>
      </c>
    </row>
    <row r="107" spans="1:2" x14ac:dyDescent="0.25">
      <c r="A107" s="62">
        <v>10151510</v>
      </c>
      <c r="B107" s="63" t="s">
        <v>10500</v>
      </c>
    </row>
    <row r="108" spans="1:2" x14ac:dyDescent="0.25">
      <c r="A108" s="62">
        <v>10151511</v>
      </c>
      <c r="B108" s="63" t="s">
        <v>328</v>
      </c>
    </row>
    <row r="109" spans="1:2" x14ac:dyDescent="0.25">
      <c r="A109" s="62">
        <v>10151512</v>
      </c>
      <c r="B109" s="63" t="s">
        <v>10531</v>
      </c>
    </row>
    <row r="110" spans="1:2" x14ac:dyDescent="0.25">
      <c r="A110" s="62">
        <v>10151513</v>
      </c>
      <c r="B110" s="63" t="s">
        <v>11235</v>
      </c>
    </row>
    <row r="111" spans="1:2" x14ac:dyDescent="0.25">
      <c r="A111" s="62">
        <v>10151514</v>
      </c>
      <c r="B111" s="63" t="s">
        <v>2518</v>
      </c>
    </row>
    <row r="112" spans="1:2" x14ac:dyDescent="0.25">
      <c r="A112" s="62">
        <v>10151515</v>
      </c>
      <c r="B112" s="63" t="s">
        <v>2314</v>
      </c>
    </row>
    <row r="113" spans="1:2" x14ac:dyDescent="0.25">
      <c r="A113" s="62">
        <v>10151516</v>
      </c>
      <c r="B113" s="63" t="s">
        <v>2456</v>
      </c>
    </row>
    <row r="114" spans="1:2" x14ac:dyDescent="0.25">
      <c r="A114" s="62">
        <v>10151517</v>
      </c>
      <c r="B114" s="63" t="s">
        <v>212</v>
      </c>
    </row>
    <row r="115" spans="1:2" x14ac:dyDescent="0.25">
      <c r="A115" s="62">
        <v>10151518</v>
      </c>
      <c r="B115" s="63" t="s">
        <v>9728</v>
      </c>
    </row>
    <row r="116" spans="1:2" x14ac:dyDescent="0.25">
      <c r="A116" s="62">
        <v>10151519</v>
      </c>
      <c r="B116" s="63" t="s">
        <v>8302</v>
      </c>
    </row>
    <row r="117" spans="1:2" x14ac:dyDescent="0.25">
      <c r="A117" s="62">
        <v>10151520</v>
      </c>
      <c r="B117" s="63" t="s">
        <v>1720</v>
      </c>
    </row>
    <row r="118" spans="1:2" x14ac:dyDescent="0.25">
      <c r="A118" s="62">
        <v>10151521</v>
      </c>
      <c r="B118" s="63" t="s">
        <v>16076</v>
      </c>
    </row>
    <row r="119" spans="1:2" x14ac:dyDescent="0.25">
      <c r="A119" s="62">
        <v>10151522</v>
      </c>
      <c r="B119" s="63" t="s">
        <v>10624</v>
      </c>
    </row>
    <row r="120" spans="1:2" x14ac:dyDescent="0.25">
      <c r="A120" s="62">
        <v>10151523</v>
      </c>
      <c r="B120" s="63" t="s">
        <v>3193</v>
      </c>
    </row>
    <row r="121" spans="1:2" x14ac:dyDescent="0.25">
      <c r="A121" s="62">
        <v>10151524</v>
      </c>
      <c r="B121" s="63" t="s">
        <v>11377</v>
      </c>
    </row>
    <row r="122" spans="1:2" x14ac:dyDescent="0.25">
      <c r="A122" s="62">
        <v>10151525</v>
      </c>
      <c r="B122" s="63" t="s">
        <v>9880</v>
      </c>
    </row>
    <row r="123" spans="1:2" x14ac:dyDescent="0.25">
      <c r="A123" s="62">
        <v>10151526</v>
      </c>
      <c r="B123" s="63" t="s">
        <v>648</v>
      </c>
    </row>
    <row r="124" spans="1:2" x14ac:dyDescent="0.25">
      <c r="A124" s="62">
        <v>10151527</v>
      </c>
      <c r="B124" s="63" t="s">
        <v>7550</v>
      </c>
    </row>
    <row r="125" spans="1:2" x14ac:dyDescent="0.25">
      <c r="A125" s="62">
        <v>10151528</v>
      </c>
      <c r="B125" s="63" t="s">
        <v>2142</v>
      </c>
    </row>
    <row r="126" spans="1:2" x14ac:dyDescent="0.25">
      <c r="A126" s="62">
        <v>10151529</v>
      </c>
      <c r="B126" s="63" t="s">
        <v>13350</v>
      </c>
    </row>
    <row r="127" spans="1:2" x14ac:dyDescent="0.25">
      <c r="A127" s="62">
        <v>10151530</v>
      </c>
      <c r="B127" s="63" t="s">
        <v>3006</v>
      </c>
    </row>
    <row r="128" spans="1:2" x14ac:dyDescent="0.25">
      <c r="A128" s="62">
        <v>10151531</v>
      </c>
      <c r="B128" s="63" t="s">
        <v>13737</v>
      </c>
    </row>
    <row r="129" spans="1:2" x14ac:dyDescent="0.25">
      <c r="A129" s="62">
        <v>10151532</v>
      </c>
      <c r="B129" s="63" t="s">
        <v>10851</v>
      </c>
    </row>
    <row r="130" spans="1:2" x14ac:dyDescent="0.25">
      <c r="A130" s="62">
        <v>10151533</v>
      </c>
      <c r="B130" s="63" t="s">
        <v>15217</v>
      </c>
    </row>
    <row r="131" spans="1:2" x14ac:dyDescent="0.25">
      <c r="A131" s="62">
        <v>10151534</v>
      </c>
      <c r="B131" s="63" t="s">
        <v>1452</v>
      </c>
    </row>
    <row r="132" spans="1:2" x14ac:dyDescent="0.25">
      <c r="A132" s="62">
        <v>10151535</v>
      </c>
      <c r="B132" s="63" t="s">
        <v>1378</v>
      </c>
    </row>
    <row r="133" spans="1:2" x14ac:dyDescent="0.25">
      <c r="A133" s="62">
        <v>10151601</v>
      </c>
      <c r="B133" s="63" t="s">
        <v>82</v>
      </c>
    </row>
    <row r="134" spans="1:2" x14ac:dyDescent="0.25">
      <c r="A134" s="62">
        <v>10151602</v>
      </c>
      <c r="B134" s="63" t="s">
        <v>9567</v>
      </c>
    </row>
    <row r="135" spans="1:2" x14ac:dyDescent="0.25">
      <c r="A135" s="62">
        <v>10151603</v>
      </c>
      <c r="B135" s="63" t="s">
        <v>3910</v>
      </c>
    </row>
    <row r="136" spans="1:2" x14ac:dyDescent="0.25">
      <c r="A136" s="62">
        <v>10151604</v>
      </c>
      <c r="B136" s="63" t="s">
        <v>16031</v>
      </c>
    </row>
    <row r="137" spans="1:2" x14ac:dyDescent="0.25">
      <c r="A137" s="62">
        <v>10151605</v>
      </c>
      <c r="B137" s="63" t="s">
        <v>12607</v>
      </c>
    </row>
    <row r="138" spans="1:2" x14ac:dyDescent="0.25">
      <c r="A138" s="62">
        <v>10151606</v>
      </c>
      <c r="B138" s="63" t="s">
        <v>1694</v>
      </c>
    </row>
    <row r="139" spans="1:2" x14ac:dyDescent="0.25">
      <c r="A139" s="62">
        <v>10151607</v>
      </c>
      <c r="B139" s="63" t="s">
        <v>4480</v>
      </c>
    </row>
    <row r="140" spans="1:2" x14ac:dyDescent="0.25">
      <c r="A140" s="62">
        <v>10151608</v>
      </c>
      <c r="B140" s="63" t="s">
        <v>16583</v>
      </c>
    </row>
    <row r="141" spans="1:2" x14ac:dyDescent="0.25">
      <c r="A141" s="62">
        <v>10151609</v>
      </c>
      <c r="B141" s="63" t="s">
        <v>3162</v>
      </c>
    </row>
    <row r="142" spans="1:2" x14ac:dyDescent="0.25">
      <c r="A142" s="62">
        <v>10151610</v>
      </c>
      <c r="B142" s="63" t="s">
        <v>18226</v>
      </c>
    </row>
    <row r="143" spans="1:2" x14ac:dyDescent="0.25">
      <c r="A143" s="62">
        <v>10151611</v>
      </c>
      <c r="B143" s="63" t="s">
        <v>18537</v>
      </c>
    </row>
    <row r="144" spans="1:2" x14ac:dyDescent="0.25">
      <c r="A144" s="62">
        <v>10151701</v>
      </c>
      <c r="B144" s="63" t="s">
        <v>179</v>
      </c>
    </row>
    <row r="145" spans="1:2" x14ac:dyDescent="0.25">
      <c r="A145" s="62">
        <v>10151702</v>
      </c>
      <c r="B145" s="63" t="s">
        <v>3703</v>
      </c>
    </row>
    <row r="146" spans="1:2" x14ac:dyDescent="0.25">
      <c r="A146" s="62">
        <v>10151703</v>
      </c>
      <c r="B146" s="63" t="s">
        <v>14216</v>
      </c>
    </row>
    <row r="147" spans="1:2" x14ac:dyDescent="0.25">
      <c r="A147" s="62">
        <v>10151704</v>
      </c>
      <c r="B147" s="63" t="s">
        <v>8136</v>
      </c>
    </row>
    <row r="148" spans="1:2" x14ac:dyDescent="0.25">
      <c r="A148" s="62">
        <v>10151705</v>
      </c>
      <c r="B148" s="63" t="s">
        <v>17447</v>
      </c>
    </row>
    <row r="149" spans="1:2" x14ac:dyDescent="0.25">
      <c r="A149" s="62">
        <v>10151706</v>
      </c>
      <c r="B149" s="63" t="s">
        <v>7746</v>
      </c>
    </row>
    <row r="150" spans="1:2" x14ac:dyDescent="0.25">
      <c r="A150" s="62">
        <v>10151801</v>
      </c>
      <c r="B150" s="63" t="s">
        <v>11672</v>
      </c>
    </row>
    <row r="151" spans="1:2" x14ac:dyDescent="0.25">
      <c r="A151" s="62">
        <v>10151802</v>
      </c>
      <c r="B151" s="63" t="s">
        <v>16308</v>
      </c>
    </row>
    <row r="152" spans="1:2" x14ac:dyDescent="0.25">
      <c r="A152" s="62">
        <v>10151803</v>
      </c>
      <c r="B152" s="63" t="s">
        <v>9797</v>
      </c>
    </row>
    <row r="153" spans="1:2" x14ac:dyDescent="0.25">
      <c r="A153" s="62">
        <v>10151804</v>
      </c>
      <c r="B153" s="63" t="s">
        <v>16322</v>
      </c>
    </row>
    <row r="154" spans="1:2" x14ac:dyDescent="0.25">
      <c r="A154" s="62">
        <v>10151805</v>
      </c>
      <c r="B154" s="63" t="s">
        <v>980</v>
      </c>
    </row>
    <row r="155" spans="1:2" x14ac:dyDescent="0.25">
      <c r="A155" s="62">
        <v>10151806</v>
      </c>
      <c r="B155" s="63" t="s">
        <v>5127</v>
      </c>
    </row>
    <row r="156" spans="1:2" x14ac:dyDescent="0.25">
      <c r="A156" s="62">
        <v>10151807</v>
      </c>
      <c r="B156" s="63" t="s">
        <v>14578</v>
      </c>
    </row>
    <row r="157" spans="1:2" x14ac:dyDescent="0.25">
      <c r="A157" s="62">
        <v>10151808</v>
      </c>
      <c r="B157" s="63" t="s">
        <v>17035</v>
      </c>
    </row>
    <row r="158" spans="1:2" x14ac:dyDescent="0.25">
      <c r="A158" s="62">
        <v>10151809</v>
      </c>
      <c r="B158" s="63" t="s">
        <v>3658</v>
      </c>
    </row>
    <row r="159" spans="1:2" x14ac:dyDescent="0.25">
      <c r="A159" s="62">
        <v>10151810</v>
      </c>
      <c r="B159" s="63" t="s">
        <v>1817</v>
      </c>
    </row>
    <row r="160" spans="1:2" x14ac:dyDescent="0.25">
      <c r="A160" s="62">
        <v>10151811</v>
      </c>
      <c r="B160" s="63" t="s">
        <v>7168</v>
      </c>
    </row>
    <row r="161" spans="1:2" x14ac:dyDescent="0.25">
      <c r="A161" s="62">
        <v>10151901</v>
      </c>
      <c r="B161" s="63" t="s">
        <v>17425</v>
      </c>
    </row>
    <row r="162" spans="1:2" x14ac:dyDescent="0.25">
      <c r="A162" s="62">
        <v>10151902</v>
      </c>
      <c r="B162" s="63" t="s">
        <v>13414</v>
      </c>
    </row>
    <row r="163" spans="1:2" x14ac:dyDescent="0.25">
      <c r="A163" s="62">
        <v>10151903</v>
      </c>
      <c r="B163" s="63" t="s">
        <v>16199</v>
      </c>
    </row>
    <row r="164" spans="1:2" x14ac:dyDescent="0.25">
      <c r="A164" s="62">
        <v>10151904</v>
      </c>
      <c r="B164" s="63" t="s">
        <v>797</v>
      </c>
    </row>
    <row r="165" spans="1:2" x14ac:dyDescent="0.25">
      <c r="A165" s="62">
        <v>10151905</v>
      </c>
      <c r="B165" s="63" t="s">
        <v>16018</v>
      </c>
    </row>
    <row r="166" spans="1:2" x14ac:dyDescent="0.25">
      <c r="A166" s="62">
        <v>10151906</v>
      </c>
      <c r="B166" s="63" t="s">
        <v>13621</v>
      </c>
    </row>
    <row r="167" spans="1:2" x14ac:dyDescent="0.25">
      <c r="A167" s="62">
        <v>10151907</v>
      </c>
      <c r="B167" s="63" t="s">
        <v>15635</v>
      </c>
    </row>
    <row r="168" spans="1:2" x14ac:dyDescent="0.25">
      <c r="A168" s="62">
        <v>10152001</v>
      </c>
      <c r="B168" s="63" t="s">
        <v>731</v>
      </c>
    </row>
    <row r="169" spans="1:2" x14ac:dyDescent="0.25">
      <c r="A169" s="62">
        <v>10152002</v>
      </c>
      <c r="B169" s="63" t="s">
        <v>5608</v>
      </c>
    </row>
    <row r="170" spans="1:2" x14ac:dyDescent="0.25">
      <c r="A170" s="62">
        <v>10152003</v>
      </c>
      <c r="B170" s="63" t="s">
        <v>11347</v>
      </c>
    </row>
    <row r="171" spans="1:2" x14ac:dyDescent="0.25">
      <c r="A171" s="62">
        <v>10152101</v>
      </c>
      <c r="B171" s="63" t="s">
        <v>17624</v>
      </c>
    </row>
    <row r="172" spans="1:2" x14ac:dyDescent="0.25">
      <c r="A172" s="62">
        <v>10152102</v>
      </c>
      <c r="B172" s="63" t="s">
        <v>1125</v>
      </c>
    </row>
    <row r="173" spans="1:2" x14ac:dyDescent="0.25">
      <c r="A173" s="62">
        <v>10152103</v>
      </c>
      <c r="B173" s="63" t="s">
        <v>5577</v>
      </c>
    </row>
    <row r="174" spans="1:2" x14ac:dyDescent="0.25">
      <c r="A174" s="62">
        <v>10152104</v>
      </c>
      <c r="B174" s="63" t="s">
        <v>9961</v>
      </c>
    </row>
    <row r="175" spans="1:2" x14ac:dyDescent="0.25">
      <c r="A175" s="62">
        <v>10152201</v>
      </c>
      <c r="B175" s="63" t="s">
        <v>13003</v>
      </c>
    </row>
    <row r="176" spans="1:2" x14ac:dyDescent="0.25">
      <c r="A176" s="62">
        <v>10152202</v>
      </c>
      <c r="B176" s="63" t="s">
        <v>10166</v>
      </c>
    </row>
    <row r="177" spans="1:2" x14ac:dyDescent="0.25">
      <c r="A177" s="62">
        <v>10161501</v>
      </c>
      <c r="B177" s="63" t="s">
        <v>17761</v>
      </c>
    </row>
    <row r="178" spans="1:2" x14ac:dyDescent="0.25">
      <c r="A178" s="62">
        <v>10161502</v>
      </c>
      <c r="B178" s="63" t="s">
        <v>16718</v>
      </c>
    </row>
    <row r="179" spans="1:2" x14ac:dyDescent="0.25">
      <c r="A179" s="62">
        <v>10161503</v>
      </c>
      <c r="B179" s="63" t="s">
        <v>10881</v>
      </c>
    </row>
    <row r="180" spans="1:2" x14ac:dyDescent="0.25">
      <c r="A180" s="62">
        <v>10161504</v>
      </c>
      <c r="B180" s="63" t="s">
        <v>3852</v>
      </c>
    </row>
    <row r="181" spans="1:2" x14ac:dyDescent="0.25">
      <c r="A181" s="62">
        <v>10161505</v>
      </c>
      <c r="B181" s="63" t="s">
        <v>14206</v>
      </c>
    </row>
    <row r="182" spans="1:2" x14ac:dyDescent="0.25">
      <c r="A182" s="62">
        <v>10161506</v>
      </c>
      <c r="B182" s="63" t="s">
        <v>18732</v>
      </c>
    </row>
    <row r="183" spans="1:2" x14ac:dyDescent="0.25">
      <c r="A183" s="62">
        <v>10161507</v>
      </c>
      <c r="B183" s="63" t="s">
        <v>988</v>
      </c>
    </row>
    <row r="184" spans="1:2" x14ac:dyDescent="0.25">
      <c r="A184" s="62">
        <v>10161508</v>
      </c>
      <c r="B184" s="63" t="s">
        <v>17241</v>
      </c>
    </row>
    <row r="185" spans="1:2" x14ac:dyDescent="0.25">
      <c r="A185" s="62">
        <v>10161509</v>
      </c>
      <c r="B185" s="63" t="s">
        <v>10634</v>
      </c>
    </row>
    <row r="186" spans="1:2" x14ac:dyDescent="0.25">
      <c r="A186" s="62">
        <v>10161510</v>
      </c>
      <c r="B186" s="63" t="s">
        <v>11286</v>
      </c>
    </row>
    <row r="187" spans="1:2" x14ac:dyDescent="0.25">
      <c r="A187" s="62">
        <v>10161511</v>
      </c>
      <c r="B187" s="63" t="s">
        <v>8031</v>
      </c>
    </row>
    <row r="188" spans="1:2" x14ac:dyDescent="0.25">
      <c r="A188" s="62">
        <v>10161512</v>
      </c>
      <c r="B188" s="63" t="s">
        <v>8974</v>
      </c>
    </row>
    <row r="189" spans="1:2" x14ac:dyDescent="0.25">
      <c r="A189" s="62">
        <v>10161513</v>
      </c>
      <c r="B189" s="63" t="s">
        <v>15101</v>
      </c>
    </row>
    <row r="190" spans="1:2" x14ac:dyDescent="0.25">
      <c r="A190" s="62">
        <v>10161601</v>
      </c>
      <c r="B190" s="63" t="s">
        <v>1949</v>
      </c>
    </row>
    <row r="191" spans="1:2" x14ac:dyDescent="0.25">
      <c r="A191" s="62">
        <v>10161602</v>
      </c>
      <c r="B191" s="63" t="s">
        <v>4592</v>
      </c>
    </row>
    <row r="192" spans="1:2" x14ac:dyDescent="0.25">
      <c r="A192" s="62">
        <v>10161603</v>
      </c>
      <c r="B192" s="63" t="s">
        <v>4597</v>
      </c>
    </row>
    <row r="193" spans="1:2" x14ac:dyDescent="0.25">
      <c r="A193" s="62">
        <v>10161604</v>
      </c>
      <c r="B193" s="63" t="s">
        <v>16849</v>
      </c>
    </row>
    <row r="194" spans="1:2" x14ac:dyDescent="0.25">
      <c r="A194" s="62">
        <v>10161605</v>
      </c>
      <c r="B194" s="63" t="s">
        <v>13960</v>
      </c>
    </row>
    <row r="195" spans="1:2" x14ac:dyDescent="0.25">
      <c r="A195" s="62">
        <v>10161701</v>
      </c>
      <c r="B195" s="63" t="s">
        <v>3239</v>
      </c>
    </row>
    <row r="196" spans="1:2" x14ac:dyDescent="0.25">
      <c r="A196" s="62">
        <v>10161702</v>
      </c>
      <c r="B196" s="63" t="s">
        <v>13476</v>
      </c>
    </row>
    <row r="197" spans="1:2" x14ac:dyDescent="0.25">
      <c r="A197" s="62">
        <v>10161703</v>
      </c>
      <c r="B197" s="63" t="s">
        <v>12741</v>
      </c>
    </row>
    <row r="198" spans="1:2" x14ac:dyDescent="0.25">
      <c r="A198" s="62">
        <v>10161704</v>
      </c>
      <c r="B198" s="63" t="s">
        <v>11459</v>
      </c>
    </row>
    <row r="199" spans="1:2" x14ac:dyDescent="0.25">
      <c r="A199" s="62">
        <v>10161705</v>
      </c>
      <c r="B199" s="63" t="s">
        <v>3201</v>
      </c>
    </row>
    <row r="200" spans="1:2" x14ac:dyDescent="0.25">
      <c r="A200" s="62">
        <v>10161707</v>
      </c>
      <c r="B200" s="63" t="s">
        <v>9851</v>
      </c>
    </row>
    <row r="201" spans="1:2" x14ac:dyDescent="0.25">
      <c r="A201" s="62">
        <v>10161801</v>
      </c>
      <c r="B201" s="63" t="s">
        <v>7904</v>
      </c>
    </row>
    <row r="202" spans="1:2" x14ac:dyDescent="0.25">
      <c r="A202" s="62">
        <v>10161802</v>
      </c>
      <c r="B202" s="63" t="s">
        <v>13718</v>
      </c>
    </row>
    <row r="203" spans="1:2" x14ac:dyDescent="0.25">
      <c r="A203" s="62">
        <v>10161803</v>
      </c>
      <c r="B203" s="63" t="s">
        <v>3573</v>
      </c>
    </row>
    <row r="204" spans="1:2" x14ac:dyDescent="0.25">
      <c r="A204" s="62">
        <v>10161804</v>
      </c>
      <c r="B204" s="63" t="s">
        <v>6705</v>
      </c>
    </row>
    <row r="205" spans="1:2" x14ac:dyDescent="0.25">
      <c r="A205" s="62">
        <v>10161901</v>
      </c>
      <c r="B205" s="63" t="s">
        <v>14967</v>
      </c>
    </row>
    <row r="206" spans="1:2" x14ac:dyDescent="0.25">
      <c r="A206" s="62">
        <v>10161902</v>
      </c>
      <c r="B206" s="63" t="s">
        <v>17079</v>
      </c>
    </row>
    <row r="207" spans="1:2" x14ac:dyDescent="0.25">
      <c r="A207" s="62">
        <v>10161903</v>
      </c>
      <c r="B207" s="63" t="s">
        <v>18267</v>
      </c>
    </row>
    <row r="208" spans="1:2" x14ac:dyDescent="0.25">
      <c r="A208" s="62">
        <v>10161904</v>
      </c>
      <c r="B208" s="63" t="s">
        <v>10077</v>
      </c>
    </row>
    <row r="209" spans="1:2" x14ac:dyDescent="0.25">
      <c r="A209" s="62">
        <v>10161905</v>
      </c>
      <c r="B209" s="63" t="s">
        <v>873</v>
      </c>
    </row>
    <row r="210" spans="1:2" x14ac:dyDescent="0.25">
      <c r="A210" s="62">
        <v>10161906</v>
      </c>
      <c r="B210" s="63" t="s">
        <v>10732</v>
      </c>
    </row>
    <row r="211" spans="1:2" x14ac:dyDescent="0.25">
      <c r="A211" s="62">
        <v>10161907</v>
      </c>
      <c r="B211" s="63" t="s">
        <v>1372</v>
      </c>
    </row>
    <row r="212" spans="1:2" x14ac:dyDescent="0.25">
      <c r="A212" s="62">
        <v>10161908</v>
      </c>
      <c r="B212" s="63" t="s">
        <v>12125</v>
      </c>
    </row>
    <row r="213" spans="1:2" x14ac:dyDescent="0.25">
      <c r="A213" s="62">
        <v>10171501</v>
      </c>
      <c r="B213" s="63" t="s">
        <v>19</v>
      </c>
    </row>
    <row r="214" spans="1:2" x14ac:dyDescent="0.25">
      <c r="A214" s="62">
        <v>10171502</v>
      </c>
      <c r="B214" s="63" t="s">
        <v>17865</v>
      </c>
    </row>
    <row r="215" spans="1:2" x14ac:dyDescent="0.25">
      <c r="A215" s="62">
        <v>10171503</v>
      </c>
      <c r="B215" s="63" t="s">
        <v>6580</v>
      </c>
    </row>
    <row r="216" spans="1:2" x14ac:dyDescent="0.25">
      <c r="A216" s="62">
        <v>10171504</v>
      </c>
      <c r="B216" s="63" t="s">
        <v>4569</v>
      </c>
    </row>
    <row r="217" spans="1:2" x14ac:dyDescent="0.25">
      <c r="A217" s="62">
        <v>10171601</v>
      </c>
      <c r="B217" s="63" t="s">
        <v>17820</v>
      </c>
    </row>
    <row r="218" spans="1:2" x14ac:dyDescent="0.25">
      <c r="A218" s="62">
        <v>10171602</v>
      </c>
      <c r="B218" s="63" t="s">
        <v>2234</v>
      </c>
    </row>
    <row r="219" spans="1:2" x14ac:dyDescent="0.25">
      <c r="A219" s="62">
        <v>10171603</v>
      </c>
      <c r="B219" s="63" t="s">
        <v>5203</v>
      </c>
    </row>
    <row r="220" spans="1:2" x14ac:dyDescent="0.25">
      <c r="A220" s="62">
        <v>10171604</v>
      </c>
      <c r="B220" s="63" t="s">
        <v>5881</v>
      </c>
    </row>
    <row r="221" spans="1:2" x14ac:dyDescent="0.25">
      <c r="A221" s="62">
        <v>10171605</v>
      </c>
      <c r="B221" s="63" t="s">
        <v>4248</v>
      </c>
    </row>
    <row r="222" spans="1:2" x14ac:dyDescent="0.25">
      <c r="A222" s="62">
        <v>10171701</v>
      </c>
      <c r="B222" s="63" t="s">
        <v>7424</v>
      </c>
    </row>
    <row r="223" spans="1:2" x14ac:dyDescent="0.25">
      <c r="A223" s="62">
        <v>10171702</v>
      </c>
      <c r="B223" s="63" t="s">
        <v>5162</v>
      </c>
    </row>
    <row r="224" spans="1:2" x14ac:dyDescent="0.25">
      <c r="A224" s="62">
        <v>10191506</v>
      </c>
      <c r="B224" s="63" t="s">
        <v>17237</v>
      </c>
    </row>
    <row r="225" spans="1:2" x14ac:dyDescent="0.25">
      <c r="A225" s="62">
        <v>10191507</v>
      </c>
      <c r="B225" s="63" t="s">
        <v>7471</v>
      </c>
    </row>
    <row r="226" spans="1:2" x14ac:dyDescent="0.25">
      <c r="A226" s="62">
        <v>10191508</v>
      </c>
      <c r="B226" s="63" t="s">
        <v>8592</v>
      </c>
    </row>
    <row r="227" spans="1:2" x14ac:dyDescent="0.25">
      <c r="A227" s="62">
        <v>10191509</v>
      </c>
      <c r="B227" s="63" t="s">
        <v>6282</v>
      </c>
    </row>
    <row r="228" spans="1:2" x14ac:dyDescent="0.25">
      <c r="A228" s="62">
        <v>10191701</v>
      </c>
      <c r="B228" s="63" t="s">
        <v>15300</v>
      </c>
    </row>
    <row r="229" spans="1:2" x14ac:dyDescent="0.25">
      <c r="A229" s="62">
        <v>10191703</v>
      </c>
      <c r="B229" s="63" t="s">
        <v>6087</v>
      </c>
    </row>
    <row r="230" spans="1:2" x14ac:dyDescent="0.25">
      <c r="A230" s="62">
        <v>10191704</v>
      </c>
      <c r="B230" s="63" t="s">
        <v>8075</v>
      </c>
    </row>
    <row r="231" spans="1:2" x14ac:dyDescent="0.25">
      <c r="A231" s="62">
        <v>10191705</v>
      </c>
      <c r="B231" s="63" t="s">
        <v>5308</v>
      </c>
    </row>
    <row r="232" spans="1:2" x14ac:dyDescent="0.25">
      <c r="A232" s="62">
        <v>10191706</v>
      </c>
      <c r="B232" s="63" t="s">
        <v>600</v>
      </c>
    </row>
    <row r="233" spans="1:2" x14ac:dyDescent="0.25">
      <c r="A233" s="62">
        <v>11101501</v>
      </c>
      <c r="B233" s="63" t="s">
        <v>1265</v>
      </c>
    </row>
    <row r="234" spans="1:2" x14ac:dyDescent="0.25">
      <c r="A234" s="62">
        <v>11101502</v>
      </c>
      <c r="B234" s="63" t="s">
        <v>15383</v>
      </c>
    </row>
    <row r="235" spans="1:2" x14ac:dyDescent="0.25">
      <c r="A235" s="62">
        <v>11101503</v>
      </c>
      <c r="B235" s="63" t="s">
        <v>4516</v>
      </c>
    </row>
    <row r="236" spans="1:2" x14ac:dyDescent="0.25">
      <c r="A236" s="62">
        <v>11101504</v>
      </c>
      <c r="B236" s="63" t="s">
        <v>15880</v>
      </c>
    </row>
    <row r="237" spans="1:2" x14ac:dyDescent="0.25">
      <c r="A237" s="62">
        <v>11101505</v>
      </c>
      <c r="B237" s="63" t="s">
        <v>6622</v>
      </c>
    </row>
    <row r="238" spans="1:2" x14ac:dyDescent="0.25">
      <c r="A238" s="62">
        <v>11101506</v>
      </c>
      <c r="B238" s="63" t="s">
        <v>1003</v>
      </c>
    </row>
    <row r="239" spans="1:2" x14ac:dyDescent="0.25">
      <c r="A239" s="62">
        <v>11101507</v>
      </c>
      <c r="B239" s="63" t="s">
        <v>9731</v>
      </c>
    </row>
    <row r="240" spans="1:2" x14ac:dyDescent="0.25">
      <c r="A240" s="62">
        <v>11101508</v>
      </c>
      <c r="B240" s="63" t="s">
        <v>14842</v>
      </c>
    </row>
    <row r="241" spans="1:2" x14ac:dyDescent="0.25">
      <c r="A241" s="62">
        <v>11101509</v>
      </c>
      <c r="B241" s="63" t="s">
        <v>12695</v>
      </c>
    </row>
    <row r="242" spans="1:2" x14ac:dyDescent="0.25">
      <c r="A242" s="62">
        <v>11101510</v>
      </c>
      <c r="B242" s="63" t="s">
        <v>17524</v>
      </c>
    </row>
    <row r="243" spans="1:2" x14ac:dyDescent="0.25">
      <c r="A243" s="62">
        <v>11101511</v>
      </c>
      <c r="B243" s="63" t="s">
        <v>6388</v>
      </c>
    </row>
    <row r="244" spans="1:2" x14ac:dyDescent="0.25">
      <c r="A244" s="62">
        <v>11101512</v>
      </c>
      <c r="B244" s="63" t="s">
        <v>5664</v>
      </c>
    </row>
    <row r="245" spans="1:2" x14ac:dyDescent="0.25">
      <c r="A245" s="62">
        <v>11101513</v>
      </c>
      <c r="B245" s="63" t="s">
        <v>10186</v>
      </c>
    </row>
    <row r="246" spans="1:2" x14ac:dyDescent="0.25">
      <c r="A246" s="62">
        <v>11101514</v>
      </c>
      <c r="B246" s="63" t="s">
        <v>10599</v>
      </c>
    </row>
    <row r="247" spans="1:2" x14ac:dyDescent="0.25">
      <c r="A247" s="62">
        <v>11101515</v>
      </c>
      <c r="B247" s="63" t="s">
        <v>16845</v>
      </c>
    </row>
    <row r="248" spans="1:2" x14ac:dyDescent="0.25">
      <c r="A248" s="62">
        <v>11101516</v>
      </c>
      <c r="B248" s="63" t="s">
        <v>3246</v>
      </c>
    </row>
    <row r="249" spans="1:2" x14ac:dyDescent="0.25">
      <c r="A249" s="62">
        <v>11101517</v>
      </c>
      <c r="B249" s="63" t="s">
        <v>15310</v>
      </c>
    </row>
    <row r="250" spans="1:2" x14ac:dyDescent="0.25">
      <c r="A250" s="62">
        <v>11101518</v>
      </c>
      <c r="B250" s="63" t="s">
        <v>16074</v>
      </c>
    </row>
    <row r="251" spans="1:2" x14ac:dyDescent="0.25">
      <c r="A251" s="62">
        <v>11101519</v>
      </c>
      <c r="B251" s="63" t="s">
        <v>14505</v>
      </c>
    </row>
    <row r="252" spans="1:2" x14ac:dyDescent="0.25">
      <c r="A252" s="62">
        <v>11101520</v>
      </c>
      <c r="B252" s="63" t="s">
        <v>9869</v>
      </c>
    </row>
    <row r="253" spans="1:2" x14ac:dyDescent="0.25">
      <c r="A253" s="62">
        <v>11101521</v>
      </c>
      <c r="B253" s="63" t="s">
        <v>223</v>
      </c>
    </row>
    <row r="254" spans="1:2" x14ac:dyDescent="0.25">
      <c r="A254" s="62">
        <v>11101522</v>
      </c>
      <c r="B254" s="63" t="s">
        <v>11378</v>
      </c>
    </row>
    <row r="255" spans="1:2" x14ac:dyDescent="0.25">
      <c r="A255" s="62">
        <v>11101523</v>
      </c>
      <c r="B255" s="63" t="s">
        <v>13264</v>
      </c>
    </row>
    <row r="256" spans="1:2" x14ac:dyDescent="0.25">
      <c r="A256" s="62">
        <v>11101524</v>
      </c>
      <c r="B256" s="63" t="s">
        <v>13512</v>
      </c>
    </row>
    <row r="257" spans="1:2" x14ac:dyDescent="0.25">
      <c r="A257" s="62">
        <v>11101525</v>
      </c>
      <c r="B257" s="63" t="s">
        <v>18534</v>
      </c>
    </row>
    <row r="258" spans="1:2" x14ac:dyDescent="0.25">
      <c r="A258" s="62">
        <v>11101526</v>
      </c>
      <c r="B258" s="63" t="s">
        <v>13867</v>
      </c>
    </row>
    <row r="259" spans="1:2" x14ac:dyDescent="0.25">
      <c r="A259" s="62">
        <v>11101527</v>
      </c>
      <c r="B259" s="63" t="s">
        <v>10362</v>
      </c>
    </row>
    <row r="260" spans="1:2" x14ac:dyDescent="0.25">
      <c r="A260" s="62">
        <v>11101601</v>
      </c>
      <c r="B260" s="63" t="s">
        <v>7561</v>
      </c>
    </row>
    <row r="261" spans="1:2" x14ac:dyDescent="0.25">
      <c r="A261" s="62">
        <v>11101602</v>
      </c>
      <c r="B261" s="63" t="s">
        <v>10826</v>
      </c>
    </row>
    <row r="262" spans="1:2" x14ac:dyDescent="0.25">
      <c r="A262" s="62">
        <v>11101603</v>
      </c>
      <c r="B262" s="63" t="s">
        <v>16488</v>
      </c>
    </row>
    <row r="263" spans="1:2" x14ac:dyDescent="0.25">
      <c r="A263" s="62">
        <v>11101604</v>
      </c>
      <c r="B263" s="63" t="s">
        <v>5539</v>
      </c>
    </row>
    <row r="264" spans="1:2" x14ac:dyDescent="0.25">
      <c r="A264" s="62">
        <v>11101605</v>
      </c>
      <c r="B264" s="63" t="s">
        <v>9959</v>
      </c>
    </row>
    <row r="265" spans="1:2" x14ac:dyDescent="0.25">
      <c r="A265" s="62">
        <v>11101606</v>
      </c>
      <c r="B265" s="63" t="s">
        <v>13481</v>
      </c>
    </row>
    <row r="266" spans="1:2" x14ac:dyDescent="0.25">
      <c r="A266" s="62">
        <v>11101607</v>
      </c>
      <c r="B266" s="63" t="s">
        <v>8114</v>
      </c>
    </row>
    <row r="267" spans="1:2" x14ac:dyDescent="0.25">
      <c r="A267" s="62">
        <v>11101608</v>
      </c>
      <c r="B267" s="63" t="s">
        <v>17423</v>
      </c>
    </row>
    <row r="268" spans="1:2" x14ac:dyDescent="0.25">
      <c r="A268" s="62">
        <v>11101609</v>
      </c>
      <c r="B268" s="63" t="s">
        <v>172</v>
      </c>
    </row>
    <row r="269" spans="1:2" x14ac:dyDescent="0.25">
      <c r="A269" s="62">
        <v>11101610</v>
      </c>
      <c r="B269" s="63" t="s">
        <v>582</v>
      </c>
    </row>
    <row r="270" spans="1:2" x14ac:dyDescent="0.25">
      <c r="A270" s="62">
        <v>11101611</v>
      </c>
      <c r="B270" s="63" t="s">
        <v>9006</v>
      </c>
    </row>
    <row r="271" spans="1:2" x14ac:dyDescent="0.25">
      <c r="A271" s="62">
        <v>11101612</v>
      </c>
      <c r="B271" s="63" t="s">
        <v>201</v>
      </c>
    </row>
    <row r="272" spans="1:2" x14ac:dyDescent="0.25">
      <c r="A272" s="62">
        <v>11101613</v>
      </c>
      <c r="B272" s="63" t="s">
        <v>6746</v>
      </c>
    </row>
    <row r="273" spans="1:2" x14ac:dyDescent="0.25">
      <c r="A273" s="62">
        <v>11101614</v>
      </c>
      <c r="B273" s="63" t="s">
        <v>4704</v>
      </c>
    </row>
    <row r="274" spans="1:2" x14ac:dyDescent="0.25">
      <c r="A274" s="62">
        <v>11101615</v>
      </c>
      <c r="B274" s="63" t="s">
        <v>7046</v>
      </c>
    </row>
    <row r="275" spans="1:2" x14ac:dyDescent="0.25">
      <c r="A275" s="62">
        <v>11101616</v>
      </c>
      <c r="B275" s="63" t="s">
        <v>2288</v>
      </c>
    </row>
    <row r="276" spans="1:2" x14ac:dyDescent="0.25">
      <c r="A276" s="62">
        <v>11101617</v>
      </c>
      <c r="B276" s="63" t="s">
        <v>15729</v>
      </c>
    </row>
    <row r="277" spans="1:2" x14ac:dyDescent="0.25">
      <c r="A277" s="62">
        <v>11101618</v>
      </c>
      <c r="B277" s="63" t="s">
        <v>12458</v>
      </c>
    </row>
    <row r="278" spans="1:2" x14ac:dyDescent="0.25">
      <c r="A278" s="62">
        <v>11101619</v>
      </c>
      <c r="B278" s="63" t="s">
        <v>973</v>
      </c>
    </row>
    <row r="279" spans="1:2" x14ac:dyDescent="0.25">
      <c r="A279" s="62">
        <v>11101620</v>
      </c>
      <c r="B279" s="63" t="s">
        <v>3881</v>
      </c>
    </row>
    <row r="280" spans="1:2" x14ac:dyDescent="0.25">
      <c r="A280" s="62">
        <v>11101621</v>
      </c>
      <c r="B280" s="63" t="s">
        <v>8047</v>
      </c>
    </row>
    <row r="281" spans="1:2" x14ac:dyDescent="0.25">
      <c r="A281" s="62">
        <v>11101622</v>
      </c>
      <c r="B281" s="63" t="s">
        <v>17095</v>
      </c>
    </row>
    <row r="282" spans="1:2" x14ac:dyDescent="0.25">
      <c r="A282" s="62">
        <v>11101623</v>
      </c>
      <c r="B282" s="63" t="s">
        <v>10335</v>
      </c>
    </row>
    <row r="283" spans="1:2" x14ac:dyDescent="0.25">
      <c r="A283" s="62">
        <v>11101701</v>
      </c>
      <c r="B283" s="63" t="s">
        <v>12626</v>
      </c>
    </row>
    <row r="284" spans="1:2" x14ac:dyDescent="0.25">
      <c r="A284" s="62">
        <v>11101702</v>
      </c>
      <c r="B284" s="63" t="s">
        <v>18538</v>
      </c>
    </row>
    <row r="285" spans="1:2" x14ac:dyDescent="0.25">
      <c r="A285" s="62">
        <v>11101703</v>
      </c>
      <c r="B285" s="63" t="s">
        <v>5666</v>
      </c>
    </row>
    <row r="286" spans="1:2" x14ac:dyDescent="0.25">
      <c r="A286" s="62">
        <v>11101704</v>
      </c>
      <c r="B286" s="63" t="s">
        <v>12938</v>
      </c>
    </row>
    <row r="287" spans="1:2" x14ac:dyDescent="0.25">
      <c r="A287" s="62">
        <v>11101705</v>
      </c>
      <c r="B287" s="63" t="s">
        <v>13286</v>
      </c>
    </row>
    <row r="288" spans="1:2" x14ac:dyDescent="0.25">
      <c r="A288" s="62">
        <v>11101706</v>
      </c>
      <c r="B288" s="63" t="s">
        <v>14241</v>
      </c>
    </row>
    <row r="289" spans="1:2" x14ac:dyDescent="0.25">
      <c r="A289" s="62">
        <v>11101707</v>
      </c>
      <c r="B289" s="63" t="s">
        <v>12863</v>
      </c>
    </row>
    <row r="290" spans="1:2" x14ac:dyDescent="0.25">
      <c r="A290" s="62">
        <v>11101708</v>
      </c>
      <c r="B290" s="63" t="s">
        <v>5333</v>
      </c>
    </row>
    <row r="291" spans="1:2" x14ac:dyDescent="0.25">
      <c r="A291" s="62">
        <v>11101709</v>
      </c>
      <c r="B291" s="63" t="s">
        <v>12487</v>
      </c>
    </row>
    <row r="292" spans="1:2" x14ac:dyDescent="0.25">
      <c r="A292" s="62">
        <v>11101710</v>
      </c>
      <c r="B292" s="63" t="s">
        <v>1408</v>
      </c>
    </row>
    <row r="293" spans="1:2" x14ac:dyDescent="0.25">
      <c r="A293" s="62">
        <v>11101711</v>
      </c>
      <c r="B293" s="63" t="s">
        <v>16809</v>
      </c>
    </row>
    <row r="294" spans="1:2" x14ac:dyDescent="0.25">
      <c r="A294" s="62">
        <v>11101712</v>
      </c>
      <c r="B294" s="63" t="s">
        <v>3874</v>
      </c>
    </row>
    <row r="295" spans="1:2" x14ac:dyDescent="0.25">
      <c r="A295" s="62">
        <v>11101713</v>
      </c>
      <c r="B295" s="63" t="s">
        <v>6817</v>
      </c>
    </row>
    <row r="296" spans="1:2" x14ac:dyDescent="0.25">
      <c r="A296" s="62">
        <v>11101714</v>
      </c>
      <c r="B296" s="63" t="s">
        <v>6948</v>
      </c>
    </row>
    <row r="297" spans="1:2" x14ac:dyDescent="0.25">
      <c r="A297" s="62">
        <v>11101715</v>
      </c>
      <c r="B297" s="63" t="s">
        <v>17404</v>
      </c>
    </row>
    <row r="298" spans="1:2" x14ac:dyDescent="0.25">
      <c r="A298" s="62">
        <v>11101716</v>
      </c>
      <c r="B298" s="63" t="s">
        <v>11013</v>
      </c>
    </row>
    <row r="299" spans="1:2" x14ac:dyDescent="0.25">
      <c r="A299" s="62">
        <v>11101717</v>
      </c>
      <c r="B299" s="63" t="s">
        <v>18177</v>
      </c>
    </row>
    <row r="300" spans="1:2" x14ac:dyDescent="0.25">
      <c r="A300" s="62">
        <v>11101718</v>
      </c>
      <c r="B300" s="63" t="s">
        <v>8533</v>
      </c>
    </row>
    <row r="301" spans="1:2" x14ac:dyDescent="0.25">
      <c r="A301" s="62">
        <v>11101719</v>
      </c>
      <c r="B301" s="63" t="s">
        <v>5871</v>
      </c>
    </row>
    <row r="302" spans="1:2" x14ac:dyDescent="0.25">
      <c r="A302" s="62">
        <v>11101801</v>
      </c>
      <c r="B302" s="63" t="s">
        <v>18317</v>
      </c>
    </row>
    <row r="303" spans="1:2" x14ac:dyDescent="0.25">
      <c r="A303" s="62">
        <v>11101802</v>
      </c>
      <c r="B303" s="63" t="s">
        <v>598</v>
      </c>
    </row>
    <row r="304" spans="1:2" x14ac:dyDescent="0.25">
      <c r="A304" s="62">
        <v>11101803</v>
      </c>
      <c r="B304" s="63" t="s">
        <v>15453</v>
      </c>
    </row>
    <row r="305" spans="1:2" x14ac:dyDescent="0.25">
      <c r="A305" s="62">
        <v>11111501</v>
      </c>
      <c r="B305" s="63" t="s">
        <v>1289</v>
      </c>
    </row>
    <row r="306" spans="1:2" x14ac:dyDescent="0.25">
      <c r="A306" s="62">
        <v>11111502</v>
      </c>
      <c r="B306" s="63" t="s">
        <v>134</v>
      </c>
    </row>
    <row r="307" spans="1:2" x14ac:dyDescent="0.25">
      <c r="A307" s="62">
        <v>11111503</v>
      </c>
      <c r="B307" s="63" t="s">
        <v>12622</v>
      </c>
    </row>
    <row r="308" spans="1:2" x14ac:dyDescent="0.25">
      <c r="A308" s="62">
        <v>11111601</v>
      </c>
      <c r="B308" s="63" t="s">
        <v>5537</v>
      </c>
    </row>
    <row r="309" spans="1:2" x14ac:dyDescent="0.25">
      <c r="A309" s="62">
        <v>11111602</v>
      </c>
      <c r="B309" s="63" t="s">
        <v>9365</v>
      </c>
    </row>
    <row r="310" spans="1:2" x14ac:dyDescent="0.25">
      <c r="A310" s="62">
        <v>11111603</v>
      </c>
      <c r="B310" s="63" t="s">
        <v>8536</v>
      </c>
    </row>
    <row r="311" spans="1:2" x14ac:dyDescent="0.25">
      <c r="A311" s="62">
        <v>11111604</v>
      </c>
      <c r="B311" s="63" t="s">
        <v>3853</v>
      </c>
    </row>
    <row r="312" spans="1:2" x14ac:dyDescent="0.25">
      <c r="A312" s="62">
        <v>11111605</v>
      </c>
      <c r="B312" s="63" t="s">
        <v>14850</v>
      </c>
    </row>
    <row r="313" spans="1:2" x14ac:dyDescent="0.25">
      <c r="A313" s="62">
        <v>11111606</v>
      </c>
      <c r="B313" s="63" t="s">
        <v>5831</v>
      </c>
    </row>
    <row r="314" spans="1:2" x14ac:dyDescent="0.25">
      <c r="A314" s="62">
        <v>11111607</v>
      </c>
      <c r="B314" s="63" t="s">
        <v>3392</v>
      </c>
    </row>
    <row r="315" spans="1:2" x14ac:dyDescent="0.25">
      <c r="A315" s="62">
        <v>11111608</v>
      </c>
      <c r="B315" s="63" t="s">
        <v>18856</v>
      </c>
    </row>
    <row r="316" spans="1:2" x14ac:dyDescent="0.25">
      <c r="A316" s="62">
        <v>11111609</v>
      </c>
      <c r="B316" s="63" t="s">
        <v>13044</v>
      </c>
    </row>
    <row r="317" spans="1:2" x14ac:dyDescent="0.25">
      <c r="A317" s="62">
        <v>11111610</v>
      </c>
      <c r="B317" s="63" t="s">
        <v>17926</v>
      </c>
    </row>
    <row r="318" spans="1:2" x14ac:dyDescent="0.25">
      <c r="A318" s="62">
        <v>11111611</v>
      </c>
      <c r="B318" s="63" t="s">
        <v>2532</v>
      </c>
    </row>
    <row r="319" spans="1:2" x14ac:dyDescent="0.25">
      <c r="A319" s="62">
        <v>11111701</v>
      </c>
      <c r="B319" s="63" t="s">
        <v>24</v>
      </c>
    </row>
    <row r="320" spans="1:2" x14ac:dyDescent="0.25">
      <c r="A320" s="62">
        <v>11111801</v>
      </c>
      <c r="B320" s="63" t="s">
        <v>3676</v>
      </c>
    </row>
    <row r="321" spans="1:2" x14ac:dyDescent="0.25">
      <c r="A321" s="62">
        <v>11111802</v>
      </c>
      <c r="B321" s="63" t="s">
        <v>9219</v>
      </c>
    </row>
    <row r="322" spans="1:2" x14ac:dyDescent="0.25">
      <c r="A322" s="62">
        <v>11111803</v>
      </c>
      <c r="B322" s="63" t="s">
        <v>4049</v>
      </c>
    </row>
    <row r="323" spans="1:2" x14ac:dyDescent="0.25">
      <c r="A323" s="62">
        <v>11111804</v>
      </c>
      <c r="B323" s="63" t="s">
        <v>16250</v>
      </c>
    </row>
    <row r="324" spans="1:2" x14ac:dyDescent="0.25">
      <c r="A324" s="62">
        <v>11111805</v>
      </c>
      <c r="B324" s="63" t="s">
        <v>14091</v>
      </c>
    </row>
    <row r="325" spans="1:2" x14ac:dyDescent="0.25">
      <c r="A325" s="62">
        <v>11111806</v>
      </c>
      <c r="B325" s="63" t="s">
        <v>6772</v>
      </c>
    </row>
    <row r="326" spans="1:2" x14ac:dyDescent="0.25">
      <c r="A326" s="62">
        <v>11111807</v>
      </c>
      <c r="B326" s="63" t="s">
        <v>9605</v>
      </c>
    </row>
    <row r="327" spans="1:2" x14ac:dyDescent="0.25">
      <c r="A327" s="62">
        <v>11111808</v>
      </c>
      <c r="B327" s="63" t="s">
        <v>11787</v>
      </c>
    </row>
    <row r="328" spans="1:2" x14ac:dyDescent="0.25">
      <c r="A328" s="62">
        <v>11111809</v>
      </c>
      <c r="B328" s="63" t="s">
        <v>4854</v>
      </c>
    </row>
    <row r="329" spans="1:2" x14ac:dyDescent="0.25">
      <c r="A329" s="62">
        <v>11111810</v>
      </c>
      <c r="B329" s="63" t="s">
        <v>8495</v>
      </c>
    </row>
    <row r="330" spans="1:2" x14ac:dyDescent="0.25">
      <c r="A330" s="62">
        <v>11121502</v>
      </c>
      <c r="B330" s="63" t="s">
        <v>12464</v>
      </c>
    </row>
    <row r="331" spans="1:2" x14ac:dyDescent="0.25">
      <c r="A331" s="62">
        <v>11121503</v>
      </c>
      <c r="B331" s="63" t="s">
        <v>17154</v>
      </c>
    </row>
    <row r="332" spans="1:2" x14ac:dyDescent="0.25">
      <c r="A332" s="62">
        <v>11121603</v>
      </c>
      <c r="B332" s="63" t="s">
        <v>9101</v>
      </c>
    </row>
    <row r="333" spans="1:2" x14ac:dyDescent="0.25">
      <c r="A333" s="62">
        <v>11121604</v>
      </c>
      <c r="B333" s="63" t="s">
        <v>12067</v>
      </c>
    </row>
    <row r="334" spans="1:2" x14ac:dyDescent="0.25">
      <c r="A334" s="62">
        <v>11121605</v>
      </c>
      <c r="B334" s="63" t="s">
        <v>5816</v>
      </c>
    </row>
    <row r="335" spans="1:2" x14ac:dyDescent="0.25">
      <c r="A335" s="62">
        <v>11121606</v>
      </c>
      <c r="B335" s="63" t="s">
        <v>5613</v>
      </c>
    </row>
    <row r="336" spans="1:2" x14ac:dyDescent="0.25">
      <c r="A336" s="62">
        <v>11121607</v>
      </c>
      <c r="B336" s="63" t="s">
        <v>14068</v>
      </c>
    </row>
    <row r="337" spans="1:2" x14ac:dyDescent="0.25">
      <c r="A337" s="62">
        <v>11121608</v>
      </c>
      <c r="B337" s="63" t="s">
        <v>16792</v>
      </c>
    </row>
    <row r="338" spans="1:2" x14ac:dyDescent="0.25">
      <c r="A338" s="62">
        <v>11121609</v>
      </c>
      <c r="B338" s="63" t="s">
        <v>5158</v>
      </c>
    </row>
    <row r="339" spans="1:2" x14ac:dyDescent="0.25">
      <c r="A339" s="62">
        <v>11121610</v>
      </c>
      <c r="B339" s="63" t="s">
        <v>15376</v>
      </c>
    </row>
    <row r="340" spans="1:2" x14ac:dyDescent="0.25">
      <c r="A340" s="62">
        <v>11121611</v>
      </c>
      <c r="B340" s="63" t="s">
        <v>6659</v>
      </c>
    </row>
    <row r="341" spans="1:2" x14ac:dyDescent="0.25">
      <c r="A341" s="62">
        <v>11121612</v>
      </c>
      <c r="B341" s="63" t="s">
        <v>18652</v>
      </c>
    </row>
    <row r="342" spans="1:2" x14ac:dyDescent="0.25">
      <c r="A342" s="62">
        <v>11121701</v>
      </c>
      <c r="B342" s="63" t="s">
        <v>6299</v>
      </c>
    </row>
    <row r="343" spans="1:2" x14ac:dyDescent="0.25">
      <c r="A343" s="62">
        <v>11121702</v>
      </c>
      <c r="B343" s="63" t="s">
        <v>733</v>
      </c>
    </row>
    <row r="344" spans="1:2" x14ac:dyDescent="0.25">
      <c r="A344" s="62">
        <v>11121703</v>
      </c>
      <c r="B344" s="63" t="s">
        <v>4470</v>
      </c>
    </row>
    <row r="345" spans="1:2" x14ac:dyDescent="0.25">
      <c r="A345" s="62">
        <v>11121705</v>
      </c>
      <c r="B345" s="63" t="s">
        <v>11040</v>
      </c>
    </row>
    <row r="346" spans="1:2" x14ac:dyDescent="0.25">
      <c r="A346" s="62">
        <v>11121706</v>
      </c>
      <c r="B346" s="63" t="s">
        <v>10</v>
      </c>
    </row>
    <row r="347" spans="1:2" x14ac:dyDescent="0.25">
      <c r="A347" s="62">
        <v>11121707</v>
      </c>
      <c r="B347" s="63" t="s">
        <v>18852</v>
      </c>
    </row>
    <row r="348" spans="1:2" x14ac:dyDescent="0.25">
      <c r="A348" s="62">
        <v>11121708</v>
      </c>
      <c r="B348" s="63" t="s">
        <v>15827</v>
      </c>
    </row>
    <row r="349" spans="1:2" x14ac:dyDescent="0.25">
      <c r="A349" s="62">
        <v>11121709</v>
      </c>
      <c r="B349" s="63" t="s">
        <v>1522</v>
      </c>
    </row>
    <row r="350" spans="1:2" x14ac:dyDescent="0.25">
      <c r="A350" s="62">
        <v>11121710</v>
      </c>
      <c r="B350" s="63" t="s">
        <v>14029</v>
      </c>
    </row>
    <row r="351" spans="1:2" x14ac:dyDescent="0.25">
      <c r="A351" s="62">
        <v>11121801</v>
      </c>
      <c r="B351" s="63" t="s">
        <v>3204</v>
      </c>
    </row>
    <row r="352" spans="1:2" x14ac:dyDescent="0.25">
      <c r="A352" s="62">
        <v>11121802</v>
      </c>
      <c r="B352" s="63" t="s">
        <v>17651</v>
      </c>
    </row>
    <row r="353" spans="1:2" x14ac:dyDescent="0.25">
      <c r="A353" s="62">
        <v>11121803</v>
      </c>
      <c r="B353" s="63" t="s">
        <v>14829</v>
      </c>
    </row>
    <row r="354" spans="1:2" x14ac:dyDescent="0.25">
      <c r="A354" s="62">
        <v>11121804</v>
      </c>
      <c r="B354" s="63" t="s">
        <v>14315</v>
      </c>
    </row>
    <row r="355" spans="1:2" x14ac:dyDescent="0.25">
      <c r="A355" s="62">
        <v>11121805</v>
      </c>
      <c r="B355" s="63" t="s">
        <v>9601</v>
      </c>
    </row>
    <row r="356" spans="1:2" x14ac:dyDescent="0.25">
      <c r="A356" s="62">
        <v>11121806</v>
      </c>
      <c r="B356" s="63" t="s">
        <v>17159</v>
      </c>
    </row>
    <row r="357" spans="1:2" x14ac:dyDescent="0.25">
      <c r="A357" s="62">
        <v>11121807</v>
      </c>
      <c r="B357" s="63" t="s">
        <v>19036</v>
      </c>
    </row>
    <row r="358" spans="1:2" x14ac:dyDescent="0.25">
      <c r="A358" s="62">
        <v>11121808</v>
      </c>
      <c r="B358" s="63" t="s">
        <v>16521</v>
      </c>
    </row>
    <row r="359" spans="1:2" x14ac:dyDescent="0.25">
      <c r="A359" s="62">
        <v>11121809</v>
      </c>
      <c r="B359" s="63" t="s">
        <v>16932</v>
      </c>
    </row>
    <row r="360" spans="1:2" x14ac:dyDescent="0.25">
      <c r="A360" s="62">
        <v>11121810</v>
      </c>
      <c r="B360" s="63" t="s">
        <v>14479</v>
      </c>
    </row>
    <row r="361" spans="1:2" x14ac:dyDescent="0.25">
      <c r="A361" s="62">
        <v>11121901</v>
      </c>
      <c r="B361" s="63" t="s">
        <v>11592</v>
      </c>
    </row>
    <row r="362" spans="1:2" x14ac:dyDescent="0.25">
      <c r="A362" s="62">
        <v>11131501</v>
      </c>
      <c r="B362" s="63" t="s">
        <v>16599</v>
      </c>
    </row>
    <row r="363" spans="1:2" x14ac:dyDescent="0.25">
      <c r="A363" s="62">
        <v>11131502</v>
      </c>
      <c r="B363" s="63" t="s">
        <v>15288</v>
      </c>
    </row>
    <row r="364" spans="1:2" x14ac:dyDescent="0.25">
      <c r="A364" s="62">
        <v>11131503</v>
      </c>
      <c r="B364" s="63" t="s">
        <v>8640</v>
      </c>
    </row>
    <row r="365" spans="1:2" x14ac:dyDescent="0.25">
      <c r="A365" s="62">
        <v>11131504</v>
      </c>
      <c r="B365" s="63" t="s">
        <v>16009</v>
      </c>
    </row>
    <row r="366" spans="1:2" x14ac:dyDescent="0.25">
      <c r="A366" s="62">
        <v>11131505</v>
      </c>
      <c r="B366" s="63" t="s">
        <v>5091</v>
      </c>
    </row>
    <row r="367" spans="1:2" x14ac:dyDescent="0.25">
      <c r="A367" s="62">
        <v>11131506</v>
      </c>
      <c r="B367" s="63" t="s">
        <v>4691</v>
      </c>
    </row>
    <row r="368" spans="1:2" x14ac:dyDescent="0.25">
      <c r="A368" s="62">
        <v>11131507</v>
      </c>
      <c r="B368" s="63" t="s">
        <v>13048</v>
      </c>
    </row>
    <row r="369" spans="1:2" x14ac:dyDescent="0.25">
      <c r="A369" s="62">
        <v>11131508</v>
      </c>
      <c r="B369" s="63" t="s">
        <v>10864</v>
      </c>
    </row>
    <row r="370" spans="1:2" x14ac:dyDescent="0.25">
      <c r="A370" s="62">
        <v>11131601</v>
      </c>
      <c r="B370" s="63" t="s">
        <v>13234</v>
      </c>
    </row>
    <row r="371" spans="1:2" x14ac:dyDescent="0.25">
      <c r="A371" s="62">
        <v>11131602</v>
      </c>
      <c r="B371" s="63" t="s">
        <v>13970</v>
      </c>
    </row>
    <row r="372" spans="1:2" x14ac:dyDescent="0.25">
      <c r="A372" s="62">
        <v>11131603</v>
      </c>
      <c r="B372" s="63" t="s">
        <v>7954</v>
      </c>
    </row>
    <row r="373" spans="1:2" x14ac:dyDescent="0.25">
      <c r="A373" s="62">
        <v>11131604</v>
      </c>
      <c r="B373" s="63" t="s">
        <v>5924</v>
      </c>
    </row>
    <row r="374" spans="1:2" x14ac:dyDescent="0.25">
      <c r="A374" s="62">
        <v>11131605</v>
      </c>
      <c r="B374" s="63" t="s">
        <v>12285</v>
      </c>
    </row>
    <row r="375" spans="1:2" x14ac:dyDescent="0.25">
      <c r="A375" s="62">
        <v>11131606</v>
      </c>
      <c r="B375" s="63" t="s">
        <v>2283</v>
      </c>
    </row>
    <row r="376" spans="1:2" x14ac:dyDescent="0.25">
      <c r="A376" s="62">
        <v>11131607</v>
      </c>
      <c r="B376" s="63" t="s">
        <v>4135</v>
      </c>
    </row>
    <row r="377" spans="1:2" x14ac:dyDescent="0.25">
      <c r="A377" s="62">
        <v>11131608</v>
      </c>
      <c r="B377" s="63" t="s">
        <v>9848</v>
      </c>
    </row>
    <row r="378" spans="1:2" x14ac:dyDescent="0.25">
      <c r="A378" s="62">
        <v>11141601</v>
      </c>
      <c r="B378" s="63" t="s">
        <v>7511</v>
      </c>
    </row>
    <row r="379" spans="1:2" x14ac:dyDescent="0.25">
      <c r="A379" s="62">
        <v>11141602</v>
      </c>
      <c r="B379" s="63" t="s">
        <v>13586</v>
      </c>
    </row>
    <row r="380" spans="1:2" x14ac:dyDescent="0.25">
      <c r="A380" s="62">
        <v>11141603</v>
      </c>
      <c r="B380" s="63" t="s">
        <v>3660</v>
      </c>
    </row>
    <row r="381" spans="1:2" x14ac:dyDescent="0.25">
      <c r="A381" s="62">
        <v>11141604</v>
      </c>
      <c r="B381" s="63" t="s">
        <v>12744</v>
      </c>
    </row>
    <row r="382" spans="1:2" x14ac:dyDescent="0.25">
      <c r="A382" s="62">
        <v>11141605</v>
      </c>
      <c r="B382" s="63" t="s">
        <v>3466</v>
      </c>
    </row>
    <row r="383" spans="1:2" x14ac:dyDescent="0.25">
      <c r="A383" s="62">
        <v>11141606</v>
      </c>
      <c r="B383" s="63" t="s">
        <v>6864</v>
      </c>
    </row>
    <row r="384" spans="1:2" x14ac:dyDescent="0.25">
      <c r="A384" s="62">
        <v>11141607</v>
      </c>
      <c r="B384" s="63" t="s">
        <v>3575</v>
      </c>
    </row>
    <row r="385" spans="1:2" x14ac:dyDescent="0.25">
      <c r="A385" s="62">
        <v>11141608</v>
      </c>
      <c r="B385" s="63" t="s">
        <v>7751</v>
      </c>
    </row>
    <row r="386" spans="1:2" x14ac:dyDescent="0.25">
      <c r="A386" s="62">
        <v>11141609</v>
      </c>
      <c r="B386" s="63" t="s">
        <v>17068</v>
      </c>
    </row>
    <row r="387" spans="1:2" x14ac:dyDescent="0.25">
      <c r="A387" s="62">
        <v>11141610</v>
      </c>
      <c r="B387" s="63" t="s">
        <v>11089</v>
      </c>
    </row>
    <row r="388" spans="1:2" x14ac:dyDescent="0.25">
      <c r="A388" s="62">
        <v>11141701</v>
      </c>
      <c r="B388" s="63" t="s">
        <v>7534</v>
      </c>
    </row>
    <row r="389" spans="1:2" x14ac:dyDescent="0.25">
      <c r="A389" s="62">
        <v>11141702</v>
      </c>
      <c r="B389" s="63" t="s">
        <v>13999</v>
      </c>
    </row>
    <row r="390" spans="1:2" x14ac:dyDescent="0.25">
      <c r="A390" s="62">
        <v>11151501</v>
      </c>
      <c r="B390" s="63" t="s">
        <v>1765</v>
      </c>
    </row>
    <row r="391" spans="1:2" x14ac:dyDescent="0.25">
      <c r="A391" s="62">
        <v>11151502</v>
      </c>
      <c r="B391" s="63" t="s">
        <v>7414</v>
      </c>
    </row>
    <row r="392" spans="1:2" x14ac:dyDescent="0.25">
      <c r="A392" s="62">
        <v>11151503</v>
      </c>
      <c r="B392" s="63" t="s">
        <v>16195</v>
      </c>
    </row>
    <row r="393" spans="1:2" x14ac:dyDescent="0.25">
      <c r="A393" s="62">
        <v>11151504</v>
      </c>
      <c r="B393" s="63" t="s">
        <v>12504</v>
      </c>
    </row>
    <row r="394" spans="1:2" x14ac:dyDescent="0.25">
      <c r="A394" s="62">
        <v>11151505</v>
      </c>
      <c r="B394" s="63" t="s">
        <v>11974</v>
      </c>
    </row>
    <row r="395" spans="1:2" x14ac:dyDescent="0.25">
      <c r="A395" s="62">
        <v>11151506</v>
      </c>
      <c r="B395" s="63" t="s">
        <v>15662</v>
      </c>
    </row>
    <row r="396" spans="1:2" x14ac:dyDescent="0.25">
      <c r="A396" s="62">
        <v>11151507</v>
      </c>
      <c r="B396" s="63" t="s">
        <v>14779</v>
      </c>
    </row>
    <row r="397" spans="1:2" x14ac:dyDescent="0.25">
      <c r="A397" s="62">
        <v>11151508</v>
      </c>
      <c r="B397" s="63" t="s">
        <v>7021</v>
      </c>
    </row>
    <row r="398" spans="1:2" x14ac:dyDescent="0.25">
      <c r="A398" s="62">
        <v>11151509</v>
      </c>
      <c r="B398" s="63" t="s">
        <v>107</v>
      </c>
    </row>
    <row r="399" spans="1:2" x14ac:dyDescent="0.25">
      <c r="A399" s="62">
        <v>11151510</v>
      </c>
      <c r="B399" s="63" t="s">
        <v>18959</v>
      </c>
    </row>
    <row r="400" spans="1:2" x14ac:dyDescent="0.25">
      <c r="A400" s="62">
        <v>11151511</v>
      </c>
      <c r="B400" s="63" t="s">
        <v>4405</v>
      </c>
    </row>
    <row r="401" spans="1:2" x14ac:dyDescent="0.25">
      <c r="A401" s="62">
        <v>11151512</v>
      </c>
      <c r="B401" s="63" t="s">
        <v>18389</v>
      </c>
    </row>
    <row r="402" spans="1:2" x14ac:dyDescent="0.25">
      <c r="A402" s="62">
        <v>11151513</v>
      </c>
      <c r="B402" s="63" t="s">
        <v>16170</v>
      </c>
    </row>
    <row r="403" spans="1:2" x14ac:dyDescent="0.25">
      <c r="A403" s="62">
        <v>11151514</v>
      </c>
      <c r="B403" s="63" t="s">
        <v>631</v>
      </c>
    </row>
    <row r="404" spans="1:2" x14ac:dyDescent="0.25">
      <c r="A404" s="62">
        <v>11151515</v>
      </c>
      <c r="B404" s="63" t="s">
        <v>16180</v>
      </c>
    </row>
    <row r="405" spans="1:2" x14ac:dyDescent="0.25">
      <c r="A405" s="62">
        <v>11151601</v>
      </c>
      <c r="B405" s="63" t="s">
        <v>16367</v>
      </c>
    </row>
    <row r="406" spans="1:2" x14ac:dyDescent="0.25">
      <c r="A406" s="62">
        <v>11151602</v>
      </c>
      <c r="B406" s="63" t="s">
        <v>18394</v>
      </c>
    </row>
    <row r="407" spans="1:2" x14ac:dyDescent="0.25">
      <c r="A407" s="62">
        <v>11151603</v>
      </c>
      <c r="B407" s="63" t="s">
        <v>17420</v>
      </c>
    </row>
    <row r="408" spans="1:2" x14ac:dyDescent="0.25">
      <c r="A408" s="62">
        <v>11151604</v>
      </c>
      <c r="B408" s="63" t="s">
        <v>2482</v>
      </c>
    </row>
    <row r="409" spans="1:2" x14ac:dyDescent="0.25">
      <c r="A409" s="62">
        <v>11151605</v>
      </c>
      <c r="B409" s="63" t="s">
        <v>1234</v>
      </c>
    </row>
    <row r="410" spans="1:2" x14ac:dyDescent="0.25">
      <c r="A410" s="62">
        <v>11151606</v>
      </c>
      <c r="B410" s="63" t="s">
        <v>13320</v>
      </c>
    </row>
    <row r="411" spans="1:2" x14ac:dyDescent="0.25">
      <c r="A411" s="62">
        <v>11151607</v>
      </c>
      <c r="B411" s="63" t="s">
        <v>3650</v>
      </c>
    </row>
    <row r="412" spans="1:2" x14ac:dyDescent="0.25">
      <c r="A412" s="62">
        <v>11151608</v>
      </c>
      <c r="B412" s="63" t="s">
        <v>6466</v>
      </c>
    </row>
    <row r="413" spans="1:2" x14ac:dyDescent="0.25">
      <c r="A413" s="62">
        <v>11151609</v>
      </c>
      <c r="B413" s="63" t="s">
        <v>8348</v>
      </c>
    </row>
    <row r="414" spans="1:2" x14ac:dyDescent="0.25">
      <c r="A414" s="62">
        <v>11151610</v>
      </c>
      <c r="B414" s="63" t="s">
        <v>8110</v>
      </c>
    </row>
    <row r="415" spans="1:2" x14ac:dyDescent="0.25">
      <c r="A415" s="62">
        <v>11151611</v>
      </c>
      <c r="B415" s="63" t="s">
        <v>2338</v>
      </c>
    </row>
    <row r="416" spans="1:2" x14ac:dyDescent="0.25">
      <c r="A416" s="62">
        <v>11151612</v>
      </c>
      <c r="B416" s="63" t="s">
        <v>15031</v>
      </c>
    </row>
    <row r="417" spans="1:2" x14ac:dyDescent="0.25">
      <c r="A417" s="62">
        <v>11151701</v>
      </c>
      <c r="B417" s="63" t="s">
        <v>14060</v>
      </c>
    </row>
    <row r="418" spans="1:2" x14ac:dyDescent="0.25">
      <c r="A418" s="62">
        <v>11151702</v>
      </c>
      <c r="B418" s="63" t="s">
        <v>17239</v>
      </c>
    </row>
    <row r="419" spans="1:2" x14ac:dyDescent="0.25">
      <c r="A419" s="62">
        <v>11151703</v>
      </c>
      <c r="B419" s="63" t="s">
        <v>10989</v>
      </c>
    </row>
    <row r="420" spans="1:2" x14ac:dyDescent="0.25">
      <c r="A420" s="62">
        <v>11151704</v>
      </c>
      <c r="B420" s="63" t="s">
        <v>499</v>
      </c>
    </row>
    <row r="421" spans="1:2" x14ac:dyDescent="0.25">
      <c r="A421" s="62">
        <v>11151705</v>
      </c>
      <c r="B421" s="63" t="s">
        <v>2841</v>
      </c>
    </row>
    <row r="422" spans="1:2" x14ac:dyDescent="0.25">
      <c r="A422" s="62">
        <v>11151706</v>
      </c>
      <c r="B422" s="63" t="s">
        <v>5619</v>
      </c>
    </row>
    <row r="423" spans="1:2" x14ac:dyDescent="0.25">
      <c r="A423" s="62">
        <v>11151708</v>
      </c>
      <c r="B423" s="63" t="s">
        <v>17446</v>
      </c>
    </row>
    <row r="424" spans="1:2" x14ac:dyDescent="0.25">
      <c r="A424" s="62">
        <v>11151709</v>
      </c>
      <c r="B424" s="63" t="s">
        <v>16296</v>
      </c>
    </row>
    <row r="425" spans="1:2" x14ac:dyDescent="0.25">
      <c r="A425" s="62">
        <v>11151710</v>
      </c>
      <c r="B425" s="63" t="s">
        <v>2943</v>
      </c>
    </row>
    <row r="426" spans="1:2" x14ac:dyDescent="0.25">
      <c r="A426" s="62">
        <v>11151711</v>
      </c>
      <c r="B426" s="63" t="s">
        <v>8303</v>
      </c>
    </row>
    <row r="427" spans="1:2" x14ac:dyDescent="0.25">
      <c r="A427" s="62">
        <v>11151712</v>
      </c>
      <c r="B427" s="63" t="s">
        <v>13186</v>
      </c>
    </row>
    <row r="428" spans="1:2" x14ac:dyDescent="0.25">
      <c r="A428" s="62">
        <v>11151713</v>
      </c>
      <c r="B428" s="63" t="s">
        <v>11151</v>
      </c>
    </row>
    <row r="429" spans="1:2" x14ac:dyDescent="0.25">
      <c r="A429" s="62">
        <v>11151714</v>
      </c>
      <c r="B429" s="63" t="s">
        <v>11393</v>
      </c>
    </row>
    <row r="430" spans="1:2" x14ac:dyDescent="0.25">
      <c r="A430" s="62">
        <v>11151715</v>
      </c>
      <c r="B430" s="63" t="s">
        <v>15979</v>
      </c>
    </row>
    <row r="431" spans="1:2" x14ac:dyDescent="0.25">
      <c r="A431" s="62">
        <v>11161501</v>
      </c>
      <c r="B431" s="63" t="s">
        <v>5290</v>
      </c>
    </row>
    <row r="432" spans="1:2" x14ac:dyDescent="0.25">
      <c r="A432" s="62">
        <v>11161502</v>
      </c>
      <c r="B432" s="63" t="s">
        <v>7492</v>
      </c>
    </row>
    <row r="433" spans="1:2" x14ac:dyDescent="0.25">
      <c r="A433" s="62">
        <v>11161503</v>
      </c>
      <c r="B433" s="63" t="s">
        <v>16143</v>
      </c>
    </row>
    <row r="434" spans="1:2" x14ac:dyDescent="0.25">
      <c r="A434" s="62">
        <v>11161504</v>
      </c>
      <c r="B434" s="63" t="s">
        <v>13362</v>
      </c>
    </row>
    <row r="435" spans="1:2" x14ac:dyDescent="0.25">
      <c r="A435" s="62">
        <v>11161601</v>
      </c>
      <c r="B435" s="63" t="s">
        <v>8893</v>
      </c>
    </row>
    <row r="436" spans="1:2" x14ac:dyDescent="0.25">
      <c r="A436" s="62">
        <v>11161602</v>
      </c>
      <c r="B436" s="63" t="s">
        <v>10568</v>
      </c>
    </row>
    <row r="437" spans="1:2" x14ac:dyDescent="0.25">
      <c r="A437" s="62">
        <v>11161603</v>
      </c>
      <c r="B437" s="63" t="s">
        <v>19027</v>
      </c>
    </row>
    <row r="438" spans="1:2" x14ac:dyDescent="0.25">
      <c r="A438" s="62">
        <v>11161604</v>
      </c>
      <c r="B438" s="63" t="s">
        <v>1342</v>
      </c>
    </row>
    <row r="439" spans="1:2" x14ac:dyDescent="0.25">
      <c r="A439" s="62">
        <v>11161701</v>
      </c>
      <c r="B439" s="63" t="s">
        <v>1582</v>
      </c>
    </row>
    <row r="440" spans="1:2" x14ac:dyDescent="0.25">
      <c r="A440" s="62">
        <v>11161702</v>
      </c>
      <c r="B440" s="63" t="s">
        <v>17282</v>
      </c>
    </row>
    <row r="441" spans="1:2" x14ac:dyDescent="0.25">
      <c r="A441" s="62">
        <v>11161703</v>
      </c>
      <c r="B441" s="63" t="s">
        <v>15250</v>
      </c>
    </row>
    <row r="442" spans="1:2" x14ac:dyDescent="0.25">
      <c r="A442" s="62">
        <v>11161704</v>
      </c>
      <c r="B442" s="63" t="s">
        <v>6998</v>
      </c>
    </row>
    <row r="443" spans="1:2" x14ac:dyDescent="0.25">
      <c r="A443" s="62">
        <v>11161705</v>
      </c>
      <c r="B443" s="63" t="s">
        <v>8847</v>
      </c>
    </row>
    <row r="444" spans="1:2" x14ac:dyDescent="0.25">
      <c r="A444" s="62">
        <v>11161801</v>
      </c>
      <c r="B444" s="63" t="s">
        <v>18029</v>
      </c>
    </row>
    <row r="445" spans="1:2" x14ac:dyDescent="0.25">
      <c r="A445" s="62">
        <v>11161802</v>
      </c>
      <c r="B445" s="63" t="s">
        <v>4971</v>
      </c>
    </row>
    <row r="446" spans="1:2" x14ac:dyDescent="0.25">
      <c r="A446" s="62">
        <v>11161803</v>
      </c>
      <c r="B446" s="63" t="s">
        <v>17009</v>
      </c>
    </row>
    <row r="447" spans="1:2" x14ac:dyDescent="0.25">
      <c r="A447" s="62">
        <v>11161804</v>
      </c>
      <c r="B447" s="63" t="s">
        <v>10005</v>
      </c>
    </row>
    <row r="448" spans="1:2" x14ac:dyDescent="0.25">
      <c r="A448" s="62">
        <v>11161805</v>
      </c>
      <c r="B448" s="63" t="s">
        <v>14545</v>
      </c>
    </row>
    <row r="449" spans="1:2" x14ac:dyDescent="0.25">
      <c r="A449" s="62">
        <v>11162001</v>
      </c>
      <c r="B449" s="63" t="s">
        <v>17098</v>
      </c>
    </row>
    <row r="450" spans="1:2" x14ac:dyDescent="0.25">
      <c r="A450" s="62">
        <v>11162002</v>
      </c>
      <c r="B450" s="63" t="s">
        <v>13348</v>
      </c>
    </row>
    <row r="451" spans="1:2" x14ac:dyDescent="0.25">
      <c r="A451" s="62">
        <v>11162003</v>
      </c>
      <c r="B451" s="63" t="s">
        <v>8061</v>
      </c>
    </row>
    <row r="452" spans="1:2" x14ac:dyDescent="0.25">
      <c r="A452" s="62">
        <v>11162101</v>
      </c>
      <c r="B452" s="63" t="s">
        <v>1738</v>
      </c>
    </row>
    <row r="453" spans="1:2" x14ac:dyDescent="0.25">
      <c r="A453" s="62">
        <v>11162102</v>
      </c>
      <c r="B453" s="63" t="s">
        <v>12143</v>
      </c>
    </row>
    <row r="454" spans="1:2" x14ac:dyDescent="0.25">
      <c r="A454" s="62">
        <v>11162104</v>
      </c>
      <c r="B454" s="63" t="s">
        <v>10075</v>
      </c>
    </row>
    <row r="455" spans="1:2" x14ac:dyDescent="0.25">
      <c r="A455" s="62">
        <v>11162105</v>
      </c>
      <c r="B455" s="63" t="s">
        <v>2946</v>
      </c>
    </row>
    <row r="456" spans="1:2" x14ac:dyDescent="0.25">
      <c r="A456" s="62">
        <v>11162107</v>
      </c>
      <c r="B456" s="63" t="s">
        <v>12190</v>
      </c>
    </row>
    <row r="457" spans="1:2" x14ac:dyDescent="0.25">
      <c r="A457" s="62">
        <v>11162108</v>
      </c>
      <c r="B457" s="63" t="s">
        <v>9032</v>
      </c>
    </row>
    <row r="458" spans="1:2" x14ac:dyDescent="0.25">
      <c r="A458" s="62">
        <v>11162109</v>
      </c>
      <c r="B458" s="63" t="s">
        <v>15884</v>
      </c>
    </row>
    <row r="459" spans="1:2" x14ac:dyDescent="0.25">
      <c r="A459" s="62">
        <v>11162110</v>
      </c>
      <c r="B459" s="63" t="s">
        <v>3782</v>
      </c>
    </row>
    <row r="460" spans="1:2" x14ac:dyDescent="0.25">
      <c r="A460" s="62">
        <v>11162111</v>
      </c>
      <c r="B460" s="63" t="s">
        <v>15324</v>
      </c>
    </row>
    <row r="461" spans="1:2" x14ac:dyDescent="0.25">
      <c r="A461" s="62">
        <v>11162112</v>
      </c>
      <c r="B461" s="63" t="s">
        <v>13654</v>
      </c>
    </row>
    <row r="462" spans="1:2" x14ac:dyDescent="0.25">
      <c r="A462" s="62">
        <v>11162113</v>
      </c>
      <c r="B462" s="63" t="s">
        <v>19046</v>
      </c>
    </row>
    <row r="463" spans="1:2" x14ac:dyDescent="0.25">
      <c r="A463" s="62">
        <v>11162114</v>
      </c>
      <c r="B463" s="63" t="s">
        <v>16042</v>
      </c>
    </row>
    <row r="464" spans="1:2" x14ac:dyDescent="0.25">
      <c r="A464" s="62">
        <v>11162115</v>
      </c>
      <c r="B464" s="63" t="s">
        <v>7337</v>
      </c>
    </row>
    <row r="465" spans="1:2" x14ac:dyDescent="0.25">
      <c r="A465" s="62">
        <v>11162116</v>
      </c>
      <c r="B465" s="63" t="s">
        <v>4738</v>
      </c>
    </row>
    <row r="466" spans="1:2" x14ac:dyDescent="0.25">
      <c r="A466" s="62">
        <v>11162117</v>
      </c>
      <c r="B466" s="63" t="s">
        <v>12512</v>
      </c>
    </row>
    <row r="467" spans="1:2" x14ac:dyDescent="0.25">
      <c r="A467" s="62">
        <v>11162118</v>
      </c>
      <c r="B467" s="63" t="s">
        <v>10942</v>
      </c>
    </row>
    <row r="468" spans="1:2" x14ac:dyDescent="0.25">
      <c r="A468" s="62">
        <v>11162119</v>
      </c>
      <c r="B468" s="63" t="s">
        <v>9047</v>
      </c>
    </row>
    <row r="469" spans="1:2" x14ac:dyDescent="0.25">
      <c r="A469" s="62">
        <v>11162120</v>
      </c>
      <c r="B469" s="63" t="s">
        <v>4442</v>
      </c>
    </row>
    <row r="470" spans="1:2" x14ac:dyDescent="0.25">
      <c r="A470" s="62">
        <v>11162121</v>
      </c>
      <c r="B470" s="63" t="s">
        <v>9549</v>
      </c>
    </row>
    <row r="471" spans="1:2" x14ac:dyDescent="0.25">
      <c r="A471" s="62">
        <v>11162122</v>
      </c>
      <c r="B471" s="63" t="s">
        <v>11305</v>
      </c>
    </row>
    <row r="472" spans="1:2" x14ac:dyDescent="0.25">
      <c r="A472" s="62">
        <v>11162123</v>
      </c>
      <c r="B472" s="63" t="s">
        <v>6974</v>
      </c>
    </row>
    <row r="473" spans="1:2" x14ac:dyDescent="0.25">
      <c r="A473" s="62">
        <v>11162124</v>
      </c>
      <c r="B473" s="63" t="s">
        <v>12038</v>
      </c>
    </row>
    <row r="474" spans="1:2" x14ac:dyDescent="0.25">
      <c r="A474" s="62">
        <v>11162125</v>
      </c>
      <c r="B474" s="63" t="s">
        <v>13844</v>
      </c>
    </row>
    <row r="475" spans="1:2" x14ac:dyDescent="0.25">
      <c r="A475" s="62">
        <v>11162126</v>
      </c>
      <c r="B475" s="63" t="s">
        <v>5175</v>
      </c>
    </row>
    <row r="476" spans="1:2" x14ac:dyDescent="0.25">
      <c r="A476" s="62">
        <v>11162127</v>
      </c>
      <c r="B476" s="63" t="s">
        <v>1706</v>
      </c>
    </row>
    <row r="477" spans="1:2" x14ac:dyDescent="0.25">
      <c r="A477" s="62">
        <v>11162128</v>
      </c>
      <c r="B477" s="63" t="s">
        <v>6798</v>
      </c>
    </row>
    <row r="478" spans="1:2" x14ac:dyDescent="0.25">
      <c r="A478" s="62">
        <v>11162129</v>
      </c>
      <c r="B478" s="63" t="s">
        <v>2486</v>
      </c>
    </row>
    <row r="479" spans="1:2" x14ac:dyDescent="0.25">
      <c r="A479" s="62">
        <v>11162130</v>
      </c>
      <c r="B479" s="63" t="s">
        <v>1531</v>
      </c>
    </row>
    <row r="480" spans="1:2" x14ac:dyDescent="0.25">
      <c r="A480" s="62">
        <v>11162131</v>
      </c>
      <c r="B480" s="63" t="s">
        <v>5166</v>
      </c>
    </row>
    <row r="481" spans="1:2" x14ac:dyDescent="0.25">
      <c r="A481" s="62">
        <v>11162201</v>
      </c>
      <c r="B481" s="63" t="s">
        <v>4307</v>
      </c>
    </row>
    <row r="482" spans="1:2" x14ac:dyDescent="0.25">
      <c r="A482" s="62">
        <v>11162202</v>
      </c>
      <c r="B482" s="63" t="s">
        <v>2047</v>
      </c>
    </row>
    <row r="483" spans="1:2" x14ac:dyDescent="0.25">
      <c r="A483" s="62">
        <v>11162301</v>
      </c>
      <c r="B483" s="63" t="s">
        <v>12930</v>
      </c>
    </row>
    <row r="484" spans="1:2" x14ac:dyDescent="0.25">
      <c r="A484" s="62">
        <v>11162302</v>
      </c>
      <c r="B484" s="63" t="s">
        <v>3990</v>
      </c>
    </row>
    <row r="485" spans="1:2" x14ac:dyDescent="0.25">
      <c r="A485" s="62">
        <v>11162303</v>
      </c>
      <c r="B485" s="63" t="s">
        <v>17789</v>
      </c>
    </row>
    <row r="486" spans="1:2" x14ac:dyDescent="0.25">
      <c r="A486" s="62">
        <v>11162304</v>
      </c>
      <c r="B486" s="63" t="s">
        <v>6015</v>
      </c>
    </row>
    <row r="487" spans="1:2" x14ac:dyDescent="0.25">
      <c r="A487" s="62">
        <v>11162305</v>
      </c>
      <c r="B487" s="63" t="s">
        <v>1959</v>
      </c>
    </row>
    <row r="488" spans="1:2" x14ac:dyDescent="0.25">
      <c r="A488" s="62">
        <v>11162306</v>
      </c>
      <c r="B488" s="63" t="s">
        <v>18116</v>
      </c>
    </row>
    <row r="489" spans="1:2" x14ac:dyDescent="0.25">
      <c r="A489" s="62">
        <v>11162307</v>
      </c>
      <c r="B489" s="63" t="s">
        <v>4792</v>
      </c>
    </row>
    <row r="490" spans="1:2" x14ac:dyDescent="0.25">
      <c r="A490" s="62">
        <v>11162308</v>
      </c>
      <c r="B490" s="63" t="s">
        <v>812</v>
      </c>
    </row>
    <row r="491" spans="1:2" x14ac:dyDescent="0.25">
      <c r="A491" s="62">
        <v>11162309</v>
      </c>
      <c r="B491" s="63" t="s">
        <v>18998</v>
      </c>
    </row>
    <row r="492" spans="1:2" x14ac:dyDescent="0.25">
      <c r="A492" s="62">
        <v>11162310</v>
      </c>
      <c r="B492" s="63" t="s">
        <v>14555</v>
      </c>
    </row>
    <row r="493" spans="1:2" x14ac:dyDescent="0.25">
      <c r="A493" s="62">
        <v>11162311</v>
      </c>
      <c r="B493" s="63" t="s">
        <v>2138</v>
      </c>
    </row>
    <row r="494" spans="1:2" x14ac:dyDescent="0.25">
      <c r="A494" s="62">
        <v>11171501</v>
      </c>
      <c r="B494" s="63" t="s">
        <v>17956</v>
      </c>
    </row>
    <row r="495" spans="1:2" x14ac:dyDescent="0.25">
      <c r="A495" s="62">
        <v>11171601</v>
      </c>
      <c r="B495" s="63" t="s">
        <v>813</v>
      </c>
    </row>
    <row r="496" spans="1:2" x14ac:dyDescent="0.25">
      <c r="A496" s="62">
        <v>11171602</v>
      </c>
      <c r="B496" s="63" t="s">
        <v>657</v>
      </c>
    </row>
    <row r="497" spans="1:2" x14ac:dyDescent="0.25">
      <c r="A497" s="62">
        <v>11171603</v>
      </c>
      <c r="B497" s="63" t="s">
        <v>14798</v>
      </c>
    </row>
    <row r="498" spans="1:2" x14ac:dyDescent="0.25">
      <c r="A498" s="62">
        <v>11171701</v>
      </c>
      <c r="B498" s="63" t="s">
        <v>11319</v>
      </c>
    </row>
    <row r="499" spans="1:2" x14ac:dyDescent="0.25">
      <c r="A499" s="62">
        <v>11171702</v>
      </c>
      <c r="B499" s="63" t="s">
        <v>7754</v>
      </c>
    </row>
    <row r="500" spans="1:2" x14ac:dyDescent="0.25">
      <c r="A500" s="62">
        <v>11171801</v>
      </c>
      <c r="B500" s="63" t="s">
        <v>7657</v>
      </c>
    </row>
    <row r="501" spans="1:2" x14ac:dyDescent="0.25">
      <c r="A501" s="62">
        <v>11171901</v>
      </c>
      <c r="B501" s="63" t="s">
        <v>12834</v>
      </c>
    </row>
    <row r="502" spans="1:2" x14ac:dyDescent="0.25">
      <c r="A502" s="62">
        <v>11172001</v>
      </c>
      <c r="B502" s="63" t="s">
        <v>2642</v>
      </c>
    </row>
    <row r="503" spans="1:2" x14ac:dyDescent="0.25">
      <c r="A503" s="62">
        <v>11172101</v>
      </c>
      <c r="B503" s="63" t="s">
        <v>13140</v>
      </c>
    </row>
    <row r="504" spans="1:2" x14ac:dyDescent="0.25">
      <c r="A504" s="62">
        <v>11181501</v>
      </c>
      <c r="B504" s="63" t="s">
        <v>17548</v>
      </c>
    </row>
    <row r="505" spans="1:2" x14ac:dyDescent="0.25">
      <c r="A505" s="62">
        <v>11191501</v>
      </c>
      <c r="B505" s="63" t="s">
        <v>2586</v>
      </c>
    </row>
    <row r="506" spans="1:2" x14ac:dyDescent="0.25">
      <c r="A506" s="62">
        <v>11191502</v>
      </c>
      <c r="B506" s="63" t="s">
        <v>16534</v>
      </c>
    </row>
    <row r="507" spans="1:2" x14ac:dyDescent="0.25">
      <c r="A507" s="62">
        <v>11191503</v>
      </c>
      <c r="B507" s="63" t="s">
        <v>3984</v>
      </c>
    </row>
    <row r="508" spans="1:2" x14ac:dyDescent="0.25">
      <c r="A508" s="62">
        <v>11191504</v>
      </c>
      <c r="B508" s="63" t="s">
        <v>17714</v>
      </c>
    </row>
    <row r="509" spans="1:2" x14ac:dyDescent="0.25">
      <c r="A509" s="62">
        <v>11191505</v>
      </c>
      <c r="B509" s="63" t="s">
        <v>2829</v>
      </c>
    </row>
    <row r="510" spans="1:2" x14ac:dyDescent="0.25">
      <c r="A510" s="62">
        <v>11191601</v>
      </c>
      <c r="B510" s="63" t="s">
        <v>2635</v>
      </c>
    </row>
    <row r="511" spans="1:2" x14ac:dyDescent="0.25">
      <c r="A511" s="62">
        <v>11191602</v>
      </c>
      <c r="B511" s="63" t="s">
        <v>2720</v>
      </c>
    </row>
    <row r="512" spans="1:2" x14ac:dyDescent="0.25">
      <c r="A512" s="62">
        <v>11191603</v>
      </c>
      <c r="B512" s="63" t="s">
        <v>2312</v>
      </c>
    </row>
    <row r="513" spans="1:2" x14ac:dyDescent="0.25">
      <c r="A513" s="62">
        <v>11191604</v>
      </c>
      <c r="B513" s="63" t="s">
        <v>9399</v>
      </c>
    </row>
    <row r="514" spans="1:2" x14ac:dyDescent="0.25">
      <c r="A514" s="62">
        <v>11191605</v>
      </c>
      <c r="B514" s="63" t="s">
        <v>16235</v>
      </c>
    </row>
    <row r="515" spans="1:2" x14ac:dyDescent="0.25">
      <c r="A515" s="62">
        <v>11191606</v>
      </c>
      <c r="B515" s="63" t="s">
        <v>16175</v>
      </c>
    </row>
    <row r="516" spans="1:2" x14ac:dyDescent="0.25">
      <c r="A516" s="62">
        <v>11191701</v>
      </c>
      <c r="B516" s="63" t="s">
        <v>13060</v>
      </c>
    </row>
    <row r="517" spans="1:2" x14ac:dyDescent="0.25">
      <c r="A517" s="62">
        <v>11191702</v>
      </c>
      <c r="B517" s="63" t="s">
        <v>2474</v>
      </c>
    </row>
    <row r="518" spans="1:2" x14ac:dyDescent="0.25">
      <c r="A518" s="62">
        <v>12131501</v>
      </c>
      <c r="B518" s="63" t="s">
        <v>16798</v>
      </c>
    </row>
    <row r="519" spans="1:2" x14ac:dyDescent="0.25">
      <c r="A519" s="62">
        <v>12131502</v>
      </c>
      <c r="B519" s="63" t="s">
        <v>9479</v>
      </c>
    </row>
    <row r="520" spans="1:2" x14ac:dyDescent="0.25">
      <c r="A520" s="62">
        <v>12131503</v>
      </c>
      <c r="B520" s="63" t="s">
        <v>7098</v>
      </c>
    </row>
    <row r="521" spans="1:2" x14ac:dyDescent="0.25">
      <c r="A521" s="62">
        <v>12131504</v>
      </c>
      <c r="B521" s="63" t="s">
        <v>3308</v>
      </c>
    </row>
    <row r="522" spans="1:2" x14ac:dyDescent="0.25">
      <c r="A522" s="62">
        <v>12131505</v>
      </c>
      <c r="B522" s="63" t="s">
        <v>17437</v>
      </c>
    </row>
    <row r="523" spans="1:2" x14ac:dyDescent="0.25">
      <c r="A523" s="62">
        <v>12131506</v>
      </c>
      <c r="B523" s="63" t="s">
        <v>4680</v>
      </c>
    </row>
    <row r="524" spans="1:2" x14ac:dyDescent="0.25">
      <c r="A524" s="62">
        <v>12131507</v>
      </c>
      <c r="B524" s="63" t="s">
        <v>9709</v>
      </c>
    </row>
    <row r="525" spans="1:2" x14ac:dyDescent="0.25">
      <c r="A525" s="62">
        <v>12131508</v>
      </c>
      <c r="B525" s="63" t="s">
        <v>2417</v>
      </c>
    </row>
    <row r="526" spans="1:2" x14ac:dyDescent="0.25">
      <c r="A526" s="62">
        <v>12131601</v>
      </c>
      <c r="B526" s="63" t="s">
        <v>18990</v>
      </c>
    </row>
    <row r="527" spans="1:2" x14ac:dyDescent="0.25">
      <c r="A527" s="62">
        <v>12131602</v>
      </c>
      <c r="B527" s="63" t="s">
        <v>9146</v>
      </c>
    </row>
    <row r="528" spans="1:2" x14ac:dyDescent="0.25">
      <c r="A528" s="62">
        <v>12131603</v>
      </c>
      <c r="B528" s="63" t="s">
        <v>4824</v>
      </c>
    </row>
    <row r="529" spans="1:2" x14ac:dyDescent="0.25">
      <c r="A529" s="62">
        <v>12131604</v>
      </c>
      <c r="B529" s="63" t="s">
        <v>7100</v>
      </c>
    </row>
    <row r="530" spans="1:2" x14ac:dyDescent="0.25">
      <c r="A530" s="62">
        <v>12131605</v>
      </c>
      <c r="B530" s="63" t="s">
        <v>1417</v>
      </c>
    </row>
    <row r="531" spans="1:2" x14ac:dyDescent="0.25">
      <c r="A531" s="62">
        <v>12131701</v>
      </c>
      <c r="B531" s="63" t="s">
        <v>5312</v>
      </c>
    </row>
    <row r="532" spans="1:2" x14ac:dyDescent="0.25">
      <c r="A532" s="62">
        <v>12131702</v>
      </c>
      <c r="B532" s="63" t="s">
        <v>6675</v>
      </c>
    </row>
    <row r="533" spans="1:2" x14ac:dyDescent="0.25">
      <c r="A533" s="62">
        <v>12131703</v>
      </c>
      <c r="B533" s="63" t="s">
        <v>9628</v>
      </c>
    </row>
    <row r="534" spans="1:2" x14ac:dyDescent="0.25">
      <c r="A534" s="62">
        <v>12131704</v>
      </c>
      <c r="B534" s="63" t="s">
        <v>1200</v>
      </c>
    </row>
    <row r="535" spans="1:2" x14ac:dyDescent="0.25">
      <c r="A535" s="62">
        <v>12131705</v>
      </c>
      <c r="B535" s="63" t="s">
        <v>11918</v>
      </c>
    </row>
    <row r="536" spans="1:2" x14ac:dyDescent="0.25">
      <c r="A536" s="62">
        <v>12131706</v>
      </c>
      <c r="B536" s="63" t="s">
        <v>4460</v>
      </c>
    </row>
    <row r="537" spans="1:2" x14ac:dyDescent="0.25">
      <c r="A537" s="62">
        <v>12131707</v>
      </c>
      <c r="B537" s="63" t="s">
        <v>5460</v>
      </c>
    </row>
    <row r="538" spans="1:2" x14ac:dyDescent="0.25">
      <c r="A538" s="62">
        <v>12131708</v>
      </c>
      <c r="B538" s="63" t="s">
        <v>9162</v>
      </c>
    </row>
    <row r="539" spans="1:2" x14ac:dyDescent="0.25">
      <c r="A539" s="62">
        <v>12131801</v>
      </c>
      <c r="B539" s="63" t="s">
        <v>15820</v>
      </c>
    </row>
    <row r="540" spans="1:2" x14ac:dyDescent="0.25">
      <c r="A540" s="62">
        <v>12131802</v>
      </c>
      <c r="B540" s="63" t="s">
        <v>1908</v>
      </c>
    </row>
    <row r="541" spans="1:2" x14ac:dyDescent="0.25">
      <c r="A541" s="62">
        <v>12131803</v>
      </c>
      <c r="B541" s="63" t="s">
        <v>587</v>
      </c>
    </row>
    <row r="542" spans="1:2" x14ac:dyDescent="0.25">
      <c r="A542" s="62">
        <v>12131804</v>
      </c>
      <c r="B542" s="63" t="s">
        <v>5506</v>
      </c>
    </row>
    <row r="543" spans="1:2" x14ac:dyDescent="0.25">
      <c r="A543" s="62">
        <v>12131805</v>
      </c>
      <c r="B543" s="63" t="s">
        <v>17984</v>
      </c>
    </row>
    <row r="544" spans="1:2" x14ac:dyDescent="0.25">
      <c r="A544" s="62">
        <v>12131806</v>
      </c>
      <c r="B544" s="63" t="s">
        <v>15868</v>
      </c>
    </row>
    <row r="545" spans="1:2" x14ac:dyDescent="0.25">
      <c r="A545" s="62">
        <v>12141501</v>
      </c>
      <c r="B545" s="63" t="s">
        <v>17406</v>
      </c>
    </row>
    <row r="546" spans="1:2" x14ac:dyDescent="0.25">
      <c r="A546" s="62">
        <v>12141502</v>
      </c>
      <c r="B546" s="63" t="s">
        <v>9009</v>
      </c>
    </row>
    <row r="547" spans="1:2" x14ac:dyDescent="0.25">
      <c r="A547" s="62">
        <v>12141503</v>
      </c>
      <c r="B547" s="63" t="s">
        <v>18570</v>
      </c>
    </row>
    <row r="548" spans="1:2" x14ac:dyDescent="0.25">
      <c r="A548" s="62">
        <v>12141504</v>
      </c>
      <c r="B548" s="63" t="s">
        <v>3477</v>
      </c>
    </row>
    <row r="549" spans="1:2" x14ac:dyDescent="0.25">
      <c r="A549" s="62">
        <v>12141505</v>
      </c>
      <c r="B549" s="63" t="s">
        <v>5337</v>
      </c>
    </row>
    <row r="550" spans="1:2" x14ac:dyDescent="0.25">
      <c r="A550" s="62">
        <v>12141506</v>
      </c>
      <c r="B550" s="63" t="s">
        <v>16799</v>
      </c>
    </row>
    <row r="551" spans="1:2" x14ac:dyDescent="0.25">
      <c r="A551" s="62">
        <v>12141601</v>
      </c>
      <c r="B551" s="63" t="s">
        <v>15035</v>
      </c>
    </row>
    <row r="552" spans="1:2" x14ac:dyDescent="0.25">
      <c r="A552" s="62">
        <v>12141602</v>
      </c>
      <c r="B552" s="63" t="s">
        <v>1610</v>
      </c>
    </row>
    <row r="553" spans="1:2" x14ac:dyDescent="0.25">
      <c r="A553" s="62">
        <v>12141603</v>
      </c>
      <c r="B553" s="63" t="s">
        <v>15624</v>
      </c>
    </row>
    <row r="554" spans="1:2" x14ac:dyDescent="0.25">
      <c r="A554" s="62">
        <v>12141604</v>
      </c>
      <c r="B554" s="63" t="s">
        <v>17164</v>
      </c>
    </row>
    <row r="555" spans="1:2" x14ac:dyDescent="0.25">
      <c r="A555" s="62">
        <v>12141605</v>
      </c>
      <c r="B555" s="63" t="s">
        <v>15272</v>
      </c>
    </row>
    <row r="556" spans="1:2" x14ac:dyDescent="0.25">
      <c r="A556" s="62">
        <v>12141606</v>
      </c>
      <c r="B556" s="63" t="s">
        <v>8492</v>
      </c>
    </row>
    <row r="557" spans="1:2" x14ac:dyDescent="0.25">
      <c r="A557" s="62">
        <v>12141607</v>
      </c>
      <c r="B557" s="63" t="s">
        <v>18671</v>
      </c>
    </row>
    <row r="558" spans="1:2" x14ac:dyDescent="0.25">
      <c r="A558" s="62">
        <v>12141608</v>
      </c>
      <c r="B558" s="63" t="s">
        <v>12952</v>
      </c>
    </row>
    <row r="559" spans="1:2" x14ac:dyDescent="0.25">
      <c r="A559" s="62">
        <v>12141609</v>
      </c>
      <c r="B559" s="63" t="s">
        <v>14064</v>
      </c>
    </row>
    <row r="560" spans="1:2" x14ac:dyDescent="0.25">
      <c r="A560" s="62">
        <v>12141610</v>
      </c>
      <c r="B560" s="63" t="s">
        <v>6402</v>
      </c>
    </row>
    <row r="561" spans="1:2" x14ac:dyDescent="0.25">
      <c r="A561" s="62">
        <v>12141611</v>
      </c>
      <c r="B561" s="63" t="s">
        <v>7013</v>
      </c>
    </row>
    <row r="562" spans="1:2" x14ac:dyDescent="0.25">
      <c r="A562" s="62">
        <v>12141612</v>
      </c>
      <c r="B562" s="63" t="s">
        <v>5233</v>
      </c>
    </row>
    <row r="563" spans="1:2" x14ac:dyDescent="0.25">
      <c r="A563" s="62">
        <v>12141613</v>
      </c>
      <c r="B563" s="63" t="s">
        <v>9695</v>
      </c>
    </row>
    <row r="564" spans="1:2" x14ac:dyDescent="0.25">
      <c r="A564" s="62">
        <v>12141614</v>
      </c>
      <c r="B564" s="63" t="s">
        <v>13323</v>
      </c>
    </row>
    <row r="565" spans="1:2" x14ac:dyDescent="0.25">
      <c r="A565" s="62">
        <v>12141615</v>
      </c>
      <c r="B565" s="63" t="s">
        <v>15920</v>
      </c>
    </row>
    <row r="566" spans="1:2" x14ac:dyDescent="0.25">
      <c r="A566" s="62">
        <v>12141616</v>
      </c>
      <c r="B566" s="63" t="s">
        <v>7831</v>
      </c>
    </row>
    <row r="567" spans="1:2" x14ac:dyDescent="0.25">
      <c r="A567" s="62">
        <v>12141617</v>
      </c>
      <c r="B567" s="63" t="s">
        <v>7844</v>
      </c>
    </row>
    <row r="568" spans="1:2" x14ac:dyDescent="0.25">
      <c r="A568" s="62">
        <v>12141701</v>
      </c>
      <c r="B568" s="63" t="s">
        <v>14133</v>
      </c>
    </row>
    <row r="569" spans="1:2" x14ac:dyDescent="0.25">
      <c r="A569" s="62">
        <v>12141702</v>
      </c>
      <c r="B569" s="63" t="s">
        <v>17606</v>
      </c>
    </row>
    <row r="570" spans="1:2" x14ac:dyDescent="0.25">
      <c r="A570" s="62">
        <v>12141703</v>
      </c>
      <c r="B570" s="63" t="s">
        <v>605</v>
      </c>
    </row>
    <row r="571" spans="1:2" x14ac:dyDescent="0.25">
      <c r="A571" s="62">
        <v>12141704</v>
      </c>
      <c r="B571" s="63" t="s">
        <v>3525</v>
      </c>
    </row>
    <row r="572" spans="1:2" x14ac:dyDescent="0.25">
      <c r="A572" s="62">
        <v>12141705</v>
      </c>
      <c r="B572" s="63" t="s">
        <v>8615</v>
      </c>
    </row>
    <row r="573" spans="1:2" x14ac:dyDescent="0.25">
      <c r="A573" s="62">
        <v>12141706</v>
      </c>
      <c r="B573" s="63" t="s">
        <v>14789</v>
      </c>
    </row>
    <row r="574" spans="1:2" x14ac:dyDescent="0.25">
      <c r="A574" s="62">
        <v>12141707</v>
      </c>
      <c r="B574" s="63" t="s">
        <v>7402</v>
      </c>
    </row>
    <row r="575" spans="1:2" x14ac:dyDescent="0.25">
      <c r="A575" s="62">
        <v>12141708</v>
      </c>
      <c r="B575" s="63" t="s">
        <v>5859</v>
      </c>
    </row>
    <row r="576" spans="1:2" x14ac:dyDescent="0.25">
      <c r="A576" s="62">
        <v>12141709</v>
      </c>
      <c r="B576" s="63" t="s">
        <v>8330</v>
      </c>
    </row>
    <row r="577" spans="1:2" x14ac:dyDescent="0.25">
      <c r="A577" s="62">
        <v>12141710</v>
      </c>
      <c r="B577" s="63" t="s">
        <v>9568</v>
      </c>
    </row>
    <row r="578" spans="1:2" x14ac:dyDescent="0.25">
      <c r="A578" s="62">
        <v>12141711</v>
      </c>
      <c r="B578" s="63" t="s">
        <v>3140</v>
      </c>
    </row>
    <row r="579" spans="1:2" x14ac:dyDescent="0.25">
      <c r="A579" s="62">
        <v>12141712</v>
      </c>
      <c r="B579" s="63" t="s">
        <v>833</v>
      </c>
    </row>
    <row r="580" spans="1:2" x14ac:dyDescent="0.25">
      <c r="A580" s="62">
        <v>12141713</v>
      </c>
      <c r="B580" s="63" t="s">
        <v>12159</v>
      </c>
    </row>
    <row r="581" spans="1:2" x14ac:dyDescent="0.25">
      <c r="A581" s="62">
        <v>12141714</v>
      </c>
      <c r="B581" s="63" t="s">
        <v>10033</v>
      </c>
    </row>
    <row r="582" spans="1:2" x14ac:dyDescent="0.25">
      <c r="A582" s="62">
        <v>12141715</v>
      </c>
      <c r="B582" s="63" t="s">
        <v>4954</v>
      </c>
    </row>
    <row r="583" spans="1:2" x14ac:dyDescent="0.25">
      <c r="A583" s="62">
        <v>12141716</v>
      </c>
      <c r="B583" s="63" t="s">
        <v>6113</v>
      </c>
    </row>
    <row r="584" spans="1:2" x14ac:dyDescent="0.25">
      <c r="A584" s="62">
        <v>12141717</v>
      </c>
      <c r="B584" s="63" t="s">
        <v>18381</v>
      </c>
    </row>
    <row r="585" spans="1:2" x14ac:dyDescent="0.25">
      <c r="A585" s="62">
        <v>12141718</v>
      </c>
      <c r="B585" s="63" t="s">
        <v>14905</v>
      </c>
    </row>
    <row r="586" spans="1:2" x14ac:dyDescent="0.25">
      <c r="A586" s="62">
        <v>12141719</v>
      </c>
      <c r="B586" s="63" t="s">
        <v>13954</v>
      </c>
    </row>
    <row r="587" spans="1:2" x14ac:dyDescent="0.25">
      <c r="A587" s="62">
        <v>12141720</v>
      </c>
      <c r="B587" s="63" t="s">
        <v>9464</v>
      </c>
    </row>
    <row r="588" spans="1:2" x14ac:dyDescent="0.25">
      <c r="A588" s="62">
        <v>12141721</v>
      </c>
      <c r="B588" s="63" t="s">
        <v>3245</v>
      </c>
    </row>
    <row r="589" spans="1:2" x14ac:dyDescent="0.25">
      <c r="A589" s="62">
        <v>12141722</v>
      </c>
      <c r="B589" s="63" t="s">
        <v>17103</v>
      </c>
    </row>
    <row r="590" spans="1:2" x14ac:dyDescent="0.25">
      <c r="A590" s="62">
        <v>12141723</v>
      </c>
      <c r="B590" s="63" t="s">
        <v>13361</v>
      </c>
    </row>
    <row r="591" spans="1:2" x14ac:dyDescent="0.25">
      <c r="A591" s="62">
        <v>12141724</v>
      </c>
      <c r="B591" s="63" t="s">
        <v>7579</v>
      </c>
    </row>
    <row r="592" spans="1:2" x14ac:dyDescent="0.25">
      <c r="A592" s="62">
        <v>12141725</v>
      </c>
      <c r="B592" s="63" t="s">
        <v>7263</v>
      </c>
    </row>
    <row r="593" spans="1:2" x14ac:dyDescent="0.25">
      <c r="A593" s="62">
        <v>12141726</v>
      </c>
      <c r="B593" s="63" t="s">
        <v>2953</v>
      </c>
    </row>
    <row r="594" spans="1:2" x14ac:dyDescent="0.25">
      <c r="A594" s="62">
        <v>12141727</v>
      </c>
      <c r="B594" s="63" t="s">
        <v>15687</v>
      </c>
    </row>
    <row r="595" spans="1:2" x14ac:dyDescent="0.25">
      <c r="A595" s="62">
        <v>12141728</v>
      </c>
      <c r="B595" s="63" t="s">
        <v>17105</v>
      </c>
    </row>
    <row r="596" spans="1:2" x14ac:dyDescent="0.25">
      <c r="A596" s="62">
        <v>12141729</v>
      </c>
      <c r="B596" s="63" t="s">
        <v>12665</v>
      </c>
    </row>
    <row r="597" spans="1:2" x14ac:dyDescent="0.25">
      <c r="A597" s="62">
        <v>12141730</v>
      </c>
      <c r="B597" s="63" t="s">
        <v>1358</v>
      </c>
    </row>
    <row r="598" spans="1:2" x14ac:dyDescent="0.25">
      <c r="A598" s="62">
        <v>12141731</v>
      </c>
      <c r="B598" s="63" t="s">
        <v>18185</v>
      </c>
    </row>
    <row r="599" spans="1:2" x14ac:dyDescent="0.25">
      <c r="A599" s="62">
        <v>12141732</v>
      </c>
      <c r="B599" s="63" t="s">
        <v>6858</v>
      </c>
    </row>
    <row r="600" spans="1:2" x14ac:dyDescent="0.25">
      <c r="A600" s="62">
        <v>12141733</v>
      </c>
      <c r="B600" s="63" t="s">
        <v>17238</v>
      </c>
    </row>
    <row r="601" spans="1:2" x14ac:dyDescent="0.25">
      <c r="A601" s="62">
        <v>12141734</v>
      </c>
      <c r="B601" s="63" t="s">
        <v>3601</v>
      </c>
    </row>
    <row r="602" spans="1:2" x14ac:dyDescent="0.25">
      <c r="A602" s="62">
        <v>12141735</v>
      </c>
      <c r="B602" s="63" t="s">
        <v>13382</v>
      </c>
    </row>
    <row r="603" spans="1:2" x14ac:dyDescent="0.25">
      <c r="A603" s="62">
        <v>12141736</v>
      </c>
      <c r="B603" s="63" t="s">
        <v>10136</v>
      </c>
    </row>
    <row r="604" spans="1:2" x14ac:dyDescent="0.25">
      <c r="A604" s="62">
        <v>12141737</v>
      </c>
      <c r="B604" s="63" t="s">
        <v>5269</v>
      </c>
    </row>
    <row r="605" spans="1:2" x14ac:dyDescent="0.25">
      <c r="A605" s="62">
        <v>12141738</v>
      </c>
      <c r="B605" s="63" t="s">
        <v>9525</v>
      </c>
    </row>
    <row r="606" spans="1:2" x14ac:dyDescent="0.25">
      <c r="A606" s="62">
        <v>12141739</v>
      </c>
      <c r="B606" s="63" t="s">
        <v>13576</v>
      </c>
    </row>
    <row r="607" spans="1:2" x14ac:dyDescent="0.25">
      <c r="A607" s="62">
        <v>12141740</v>
      </c>
      <c r="B607" s="63" t="s">
        <v>6014</v>
      </c>
    </row>
    <row r="608" spans="1:2" x14ac:dyDescent="0.25">
      <c r="A608" s="62">
        <v>12141741</v>
      </c>
      <c r="B608" s="63" t="s">
        <v>4970</v>
      </c>
    </row>
    <row r="609" spans="1:2" x14ac:dyDescent="0.25">
      <c r="A609" s="62">
        <v>12141742</v>
      </c>
      <c r="B609" s="63" t="s">
        <v>9812</v>
      </c>
    </row>
    <row r="610" spans="1:2" x14ac:dyDescent="0.25">
      <c r="A610" s="62">
        <v>12141743</v>
      </c>
      <c r="B610" s="63" t="s">
        <v>16808</v>
      </c>
    </row>
    <row r="611" spans="1:2" x14ac:dyDescent="0.25">
      <c r="A611" s="62">
        <v>12141744</v>
      </c>
      <c r="B611" s="63" t="s">
        <v>128</v>
      </c>
    </row>
    <row r="612" spans="1:2" x14ac:dyDescent="0.25">
      <c r="A612" s="62">
        <v>12141745</v>
      </c>
      <c r="B612" s="63" t="s">
        <v>17431</v>
      </c>
    </row>
    <row r="613" spans="1:2" x14ac:dyDescent="0.25">
      <c r="A613" s="62">
        <v>12141746</v>
      </c>
      <c r="B613" s="63" t="s">
        <v>11362</v>
      </c>
    </row>
    <row r="614" spans="1:2" x14ac:dyDescent="0.25">
      <c r="A614" s="62">
        <v>12141747</v>
      </c>
      <c r="B614" s="63" t="s">
        <v>4574</v>
      </c>
    </row>
    <row r="615" spans="1:2" x14ac:dyDescent="0.25">
      <c r="A615" s="62">
        <v>12141748</v>
      </c>
      <c r="B615" s="63" t="s">
        <v>13393</v>
      </c>
    </row>
    <row r="616" spans="1:2" x14ac:dyDescent="0.25">
      <c r="A616" s="62">
        <v>12141749</v>
      </c>
      <c r="B616" s="63" t="s">
        <v>17284</v>
      </c>
    </row>
    <row r="617" spans="1:2" x14ac:dyDescent="0.25">
      <c r="A617" s="62">
        <v>12141750</v>
      </c>
      <c r="B617" s="63" t="s">
        <v>7901</v>
      </c>
    </row>
    <row r="618" spans="1:2" x14ac:dyDescent="0.25">
      <c r="A618" s="62">
        <v>12141751</v>
      </c>
      <c r="B618" s="63" t="s">
        <v>10610</v>
      </c>
    </row>
    <row r="619" spans="1:2" x14ac:dyDescent="0.25">
      <c r="A619" s="62">
        <v>12141752</v>
      </c>
      <c r="B619" s="63" t="s">
        <v>1257</v>
      </c>
    </row>
    <row r="620" spans="1:2" x14ac:dyDescent="0.25">
      <c r="A620" s="62">
        <v>12141753</v>
      </c>
      <c r="B620" s="63" t="s">
        <v>4584</v>
      </c>
    </row>
    <row r="621" spans="1:2" x14ac:dyDescent="0.25">
      <c r="A621" s="62">
        <v>12141754</v>
      </c>
      <c r="B621" s="63" t="s">
        <v>7527</v>
      </c>
    </row>
    <row r="622" spans="1:2" x14ac:dyDescent="0.25">
      <c r="A622" s="62">
        <v>12141755</v>
      </c>
      <c r="B622" s="63" t="s">
        <v>6537</v>
      </c>
    </row>
    <row r="623" spans="1:2" x14ac:dyDescent="0.25">
      <c r="A623" s="62">
        <v>12141756</v>
      </c>
      <c r="B623" s="63" t="s">
        <v>3028</v>
      </c>
    </row>
    <row r="624" spans="1:2" x14ac:dyDescent="0.25">
      <c r="A624" s="62">
        <v>12141757</v>
      </c>
      <c r="B624" s="63" t="s">
        <v>17473</v>
      </c>
    </row>
    <row r="625" spans="1:2" x14ac:dyDescent="0.25">
      <c r="A625" s="62">
        <v>12141758</v>
      </c>
      <c r="B625" s="63" t="s">
        <v>10493</v>
      </c>
    </row>
    <row r="626" spans="1:2" x14ac:dyDescent="0.25">
      <c r="A626" s="62">
        <v>12141759</v>
      </c>
      <c r="B626" s="63" t="s">
        <v>10702</v>
      </c>
    </row>
    <row r="627" spans="1:2" x14ac:dyDescent="0.25">
      <c r="A627" s="62">
        <v>12141760</v>
      </c>
      <c r="B627" s="63" t="s">
        <v>15883</v>
      </c>
    </row>
    <row r="628" spans="1:2" x14ac:dyDescent="0.25">
      <c r="A628" s="62">
        <v>12141801</v>
      </c>
      <c r="B628" s="63" t="s">
        <v>16866</v>
      </c>
    </row>
    <row r="629" spans="1:2" x14ac:dyDescent="0.25">
      <c r="A629" s="62">
        <v>12141802</v>
      </c>
      <c r="B629" s="63" t="s">
        <v>3481</v>
      </c>
    </row>
    <row r="630" spans="1:2" x14ac:dyDescent="0.25">
      <c r="A630" s="62">
        <v>12141803</v>
      </c>
      <c r="B630" s="63" t="s">
        <v>18724</v>
      </c>
    </row>
    <row r="631" spans="1:2" x14ac:dyDescent="0.25">
      <c r="A631" s="62">
        <v>12141804</v>
      </c>
      <c r="B631" s="63" t="s">
        <v>4664</v>
      </c>
    </row>
    <row r="632" spans="1:2" x14ac:dyDescent="0.25">
      <c r="A632" s="62">
        <v>12141805</v>
      </c>
      <c r="B632" s="63" t="s">
        <v>18455</v>
      </c>
    </row>
    <row r="633" spans="1:2" x14ac:dyDescent="0.25">
      <c r="A633" s="62">
        <v>12141806</v>
      </c>
      <c r="B633" s="63" t="s">
        <v>5231</v>
      </c>
    </row>
    <row r="634" spans="1:2" x14ac:dyDescent="0.25">
      <c r="A634" s="62">
        <v>12141901</v>
      </c>
      <c r="B634" s="63" t="s">
        <v>6909</v>
      </c>
    </row>
    <row r="635" spans="1:2" x14ac:dyDescent="0.25">
      <c r="A635" s="62">
        <v>12141902</v>
      </c>
      <c r="B635" s="63" t="s">
        <v>13013</v>
      </c>
    </row>
    <row r="636" spans="1:2" x14ac:dyDescent="0.25">
      <c r="A636" s="62">
        <v>12141903</v>
      </c>
      <c r="B636" s="63" t="s">
        <v>115</v>
      </c>
    </row>
    <row r="637" spans="1:2" x14ac:dyDescent="0.25">
      <c r="A637" s="62">
        <v>12141904</v>
      </c>
      <c r="B637" s="63" t="s">
        <v>986</v>
      </c>
    </row>
    <row r="638" spans="1:2" x14ac:dyDescent="0.25">
      <c r="A638" s="62">
        <v>12141905</v>
      </c>
      <c r="B638" s="63" t="s">
        <v>9367</v>
      </c>
    </row>
    <row r="639" spans="1:2" x14ac:dyDescent="0.25">
      <c r="A639" s="62">
        <v>12141906</v>
      </c>
      <c r="B639" s="63" t="s">
        <v>4272</v>
      </c>
    </row>
    <row r="640" spans="1:2" x14ac:dyDescent="0.25">
      <c r="A640" s="62">
        <v>12141907</v>
      </c>
      <c r="B640" s="63" t="s">
        <v>495</v>
      </c>
    </row>
    <row r="641" spans="1:2" x14ac:dyDescent="0.25">
      <c r="A641" s="62">
        <v>12141908</v>
      </c>
      <c r="B641" s="63" t="s">
        <v>4660</v>
      </c>
    </row>
    <row r="642" spans="1:2" x14ac:dyDescent="0.25">
      <c r="A642" s="62">
        <v>12141909</v>
      </c>
      <c r="B642" s="63" t="s">
        <v>347</v>
      </c>
    </row>
    <row r="643" spans="1:2" x14ac:dyDescent="0.25">
      <c r="A643" s="62">
        <v>12141910</v>
      </c>
      <c r="B643" s="63" t="s">
        <v>17261</v>
      </c>
    </row>
    <row r="644" spans="1:2" x14ac:dyDescent="0.25">
      <c r="A644" s="62">
        <v>12141911</v>
      </c>
      <c r="B644" s="63" t="s">
        <v>18878</v>
      </c>
    </row>
    <row r="645" spans="1:2" x14ac:dyDescent="0.25">
      <c r="A645" s="62">
        <v>12141912</v>
      </c>
      <c r="B645" s="63" t="s">
        <v>349</v>
      </c>
    </row>
    <row r="646" spans="1:2" x14ac:dyDescent="0.25">
      <c r="A646" s="62">
        <v>12141913</v>
      </c>
      <c r="B646" s="63" t="s">
        <v>7958</v>
      </c>
    </row>
    <row r="647" spans="1:2" x14ac:dyDescent="0.25">
      <c r="A647" s="62">
        <v>12141914</v>
      </c>
      <c r="B647" s="63" t="s">
        <v>793</v>
      </c>
    </row>
    <row r="648" spans="1:2" x14ac:dyDescent="0.25">
      <c r="A648" s="62">
        <v>12141915</v>
      </c>
      <c r="B648" s="63" t="s">
        <v>1012</v>
      </c>
    </row>
    <row r="649" spans="1:2" x14ac:dyDescent="0.25">
      <c r="A649" s="62">
        <v>12141916</v>
      </c>
      <c r="B649" s="63" t="s">
        <v>15570</v>
      </c>
    </row>
    <row r="650" spans="1:2" x14ac:dyDescent="0.25">
      <c r="A650" s="62">
        <v>12142001</v>
      </c>
      <c r="B650" s="63" t="s">
        <v>3543</v>
      </c>
    </row>
    <row r="651" spans="1:2" x14ac:dyDescent="0.25">
      <c r="A651" s="62">
        <v>12142002</v>
      </c>
      <c r="B651" s="63" t="s">
        <v>17935</v>
      </c>
    </row>
    <row r="652" spans="1:2" x14ac:dyDescent="0.25">
      <c r="A652" s="62">
        <v>12142003</v>
      </c>
      <c r="B652" s="63" t="s">
        <v>1676</v>
      </c>
    </row>
    <row r="653" spans="1:2" x14ac:dyDescent="0.25">
      <c r="A653" s="62">
        <v>12142004</v>
      </c>
      <c r="B653" s="63" t="s">
        <v>14015</v>
      </c>
    </row>
    <row r="654" spans="1:2" x14ac:dyDescent="0.25">
      <c r="A654" s="62">
        <v>12142005</v>
      </c>
      <c r="B654" s="63" t="s">
        <v>13227</v>
      </c>
    </row>
    <row r="655" spans="1:2" x14ac:dyDescent="0.25">
      <c r="A655" s="62">
        <v>12142006</v>
      </c>
      <c r="B655" s="63" t="s">
        <v>8173</v>
      </c>
    </row>
    <row r="656" spans="1:2" x14ac:dyDescent="0.25">
      <c r="A656" s="62">
        <v>12142101</v>
      </c>
      <c r="B656" s="63" t="s">
        <v>9627</v>
      </c>
    </row>
    <row r="657" spans="1:2" x14ac:dyDescent="0.25">
      <c r="A657" s="62">
        <v>12142102</v>
      </c>
      <c r="B657" s="63" t="s">
        <v>17367</v>
      </c>
    </row>
    <row r="658" spans="1:2" x14ac:dyDescent="0.25">
      <c r="A658" s="62">
        <v>12142103</v>
      </c>
      <c r="B658" s="63" t="s">
        <v>18623</v>
      </c>
    </row>
    <row r="659" spans="1:2" x14ac:dyDescent="0.25">
      <c r="A659" s="62">
        <v>12142104</v>
      </c>
      <c r="B659" s="63" t="s">
        <v>9530</v>
      </c>
    </row>
    <row r="660" spans="1:2" x14ac:dyDescent="0.25">
      <c r="A660" s="62">
        <v>12142105</v>
      </c>
      <c r="B660" s="63" t="s">
        <v>17773</v>
      </c>
    </row>
    <row r="661" spans="1:2" x14ac:dyDescent="0.25">
      <c r="A661" s="62">
        <v>12142106</v>
      </c>
      <c r="B661" s="63" t="s">
        <v>15605</v>
      </c>
    </row>
    <row r="662" spans="1:2" x14ac:dyDescent="0.25">
      <c r="A662" s="62">
        <v>12142201</v>
      </c>
      <c r="B662" s="63" t="s">
        <v>5471</v>
      </c>
    </row>
    <row r="663" spans="1:2" x14ac:dyDescent="0.25">
      <c r="A663" s="62">
        <v>12142202</v>
      </c>
      <c r="B663" s="63" t="s">
        <v>2874</v>
      </c>
    </row>
    <row r="664" spans="1:2" x14ac:dyDescent="0.25">
      <c r="A664" s="62">
        <v>12142203</v>
      </c>
      <c r="B664" s="63" t="s">
        <v>938</v>
      </c>
    </row>
    <row r="665" spans="1:2" x14ac:dyDescent="0.25">
      <c r="A665" s="62">
        <v>12142204</v>
      </c>
      <c r="B665" s="63" t="s">
        <v>3572</v>
      </c>
    </row>
    <row r="666" spans="1:2" x14ac:dyDescent="0.25">
      <c r="A666" s="62">
        <v>12142205</v>
      </c>
      <c r="B666" s="63" t="s">
        <v>9817</v>
      </c>
    </row>
    <row r="667" spans="1:2" x14ac:dyDescent="0.25">
      <c r="A667" s="62">
        <v>12142206</v>
      </c>
      <c r="B667" s="63" t="s">
        <v>5446</v>
      </c>
    </row>
    <row r="668" spans="1:2" x14ac:dyDescent="0.25">
      <c r="A668" s="62">
        <v>12142207</v>
      </c>
      <c r="B668" s="63" t="s">
        <v>386</v>
      </c>
    </row>
    <row r="669" spans="1:2" x14ac:dyDescent="0.25">
      <c r="A669" s="62">
        <v>12142208</v>
      </c>
      <c r="B669" s="63" t="s">
        <v>16463</v>
      </c>
    </row>
    <row r="670" spans="1:2" x14ac:dyDescent="0.25">
      <c r="A670" s="62">
        <v>12161501</v>
      </c>
      <c r="B670" s="63" t="s">
        <v>2909</v>
      </c>
    </row>
    <row r="671" spans="1:2" x14ac:dyDescent="0.25">
      <c r="A671" s="62">
        <v>12161502</v>
      </c>
      <c r="B671" s="63" t="s">
        <v>7874</v>
      </c>
    </row>
    <row r="672" spans="1:2" x14ac:dyDescent="0.25">
      <c r="A672" s="62">
        <v>12161503</v>
      </c>
      <c r="B672" s="63" t="s">
        <v>9622</v>
      </c>
    </row>
    <row r="673" spans="1:2" x14ac:dyDescent="0.25">
      <c r="A673" s="62">
        <v>12161504</v>
      </c>
      <c r="B673" s="63" t="s">
        <v>12999</v>
      </c>
    </row>
    <row r="674" spans="1:2" x14ac:dyDescent="0.25">
      <c r="A674" s="62">
        <v>12161505</v>
      </c>
      <c r="B674" s="63" t="s">
        <v>16564</v>
      </c>
    </row>
    <row r="675" spans="1:2" x14ac:dyDescent="0.25">
      <c r="A675" s="62">
        <v>12161506</v>
      </c>
      <c r="B675" s="63" t="s">
        <v>16700</v>
      </c>
    </row>
    <row r="676" spans="1:2" x14ac:dyDescent="0.25">
      <c r="A676" s="62">
        <v>12161507</v>
      </c>
      <c r="B676" s="63" t="s">
        <v>12911</v>
      </c>
    </row>
    <row r="677" spans="1:2" x14ac:dyDescent="0.25">
      <c r="A677" s="62">
        <v>12161601</v>
      </c>
      <c r="B677" s="63" t="s">
        <v>234</v>
      </c>
    </row>
    <row r="678" spans="1:2" x14ac:dyDescent="0.25">
      <c r="A678" s="62">
        <v>12161602</v>
      </c>
      <c r="B678" s="63" t="s">
        <v>7408</v>
      </c>
    </row>
    <row r="679" spans="1:2" x14ac:dyDescent="0.25">
      <c r="A679" s="62">
        <v>12161603</v>
      </c>
      <c r="B679" s="63" t="s">
        <v>13840</v>
      </c>
    </row>
    <row r="680" spans="1:2" x14ac:dyDescent="0.25">
      <c r="A680" s="62">
        <v>12161604</v>
      </c>
      <c r="B680" s="63" t="s">
        <v>12220</v>
      </c>
    </row>
    <row r="681" spans="1:2" x14ac:dyDescent="0.25">
      <c r="A681" s="62">
        <v>12161701</v>
      </c>
      <c r="B681" s="63" t="s">
        <v>5309</v>
      </c>
    </row>
    <row r="682" spans="1:2" x14ac:dyDescent="0.25">
      <c r="A682" s="62">
        <v>12161702</v>
      </c>
      <c r="B682" s="63" t="s">
        <v>5521</v>
      </c>
    </row>
    <row r="683" spans="1:2" x14ac:dyDescent="0.25">
      <c r="A683" s="62">
        <v>12161703</v>
      </c>
      <c r="B683" s="63" t="s">
        <v>11486</v>
      </c>
    </row>
    <row r="684" spans="1:2" x14ac:dyDescent="0.25">
      <c r="A684" s="62">
        <v>12161704</v>
      </c>
      <c r="B684" s="63" t="s">
        <v>2071</v>
      </c>
    </row>
    <row r="685" spans="1:2" x14ac:dyDescent="0.25">
      <c r="A685" s="62">
        <v>12161705</v>
      </c>
      <c r="B685" s="63" t="s">
        <v>15799</v>
      </c>
    </row>
    <row r="686" spans="1:2" x14ac:dyDescent="0.25">
      <c r="A686" s="62">
        <v>12161706</v>
      </c>
      <c r="B686" s="63" t="s">
        <v>3095</v>
      </c>
    </row>
    <row r="687" spans="1:2" x14ac:dyDescent="0.25">
      <c r="A687" s="62">
        <v>12161801</v>
      </c>
      <c r="B687" s="63" t="s">
        <v>15317</v>
      </c>
    </row>
    <row r="688" spans="1:2" x14ac:dyDescent="0.25">
      <c r="A688" s="62">
        <v>12161802</v>
      </c>
      <c r="B688" s="63" t="s">
        <v>4284</v>
      </c>
    </row>
    <row r="689" spans="1:2" x14ac:dyDescent="0.25">
      <c r="A689" s="62">
        <v>12161803</v>
      </c>
      <c r="B689" s="63" t="s">
        <v>10000</v>
      </c>
    </row>
    <row r="690" spans="1:2" x14ac:dyDescent="0.25">
      <c r="A690" s="62">
        <v>12161804</v>
      </c>
      <c r="B690" s="63" t="s">
        <v>2113</v>
      </c>
    </row>
    <row r="691" spans="1:2" x14ac:dyDescent="0.25">
      <c r="A691" s="62">
        <v>12161805</v>
      </c>
      <c r="B691" s="63" t="s">
        <v>7389</v>
      </c>
    </row>
    <row r="692" spans="1:2" x14ac:dyDescent="0.25">
      <c r="A692" s="62">
        <v>12161806</v>
      </c>
      <c r="B692" s="63" t="s">
        <v>4788</v>
      </c>
    </row>
    <row r="693" spans="1:2" x14ac:dyDescent="0.25">
      <c r="A693" s="62">
        <v>12161807</v>
      </c>
      <c r="B693" s="63" t="s">
        <v>163</v>
      </c>
    </row>
    <row r="694" spans="1:2" x14ac:dyDescent="0.25">
      <c r="A694" s="62">
        <v>12161808</v>
      </c>
      <c r="B694" s="63" t="s">
        <v>12225</v>
      </c>
    </row>
    <row r="695" spans="1:2" x14ac:dyDescent="0.25">
      <c r="A695" s="62">
        <v>12161901</v>
      </c>
      <c r="B695" s="63" t="s">
        <v>17559</v>
      </c>
    </row>
    <row r="696" spans="1:2" x14ac:dyDescent="0.25">
      <c r="A696" s="62">
        <v>12161902</v>
      </c>
      <c r="B696" s="63" t="s">
        <v>5289</v>
      </c>
    </row>
    <row r="697" spans="1:2" x14ac:dyDescent="0.25">
      <c r="A697" s="62">
        <v>12161903</v>
      </c>
      <c r="B697" s="63" t="s">
        <v>8631</v>
      </c>
    </row>
    <row r="698" spans="1:2" x14ac:dyDescent="0.25">
      <c r="A698" s="62">
        <v>12161904</v>
      </c>
      <c r="B698" s="63" t="s">
        <v>17687</v>
      </c>
    </row>
    <row r="699" spans="1:2" x14ac:dyDescent="0.25">
      <c r="A699" s="62">
        <v>12161905</v>
      </c>
      <c r="B699" s="63" t="s">
        <v>13962</v>
      </c>
    </row>
    <row r="700" spans="1:2" x14ac:dyDescent="0.25">
      <c r="A700" s="62">
        <v>12161906</v>
      </c>
      <c r="B700" s="63" t="s">
        <v>12824</v>
      </c>
    </row>
    <row r="701" spans="1:2" x14ac:dyDescent="0.25">
      <c r="A701" s="62">
        <v>12161907</v>
      </c>
      <c r="B701" s="63" t="s">
        <v>10963</v>
      </c>
    </row>
    <row r="702" spans="1:2" x14ac:dyDescent="0.25">
      <c r="A702" s="62">
        <v>12162002</v>
      </c>
      <c r="B702" s="63" t="s">
        <v>6969</v>
      </c>
    </row>
    <row r="703" spans="1:2" x14ac:dyDescent="0.25">
      <c r="A703" s="62">
        <v>12162003</v>
      </c>
      <c r="B703" s="63" t="s">
        <v>16571</v>
      </c>
    </row>
    <row r="704" spans="1:2" x14ac:dyDescent="0.25">
      <c r="A704" s="62">
        <v>12162004</v>
      </c>
      <c r="B704" s="63" t="s">
        <v>8211</v>
      </c>
    </row>
    <row r="705" spans="1:2" x14ac:dyDescent="0.25">
      <c r="A705" s="62">
        <v>12162005</v>
      </c>
      <c r="B705" s="63" t="s">
        <v>254</v>
      </c>
    </row>
    <row r="706" spans="1:2" x14ac:dyDescent="0.25">
      <c r="A706" s="62">
        <v>12162101</v>
      </c>
      <c r="B706" s="63" t="s">
        <v>7190</v>
      </c>
    </row>
    <row r="707" spans="1:2" x14ac:dyDescent="0.25">
      <c r="A707" s="62">
        <v>12162201</v>
      </c>
      <c r="B707" s="63" t="s">
        <v>11296</v>
      </c>
    </row>
    <row r="708" spans="1:2" x14ac:dyDescent="0.25">
      <c r="A708" s="62">
        <v>12162202</v>
      </c>
      <c r="B708" s="63" t="s">
        <v>2243</v>
      </c>
    </row>
    <row r="709" spans="1:2" x14ac:dyDescent="0.25">
      <c r="A709" s="62">
        <v>12162203</v>
      </c>
      <c r="B709" s="63" t="s">
        <v>6420</v>
      </c>
    </row>
    <row r="710" spans="1:2" x14ac:dyDescent="0.25">
      <c r="A710" s="62">
        <v>12162204</v>
      </c>
      <c r="B710" s="63" t="s">
        <v>4021</v>
      </c>
    </row>
    <row r="711" spans="1:2" x14ac:dyDescent="0.25">
      <c r="A711" s="62">
        <v>12162205</v>
      </c>
      <c r="B711" s="63" t="s">
        <v>7186</v>
      </c>
    </row>
    <row r="712" spans="1:2" x14ac:dyDescent="0.25">
      <c r="A712" s="62">
        <v>12162206</v>
      </c>
      <c r="B712" s="63" t="s">
        <v>1231</v>
      </c>
    </row>
    <row r="713" spans="1:2" x14ac:dyDescent="0.25">
      <c r="A713" s="62">
        <v>12162207</v>
      </c>
      <c r="B713" s="63" t="s">
        <v>11803</v>
      </c>
    </row>
    <row r="714" spans="1:2" x14ac:dyDescent="0.25">
      <c r="A714" s="62">
        <v>12162208</v>
      </c>
      <c r="B714" s="63" t="s">
        <v>14962</v>
      </c>
    </row>
    <row r="715" spans="1:2" x14ac:dyDescent="0.25">
      <c r="A715" s="62">
        <v>12162209</v>
      </c>
      <c r="B715" s="63" t="s">
        <v>8060</v>
      </c>
    </row>
    <row r="716" spans="1:2" x14ac:dyDescent="0.25">
      <c r="A716" s="62">
        <v>12162210</v>
      </c>
      <c r="B716" s="63" t="s">
        <v>13757</v>
      </c>
    </row>
    <row r="717" spans="1:2" x14ac:dyDescent="0.25">
      <c r="A717" s="62">
        <v>12162211</v>
      </c>
      <c r="B717" s="63" t="s">
        <v>4050</v>
      </c>
    </row>
    <row r="718" spans="1:2" x14ac:dyDescent="0.25">
      <c r="A718" s="62">
        <v>12162212</v>
      </c>
      <c r="B718" s="63" t="s">
        <v>6387</v>
      </c>
    </row>
    <row r="719" spans="1:2" x14ac:dyDescent="0.25">
      <c r="A719" s="62">
        <v>12162301</v>
      </c>
      <c r="B719" s="63" t="s">
        <v>15363</v>
      </c>
    </row>
    <row r="720" spans="1:2" x14ac:dyDescent="0.25">
      <c r="A720" s="62">
        <v>12162302</v>
      </c>
      <c r="B720" s="63" t="s">
        <v>6329</v>
      </c>
    </row>
    <row r="721" spans="1:2" x14ac:dyDescent="0.25">
      <c r="A721" s="62">
        <v>12162303</v>
      </c>
      <c r="B721" s="63" t="s">
        <v>9667</v>
      </c>
    </row>
    <row r="722" spans="1:2" x14ac:dyDescent="0.25">
      <c r="A722" s="62">
        <v>12162401</v>
      </c>
      <c r="B722" s="63" t="s">
        <v>18763</v>
      </c>
    </row>
    <row r="723" spans="1:2" x14ac:dyDescent="0.25">
      <c r="A723" s="62">
        <v>12162402</v>
      </c>
      <c r="B723" s="63" t="s">
        <v>5330</v>
      </c>
    </row>
    <row r="724" spans="1:2" x14ac:dyDescent="0.25">
      <c r="A724" s="62">
        <v>12162501</v>
      </c>
      <c r="B724" s="63" t="s">
        <v>13986</v>
      </c>
    </row>
    <row r="725" spans="1:2" x14ac:dyDescent="0.25">
      <c r="A725" s="62">
        <v>12162502</v>
      </c>
      <c r="B725" s="63" t="s">
        <v>10781</v>
      </c>
    </row>
    <row r="726" spans="1:2" x14ac:dyDescent="0.25">
      <c r="A726" s="62">
        <v>12162503</v>
      </c>
      <c r="B726" s="63" t="s">
        <v>18532</v>
      </c>
    </row>
    <row r="727" spans="1:2" x14ac:dyDescent="0.25">
      <c r="A727" s="62">
        <v>12162601</v>
      </c>
      <c r="B727" s="63" t="s">
        <v>8478</v>
      </c>
    </row>
    <row r="728" spans="1:2" x14ac:dyDescent="0.25">
      <c r="A728" s="62">
        <v>12162602</v>
      </c>
      <c r="B728" s="63" t="s">
        <v>2825</v>
      </c>
    </row>
    <row r="729" spans="1:2" x14ac:dyDescent="0.25">
      <c r="A729" s="62">
        <v>12162701</v>
      </c>
      <c r="B729" s="63" t="s">
        <v>7265</v>
      </c>
    </row>
    <row r="730" spans="1:2" x14ac:dyDescent="0.25">
      <c r="A730" s="62">
        <v>12162702</v>
      </c>
      <c r="B730" s="63" t="s">
        <v>18617</v>
      </c>
    </row>
    <row r="731" spans="1:2" x14ac:dyDescent="0.25">
      <c r="A731" s="62">
        <v>12162801</v>
      </c>
      <c r="B731" s="63" t="s">
        <v>18938</v>
      </c>
    </row>
    <row r="732" spans="1:2" x14ac:dyDescent="0.25">
      <c r="A732" s="62">
        <v>12162802</v>
      </c>
      <c r="B732" s="63" t="s">
        <v>17998</v>
      </c>
    </row>
    <row r="733" spans="1:2" x14ac:dyDescent="0.25">
      <c r="A733" s="62">
        <v>12162901</v>
      </c>
      <c r="B733" s="63" t="s">
        <v>191</v>
      </c>
    </row>
    <row r="734" spans="1:2" x14ac:dyDescent="0.25">
      <c r="A734" s="62">
        <v>12162902</v>
      </c>
      <c r="B734" s="63" t="s">
        <v>4844</v>
      </c>
    </row>
    <row r="735" spans="1:2" x14ac:dyDescent="0.25">
      <c r="A735" s="62">
        <v>12162903</v>
      </c>
      <c r="B735" s="63" t="s">
        <v>836</v>
      </c>
    </row>
    <row r="736" spans="1:2" x14ac:dyDescent="0.25">
      <c r="A736" s="62">
        <v>12163001</v>
      </c>
      <c r="B736" s="63" t="s">
        <v>15028</v>
      </c>
    </row>
    <row r="737" spans="1:2" x14ac:dyDescent="0.25">
      <c r="A737" s="62">
        <v>12163101</v>
      </c>
      <c r="B737" s="63" t="s">
        <v>6184</v>
      </c>
    </row>
    <row r="738" spans="1:2" x14ac:dyDescent="0.25">
      <c r="A738" s="62">
        <v>12163201</v>
      </c>
      <c r="B738" s="63" t="s">
        <v>3290</v>
      </c>
    </row>
    <row r="739" spans="1:2" x14ac:dyDescent="0.25">
      <c r="A739" s="62">
        <v>12163301</v>
      </c>
      <c r="B739" s="63" t="s">
        <v>4980</v>
      </c>
    </row>
    <row r="740" spans="1:2" x14ac:dyDescent="0.25">
      <c r="A740" s="62">
        <v>12163401</v>
      </c>
      <c r="B740" s="63" t="s">
        <v>9840</v>
      </c>
    </row>
    <row r="741" spans="1:2" x14ac:dyDescent="0.25">
      <c r="A741" s="62">
        <v>12163501</v>
      </c>
      <c r="B741" s="63" t="s">
        <v>7585</v>
      </c>
    </row>
    <row r="742" spans="1:2" x14ac:dyDescent="0.25">
      <c r="A742" s="62">
        <v>12163601</v>
      </c>
      <c r="B742" s="63" t="s">
        <v>14333</v>
      </c>
    </row>
    <row r="743" spans="1:2" x14ac:dyDescent="0.25">
      <c r="A743" s="62">
        <v>12163602</v>
      </c>
      <c r="B743" s="63" t="s">
        <v>11308</v>
      </c>
    </row>
    <row r="744" spans="1:2" x14ac:dyDescent="0.25">
      <c r="A744" s="62">
        <v>12163701</v>
      </c>
      <c r="B744" s="63" t="s">
        <v>14087</v>
      </c>
    </row>
    <row r="745" spans="1:2" x14ac:dyDescent="0.25">
      <c r="A745" s="62">
        <v>12163801</v>
      </c>
      <c r="B745" s="63" t="s">
        <v>1314</v>
      </c>
    </row>
    <row r="746" spans="1:2" x14ac:dyDescent="0.25">
      <c r="A746" s="62">
        <v>12163802</v>
      </c>
      <c r="B746" s="63" t="s">
        <v>2707</v>
      </c>
    </row>
    <row r="747" spans="1:2" x14ac:dyDescent="0.25">
      <c r="A747" s="62">
        <v>12163901</v>
      </c>
      <c r="B747" s="63" t="s">
        <v>13447</v>
      </c>
    </row>
    <row r="748" spans="1:2" x14ac:dyDescent="0.25">
      <c r="A748" s="62">
        <v>12163902</v>
      </c>
      <c r="B748" s="63" t="s">
        <v>3272</v>
      </c>
    </row>
    <row r="749" spans="1:2" x14ac:dyDescent="0.25">
      <c r="A749" s="62">
        <v>12164001</v>
      </c>
      <c r="B749" s="63" t="s">
        <v>2139</v>
      </c>
    </row>
    <row r="750" spans="1:2" x14ac:dyDescent="0.25">
      <c r="A750" s="62">
        <v>12164101</v>
      </c>
      <c r="B750" s="63" t="s">
        <v>9467</v>
      </c>
    </row>
    <row r="751" spans="1:2" x14ac:dyDescent="0.25">
      <c r="A751" s="62">
        <v>12164102</v>
      </c>
      <c r="B751" s="63" t="s">
        <v>13187</v>
      </c>
    </row>
    <row r="752" spans="1:2" x14ac:dyDescent="0.25">
      <c r="A752" s="62">
        <v>12164201</v>
      </c>
      <c r="B752" s="63" t="s">
        <v>6913</v>
      </c>
    </row>
    <row r="753" spans="1:2" x14ac:dyDescent="0.25">
      <c r="A753" s="62">
        <v>12164301</v>
      </c>
      <c r="B753" s="63" t="s">
        <v>498</v>
      </c>
    </row>
    <row r="754" spans="1:2" x14ac:dyDescent="0.25">
      <c r="A754" s="62">
        <v>12164401</v>
      </c>
      <c r="B754" s="63" t="s">
        <v>8753</v>
      </c>
    </row>
    <row r="755" spans="1:2" x14ac:dyDescent="0.25">
      <c r="A755" s="62">
        <v>12164501</v>
      </c>
      <c r="B755" s="63" t="s">
        <v>642</v>
      </c>
    </row>
    <row r="756" spans="1:2" x14ac:dyDescent="0.25">
      <c r="A756" s="62">
        <v>12164502</v>
      </c>
      <c r="B756" s="63" t="s">
        <v>16415</v>
      </c>
    </row>
    <row r="757" spans="1:2" x14ac:dyDescent="0.25">
      <c r="A757" s="62">
        <v>12164503</v>
      </c>
      <c r="B757" s="63" t="s">
        <v>15902</v>
      </c>
    </row>
    <row r="758" spans="1:2" x14ac:dyDescent="0.25">
      <c r="A758" s="62">
        <v>12164504</v>
      </c>
      <c r="B758" s="63" t="s">
        <v>578</v>
      </c>
    </row>
    <row r="759" spans="1:2" x14ac:dyDescent="0.25">
      <c r="A759" s="62">
        <v>12171501</v>
      </c>
      <c r="B759" s="63" t="s">
        <v>17181</v>
      </c>
    </row>
    <row r="760" spans="1:2" x14ac:dyDescent="0.25">
      <c r="A760" s="62">
        <v>12171502</v>
      </c>
      <c r="B760" s="63" t="s">
        <v>12675</v>
      </c>
    </row>
    <row r="761" spans="1:2" x14ac:dyDescent="0.25">
      <c r="A761" s="62">
        <v>12171503</v>
      </c>
      <c r="B761" s="63" t="s">
        <v>5692</v>
      </c>
    </row>
    <row r="762" spans="1:2" x14ac:dyDescent="0.25">
      <c r="A762" s="62">
        <v>12171504</v>
      </c>
      <c r="B762" s="63" t="s">
        <v>9829</v>
      </c>
    </row>
    <row r="763" spans="1:2" x14ac:dyDescent="0.25">
      <c r="A763" s="62">
        <v>12171505</v>
      </c>
      <c r="B763" s="63" t="s">
        <v>10366</v>
      </c>
    </row>
    <row r="764" spans="1:2" x14ac:dyDescent="0.25">
      <c r="A764" s="62">
        <v>12171506</v>
      </c>
      <c r="B764" s="63" t="s">
        <v>242</v>
      </c>
    </row>
    <row r="765" spans="1:2" x14ac:dyDescent="0.25">
      <c r="A765" s="62">
        <v>12171602</v>
      </c>
      <c r="B765" s="63" t="s">
        <v>11187</v>
      </c>
    </row>
    <row r="766" spans="1:2" x14ac:dyDescent="0.25">
      <c r="A766" s="62">
        <v>12171603</v>
      </c>
      <c r="B766" s="63" t="s">
        <v>6003</v>
      </c>
    </row>
    <row r="767" spans="1:2" x14ac:dyDescent="0.25">
      <c r="A767" s="62">
        <v>12171604</v>
      </c>
      <c r="B767" s="63" t="s">
        <v>4837</v>
      </c>
    </row>
    <row r="768" spans="1:2" x14ac:dyDescent="0.25">
      <c r="A768" s="62">
        <v>12171605</v>
      </c>
      <c r="B768" s="63" t="s">
        <v>7863</v>
      </c>
    </row>
    <row r="769" spans="1:2" x14ac:dyDescent="0.25">
      <c r="A769" s="62">
        <v>12171701</v>
      </c>
      <c r="B769" s="63" t="s">
        <v>14765</v>
      </c>
    </row>
    <row r="770" spans="1:2" x14ac:dyDescent="0.25">
      <c r="A770" s="62">
        <v>12171702</v>
      </c>
      <c r="B770" s="63" t="s">
        <v>17279</v>
      </c>
    </row>
    <row r="771" spans="1:2" x14ac:dyDescent="0.25">
      <c r="A771" s="62">
        <v>12171703</v>
      </c>
      <c r="B771" s="63" t="s">
        <v>14257</v>
      </c>
    </row>
    <row r="772" spans="1:2" x14ac:dyDescent="0.25">
      <c r="A772" s="62">
        <v>12181501</v>
      </c>
      <c r="B772" s="63" t="s">
        <v>16371</v>
      </c>
    </row>
    <row r="773" spans="1:2" x14ac:dyDescent="0.25">
      <c r="A773" s="62">
        <v>12181502</v>
      </c>
      <c r="B773" s="63" t="s">
        <v>3337</v>
      </c>
    </row>
    <row r="774" spans="1:2" x14ac:dyDescent="0.25">
      <c r="A774" s="62">
        <v>12181503</v>
      </c>
      <c r="B774" s="63" t="s">
        <v>6951</v>
      </c>
    </row>
    <row r="775" spans="1:2" x14ac:dyDescent="0.25">
      <c r="A775" s="62">
        <v>12181504</v>
      </c>
      <c r="B775" s="63" t="s">
        <v>18866</v>
      </c>
    </row>
    <row r="776" spans="1:2" x14ac:dyDescent="0.25">
      <c r="A776" s="62">
        <v>12181601</v>
      </c>
      <c r="B776" s="63" t="s">
        <v>9357</v>
      </c>
    </row>
    <row r="777" spans="1:2" x14ac:dyDescent="0.25">
      <c r="A777" s="62">
        <v>12181602</v>
      </c>
      <c r="B777" s="63" t="s">
        <v>16302</v>
      </c>
    </row>
    <row r="778" spans="1:2" x14ac:dyDescent="0.25">
      <c r="A778" s="62">
        <v>12191501</v>
      </c>
      <c r="B778" s="63" t="s">
        <v>7776</v>
      </c>
    </row>
    <row r="779" spans="1:2" x14ac:dyDescent="0.25">
      <c r="A779" s="62">
        <v>12191502</v>
      </c>
      <c r="B779" s="63" t="s">
        <v>3989</v>
      </c>
    </row>
    <row r="780" spans="1:2" x14ac:dyDescent="0.25">
      <c r="A780" s="62">
        <v>12191503</v>
      </c>
      <c r="B780" s="63" t="s">
        <v>2711</v>
      </c>
    </row>
    <row r="781" spans="1:2" x14ac:dyDescent="0.25">
      <c r="A781" s="62">
        <v>12191504</v>
      </c>
      <c r="B781" s="63" t="s">
        <v>9598</v>
      </c>
    </row>
    <row r="782" spans="1:2" x14ac:dyDescent="0.25">
      <c r="A782" s="62">
        <v>12191601</v>
      </c>
      <c r="B782" s="63" t="s">
        <v>16715</v>
      </c>
    </row>
    <row r="783" spans="1:2" x14ac:dyDescent="0.25">
      <c r="A783" s="62">
        <v>12191602</v>
      </c>
      <c r="B783" s="63" t="s">
        <v>6209</v>
      </c>
    </row>
    <row r="784" spans="1:2" x14ac:dyDescent="0.25">
      <c r="A784" s="62">
        <v>12352001</v>
      </c>
      <c r="B784" s="63" t="s">
        <v>3720</v>
      </c>
    </row>
    <row r="785" spans="1:2" x14ac:dyDescent="0.25">
      <c r="A785" s="62">
        <v>12352002</v>
      </c>
      <c r="B785" s="63" t="s">
        <v>1447</v>
      </c>
    </row>
    <row r="786" spans="1:2" x14ac:dyDescent="0.25">
      <c r="A786" s="62">
        <v>12352003</v>
      </c>
      <c r="B786" s="63" t="s">
        <v>580</v>
      </c>
    </row>
    <row r="787" spans="1:2" x14ac:dyDescent="0.25">
      <c r="A787" s="62">
        <v>12352005</v>
      </c>
      <c r="B787" s="63" t="s">
        <v>9865</v>
      </c>
    </row>
    <row r="788" spans="1:2" x14ac:dyDescent="0.25">
      <c r="A788" s="62">
        <v>12352101</v>
      </c>
      <c r="B788" s="63" t="s">
        <v>1604</v>
      </c>
    </row>
    <row r="789" spans="1:2" x14ac:dyDescent="0.25">
      <c r="A789" s="62">
        <v>12352102</v>
      </c>
      <c r="B789" s="63" t="s">
        <v>18252</v>
      </c>
    </row>
    <row r="790" spans="1:2" x14ac:dyDescent="0.25">
      <c r="A790" s="62">
        <v>12352103</v>
      </c>
      <c r="B790" s="63" t="s">
        <v>7660</v>
      </c>
    </row>
    <row r="791" spans="1:2" x14ac:dyDescent="0.25">
      <c r="A791" s="62">
        <v>12352104</v>
      </c>
      <c r="B791" s="63" t="s">
        <v>17311</v>
      </c>
    </row>
    <row r="792" spans="1:2" x14ac:dyDescent="0.25">
      <c r="A792" s="62">
        <v>12352105</v>
      </c>
      <c r="B792" s="63" t="s">
        <v>8221</v>
      </c>
    </row>
    <row r="793" spans="1:2" x14ac:dyDescent="0.25">
      <c r="A793" s="62">
        <v>12352106</v>
      </c>
      <c r="B793" s="63" t="s">
        <v>3207</v>
      </c>
    </row>
    <row r="794" spans="1:2" x14ac:dyDescent="0.25">
      <c r="A794" s="62">
        <v>12352107</v>
      </c>
      <c r="B794" s="63" t="s">
        <v>6364</v>
      </c>
    </row>
    <row r="795" spans="1:2" x14ac:dyDescent="0.25">
      <c r="A795" s="62">
        <v>12352108</v>
      </c>
      <c r="B795" s="63" t="s">
        <v>12397</v>
      </c>
    </row>
    <row r="796" spans="1:2" x14ac:dyDescent="0.25">
      <c r="A796" s="62">
        <v>12352111</v>
      </c>
      <c r="B796" s="63" t="s">
        <v>8169</v>
      </c>
    </row>
    <row r="797" spans="1:2" x14ac:dyDescent="0.25">
      <c r="A797" s="62">
        <v>12352112</v>
      </c>
      <c r="B797" s="63" t="s">
        <v>12397</v>
      </c>
    </row>
    <row r="798" spans="1:2" x14ac:dyDescent="0.25">
      <c r="A798" s="62">
        <v>12352113</v>
      </c>
      <c r="B798" s="63" t="s">
        <v>18894</v>
      </c>
    </row>
    <row r="799" spans="1:2" x14ac:dyDescent="0.25">
      <c r="A799" s="62">
        <v>12352114</v>
      </c>
      <c r="B799" s="63" t="s">
        <v>3429</v>
      </c>
    </row>
    <row r="800" spans="1:2" x14ac:dyDescent="0.25">
      <c r="A800" s="62">
        <v>12352115</v>
      </c>
      <c r="B800" s="63" t="s">
        <v>10657</v>
      </c>
    </row>
    <row r="801" spans="1:2" x14ac:dyDescent="0.25">
      <c r="A801" s="62">
        <v>12352116</v>
      </c>
      <c r="B801" s="63" t="s">
        <v>2628</v>
      </c>
    </row>
    <row r="802" spans="1:2" x14ac:dyDescent="0.25">
      <c r="A802" s="62">
        <v>12352117</v>
      </c>
      <c r="B802" s="63" t="s">
        <v>17295</v>
      </c>
    </row>
    <row r="803" spans="1:2" x14ac:dyDescent="0.25">
      <c r="A803" s="62">
        <v>12352118</v>
      </c>
      <c r="B803" s="63" t="s">
        <v>1396</v>
      </c>
    </row>
    <row r="804" spans="1:2" x14ac:dyDescent="0.25">
      <c r="A804" s="62">
        <v>12352119</v>
      </c>
      <c r="B804" s="63" t="s">
        <v>6916</v>
      </c>
    </row>
    <row r="805" spans="1:2" x14ac:dyDescent="0.25">
      <c r="A805" s="62">
        <v>12352120</v>
      </c>
      <c r="B805" s="63" t="s">
        <v>11815</v>
      </c>
    </row>
    <row r="806" spans="1:2" x14ac:dyDescent="0.25">
      <c r="A806" s="62">
        <v>12352121</v>
      </c>
      <c r="B806" s="63" t="s">
        <v>10932</v>
      </c>
    </row>
    <row r="807" spans="1:2" x14ac:dyDescent="0.25">
      <c r="A807" s="62">
        <v>12352123</v>
      </c>
      <c r="B807" s="63" t="s">
        <v>18312</v>
      </c>
    </row>
    <row r="808" spans="1:2" x14ac:dyDescent="0.25">
      <c r="A808" s="62">
        <v>12352124</v>
      </c>
      <c r="B808" s="63" t="s">
        <v>17419</v>
      </c>
    </row>
    <row r="809" spans="1:2" x14ac:dyDescent="0.25">
      <c r="A809" s="62">
        <v>12352125</v>
      </c>
      <c r="B809" s="63" t="s">
        <v>16129</v>
      </c>
    </row>
    <row r="810" spans="1:2" x14ac:dyDescent="0.25">
      <c r="A810" s="62">
        <v>12352126</v>
      </c>
      <c r="B810" s="63" t="s">
        <v>12452</v>
      </c>
    </row>
    <row r="811" spans="1:2" x14ac:dyDescent="0.25">
      <c r="A811" s="62">
        <v>12352127</v>
      </c>
      <c r="B811" s="63" t="s">
        <v>2947</v>
      </c>
    </row>
    <row r="812" spans="1:2" x14ac:dyDescent="0.25">
      <c r="A812" s="62">
        <v>12352128</v>
      </c>
      <c r="B812" s="63" t="s">
        <v>1774</v>
      </c>
    </row>
    <row r="813" spans="1:2" x14ac:dyDescent="0.25">
      <c r="A813" s="62">
        <v>12352129</v>
      </c>
      <c r="B813" s="63" t="s">
        <v>5615</v>
      </c>
    </row>
    <row r="814" spans="1:2" x14ac:dyDescent="0.25">
      <c r="A814" s="62">
        <v>12352130</v>
      </c>
      <c r="B814" s="63" t="s">
        <v>15237</v>
      </c>
    </row>
    <row r="815" spans="1:2" x14ac:dyDescent="0.25">
      <c r="A815" s="62">
        <v>12352201</v>
      </c>
      <c r="B815" s="63" t="s">
        <v>5222</v>
      </c>
    </row>
    <row r="816" spans="1:2" x14ac:dyDescent="0.25">
      <c r="A816" s="62">
        <v>12352202</v>
      </c>
      <c r="B816" s="63" t="s">
        <v>950</v>
      </c>
    </row>
    <row r="817" spans="1:2" x14ac:dyDescent="0.25">
      <c r="A817" s="62">
        <v>12352203</v>
      </c>
      <c r="B817" s="63" t="s">
        <v>5645</v>
      </c>
    </row>
    <row r="818" spans="1:2" x14ac:dyDescent="0.25">
      <c r="A818" s="62">
        <v>12352204</v>
      </c>
      <c r="B818" s="63" t="s">
        <v>4623</v>
      </c>
    </row>
    <row r="819" spans="1:2" x14ac:dyDescent="0.25">
      <c r="A819" s="62">
        <v>12352205</v>
      </c>
      <c r="B819" s="63" t="s">
        <v>15926</v>
      </c>
    </row>
    <row r="820" spans="1:2" x14ac:dyDescent="0.25">
      <c r="A820" s="62">
        <v>12352206</v>
      </c>
      <c r="B820" s="63" t="s">
        <v>281</v>
      </c>
    </row>
    <row r="821" spans="1:2" x14ac:dyDescent="0.25">
      <c r="A821" s="62">
        <v>12352207</v>
      </c>
      <c r="B821" s="63" t="s">
        <v>721</v>
      </c>
    </row>
    <row r="822" spans="1:2" x14ac:dyDescent="0.25">
      <c r="A822" s="62">
        <v>12352208</v>
      </c>
      <c r="B822" s="63" t="s">
        <v>7616</v>
      </c>
    </row>
    <row r="823" spans="1:2" x14ac:dyDescent="0.25">
      <c r="A823" s="62">
        <v>12352209</v>
      </c>
      <c r="B823" s="63" t="s">
        <v>5079</v>
      </c>
    </row>
    <row r="824" spans="1:2" x14ac:dyDescent="0.25">
      <c r="A824" s="62">
        <v>12352210</v>
      </c>
      <c r="B824" s="63" t="s">
        <v>5862</v>
      </c>
    </row>
    <row r="825" spans="1:2" x14ac:dyDescent="0.25">
      <c r="A825" s="62">
        <v>12352211</v>
      </c>
      <c r="B825" s="63" t="s">
        <v>16642</v>
      </c>
    </row>
    <row r="826" spans="1:2" x14ac:dyDescent="0.25">
      <c r="A826" s="62">
        <v>12352212</v>
      </c>
      <c r="B826" s="63" t="s">
        <v>11884</v>
      </c>
    </row>
    <row r="827" spans="1:2" x14ac:dyDescent="0.25">
      <c r="A827" s="62">
        <v>12352301</v>
      </c>
      <c r="B827" s="63" t="s">
        <v>4412</v>
      </c>
    </row>
    <row r="828" spans="1:2" x14ac:dyDescent="0.25">
      <c r="A828" s="62">
        <v>12352302</v>
      </c>
      <c r="B828" s="63" t="s">
        <v>7753</v>
      </c>
    </row>
    <row r="829" spans="1:2" x14ac:dyDescent="0.25">
      <c r="A829" s="62">
        <v>12352303</v>
      </c>
      <c r="B829" s="63" t="s">
        <v>18952</v>
      </c>
    </row>
    <row r="830" spans="1:2" x14ac:dyDescent="0.25">
      <c r="A830" s="62">
        <v>12352304</v>
      </c>
      <c r="B830" s="63" t="s">
        <v>705</v>
      </c>
    </row>
    <row r="831" spans="1:2" x14ac:dyDescent="0.25">
      <c r="A831" s="62">
        <v>12352305</v>
      </c>
      <c r="B831" s="63" t="s">
        <v>1138</v>
      </c>
    </row>
    <row r="832" spans="1:2" x14ac:dyDescent="0.25">
      <c r="A832" s="62">
        <v>12352306</v>
      </c>
      <c r="B832" s="63" t="s">
        <v>17462</v>
      </c>
    </row>
    <row r="833" spans="1:2" x14ac:dyDescent="0.25">
      <c r="A833" s="62">
        <v>12352307</v>
      </c>
      <c r="B833" s="63" t="s">
        <v>12743</v>
      </c>
    </row>
    <row r="834" spans="1:2" x14ac:dyDescent="0.25">
      <c r="A834" s="62">
        <v>12352308</v>
      </c>
      <c r="B834" s="63" t="s">
        <v>17470</v>
      </c>
    </row>
    <row r="835" spans="1:2" x14ac:dyDescent="0.25">
      <c r="A835" s="62">
        <v>12352309</v>
      </c>
      <c r="B835" s="63" t="s">
        <v>6997</v>
      </c>
    </row>
    <row r="836" spans="1:2" x14ac:dyDescent="0.25">
      <c r="A836" s="62">
        <v>12352310</v>
      </c>
      <c r="B836" s="63" t="s">
        <v>14810</v>
      </c>
    </row>
    <row r="837" spans="1:2" x14ac:dyDescent="0.25">
      <c r="A837" s="62">
        <v>12352311</v>
      </c>
      <c r="B837" s="63" t="s">
        <v>9099</v>
      </c>
    </row>
    <row r="838" spans="1:2" x14ac:dyDescent="0.25">
      <c r="A838" s="62">
        <v>12352312</v>
      </c>
      <c r="B838" s="63" t="s">
        <v>4864</v>
      </c>
    </row>
    <row r="839" spans="1:2" x14ac:dyDescent="0.25">
      <c r="A839" s="62">
        <v>12352401</v>
      </c>
      <c r="B839" s="63" t="s">
        <v>12817</v>
      </c>
    </row>
    <row r="840" spans="1:2" x14ac:dyDescent="0.25">
      <c r="A840" s="62">
        <v>12352402</v>
      </c>
      <c r="B840" s="63" t="s">
        <v>6779</v>
      </c>
    </row>
    <row r="841" spans="1:2" x14ac:dyDescent="0.25">
      <c r="A841" s="62">
        <v>12352501</v>
      </c>
      <c r="B841" s="63" t="s">
        <v>5076</v>
      </c>
    </row>
    <row r="842" spans="1:2" x14ac:dyDescent="0.25">
      <c r="A842" s="62">
        <v>12352502</v>
      </c>
      <c r="B842" s="63" t="s">
        <v>3321</v>
      </c>
    </row>
    <row r="843" spans="1:2" x14ac:dyDescent="0.25">
      <c r="A843" s="62">
        <v>12352503</v>
      </c>
      <c r="B843" s="63" t="s">
        <v>15610</v>
      </c>
    </row>
    <row r="844" spans="1:2" x14ac:dyDescent="0.25">
      <c r="A844" s="62">
        <v>13101501</v>
      </c>
      <c r="B844" s="63" t="s">
        <v>7104</v>
      </c>
    </row>
    <row r="845" spans="1:2" x14ac:dyDescent="0.25">
      <c r="A845" s="62">
        <v>13101502</v>
      </c>
      <c r="B845" s="63" t="s">
        <v>11265</v>
      </c>
    </row>
    <row r="846" spans="1:2" x14ac:dyDescent="0.25">
      <c r="A846" s="62">
        <v>13101503</v>
      </c>
      <c r="B846" s="63" t="s">
        <v>405</v>
      </c>
    </row>
    <row r="847" spans="1:2" x14ac:dyDescent="0.25">
      <c r="A847" s="62">
        <v>13101504</v>
      </c>
      <c r="B847" s="63" t="s">
        <v>15226</v>
      </c>
    </row>
    <row r="848" spans="1:2" x14ac:dyDescent="0.25">
      <c r="A848" s="62">
        <v>13101505</v>
      </c>
      <c r="B848" s="63" t="s">
        <v>1360</v>
      </c>
    </row>
    <row r="849" spans="1:2" x14ac:dyDescent="0.25">
      <c r="A849" s="62">
        <v>13101601</v>
      </c>
      <c r="B849" s="63" t="s">
        <v>2809</v>
      </c>
    </row>
    <row r="850" spans="1:2" x14ac:dyDescent="0.25">
      <c r="A850" s="62">
        <v>13101602</v>
      </c>
      <c r="B850" s="63" t="s">
        <v>10621</v>
      </c>
    </row>
    <row r="851" spans="1:2" x14ac:dyDescent="0.25">
      <c r="A851" s="62">
        <v>13101603</v>
      </c>
      <c r="B851" s="63" t="s">
        <v>5332</v>
      </c>
    </row>
    <row r="852" spans="1:2" x14ac:dyDescent="0.25">
      <c r="A852" s="62">
        <v>13101604</v>
      </c>
      <c r="B852" s="63" t="s">
        <v>18413</v>
      </c>
    </row>
    <row r="853" spans="1:2" x14ac:dyDescent="0.25">
      <c r="A853" s="62">
        <v>13101605</v>
      </c>
      <c r="B853" s="63" t="s">
        <v>5582</v>
      </c>
    </row>
    <row r="854" spans="1:2" x14ac:dyDescent="0.25">
      <c r="A854" s="62">
        <v>13101606</v>
      </c>
      <c r="B854" s="63" t="s">
        <v>6811</v>
      </c>
    </row>
    <row r="855" spans="1:2" x14ac:dyDescent="0.25">
      <c r="A855" s="62">
        <v>13101607</v>
      </c>
      <c r="B855" s="63" t="s">
        <v>9620</v>
      </c>
    </row>
    <row r="856" spans="1:2" x14ac:dyDescent="0.25">
      <c r="A856" s="62">
        <v>13101701</v>
      </c>
      <c r="B856" s="63" t="s">
        <v>7231</v>
      </c>
    </row>
    <row r="857" spans="1:2" x14ac:dyDescent="0.25">
      <c r="A857" s="62">
        <v>13101702</v>
      </c>
      <c r="B857" s="63" t="s">
        <v>18396</v>
      </c>
    </row>
    <row r="858" spans="1:2" x14ac:dyDescent="0.25">
      <c r="A858" s="62">
        <v>13101703</v>
      </c>
      <c r="B858" s="63" t="s">
        <v>13346</v>
      </c>
    </row>
    <row r="859" spans="1:2" x14ac:dyDescent="0.25">
      <c r="A859" s="62">
        <v>13101704</v>
      </c>
      <c r="B859" s="63" t="s">
        <v>15151</v>
      </c>
    </row>
    <row r="860" spans="1:2" x14ac:dyDescent="0.25">
      <c r="A860" s="62">
        <v>13101705</v>
      </c>
      <c r="B860" s="63" t="s">
        <v>12876</v>
      </c>
    </row>
    <row r="861" spans="1:2" x14ac:dyDescent="0.25">
      <c r="A861" s="62">
        <v>13101706</v>
      </c>
      <c r="B861" s="63" t="s">
        <v>9409</v>
      </c>
    </row>
    <row r="862" spans="1:2" x14ac:dyDescent="0.25">
      <c r="A862" s="62">
        <v>13101707</v>
      </c>
      <c r="B862" s="63" t="s">
        <v>7138</v>
      </c>
    </row>
    <row r="863" spans="1:2" x14ac:dyDescent="0.25">
      <c r="A863" s="62">
        <v>13101708</v>
      </c>
      <c r="B863" s="63" t="s">
        <v>11046</v>
      </c>
    </row>
    <row r="864" spans="1:2" x14ac:dyDescent="0.25">
      <c r="A864" s="62">
        <v>13101709</v>
      </c>
      <c r="B864" s="63" t="s">
        <v>3877</v>
      </c>
    </row>
    <row r="865" spans="1:2" x14ac:dyDescent="0.25">
      <c r="A865" s="62">
        <v>13101710</v>
      </c>
      <c r="B865" s="63" t="s">
        <v>13525</v>
      </c>
    </row>
    <row r="866" spans="1:2" x14ac:dyDescent="0.25">
      <c r="A866" s="62">
        <v>13101711</v>
      </c>
      <c r="B866" s="63" t="s">
        <v>3771</v>
      </c>
    </row>
    <row r="867" spans="1:2" x14ac:dyDescent="0.25">
      <c r="A867" s="62">
        <v>13101712</v>
      </c>
      <c r="B867" s="63" t="s">
        <v>3338</v>
      </c>
    </row>
    <row r="868" spans="1:2" x14ac:dyDescent="0.25">
      <c r="A868" s="62">
        <v>13101713</v>
      </c>
      <c r="B868" s="63" t="s">
        <v>1853</v>
      </c>
    </row>
    <row r="869" spans="1:2" x14ac:dyDescent="0.25">
      <c r="A869" s="62">
        <v>13101714</v>
      </c>
      <c r="B869" s="63" t="s">
        <v>12441</v>
      </c>
    </row>
    <row r="870" spans="1:2" x14ac:dyDescent="0.25">
      <c r="A870" s="62">
        <v>13101715</v>
      </c>
      <c r="B870" s="63" t="s">
        <v>9242</v>
      </c>
    </row>
    <row r="871" spans="1:2" x14ac:dyDescent="0.25">
      <c r="A871" s="62">
        <v>13101716</v>
      </c>
      <c r="B871" s="63" t="s">
        <v>18778</v>
      </c>
    </row>
    <row r="872" spans="1:2" x14ac:dyDescent="0.25">
      <c r="A872" s="62">
        <v>13101717</v>
      </c>
      <c r="B872" s="63" t="s">
        <v>4797</v>
      </c>
    </row>
    <row r="873" spans="1:2" x14ac:dyDescent="0.25">
      <c r="A873" s="62">
        <v>13101718</v>
      </c>
      <c r="B873" s="63" t="s">
        <v>10290</v>
      </c>
    </row>
    <row r="874" spans="1:2" x14ac:dyDescent="0.25">
      <c r="A874" s="62">
        <v>13101719</v>
      </c>
      <c r="B874" s="63" t="s">
        <v>4197</v>
      </c>
    </row>
    <row r="875" spans="1:2" x14ac:dyDescent="0.25">
      <c r="A875" s="62">
        <v>13101720</v>
      </c>
      <c r="B875" s="63" t="s">
        <v>13740</v>
      </c>
    </row>
    <row r="876" spans="1:2" x14ac:dyDescent="0.25">
      <c r="A876" s="62">
        <v>13101721</v>
      </c>
      <c r="B876" s="63" t="s">
        <v>13607</v>
      </c>
    </row>
    <row r="877" spans="1:2" x14ac:dyDescent="0.25">
      <c r="A877" s="62">
        <v>13101722</v>
      </c>
      <c r="B877" s="63" t="s">
        <v>15836</v>
      </c>
    </row>
    <row r="878" spans="1:2" x14ac:dyDescent="0.25">
      <c r="A878" s="62">
        <v>13101723</v>
      </c>
      <c r="B878" s="63" t="s">
        <v>1594</v>
      </c>
    </row>
    <row r="879" spans="1:2" x14ac:dyDescent="0.25">
      <c r="A879" s="62">
        <v>13101724</v>
      </c>
      <c r="B879" s="63" t="s">
        <v>14853</v>
      </c>
    </row>
    <row r="880" spans="1:2" x14ac:dyDescent="0.25">
      <c r="A880" s="62">
        <v>13101902</v>
      </c>
      <c r="B880" s="63" t="s">
        <v>11140</v>
      </c>
    </row>
    <row r="881" spans="1:2" x14ac:dyDescent="0.25">
      <c r="A881" s="62">
        <v>13101903</v>
      </c>
      <c r="B881" s="63" t="s">
        <v>18788</v>
      </c>
    </row>
    <row r="882" spans="1:2" x14ac:dyDescent="0.25">
      <c r="A882" s="62">
        <v>13101904</v>
      </c>
      <c r="B882" s="63" t="s">
        <v>17816</v>
      </c>
    </row>
    <row r="883" spans="1:2" x14ac:dyDescent="0.25">
      <c r="A883" s="62">
        <v>13101905</v>
      </c>
      <c r="B883" s="63" t="s">
        <v>7887</v>
      </c>
    </row>
    <row r="884" spans="1:2" x14ac:dyDescent="0.25">
      <c r="A884" s="62">
        <v>13101906</v>
      </c>
      <c r="B884" s="63" t="s">
        <v>8115</v>
      </c>
    </row>
    <row r="885" spans="1:2" x14ac:dyDescent="0.25">
      <c r="A885" s="62">
        <v>13102001</v>
      </c>
      <c r="B885" s="63" t="s">
        <v>135</v>
      </c>
    </row>
    <row r="886" spans="1:2" x14ac:dyDescent="0.25">
      <c r="A886" s="62">
        <v>13102002</v>
      </c>
      <c r="B886" s="63" t="s">
        <v>3808</v>
      </c>
    </row>
    <row r="887" spans="1:2" x14ac:dyDescent="0.25">
      <c r="A887" s="62">
        <v>13102003</v>
      </c>
      <c r="B887" s="63" t="s">
        <v>11824</v>
      </c>
    </row>
    <row r="888" spans="1:2" x14ac:dyDescent="0.25">
      <c r="A888" s="62">
        <v>13102005</v>
      </c>
      <c r="B888" s="63" t="s">
        <v>10548</v>
      </c>
    </row>
    <row r="889" spans="1:2" x14ac:dyDescent="0.25">
      <c r="A889" s="62">
        <v>13102006</v>
      </c>
      <c r="B889" s="63" t="s">
        <v>16707</v>
      </c>
    </row>
    <row r="890" spans="1:2" x14ac:dyDescent="0.25">
      <c r="A890" s="62">
        <v>13102008</v>
      </c>
      <c r="B890" s="63" t="s">
        <v>18563</v>
      </c>
    </row>
    <row r="891" spans="1:2" x14ac:dyDescent="0.25">
      <c r="A891" s="62">
        <v>13102009</v>
      </c>
      <c r="B891" s="63" t="s">
        <v>856</v>
      </c>
    </row>
    <row r="892" spans="1:2" x14ac:dyDescent="0.25">
      <c r="A892" s="62">
        <v>13102010</v>
      </c>
      <c r="B892" s="63" t="s">
        <v>11917</v>
      </c>
    </row>
    <row r="893" spans="1:2" x14ac:dyDescent="0.25">
      <c r="A893" s="62">
        <v>13102011</v>
      </c>
      <c r="B893" s="63" t="s">
        <v>17260</v>
      </c>
    </row>
    <row r="894" spans="1:2" x14ac:dyDescent="0.25">
      <c r="A894" s="62">
        <v>13102012</v>
      </c>
      <c r="B894" s="63" t="s">
        <v>15359</v>
      </c>
    </row>
    <row r="895" spans="1:2" x14ac:dyDescent="0.25">
      <c r="A895" s="62">
        <v>13102013</v>
      </c>
      <c r="B895" s="63" t="s">
        <v>5808</v>
      </c>
    </row>
    <row r="896" spans="1:2" x14ac:dyDescent="0.25">
      <c r="A896" s="62">
        <v>13102014</v>
      </c>
      <c r="B896" s="63" t="s">
        <v>1999</v>
      </c>
    </row>
    <row r="897" spans="1:2" x14ac:dyDescent="0.25">
      <c r="A897" s="62">
        <v>13102015</v>
      </c>
      <c r="B897" s="63" t="s">
        <v>18299</v>
      </c>
    </row>
    <row r="898" spans="1:2" x14ac:dyDescent="0.25">
      <c r="A898" s="62">
        <v>13102016</v>
      </c>
      <c r="B898" s="63" t="s">
        <v>6524</v>
      </c>
    </row>
    <row r="899" spans="1:2" x14ac:dyDescent="0.25">
      <c r="A899" s="62">
        <v>13102017</v>
      </c>
      <c r="B899" s="63" t="s">
        <v>7920</v>
      </c>
    </row>
    <row r="900" spans="1:2" x14ac:dyDescent="0.25">
      <c r="A900" s="62">
        <v>13102018</v>
      </c>
      <c r="B900" s="63" t="s">
        <v>17348</v>
      </c>
    </row>
    <row r="901" spans="1:2" x14ac:dyDescent="0.25">
      <c r="A901" s="62">
        <v>13102019</v>
      </c>
      <c r="B901" s="63" t="s">
        <v>10209</v>
      </c>
    </row>
    <row r="902" spans="1:2" x14ac:dyDescent="0.25">
      <c r="A902" s="62">
        <v>13102020</v>
      </c>
      <c r="B902" s="63" t="s">
        <v>2488</v>
      </c>
    </row>
    <row r="903" spans="1:2" x14ac:dyDescent="0.25">
      <c r="A903" s="62">
        <v>13102021</v>
      </c>
      <c r="B903" s="63" t="s">
        <v>8489</v>
      </c>
    </row>
    <row r="904" spans="1:2" x14ac:dyDescent="0.25">
      <c r="A904" s="62">
        <v>13102022</v>
      </c>
      <c r="B904" s="63" t="s">
        <v>1165</v>
      </c>
    </row>
    <row r="905" spans="1:2" x14ac:dyDescent="0.25">
      <c r="A905" s="62">
        <v>13102023</v>
      </c>
      <c r="B905" s="63" t="s">
        <v>11963</v>
      </c>
    </row>
    <row r="906" spans="1:2" x14ac:dyDescent="0.25">
      <c r="A906" s="62">
        <v>13102024</v>
      </c>
      <c r="B906" s="63" t="s">
        <v>146</v>
      </c>
    </row>
    <row r="907" spans="1:2" x14ac:dyDescent="0.25">
      <c r="A907" s="62">
        <v>13102025</v>
      </c>
      <c r="B907" s="63" t="s">
        <v>6118</v>
      </c>
    </row>
    <row r="908" spans="1:2" x14ac:dyDescent="0.25">
      <c r="A908" s="62">
        <v>13102026</v>
      </c>
      <c r="B908" s="63" t="s">
        <v>547</v>
      </c>
    </row>
    <row r="909" spans="1:2" x14ac:dyDescent="0.25">
      <c r="A909" s="62">
        <v>13102027</v>
      </c>
      <c r="B909" s="63" t="s">
        <v>15377</v>
      </c>
    </row>
    <row r="910" spans="1:2" x14ac:dyDescent="0.25">
      <c r="A910" s="62">
        <v>13102028</v>
      </c>
      <c r="B910" s="63" t="s">
        <v>16022</v>
      </c>
    </row>
    <row r="911" spans="1:2" x14ac:dyDescent="0.25">
      <c r="A911" s="62">
        <v>13102029</v>
      </c>
      <c r="B911" s="63" t="s">
        <v>1286</v>
      </c>
    </row>
    <row r="912" spans="1:2" x14ac:dyDescent="0.25">
      <c r="A912" s="62">
        <v>13102030</v>
      </c>
      <c r="B912" s="63" t="s">
        <v>17555</v>
      </c>
    </row>
    <row r="913" spans="1:2" x14ac:dyDescent="0.25">
      <c r="A913" s="62">
        <v>13102031</v>
      </c>
      <c r="B913" s="63" t="s">
        <v>646</v>
      </c>
    </row>
    <row r="914" spans="1:2" x14ac:dyDescent="0.25">
      <c r="A914" s="62">
        <v>13111001</v>
      </c>
      <c r="B914" s="63" t="s">
        <v>8142</v>
      </c>
    </row>
    <row r="915" spans="1:2" x14ac:dyDescent="0.25">
      <c r="A915" s="62">
        <v>13111002</v>
      </c>
      <c r="B915" s="63" t="s">
        <v>4598</v>
      </c>
    </row>
    <row r="916" spans="1:2" x14ac:dyDescent="0.25">
      <c r="A916" s="62">
        <v>13111003</v>
      </c>
      <c r="B916" s="63" t="s">
        <v>15807</v>
      </c>
    </row>
    <row r="917" spans="1:2" x14ac:dyDescent="0.25">
      <c r="A917" s="62">
        <v>13111004</v>
      </c>
      <c r="B917" s="63" t="s">
        <v>7739</v>
      </c>
    </row>
    <row r="918" spans="1:2" x14ac:dyDescent="0.25">
      <c r="A918" s="62">
        <v>13111005</v>
      </c>
      <c r="B918" s="63" t="s">
        <v>12822</v>
      </c>
    </row>
    <row r="919" spans="1:2" x14ac:dyDescent="0.25">
      <c r="A919" s="62">
        <v>13111006</v>
      </c>
      <c r="B919" s="63" t="s">
        <v>7058</v>
      </c>
    </row>
    <row r="920" spans="1:2" x14ac:dyDescent="0.25">
      <c r="A920" s="62">
        <v>13111007</v>
      </c>
      <c r="B920" s="63" t="s">
        <v>8454</v>
      </c>
    </row>
    <row r="921" spans="1:2" x14ac:dyDescent="0.25">
      <c r="A921" s="62">
        <v>13111008</v>
      </c>
      <c r="B921" s="63" t="s">
        <v>12565</v>
      </c>
    </row>
    <row r="922" spans="1:2" x14ac:dyDescent="0.25">
      <c r="A922" s="62">
        <v>13111009</v>
      </c>
      <c r="B922" s="63" t="s">
        <v>10460</v>
      </c>
    </row>
    <row r="923" spans="1:2" x14ac:dyDescent="0.25">
      <c r="A923" s="62">
        <v>13111010</v>
      </c>
      <c r="B923" s="63" t="s">
        <v>15634</v>
      </c>
    </row>
    <row r="924" spans="1:2" x14ac:dyDescent="0.25">
      <c r="A924" s="62">
        <v>13111011</v>
      </c>
      <c r="B924" s="63" t="s">
        <v>9225</v>
      </c>
    </row>
    <row r="925" spans="1:2" x14ac:dyDescent="0.25">
      <c r="A925" s="62">
        <v>13111012</v>
      </c>
      <c r="B925" s="63" t="s">
        <v>10856</v>
      </c>
    </row>
    <row r="926" spans="1:2" x14ac:dyDescent="0.25">
      <c r="A926" s="62">
        <v>13111013</v>
      </c>
      <c r="B926" s="63" t="s">
        <v>13784</v>
      </c>
    </row>
    <row r="927" spans="1:2" x14ac:dyDescent="0.25">
      <c r="A927" s="62">
        <v>13111014</v>
      </c>
      <c r="B927" s="63" t="s">
        <v>2801</v>
      </c>
    </row>
    <row r="928" spans="1:2" x14ac:dyDescent="0.25">
      <c r="A928" s="62">
        <v>13111015</v>
      </c>
      <c r="B928" s="63" t="s">
        <v>1425</v>
      </c>
    </row>
    <row r="929" spans="1:2" x14ac:dyDescent="0.25">
      <c r="A929" s="62">
        <v>13111016</v>
      </c>
      <c r="B929" s="63" t="s">
        <v>15367</v>
      </c>
    </row>
    <row r="930" spans="1:2" x14ac:dyDescent="0.25">
      <c r="A930" s="62">
        <v>13111017</v>
      </c>
      <c r="B930" s="63" t="s">
        <v>11261</v>
      </c>
    </row>
    <row r="931" spans="1:2" x14ac:dyDescent="0.25">
      <c r="A931" s="62">
        <v>13111018</v>
      </c>
      <c r="B931" s="63" t="s">
        <v>13971</v>
      </c>
    </row>
    <row r="932" spans="1:2" x14ac:dyDescent="0.25">
      <c r="A932" s="62">
        <v>13111019</v>
      </c>
      <c r="B932" s="63" t="s">
        <v>1399</v>
      </c>
    </row>
    <row r="933" spans="1:2" x14ac:dyDescent="0.25">
      <c r="A933" s="62">
        <v>13111020</v>
      </c>
      <c r="B933" s="63" t="s">
        <v>4353</v>
      </c>
    </row>
    <row r="934" spans="1:2" x14ac:dyDescent="0.25">
      <c r="A934" s="62">
        <v>13111021</v>
      </c>
      <c r="B934" s="63" t="s">
        <v>12684</v>
      </c>
    </row>
    <row r="935" spans="1:2" x14ac:dyDescent="0.25">
      <c r="A935" s="62">
        <v>13111022</v>
      </c>
      <c r="B935" s="63" t="s">
        <v>12827</v>
      </c>
    </row>
    <row r="936" spans="1:2" x14ac:dyDescent="0.25">
      <c r="A936" s="62">
        <v>13111023</v>
      </c>
      <c r="B936" s="63" t="s">
        <v>17481</v>
      </c>
    </row>
    <row r="937" spans="1:2" x14ac:dyDescent="0.25">
      <c r="A937" s="62">
        <v>13111024</v>
      </c>
      <c r="B937" s="63" t="s">
        <v>15279</v>
      </c>
    </row>
    <row r="938" spans="1:2" x14ac:dyDescent="0.25">
      <c r="A938" s="62">
        <v>13111025</v>
      </c>
      <c r="B938" s="63" t="s">
        <v>2849</v>
      </c>
    </row>
    <row r="939" spans="1:2" x14ac:dyDescent="0.25">
      <c r="A939" s="62">
        <v>13111026</v>
      </c>
      <c r="B939" s="63" t="s">
        <v>13126</v>
      </c>
    </row>
    <row r="940" spans="1:2" x14ac:dyDescent="0.25">
      <c r="A940" s="62">
        <v>13111027</v>
      </c>
      <c r="B940" s="63" t="s">
        <v>9337</v>
      </c>
    </row>
    <row r="941" spans="1:2" x14ac:dyDescent="0.25">
      <c r="A941" s="62">
        <v>13111028</v>
      </c>
      <c r="B941" s="63" t="s">
        <v>4079</v>
      </c>
    </row>
    <row r="942" spans="1:2" x14ac:dyDescent="0.25">
      <c r="A942" s="62">
        <v>13111029</v>
      </c>
      <c r="B942" s="63" t="s">
        <v>14682</v>
      </c>
    </row>
    <row r="943" spans="1:2" x14ac:dyDescent="0.25">
      <c r="A943" s="62">
        <v>13111030</v>
      </c>
      <c r="B943" s="63" t="s">
        <v>8113</v>
      </c>
    </row>
    <row r="944" spans="1:2" x14ac:dyDescent="0.25">
      <c r="A944" s="62">
        <v>13111031</v>
      </c>
      <c r="B944" s="63" t="s">
        <v>11800</v>
      </c>
    </row>
    <row r="945" spans="1:2" x14ac:dyDescent="0.25">
      <c r="A945" s="62">
        <v>13111032</v>
      </c>
      <c r="B945" s="63" t="s">
        <v>18590</v>
      </c>
    </row>
    <row r="946" spans="1:2" x14ac:dyDescent="0.25">
      <c r="A946" s="62">
        <v>13111033</v>
      </c>
      <c r="B946" s="63" t="s">
        <v>15629</v>
      </c>
    </row>
    <row r="947" spans="1:2" x14ac:dyDescent="0.25">
      <c r="A947" s="62">
        <v>13111034</v>
      </c>
      <c r="B947" s="63" t="s">
        <v>12300</v>
      </c>
    </row>
    <row r="948" spans="1:2" x14ac:dyDescent="0.25">
      <c r="A948" s="62">
        <v>13111035</v>
      </c>
      <c r="B948" s="63" t="s">
        <v>1063</v>
      </c>
    </row>
    <row r="949" spans="1:2" x14ac:dyDescent="0.25">
      <c r="A949" s="62">
        <v>13111036</v>
      </c>
      <c r="B949" s="63" t="s">
        <v>8768</v>
      </c>
    </row>
    <row r="950" spans="1:2" x14ac:dyDescent="0.25">
      <c r="A950" s="62">
        <v>13111037</v>
      </c>
      <c r="B950" s="63" t="s">
        <v>6593</v>
      </c>
    </row>
    <row r="951" spans="1:2" x14ac:dyDescent="0.25">
      <c r="A951" s="62">
        <v>13111038</v>
      </c>
      <c r="B951" s="63" t="s">
        <v>12363</v>
      </c>
    </row>
    <row r="952" spans="1:2" x14ac:dyDescent="0.25">
      <c r="A952" s="62">
        <v>13111039</v>
      </c>
      <c r="B952" s="63" t="s">
        <v>16974</v>
      </c>
    </row>
    <row r="953" spans="1:2" x14ac:dyDescent="0.25">
      <c r="A953" s="62">
        <v>13111040</v>
      </c>
      <c r="B953" s="63" t="s">
        <v>8707</v>
      </c>
    </row>
    <row r="954" spans="1:2" x14ac:dyDescent="0.25">
      <c r="A954" s="62">
        <v>13111041</v>
      </c>
      <c r="B954" s="63" t="s">
        <v>9072</v>
      </c>
    </row>
    <row r="955" spans="1:2" x14ac:dyDescent="0.25">
      <c r="A955" s="62">
        <v>13111042</v>
      </c>
      <c r="B955" s="63" t="s">
        <v>9559</v>
      </c>
    </row>
    <row r="956" spans="1:2" x14ac:dyDescent="0.25">
      <c r="A956" s="62">
        <v>13111043</v>
      </c>
      <c r="B956" s="63" t="s">
        <v>17204</v>
      </c>
    </row>
    <row r="957" spans="1:2" x14ac:dyDescent="0.25">
      <c r="A957" s="62">
        <v>13111044</v>
      </c>
      <c r="B957" s="63" t="s">
        <v>1307</v>
      </c>
    </row>
    <row r="958" spans="1:2" x14ac:dyDescent="0.25">
      <c r="A958" s="62">
        <v>13111045</v>
      </c>
      <c r="B958" s="63" t="s">
        <v>13079</v>
      </c>
    </row>
    <row r="959" spans="1:2" x14ac:dyDescent="0.25">
      <c r="A959" s="62">
        <v>13111046</v>
      </c>
      <c r="B959" s="63" t="s">
        <v>12137</v>
      </c>
    </row>
    <row r="960" spans="1:2" x14ac:dyDescent="0.25">
      <c r="A960" s="62">
        <v>13111047</v>
      </c>
      <c r="B960" s="63" t="s">
        <v>2820</v>
      </c>
    </row>
    <row r="961" spans="1:2" x14ac:dyDescent="0.25">
      <c r="A961" s="62">
        <v>13111048</v>
      </c>
      <c r="B961" s="63" t="s">
        <v>208</v>
      </c>
    </row>
    <row r="962" spans="1:2" x14ac:dyDescent="0.25">
      <c r="A962" s="62">
        <v>13111049</v>
      </c>
      <c r="B962" s="63" t="s">
        <v>17220</v>
      </c>
    </row>
    <row r="963" spans="1:2" x14ac:dyDescent="0.25">
      <c r="A963" s="62">
        <v>13111050</v>
      </c>
      <c r="B963" s="63" t="s">
        <v>3668</v>
      </c>
    </row>
    <row r="964" spans="1:2" x14ac:dyDescent="0.25">
      <c r="A964" s="62">
        <v>13111051</v>
      </c>
      <c r="B964" s="63" t="s">
        <v>8791</v>
      </c>
    </row>
    <row r="965" spans="1:2" x14ac:dyDescent="0.25">
      <c r="A965" s="62">
        <v>13111052</v>
      </c>
      <c r="B965" s="63" t="s">
        <v>954</v>
      </c>
    </row>
    <row r="966" spans="1:2" x14ac:dyDescent="0.25">
      <c r="A966" s="62">
        <v>13111053</v>
      </c>
      <c r="B966" s="63" t="s">
        <v>12402</v>
      </c>
    </row>
    <row r="967" spans="1:2" x14ac:dyDescent="0.25">
      <c r="A967" s="62">
        <v>13111054</v>
      </c>
      <c r="B967" s="63" t="s">
        <v>11768</v>
      </c>
    </row>
    <row r="968" spans="1:2" x14ac:dyDescent="0.25">
      <c r="A968" s="62">
        <v>13111055</v>
      </c>
      <c r="B968" s="63" t="s">
        <v>16301</v>
      </c>
    </row>
    <row r="969" spans="1:2" x14ac:dyDescent="0.25">
      <c r="A969" s="62">
        <v>13111056</v>
      </c>
      <c r="B969" s="63" t="s">
        <v>13022</v>
      </c>
    </row>
    <row r="970" spans="1:2" x14ac:dyDescent="0.25">
      <c r="A970" s="62">
        <v>13111057</v>
      </c>
      <c r="B970" s="63" t="s">
        <v>12977</v>
      </c>
    </row>
    <row r="971" spans="1:2" x14ac:dyDescent="0.25">
      <c r="A971" s="62">
        <v>13111058</v>
      </c>
      <c r="B971" s="63" t="s">
        <v>10208</v>
      </c>
    </row>
    <row r="972" spans="1:2" x14ac:dyDescent="0.25">
      <c r="A972" s="62">
        <v>13111059</v>
      </c>
      <c r="B972" s="63" t="s">
        <v>1940</v>
      </c>
    </row>
    <row r="973" spans="1:2" x14ac:dyDescent="0.25">
      <c r="A973" s="62">
        <v>13111060</v>
      </c>
      <c r="B973" s="63" t="s">
        <v>472</v>
      </c>
    </row>
    <row r="974" spans="1:2" x14ac:dyDescent="0.25">
      <c r="A974" s="62">
        <v>13111061</v>
      </c>
      <c r="B974" s="63" t="s">
        <v>4803</v>
      </c>
    </row>
    <row r="975" spans="1:2" x14ac:dyDescent="0.25">
      <c r="A975" s="62">
        <v>13111062</v>
      </c>
      <c r="B975" s="63" t="s">
        <v>18705</v>
      </c>
    </row>
    <row r="976" spans="1:2" x14ac:dyDescent="0.25">
      <c r="A976" s="62">
        <v>13111063</v>
      </c>
      <c r="B976" s="63" t="s">
        <v>11853</v>
      </c>
    </row>
    <row r="977" spans="1:2" x14ac:dyDescent="0.25">
      <c r="A977" s="62">
        <v>13111064</v>
      </c>
      <c r="B977" s="63" t="s">
        <v>5508</v>
      </c>
    </row>
    <row r="978" spans="1:2" x14ac:dyDescent="0.25">
      <c r="A978" s="62">
        <v>13111065</v>
      </c>
      <c r="B978" s="63" t="s">
        <v>9603</v>
      </c>
    </row>
    <row r="979" spans="1:2" x14ac:dyDescent="0.25">
      <c r="A979" s="62">
        <v>13111066</v>
      </c>
      <c r="B979" s="63" t="s">
        <v>2326</v>
      </c>
    </row>
    <row r="980" spans="1:2" x14ac:dyDescent="0.25">
      <c r="A980" s="62">
        <v>13111101</v>
      </c>
      <c r="B980" s="63" t="s">
        <v>9239</v>
      </c>
    </row>
    <row r="981" spans="1:2" x14ac:dyDescent="0.25">
      <c r="A981" s="62">
        <v>13111102</v>
      </c>
      <c r="B981" s="63" t="s">
        <v>5448</v>
      </c>
    </row>
    <row r="982" spans="1:2" x14ac:dyDescent="0.25">
      <c r="A982" s="62">
        <v>13111103</v>
      </c>
      <c r="B982" s="63" t="s">
        <v>5971</v>
      </c>
    </row>
    <row r="983" spans="1:2" x14ac:dyDescent="0.25">
      <c r="A983" s="62">
        <v>13111201</v>
      </c>
      <c r="B983" s="63" t="s">
        <v>1206</v>
      </c>
    </row>
    <row r="984" spans="1:2" x14ac:dyDescent="0.25">
      <c r="A984" s="62">
        <v>13111202</v>
      </c>
      <c r="B984" s="63" t="s">
        <v>10512</v>
      </c>
    </row>
    <row r="985" spans="1:2" x14ac:dyDescent="0.25">
      <c r="A985" s="62">
        <v>13111203</v>
      </c>
      <c r="B985" s="63" t="s">
        <v>18979</v>
      </c>
    </row>
    <row r="986" spans="1:2" x14ac:dyDescent="0.25">
      <c r="A986" s="62">
        <v>13111204</v>
      </c>
      <c r="B986" s="63" t="s">
        <v>17679</v>
      </c>
    </row>
    <row r="987" spans="1:2" x14ac:dyDescent="0.25">
      <c r="A987" s="62">
        <v>13111205</v>
      </c>
      <c r="B987" s="63" t="s">
        <v>17167</v>
      </c>
    </row>
    <row r="988" spans="1:2" x14ac:dyDescent="0.25">
      <c r="A988" s="62">
        <v>13111206</v>
      </c>
      <c r="B988" s="63" t="s">
        <v>4739</v>
      </c>
    </row>
    <row r="989" spans="1:2" x14ac:dyDescent="0.25">
      <c r="A989" s="62">
        <v>13111207</v>
      </c>
      <c r="B989" s="63" t="s">
        <v>8919</v>
      </c>
    </row>
    <row r="990" spans="1:2" x14ac:dyDescent="0.25">
      <c r="A990" s="62">
        <v>13111208</v>
      </c>
      <c r="B990" s="63" t="s">
        <v>17303</v>
      </c>
    </row>
    <row r="991" spans="1:2" x14ac:dyDescent="0.25">
      <c r="A991" s="62">
        <v>13111209</v>
      </c>
      <c r="B991" s="63" t="s">
        <v>712</v>
      </c>
    </row>
    <row r="992" spans="1:2" x14ac:dyDescent="0.25">
      <c r="A992" s="62">
        <v>13111210</v>
      </c>
      <c r="B992" s="63" t="s">
        <v>5489</v>
      </c>
    </row>
    <row r="993" spans="1:2" x14ac:dyDescent="0.25">
      <c r="A993" s="62">
        <v>13111211</v>
      </c>
      <c r="B993" s="63" t="s">
        <v>15715</v>
      </c>
    </row>
    <row r="994" spans="1:2" x14ac:dyDescent="0.25">
      <c r="A994" s="62">
        <v>13111212</v>
      </c>
      <c r="B994" s="63" t="s">
        <v>10410</v>
      </c>
    </row>
    <row r="995" spans="1:2" x14ac:dyDescent="0.25">
      <c r="A995" s="62">
        <v>13111213</v>
      </c>
      <c r="B995" s="63" t="s">
        <v>15472</v>
      </c>
    </row>
    <row r="996" spans="1:2" x14ac:dyDescent="0.25">
      <c r="A996" s="62">
        <v>13111214</v>
      </c>
      <c r="B996" s="63" t="s">
        <v>11292</v>
      </c>
    </row>
    <row r="997" spans="1:2" x14ac:dyDescent="0.25">
      <c r="A997" s="62">
        <v>13111215</v>
      </c>
      <c r="B997" s="63" t="s">
        <v>6139</v>
      </c>
    </row>
    <row r="998" spans="1:2" x14ac:dyDescent="0.25">
      <c r="A998" s="62">
        <v>13111216</v>
      </c>
      <c r="B998" s="63" t="s">
        <v>16034</v>
      </c>
    </row>
    <row r="999" spans="1:2" x14ac:dyDescent="0.25">
      <c r="A999" s="62">
        <v>13111217</v>
      </c>
      <c r="B999" s="63" t="s">
        <v>29</v>
      </c>
    </row>
    <row r="1000" spans="1:2" x14ac:dyDescent="0.25">
      <c r="A1000" s="62">
        <v>13111218</v>
      </c>
      <c r="B1000" s="63" t="s">
        <v>8170</v>
      </c>
    </row>
    <row r="1001" spans="1:2" x14ac:dyDescent="0.25">
      <c r="A1001" s="62">
        <v>13111219</v>
      </c>
      <c r="B1001" s="63" t="s">
        <v>4555</v>
      </c>
    </row>
    <row r="1002" spans="1:2" x14ac:dyDescent="0.25">
      <c r="A1002" s="62">
        <v>13111220</v>
      </c>
      <c r="B1002" s="63" t="s">
        <v>9518</v>
      </c>
    </row>
    <row r="1003" spans="1:2" x14ac:dyDescent="0.25">
      <c r="A1003" s="62">
        <v>13111301</v>
      </c>
      <c r="B1003" s="63" t="s">
        <v>7218</v>
      </c>
    </row>
    <row r="1004" spans="1:2" x14ac:dyDescent="0.25">
      <c r="A1004" s="62">
        <v>13111302</v>
      </c>
      <c r="B1004" s="63" t="s">
        <v>9236</v>
      </c>
    </row>
    <row r="1005" spans="1:2" x14ac:dyDescent="0.25">
      <c r="A1005" s="62">
        <v>13111303</v>
      </c>
      <c r="B1005" s="63" t="s">
        <v>10254</v>
      </c>
    </row>
    <row r="1006" spans="1:2" x14ac:dyDescent="0.25">
      <c r="A1006" s="62">
        <v>13111304</v>
      </c>
      <c r="B1006" s="63" t="s">
        <v>8020</v>
      </c>
    </row>
    <row r="1007" spans="1:2" x14ac:dyDescent="0.25">
      <c r="A1007" s="62">
        <v>13111305</v>
      </c>
      <c r="B1007" s="63" t="s">
        <v>14614</v>
      </c>
    </row>
    <row r="1008" spans="1:2" x14ac:dyDescent="0.25">
      <c r="A1008" s="62">
        <v>13111306</v>
      </c>
      <c r="B1008" s="63" t="s">
        <v>18435</v>
      </c>
    </row>
    <row r="1009" spans="1:2" x14ac:dyDescent="0.25">
      <c r="A1009" s="62">
        <v>13111307</v>
      </c>
      <c r="B1009" s="63" t="s">
        <v>16472</v>
      </c>
    </row>
    <row r="1010" spans="1:2" x14ac:dyDescent="0.25">
      <c r="A1010" s="62">
        <v>13111308</v>
      </c>
      <c r="B1010" s="63" t="s">
        <v>14061</v>
      </c>
    </row>
    <row r="1011" spans="1:2" x14ac:dyDescent="0.25">
      <c r="A1011" s="62">
        <v>14101501</v>
      </c>
      <c r="B1011" s="63" t="s">
        <v>3030</v>
      </c>
    </row>
    <row r="1012" spans="1:2" x14ac:dyDescent="0.25">
      <c r="A1012" s="62">
        <v>14111501</v>
      </c>
      <c r="B1012" s="63" t="s">
        <v>18786</v>
      </c>
    </row>
    <row r="1013" spans="1:2" x14ac:dyDescent="0.25">
      <c r="A1013" s="62">
        <v>14111502</v>
      </c>
      <c r="B1013" s="63" t="s">
        <v>14489</v>
      </c>
    </row>
    <row r="1014" spans="1:2" x14ac:dyDescent="0.25">
      <c r="A1014" s="62">
        <v>14111503</v>
      </c>
      <c r="B1014" s="63" t="s">
        <v>15064</v>
      </c>
    </row>
    <row r="1015" spans="1:2" x14ac:dyDescent="0.25">
      <c r="A1015" s="62">
        <v>14111504</v>
      </c>
      <c r="B1015" s="63" t="s">
        <v>3602</v>
      </c>
    </row>
    <row r="1016" spans="1:2" x14ac:dyDescent="0.25">
      <c r="A1016" s="62">
        <v>14111505</v>
      </c>
      <c r="B1016" s="63" t="s">
        <v>18442</v>
      </c>
    </row>
    <row r="1017" spans="1:2" x14ac:dyDescent="0.25">
      <c r="A1017" s="62">
        <v>14111506</v>
      </c>
      <c r="B1017" s="63" t="s">
        <v>13460</v>
      </c>
    </row>
    <row r="1018" spans="1:2" x14ac:dyDescent="0.25">
      <c r="A1018" s="62">
        <v>14111507</v>
      </c>
      <c r="B1018" s="63" t="s">
        <v>13911</v>
      </c>
    </row>
    <row r="1019" spans="1:2" x14ac:dyDescent="0.25">
      <c r="A1019" s="62">
        <v>14111508</v>
      </c>
      <c r="B1019" s="63" t="s">
        <v>18422</v>
      </c>
    </row>
    <row r="1020" spans="1:2" x14ac:dyDescent="0.25">
      <c r="A1020" s="62">
        <v>14111509</v>
      </c>
      <c r="B1020" s="63" t="s">
        <v>3954</v>
      </c>
    </row>
    <row r="1021" spans="1:2" x14ac:dyDescent="0.25">
      <c r="A1021" s="62">
        <v>14111510</v>
      </c>
      <c r="B1021" s="63" t="s">
        <v>11451</v>
      </c>
    </row>
    <row r="1022" spans="1:2" x14ac:dyDescent="0.25">
      <c r="A1022" s="62">
        <v>14111511</v>
      </c>
      <c r="B1022" s="63" t="s">
        <v>9565</v>
      </c>
    </row>
    <row r="1023" spans="1:2" x14ac:dyDescent="0.25">
      <c r="A1023" s="62">
        <v>14111512</v>
      </c>
      <c r="B1023" s="63" t="s">
        <v>13384</v>
      </c>
    </row>
    <row r="1024" spans="1:2" x14ac:dyDescent="0.25">
      <c r="A1024" s="62">
        <v>14111513</v>
      </c>
      <c r="B1024" s="63" t="s">
        <v>14923</v>
      </c>
    </row>
    <row r="1025" spans="1:2" x14ac:dyDescent="0.25">
      <c r="A1025" s="62">
        <v>14111514</v>
      </c>
      <c r="B1025" s="63" t="s">
        <v>11513</v>
      </c>
    </row>
    <row r="1026" spans="1:2" x14ac:dyDescent="0.25">
      <c r="A1026" s="62">
        <v>14111515</v>
      </c>
      <c r="B1026" s="63" t="s">
        <v>14105</v>
      </c>
    </row>
    <row r="1027" spans="1:2" x14ac:dyDescent="0.25">
      <c r="A1027" s="62">
        <v>14111516</v>
      </c>
      <c r="B1027" s="63" t="s">
        <v>6269</v>
      </c>
    </row>
    <row r="1028" spans="1:2" x14ac:dyDescent="0.25">
      <c r="A1028" s="62">
        <v>14111518</v>
      </c>
      <c r="B1028" s="63" t="s">
        <v>9343</v>
      </c>
    </row>
    <row r="1029" spans="1:2" x14ac:dyDescent="0.25">
      <c r="A1029" s="62">
        <v>14111519</v>
      </c>
      <c r="B1029" s="63" t="s">
        <v>18729</v>
      </c>
    </row>
    <row r="1030" spans="1:2" x14ac:dyDescent="0.25">
      <c r="A1030" s="62">
        <v>14111520</v>
      </c>
      <c r="B1030" s="63" t="s">
        <v>15482</v>
      </c>
    </row>
    <row r="1031" spans="1:2" x14ac:dyDescent="0.25">
      <c r="A1031" s="62">
        <v>14111523</v>
      </c>
      <c r="B1031" s="63" t="s">
        <v>3401</v>
      </c>
    </row>
    <row r="1032" spans="1:2" x14ac:dyDescent="0.25">
      <c r="A1032" s="62">
        <v>14111524</v>
      </c>
      <c r="B1032" s="63" t="s">
        <v>18452</v>
      </c>
    </row>
    <row r="1033" spans="1:2" x14ac:dyDescent="0.25">
      <c r="A1033" s="62">
        <v>14111525</v>
      </c>
      <c r="B1033" s="63" t="s">
        <v>17092</v>
      </c>
    </row>
    <row r="1034" spans="1:2" x14ac:dyDescent="0.25">
      <c r="A1034" s="62">
        <v>14111526</v>
      </c>
      <c r="B1034" s="63" t="s">
        <v>12986</v>
      </c>
    </row>
    <row r="1035" spans="1:2" x14ac:dyDescent="0.25">
      <c r="A1035" s="62">
        <v>14111527</v>
      </c>
      <c r="B1035" s="63" t="s">
        <v>10855</v>
      </c>
    </row>
    <row r="1036" spans="1:2" x14ac:dyDescent="0.25">
      <c r="A1036" s="62">
        <v>14111528</v>
      </c>
      <c r="B1036" s="63" t="s">
        <v>15382</v>
      </c>
    </row>
    <row r="1037" spans="1:2" x14ac:dyDescent="0.25">
      <c r="A1037" s="62">
        <v>14111529</v>
      </c>
      <c r="B1037" s="63" t="s">
        <v>6098</v>
      </c>
    </row>
    <row r="1038" spans="1:2" x14ac:dyDescent="0.25">
      <c r="A1038" s="62">
        <v>14111530</v>
      </c>
      <c r="B1038" s="63" t="s">
        <v>8751</v>
      </c>
    </row>
    <row r="1039" spans="1:2" x14ac:dyDescent="0.25">
      <c r="A1039" s="62">
        <v>14111531</v>
      </c>
      <c r="B1039" s="63" t="s">
        <v>12338</v>
      </c>
    </row>
    <row r="1040" spans="1:2" x14ac:dyDescent="0.25">
      <c r="A1040" s="62">
        <v>14111532</v>
      </c>
      <c r="B1040" s="63" t="s">
        <v>12400</v>
      </c>
    </row>
    <row r="1041" spans="1:2" x14ac:dyDescent="0.25">
      <c r="A1041" s="62">
        <v>14111533</v>
      </c>
      <c r="B1041" s="63" t="s">
        <v>3294</v>
      </c>
    </row>
    <row r="1042" spans="1:2" x14ac:dyDescent="0.25">
      <c r="A1042" s="62">
        <v>14111534</v>
      </c>
      <c r="B1042" s="63" t="s">
        <v>18064</v>
      </c>
    </row>
    <row r="1043" spans="1:2" x14ac:dyDescent="0.25">
      <c r="A1043" s="62">
        <v>14111535</v>
      </c>
      <c r="B1043" s="63" t="s">
        <v>19087</v>
      </c>
    </row>
    <row r="1044" spans="1:2" x14ac:dyDescent="0.25">
      <c r="A1044" s="62">
        <v>14111536</v>
      </c>
      <c r="B1044" s="63" t="s">
        <v>6515</v>
      </c>
    </row>
    <row r="1045" spans="1:2" x14ac:dyDescent="0.25">
      <c r="A1045" s="62">
        <v>14111537</v>
      </c>
      <c r="B1045" s="63" t="s">
        <v>18565</v>
      </c>
    </row>
    <row r="1046" spans="1:2" x14ac:dyDescent="0.25">
      <c r="A1046" s="62">
        <v>14111601</v>
      </c>
      <c r="B1046" s="63" t="s">
        <v>8632</v>
      </c>
    </row>
    <row r="1047" spans="1:2" x14ac:dyDescent="0.25">
      <c r="A1047" s="62">
        <v>14111604</v>
      </c>
      <c r="B1047" s="63" t="s">
        <v>4423</v>
      </c>
    </row>
    <row r="1048" spans="1:2" x14ac:dyDescent="0.25">
      <c r="A1048" s="62">
        <v>14111605</v>
      </c>
      <c r="B1048" s="63" t="s">
        <v>11529</v>
      </c>
    </row>
    <row r="1049" spans="1:2" x14ac:dyDescent="0.25">
      <c r="A1049" s="62">
        <v>14111606</v>
      </c>
      <c r="B1049" s="63" t="s">
        <v>4160</v>
      </c>
    </row>
    <row r="1050" spans="1:2" x14ac:dyDescent="0.25">
      <c r="A1050" s="62">
        <v>14111607</v>
      </c>
      <c r="B1050" s="63" t="s">
        <v>10131</v>
      </c>
    </row>
    <row r="1051" spans="1:2" x14ac:dyDescent="0.25">
      <c r="A1051" s="62">
        <v>14111608</v>
      </c>
      <c r="B1051" s="63" t="s">
        <v>12035</v>
      </c>
    </row>
    <row r="1052" spans="1:2" x14ac:dyDescent="0.25">
      <c r="A1052" s="62">
        <v>14111609</v>
      </c>
      <c r="B1052" s="63" t="s">
        <v>11077</v>
      </c>
    </row>
    <row r="1053" spans="1:2" x14ac:dyDescent="0.25">
      <c r="A1053" s="62">
        <v>14111610</v>
      </c>
      <c r="B1053" s="63" t="s">
        <v>14125</v>
      </c>
    </row>
    <row r="1054" spans="1:2" x14ac:dyDescent="0.25">
      <c r="A1054" s="62">
        <v>14111611</v>
      </c>
      <c r="B1054" s="63" t="s">
        <v>2060</v>
      </c>
    </row>
    <row r="1055" spans="1:2" x14ac:dyDescent="0.25">
      <c r="A1055" s="62">
        <v>14111613</v>
      </c>
      <c r="B1055" s="63" t="s">
        <v>3571</v>
      </c>
    </row>
    <row r="1056" spans="1:2" x14ac:dyDescent="0.25">
      <c r="A1056" s="62">
        <v>14111614</v>
      </c>
      <c r="B1056" s="63" t="s">
        <v>10730</v>
      </c>
    </row>
    <row r="1057" spans="1:2" x14ac:dyDescent="0.25">
      <c r="A1057" s="62">
        <v>14111615</v>
      </c>
      <c r="B1057" s="63" t="s">
        <v>379</v>
      </c>
    </row>
    <row r="1058" spans="1:2" x14ac:dyDescent="0.25">
      <c r="A1058" s="62">
        <v>14111616</v>
      </c>
      <c r="B1058" s="63" t="s">
        <v>18238</v>
      </c>
    </row>
    <row r="1059" spans="1:2" x14ac:dyDescent="0.25">
      <c r="A1059" s="62">
        <v>14111701</v>
      </c>
      <c r="B1059" s="63" t="s">
        <v>13242</v>
      </c>
    </row>
    <row r="1060" spans="1:2" x14ac:dyDescent="0.25">
      <c r="A1060" s="62">
        <v>14111702</v>
      </c>
      <c r="B1060" s="63" t="s">
        <v>15498</v>
      </c>
    </row>
    <row r="1061" spans="1:2" x14ac:dyDescent="0.25">
      <c r="A1061" s="62">
        <v>14111703</v>
      </c>
      <c r="B1061" s="63" t="s">
        <v>274</v>
      </c>
    </row>
    <row r="1062" spans="1:2" x14ac:dyDescent="0.25">
      <c r="A1062" s="62">
        <v>14111704</v>
      </c>
      <c r="B1062" s="63" t="s">
        <v>2173</v>
      </c>
    </row>
    <row r="1063" spans="1:2" x14ac:dyDescent="0.25">
      <c r="A1063" s="62">
        <v>14111705</v>
      </c>
      <c r="B1063" s="63" t="s">
        <v>6407</v>
      </c>
    </row>
    <row r="1064" spans="1:2" x14ac:dyDescent="0.25">
      <c r="A1064" s="62">
        <v>14111706</v>
      </c>
      <c r="B1064" s="63" t="s">
        <v>14322</v>
      </c>
    </row>
    <row r="1065" spans="1:2" x14ac:dyDescent="0.25">
      <c r="A1065" s="62">
        <v>14111801</v>
      </c>
      <c r="B1065" s="63" t="s">
        <v>11699</v>
      </c>
    </row>
    <row r="1066" spans="1:2" x14ac:dyDescent="0.25">
      <c r="A1066" s="62">
        <v>14111802</v>
      </c>
      <c r="B1066" s="63" t="s">
        <v>5632</v>
      </c>
    </row>
    <row r="1067" spans="1:2" x14ac:dyDescent="0.25">
      <c r="A1067" s="62">
        <v>14111803</v>
      </c>
      <c r="B1067" s="63" t="s">
        <v>4118</v>
      </c>
    </row>
    <row r="1068" spans="1:2" x14ac:dyDescent="0.25">
      <c r="A1068" s="62">
        <v>14111804</v>
      </c>
      <c r="B1068" s="63" t="s">
        <v>6204</v>
      </c>
    </row>
    <row r="1069" spans="1:2" x14ac:dyDescent="0.25">
      <c r="A1069" s="62">
        <v>14111805</v>
      </c>
      <c r="B1069" s="63" t="s">
        <v>601</v>
      </c>
    </row>
    <row r="1070" spans="1:2" x14ac:dyDescent="0.25">
      <c r="A1070" s="62">
        <v>14111806</v>
      </c>
      <c r="B1070" s="63" t="s">
        <v>18292</v>
      </c>
    </row>
    <row r="1071" spans="1:2" x14ac:dyDescent="0.25">
      <c r="A1071" s="62">
        <v>14111807</v>
      </c>
      <c r="B1071" s="63" t="s">
        <v>12237</v>
      </c>
    </row>
    <row r="1072" spans="1:2" x14ac:dyDescent="0.25">
      <c r="A1072" s="62">
        <v>14111808</v>
      </c>
      <c r="B1072" s="63" t="s">
        <v>17660</v>
      </c>
    </row>
    <row r="1073" spans="1:2" x14ac:dyDescent="0.25">
      <c r="A1073" s="62">
        <v>14111809</v>
      </c>
      <c r="B1073" s="63" t="s">
        <v>15102</v>
      </c>
    </row>
    <row r="1074" spans="1:2" x14ac:dyDescent="0.25">
      <c r="A1074" s="62">
        <v>14111810</v>
      </c>
      <c r="B1074" s="63" t="s">
        <v>12543</v>
      </c>
    </row>
    <row r="1075" spans="1:2" x14ac:dyDescent="0.25">
      <c r="A1075" s="62">
        <v>14111811</v>
      </c>
      <c r="B1075" s="63" t="s">
        <v>18363</v>
      </c>
    </row>
    <row r="1076" spans="1:2" x14ac:dyDescent="0.25">
      <c r="A1076" s="62">
        <v>14111812</v>
      </c>
      <c r="B1076" s="63" t="s">
        <v>10445</v>
      </c>
    </row>
    <row r="1077" spans="1:2" x14ac:dyDescent="0.25">
      <c r="A1077" s="62">
        <v>14111813</v>
      </c>
      <c r="B1077" s="63" t="s">
        <v>10387</v>
      </c>
    </row>
    <row r="1078" spans="1:2" x14ac:dyDescent="0.25">
      <c r="A1078" s="62">
        <v>14111814</v>
      </c>
      <c r="B1078" s="63" t="s">
        <v>2277</v>
      </c>
    </row>
    <row r="1079" spans="1:2" x14ac:dyDescent="0.25">
      <c r="A1079" s="62">
        <v>14111815</v>
      </c>
      <c r="B1079" s="63" t="s">
        <v>16654</v>
      </c>
    </row>
    <row r="1080" spans="1:2" x14ac:dyDescent="0.25">
      <c r="A1080" s="62">
        <v>14111816</v>
      </c>
      <c r="B1080" s="63" t="s">
        <v>14865</v>
      </c>
    </row>
    <row r="1081" spans="1:2" x14ac:dyDescent="0.25">
      <c r="A1081" s="62">
        <v>14111817</v>
      </c>
      <c r="B1081" s="63" t="s">
        <v>18470</v>
      </c>
    </row>
    <row r="1082" spans="1:2" x14ac:dyDescent="0.25">
      <c r="A1082" s="62">
        <v>14121501</v>
      </c>
      <c r="B1082" s="63" t="s">
        <v>13204</v>
      </c>
    </row>
    <row r="1083" spans="1:2" x14ac:dyDescent="0.25">
      <c r="A1083" s="62">
        <v>14121502</v>
      </c>
      <c r="B1083" s="63" t="s">
        <v>2376</v>
      </c>
    </row>
    <row r="1084" spans="1:2" x14ac:dyDescent="0.25">
      <c r="A1084" s="62">
        <v>14121503</v>
      </c>
      <c r="B1084" s="63" t="s">
        <v>8194</v>
      </c>
    </row>
    <row r="1085" spans="1:2" x14ac:dyDescent="0.25">
      <c r="A1085" s="62">
        <v>14121504</v>
      </c>
      <c r="B1085" s="63" t="s">
        <v>11512</v>
      </c>
    </row>
    <row r="1086" spans="1:2" x14ac:dyDescent="0.25">
      <c r="A1086" s="62">
        <v>14121505</v>
      </c>
      <c r="B1086" s="63" t="s">
        <v>13799</v>
      </c>
    </row>
    <row r="1087" spans="1:2" x14ac:dyDescent="0.25">
      <c r="A1087" s="62">
        <v>14121601</v>
      </c>
      <c r="B1087" s="63" t="s">
        <v>15345</v>
      </c>
    </row>
    <row r="1088" spans="1:2" x14ac:dyDescent="0.25">
      <c r="A1088" s="62">
        <v>14121602</v>
      </c>
      <c r="B1088" s="63" t="s">
        <v>11396</v>
      </c>
    </row>
    <row r="1089" spans="1:2" x14ac:dyDescent="0.25">
      <c r="A1089" s="62">
        <v>14121603</v>
      </c>
      <c r="B1089" s="63" t="s">
        <v>17316</v>
      </c>
    </row>
    <row r="1090" spans="1:2" x14ac:dyDescent="0.25">
      <c r="A1090" s="62">
        <v>14121604</v>
      </c>
      <c r="B1090" s="63" t="s">
        <v>15716</v>
      </c>
    </row>
    <row r="1091" spans="1:2" x14ac:dyDescent="0.25">
      <c r="A1091" s="62">
        <v>14121605</v>
      </c>
      <c r="B1091" s="63" t="s">
        <v>15740</v>
      </c>
    </row>
    <row r="1092" spans="1:2" x14ac:dyDescent="0.25">
      <c r="A1092" s="62">
        <v>14121701</v>
      </c>
      <c r="B1092" s="63" t="s">
        <v>5144</v>
      </c>
    </row>
    <row r="1093" spans="1:2" x14ac:dyDescent="0.25">
      <c r="A1093" s="62">
        <v>14121702</v>
      </c>
      <c r="B1093" s="63" t="s">
        <v>14214</v>
      </c>
    </row>
    <row r="1094" spans="1:2" x14ac:dyDescent="0.25">
      <c r="A1094" s="62">
        <v>14121801</v>
      </c>
      <c r="B1094" s="63" t="s">
        <v>8247</v>
      </c>
    </row>
    <row r="1095" spans="1:2" x14ac:dyDescent="0.25">
      <c r="A1095" s="62">
        <v>14121802</v>
      </c>
      <c r="B1095" s="63" t="s">
        <v>9305</v>
      </c>
    </row>
    <row r="1096" spans="1:2" x14ac:dyDescent="0.25">
      <c r="A1096" s="62">
        <v>14121803</v>
      </c>
      <c r="B1096" s="63" t="s">
        <v>18339</v>
      </c>
    </row>
    <row r="1097" spans="1:2" x14ac:dyDescent="0.25">
      <c r="A1097" s="62">
        <v>14121804</v>
      </c>
      <c r="B1097" s="63" t="s">
        <v>14564</v>
      </c>
    </row>
    <row r="1098" spans="1:2" x14ac:dyDescent="0.25">
      <c r="A1098" s="62">
        <v>14121805</v>
      </c>
      <c r="B1098" s="63" t="s">
        <v>16104</v>
      </c>
    </row>
    <row r="1099" spans="1:2" x14ac:dyDescent="0.25">
      <c r="A1099" s="62">
        <v>14121806</v>
      </c>
      <c r="B1099" s="63" t="s">
        <v>15497</v>
      </c>
    </row>
    <row r="1100" spans="1:2" x14ac:dyDescent="0.25">
      <c r="A1100" s="62">
        <v>14121807</v>
      </c>
      <c r="B1100" s="63" t="s">
        <v>5845</v>
      </c>
    </row>
    <row r="1101" spans="1:2" x14ac:dyDescent="0.25">
      <c r="A1101" s="62">
        <v>14121808</v>
      </c>
      <c r="B1101" s="63" t="s">
        <v>7501</v>
      </c>
    </row>
    <row r="1102" spans="1:2" x14ac:dyDescent="0.25">
      <c r="A1102" s="62">
        <v>14121809</v>
      </c>
      <c r="B1102" s="63" t="s">
        <v>4006</v>
      </c>
    </row>
    <row r="1103" spans="1:2" x14ac:dyDescent="0.25">
      <c r="A1103" s="62">
        <v>14121810</v>
      </c>
      <c r="B1103" s="63" t="s">
        <v>3471</v>
      </c>
    </row>
    <row r="1104" spans="1:2" x14ac:dyDescent="0.25">
      <c r="A1104" s="62">
        <v>14121811</v>
      </c>
      <c r="B1104" s="63" t="s">
        <v>17489</v>
      </c>
    </row>
    <row r="1105" spans="1:2" x14ac:dyDescent="0.25">
      <c r="A1105" s="62">
        <v>14121812</v>
      </c>
      <c r="B1105" s="63" t="s">
        <v>4105</v>
      </c>
    </row>
    <row r="1106" spans="1:2" x14ac:dyDescent="0.25">
      <c r="A1106" s="62">
        <v>14121901</v>
      </c>
      <c r="B1106" s="63" t="s">
        <v>17885</v>
      </c>
    </row>
    <row r="1107" spans="1:2" x14ac:dyDescent="0.25">
      <c r="A1107" s="62">
        <v>14121902</v>
      </c>
      <c r="B1107" s="63" t="s">
        <v>3002</v>
      </c>
    </row>
    <row r="1108" spans="1:2" x14ac:dyDescent="0.25">
      <c r="A1108" s="62">
        <v>14121903</v>
      </c>
      <c r="B1108" s="63" t="s">
        <v>326</v>
      </c>
    </row>
    <row r="1109" spans="1:2" x14ac:dyDescent="0.25">
      <c r="A1109" s="62">
        <v>14121904</v>
      </c>
      <c r="B1109" s="63" t="s">
        <v>14630</v>
      </c>
    </row>
    <row r="1110" spans="1:2" x14ac:dyDescent="0.25">
      <c r="A1110" s="62">
        <v>14121905</v>
      </c>
      <c r="B1110" s="63" t="s">
        <v>13183</v>
      </c>
    </row>
    <row r="1111" spans="1:2" x14ac:dyDescent="0.25">
      <c r="A1111" s="62">
        <v>14122101</v>
      </c>
      <c r="B1111" s="63" t="s">
        <v>1625</v>
      </c>
    </row>
    <row r="1112" spans="1:2" x14ac:dyDescent="0.25">
      <c r="A1112" s="62">
        <v>14122102</v>
      </c>
      <c r="B1112" s="63" t="s">
        <v>3869</v>
      </c>
    </row>
    <row r="1113" spans="1:2" x14ac:dyDescent="0.25">
      <c r="A1113" s="62">
        <v>14122103</v>
      </c>
      <c r="B1113" s="63" t="s">
        <v>14797</v>
      </c>
    </row>
    <row r="1114" spans="1:2" x14ac:dyDescent="0.25">
      <c r="A1114" s="62">
        <v>14122104</v>
      </c>
      <c r="B1114" s="63" t="s">
        <v>10348</v>
      </c>
    </row>
    <row r="1115" spans="1:2" x14ac:dyDescent="0.25">
      <c r="A1115" s="62">
        <v>14122105</v>
      </c>
      <c r="B1115" s="63" t="s">
        <v>16884</v>
      </c>
    </row>
    <row r="1116" spans="1:2" x14ac:dyDescent="0.25">
      <c r="A1116" s="62">
        <v>14122106</v>
      </c>
      <c r="B1116" s="63" t="s">
        <v>14276</v>
      </c>
    </row>
    <row r="1117" spans="1:2" x14ac:dyDescent="0.25">
      <c r="A1117" s="62">
        <v>14122201</v>
      </c>
      <c r="B1117" s="63" t="s">
        <v>10433</v>
      </c>
    </row>
    <row r="1118" spans="1:2" x14ac:dyDescent="0.25">
      <c r="A1118" s="62">
        <v>15101502</v>
      </c>
      <c r="B1118" s="63" t="s">
        <v>14502</v>
      </c>
    </row>
    <row r="1119" spans="1:2" x14ac:dyDescent="0.25">
      <c r="A1119" s="62">
        <v>15101503</v>
      </c>
      <c r="B1119" s="63" t="s">
        <v>5699</v>
      </c>
    </row>
    <row r="1120" spans="1:2" x14ac:dyDescent="0.25">
      <c r="A1120" s="62">
        <v>15101504</v>
      </c>
      <c r="B1120" s="63" t="s">
        <v>4043</v>
      </c>
    </row>
    <row r="1121" spans="1:2" x14ac:dyDescent="0.25">
      <c r="A1121" s="62">
        <v>15101505</v>
      </c>
      <c r="B1121" s="63" t="s">
        <v>88</v>
      </c>
    </row>
    <row r="1122" spans="1:2" x14ac:dyDescent="0.25">
      <c r="A1122" s="62">
        <v>15101506</v>
      </c>
      <c r="B1122" s="63" t="s">
        <v>3922</v>
      </c>
    </row>
    <row r="1123" spans="1:2" x14ac:dyDescent="0.25">
      <c r="A1123" s="62">
        <v>15101507</v>
      </c>
      <c r="B1123" s="63" t="s">
        <v>12860</v>
      </c>
    </row>
    <row r="1124" spans="1:2" x14ac:dyDescent="0.25">
      <c r="A1124" s="62">
        <v>15101508</v>
      </c>
      <c r="B1124" s="63" t="s">
        <v>13449</v>
      </c>
    </row>
    <row r="1125" spans="1:2" x14ac:dyDescent="0.25">
      <c r="A1125" s="62">
        <v>15101509</v>
      </c>
      <c r="B1125" s="63" t="s">
        <v>16364</v>
      </c>
    </row>
    <row r="1126" spans="1:2" x14ac:dyDescent="0.25">
      <c r="A1126" s="62">
        <v>15101510</v>
      </c>
      <c r="B1126" s="63" t="s">
        <v>17803</v>
      </c>
    </row>
    <row r="1127" spans="1:2" x14ac:dyDescent="0.25">
      <c r="A1127" s="62">
        <v>15101601</v>
      </c>
      <c r="B1127" s="63" t="s">
        <v>7238</v>
      </c>
    </row>
    <row r="1128" spans="1:2" x14ac:dyDescent="0.25">
      <c r="A1128" s="62">
        <v>15101602</v>
      </c>
      <c r="B1128" s="63" t="s">
        <v>12912</v>
      </c>
    </row>
    <row r="1129" spans="1:2" x14ac:dyDescent="0.25">
      <c r="A1129" s="62">
        <v>15101603</v>
      </c>
      <c r="B1129" s="63" t="s">
        <v>18097</v>
      </c>
    </row>
    <row r="1130" spans="1:2" x14ac:dyDescent="0.25">
      <c r="A1130" s="62">
        <v>15101604</v>
      </c>
      <c r="B1130" s="63" t="s">
        <v>1880</v>
      </c>
    </row>
    <row r="1131" spans="1:2" x14ac:dyDescent="0.25">
      <c r="A1131" s="62">
        <v>15101605</v>
      </c>
      <c r="B1131" s="63" t="s">
        <v>12555</v>
      </c>
    </row>
    <row r="1132" spans="1:2" x14ac:dyDescent="0.25">
      <c r="A1132" s="62">
        <v>15101606</v>
      </c>
      <c r="B1132" s="63" t="s">
        <v>2202</v>
      </c>
    </row>
    <row r="1133" spans="1:2" x14ac:dyDescent="0.25">
      <c r="A1133" s="62">
        <v>15101607</v>
      </c>
      <c r="B1133" s="63" t="s">
        <v>9359</v>
      </c>
    </row>
    <row r="1134" spans="1:2" x14ac:dyDescent="0.25">
      <c r="A1134" s="62">
        <v>15101608</v>
      </c>
      <c r="B1134" s="63" t="s">
        <v>14908</v>
      </c>
    </row>
    <row r="1135" spans="1:2" x14ac:dyDescent="0.25">
      <c r="A1135" s="62">
        <v>15101701</v>
      </c>
      <c r="B1135" s="63" t="s">
        <v>6879</v>
      </c>
    </row>
    <row r="1136" spans="1:2" x14ac:dyDescent="0.25">
      <c r="A1136" s="62">
        <v>15101702</v>
      </c>
      <c r="B1136" s="63" t="s">
        <v>17523</v>
      </c>
    </row>
    <row r="1137" spans="1:2" x14ac:dyDescent="0.25">
      <c r="A1137" s="62">
        <v>15111501</v>
      </c>
      <c r="B1137" s="63" t="s">
        <v>7059</v>
      </c>
    </row>
    <row r="1138" spans="1:2" x14ac:dyDescent="0.25">
      <c r="A1138" s="62">
        <v>15111502</v>
      </c>
      <c r="B1138" s="63" t="s">
        <v>2784</v>
      </c>
    </row>
    <row r="1139" spans="1:2" x14ac:dyDescent="0.25">
      <c r="A1139" s="62">
        <v>15111503</v>
      </c>
      <c r="B1139" s="63" t="s">
        <v>2772</v>
      </c>
    </row>
    <row r="1140" spans="1:2" x14ac:dyDescent="0.25">
      <c r="A1140" s="62">
        <v>15111504</v>
      </c>
      <c r="B1140" s="63" t="s">
        <v>9224</v>
      </c>
    </row>
    <row r="1141" spans="1:2" x14ac:dyDescent="0.25">
      <c r="A1141" s="62">
        <v>15111505</v>
      </c>
      <c r="B1141" s="63" t="s">
        <v>10550</v>
      </c>
    </row>
    <row r="1142" spans="1:2" x14ac:dyDescent="0.25">
      <c r="A1142" s="62">
        <v>15111506</v>
      </c>
      <c r="B1142" s="63" t="s">
        <v>18465</v>
      </c>
    </row>
    <row r="1143" spans="1:2" x14ac:dyDescent="0.25">
      <c r="A1143" s="62">
        <v>15111507</v>
      </c>
      <c r="B1143" s="63" t="s">
        <v>12041</v>
      </c>
    </row>
    <row r="1144" spans="1:2" x14ac:dyDescent="0.25">
      <c r="A1144" s="62">
        <v>15111508</v>
      </c>
      <c r="B1144" s="63" t="s">
        <v>9978</v>
      </c>
    </row>
    <row r="1145" spans="1:2" x14ac:dyDescent="0.25">
      <c r="A1145" s="62">
        <v>15111509</v>
      </c>
      <c r="B1145" s="63" t="s">
        <v>3539</v>
      </c>
    </row>
    <row r="1146" spans="1:2" x14ac:dyDescent="0.25">
      <c r="A1146" s="62">
        <v>15111510</v>
      </c>
      <c r="B1146" s="63" t="s">
        <v>168</v>
      </c>
    </row>
    <row r="1147" spans="1:2" x14ac:dyDescent="0.25">
      <c r="A1147" s="62">
        <v>15111701</v>
      </c>
      <c r="B1147" s="63" t="s">
        <v>4721</v>
      </c>
    </row>
    <row r="1148" spans="1:2" x14ac:dyDescent="0.25">
      <c r="A1148" s="62">
        <v>15111702</v>
      </c>
      <c r="B1148" s="63" t="s">
        <v>13317</v>
      </c>
    </row>
    <row r="1149" spans="1:2" x14ac:dyDescent="0.25">
      <c r="A1149" s="62">
        <v>15121501</v>
      </c>
      <c r="B1149" s="63" t="s">
        <v>9167</v>
      </c>
    </row>
    <row r="1150" spans="1:2" x14ac:dyDescent="0.25">
      <c r="A1150" s="62">
        <v>15121502</v>
      </c>
      <c r="B1150" s="63" t="s">
        <v>16309</v>
      </c>
    </row>
    <row r="1151" spans="1:2" x14ac:dyDescent="0.25">
      <c r="A1151" s="62">
        <v>15121503</v>
      </c>
      <c r="B1151" s="63" t="s">
        <v>11011</v>
      </c>
    </row>
    <row r="1152" spans="1:2" x14ac:dyDescent="0.25">
      <c r="A1152" s="62">
        <v>15121504</v>
      </c>
      <c r="B1152" s="63" t="s">
        <v>13651</v>
      </c>
    </row>
    <row r="1153" spans="1:2" x14ac:dyDescent="0.25">
      <c r="A1153" s="62">
        <v>15121505</v>
      </c>
      <c r="B1153" s="63" t="s">
        <v>5997</v>
      </c>
    </row>
    <row r="1154" spans="1:2" x14ac:dyDescent="0.25">
      <c r="A1154" s="62">
        <v>15121508</v>
      </c>
      <c r="B1154" s="63" t="s">
        <v>1339</v>
      </c>
    </row>
    <row r="1155" spans="1:2" x14ac:dyDescent="0.25">
      <c r="A1155" s="62">
        <v>15121509</v>
      </c>
      <c r="B1155" s="63" t="s">
        <v>693</v>
      </c>
    </row>
    <row r="1156" spans="1:2" x14ac:dyDescent="0.25">
      <c r="A1156" s="62">
        <v>15121510</v>
      </c>
      <c r="B1156" s="63" t="s">
        <v>751</v>
      </c>
    </row>
    <row r="1157" spans="1:2" x14ac:dyDescent="0.25">
      <c r="A1157" s="62">
        <v>15121511</v>
      </c>
      <c r="B1157" s="63" t="s">
        <v>2571</v>
      </c>
    </row>
    <row r="1158" spans="1:2" x14ac:dyDescent="0.25">
      <c r="A1158" s="62">
        <v>15121512</v>
      </c>
      <c r="B1158" s="63" t="s">
        <v>18618</v>
      </c>
    </row>
    <row r="1159" spans="1:2" x14ac:dyDescent="0.25">
      <c r="A1159" s="62">
        <v>15121513</v>
      </c>
      <c r="B1159" s="63" t="s">
        <v>16458</v>
      </c>
    </row>
    <row r="1160" spans="1:2" x14ac:dyDescent="0.25">
      <c r="A1160" s="62">
        <v>15121514</v>
      </c>
      <c r="B1160" s="63" t="s">
        <v>4072</v>
      </c>
    </row>
    <row r="1161" spans="1:2" x14ac:dyDescent="0.25">
      <c r="A1161" s="62">
        <v>15121515</v>
      </c>
      <c r="B1161" s="63" t="s">
        <v>17120</v>
      </c>
    </row>
    <row r="1162" spans="1:2" x14ac:dyDescent="0.25">
      <c r="A1162" s="62">
        <v>15121516</v>
      </c>
      <c r="B1162" s="63" t="s">
        <v>11250</v>
      </c>
    </row>
    <row r="1163" spans="1:2" x14ac:dyDescent="0.25">
      <c r="A1163" s="62">
        <v>15121517</v>
      </c>
      <c r="B1163" s="63" t="s">
        <v>13482</v>
      </c>
    </row>
    <row r="1164" spans="1:2" x14ac:dyDescent="0.25">
      <c r="A1164" s="62">
        <v>15121518</v>
      </c>
      <c r="B1164" s="63" t="s">
        <v>6824</v>
      </c>
    </row>
    <row r="1165" spans="1:2" x14ac:dyDescent="0.25">
      <c r="A1165" s="62">
        <v>15121519</v>
      </c>
      <c r="B1165" s="63" t="s">
        <v>1916</v>
      </c>
    </row>
    <row r="1166" spans="1:2" x14ac:dyDescent="0.25">
      <c r="A1166" s="62">
        <v>15121520</v>
      </c>
      <c r="B1166" s="63" t="s">
        <v>200</v>
      </c>
    </row>
    <row r="1167" spans="1:2" x14ac:dyDescent="0.25">
      <c r="A1167" s="62">
        <v>15121521</v>
      </c>
      <c r="B1167" s="63" t="s">
        <v>15654</v>
      </c>
    </row>
    <row r="1168" spans="1:2" x14ac:dyDescent="0.25">
      <c r="A1168" s="62">
        <v>15121522</v>
      </c>
      <c r="B1168" s="63" t="s">
        <v>2660</v>
      </c>
    </row>
    <row r="1169" spans="1:2" x14ac:dyDescent="0.25">
      <c r="A1169" s="62">
        <v>15121523</v>
      </c>
      <c r="B1169" s="63" t="s">
        <v>17207</v>
      </c>
    </row>
    <row r="1170" spans="1:2" x14ac:dyDescent="0.25">
      <c r="A1170" s="62">
        <v>15121524</v>
      </c>
      <c r="B1170" s="63" t="s">
        <v>4769</v>
      </c>
    </row>
    <row r="1171" spans="1:2" x14ac:dyDescent="0.25">
      <c r="A1171" s="62">
        <v>15121525</v>
      </c>
      <c r="B1171" s="63" t="s">
        <v>398</v>
      </c>
    </row>
    <row r="1172" spans="1:2" x14ac:dyDescent="0.25">
      <c r="A1172" s="62">
        <v>15121526</v>
      </c>
      <c r="B1172" s="63" t="s">
        <v>17690</v>
      </c>
    </row>
    <row r="1173" spans="1:2" x14ac:dyDescent="0.25">
      <c r="A1173" s="62">
        <v>15121527</v>
      </c>
      <c r="B1173" s="63" t="s">
        <v>17224</v>
      </c>
    </row>
    <row r="1174" spans="1:2" x14ac:dyDescent="0.25">
      <c r="A1174" s="62">
        <v>15121801</v>
      </c>
      <c r="B1174" s="63" t="s">
        <v>2136</v>
      </c>
    </row>
    <row r="1175" spans="1:2" x14ac:dyDescent="0.25">
      <c r="A1175" s="62">
        <v>15121802</v>
      </c>
      <c r="B1175" s="63" t="s">
        <v>6094</v>
      </c>
    </row>
    <row r="1176" spans="1:2" x14ac:dyDescent="0.25">
      <c r="A1176" s="62">
        <v>15121803</v>
      </c>
      <c r="B1176" s="63" t="s">
        <v>8069</v>
      </c>
    </row>
    <row r="1177" spans="1:2" x14ac:dyDescent="0.25">
      <c r="A1177" s="62">
        <v>15121804</v>
      </c>
      <c r="B1177" s="63" t="s">
        <v>1859</v>
      </c>
    </row>
    <row r="1178" spans="1:2" x14ac:dyDescent="0.25">
      <c r="A1178" s="62">
        <v>15121805</v>
      </c>
      <c r="B1178" s="63" t="s">
        <v>5436</v>
      </c>
    </row>
    <row r="1179" spans="1:2" x14ac:dyDescent="0.25">
      <c r="A1179" s="62">
        <v>15121806</v>
      </c>
      <c r="B1179" s="63" t="s">
        <v>7489</v>
      </c>
    </row>
    <row r="1180" spans="1:2" x14ac:dyDescent="0.25">
      <c r="A1180" s="62">
        <v>15121901</v>
      </c>
      <c r="B1180" s="63" t="s">
        <v>5635</v>
      </c>
    </row>
    <row r="1181" spans="1:2" x14ac:dyDescent="0.25">
      <c r="A1181" s="62">
        <v>15121902</v>
      </c>
      <c r="B1181" s="63" t="s">
        <v>9428</v>
      </c>
    </row>
    <row r="1182" spans="1:2" x14ac:dyDescent="0.25">
      <c r="A1182" s="62">
        <v>15121903</v>
      </c>
      <c r="B1182" s="63" t="s">
        <v>2574</v>
      </c>
    </row>
    <row r="1183" spans="1:2" x14ac:dyDescent="0.25">
      <c r="A1183" s="62">
        <v>15121904</v>
      </c>
      <c r="B1183" s="63" t="s">
        <v>361</v>
      </c>
    </row>
    <row r="1184" spans="1:2" x14ac:dyDescent="0.25">
      <c r="A1184" s="62">
        <v>15131502</v>
      </c>
      <c r="B1184" s="63" t="s">
        <v>16686</v>
      </c>
    </row>
    <row r="1185" spans="1:2" x14ac:dyDescent="0.25">
      <c r="A1185" s="62">
        <v>15131503</v>
      </c>
      <c r="B1185" s="63" t="s">
        <v>3125</v>
      </c>
    </row>
    <row r="1186" spans="1:2" x14ac:dyDescent="0.25">
      <c r="A1186" s="62">
        <v>15131504</v>
      </c>
      <c r="B1186" s="63" t="s">
        <v>11154</v>
      </c>
    </row>
    <row r="1187" spans="1:2" x14ac:dyDescent="0.25">
      <c r="A1187" s="62">
        <v>15131505</v>
      </c>
      <c r="B1187" s="63" t="s">
        <v>15843</v>
      </c>
    </row>
    <row r="1188" spans="1:2" x14ac:dyDescent="0.25">
      <c r="A1188" s="62">
        <v>15131506</v>
      </c>
      <c r="B1188" s="63" t="s">
        <v>18147</v>
      </c>
    </row>
    <row r="1189" spans="1:2" x14ac:dyDescent="0.25">
      <c r="A1189" s="62">
        <v>15131601</v>
      </c>
      <c r="B1189" s="63" t="s">
        <v>13091</v>
      </c>
    </row>
    <row r="1190" spans="1:2" x14ac:dyDescent="0.25">
      <c r="A1190" s="62">
        <v>20101501</v>
      </c>
      <c r="B1190" s="63" t="s">
        <v>16183</v>
      </c>
    </row>
    <row r="1191" spans="1:2" x14ac:dyDescent="0.25">
      <c r="A1191" s="62">
        <v>20101502</v>
      </c>
      <c r="B1191" s="63" t="s">
        <v>7460</v>
      </c>
    </row>
    <row r="1192" spans="1:2" x14ac:dyDescent="0.25">
      <c r="A1192" s="62">
        <v>20101503</v>
      </c>
      <c r="B1192" s="63" t="s">
        <v>9844</v>
      </c>
    </row>
    <row r="1193" spans="1:2" x14ac:dyDescent="0.25">
      <c r="A1193" s="62">
        <v>20101504</v>
      </c>
      <c r="B1193" s="63" t="s">
        <v>17375</v>
      </c>
    </row>
    <row r="1194" spans="1:2" x14ac:dyDescent="0.25">
      <c r="A1194" s="62">
        <v>20101601</v>
      </c>
      <c r="B1194" s="63" t="s">
        <v>2056</v>
      </c>
    </row>
    <row r="1195" spans="1:2" x14ac:dyDescent="0.25">
      <c r="A1195" s="62">
        <v>20101602</v>
      </c>
      <c r="B1195" s="63" t="s">
        <v>8599</v>
      </c>
    </row>
    <row r="1196" spans="1:2" x14ac:dyDescent="0.25">
      <c r="A1196" s="62">
        <v>20101603</v>
      </c>
      <c r="B1196" s="63" t="s">
        <v>1455</v>
      </c>
    </row>
    <row r="1197" spans="1:2" x14ac:dyDescent="0.25">
      <c r="A1197" s="62">
        <v>20101701</v>
      </c>
      <c r="B1197" s="63" t="s">
        <v>19059</v>
      </c>
    </row>
    <row r="1198" spans="1:2" x14ac:dyDescent="0.25">
      <c r="A1198" s="62">
        <v>20101702</v>
      </c>
      <c r="B1198" s="63" t="s">
        <v>5804</v>
      </c>
    </row>
    <row r="1199" spans="1:2" x14ac:dyDescent="0.25">
      <c r="A1199" s="62">
        <v>20101703</v>
      </c>
      <c r="B1199" s="63" t="s">
        <v>18283</v>
      </c>
    </row>
    <row r="1200" spans="1:2" x14ac:dyDescent="0.25">
      <c r="A1200" s="62">
        <v>20101704</v>
      </c>
      <c r="B1200" s="63" t="s">
        <v>17639</v>
      </c>
    </row>
    <row r="1201" spans="1:2" x14ac:dyDescent="0.25">
      <c r="A1201" s="62">
        <v>20101705</v>
      </c>
      <c r="B1201" s="63" t="s">
        <v>8263</v>
      </c>
    </row>
    <row r="1202" spans="1:2" x14ac:dyDescent="0.25">
      <c r="A1202" s="62">
        <v>20101706</v>
      </c>
      <c r="B1202" s="63" t="s">
        <v>3484</v>
      </c>
    </row>
    <row r="1203" spans="1:2" x14ac:dyDescent="0.25">
      <c r="A1203" s="62">
        <v>20101707</v>
      </c>
      <c r="B1203" s="63" t="s">
        <v>2756</v>
      </c>
    </row>
    <row r="1204" spans="1:2" x14ac:dyDescent="0.25">
      <c r="A1204" s="62">
        <v>20101708</v>
      </c>
      <c r="B1204" s="63" t="s">
        <v>13436</v>
      </c>
    </row>
    <row r="1205" spans="1:2" x14ac:dyDescent="0.25">
      <c r="A1205" s="62">
        <v>20101709</v>
      </c>
      <c r="B1205" s="63" t="s">
        <v>7686</v>
      </c>
    </row>
    <row r="1206" spans="1:2" x14ac:dyDescent="0.25">
      <c r="A1206" s="62">
        <v>20101710</v>
      </c>
      <c r="B1206" s="63" t="s">
        <v>10223</v>
      </c>
    </row>
    <row r="1207" spans="1:2" x14ac:dyDescent="0.25">
      <c r="A1207" s="62">
        <v>20101711</v>
      </c>
      <c r="B1207" s="63" t="s">
        <v>1668</v>
      </c>
    </row>
    <row r="1208" spans="1:2" x14ac:dyDescent="0.25">
      <c r="A1208" s="62">
        <v>20101712</v>
      </c>
      <c r="B1208" s="63" t="s">
        <v>10692</v>
      </c>
    </row>
    <row r="1209" spans="1:2" x14ac:dyDescent="0.25">
      <c r="A1209" s="62">
        <v>20101713</v>
      </c>
      <c r="B1209" s="63" t="s">
        <v>2442</v>
      </c>
    </row>
    <row r="1210" spans="1:2" x14ac:dyDescent="0.25">
      <c r="A1210" s="62">
        <v>20101714</v>
      </c>
      <c r="B1210" s="63" t="s">
        <v>18087</v>
      </c>
    </row>
    <row r="1211" spans="1:2" x14ac:dyDescent="0.25">
      <c r="A1211" s="62">
        <v>20101801</v>
      </c>
      <c r="B1211" s="63" t="s">
        <v>14626</v>
      </c>
    </row>
    <row r="1212" spans="1:2" x14ac:dyDescent="0.25">
      <c r="A1212" s="62">
        <v>20101802</v>
      </c>
      <c r="B1212" s="63" t="s">
        <v>18340</v>
      </c>
    </row>
    <row r="1213" spans="1:2" x14ac:dyDescent="0.25">
      <c r="A1213" s="62">
        <v>20101803</v>
      </c>
      <c r="B1213" s="63" t="s">
        <v>5077</v>
      </c>
    </row>
    <row r="1214" spans="1:2" x14ac:dyDescent="0.25">
      <c r="A1214" s="62">
        <v>20101804</v>
      </c>
      <c r="B1214" s="63" t="s">
        <v>4308</v>
      </c>
    </row>
    <row r="1215" spans="1:2" x14ac:dyDescent="0.25">
      <c r="A1215" s="62">
        <v>20101805</v>
      </c>
      <c r="B1215" s="63" t="s">
        <v>10434</v>
      </c>
    </row>
    <row r="1216" spans="1:2" x14ac:dyDescent="0.25">
      <c r="A1216" s="62">
        <v>20101901</v>
      </c>
      <c r="B1216" s="63" t="s">
        <v>4587</v>
      </c>
    </row>
    <row r="1217" spans="1:2" x14ac:dyDescent="0.25">
      <c r="A1217" s="62">
        <v>20101902</v>
      </c>
      <c r="B1217" s="63" t="s">
        <v>14785</v>
      </c>
    </row>
    <row r="1218" spans="1:2" x14ac:dyDescent="0.25">
      <c r="A1218" s="62">
        <v>20101903</v>
      </c>
      <c r="B1218" s="63" t="s">
        <v>1596</v>
      </c>
    </row>
    <row r="1219" spans="1:2" x14ac:dyDescent="0.25">
      <c r="A1219" s="62">
        <v>20102001</v>
      </c>
      <c r="B1219" s="63" t="s">
        <v>8941</v>
      </c>
    </row>
    <row r="1220" spans="1:2" x14ac:dyDescent="0.25">
      <c r="A1220" s="62">
        <v>20102002</v>
      </c>
      <c r="B1220" s="63" t="s">
        <v>8726</v>
      </c>
    </row>
    <row r="1221" spans="1:2" x14ac:dyDescent="0.25">
      <c r="A1221" s="62">
        <v>20102003</v>
      </c>
      <c r="B1221" s="63" t="s">
        <v>17276</v>
      </c>
    </row>
    <row r="1222" spans="1:2" x14ac:dyDescent="0.25">
      <c r="A1222" s="62">
        <v>20102004</v>
      </c>
      <c r="B1222" s="63" t="s">
        <v>18408</v>
      </c>
    </row>
    <row r="1223" spans="1:2" x14ac:dyDescent="0.25">
      <c r="A1223" s="62">
        <v>20102005</v>
      </c>
      <c r="B1223" s="63" t="s">
        <v>9753</v>
      </c>
    </row>
    <row r="1224" spans="1:2" x14ac:dyDescent="0.25">
      <c r="A1224" s="62">
        <v>20102006</v>
      </c>
      <c r="B1224" s="63" t="s">
        <v>18236</v>
      </c>
    </row>
    <row r="1225" spans="1:2" x14ac:dyDescent="0.25">
      <c r="A1225" s="62">
        <v>20102007</v>
      </c>
      <c r="B1225" s="63" t="s">
        <v>3228</v>
      </c>
    </row>
    <row r="1226" spans="1:2" x14ac:dyDescent="0.25">
      <c r="A1226" s="62">
        <v>20102008</v>
      </c>
      <c r="B1226" s="63" t="s">
        <v>10416</v>
      </c>
    </row>
    <row r="1227" spans="1:2" x14ac:dyDescent="0.25">
      <c r="A1227" s="62">
        <v>20102101</v>
      </c>
      <c r="B1227" s="63" t="s">
        <v>16040</v>
      </c>
    </row>
    <row r="1228" spans="1:2" x14ac:dyDescent="0.25">
      <c r="A1228" s="62">
        <v>20102102</v>
      </c>
      <c r="B1228" s="63" t="s">
        <v>12123</v>
      </c>
    </row>
    <row r="1229" spans="1:2" x14ac:dyDescent="0.25">
      <c r="A1229" s="62">
        <v>20102103</v>
      </c>
      <c r="B1229" s="63" t="s">
        <v>3092</v>
      </c>
    </row>
    <row r="1230" spans="1:2" x14ac:dyDescent="0.25">
      <c r="A1230" s="62">
        <v>20102104</v>
      </c>
      <c r="B1230" s="63" t="s">
        <v>158</v>
      </c>
    </row>
    <row r="1231" spans="1:2" x14ac:dyDescent="0.25">
      <c r="A1231" s="62">
        <v>20102201</v>
      </c>
      <c r="B1231" s="63" t="s">
        <v>3423</v>
      </c>
    </row>
    <row r="1232" spans="1:2" x14ac:dyDescent="0.25">
      <c r="A1232" s="62">
        <v>20102202</v>
      </c>
      <c r="B1232" s="63" t="s">
        <v>13159</v>
      </c>
    </row>
    <row r="1233" spans="1:2" x14ac:dyDescent="0.25">
      <c r="A1233" s="62">
        <v>20102203</v>
      </c>
      <c r="B1233" s="63" t="s">
        <v>10073</v>
      </c>
    </row>
    <row r="1234" spans="1:2" x14ac:dyDescent="0.25">
      <c r="A1234" s="62">
        <v>20102301</v>
      </c>
      <c r="B1234" s="63" t="s">
        <v>17001</v>
      </c>
    </row>
    <row r="1235" spans="1:2" x14ac:dyDescent="0.25">
      <c r="A1235" s="62">
        <v>20102302</v>
      </c>
      <c r="B1235" s="63" t="s">
        <v>9481</v>
      </c>
    </row>
    <row r="1236" spans="1:2" x14ac:dyDescent="0.25">
      <c r="A1236" s="62">
        <v>20102303</v>
      </c>
      <c r="B1236" s="63" t="s">
        <v>9921</v>
      </c>
    </row>
    <row r="1237" spans="1:2" x14ac:dyDescent="0.25">
      <c r="A1237" s="62">
        <v>20102304</v>
      </c>
      <c r="B1237" s="63" t="s">
        <v>14786</v>
      </c>
    </row>
    <row r="1238" spans="1:2" x14ac:dyDescent="0.25">
      <c r="A1238" s="62">
        <v>20102305</v>
      </c>
      <c r="B1238" s="63" t="s">
        <v>7323</v>
      </c>
    </row>
    <row r="1239" spans="1:2" x14ac:dyDescent="0.25">
      <c r="A1239" s="62">
        <v>20102306</v>
      </c>
      <c r="B1239" s="63" t="s">
        <v>18265</v>
      </c>
    </row>
    <row r="1240" spans="1:2" x14ac:dyDescent="0.25">
      <c r="A1240" s="62">
        <v>20102307</v>
      </c>
      <c r="B1240" s="63" t="s">
        <v>16611</v>
      </c>
    </row>
    <row r="1241" spans="1:2" x14ac:dyDescent="0.25">
      <c r="A1241" s="62">
        <v>20111504</v>
      </c>
      <c r="B1241" s="63" t="s">
        <v>5748</v>
      </c>
    </row>
    <row r="1242" spans="1:2" x14ac:dyDescent="0.25">
      <c r="A1242" s="62">
        <v>20111505</v>
      </c>
      <c r="B1242" s="63" t="s">
        <v>8197</v>
      </c>
    </row>
    <row r="1243" spans="1:2" x14ac:dyDescent="0.25">
      <c r="A1243" s="62">
        <v>20111601</v>
      </c>
      <c r="B1243" s="63" t="s">
        <v>18449</v>
      </c>
    </row>
    <row r="1244" spans="1:2" x14ac:dyDescent="0.25">
      <c r="A1244" s="62">
        <v>20111602</v>
      </c>
      <c r="B1244" s="63" t="s">
        <v>5933</v>
      </c>
    </row>
    <row r="1245" spans="1:2" x14ac:dyDescent="0.25">
      <c r="A1245" s="62">
        <v>20111603</v>
      </c>
      <c r="B1245" s="63" t="s">
        <v>8962</v>
      </c>
    </row>
    <row r="1246" spans="1:2" x14ac:dyDescent="0.25">
      <c r="A1246" s="62">
        <v>20111604</v>
      </c>
      <c r="B1246" s="63" t="s">
        <v>9423</v>
      </c>
    </row>
    <row r="1247" spans="1:2" x14ac:dyDescent="0.25">
      <c r="A1247" s="62">
        <v>20111606</v>
      </c>
      <c r="B1247" s="63" t="s">
        <v>17228</v>
      </c>
    </row>
    <row r="1248" spans="1:2" x14ac:dyDescent="0.25">
      <c r="A1248" s="62">
        <v>20111607</v>
      </c>
      <c r="B1248" s="63" t="s">
        <v>18650</v>
      </c>
    </row>
    <row r="1249" spans="1:2" x14ac:dyDescent="0.25">
      <c r="A1249" s="62">
        <v>20111608</v>
      </c>
      <c r="B1249" s="63" t="s">
        <v>11166</v>
      </c>
    </row>
    <row r="1250" spans="1:2" x14ac:dyDescent="0.25">
      <c r="A1250" s="62">
        <v>20111609</v>
      </c>
      <c r="B1250" s="63" t="s">
        <v>17704</v>
      </c>
    </row>
    <row r="1251" spans="1:2" x14ac:dyDescent="0.25">
      <c r="A1251" s="62">
        <v>20111610</v>
      </c>
      <c r="B1251" s="63" t="s">
        <v>983</v>
      </c>
    </row>
    <row r="1252" spans="1:2" x14ac:dyDescent="0.25">
      <c r="A1252" s="62">
        <v>20111611</v>
      </c>
      <c r="B1252" s="63" t="s">
        <v>11022</v>
      </c>
    </row>
    <row r="1253" spans="1:2" x14ac:dyDescent="0.25">
      <c r="A1253" s="62">
        <v>20111612</v>
      </c>
      <c r="B1253" s="63" t="s">
        <v>9945</v>
      </c>
    </row>
    <row r="1254" spans="1:2" x14ac:dyDescent="0.25">
      <c r="A1254" s="62">
        <v>20111613</v>
      </c>
      <c r="B1254" s="63" t="s">
        <v>1723</v>
      </c>
    </row>
    <row r="1255" spans="1:2" x14ac:dyDescent="0.25">
      <c r="A1255" s="62">
        <v>20111614</v>
      </c>
      <c r="B1255" s="63" t="s">
        <v>2791</v>
      </c>
    </row>
    <row r="1256" spans="1:2" x14ac:dyDescent="0.25">
      <c r="A1256" s="62">
        <v>20111615</v>
      </c>
      <c r="B1256" s="63" t="s">
        <v>12500</v>
      </c>
    </row>
    <row r="1257" spans="1:2" x14ac:dyDescent="0.25">
      <c r="A1257" s="62">
        <v>20111616</v>
      </c>
      <c r="B1257" s="63" t="s">
        <v>10555</v>
      </c>
    </row>
    <row r="1258" spans="1:2" x14ac:dyDescent="0.25">
      <c r="A1258" s="62">
        <v>20111617</v>
      </c>
      <c r="B1258" s="63" t="s">
        <v>7164</v>
      </c>
    </row>
    <row r="1259" spans="1:2" x14ac:dyDescent="0.25">
      <c r="A1259" s="62">
        <v>20111618</v>
      </c>
      <c r="B1259" s="63" t="s">
        <v>1510</v>
      </c>
    </row>
    <row r="1260" spans="1:2" x14ac:dyDescent="0.25">
      <c r="A1260" s="62">
        <v>20111619</v>
      </c>
      <c r="B1260" s="63" t="s">
        <v>13226</v>
      </c>
    </row>
    <row r="1261" spans="1:2" x14ac:dyDescent="0.25">
      <c r="A1261" s="62">
        <v>20111701</v>
      </c>
      <c r="B1261" s="63" t="s">
        <v>6721</v>
      </c>
    </row>
    <row r="1262" spans="1:2" x14ac:dyDescent="0.25">
      <c r="A1262" s="62">
        <v>20111702</v>
      </c>
      <c r="B1262" s="63" t="s">
        <v>13170</v>
      </c>
    </row>
    <row r="1263" spans="1:2" x14ac:dyDescent="0.25">
      <c r="A1263" s="62">
        <v>20111703</v>
      </c>
      <c r="B1263" s="63" t="s">
        <v>3827</v>
      </c>
    </row>
    <row r="1264" spans="1:2" x14ac:dyDescent="0.25">
      <c r="A1264" s="62">
        <v>20111704</v>
      </c>
      <c r="B1264" s="63" t="s">
        <v>14179</v>
      </c>
    </row>
    <row r="1265" spans="1:2" x14ac:dyDescent="0.25">
      <c r="A1265" s="62">
        <v>20111705</v>
      </c>
      <c r="B1265" s="63" t="s">
        <v>8733</v>
      </c>
    </row>
    <row r="1266" spans="1:2" x14ac:dyDescent="0.25">
      <c r="A1266" s="62">
        <v>20111706</v>
      </c>
      <c r="B1266" s="63" t="s">
        <v>1863</v>
      </c>
    </row>
    <row r="1267" spans="1:2" x14ac:dyDescent="0.25">
      <c r="A1267" s="62">
        <v>20111707</v>
      </c>
      <c r="B1267" s="63" t="s">
        <v>11779</v>
      </c>
    </row>
    <row r="1268" spans="1:2" x14ac:dyDescent="0.25">
      <c r="A1268" s="62">
        <v>20111708</v>
      </c>
      <c r="B1268" s="63" t="s">
        <v>7306</v>
      </c>
    </row>
    <row r="1269" spans="1:2" x14ac:dyDescent="0.25">
      <c r="A1269" s="62">
        <v>20111709</v>
      </c>
      <c r="B1269" s="63" t="s">
        <v>3551</v>
      </c>
    </row>
    <row r="1270" spans="1:2" x14ac:dyDescent="0.25">
      <c r="A1270" s="62">
        <v>20121001</v>
      </c>
      <c r="B1270" s="63" t="s">
        <v>6471</v>
      </c>
    </row>
    <row r="1271" spans="1:2" x14ac:dyDescent="0.25">
      <c r="A1271" s="62">
        <v>20121002</v>
      </c>
      <c r="B1271" s="63" t="s">
        <v>18095</v>
      </c>
    </row>
    <row r="1272" spans="1:2" x14ac:dyDescent="0.25">
      <c r="A1272" s="62">
        <v>20121003</v>
      </c>
      <c r="B1272" s="63" t="s">
        <v>5835</v>
      </c>
    </row>
    <row r="1273" spans="1:2" x14ac:dyDescent="0.25">
      <c r="A1273" s="62">
        <v>20121004</v>
      </c>
      <c r="B1273" s="63" t="s">
        <v>5129</v>
      </c>
    </row>
    <row r="1274" spans="1:2" x14ac:dyDescent="0.25">
      <c r="A1274" s="62">
        <v>20121005</v>
      </c>
      <c r="B1274" s="63" t="s">
        <v>17289</v>
      </c>
    </row>
    <row r="1275" spans="1:2" x14ac:dyDescent="0.25">
      <c r="A1275" s="62">
        <v>20121006</v>
      </c>
      <c r="B1275" s="63" t="s">
        <v>2339</v>
      </c>
    </row>
    <row r="1276" spans="1:2" x14ac:dyDescent="0.25">
      <c r="A1276" s="62">
        <v>20121007</v>
      </c>
      <c r="B1276" s="63" t="s">
        <v>1989</v>
      </c>
    </row>
    <row r="1277" spans="1:2" x14ac:dyDescent="0.25">
      <c r="A1277" s="62">
        <v>20121008</v>
      </c>
      <c r="B1277" s="63" t="s">
        <v>18028</v>
      </c>
    </row>
    <row r="1278" spans="1:2" x14ac:dyDescent="0.25">
      <c r="A1278" s="62">
        <v>20121009</v>
      </c>
      <c r="B1278" s="63" t="s">
        <v>11621</v>
      </c>
    </row>
    <row r="1279" spans="1:2" x14ac:dyDescent="0.25">
      <c r="A1279" s="62">
        <v>20121010</v>
      </c>
      <c r="B1279" s="63" t="s">
        <v>5184</v>
      </c>
    </row>
    <row r="1280" spans="1:2" x14ac:dyDescent="0.25">
      <c r="A1280" s="62">
        <v>20121011</v>
      </c>
      <c r="B1280" s="63" t="s">
        <v>8591</v>
      </c>
    </row>
    <row r="1281" spans="1:2" x14ac:dyDescent="0.25">
      <c r="A1281" s="62">
        <v>20121012</v>
      </c>
      <c r="B1281" s="63" t="s">
        <v>15080</v>
      </c>
    </row>
    <row r="1282" spans="1:2" x14ac:dyDescent="0.25">
      <c r="A1282" s="62">
        <v>20121013</v>
      </c>
      <c r="B1282" s="63" t="s">
        <v>17983</v>
      </c>
    </row>
    <row r="1283" spans="1:2" x14ac:dyDescent="0.25">
      <c r="A1283" s="62">
        <v>20121014</v>
      </c>
      <c r="B1283" s="63" t="s">
        <v>829</v>
      </c>
    </row>
    <row r="1284" spans="1:2" x14ac:dyDescent="0.25">
      <c r="A1284" s="62">
        <v>20121015</v>
      </c>
      <c r="B1284" s="63" t="s">
        <v>7770</v>
      </c>
    </row>
    <row r="1285" spans="1:2" x14ac:dyDescent="0.25">
      <c r="A1285" s="62">
        <v>20121016</v>
      </c>
      <c r="B1285" s="63" t="s">
        <v>14181</v>
      </c>
    </row>
    <row r="1286" spans="1:2" x14ac:dyDescent="0.25">
      <c r="A1286" s="62">
        <v>20121101</v>
      </c>
      <c r="B1286" s="63" t="s">
        <v>9838</v>
      </c>
    </row>
    <row r="1287" spans="1:2" x14ac:dyDescent="0.25">
      <c r="A1287" s="62">
        <v>20121102</v>
      </c>
      <c r="B1287" s="63" t="s">
        <v>13521</v>
      </c>
    </row>
    <row r="1288" spans="1:2" x14ac:dyDescent="0.25">
      <c r="A1288" s="62">
        <v>20121103</v>
      </c>
      <c r="B1288" s="63" t="s">
        <v>2989</v>
      </c>
    </row>
    <row r="1289" spans="1:2" x14ac:dyDescent="0.25">
      <c r="A1289" s="62">
        <v>20121104</v>
      </c>
      <c r="B1289" s="63" t="s">
        <v>10102</v>
      </c>
    </row>
    <row r="1290" spans="1:2" x14ac:dyDescent="0.25">
      <c r="A1290" s="62">
        <v>20121105</v>
      </c>
      <c r="B1290" s="63" t="s">
        <v>11878</v>
      </c>
    </row>
    <row r="1291" spans="1:2" x14ac:dyDescent="0.25">
      <c r="A1291" s="62">
        <v>20121106</v>
      </c>
      <c r="B1291" s="63" t="s">
        <v>16862</v>
      </c>
    </row>
    <row r="1292" spans="1:2" x14ac:dyDescent="0.25">
      <c r="A1292" s="62">
        <v>20121107</v>
      </c>
      <c r="B1292" s="63" t="s">
        <v>6673</v>
      </c>
    </row>
    <row r="1293" spans="1:2" x14ac:dyDescent="0.25">
      <c r="A1293" s="62">
        <v>20121108</v>
      </c>
      <c r="B1293" s="63" t="s">
        <v>4993</v>
      </c>
    </row>
    <row r="1294" spans="1:2" x14ac:dyDescent="0.25">
      <c r="A1294" s="62">
        <v>20121109</v>
      </c>
      <c r="B1294" s="63" t="s">
        <v>7923</v>
      </c>
    </row>
    <row r="1295" spans="1:2" x14ac:dyDescent="0.25">
      <c r="A1295" s="62">
        <v>20121110</v>
      </c>
      <c r="B1295" s="63" t="s">
        <v>16794</v>
      </c>
    </row>
    <row r="1296" spans="1:2" x14ac:dyDescent="0.25">
      <c r="A1296" s="62">
        <v>20121111</v>
      </c>
      <c r="B1296" s="63" t="s">
        <v>3139</v>
      </c>
    </row>
    <row r="1297" spans="1:2" x14ac:dyDescent="0.25">
      <c r="A1297" s="62">
        <v>20121112</v>
      </c>
      <c r="B1297" s="63" t="s">
        <v>8689</v>
      </c>
    </row>
    <row r="1298" spans="1:2" x14ac:dyDescent="0.25">
      <c r="A1298" s="62">
        <v>20121113</v>
      </c>
      <c r="B1298" s="63" t="s">
        <v>3362</v>
      </c>
    </row>
    <row r="1299" spans="1:2" x14ac:dyDescent="0.25">
      <c r="A1299" s="62">
        <v>20121114</v>
      </c>
      <c r="B1299" s="63" t="s">
        <v>3301</v>
      </c>
    </row>
    <row r="1300" spans="1:2" x14ac:dyDescent="0.25">
      <c r="A1300" s="62">
        <v>20121115</v>
      </c>
      <c r="B1300" s="63" t="s">
        <v>2799</v>
      </c>
    </row>
    <row r="1301" spans="1:2" x14ac:dyDescent="0.25">
      <c r="A1301" s="62">
        <v>20121116</v>
      </c>
      <c r="B1301" s="63" t="s">
        <v>11401</v>
      </c>
    </row>
    <row r="1302" spans="1:2" x14ac:dyDescent="0.25">
      <c r="A1302" s="62">
        <v>20121117</v>
      </c>
      <c r="B1302" s="63" t="s">
        <v>17968</v>
      </c>
    </row>
    <row r="1303" spans="1:2" x14ac:dyDescent="0.25">
      <c r="A1303" s="62">
        <v>20121118</v>
      </c>
      <c r="B1303" s="63" t="s">
        <v>14036</v>
      </c>
    </row>
    <row r="1304" spans="1:2" x14ac:dyDescent="0.25">
      <c r="A1304" s="62">
        <v>20121119</v>
      </c>
      <c r="B1304" s="63" t="s">
        <v>16573</v>
      </c>
    </row>
    <row r="1305" spans="1:2" x14ac:dyDescent="0.25">
      <c r="A1305" s="62">
        <v>20121201</v>
      </c>
      <c r="B1305" s="63" t="s">
        <v>3714</v>
      </c>
    </row>
    <row r="1306" spans="1:2" x14ac:dyDescent="0.25">
      <c r="A1306" s="62">
        <v>20121202</v>
      </c>
      <c r="B1306" s="63" t="s">
        <v>14794</v>
      </c>
    </row>
    <row r="1307" spans="1:2" x14ac:dyDescent="0.25">
      <c r="A1307" s="62">
        <v>20121203</v>
      </c>
      <c r="B1307" s="63" t="s">
        <v>16712</v>
      </c>
    </row>
    <row r="1308" spans="1:2" x14ac:dyDescent="0.25">
      <c r="A1308" s="62">
        <v>20121204</v>
      </c>
      <c r="B1308" s="63" t="s">
        <v>13641</v>
      </c>
    </row>
    <row r="1309" spans="1:2" x14ac:dyDescent="0.25">
      <c r="A1309" s="62">
        <v>20121205</v>
      </c>
      <c r="B1309" s="63" t="s">
        <v>10475</v>
      </c>
    </row>
    <row r="1310" spans="1:2" x14ac:dyDescent="0.25">
      <c r="A1310" s="62">
        <v>20121206</v>
      </c>
      <c r="B1310" s="63" t="s">
        <v>3410</v>
      </c>
    </row>
    <row r="1311" spans="1:2" x14ac:dyDescent="0.25">
      <c r="A1311" s="62">
        <v>20121207</v>
      </c>
      <c r="B1311" s="63" t="s">
        <v>7740</v>
      </c>
    </row>
    <row r="1312" spans="1:2" x14ac:dyDescent="0.25">
      <c r="A1312" s="62">
        <v>20121208</v>
      </c>
      <c r="B1312" s="63" t="s">
        <v>985</v>
      </c>
    </row>
    <row r="1313" spans="1:2" x14ac:dyDescent="0.25">
      <c r="A1313" s="62">
        <v>20121209</v>
      </c>
      <c r="B1313" s="63" t="s">
        <v>6655</v>
      </c>
    </row>
    <row r="1314" spans="1:2" x14ac:dyDescent="0.25">
      <c r="A1314" s="62">
        <v>20121210</v>
      </c>
      <c r="B1314" s="63" t="s">
        <v>8664</v>
      </c>
    </row>
    <row r="1315" spans="1:2" x14ac:dyDescent="0.25">
      <c r="A1315" s="62">
        <v>20121211</v>
      </c>
      <c r="B1315" s="63" t="s">
        <v>13547</v>
      </c>
    </row>
    <row r="1316" spans="1:2" x14ac:dyDescent="0.25">
      <c r="A1316" s="62">
        <v>20121212</v>
      </c>
      <c r="B1316" s="63" t="s">
        <v>14667</v>
      </c>
    </row>
    <row r="1317" spans="1:2" x14ac:dyDescent="0.25">
      <c r="A1317" s="62">
        <v>20121213</v>
      </c>
      <c r="B1317" s="63" t="s">
        <v>1736</v>
      </c>
    </row>
    <row r="1318" spans="1:2" x14ac:dyDescent="0.25">
      <c r="A1318" s="62">
        <v>20121301</v>
      </c>
      <c r="B1318" s="63" t="s">
        <v>7517</v>
      </c>
    </row>
    <row r="1319" spans="1:2" x14ac:dyDescent="0.25">
      <c r="A1319" s="62">
        <v>20121302</v>
      </c>
      <c r="B1319" s="63" t="s">
        <v>16362</v>
      </c>
    </row>
    <row r="1320" spans="1:2" x14ac:dyDescent="0.25">
      <c r="A1320" s="62">
        <v>20121303</v>
      </c>
      <c r="B1320" s="63" t="s">
        <v>18661</v>
      </c>
    </row>
    <row r="1321" spans="1:2" x14ac:dyDescent="0.25">
      <c r="A1321" s="62">
        <v>20121304</v>
      </c>
      <c r="B1321" s="63" t="s">
        <v>14881</v>
      </c>
    </row>
    <row r="1322" spans="1:2" x14ac:dyDescent="0.25">
      <c r="A1322" s="62">
        <v>20121305</v>
      </c>
      <c r="B1322" s="63" t="s">
        <v>8034</v>
      </c>
    </row>
    <row r="1323" spans="1:2" x14ac:dyDescent="0.25">
      <c r="A1323" s="62">
        <v>20121306</v>
      </c>
      <c r="B1323" s="63" t="s">
        <v>11927</v>
      </c>
    </row>
    <row r="1324" spans="1:2" x14ac:dyDescent="0.25">
      <c r="A1324" s="62">
        <v>20121307</v>
      </c>
      <c r="B1324" s="63" t="s">
        <v>8347</v>
      </c>
    </row>
    <row r="1325" spans="1:2" x14ac:dyDescent="0.25">
      <c r="A1325" s="62">
        <v>20121308</v>
      </c>
      <c r="B1325" s="63" t="s">
        <v>1291</v>
      </c>
    </row>
    <row r="1326" spans="1:2" x14ac:dyDescent="0.25">
      <c r="A1326" s="62">
        <v>20121309</v>
      </c>
      <c r="B1326" s="63" t="s">
        <v>6712</v>
      </c>
    </row>
    <row r="1327" spans="1:2" x14ac:dyDescent="0.25">
      <c r="A1327" s="62">
        <v>20121310</v>
      </c>
      <c r="B1327" s="63" t="s">
        <v>17853</v>
      </c>
    </row>
    <row r="1328" spans="1:2" x14ac:dyDescent="0.25">
      <c r="A1328" s="62">
        <v>20121311</v>
      </c>
      <c r="B1328" s="63" t="s">
        <v>18750</v>
      </c>
    </row>
    <row r="1329" spans="1:2" x14ac:dyDescent="0.25">
      <c r="A1329" s="62">
        <v>20121312</v>
      </c>
      <c r="B1329" s="63" t="s">
        <v>6586</v>
      </c>
    </row>
    <row r="1330" spans="1:2" x14ac:dyDescent="0.25">
      <c r="A1330" s="62">
        <v>20121313</v>
      </c>
      <c r="B1330" s="63" t="s">
        <v>7025</v>
      </c>
    </row>
    <row r="1331" spans="1:2" x14ac:dyDescent="0.25">
      <c r="A1331" s="62">
        <v>20121314</v>
      </c>
      <c r="B1331" s="63" t="s">
        <v>11423</v>
      </c>
    </row>
    <row r="1332" spans="1:2" x14ac:dyDescent="0.25">
      <c r="A1332" s="62">
        <v>20121315</v>
      </c>
      <c r="B1332" s="63" t="s">
        <v>14666</v>
      </c>
    </row>
    <row r="1333" spans="1:2" x14ac:dyDescent="0.25">
      <c r="A1333" s="62">
        <v>20121316</v>
      </c>
      <c r="B1333" s="63" t="s">
        <v>10357</v>
      </c>
    </row>
    <row r="1334" spans="1:2" x14ac:dyDescent="0.25">
      <c r="A1334" s="62">
        <v>20121317</v>
      </c>
      <c r="B1334" s="63" t="s">
        <v>139</v>
      </c>
    </row>
    <row r="1335" spans="1:2" x14ac:dyDescent="0.25">
      <c r="A1335" s="62">
        <v>20121318</v>
      </c>
      <c r="B1335" s="63" t="s">
        <v>12585</v>
      </c>
    </row>
    <row r="1336" spans="1:2" x14ac:dyDescent="0.25">
      <c r="A1336" s="62">
        <v>20121319</v>
      </c>
      <c r="B1336" s="63" t="s">
        <v>2960</v>
      </c>
    </row>
    <row r="1337" spans="1:2" x14ac:dyDescent="0.25">
      <c r="A1337" s="62">
        <v>20121320</v>
      </c>
      <c r="B1337" s="63" t="s">
        <v>845</v>
      </c>
    </row>
    <row r="1338" spans="1:2" x14ac:dyDescent="0.25">
      <c r="A1338" s="62">
        <v>20121321</v>
      </c>
      <c r="B1338" s="63" t="s">
        <v>12437</v>
      </c>
    </row>
    <row r="1339" spans="1:2" x14ac:dyDescent="0.25">
      <c r="A1339" s="62">
        <v>20121322</v>
      </c>
      <c r="B1339" s="63" t="s">
        <v>893</v>
      </c>
    </row>
    <row r="1340" spans="1:2" x14ac:dyDescent="0.25">
      <c r="A1340" s="62">
        <v>20121323</v>
      </c>
      <c r="B1340" s="63" t="s">
        <v>2938</v>
      </c>
    </row>
    <row r="1341" spans="1:2" x14ac:dyDescent="0.25">
      <c r="A1341" s="62">
        <v>20121401</v>
      </c>
      <c r="B1341" s="63" t="s">
        <v>9041</v>
      </c>
    </row>
    <row r="1342" spans="1:2" x14ac:dyDescent="0.25">
      <c r="A1342" s="62">
        <v>20121402</v>
      </c>
      <c r="B1342" s="63" t="s">
        <v>17891</v>
      </c>
    </row>
    <row r="1343" spans="1:2" x14ac:dyDescent="0.25">
      <c r="A1343" s="62">
        <v>20121403</v>
      </c>
      <c r="B1343" s="63" t="s">
        <v>5352</v>
      </c>
    </row>
    <row r="1344" spans="1:2" x14ac:dyDescent="0.25">
      <c r="A1344" s="62">
        <v>20121404</v>
      </c>
      <c r="B1344" s="63" t="s">
        <v>7952</v>
      </c>
    </row>
    <row r="1345" spans="1:2" x14ac:dyDescent="0.25">
      <c r="A1345" s="62">
        <v>20121405</v>
      </c>
      <c r="B1345" s="63" t="s">
        <v>5578</v>
      </c>
    </row>
    <row r="1346" spans="1:2" x14ac:dyDescent="0.25">
      <c r="A1346" s="62">
        <v>20121406</v>
      </c>
      <c r="B1346" s="63" t="s">
        <v>13038</v>
      </c>
    </row>
    <row r="1347" spans="1:2" x14ac:dyDescent="0.25">
      <c r="A1347" s="62">
        <v>20121407</v>
      </c>
      <c r="B1347" s="63" t="s">
        <v>18488</v>
      </c>
    </row>
    <row r="1348" spans="1:2" x14ac:dyDescent="0.25">
      <c r="A1348" s="62">
        <v>20121408</v>
      </c>
      <c r="B1348" s="63" t="s">
        <v>12990</v>
      </c>
    </row>
    <row r="1349" spans="1:2" x14ac:dyDescent="0.25">
      <c r="A1349" s="62">
        <v>20121409</v>
      </c>
      <c r="B1349" s="63" t="s">
        <v>13295</v>
      </c>
    </row>
    <row r="1350" spans="1:2" x14ac:dyDescent="0.25">
      <c r="A1350" s="62">
        <v>20121410</v>
      </c>
      <c r="B1350" s="63" t="s">
        <v>2521</v>
      </c>
    </row>
    <row r="1351" spans="1:2" x14ac:dyDescent="0.25">
      <c r="A1351" s="62">
        <v>20121411</v>
      </c>
      <c r="B1351" s="63" t="s">
        <v>16114</v>
      </c>
    </row>
    <row r="1352" spans="1:2" x14ac:dyDescent="0.25">
      <c r="A1352" s="62">
        <v>20121412</v>
      </c>
      <c r="B1352" s="63" t="s">
        <v>11572</v>
      </c>
    </row>
    <row r="1353" spans="1:2" x14ac:dyDescent="0.25">
      <c r="A1353" s="62">
        <v>20121413</v>
      </c>
      <c r="B1353" s="63" t="s">
        <v>9960</v>
      </c>
    </row>
    <row r="1354" spans="1:2" x14ac:dyDescent="0.25">
      <c r="A1354" s="62">
        <v>20121414</v>
      </c>
      <c r="B1354" s="63" t="s">
        <v>10239</v>
      </c>
    </row>
    <row r="1355" spans="1:2" x14ac:dyDescent="0.25">
      <c r="A1355" s="62">
        <v>20121415</v>
      </c>
      <c r="B1355" s="63" t="s">
        <v>116</v>
      </c>
    </row>
    <row r="1356" spans="1:2" x14ac:dyDescent="0.25">
      <c r="A1356" s="62">
        <v>20121416</v>
      </c>
      <c r="B1356" s="63" t="s">
        <v>1252</v>
      </c>
    </row>
    <row r="1357" spans="1:2" x14ac:dyDescent="0.25">
      <c r="A1357" s="62">
        <v>20121417</v>
      </c>
      <c r="B1357" s="63" t="s">
        <v>3566</v>
      </c>
    </row>
    <row r="1358" spans="1:2" x14ac:dyDescent="0.25">
      <c r="A1358" s="62">
        <v>20121418</v>
      </c>
      <c r="B1358" s="63" t="s">
        <v>18539</v>
      </c>
    </row>
    <row r="1359" spans="1:2" x14ac:dyDescent="0.25">
      <c r="A1359" s="62">
        <v>20121419</v>
      </c>
      <c r="B1359" s="63" t="s">
        <v>5809</v>
      </c>
    </row>
    <row r="1360" spans="1:2" x14ac:dyDescent="0.25">
      <c r="A1360" s="62">
        <v>20121420</v>
      </c>
      <c r="B1360" s="63" t="s">
        <v>11192</v>
      </c>
    </row>
    <row r="1361" spans="1:2" x14ac:dyDescent="0.25">
      <c r="A1361" s="62">
        <v>20121421</v>
      </c>
      <c r="B1361" s="63" t="s">
        <v>10054</v>
      </c>
    </row>
    <row r="1362" spans="1:2" x14ac:dyDescent="0.25">
      <c r="A1362" s="62">
        <v>20121422</v>
      </c>
      <c r="B1362" s="63" t="s">
        <v>1259</v>
      </c>
    </row>
    <row r="1363" spans="1:2" x14ac:dyDescent="0.25">
      <c r="A1363" s="62">
        <v>20121423</v>
      </c>
      <c r="B1363" s="63" t="s">
        <v>16839</v>
      </c>
    </row>
    <row r="1364" spans="1:2" x14ac:dyDescent="0.25">
      <c r="A1364" s="62">
        <v>20121424</v>
      </c>
      <c r="B1364" s="63" t="s">
        <v>907</v>
      </c>
    </row>
    <row r="1365" spans="1:2" x14ac:dyDescent="0.25">
      <c r="A1365" s="62">
        <v>20121425</v>
      </c>
      <c r="B1365" s="63" t="s">
        <v>272</v>
      </c>
    </row>
    <row r="1366" spans="1:2" x14ac:dyDescent="0.25">
      <c r="A1366" s="62">
        <v>20121427</v>
      </c>
      <c r="B1366" s="63" t="s">
        <v>2818</v>
      </c>
    </row>
    <row r="1367" spans="1:2" x14ac:dyDescent="0.25">
      <c r="A1367" s="62">
        <v>20121428</v>
      </c>
      <c r="B1367" s="63" t="s">
        <v>8128</v>
      </c>
    </row>
    <row r="1368" spans="1:2" x14ac:dyDescent="0.25">
      <c r="A1368" s="62">
        <v>20121429</v>
      </c>
      <c r="B1368" s="63" t="s">
        <v>1866</v>
      </c>
    </row>
    <row r="1369" spans="1:2" x14ac:dyDescent="0.25">
      <c r="A1369" s="62">
        <v>20121430</v>
      </c>
      <c r="B1369" s="63" t="s">
        <v>11695</v>
      </c>
    </row>
    <row r="1370" spans="1:2" x14ac:dyDescent="0.25">
      <c r="A1370" s="62">
        <v>20121501</v>
      </c>
      <c r="B1370" s="63" t="s">
        <v>16710</v>
      </c>
    </row>
    <row r="1371" spans="1:2" x14ac:dyDescent="0.25">
      <c r="A1371" s="62">
        <v>20121502</v>
      </c>
      <c r="B1371" s="63" t="s">
        <v>3669</v>
      </c>
    </row>
    <row r="1372" spans="1:2" x14ac:dyDescent="0.25">
      <c r="A1372" s="62">
        <v>20121503</v>
      </c>
      <c r="B1372" s="63" t="s">
        <v>17781</v>
      </c>
    </row>
    <row r="1373" spans="1:2" x14ac:dyDescent="0.25">
      <c r="A1373" s="62">
        <v>20121504</v>
      </c>
      <c r="B1373" s="63" t="s">
        <v>1635</v>
      </c>
    </row>
    <row r="1374" spans="1:2" x14ac:dyDescent="0.25">
      <c r="A1374" s="62">
        <v>20121505</v>
      </c>
      <c r="B1374" s="63" t="s">
        <v>17179</v>
      </c>
    </row>
    <row r="1375" spans="1:2" x14ac:dyDescent="0.25">
      <c r="A1375" s="62">
        <v>20121506</v>
      </c>
      <c r="B1375" s="63" t="s">
        <v>10001</v>
      </c>
    </row>
    <row r="1376" spans="1:2" x14ac:dyDescent="0.25">
      <c r="A1376" s="62">
        <v>20121507</v>
      </c>
      <c r="B1376" s="63" t="s">
        <v>14773</v>
      </c>
    </row>
    <row r="1377" spans="1:2" x14ac:dyDescent="0.25">
      <c r="A1377" s="62">
        <v>20121508</v>
      </c>
      <c r="B1377" s="63" t="s">
        <v>16916</v>
      </c>
    </row>
    <row r="1378" spans="1:2" x14ac:dyDescent="0.25">
      <c r="A1378" s="62">
        <v>20121509</v>
      </c>
      <c r="B1378" s="63" t="s">
        <v>13201</v>
      </c>
    </row>
    <row r="1379" spans="1:2" x14ac:dyDescent="0.25">
      <c r="A1379" s="62">
        <v>20121510</v>
      </c>
      <c r="B1379" s="63" t="s">
        <v>6941</v>
      </c>
    </row>
    <row r="1380" spans="1:2" x14ac:dyDescent="0.25">
      <c r="A1380" s="62">
        <v>20121511</v>
      </c>
      <c r="B1380" s="63" t="s">
        <v>8883</v>
      </c>
    </row>
    <row r="1381" spans="1:2" x14ac:dyDescent="0.25">
      <c r="A1381" s="62">
        <v>20121512</v>
      </c>
      <c r="B1381" s="63" t="s">
        <v>16403</v>
      </c>
    </row>
    <row r="1382" spans="1:2" x14ac:dyDescent="0.25">
      <c r="A1382" s="62">
        <v>20121513</v>
      </c>
      <c r="B1382" s="63" t="s">
        <v>10937</v>
      </c>
    </row>
    <row r="1383" spans="1:2" x14ac:dyDescent="0.25">
      <c r="A1383" s="62">
        <v>20121514</v>
      </c>
      <c r="B1383" s="63" t="s">
        <v>839</v>
      </c>
    </row>
    <row r="1384" spans="1:2" x14ac:dyDescent="0.25">
      <c r="A1384" s="62">
        <v>20121515</v>
      </c>
      <c r="B1384" s="63" t="s">
        <v>9721</v>
      </c>
    </row>
    <row r="1385" spans="1:2" x14ac:dyDescent="0.25">
      <c r="A1385" s="62">
        <v>20121516</v>
      </c>
      <c r="B1385" s="63" t="s">
        <v>9882</v>
      </c>
    </row>
    <row r="1386" spans="1:2" x14ac:dyDescent="0.25">
      <c r="A1386" s="62">
        <v>20121601</v>
      </c>
      <c r="B1386" s="63" t="s">
        <v>6499</v>
      </c>
    </row>
    <row r="1387" spans="1:2" x14ac:dyDescent="0.25">
      <c r="A1387" s="62">
        <v>20121602</v>
      </c>
      <c r="B1387" s="63" t="s">
        <v>4910</v>
      </c>
    </row>
    <row r="1388" spans="1:2" x14ac:dyDescent="0.25">
      <c r="A1388" s="62">
        <v>20121603</v>
      </c>
      <c r="B1388" s="63" t="s">
        <v>14701</v>
      </c>
    </row>
    <row r="1389" spans="1:2" x14ac:dyDescent="0.25">
      <c r="A1389" s="62">
        <v>20121604</v>
      </c>
      <c r="B1389" s="63" t="s">
        <v>7683</v>
      </c>
    </row>
    <row r="1390" spans="1:2" x14ac:dyDescent="0.25">
      <c r="A1390" s="62">
        <v>20121605</v>
      </c>
      <c r="B1390" s="63" t="s">
        <v>18815</v>
      </c>
    </row>
    <row r="1391" spans="1:2" x14ac:dyDescent="0.25">
      <c r="A1391" s="62">
        <v>20121606</v>
      </c>
      <c r="B1391" s="63" t="s">
        <v>3220</v>
      </c>
    </row>
    <row r="1392" spans="1:2" x14ac:dyDescent="0.25">
      <c r="A1392" s="62">
        <v>20121607</v>
      </c>
      <c r="B1392" s="63" t="s">
        <v>13271</v>
      </c>
    </row>
    <row r="1393" spans="1:2" x14ac:dyDescent="0.25">
      <c r="A1393" s="62">
        <v>20121701</v>
      </c>
      <c r="B1393" s="63" t="s">
        <v>10859</v>
      </c>
    </row>
    <row r="1394" spans="1:2" x14ac:dyDescent="0.25">
      <c r="A1394" s="62">
        <v>20121702</v>
      </c>
      <c r="B1394" s="63" t="s">
        <v>8619</v>
      </c>
    </row>
    <row r="1395" spans="1:2" x14ac:dyDescent="0.25">
      <c r="A1395" s="62">
        <v>20121703</v>
      </c>
      <c r="B1395" s="63" t="s">
        <v>8109</v>
      </c>
    </row>
    <row r="1396" spans="1:2" x14ac:dyDescent="0.25">
      <c r="A1396" s="62">
        <v>20121704</v>
      </c>
      <c r="B1396" s="63" t="s">
        <v>1198</v>
      </c>
    </row>
    <row r="1397" spans="1:2" x14ac:dyDescent="0.25">
      <c r="A1397" s="62">
        <v>20121705</v>
      </c>
      <c r="B1397" s="63" t="s">
        <v>4568</v>
      </c>
    </row>
    <row r="1398" spans="1:2" x14ac:dyDescent="0.25">
      <c r="A1398" s="62">
        <v>20121706</v>
      </c>
      <c r="B1398" s="63" t="s">
        <v>14014</v>
      </c>
    </row>
    <row r="1399" spans="1:2" x14ac:dyDescent="0.25">
      <c r="A1399" s="62">
        <v>20121707</v>
      </c>
      <c r="B1399" s="63" t="s">
        <v>5155</v>
      </c>
    </row>
    <row r="1400" spans="1:2" x14ac:dyDescent="0.25">
      <c r="A1400" s="62">
        <v>20121708</v>
      </c>
      <c r="B1400" s="63" t="s">
        <v>8436</v>
      </c>
    </row>
    <row r="1401" spans="1:2" x14ac:dyDescent="0.25">
      <c r="A1401" s="62">
        <v>20121801</v>
      </c>
      <c r="B1401" s="63" t="s">
        <v>2219</v>
      </c>
    </row>
    <row r="1402" spans="1:2" x14ac:dyDescent="0.25">
      <c r="A1402" s="62">
        <v>20121802</v>
      </c>
      <c r="B1402" s="63" t="s">
        <v>8571</v>
      </c>
    </row>
    <row r="1403" spans="1:2" x14ac:dyDescent="0.25">
      <c r="A1403" s="62">
        <v>20121803</v>
      </c>
      <c r="B1403" s="63" t="s">
        <v>14195</v>
      </c>
    </row>
    <row r="1404" spans="1:2" x14ac:dyDescent="0.25">
      <c r="A1404" s="62">
        <v>20121804</v>
      </c>
      <c r="B1404" s="63" t="s">
        <v>391</v>
      </c>
    </row>
    <row r="1405" spans="1:2" x14ac:dyDescent="0.25">
      <c r="A1405" s="62">
        <v>20121805</v>
      </c>
      <c r="B1405" s="63" t="s">
        <v>11805</v>
      </c>
    </row>
    <row r="1406" spans="1:2" x14ac:dyDescent="0.25">
      <c r="A1406" s="62">
        <v>20121901</v>
      </c>
      <c r="B1406" s="63" t="s">
        <v>18686</v>
      </c>
    </row>
    <row r="1407" spans="1:2" x14ac:dyDescent="0.25">
      <c r="A1407" s="62">
        <v>20121902</v>
      </c>
      <c r="B1407" s="63" t="s">
        <v>6005</v>
      </c>
    </row>
    <row r="1408" spans="1:2" x14ac:dyDescent="0.25">
      <c r="A1408" s="62">
        <v>20121903</v>
      </c>
      <c r="B1408" s="63" t="s">
        <v>9048</v>
      </c>
    </row>
    <row r="1409" spans="1:2" x14ac:dyDescent="0.25">
      <c r="A1409" s="62">
        <v>20121904</v>
      </c>
      <c r="B1409" s="63" t="s">
        <v>1920</v>
      </c>
    </row>
    <row r="1410" spans="1:2" x14ac:dyDescent="0.25">
      <c r="A1410" s="62">
        <v>20121905</v>
      </c>
      <c r="B1410" s="63" t="s">
        <v>7947</v>
      </c>
    </row>
    <row r="1411" spans="1:2" x14ac:dyDescent="0.25">
      <c r="A1411" s="62">
        <v>20121906</v>
      </c>
      <c r="B1411" s="63" t="s">
        <v>15946</v>
      </c>
    </row>
    <row r="1412" spans="1:2" x14ac:dyDescent="0.25">
      <c r="A1412" s="62">
        <v>20121907</v>
      </c>
      <c r="B1412" s="63" t="s">
        <v>18700</v>
      </c>
    </row>
    <row r="1413" spans="1:2" x14ac:dyDescent="0.25">
      <c r="A1413" s="62">
        <v>20121908</v>
      </c>
      <c r="B1413" s="63" t="s">
        <v>12382</v>
      </c>
    </row>
    <row r="1414" spans="1:2" x14ac:dyDescent="0.25">
      <c r="A1414" s="62">
        <v>20121909</v>
      </c>
      <c r="B1414" s="63" t="s">
        <v>13811</v>
      </c>
    </row>
    <row r="1415" spans="1:2" x14ac:dyDescent="0.25">
      <c r="A1415" s="62">
        <v>20121910</v>
      </c>
      <c r="B1415" s="63" t="s">
        <v>12308</v>
      </c>
    </row>
    <row r="1416" spans="1:2" x14ac:dyDescent="0.25">
      <c r="A1416" s="62">
        <v>20121911</v>
      </c>
      <c r="B1416" s="63" t="s">
        <v>1525</v>
      </c>
    </row>
    <row r="1417" spans="1:2" x14ac:dyDescent="0.25">
      <c r="A1417" s="62">
        <v>20121912</v>
      </c>
      <c r="B1417" s="63" t="s">
        <v>14581</v>
      </c>
    </row>
    <row r="1418" spans="1:2" x14ac:dyDescent="0.25">
      <c r="A1418" s="62">
        <v>20121913</v>
      </c>
      <c r="B1418" s="63" t="s">
        <v>15424</v>
      </c>
    </row>
    <row r="1419" spans="1:2" x14ac:dyDescent="0.25">
      <c r="A1419" s="62">
        <v>20121914</v>
      </c>
      <c r="B1419" s="63" t="s">
        <v>15313</v>
      </c>
    </row>
    <row r="1420" spans="1:2" x14ac:dyDescent="0.25">
      <c r="A1420" s="62">
        <v>20122001</v>
      </c>
      <c r="B1420" s="63" t="s">
        <v>789</v>
      </c>
    </row>
    <row r="1421" spans="1:2" x14ac:dyDescent="0.25">
      <c r="A1421" s="62">
        <v>20122002</v>
      </c>
      <c r="B1421" s="63" t="s">
        <v>16695</v>
      </c>
    </row>
    <row r="1422" spans="1:2" x14ac:dyDescent="0.25">
      <c r="A1422" s="62">
        <v>20122003</v>
      </c>
      <c r="B1422" s="63" t="s">
        <v>18133</v>
      </c>
    </row>
    <row r="1423" spans="1:2" x14ac:dyDescent="0.25">
      <c r="A1423" s="62">
        <v>20122004</v>
      </c>
      <c r="B1423" s="63" t="s">
        <v>12459</v>
      </c>
    </row>
    <row r="1424" spans="1:2" x14ac:dyDescent="0.25">
      <c r="A1424" s="62">
        <v>20122005</v>
      </c>
      <c r="B1424" s="63" t="s">
        <v>3241</v>
      </c>
    </row>
    <row r="1425" spans="1:2" x14ac:dyDescent="0.25">
      <c r="A1425" s="62">
        <v>20122006</v>
      </c>
      <c r="B1425" s="63" t="s">
        <v>1876</v>
      </c>
    </row>
    <row r="1426" spans="1:2" x14ac:dyDescent="0.25">
      <c r="A1426" s="62">
        <v>20122101</v>
      </c>
      <c r="B1426" s="63" t="s">
        <v>8522</v>
      </c>
    </row>
    <row r="1427" spans="1:2" x14ac:dyDescent="0.25">
      <c r="A1427" s="62">
        <v>20122102</v>
      </c>
      <c r="B1427" s="63" t="s">
        <v>10241</v>
      </c>
    </row>
    <row r="1428" spans="1:2" x14ac:dyDescent="0.25">
      <c r="A1428" s="62">
        <v>20122103</v>
      </c>
      <c r="B1428" s="63" t="s">
        <v>9872</v>
      </c>
    </row>
    <row r="1429" spans="1:2" x14ac:dyDescent="0.25">
      <c r="A1429" s="62">
        <v>20122104</v>
      </c>
      <c r="B1429" s="63" t="s">
        <v>996</v>
      </c>
    </row>
    <row r="1430" spans="1:2" x14ac:dyDescent="0.25">
      <c r="A1430" s="62">
        <v>20122105</v>
      </c>
      <c r="B1430" s="63" t="s">
        <v>8030</v>
      </c>
    </row>
    <row r="1431" spans="1:2" x14ac:dyDescent="0.25">
      <c r="A1431" s="62">
        <v>20122106</v>
      </c>
      <c r="B1431" s="63" t="s">
        <v>14012</v>
      </c>
    </row>
    <row r="1432" spans="1:2" x14ac:dyDescent="0.25">
      <c r="A1432" s="62">
        <v>20122107</v>
      </c>
      <c r="B1432" s="63" t="s">
        <v>640</v>
      </c>
    </row>
    <row r="1433" spans="1:2" x14ac:dyDescent="0.25">
      <c r="A1433" s="62">
        <v>20122108</v>
      </c>
      <c r="B1433" s="63" t="s">
        <v>10078</v>
      </c>
    </row>
    <row r="1434" spans="1:2" x14ac:dyDescent="0.25">
      <c r="A1434" s="62">
        <v>20122109</v>
      </c>
      <c r="B1434" s="63" t="s">
        <v>10662</v>
      </c>
    </row>
    <row r="1435" spans="1:2" x14ac:dyDescent="0.25">
      <c r="A1435" s="62">
        <v>20122110</v>
      </c>
      <c r="B1435" s="63" t="s">
        <v>8566</v>
      </c>
    </row>
    <row r="1436" spans="1:2" x14ac:dyDescent="0.25">
      <c r="A1436" s="62">
        <v>20122111</v>
      </c>
      <c r="B1436" s="63" t="s">
        <v>1249</v>
      </c>
    </row>
    <row r="1437" spans="1:2" x14ac:dyDescent="0.25">
      <c r="A1437" s="62">
        <v>20122112</v>
      </c>
      <c r="B1437" s="63" t="s">
        <v>15544</v>
      </c>
    </row>
    <row r="1438" spans="1:2" x14ac:dyDescent="0.25">
      <c r="A1438" s="62">
        <v>20122113</v>
      </c>
      <c r="B1438" s="63" t="s">
        <v>7789</v>
      </c>
    </row>
    <row r="1439" spans="1:2" x14ac:dyDescent="0.25">
      <c r="A1439" s="62">
        <v>20122114</v>
      </c>
      <c r="B1439" s="63" t="s">
        <v>8066</v>
      </c>
    </row>
    <row r="1440" spans="1:2" x14ac:dyDescent="0.25">
      <c r="A1440" s="62">
        <v>20122115</v>
      </c>
      <c r="B1440" s="63" t="s">
        <v>17741</v>
      </c>
    </row>
    <row r="1441" spans="1:2" x14ac:dyDescent="0.25">
      <c r="A1441" s="62">
        <v>20122201</v>
      </c>
      <c r="B1441" s="63" t="s">
        <v>2198</v>
      </c>
    </row>
    <row r="1442" spans="1:2" x14ac:dyDescent="0.25">
      <c r="A1442" s="62">
        <v>20122202</v>
      </c>
      <c r="B1442" s="63" t="s">
        <v>6013</v>
      </c>
    </row>
    <row r="1443" spans="1:2" x14ac:dyDescent="0.25">
      <c r="A1443" s="62">
        <v>20122203</v>
      </c>
      <c r="B1443" s="63" t="s">
        <v>16940</v>
      </c>
    </row>
    <row r="1444" spans="1:2" x14ac:dyDescent="0.25">
      <c r="A1444" s="62">
        <v>20122204</v>
      </c>
      <c r="B1444" s="63" t="s">
        <v>17325</v>
      </c>
    </row>
    <row r="1445" spans="1:2" x14ac:dyDescent="0.25">
      <c r="A1445" s="62">
        <v>20122205</v>
      </c>
      <c r="B1445" s="63" t="s">
        <v>577</v>
      </c>
    </row>
    <row r="1446" spans="1:2" x14ac:dyDescent="0.25">
      <c r="A1446" s="62">
        <v>20122206</v>
      </c>
      <c r="B1446" s="63" t="s">
        <v>9781</v>
      </c>
    </row>
    <row r="1447" spans="1:2" x14ac:dyDescent="0.25">
      <c r="A1447" s="62">
        <v>20122207</v>
      </c>
      <c r="B1447" s="63" t="s">
        <v>1988</v>
      </c>
    </row>
    <row r="1448" spans="1:2" x14ac:dyDescent="0.25">
      <c r="A1448" s="62">
        <v>20122208</v>
      </c>
      <c r="B1448" s="63" t="s">
        <v>12732</v>
      </c>
    </row>
    <row r="1449" spans="1:2" x14ac:dyDescent="0.25">
      <c r="A1449" s="62">
        <v>20122209</v>
      </c>
      <c r="B1449" s="63" t="s">
        <v>3731</v>
      </c>
    </row>
    <row r="1450" spans="1:2" x14ac:dyDescent="0.25">
      <c r="A1450" s="62">
        <v>20122210</v>
      </c>
      <c r="B1450" s="63" t="s">
        <v>13779</v>
      </c>
    </row>
    <row r="1451" spans="1:2" x14ac:dyDescent="0.25">
      <c r="A1451" s="62">
        <v>20122211</v>
      </c>
      <c r="B1451" s="63" t="s">
        <v>6246</v>
      </c>
    </row>
    <row r="1452" spans="1:2" x14ac:dyDescent="0.25">
      <c r="A1452" s="62">
        <v>20122212</v>
      </c>
      <c r="B1452" s="63" t="s">
        <v>8649</v>
      </c>
    </row>
    <row r="1453" spans="1:2" x14ac:dyDescent="0.25">
      <c r="A1453" s="62">
        <v>20122213</v>
      </c>
      <c r="B1453" s="63" t="s">
        <v>1035</v>
      </c>
    </row>
    <row r="1454" spans="1:2" x14ac:dyDescent="0.25">
      <c r="A1454" s="62">
        <v>20122214</v>
      </c>
      <c r="B1454" s="63" t="s">
        <v>13975</v>
      </c>
    </row>
    <row r="1455" spans="1:2" x14ac:dyDescent="0.25">
      <c r="A1455" s="62">
        <v>20122215</v>
      </c>
      <c r="B1455" s="63" t="s">
        <v>2228</v>
      </c>
    </row>
    <row r="1456" spans="1:2" x14ac:dyDescent="0.25">
      <c r="A1456" s="62">
        <v>20122216</v>
      </c>
      <c r="B1456" s="63" t="s">
        <v>8784</v>
      </c>
    </row>
    <row r="1457" spans="1:2" x14ac:dyDescent="0.25">
      <c r="A1457" s="62">
        <v>20122301</v>
      </c>
      <c r="B1457" s="63" t="s">
        <v>10944</v>
      </c>
    </row>
    <row r="1458" spans="1:2" x14ac:dyDescent="0.25">
      <c r="A1458" s="62">
        <v>20122302</v>
      </c>
      <c r="B1458" s="63" t="s">
        <v>18597</v>
      </c>
    </row>
    <row r="1459" spans="1:2" x14ac:dyDescent="0.25">
      <c r="A1459" s="62">
        <v>20122303</v>
      </c>
      <c r="B1459" s="63" t="s">
        <v>13707</v>
      </c>
    </row>
    <row r="1460" spans="1:2" x14ac:dyDescent="0.25">
      <c r="A1460" s="62">
        <v>20122304</v>
      </c>
      <c r="B1460" s="63" t="s">
        <v>4689</v>
      </c>
    </row>
    <row r="1461" spans="1:2" x14ac:dyDescent="0.25">
      <c r="A1461" s="62">
        <v>20122305</v>
      </c>
      <c r="B1461" s="63" t="s">
        <v>17331</v>
      </c>
    </row>
    <row r="1462" spans="1:2" x14ac:dyDescent="0.25">
      <c r="A1462" s="62">
        <v>20122306</v>
      </c>
      <c r="B1462" s="63" t="s">
        <v>4235</v>
      </c>
    </row>
    <row r="1463" spans="1:2" x14ac:dyDescent="0.25">
      <c r="A1463" s="62">
        <v>20122307</v>
      </c>
      <c r="B1463" s="63" t="s">
        <v>4992</v>
      </c>
    </row>
    <row r="1464" spans="1:2" x14ac:dyDescent="0.25">
      <c r="A1464" s="62">
        <v>20122308</v>
      </c>
      <c r="B1464" s="63" t="s">
        <v>7785</v>
      </c>
    </row>
    <row r="1465" spans="1:2" x14ac:dyDescent="0.25">
      <c r="A1465" s="62">
        <v>20122309</v>
      </c>
      <c r="B1465" s="63" t="s">
        <v>3195</v>
      </c>
    </row>
    <row r="1466" spans="1:2" x14ac:dyDescent="0.25">
      <c r="A1466" s="62">
        <v>20122310</v>
      </c>
      <c r="B1466" s="63" t="s">
        <v>15609</v>
      </c>
    </row>
    <row r="1467" spans="1:2" x14ac:dyDescent="0.25">
      <c r="A1467" s="62">
        <v>20122311</v>
      </c>
      <c r="B1467" s="63" t="s">
        <v>5444</v>
      </c>
    </row>
    <row r="1468" spans="1:2" x14ac:dyDescent="0.25">
      <c r="A1468" s="62">
        <v>20122312</v>
      </c>
      <c r="B1468" s="63" t="s">
        <v>1944</v>
      </c>
    </row>
    <row r="1469" spans="1:2" x14ac:dyDescent="0.25">
      <c r="A1469" s="62">
        <v>20122313</v>
      </c>
      <c r="B1469" s="63" t="s">
        <v>4968</v>
      </c>
    </row>
    <row r="1470" spans="1:2" x14ac:dyDescent="0.25">
      <c r="A1470" s="62">
        <v>20122314</v>
      </c>
      <c r="B1470" s="63" t="s">
        <v>14766</v>
      </c>
    </row>
    <row r="1471" spans="1:2" x14ac:dyDescent="0.25">
      <c r="A1471" s="62">
        <v>20122315</v>
      </c>
      <c r="B1471" s="63" t="s">
        <v>9826</v>
      </c>
    </row>
    <row r="1472" spans="1:2" x14ac:dyDescent="0.25">
      <c r="A1472" s="62">
        <v>20122316</v>
      </c>
      <c r="B1472" s="63" t="s">
        <v>5683</v>
      </c>
    </row>
    <row r="1473" spans="1:2" x14ac:dyDescent="0.25">
      <c r="A1473" s="62">
        <v>20122317</v>
      </c>
      <c r="B1473" s="63" t="s">
        <v>806</v>
      </c>
    </row>
    <row r="1474" spans="1:2" x14ac:dyDescent="0.25">
      <c r="A1474" s="62">
        <v>20122318</v>
      </c>
      <c r="B1474" s="63" t="s">
        <v>16004</v>
      </c>
    </row>
    <row r="1475" spans="1:2" x14ac:dyDescent="0.25">
      <c r="A1475" s="62">
        <v>20122319</v>
      </c>
      <c r="B1475" s="63" t="s">
        <v>16113</v>
      </c>
    </row>
    <row r="1476" spans="1:2" x14ac:dyDescent="0.25">
      <c r="A1476" s="62">
        <v>20122320</v>
      </c>
      <c r="B1476" s="63" t="s">
        <v>18391</v>
      </c>
    </row>
    <row r="1477" spans="1:2" x14ac:dyDescent="0.25">
      <c r="A1477" s="62">
        <v>20122321</v>
      </c>
      <c r="B1477" s="63" t="s">
        <v>3041</v>
      </c>
    </row>
    <row r="1478" spans="1:2" x14ac:dyDescent="0.25">
      <c r="A1478" s="62">
        <v>20122322</v>
      </c>
      <c r="B1478" s="63" t="s">
        <v>3388</v>
      </c>
    </row>
    <row r="1479" spans="1:2" x14ac:dyDescent="0.25">
      <c r="A1479" s="62">
        <v>20122323</v>
      </c>
      <c r="B1479" s="63" t="s">
        <v>10344</v>
      </c>
    </row>
    <row r="1480" spans="1:2" x14ac:dyDescent="0.25">
      <c r="A1480" s="62">
        <v>20122324</v>
      </c>
      <c r="B1480" s="63" t="s">
        <v>15543</v>
      </c>
    </row>
    <row r="1481" spans="1:2" x14ac:dyDescent="0.25">
      <c r="A1481" s="62">
        <v>20122325</v>
      </c>
      <c r="B1481" s="63" t="s">
        <v>14349</v>
      </c>
    </row>
    <row r="1482" spans="1:2" x14ac:dyDescent="0.25">
      <c r="A1482" s="62">
        <v>20122326</v>
      </c>
      <c r="B1482" s="63" t="s">
        <v>17886</v>
      </c>
    </row>
    <row r="1483" spans="1:2" x14ac:dyDescent="0.25">
      <c r="A1483" s="62">
        <v>20122327</v>
      </c>
      <c r="B1483" s="63" t="s">
        <v>18021</v>
      </c>
    </row>
    <row r="1484" spans="1:2" x14ac:dyDescent="0.25">
      <c r="A1484" s="62">
        <v>20122328</v>
      </c>
      <c r="B1484" s="63" t="s">
        <v>8810</v>
      </c>
    </row>
    <row r="1485" spans="1:2" x14ac:dyDescent="0.25">
      <c r="A1485" s="62">
        <v>20122329</v>
      </c>
      <c r="B1485" s="63" t="s">
        <v>14117</v>
      </c>
    </row>
    <row r="1486" spans="1:2" x14ac:dyDescent="0.25">
      <c r="A1486" s="62">
        <v>20122330</v>
      </c>
      <c r="B1486" s="63" t="s">
        <v>17459</v>
      </c>
    </row>
    <row r="1487" spans="1:2" x14ac:dyDescent="0.25">
      <c r="A1487" s="62">
        <v>20122331</v>
      </c>
      <c r="B1487" s="63" t="s">
        <v>15355</v>
      </c>
    </row>
    <row r="1488" spans="1:2" x14ac:dyDescent="0.25">
      <c r="A1488" s="62">
        <v>20122332</v>
      </c>
      <c r="B1488" s="63" t="s">
        <v>11240</v>
      </c>
    </row>
    <row r="1489" spans="1:2" x14ac:dyDescent="0.25">
      <c r="A1489" s="62">
        <v>20122333</v>
      </c>
      <c r="B1489" s="63" t="s">
        <v>16702</v>
      </c>
    </row>
    <row r="1490" spans="1:2" x14ac:dyDescent="0.25">
      <c r="A1490" s="62">
        <v>20122334</v>
      </c>
      <c r="B1490" s="63" t="s">
        <v>2386</v>
      </c>
    </row>
    <row r="1491" spans="1:2" x14ac:dyDescent="0.25">
      <c r="A1491" s="62">
        <v>20122335</v>
      </c>
      <c r="B1491" s="63" t="s">
        <v>5135</v>
      </c>
    </row>
    <row r="1492" spans="1:2" x14ac:dyDescent="0.25">
      <c r="A1492" s="62">
        <v>20122336</v>
      </c>
      <c r="B1492" s="63" t="s">
        <v>7089</v>
      </c>
    </row>
    <row r="1493" spans="1:2" x14ac:dyDescent="0.25">
      <c r="A1493" s="62">
        <v>20122338</v>
      </c>
      <c r="B1493" s="63" t="s">
        <v>2462</v>
      </c>
    </row>
    <row r="1494" spans="1:2" x14ac:dyDescent="0.25">
      <c r="A1494" s="62">
        <v>20122339</v>
      </c>
      <c r="B1494" s="63" t="s">
        <v>7016</v>
      </c>
    </row>
    <row r="1495" spans="1:2" x14ac:dyDescent="0.25">
      <c r="A1495" s="62">
        <v>20122340</v>
      </c>
      <c r="B1495" s="63" t="s">
        <v>16222</v>
      </c>
    </row>
    <row r="1496" spans="1:2" x14ac:dyDescent="0.25">
      <c r="A1496" s="62">
        <v>20122341</v>
      </c>
      <c r="B1496" s="63" t="s">
        <v>17586</v>
      </c>
    </row>
    <row r="1497" spans="1:2" x14ac:dyDescent="0.25">
      <c r="A1497" s="62">
        <v>20122342</v>
      </c>
      <c r="B1497" s="63" t="s">
        <v>9152</v>
      </c>
    </row>
    <row r="1498" spans="1:2" x14ac:dyDescent="0.25">
      <c r="A1498" s="62">
        <v>20122343</v>
      </c>
      <c r="B1498" s="63" t="s">
        <v>12429</v>
      </c>
    </row>
    <row r="1499" spans="1:2" x14ac:dyDescent="0.25">
      <c r="A1499" s="62">
        <v>20122344</v>
      </c>
      <c r="B1499" s="63" t="s">
        <v>5686</v>
      </c>
    </row>
    <row r="1500" spans="1:2" x14ac:dyDescent="0.25">
      <c r="A1500" s="62">
        <v>20122345</v>
      </c>
      <c r="B1500" s="63" t="s">
        <v>15794</v>
      </c>
    </row>
    <row r="1501" spans="1:2" x14ac:dyDescent="0.25">
      <c r="A1501" s="62">
        <v>20122346</v>
      </c>
      <c r="B1501" s="63" t="s">
        <v>12031</v>
      </c>
    </row>
    <row r="1502" spans="1:2" x14ac:dyDescent="0.25">
      <c r="A1502" s="62">
        <v>20122347</v>
      </c>
      <c r="B1502" s="63" t="s">
        <v>4796</v>
      </c>
    </row>
    <row r="1503" spans="1:2" x14ac:dyDescent="0.25">
      <c r="A1503" s="62">
        <v>20122348</v>
      </c>
      <c r="B1503" s="63" t="s">
        <v>1783</v>
      </c>
    </row>
    <row r="1504" spans="1:2" x14ac:dyDescent="0.25">
      <c r="A1504" s="62">
        <v>20122349</v>
      </c>
      <c r="B1504" s="63" t="s">
        <v>7351</v>
      </c>
    </row>
    <row r="1505" spans="1:2" x14ac:dyDescent="0.25">
      <c r="A1505" s="62">
        <v>20122350</v>
      </c>
      <c r="B1505" s="63" t="s">
        <v>4382</v>
      </c>
    </row>
    <row r="1506" spans="1:2" x14ac:dyDescent="0.25">
      <c r="A1506" s="62">
        <v>20122351</v>
      </c>
      <c r="B1506" s="63" t="s">
        <v>17579</v>
      </c>
    </row>
    <row r="1507" spans="1:2" x14ac:dyDescent="0.25">
      <c r="A1507" s="62">
        <v>20122352</v>
      </c>
      <c r="B1507" s="63" t="s">
        <v>7888</v>
      </c>
    </row>
    <row r="1508" spans="1:2" x14ac:dyDescent="0.25">
      <c r="A1508" s="62">
        <v>20122353</v>
      </c>
      <c r="B1508" s="63" t="s">
        <v>4461</v>
      </c>
    </row>
    <row r="1509" spans="1:2" x14ac:dyDescent="0.25">
      <c r="A1509" s="62">
        <v>20122354</v>
      </c>
      <c r="B1509" s="63" t="s">
        <v>10686</v>
      </c>
    </row>
    <row r="1510" spans="1:2" x14ac:dyDescent="0.25">
      <c r="A1510" s="62">
        <v>20122356</v>
      </c>
      <c r="B1510" s="63" t="s">
        <v>9901</v>
      </c>
    </row>
    <row r="1511" spans="1:2" x14ac:dyDescent="0.25">
      <c r="A1511" s="62">
        <v>20122357</v>
      </c>
      <c r="B1511" s="63" t="s">
        <v>6137</v>
      </c>
    </row>
    <row r="1512" spans="1:2" x14ac:dyDescent="0.25">
      <c r="A1512" s="62">
        <v>20122401</v>
      </c>
      <c r="B1512" s="63" t="s">
        <v>14020</v>
      </c>
    </row>
    <row r="1513" spans="1:2" x14ac:dyDescent="0.25">
      <c r="A1513" s="62">
        <v>20122402</v>
      </c>
      <c r="B1513" s="63" t="s">
        <v>1310</v>
      </c>
    </row>
    <row r="1514" spans="1:2" x14ac:dyDescent="0.25">
      <c r="A1514" s="62">
        <v>20122403</v>
      </c>
      <c r="B1514" s="63" t="s">
        <v>18689</v>
      </c>
    </row>
    <row r="1515" spans="1:2" x14ac:dyDescent="0.25">
      <c r="A1515" s="62">
        <v>20122404</v>
      </c>
      <c r="B1515" s="63" t="s">
        <v>12569</v>
      </c>
    </row>
    <row r="1516" spans="1:2" x14ac:dyDescent="0.25">
      <c r="A1516" s="62">
        <v>20122405</v>
      </c>
      <c r="B1516" s="63" t="s">
        <v>574</v>
      </c>
    </row>
    <row r="1517" spans="1:2" x14ac:dyDescent="0.25">
      <c r="A1517" s="62">
        <v>20122406</v>
      </c>
      <c r="B1517" s="63" t="s">
        <v>8931</v>
      </c>
    </row>
    <row r="1518" spans="1:2" x14ac:dyDescent="0.25">
      <c r="A1518" s="62">
        <v>20122407</v>
      </c>
      <c r="B1518" s="63" t="s">
        <v>11024</v>
      </c>
    </row>
    <row r="1519" spans="1:2" x14ac:dyDescent="0.25">
      <c r="A1519" s="62">
        <v>20122408</v>
      </c>
      <c r="B1519" s="63" t="s">
        <v>15423</v>
      </c>
    </row>
    <row r="1520" spans="1:2" x14ac:dyDescent="0.25">
      <c r="A1520" s="62">
        <v>20122409</v>
      </c>
      <c r="B1520" s="63" t="s">
        <v>5587</v>
      </c>
    </row>
    <row r="1521" spans="1:2" x14ac:dyDescent="0.25">
      <c r="A1521" s="62">
        <v>20122410</v>
      </c>
      <c r="B1521" s="63" t="s">
        <v>6694</v>
      </c>
    </row>
    <row r="1522" spans="1:2" x14ac:dyDescent="0.25">
      <c r="A1522" s="62">
        <v>20122501</v>
      </c>
      <c r="B1522" s="63" t="s">
        <v>7542</v>
      </c>
    </row>
    <row r="1523" spans="1:2" x14ac:dyDescent="0.25">
      <c r="A1523" s="62">
        <v>20122502</v>
      </c>
      <c r="B1523" s="63" t="s">
        <v>6230</v>
      </c>
    </row>
    <row r="1524" spans="1:2" x14ac:dyDescent="0.25">
      <c r="A1524" s="62">
        <v>20122503</v>
      </c>
      <c r="B1524" s="63" t="s">
        <v>3976</v>
      </c>
    </row>
    <row r="1525" spans="1:2" x14ac:dyDescent="0.25">
      <c r="A1525" s="62">
        <v>20122504</v>
      </c>
      <c r="B1525" s="63" t="s">
        <v>7288</v>
      </c>
    </row>
    <row r="1526" spans="1:2" x14ac:dyDescent="0.25">
      <c r="A1526" s="62">
        <v>20122505</v>
      </c>
      <c r="B1526" s="63" t="s">
        <v>10597</v>
      </c>
    </row>
    <row r="1527" spans="1:2" x14ac:dyDescent="0.25">
      <c r="A1527" s="62">
        <v>20122506</v>
      </c>
      <c r="B1527" s="63" t="s">
        <v>4130</v>
      </c>
    </row>
    <row r="1528" spans="1:2" x14ac:dyDescent="0.25">
      <c r="A1528" s="62">
        <v>20122507</v>
      </c>
      <c r="B1528" s="63" t="s">
        <v>14370</v>
      </c>
    </row>
    <row r="1529" spans="1:2" x14ac:dyDescent="0.25">
      <c r="A1529" s="62">
        <v>20122508</v>
      </c>
      <c r="B1529" s="63" t="s">
        <v>6291</v>
      </c>
    </row>
    <row r="1530" spans="1:2" x14ac:dyDescent="0.25">
      <c r="A1530" s="62">
        <v>20122509</v>
      </c>
      <c r="B1530" s="63" t="s">
        <v>7018</v>
      </c>
    </row>
    <row r="1531" spans="1:2" x14ac:dyDescent="0.25">
      <c r="A1531" s="62">
        <v>20122510</v>
      </c>
      <c r="B1531" s="63" t="s">
        <v>14966</v>
      </c>
    </row>
    <row r="1532" spans="1:2" x14ac:dyDescent="0.25">
      <c r="A1532" s="62">
        <v>20122511</v>
      </c>
      <c r="B1532" s="63" t="s">
        <v>3405</v>
      </c>
    </row>
    <row r="1533" spans="1:2" x14ac:dyDescent="0.25">
      <c r="A1533" s="62">
        <v>20122512</v>
      </c>
      <c r="B1533" s="63" t="s">
        <v>6391</v>
      </c>
    </row>
    <row r="1534" spans="1:2" x14ac:dyDescent="0.25">
      <c r="A1534" s="62">
        <v>20122513</v>
      </c>
      <c r="B1534" s="63" t="s">
        <v>4772</v>
      </c>
    </row>
    <row r="1535" spans="1:2" x14ac:dyDescent="0.25">
      <c r="A1535" s="62">
        <v>20122514</v>
      </c>
      <c r="B1535" s="63" t="s">
        <v>9517</v>
      </c>
    </row>
    <row r="1536" spans="1:2" x14ac:dyDescent="0.25">
      <c r="A1536" s="62">
        <v>20122515</v>
      </c>
      <c r="B1536" s="63" t="s">
        <v>9720</v>
      </c>
    </row>
    <row r="1537" spans="1:2" x14ac:dyDescent="0.25">
      <c r="A1537" s="62">
        <v>20122601</v>
      </c>
      <c r="B1537" s="63" t="s">
        <v>1334</v>
      </c>
    </row>
    <row r="1538" spans="1:2" x14ac:dyDescent="0.25">
      <c r="A1538" s="62">
        <v>20122602</v>
      </c>
      <c r="B1538" s="63" t="s">
        <v>18803</v>
      </c>
    </row>
    <row r="1539" spans="1:2" x14ac:dyDescent="0.25">
      <c r="A1539" s="62">
        <v>20122603</v>
      </c>
      <c r="B1539" s="63" t="s">
        <v>6419</v>
      </c>
    </row>
    <row r="1540" spans="1:2" x14ac:dyDescent="0.25">
      <c r="A1540" s="62">
        <v>20122604</v>
      </c>
      <c r="B1540" s="63" t="s">
        <v>1697</v>
      </c>
    </row>
    <row r="1541" spans="1:2" x14ac:dyDescent="0.25">
      <c r="A1541" s="62">
        <v>20122605</v>
      </c>
      <c r="B1541" s="63" t="s">
        <v>14947</v>
      </c>
    </row>
    <row r="1542" spans="1:2" x14ac:dyDescent="0.25">
      <c r="A1542" s="62">
        <v>20122606</v>
      </c>
      <c r="B1542" s="63" t="s">
        <v>18557</v>
      </c>
    </row>
    <row r="1543" spans="1:2" x14ac:dyDescent="0.25">
      <c r="A1543" s="62">
        <v>20122607</v>
      </c>
      <c r="B1543" s="63" t="s">
        <v>546</v>
      </c>
    </row>
    <row r="1544" spans="1:2" x14ac:dyDescent="0.25">
      <c r="A1544" s="62">
        <v>20122608</v>
      </c>
      <c r="B1544" s="63" t="s">
        <v>5353</v>
      </c>
    </row>
    <row r="1545" spans="1:2" x14ac:dyDescent="0.25">
      <c r="A1545" s="62">
        <v>20122609</v>
      </c>
      <c r="B1545" s="63" t="s">
        <v>2066</v>
      </c>
    </row>
    <row r="1546" spans="1:2" x14ac:dyDescent="0.25">
      <c r="A1546" s="62">
        <v>20122610</v>
      </c>
      <c r="B1546" s="63" t="s">
        <v>10288</v>
      </c>
    </row>
    <row r="1547" spans="1:2" x14ac:dyDescent="0.25">
      <c r="A1547" s="62">
        <v>20122611</v>
      </c>
      <c r="B1547" s="63" t="s">
        <v>8457</v>
      </c>
    </row>
    <row r="1548" spans="1:2" x14ac:dyDescent="0.25">
      <c r="A1548" s="62">
        <v>20122612</v>
      </c>
      <c r="B1548" s="63" t="s">
        <v>1734</v>
      </c>
    </row>
    <row r="1549" spans="1:2" x14ac:dyDescent="0.25">
      <c r="A1549" s="62">
        <v>20122613</v>
      </c>
      <c r="B1549" s="63" t="s">
        <v>3958</v>
      </c>
    </row>
    <row r="1550" spans="1:2" x14ac:dyDescent="0.25">
      <c r="A1550" s="62">
        <v>20122614</v>
      </c>
      <c r="B1550" s="63" t="s">
        <v>8748</v>
      </c>
    </row>
    <row r="1551" spans="1:2" x14ac:dyDescent="0.25">
      <c r="A1551" s="62">
        <v>20122615</v>
      </c>
      <c r="B1551" s="63" t="s">
        <v>18734</v>
      </c>
    </row>
    <row r="1552" spans="1:2" x14ac:dyDescent="0.25">
      <c r="A1552" s="62">
        <v>20122616</v>
      </c>
      <c r="B1552" s="63" t="s">
        <v>11334</v>
      </c>
    </row>
    <row r="1553" spans="1:2" x14ac:dyDescent="0.25">
      <c r="A1553" s="62">
        <v>20122617</v>
      </c>
      <c r="B1553" s="63" t="s">
        <v>5557</v>
      </c>
    </row>
    <row r="1554" spans="1:2" x14ac:dyDescent="0.25">
      <c r="A1554" s="62">
        <v>20122618</v>
      </c>
      <c r="B1554" s="63" t="s">
        <v>12200</v>
      </c>
    </row>
    <row r="1555" spans="1:2" x14ac:dyDescent="0.25">
      <c r="A1555" s="62">
        <v>20122619</v>
      </c>
      <c r="B1555" s="63" t="s">
        <v>17048</v>
      </c>
    </row>
    <row r="1556" spans="1:2" x14ac:dyDescent="0.25">
      <c r="A1556" s="62">
        <v>20122620</v>
      </c>
      <c r="B1556" s="63" t="s">
        <v>12578</v>
      </c>
    </row>
    <row r="1557" spans="1:2" x14ac:dyDescent="0.25">
      <c r="A1557" s="62">
        <v>20122621</v>
      </c>
      <c r="B1557" s="63" t="s">
        <v>14053</v>
      </c>
    </row>
    <row r="1558" spans="1:2" x14ac:dyDescent="0.25">
      <c r="A1558" s="62">
        <v>20122622</v>
      </c>
      <c r="B1558" s="63" t="s">
        <v>15685</v>
      </c>
    </row>
    <row r="1559" spans="1:2" x14ac:dyDescent="0.25">
      <c r="A1559" s="62">
        <v>20122623</v>
      </c>
      <c r="B1559" s="63" t="s">
        <v>16789</v>
      </c>
    </row>
    <row r="1560" spans="1:2" x14ac:dyDescent="0.25">
      <c r="A1560" s="62">
        <v>20122701</v>
      </c>
      <c r="B1560" s="63" t="s">
        <v>6999</v>
      </c>
    </row>
    <row r="1561" spans="1:2" x14ac:dyDescent="0.25">
      <c r="A1561" s="62">
        <v>20122702</v>
      </c>
      <c r="B1561" s="63" t="s">
        <v>16210</v>
      </c>
    </row>
    <row r="1562" spans="1:2" x14ac:dyDescent="0.25">
      <c r="A1562" s="62">
        <v>20122703</v>
      </c>
      <c r="B1562" s="63" t="s">
        <v>1120</v>
      </c>
    </row>
    <row r="1563" spans="1:2" x14ac:dyDescent="0.25">
      <c r="A1563" s="62">
        <v>20122704</v>
      </c>
      <c r="B1563" s="63" t="s">
        <v>15406</v>
      </c>
    </row>
    <row r="1564" spans="1:2" x14ac:dyDescent="0.25">
      <c r="A1564" s="62">
        <v>20122705</v>
      </c>
      <c r="B1564" s="63" t="s">
        <v>17507</v>
      </c>
    </row>
    <row r="1565" spans="1:2" x14ac:dyDescent="0.25">
      <c r="A1565" s="62">
        <v>20122706</v>
      </c>
      <c r="B1565" s="63" t="s">
        <v>10498</v>
      </c>
    </row>
    <row r="1566" spans="1:2" x14ac:dyDescent="0.25">
      <c r="A1566" s="62">
        <v>20122707</v>
      </c>
      <c r="B1566" s="63" t="s">
        <v>1335</v>
      </c>
    </row>
    <row r="1567" spans="1:2" x14ac:dyDescent="0.25">
      <c r="A1567" s="62">
        <v>20122708</v>
      </c>
      <c r="B1567" s="63" t="s">
        <v>13386</v>
      </c>
    </row>
    <row r="1568" spans="1:2" x14ac:dyDescent="0.25">
      <c r="A1568" s="62">
        <v>20122709</v>
      </c>
      <c r="B1568" s="63" t="s">
        <v>10473</v>
      </c>
    </row>
    <row r="1569" spans="1:2" x14ac:dyDescent="0.25">
      <c r="A1569" s="62">
        <v>20122801</v>
      </c>
      <c r="B1569" s="63" t="s">
        <v>11359</v>
      </c>
    </row>
    <row r="1570" spans="1:2" x14ac:dyDescent="0.25">
      <c r="A1570" s="62">
        <v>20122802</v>
      </c>
      <c r="B1570" s="63" t="s">
        <v>17436</v>
      </c>
    </row>
    <row r="1571" spans="1:2" x14ac:dyDescent="0.25">
      <c r="A1571" s="62">
        <v>20122803</v>
      </c>
      <c r="B1571" s="63" t="s">
        <v>2871</v>
      </c>
    </row>
    <row r="1572" spans="1:2" x14ac:dyDescent="0.25">
      <c r="A1572" s="62">
        <v>20122804</v>
      </c>
      <c r="B1572" s="63" t="s">
        <v>1154</v>
      </c>
    </row>
    <row r="1573" spans="1:2" x14ac:dyDescent="0.25">
      <c r="A1573" s="62">
        <v>20122806</v>
      </c>
      <c r="B1573" s="63" t="s">
        <v>6103</v>
      </c>
    </row>
    <row r="1574" spans="1:2" x14ac:dyDescent="0.25">
      <c r="A1574" s="62">
        <v>20122807</v>
      </c>
      <c r="B1574" s="63" t="s">
        <v>2897</v>
      </c>
    </row>
    <row r="1575" spans="1:2" x14ac:dyDescent="0.25">
      <c r="A1575" s="62">
        <v>20122808</v>
      </c>
      <c r="B1575" s="63" t="s">
        <v>18316</v>
      </c>
    </row>
    <row r="1576" spans="1:2" x14ac:dyDescent="0.25">
      <c r="A1576" s="62">
        <v>20122809</v>
      </c>
      <c r="B1576" s="63" t="s">
        <v>9881</v>
      </c>
    </row>
    <row r="1577" spans="1:2" x14ac:dyDescent="0.25">
      <c r="A1577" s="62">
        <v>20122810</v>
      </c>
      <c r="B1577" s="63" t="s">
        <v>739</v>
      </c>
    </row>
    <row r="1578" spans="1:2" x14ac:dyDescent="0.25">
      <c r="A1578" s="62">
        <v>20122811</v>
      </c>
      <c r="B1578" s="63" t="s">
        <v>8222</v>
      </c>
    </row>
    <row r="1579" spans="1:2" x14ac:dyDescent="0.25">
      <c r="A1579" s="62">
        <v>20122812</v>
      </c>
      <c r="B1579" s="63" t="s">
        <v>11633</v>
      </c>
    </row>
    <row r="1580" spans="1:2" x14ac:dyDescent="0.25">
      <c r="A1580" s="62">
        <v>20122813</v>
      </c>
      <c r="B1580" s="63" t="s">
        <v>6078</v>
      </c>
    </row>
    <row r="1581" spans="1:2" x14ac:dyDescent="0.25">
      <c r="A1581" s="62">
        <v>20122814</v>
      </c>
      <c r="B1581" s="63" t="s">
        <v>11211</v>
      </c>
    </row>
    <row r="1582" spans="1:2" x14ac:dyDescent="0.25">
      <c r="A1582" s="62">
        <v>20122815</v>
      </c>
      <c r="B1582" s="63" t="s">
        <v>16813</v>
      </c>
    </row>
    <row r="1583" spans="1:2" x14ac:dyDescent="0.25">
      <c r="A1583" s="62">
        <v>20122816</v>
      </c>
      <c r="B1583" s="63" t="s">
        <v>16089</v>
      </c>
    </row>
    <row r="1584" spans="1:2" x14ac:dyDescent="0.25">
      <c r="A1584" s="62">
        <v>20122817</v>
      </c>
      <c r="B1584" s="63" t="s">
        <v>9320</v>
      </c>
    </row>
    <row r="1585" spans="1:2" x14ac:dyDescent="0.25">
      <c r="A1585" s="62">
        <v>20122818</v>
      </c>
      <c r="B1585" s="63" t="s">
        <v>4365</v>
      </c>
    </row>
    <row r="1586" spans="1:2" x14ac:dyDescent="0.25">
      <c r="A1586" s="62">
        <v>20122819</v>
      </c>
      <c r="B1586" s="63" t="s">
        <v>1424</v>
      </c>
    </row>
    <row r="1587" spans="1:2" x14ac:dyDescent="0.25">
      <c r="A1587" s="62">
        <v>20122820</v>
      </c>
      <c r="B1587" s="63" t="s">
        <v>17197</v>
      </c>
    </row>
    <row r="1588" spans="1:2" x14ac:dyDescent="0.25">
      <c r="A1588" s="62">
        <v>20122821</v>
      </c>
      <c r="B1588" s="63" t="s">
        <v>10628</v>
      </c>
    </row>
    <row r="1589" spans="1:2" x14ac:dyDescent="0.25">
      <c r="A1589" s="62">
        <v>20122822</v>
      </c>
      <c r="B1589" s="63" t="s">
        <v>3586</v>
      </c>
    </row>
    <row r="1590" spans="1:2" x14ac:dyDescent="0.25">
      <c r="A1590" s="62">
        <v>20122823</v>
      </c>
      <c r="B1590" s="63" t="s">
        <v>17187</v>
      </c>
    </row>
    <row r="1591" spans="1:2" x14ac:dyDescent="0.25">
      <c r="A1591" s="62">
        <v>20122824</v>
      </c>
      <c r="B1591" s="63" t="s">
        <v>4083</v>
      </c>
    </row>
    <row r="1592" spans="1:2" x14ac:dyDescent="0.25">
      <c r="A1592" s="62">
        <v>20122825</v>
      </c>
      <c r="B1592" s="63" t="s">
        <v>15962</v>
      </c>
    </row>
    <row r="1593" spans="1:2" x14ac:dyDescent="0.25">
      <c r="A1593" s="62">
        <v>20122826</v>
      </c>
      <c r="B1593" s="63" t="s">
        <v>2832</v>
      </c>
    </row>
    <row r="1594" spans="1:2" x14ac:dyDescent="0.25">
      <c r="A1594" s="62">
        <v>20122827</v>
      </c>
      <c r="B1594" s="63" t="s">
        <v>18375</v>
      </c>
    </row>
    <row r="1595" spans="1:2" x14ac:dyDescent="0.25">
      <c r="A1595" s="62">
        <v>20122828</v>
      </c>
      <c r="B1595" s="63" t="s">
        <v>15632</v>
      </c>
    </row>
    <row r="1596" spans="1:2" x14ac:dyDescent="0.25">
      <c r="A1596" s="62">
        <v>20122829</v>
      </c>
      <c r="B1596" s="63" t="s">
        <v>5956</v>
      </c>
    </row>
    <row r="1597" spans="1:2" x14ac:dyDescent="0.25">
      <c r="A1597" s="62">
        <v>20122830</v>
      </c>
      <c r="B1597" s="63" t="s">
        <v>8612</v>
      </c>
    </row>
    <row r="1598" spans="1:2" x14ac:dyDescent="0.25">
      <c r="A1598" s="62">
        <v>20122831</v>
      </c>
      <c r="B1598" s="63" t="s">
        <v>17372</v>
      </c>
    </row>
    <row r="1599" spans="1:2" x14ac:dyDescent="0.25">
      <c r="A1599" s="62">
        <v>20122832</v>
      </c>
      <c r="B1599" s="63" t="s">
        <v>7839</v>
      </c>
    </row>
    <row r="1600" spans="1:2" x14ac:dyDescent="0.25">
      <c r="A1600" s="62">
        <v>20122833</v>
      </c>
      <c r="B1600" s="63" t="s">
        <v>9370</v>
      </c>
    </row>
    <row r="1601" spans="1:2" x14ac:dyDescent="0.25">
      <c r="A1601" s="62">
        <v>20122834</v>
      </c>
      <c r="B1601" s="63" t="s">
        <v>329</v>
      </c>
    </row>
    <row r="1602" spans="1:2" x14ac:dyDescent="0.25">
      <c r="A1602" s="62">
        <v>20122835</v>
      </c>
      <c r="B1602" s="63" t="s">
        <v>17918</v>
      </c>
    </row>
    <row r="1603" spans="1:2" x14ac:dyDescent="0.25">
      <c r="A1603" s="62">
        <v>20122836</v>
      </c>
      <c r="B1603" s="63" t="s">
        <v>3971</v>
      </c>
    </row>
    <row r="1604" spans="1:2" x14ac:dyDescent="0.25">
      <c r="A1604" s="62">
        <v>20122837</v>
      </c>
      <c r="B1604" s="63" t="s">
        <v>12960</v>
      </c>
    </row>
    <row r="1605" spans="1:2" x14ac:dyDescent="0.25">
      <c r="A1605" s="62">
        <v>20122838</v>
      </c>
      <c r="B1605" s="63" t="s">
        <v>17173</v>
      </c>
    </row>
    <row r="1606" spans="1:2" x14ac:dyDescent="0.25">
      <c r="A1606" s="62">
        <v>20122839</v>
      </c>
      <c r="B1606" s="63" t="s">
        <v>15756</v>
      </c>
    </row>
    <row r="1607" spans="1:2" x14ac:dyDescent="0.25">
      <c r="A1607" s="62">
        <v>20122840</v>
      </c>
      <c r="B1607" s="63" t="s">
        <v>2773</v>
      </c>
    </row>
    <row r="1608" spans="1:2" x14ac:dyDescent="0.25">
      <c r="A1608" s="62">
        <v>20122841</v>
      </c>
      <c r="B1608" s="63" t="s">
        <v>3623</v>
      </c>
    </row>
    <row r="1609" spans="1:2" x14ac:dyDescent="0.25">
      <c r="A1609" s="62">
        <v>20122842</v>
      </c>
      <c r="B1609" s="63" t="s">
        <v>12002</v>
      </c>
    </row>
    <row r="1610" spans="1:2" x14ac:dyDescent="0.25">
      <c r="A1610" s="62">
        <v>20122843</v>
      </c>
      <c r="B1610" s="63" t="s">
        <v>6002</v>
      </c>
    </row>
    <row r="1611" spans="1:2" x14ac:dyDescent="0.25">
      <c r="A1611" s="62">
        <v>20122901</v>
      </c>
      <c r="B1611" s="63" t="s">
        <v>4504</v>
      </c>
    </row>
    <row r="1612" spans="1:2" x14ac:dyDescent="0.25">
      <c r="A1612" s="62">
        <v>20122902</v>
      </c>
      <c r="B1612" s="63" t="s">
        <v>672</v>
      </c>
    </row>
    <row r="1613" spans="1:2" x14ac:dyDescent="0.25">
      <c r="A1613" s="62">
        <v>20122903</v>
      </c>
      <c r="B1613" s="63" t="s">
        <v>6710</v>
      </c>
    </row>
    <row r="1614" spans="1:2" x14ac:dyDescent="0.25">
      <c r="A1614" s="62">
        <v>20123001</v>
      </c>
      <c r="B1614" s="63" t="s">
        <v>1505</v>
      </c>
    </row>
    <row r="1615" spans="1:2" x14ac:dyDescent="0.25">
      <c r="A1615" s="62">
        <v>20123002</v>
      </c>
      <c r="B1615" s="63" t="s">
        <v>7814</v>
      </c>
    </row>
    <row r="1616" spans="1:2" x14ac:dyDescent="0.25">
      <c r="A1616" s="62">
        <v>20123003</v>
      </c>
      <c r="B1616" s="63" t="s">
        <v>7465</v>
      </c>
    </row>
    <row r="1617" spans="1:2" x14ac:dyDescent="0.25">
      <c r="A1617" s="62">
        <v>20131001</v>
      </c>
      <c r="B1617" s="63" t="s">
        <v>13987</v>
      </c>
    </row>
    <row r="1618" spans="1:2" x14ac:dyDescent="0.25">
      <c r="A1618" s="62">
        <v>20131002</v>
      </c>
      <c r="B1618" s="63" t="s">
        <v>18973</v>
      </c>
    </row>
    <row r="1619" spans="1:2" x14ac:dyDescent="0.25">
      <c r="A1619" s="62">
        <v>20131003</v>
      </c>
      <c r="B1619" s="63" t="s">
        <v>18002</v>
      </c>
    </row>
    <row r="1620" spans="1:2" x14ac:dyDescent="0.25">
      <c r="A1620" s="62">
        <v>20131004</v>
      </c>
      <c r="B1620" s="63" t="s">
        <v>11704</v>
      </c>
    </row>
    <row r="1621" spans="1:2" x14ac:dyDescent="0.25">
      <c r="A1621" s="62">
        <v>20131005</v>
      </c>
      <c r="B1621" s="63" t="s">
        <v>561</v>
      </c>
    </row>
    <row r="1622" spans="1:2" x14ac:dyDescent="0.25">
      <c r="A1622" s="62">
        <v>20131006</v>
      </c>
      <c r="B1622" s="63" t="s">
        <v>17259</v>
      </c>
    </row>
    <row r="1623" spans="1:2" x14ac:dyDescent="0.25">
      <c r="A1623" s="62">
        <v>20131007</v>
      </c>
      <c r="B1623" s="63" t="s">
        <v>8807</v>
      </c>
    </row>
    <row r="1624" spans="1:2" x14ac:dyDescent="0.25">
      <c r="A1624" s="62">
        <v>20131008</v>
      </c>
      <c r="B1624" s="63" t="s">
        <v>8076</v>
      </c>
    </row>
    <row r="1625" spans="1:2" x14ac:dyDescent="0.25">
      <c r="A1625" s="62">
        <v>20131009</v>
      </c>
      <c r="B1625" s="63" t="s">
        <v>3237</v>
      </c>
    </row>
    <row r="1626" spans="1:2" x14ac:dyDescent="0.25">
      <c r="A1626" s="62">
        <v>20131010</v>
      </c>
      <c r="B1626" s="63" t="s">
        <v>11797</v>
      </c>
    </row>
    <row r="1627" spans="1:2" x14ac:dyDescent="0.25">
      <c r="A1627" s="62">
        <v>20131101</v>
      </c>
      <c r="B1627" s="63" t="s">
        <v>995</v>
      </c>
    </row>
    <row r="1628" spans="1:2" x14ac:dyDescent="0.25">
      <c r="A1628" s="62">
        <v>20131102</v>
      </c>
      <c r="B1628" s="63" t="s">
        <v>3738</v>
      </c>
    </row>
    <row r="1629" spans="1:2" x14ac:dyDescent="0.25">
      <c r="A1629" s="62">
        <v>20131103</v>
      </c>
      <c r="B1629" s="63" t="s">
        <v>16646</v>
      </c>
    </row>
    <row r="1630" spans="1:2" x14ac:dyDescent="0.25">
      <c r="A1630" s="62">
        <v>20131104</v>
      </c>
      <c r="B1630" s="63" t="s">
        <v>1541</v>
      </c>
    </row>
    <row r="1631" spans="1:2" x14ac:dyDescent="0.25">
      <c r="A1631" s="62">
        <v>20131105</v>
      </c>
      <c r="B1631" s="63" t="s">
        <v>15374</v>
      </c>
    </row>
    <row r="1632" spans="1:2" x14ac:dyDescent="0.25">
      <c r="A1632" s="62">
        <v>20131106</v>
      </c>
      <c r="B1632" s="63" t="s">
        <v>7108</v>
      </c>
    </row>
    <row r="1633" spans="1:2" x14ac:dyDescent="0.25">
      <c r="A1633" s="62">
        <v>20131201</v>
      </c>
      <c r="B1633" s="63" t="s">
        <v>3545</v>
      </c>
    </row>
    <row r="1634" spans="1:2" x14ac:dyDescent="0.25">
      <c r="A1634" s="62">
        <v>20131202</v>
      </c>
      <c r="B1634" s="63" t="s">
        <v>3894</v>
      </c>
    </row>
    <row r="1635" spans="1:2" x14ac:dyDescent="0.25">
      <c r="A1635" s="62">
        <v>20131301</v>
      </c>
      <c r="B1635" s="63" t="s">
        <v>13220</v>
      </c>
    </row>
    <row r="1636" spans="1:2" x14ac:dyDescent="0.25">
      <c r="A1636" s="62">
        <v>20131302</v>
      </c>
      <c r="B1636" s="63" t="s">
        <v>301</v>
      </c>
    </row>
    <row r="1637" spans="1:2" x14ac:dyDescent="0.25">
      <c r="A1637" s="62">
        <v>20131303</v>
      </c>
      <c r="B1637" s="63" t="s">
        <v>3750</v>
      </c>
    </row>
    <row r="1638" spans="1:2" x14ac:dyDescent="0.25">
      <c r="A1638" s="62">
        <v>20131304</v>
      </c>
      <c r="B1638" s="63" t="s">
        <v>1728</v>
      </c>
    </row>
    <row r="1639" spans="1:2" x14ac:dyDescent="0.25">
      <c r="A1639" s="62">
        <v>20131305</v>
      </c>
      <c r="B1639" s="63" t="s">
        <v>9327</v>
      </c>
    </row>
    <row r="1640" spans="1:2" x14ac:dyDescent="0.25">
      <c r="A1640" s="62">
        <v>20131306</v>
      </c>
      <c r="B1640" s="63" t="s">
        <v>8759</v>
      </c>
    </row>
    <row r="1641" spans="1:2" x14ac:dyDescent="0.25">
      <c r="A1641" s="62">
        <v>20131307</v>
      </c>
      <c r="B1641" s="63" t="s">
        <v>7651</v>
      </c>
    </row>
    <row r="1642" spans="1:2" x14ac:dyDescent="0.25">
      <c r="A1642" s="62">
        <v>20131308</v>
      </c>
      <c r="B1642" s="63" t="s">
        <v>18535</v>
      </c>
    </row>
    <row r="1643" spans="1:2" x14ac:dyDescent="0.25">
      <c r="A1643" s="62">
        <v>20141001</v>
      </c>
      <c r="B1643" s="63" t="s">
        <v>6922</v>
      </c>
    </row>
    <row r="1644" spans="1:2" x14ac:dyDescent="0.25">
      <c r="A1644" s="62">
        <v>20141002</v>
      </c>
      <c r="B1644" s="63" t="s">
        <v>4622</v>
      </c>
    </row>
    <row r="1645" spans="1:2" x14ac:dyDescent="0.25">
      <c r="A1645" s="62">
        <v>20141003</v>
      </c>
      <c r="B1645" s="63" t="s">
        <v>11924</v>
      </c>
    </row>
    <row r="1646" spans="1:2" x14ac:dyDescent="0.25">
      <c r="A1646" s="62">
        <v>20141004</v>
      </c>
      <c r="B1646" s="63" t="s">
        <v>5742</v>
      </c>
    </row>
    <row r="1647" spans="1:2" x14ac:dyDescent="0.25">
      <c r="A1647" s="62">
        <v>20141005</v>
      </c>
      <c r="B1647" s="63" t="s">
        <v>7607</v>
      </c>
    </row>
    <row r="1648" spans="1:2" x14ac:dyDescent="0.25">
      <c r="A1648" s="62">
        <v>20141006</v>
      </c>
      <c r="B1648" s="63" t="s">
        <v>10767</v>
      </c>
    </row>
    <row r="1649" spans="1:2" x14ac:dyDescent="0.25">
      <c r="A1649" s="62">
        <v>20141007</v>
      </c>
      <c r="B1649" s="63" t="s">
        <v>6315</v>
      </c>
    </row>
    <row r="1650" spans="1:2" x14ac:dyDescent="0.25">
      <c r="A1650" s="62">
        <v>20141008</v>
      </c>
      <c r="B1650" s="63" t="s">
        <v>11397</v>
      </c>
    </row>
    <row r="1651" spans="1:2" x14ac:dyDescent="0.25">
      <c r="A1651" s="62">
        <v>20141011</v>
      </c>
      <c r="B1651" s="63" t="s">
        <v>10575</v>
      </c>
    </row>
    <row r="1652" spans="1:2" x14ac:dyDescent="0.25">
      <c r="A1652" s="62">
        <v>20141012</v>
      </c>
      <c r="B1652" s="63" t="s">
        <v>12575</v>
      </c>
    </row>
    <row r="1653" spans="1:2" x14ac:dyDescent="0.25">
      <c r="A1653" s="62">
        <v>20141013</v>
      </c>
      <c r="B1653" s="63" t="s">
        <v>15081</v>
      </c>
    </row>
    <row r="1654" spans="1:2" x14ac:dyDescent="0.25">
      <c r="A1654" s="62">
        <v>20141014</v>
      </c>
      <c r="B1654" s="63" t="s">
        <v>2952</v>
      </c>
    </row>
    <row r="1655" spans="1:2" x14ac:dyDescent="0.25">
      <c r="A1655" s="62">
        <v>20141015</v>
      </c>
      <c r="B1655" s="63" t="s">
        <v>6513</v>
      </c>
    </row>
    <row r="1656" spans="1:2" x14ac:dyDescent="0.25">
      <c r="A1656" s="62">
        <v>20141101</v>
      </c>
      <c r="B1656" s="63" t="s">
        <v>13030</v>
      </c>
    </row>
    <row r="1657" spans="1:2" x14ac:dyDescent="0.25">
      <c r="A1657" s="62">
        <v>20141201</v>
      </c>
      <c r="B1657" s="63" t="s">
        <v>19057</v>
      </c>
    </row>
    <row r="1658" spans="1:2" x14ac:dyDescent="0.25">
      <c r="A1658" s="62">
        <v>20141301</v>
      </c>
      <c r="B1658" s="63" t="s">
        <v>193</v>
      </c>
    </row>
    <row r="1659" spans="1:2" x14ac:dyDescent="0.25">
      <c r="A1659" s="62">
        <v>20141401</v>
      </c>
      <c r="B1659" s="63" t="s">
        <v>14296</v>
      </c>
    </row>
    <row r="1660" spans="1:2" x14ac:dyDescent="0.25">
      <c r="A1660" s="62">
        <v>20141501</v>
      </c>
      <c r="B1660" s="63" t="s">
        <v>18880</v>
      </c>
    </row>
    <row r="1661" spans="1:2" x14ac:dyDescent="0.25">
      <c r="A1661" s="62">
        <v>20141601</v>
      </c>
      <c r="B1661" s="63" t="s">
        <v>10494</v>
      </c>
    </row>
    <row r="1662" spans="1:2" x14ac:dyDescent="0.25">
      <c r="A1662" s="62">
        <v>20141701</v>
      </c>
      <c r="B1662" s="63" t="s">
        <v>15978</v>
      </c>
    </row>
    <row r="1663" spans="1:2" x14ac:dyDescent="0.25">
      <c r="A1663" s="62">
        <v>20141702</v>
      </c>
      <c r="B1663" s="63" t="s">
        <v>10919</v>
      </c>
    </row>
    <row r="1664" spans="1:2" x14ac:dyDescent="0.25">
      <c r="A1664" s="62">
        <v>20141703</v>
      </c>
      <c r="B1664" s="63" t="s">
        <v>15869</v>
      </c>
    </row>
    <row r="1665" spans="1:2" x14ac:dyDescent="0.25">
      <c r="A1665" s="62">
        <v>20141704</v>
      </c>
      <c r="B1665" s="63" t="s">
        <v>13849</v>
      </c>
    </row>
    <row r="1666" spans="1:2" x14ac:dyDescent="0.25">
      <c r="A1666" s="62">
        <v>20141705</v>
      </c>
      <c r="B1666" s="63" t="s">
        <v>15597</v>
      </c>
    </row>
    <row r="1667" spans="1:2" x14ac:dyDescent="0.25">
      <c r="A1667" s="62">
        <v>20141801</v>
      </c>
      <c r="B1667" s="63" t="s">
        <v>9113</v>
      </c>
    </row>
    <row r="1668" spans="1:2" x14ac:dyDescent="0.25">
      <c r="A1668" s="62">
        <v>20141901</v>
      </c>
      <c r="B1668" s="63" t="s">
        <v>8325</v>
      </c>
    </row>
    <row r="1669" spans="1:2" x14ac:dyDescent="0.25">
      <c r="A1669" s="62">
        <v>20142001</v>
      </c>
      <c r="B1669" s="63" t="s">
        <v>5720</v>
      </c>
    </row>
    <row r="1670" spans="1:2" x14ac:dyDescent="0.25">
      <c r="A1670" s="62">
        <v>20142101</v>
      </c>
      <c r="B1670" s="63" t="s">
        <v>16780</v>
      </c>
    </row>
    <row r="1671" spans="1:2" x14ac:dyDescent="0.25">
      <c r="A1671" s="62">
        <v>20142201</v>
      </c>
      <c r="B1671" s="63" t="s">
        <v>11288</v>
      </c>
    </row>
    <row r="1672" spans="1:2" x14ac:dyDescent="0.25">
      <c r="A1672" s="62">
        <v>20142301</v>
      </c>
      <c r="B1672" s="63" t="s">
        <v>17869</v>
      </c>
    </row>
    <row r="1673" spans="1:2" x14ac:dyDescent="0.25">
      <c r="A1673" s="62">
        <v>20142401</v>
      </c>
      <c r="B1673" s="63" t="s">
        <v>12129</v>
      </c>
    </row>
    <row r="1674" spans="1:2" x14ac:dyDescent="0.25">
      <c r="A1674" s="62">
        <v>20142402</v>
      </c>
      <c r="B1674" s="63" t="s">
        <v>4554</v>
      </c>
    </row>
    <row r="1675" spans="1:2" x14ac:dyDescent="0.25">
      <c r="A1675" s="62">
        <v>20142403</v>
      </c>
      <c r="B1675" s="63" t="s">
        <v>1158</v>
      </c>
    </row>
    <row r="1676" spans="1:2" x14ac:dyDescent="0.25">
      <c r="A1676" s="62">
        <v>20142404</v>
      </c>
      <c r="B1676" s="63" t="s">
        <v>515</v>
      </c>
    </row>
    <row r="1677" spans="1:2" x14ac:dyDescent="0.25">
      <c r="A1677" s="62">
        <v>20142405</v>
      </c>
      <c r="B1677" s="63" t="s">
        <v>17115</v>
      </c>
    </row>
    <row r="1678" spans="1:2" x14ac:dyDescent="0.25">
      <c r="A1678" s="62">
        <v>20142501</v>
      </c>
      <c r="B1678" s="63" t="s">
        <v>1834</v>
      </c>
    </row>
    <row r="1679" spans="1:2" x14ac:dyDescent="0.25">
      <c r="A1679" s="62">
        <v>20142601</v>
      </c>
      <c r="B1679" s="63" t="s">
        <v>18254</v>
      </c>
    </row>
    <row r="1680" spans="1:2" x14ac:dyDescent="0.25">
      <c r="A1680" s="62">
        <v>20142701</v>
      </c>
      <c r="B1680" s="63" t="s">
        <v>14203</v>
      </c>
    </row>
    <row r="1681" spans="1:2" x14ac:dyDescent="0.25">
      <c r="A1681" s="62">
        <v>20142702</v>
      </c>
      <c r="B1681" s="63" t="s">
        <v>10367</v>
      </c>
    </row>
    <row r="1682" spans="1:2" x14ac:dyDescent="0.25">
      <c r="A1682" s="62">
        <v>20142703</v>
      </c>
      <c r="B1682" s="63" t="s">
        <v>3299</v>
      </c>
    </row>
    <row r="1683" spans="1:2" x14ac:dyDescent="0.25">
      <c r="A1683" s="62">
        <v>20142801</v>
      </c>
      <c r="B1683" s="63" t="s">
        <v>8713</v>
      </c>
    </row>
    <row r="1684" spans="1:2" x14ac:dyDescent="0.25">
      <c r="A1684" s="62">
        <v>20142901</v>
      </c>
      <c r="B1684" s="63" t="s">
        <v>10479</v>
      </c>
    </row>
    <row r="1685" spans="1:2" x14ac:dyDescent="0.25">
      <c r="A1685" s="62">
        <v>20143001</v>
      </c>
      <c r="B1685" s="63" t="s">
        <v>11060</v>
      </c>
    </row>
    <row r="1686" spans="1:2" x14ac:dyDescent="0.25">
      <c r="A1686" s="62">
        <v>20143002</v>
      </c>
      <c r="B1686" s="63" t="s">
        <v>12076</v>
      </c>
    </row>
    <row r="1687" spans="1:2" x14ac:dyDescent="0.25">
      <c r="A1687" s="62">
        <v>21101501</v>
      </c>
      <c r="B1687" s="63" t="s">
        <v>12250</v>
      </c>
    </row>
    <row r="1688" spans="1:2" x14ac:dyDescent="0.25">
      <c r="A1688" s="62">
        <v>21101502</v>
      </c>
      <c r="B1688" s="63" t="s">
        <v>15916</v>
      </c>
    </row>
    <row r="1689" spans="1:2" x14ac:dyDescent="0.25">
      <c r="A1689" s="62">
        <v>21101503</v>
      </c>
      <c r="B1689" s="63" t="s">
        <v>11667</v>
      </c>
    </row>
    <row r="1690" spans="1:2" x14ac:dyDescent="0.25">
      <c r="A1690" s="62">
        <v>21101504</v>
      </c>
      <c r="B1690" s="63" t="s">
        <v>13609</v>
      </c>
    </row>
    <row r="1691" spans="1:2" x14ac:dyDescent="0.25">
      <c r="A1691" s="62">
        <v>21101505</v>
      </c>
      <c r="B1691" s="63" t="s">
        <v>3251</v>
      </c>
    </row>
    <row r="1692" spans="1:2" x14ac:dyDescent="0.25">
      <c r="A1692" s="62">
        <v>21101506</v>
      </c>
      <c r="B1692" s="63" t="s">
        <v>18596</v>
      </c>
    </row>
    <row r="1693" spans="1:2" x14ac:dyDescent="0.25">
      <c r="A1693" s="62">
        <v>21101507</v>
      </c>
      <c r="B1693" s="63" t="s">
        <v>2914</v>
      </c>
    </row>
    <row r="1694" spans="1:2" x14ac:dyDescent="0.25">
      <c r="A1694" s="62">
        <v>21101508</v>
      </c>
      <c r="B1694" s="63" t="s">
        <v>19045</v>
      </c>
    </row>
    <row r="1695" spans="1:2" x14ac:dyDescent="0.25">
      <c r="A1695" s="62">
        <v>21101509</v>
      </c>
      <c r="B1695" s="63" t="s">
        <v>289</v>
      </c>
    </row>
    <row r="1696" spans="1:2" x14ac:dyDescent="0.25">
      <c r="A1696" s="62">
        <v>21101510</v>
      </c>
      <c r="B1696" s="63" t="s">
        <v>13622</v>
      </c>
    </row>
    <row r="1697" spans="1:2" x14ac:dyDescent="0.25">
      <c r="A1697" s="62">
        <v>21101511</v>
      </c>
      <c r="B1697" s="63" t="s">
        <v>10708</v>
      </c>
    </row>
    <row r="1698" spans="1:2" x14ac:dyDescent="0.25">
      <c r="A1698" s="62">
        <v>21101512</v>
      </c>
      <c r="B1698" s="63" t="s">
        <v>9312</v>
      </c>
    </row>
    <row r="1699" spans="1:2" x14ac:dyDescent="0.25">
      <c r="A1699" s="62">
        <v>21101513</v>
      </c>
      <c r="B1699" s="63" t="s">
        <v>10629</v>
      </c>
    </row>
    <row r="1700" spans="1:2" x14ac:dyDescent="0.25">
      <c r="A1700" s="62">
        <v>21101514</v>
      </c>
      <c r="B1700" s="63" t="s">
        <v>7699</v>
      </c>
    </row>
    <row r="1701" spans="1:2" x14ac:dyDescent="0.25">
      <c r="A1701" s="62">
        <v>21101516</v>
      </c>
      <c r="B1701" s="63" t="s">
        <v>15746</v>
      </c>
    </row>
    <row r="1702" spans="1:2" x14ac:dyDescent="0.25">
      <c r="A1702" s="62">
        <v>21101601</v>
      </c>
      <c r="B1702" s="63" t="s">
        <v>4901</v>
      </c>
    </row>
    <row r="1703" spans="1:2" x14ac:dyDescent="0.25">
      <c r="A1703" s="62">
        <v>21101602</v>
      </c>
      <c r="B1703" s="63" t="s">
        <v>10245</v>
      </c>
    </row>
    <row r="1704" spans="1:2" x14ac:dyDescent="0.25">
      <c r="A1704" s="62">
        <v>21101603</v>
      </c>
      <c r="B1704" s="63" t="s">
        <v>17429</v>
      </c>
    </row>
    <row r="1705" spans="1:2" x14ac:dyDescent="0.25">
      <c r="A1705" s="62">
        <v>21101604</v>
      </c>
      <c r="B1705" s="63" t="s">
        <v>1416</v>
      </c>
    </row>
    <row r="1706" spans="1:2" x14ac:dyDescent="0.25">
      <c r="A1706" s="62">
        <v>21101605</v>
      </c>
      <c r="B1706" s="63" t="s">
        <v>10271</v>
      </c>
    </row>
    <row r="1707" spans="1:2" x14ac:dyDescent="0.25">
      <c r="A1707" s="62">
        <v>21101606</v>
      </c>
      <c r="B1707" s="63" t="s">
        <v>8129</v>
      </c>
    </row>
    <row r="1708" spans="1:2" x14ac:dyDescent="0.25">
      <c r="A1708" s="62">
        <v>21101607</v>
      </c>
      <c r="B1708" s="63" t="s">
        <v>178</v>
      </c>
    </row>
    <row r="1709" spans="1:2" x14ac:dyDescent="0.25">
      <c r="A1709" s="62">
        <v>21101701</v>
      </c>
      <c r="B1709" s="63" t="s">
        <v>2595</v>
      </c>
    </row>
    <row r="1710" spans="1:2" x14ac:dyDescent="0.25">
      <c r="A1710" s="62">
        <v>21101702</v>
      </c>
      <c r="B1710" s="63" t="s">
        <v>1045</v>
      </c>
    </row>
    <row r="1711" spans="1:2" x14ac:dyDescent="0.25">
      <c r="A1711" s="62">
        <v>21101703</v>
      </c>
      <c r="B1711" s="63" t="s">
        <v>16704</v>
      </c>
    </row>
    <row r="1712" spans="1:2" x14ac:dyDescent="0.25">
      <c r="A1712" s="62">
        <v>21101704</v>
      </c>
      <c r="B1712" s="63" t="s">
        <v>17415</v>
      </c>
    </row>
    <row r="1713" spans="1:2" x14ac:dyDescent="0.25">
      <c r="A1713" s="62">
        <v>21101705</v>
      </c>
      <c r="B1713" s="63" t="s">
        <v>383</v>
      </c>
    </row>
    <row r="1714" spans="1:2" x14ac:dyDescent="0.25">
      <c r="A1714" s="62">
        <v>21101706</v>
      </c>
      <c r="B1714" s="63" t="s">
        <v>10203</v>
      </c>
    </row>
    <row r="1715" spans="1:2" x14ac:dyDescent="0.25">
      <c r="A1715" s="62">
        <v>21101707</v>
      </c>
      <c r="B1715" s="63" t="s">
        <v>6414</v>
      </c>
    </row>
    <row r="1716" spans="1:2" x14ac:dyDescent="0.25">
      <c r="A1716" s="62">
        <v>21101708</v>
      </c>
      <c r="B1716" s="63" t="s">
        <v>9868</v>
      </c>
    </row>
    <row r="1717" spans="1:2" x14ac:dyDescent="0.25">
      <c r="A1717" s="62">
        <v>21101801</v>
      </c>
      <c r="B1717" s="63" t="s">
        <v>19067</v>
      </c>
    </row>
    <row r="1718" spans="1:2" x14ac:dyDescent="0.25">
      <c r="A1718" s="62">
        <v>21101802</v>
      </c>
      <c r="B1718" s="63" t="s">
        <v>6266</v>
      </c>
    </row>
    <row r="1719" spans="1:2" x14ac:dyDescent="0.25">
      <c r="A1719" s="62">
        <v>21101803</v>
      </c>
      <c r="B1719" s="63" t="s">
        <v>5212</v>
      </c>
    </row>
    <row r="1720" spans="1:2" x14ac:dyDescent="0.25">
      <c r="A1720" s="62">
        <v>21101804</v>
      </c>
      <c r="B1720" s="63" t="s">
        <v>9163</v>
      </c>
    </row>
    <row r="1721" spans="1:2" x14ac:dyDescent="0.25">
      <c r="A1721" s="62">
        <v>21101805</v>
      </c>
      <c r="B1721" s="63" t="s">
        <v>16945</v>
      </c>
    </row>
    <row r="1722" spans="1:2" x14ac:dyDescent="0.25">
      <c r="A1722" s="62">
        <v>21101806</v>
      </c>
      <c r="B1722" s="63" t="s">
        <v>1438</v>
      </c>
    </row>
    <row r="1723" spans="1:2" x14ac:dyDescent="0.25">
      <c r="A1723" s="62">
        <v>21101807</v>
      </c>
      <c r="B1723" s="63" t="s">
        <v>1204</v>
      </c>
    </row>
    <row r="1724" spans="1:2" x14ac:dyDescent="0.25">
      <c r="A1724" s="62">
        <v>21101808</v>
      </c>
      <c r="B1724" s="63" t="s">
        <v>1924</v>
      </c>
    </row>
    <row r="1725" spans="1:2" x14ac:dyDescent="0.25">
      <c r="A1725" s="62">
        <v>21101901</v>
      </c>
      <c r="B1725" s="63" t="s">
        <v>919</v>
      </c>
    </row>
    <row r="1726" spans="1:2" x14ac:dyDescent="0.25">
      <c r="A1726" s="62">
        <v>21101902</v>
      </c>
      <c r="B1726" s="63" t="s">
        <v>10994</v>
      </c>
    </row>
    <row r="1727" spans="1:2" x14ac:dyDescent="0.25">
      <c r="A1727" s="62">
        <v>21101903</v>
      </c>
      <c r="B1727" s="63" t="s">
        <v>7834</v>
      </c>
    </row>
    <row r="1728" spans="1:2" x14ac:dyDescent="0.25">
      <c r="A1728" s="62">
        <v>21101904</v>
      </c>
      <c r="B1728" s="63" t="s">
        <v>12663</v>
      </c>
    </row>
    <row r="1729" spans="1:2" x14ac:dyDescent="0.25">
      <c r="A1729" s="62">
        <v>21101905</v>
      </c>
      <c r="B1729" s="63" t="s">
        <v>16116</v>
      </c>
    </row>
    <row r="1730" spans="1:2" x14ac:dyDescent="0.25">
      <c r="A1730" s="62">
        <v>21101906</v>
      </c>
      <c r="B1730" s="63" t="s">
        <v>15789</v>
      </c>
    </row>
    <row r="1731" spans="1:2" x14ac:dyDescent="0.25">
      <c r="A1731" s="62">
        <v>21101907</v>
      </c>
      <c r="B1731" s="63" t="s">
        <v>13009</v>
      </c>
    </row>
    <row r="1732" spans="1:2" x14ac:dyDescent="0.25">
      <c r="A1732" s="62">
        <v>21101908</v>
      </c>
      <c r="B1732" s="63" t="s">
        <v>13636</v>
      </c>
    </row>
    <row r="1733" spans="1:2" x14ac:dyDescent="0.25">
      <c r="A1733" s="62">
        <v>21101909</v>
      </c>
      <c r="B1733" s="63" t="s">
        <v>12092</v>
      </c>
    </row>
    <row r="1734" spans="1:2" x14ac:dyDescent="0.25">
      <c r="A1734" s="62">
        <v>21102001</v>
      </c>
      <c r="B1734" s="63" t="s">
        <v>5365</v>
      </c>
    </row>
    <row r="1735" spans="1:2" x14ac:dyDescent="0.25">
      <c r="A1735" s="62">
        <v>21102002</v>
      </c>
      <c r="B1735" s="63" t="s">
        <v>7926</v>
      </c>
    </row>
    <row r="1736" spans="1:2" x14ac:dyDescent="0.25">
      <c r="A1736" s="62">
        <v>21102003</v>
      </c>
      <c r="B1736" s="63" t="s">
        <v>9407</v>
      </c>
    </row>
    <row r="1737" spans="1:2" x14ac:dyDescent="0.25">
      <c r="A1737" s="62">
        <v>21102004</v>
      </c>
      <c r="B1737" s="63" t="s">
        <v>1077</v>
      </c>
    </row>
    <row r="1738" spans="1:2" x14ac:dyDescent="0.25">
      <c r="A1738" s="62">
        <v>21102005</v>
      </c>
      <c r="B1738" s="63" t="s">
        <v>16851</v>
      </c>
    </row>
    <row r="1739" spans="1:2" x14ac:dyDescent="0.25">
      <c r="A1739" s="62">
        <v>21102006</v>
      </c>
      <c r="B1739" s="63" t="s">
        <v>6300</v>
      </c>
    </row>
    <row r="1740" spans="1:2" x14ac:dyDescent="0.25">
      <c r="A1740" s="62">
        <v>21102101</v>
      </c>
      <c r="B1740" s="63" t="s">
        <v>15790</v>
      </c>
    </row>
    <row r="1741" spans="1:2" x14ac:dyDescent="0.25">
      <c r="A1741" s="62">
        <v>21102201</v>
      </c>
      <c r="B1741" s="63" t="s">
        <v>2167</v>
      </c>
    </row>
    <row r="1742" spans="1:2" x14ac:dyDescent="0.25">
      <c r="A1742" s="62">
        <v>21102202</v>
      </c>
      <c r="B1742" s="63" t="s">
        <v>3722</v>
      </c>
    </row>
    <row r="1743" spans="1:2" x14ac:dyDescent="0.25">
      <c r="A1743" s="62">
        <v>21102203</v>
      </c>
      <c r="B1743" s="63" t="s">
        <v>15188</v>
      </c>
    </row>
    <row r="1744" spans="1:2" x14ac:dyDescent="0.25">
      <c r="A1744" s="62">
        <v>21102204</v>
      </c>
      <c r="B1744" s="63" t="s">
        <v>10795</v>
      </c>
    </row>
    <row r="1745" spans="1:2" x14ac:dyDescent="0.25">
      <c r="A1745" s="62">
        <v>21102205</v>
      </c>
      <c r="B1745" s="63" t="s">
        <v>14151</v>
      </c>
    </row>
    <row r="1746" spans="1:2" x14ac:dyDescent="0.25">
      <c r="A1746" s="62">
        <v>21102206</v>
      </c>
      <c r="B1746" s="63" t="s">
        <v>18591</v>
      </c>
    </row>
    <row r="1747" spans="1:2" x14ac:dyDescent="0.25">
      <c r="A1747" s="62">
        <v>21102207</v>
      </c>
      <c r="B1747" s="63" t="s">
        <v>17930</v>
      </c>
    </row>
    <row r="1748" spans="1:2" x14ac:dyDescent="0.25">
      <c r="A1748" s="62">
        <v>21102301</v>
      </c>
      <c r="B1748" s="63" t="s">
        <v>7796</v>
      </c>
    </row>
    <row r="1749" spans="1:2" x14ac:dyDescent="0.25">
      <c r="A1749" s="62">
        <v>21102302</v>
      </c>
      <c r="B1749" s="63" t="s">
        <v>5239</v>
      </c>
    </row>
    <row r="1750" spans="1:2" x14ac:dyDescent="0.25">
      <c r="A1750" s="62">
        <v>21102303</v>
      </c>
      <c r="B1750" s="63" t="s">
        <v>8511</v>
      </c>
    </row>
    <row r="1751" spans="1:2" x14ac:dyDescent="0.25">
      <c r="A1751" s="62">
        <v>21102304</v>
      </c>
      <c r="B1751" s="63" t="s">
        <v>3930</v>
      </c>
    </row>
    <row r="1752" spans="1:2" x14ac:dyDescent="0.25">
      <c r="A1752" s="62">
        <v>21102401</v>
      </c>
      <c r="B1752" s="63" t="s">
        <v>8275</v>
      </c>
    </row>
    <row r="1753" spans="1:2" x14ac:dyDescent="0.25">
      <c r="A1753" s="62">
        <v>21102402</v>
      </c>
      <c r="B1753" s="63" t="s">
        <v>3537</v>
      </c>
    </row>
    <row r="1754" spans="1:2" x14ac:dyDescent="0.25">
      <c r="A1754" s="62">
        <v>21102403</v>
      </c>
      <c r="B1754" s="63" t="s">
        <v>9213</v>
      </c>
    </row>
    <row r="1755" spans="1:2" x14ac:dyDescent="0.25">
      <c r="A1755" s="62">
        <v>21102404</v>
      </c>
      <c r="B1755" s="63" t="s">
        <v>6004</v>
      </c>
    </row>
    <row r="1756" spans="1:2" x14ac:dyDescent="0.25">
      <c r="A1756" s="62">
        <v>21111501</v>
      </c>
      <c r="B1756" s="63" t="s">
        <v>7381</v>
      </c>
    </row>
    <row r="1757" spans="1:2" x14ac:dyDescent="0.25">
      <c r="A1757" s="62">
        <v>21111502</v>
      </c>
      <c r="B1757" s="63" t="s">
        <v>4676</v>
      </c>
    </row>
    <row r="1758" spans="1:2" x14ac:dyDescent="0.25">
      <c r="A1758" s="62">
        <v>21111503</v>
      </c>
      <c r="B1758" s="63" t="s">
        <v>826</v>
      </c>
    </row>
    <row r="1759" spans="1:2" x14ac:dyDescent="0.25">
      <c r="A1759" s="62">
        <v>21111504</v>
      </c>
      <c r="B1759" s="63" t="s">
        <v>7684</v>
      </c>
    </row>
    <row r="1760" spans="1:2" x14ac:dyDescent="0.25">
      <c r="A1760" s="62">
        <v>21111506</v>
      </c>
      <c r="B1760" s="63" t="s">
        <v>3102</v>
      </c>
    </row>
    <row r="1761" spans="1:2" x14ac:dyDescent="0.25">
      <c r="A1761" s="62">
        <v>21111507</v>
      </c>
      <c r="B1761" s="63" t="s">
        <v>15621</v>
      </c>
    </row>
    <row r="1762" spans="1:2" x14ac:dyDescent="0.25">
      <c r="A1762" s="62">
        <v>21111508</v>
      </c>
      <c r="B1762" s="63" t="s">
        <v>11654</v>
      </c>
    </row>
    <row r="1763" spans="1:2" x14ac:dyDescent="0.25">
      <c r="A1763" s="62">
        <v>21111601</v>
      </c>
      <c r="B1763" s="63" t="s">
        <v>119</v>
      </c>
    </row>
    <row r="1764" spans="1:2" x14ac:dyDescent="0.25">
      <c r="A1764" s="62">
        <v>21111602</v>
      </c>
      <c r="B1764" s="63" t="s">
        <v>2787</v>
      </c>
    </row>
    <row r="1765" spans="1:2" x14ac:dyDescent="0.25">
      <c r="A1765" s="62">
        <v>22101501</v>
      </c>
      <c r="B1765" s="63" t="s">
        <v>13575</v>
      </c>
    </row>
    <row r="1766" spans="1:2" x14ac:dyDescent="0.25">
      <c r="A1766" s="62">
        <v>22101502</v>
      </c>
      <c r="B1766" s="63" t="s">
        <v>7029</v>
      </c>
    </row>
    <row r="1767" spans="1:2" x14ac:dyDescent="0.25">
      <c r="A1767" s="62">
        <v>22101504</v>
      </c>
      <c r="B1767" s="63" t="s">
        <v>14906</v>
      </c>
    </row>
    <row r="1768" spans="1:2" x14ac:dyDescent="0.25">
      <c r="A1768" s="62">
        <v>22101505</v>
      </c>
      <c r="B1768" s="63" t="s">
        <v>1985</v>
      </c>
    </row>
    <row r="1769" spans="1:2" x14ac:dyDescent="0.25">
      <c r="A1769" s="62">
        <v>22101507</v>
      </c>
      <c r="B1769" s="63" t="s">
        <v>5381</v>
      </c>
    </row>
    <row r="1770" spans="1:2" x14ac:dyDescent="0.25">
      <c r="A1770" s="62">
        <v>22101508</v>
      </c>
      <c r="B1770" s="63" t="s">
        <v>3520</v>
      </c>
    </row>
    <row r="1771" spans="1:2" x14ac:dyDescent="0.25">
      <c r="A1771" s="62">
        <v>22101509</v>
      </c>
      <c r="B1771" s="63" t="s">
        <v>1432</v>
      </c>
    </row>
    <row r="1772" spans="1:2" x14ac:dyDescent="0.25">
      <c r="A1772" s="62">
        <v>22101511</v>
      </c>
      <c r="B1772" s="63" t="s">
        <v>2203</v>
      </c>
    </row>
    <row r="1773" spans="1:2" x14ac:dyDescent="0.25">
      <c r="A1773" s="62">
        <v>22101513</v>
      </c>
      <c r="B1773" s="63" t="s">
        <v>14321</v>
      </c>
    </row>
    <row r="1774" spans="1:2" x14ac:dyDescent="0.25">
      <c r="A1774" s="62">
        <v>22101514</v>
      </c>
      <c r="B1774" s="63" t="s">
        <v>4948</v>
      </c>
    </row>
    <row r="1775" spans="1:2" x14ac:dyDescent="0.25">
      <c r="A1775" s="62">
        <v>22101516</v>
      </c>
      <c r="B1775" s="63" t="s">
        <v>14009</v>
      </c>
    </row>
    <row r="1776" spans="1:2" x14ac:dyDescent="0.25">
      <c r="A1776" s="62">
        <v>22101518</v>
      </c>
      <c r="B1776" s="63" t="s">
        <v>16969</v>
      </c>
    </row>
    <row r="1777" spans="1:2" x14ac:dyDescent="0.25">
      <c r="A1777" s="62">
        <v>22101519</v>
      </c>
      <c r="B1777" s="63" t="s">
        <v>1110</v>
      </c>
    </row>
    <row r="1778" spans="1:2" x14ac:dyDescent="0.25">
      <c r="A1778" s="62">
        <v>22101520</v>
      </c>
      <c r="B1778" s="63" t="s">
        <v>15727</v>
      </c>
    </row>
    <row r="1779" spans="1:2" x14ac:dyDescent="0.25">
      <c r="A1779" s="62">
        <v>22101521</v>
      </c>
      <c r="B1779" s="63" t="s">
        <v>305</v>
      </c>
    </row>
    <row r="1780" spans="1:2" x14ac:dyDescent="0.25">
      <c r="A1780" s="62">
        <v>22101522</v>
      </c>
      <c r="B1780" s="63" t="s">
        <v>9259</v>
      </c>
    </row>
    <row r="1781" spans="1:2" x14ac:dyDescent="0.25">
      <c r="A1781" s="62">
        <v>22101523</v>
      </c>
      <c r="B1781" s="63" t="s">
        <v>8360</v>
      </c>
    </row>
    <row r="1782" spans="1:2" x14ac:dyDescent="0.25">
      <c r="A1782" s="62">
        <v>22101524</v>
      </c>
      <c r="B1782" s="63" t="s">
        <v>17441</v>
      </c>
    </row>
    <row r="1783" spans="1:2" x14ac:dyDescent="0.25">
      <c r="A1783" s="62">
        <v>22101525</v>
      </c>
      <c r="B1783" s="63" t="s">
        <v>1858</v>
      </c>
    </row>
    <row r="1784" spans="1:2" x14ac:dyDescent="0.25">
      <c r="A1784" s="62">
        <v>22101526</v>
      </c>
      <c r="B1784" s="63" t="s">
        <v>16052</v>
      </c>
    </row>
    <row r="1785" spans="1:2" x14ac:dyDescent="0.25">
      <c r="A1785" s="62">
        <v>22101527</v>
      </c>
      <c r="B1785" s="63" t="s">
        <v>4183</v>
      </c>
    </row>
    <row r="1786" spans="1:2" x14ac:dyDescent="0.25">
      <c r="A1786" s="62">
        <v>22101528</v>
      </c>
      <c r="B1786" s="63" t="s">
        <v>17194</v>
      </c>
    </row>
    <row r="1787" spans="1:2" x14ac:dyDescent="0.25">
      <c r="A1787" s="62">
        <v>22101529</v>
      </c>
      <c r="B1787" s="63" t="s">
        <v>11558</v>
      </c>
    </row>
    <row r="1788" spans="1:2" x14ac:dyDescent="0.25">
      <c r="A1788" s="62">
        <v>22101530</v>
      </c>
      <c r="B1788" s="63" t="s">
        <v>9836</v>
      </c>
    </row>
    <row r="1789" spans="1:2" x14ac:dyDescent="0.25">
      <c r="A1789" s="62">
        <v>22101531</v>
      </c>
      <c r="B1789" s="63" t="s">
        <v>10974</v>
      </c>
    </row>
    <row r="1790" spans="1:2" x14ac:dyDescent="0.25">
      <c r="A1790" s="62">
        <v>22101532</v>
      </c>
      <c r="B1790" s="63" t="s">
        <v>1752</v>
      </c>
    </row>
    <row r="1791" spans="1:2" x14ac:dyDescent="0.25">
      <c r="A1791" s="62">
        <v>22101533</v>
      </c>
      <c r="B1791" s="63" t="s">
        <v>5723</v>
      </c>
    </row>
    <row r="1792" spans="1:2" x14ac:dyDescent="0.25">
      <c r="A1792" s="62">
        <v>22101534</v>
      </c>
      <c r="B1792" s="63" t="s">
        <v>133</v>
      </c>
    </row>
    <row r="1793" spans="1:2" x14ac:dyDescent="0.25">
      <c r="A1793" s="62">
        <v>22101602</v>
      </c>
      <c r="B1793" s="63" t="s">
        <v>5595</v>
      </c>
    </row>
    <row r="1794" spans="1:2" x14ac:dyDescent="0.25">
      <c r="A1794" s="62">
        <v>22101603</v>
      </c>
      <c r="B1794" s="63" t="s">
        <v>3428</v>
      </c>
    </row>
    <row r="1795" spans="1:2" x14ac:dyDescent="0.25">
      <c r="A1795" s="62">
        <v>22101604</v>
      </c>
      <c r="B1795" s="63" t="s">
        <v>4213</v>
      </c>
    </row>
    <row r="1796" spans="1:2" x14ac:dyDescent="0.25">
      <c r="A1796" s="62">
        <v>22101605</v>
      </c>
      <c r="B1796" s="63" t="s">
        <v>1947</v>
      </c>
    </row>
    <row r="1797" spans="1:2" x14ac:dyDescent="0.25">
      <c r="A1797" s="62">
        <v>22101606</v>
      </c>
      <c r="B1797" s="63" t="s">
        <v>3361</v>
      </c>
    </row>
    <row r="1798" spans="1:2" x14ac:dyDescent="0.25">
      <c r="A1798" s="62">
        <v>22101607</v>
      </c>
      <c r="B1798" s="63" t="s">
        <v>16563</v>
      </c>
    </row>
    <row r="1799" spans="1:2" x14ac:dyDescent="0.25">
      <c r="A1799" s="62">
        <v>22101608</v>
      </c>
      <c r="B1799" s="63" t="s">
        <v>6334</v>
      </c>
    </row>
    <row r="1800" spans="1:2" x14ac:dyDescent="0.25">
      <c r="A1800" s="62">
        <v>22101609</v>
      </c>
      <c r="B1800" s="63" t="s">
        <v>7858</v>
      </c>
    </row>
    <row r="1801" spans="1:2" x14ac:dyDescent="0.25">
      <c r="A1801" s="62">
        <v>22101610</v>
      </c>
      <c r="B1801" s="63" t="s">
        <v>16664</v>
      </c>
    </row>
    <row r="1802" spans="1:2" x14ac:dyDescent="0.25">
      <c r="A1802" s="62">
        <v>22101611</v>
      </c>
      <c r="B1802" s="63" t="s">
        <v>10553</v>
      </c>
    </row>
    <row r="1803" spans="1:2" x14ac:dyDescent="0.25">
      <c r="A1803" s="62">
        <v>22101612</v>
      </c>
      <c r="B1803" s="63" t="s">
        <v>2161</v>
      </c>
    </row>
    <row r="1804" spans="1:2" x14ac:dyDescent="0.25">
      <c r="A1804" s="62">
        <v>22101613</v>
      </c>
      <c r="B1804" s="63" t="s">
        <v>1203</v>
      </c>
    </row>
    <row r="1805" spans="1:2" x14ac:dyDescent="0.25">
      <c r="A1805" s="62">
        <v>22101614</v>
      </c>
      <c r="B1805" s="63" t="s">
        <v>704</v>
      </c>
    </row>
    <row r="1806" spans="1:2" x14ac:dyDescent="0.25">
      <c r="A1806" s="62">
        <v>22101615</v>
      </c>
      <c r="B1806" s="63" t="s">
        <v>3060</v>
      </c>
    </row>
    <row r="1807" spans="1:2" x14ac:dyDescent="0.25">
      <c r="A1807" s="62">
        <v>22101616</v>
      </c>
      <c r="B1807" s="63" t="s">
        <v>4601</v>
      </c>
    </row>
    <row r="1808" spans="1:2" x14ac:dyDescent="0.25">
      <c r="A1808" s="62">
        <v>22101617</v>
      </c>
      <c r="B1808" s="63" t="s">
        <v>8319</v>
      </c>
    </row>
    <row r="1809" spans="1:2" x14ac:dyDescent="0.25">
      <c r="A1809" s="62">
        <v>22101618</v>
      </c>
      <c r="B1809" s="63" t="s">
        <v>1938</v>
      </c>
    </row>
    <row r="1810" spans="1:2" x14ac:dyDescent="0.25">
      <c r="A1810" s="62">
        <v>22101619</v>
      </c>
      <c r="B1810" s="63" t="s">
        <v>16126</v>
      </c>
    </row>
    <row r="1811" spans="1:2" x14ac:dyDescent="0.25">
      <c r="A1811" s="62">
        <v>22101620</v>
      </c>
      <c r="B1811" s="63" t="s">
        <v>6849</v>
      </c>
    </row>
    <row r="1812" spans="1:2" x14ac:dyDescent="0.25">
      <c r="A1812" s="62">
        <v>22101701</v>
      </c>
      <c r="B1812" s="63" t="s">
        <v>12009</v>
      </c>
    </row>
    <row r="1813" spans="1:2" x14ac:dyDescent="0.25">
      <c r="A1813" s="62">
        <v>22101702</v>
      </c>
      <c r="B1813" s="63" t="s">
        <v>17987</v>
      </c>
    </row>
    <row r="1814" spans="1:2" x14ac:dyDescent="0.25">
      <c r="A1814" s="62">
        <v>22101703</v>
      </c>
      <c r="B1814" s="63" t="s">
        <v>9896</v>
      </c>
    </row>
    <row r="1815" spans="1:2" x14ac:dyDescent="0.25">
      <c r="A1815" s="62">
        <v>22101704</v>
      </c>
      <c r="B1815" s="63" t="s">
        <v>13307</v>
      </c>
    </row>
    <row r="1816" spans="1:2" x14ac:dyDescent="0.25">
      <c r="A1816" s="62">
        <v>22101705</v>
      </c>
      <c r="B1816" s="63" t="s">
        <v>9919</v>
      </c>
    </row>
    <row r="1817" spans="1:2" x14ac:dyDescent="0.25">
      <c r="A1817" s="62">
        <v>22101706</v>
      </c>
      <c r="B1817" s="63" t="s">
        <v>249</v>
      </c>
    </row>
    <row r="1818" spans="1:2" x14ac:dyDescent="0.25">
      <c r="A1818" s="62">
        <v>22101707</v>
      </c>
      <c r="B1818" s="63" t="s">
        <v>16145</v>
      </c>
    </row>
    <row r="1819" spans="1:2" x14ac:dyDescent="0.25">
      <c r="A1819" s="62">
        <v>22101708</v>
      </c>
      <c r="B1819" s="63" t="s">
        <v>337</v>
      </c>
    </row>
    <row r="1820" spans="1:2" x14ac:dyDescent="0.25">
      <c r="A1820" s="62">
        <v>22101709</v>
      </c>
      <c r="B1820" s="63" t="s">
        <v>5110</v>
      </c>
    </row>
    <row r="1821" spans="1:2" x14ac:dyDescent="0.25">
      <c r="A1821" s="62">
        <v>22101710</v>
      </c>
      <c r="B1821" s="63" t="s">
        <v>6778</v>
      </c>
    </row>
    <row r="1822" spans="1:2" x14ac:dyDescent="0.25">
      <c r="A1822" s="62">
        <v>22101711</v>
      </c>
      <c r="B1822" s="63" t="s">
        <v>10112</v>
      </c>
    </row>
    <row r="1823" spans="1:2" x14ac:dyDescent="0.25">
      <c r="A1823" s="62">
        <v>22101712</v>
      </c>
      <c r="B1823" s="63" t="s">
        <v>7882</v>
      </c>
    </row>
    <row r="1824" spans="1:2" x14ac:dyDescent="0.25">
      <c r="A1824" s="62">
        <v>22101713</v>
      </c>
      <c r="B1824" s="63" t="s">
        <v>6589</v>
      </c>
    </row>
    <row r="1825" spans="1:2" x14ac:dyDescent="0.25">
      <c r="A1825" s="62">
        <v>22101714</v>
      </c>
      <c r="B1825" s="63" t="s">
        <v>1018</v>
      </c>
    </row>
    <row r="1826" spans="1:2" x14ac:dyDescent="0.25">
      <c r="A1826" s="62">
        <v>22101715</v>
      </c>
      <c r="B1826" s="63" t="s">
        <v>17485</v>
      </c>
    </row>
    <row r="1827" spans="1:2" x14ac:dyDescent="0.25">
      <c r="A1827" s="62">
        <v>22101716</v>
      </c>
      <c r="B1827" s="63" t="s">
        <v>10224</v>
      </c>
    </row>
    <row r="1828" spans="1:2" x14ac:dyDescent="0.25">
      <c r="A1828" s="62">
        <v>22101717</v>
      </c>
      <c r="B1828" s="63" t="s">
        <v>7248</v>
      </c>
    </row>
    <row r="1829" spans="1:2" x14ac:dyDescent="0.25">
      <c r="A1829" s="62">
        <v>22101718</v>
      </c>
      <c r="B1829" s="63" t="s">
        <v>16517</v>
      </c>
    </row>
    <row r="1830" spans="1:2" x14ac:dyDescent="0.25">
      <c r="A1830" s="62">
        <v>22101719</v>
      </c>
      <c r="B1830" s="63" t="s">
        <v>15568</v>
      </c>
    </row>
    <row r="1831" spans="1:2" x14ac:dyDescent="0.25">
      <c r="A1831" s="62">
        <v>22101720</v>
      </c>
      <c r="B1831" s="63" t="s">
        <v>12625</v>
      </c>
    </row>
    <row r="1832" spans="1:2" x14ac:dyDescent="0.25">
      <c r="A1832" s="62">
        <v>22101801</v>
      </c>
      <c r="B1832" s="63" t="s">
        <v>16817</v>
      </c>
    </row>
    <row r="1833" spans="1:2" x14ac:dyDescent="0.25">
      <c r="A1833" s="62">
        <v>22101802</v>
      </c>
      <c r="B1833" s="63" t="s">
        <v>2477</v>
      </c>
    </row>
    <row r="1834" spans="1:2" x14ac:dyDescent="0.25">
      <c r="A1834" s="62">
        <v>22101803</v>
      </c>
      <c r="B1834" s="63" t="s">
        <v>18163</v>
      </c>
    </row>
    <row r="1835" spans="1:2" x14ac:dyDescent="0.25">
      <c r="A1835" s="62">
        <v>22101804</v>
      </c>
      <c r="B1835" s="63" t="s">
        <v>11984</v>
      </c>
    </row>
    <row r="1836" spans="1:2" x14ac:dyDescent="0.25">
      <c r="A1836" s="62">
        <v>22101901</v>
      </c>
      <c r="B1836" s="63" t="s">
        <v>17514</v>
      </c>
    </row>
    <row r="1837" spans="1:2" x14ac:dyDescent="0.25">
      <c r="A1837" s="62">
        <v>22101902</v>
      </c>
      <c r="B1837" s="63" t="s">
        <v>13181</v>
      </c>
    </row>
    <row r="1838" spans="1:2" x14ac:dyDescent="0.25">
      <c r="A1838" s="62">
        <v>22101903</v>
      </c>
      <c r="B1838" s="63" t="s">
        <v>18965</v>
      </c>
    </row>
    <row r="1839" spans="1:2" x14ac:dyDescent="0.25">
      <c r="A1839" s="62">
        <v>22101904</v>
      </c>
      <c r="B1839" s="63" t="s">
        <v>5391</v>
      </c>
    </row>
    <row r="1840" spans="1:2" x14ac:dyDescent="0.25">
      <c r="A1840" s="62">
        <v>22101905</v>
      </c>
      <c r="B1840" s="63" t="s">
        <v>5654</v>
      </c>
    </row>
    <row r="1841" spans="1:2" x14ac:dyDescent="0.25">
      <c r="A1841" s="62">
        <v>22101906</v>
      </c>
      <c r="B1841" s="63" t="s">
        <v>10986</v>
      </c>
    </row>
    <row r="1842" spans="1:2" x14ac:dyDescent="0.25">
      <c r="A1842" s="62">
        <v>22101907</v>
      </c>
      <c r="B1842" s="63" t="s">
        <v>8312</v>
      </c>
    </row>
    <row r="1843" spans="1:2" x14ac:dyDescent="0.25">
      <c r="A1843" s="62">
        <v>22102001</v>
      </c>
      <c r="B1843" s="63" t="s">
        <v>1086</v>
      </c>
    </row>
    <row r="1844" spans="1:2" x14ac:dyDescent="0.25">
      <c r="A1844" s="62">
        <v>23101501</v>
      </c>
      <c r="B1844" s="63" t="s">
        <v>13419</v>
      </c>
    </row>
    <row r="1845" spans="1:2" x14ac:dyDescent="0.25">
      <c r="A1845" s="62">
        <v>23101502</v>
      </c>
      <c r="B1845" s="63" t="s">
        <v>1726</v>
      </c>
    </row>
    <row r="1846" spans="1:2" x14ac:dyDescent="0.25">
      <c r="A1846" s="62">
        <v>23101503</v>
      </c>
      <c r="B1846" s="63" t="s">
        <v>7546</v>
      </c>
    </row>
    <row r="1847" spans="1:2" x14ac:dyDescent="0.25">
      <c r="A1847" s="62">
        <v>23101504</v>
      </c>
      <c r="B1847" s="63" t="s">
        <v>7196</v>
      </c>
    </row>
    <row r="1848" spans="1:2" x14ac:dyDescent="0.25">
      <c r="A1848" s="62">
        <v>23101505</v>
      </c>
      <c r="B1848" s="63" t="s">
        <v>6699</v>
      </c>
    </row>
    <row r="1849" spans="1:2" x14ac:dyDescent="0.25">
      <c r="A1849" s="62">
        <v>23101506</v>
      </c>
      <c r="B1849" s="63" t="s">
        <v>1090</v>
      </c>
    </row>
    <row r="1850" spans="1:2" x14ac:dyDescent="0.25">
      <c r="A1850" s="62">
        <v>23101507</v>
      </c>
      <c r="B1850" s="63" t="s">
        <v>3916</v>
      </c>
    </row>
    <row r="1851" spans="1:2" x14ac:dyDescent="0.25">
      <c r="A1851" s="62">
        <v>23101508</v>
      </c>
      <c r="B1851" s="63" t="s">
        <v>17493</v>
      </c>
    </row>
    <row r="1852" spans="1:2" x14ac:dyDescent="0.25">
      <c r="A1852" s="62">
        <v>23101509</v>
      </c>
      <c r="B1852" s="63" t="s">
        <v>10689</v>
      </c>
    </row>
    <row r="1853" spans="1:2" x14ac:dyDescent="0.25">
      <c r="A1853" s="62">
        <v>23101510</v>
      </c>
      <c r="B1853" s="63" t="s">
        <v>8636</v>
      </c>
    </row>
    <row r="1854" spans="1:2" x14ac:dyDescent="0.25">
      <c r="A1854" s="62">
        <v>23101511</v>
      </c>
      <c r="B1854" s="63" t="s">
        <v>904</v>
      </c>
    </row>
    <row r="1855" spans="1:2" x14ac:dyDescent="0.25">
      <c r="A1855" s="62">
        <v>23101512</v>
      </c>
      <c r="B1855" s="63" t="s">
        <v>8565</v>
      </c>
    </row>
    <row r="1856" spans="1:2" x14ac:dyDescent="0.25">
      <c r="A1856" s="62">
        <v>23101513</v>
      </c>
      <c r="B1856" s="63" t="s">
        <v>18130</v>
      </c>
    </row>
    <row r="1857" spans="1:2" x14ac:dyDescent="0.25">
      <c r="A1857" s="62">
        <v>23101514</v>
      </c>
      <c r="B1857" s="63" t="s">
        <v>33</v>
      </c>
    </row>
    <row r="1858" spans="1:2" x14ac:dyDescent="0.25">
      <c r="A1858" s="62">
        <v>23101515</v>
      </c>
      <c r="B1858" s="63" t="s">
        <v>16262</v>
      </c>
    </row>
    <row r="1859" spans="1:2" x14ac:dyDescent="0.25">
      <c r="A1859" s="62">
        <v>23101516</v>
      </c>
      <c r="B1859" s="63" t="s">
        <v>8207</v>
      </c>
    </row>
    <row r="1860" spans="1:2" x14ac:dyDescent="0.25">
      <c r="A1860" s="62">
        <v>23101517</v>
      </c>
      <c r="B1860" s="63" t="s">
        <v>14177</v>
      </c>
    </row>
    <row r="1861" spans="1:2" x14ac:dyDescent="0.25">
      <c r="A1861" s="62">
        <v>23101518</v>
      </c>
      <c r="B1861" s="63" t="s">
        <v>8970</v>
      </c>
    </row>
    <row r="1862" spans="1:2" x14ac:dyDescent="0.25">
      <c r="A1862" s="62">
        <v>23101519</v>
      </c>
      <c r="B1862" s="63" t="s">
        <v>4324</v>
      </c>
    </row>
    <row r="1863" spans="1:2" x14ac:dyDescent="0.25">
      <c r="A1863" s="62">
        <v>23101520</v>
      </c>
      <c r="B1863" s="63" t="s">
        <v>7787</v>
      </c>
    </row>
    <row r="1864" spans="1:2" x14ac:dyDescent="0.25">
      <c r="A1864" s="62">
        <v>23101521</v>
      </c>
      <c r="B1864" s="63" t="s">
        <v>14936</v>
      </c>
    </row>
    <row r="1865" spans="1:2" x14ac:dyDescent="0.25">
      <c r="A1865" s="62">
        <v>23101522</v>
      </c>
      <c r="B1865" s="63" t="s">
        <v>14337</v>
      </c>
    </row>
    <row r="1866" spans="1:2" x14ac:dyDescent="0.25">
      <c r="A1866" s="62">
        <v>23111501</v>
      </c>
      <c r="B1866" s="63" t="s">
        <v>5463</v>
      </c>
    </row>
    <row r="1867" spans="1:2" x14ac:dyDescent="0.25">
      <c r="A1867" s="62">
        <v>23111502</v>
      </c>
      <c r="B1867" s="63" t="s">
        <v>36</v>
      </c>
    </row>
    <row r="1868" spans="1:2" x14ac:dyDescent="0.25">
      <c r="A1868" s="62">
        <v>23111503</v>
      </c>
      <c r="B1868" s="63" t="s">
        <v>10807</v>
      </c>
    </row>
    <row r="1869" spans="1:2" x14ac:dyDescent="0.25">
      <c r="A1869" s="62">
        <v>23111504</v>
      </c>
      <c r="B1869" s="63" t="s">
        <v>18795</v>
      </c>
    </row>
    <row r="1870" spans="1:2" x14ac:dyDescent="0.25">
      <c r="A1870" s="62">
        <v>23111505</v>
      </c>
      <c r="B1870" s="63" t="s">
        <v>4633</v>
      </c>
    </row>
    <row r="1871" spans="1:2" x14ac:dyDescent="0.25">
      <c r="A1871" s="62">
        <v>23111506</v>
      </c>
      <c r="B1871" s="63" t="s">
        <v>14631</v>
      </c>
    </row>
    <row r="1872" spans="1:2" x14ac:dyDescent="0.25">
      <c r="A1872" s="62">
        <v>23111507</v>
      </c>
      <c r="B1872" s="63" t="s">
        <v>18167</v>
      </c>
    </row>
    <row r="1873" spans="1:2" x14ac:dyDescent="0.25">
      <c r="A1873" s="62">
        <v>23111601</v>
      </c>
      <c r="B1873" s="63" t="s">
        <v>13445</v>
      </c>
    </row>
    <row r="1874" spans="1:2" x14ac:dyDescent="0.25">
      <c r="A1874" s="62">
        <v>23111602</v>
      </c>
      <c r="B1874" s="63" t="s">
        <v>12369</v>
      </c>
    </row>
    <row r="1875" spans="1:2" x14ac:dyDescent="0.25">
      <c r="A1875" s="62">
        <v>23111603</v>
      </c>
      <c r="B1875" s="63" t="s">
        <v>2500</v>
      </c>
    </row>
    <row r="1876" spans="1:2" x14ac:dyDescent="0.25">
      <c r="A1876" s="62">
        <v>23111604</v>
      </c>
      <c r="B1876" s="63" t="s">
        <v>7509</v>
      </c>
    </row>
    <row r="1877" spans="1:2" x14ac:dyDescent="0.25">
      <c r="A1877" s="62">
        <v>23111605</v>
      </c>
      <c r="B1877" s="63" t="s">
        <v>1467</v>
      </c>
    </row>
    <row r="1878" spans="1:2" x14ac:dyDescent="0.25">
      <c r="A1878" s="62">
        <v>23111606</v>
      </c>
      <c r="B1878" s="63" t="s">
        <v>5406</v>
      </c>
    </row>
    <row r="1879" spans="1:2" x14ac:dyDescent="0.25">
      <c r="A1879" s="62">
        <v>23121501</v>
      </c>
      <c r="B1879" s="63" t="s">
        <v>18628</v>
      </c>
    </row>
    <row r="1880" spans="1:2" x14ac:dyDescent="0.25">
      <c r="A1880" s="62">
        <v>23121502</v>
      </c>
      <c r="B1880" s="63" t="s">
        <v>18568</v>
      </c>
    </row>
    <row r="1881" spans="1:2" x14ac:dyDescent="0.25">
      <c r="A1881" s="62">
        <v>23121503</v>
      </c>
      <c r="B1881" s="63" t="s">
        <v>10110</v>
      </c>
    </row>
    <row r="1882" spans="1:2" x14ac:dyDescent="0.25">
      <c r="A1882" s="62">
        <v>23121504</v>
      </c>
      <c r="B1882" s="63" t="s">
        <v>8786</v>
      </c>
    </row>
    <row r="1883" spans="1:2" x14ac:dyDescent="0.25">
      <c r="A1883" s="62">
        <v>23121505</v>
      </c>
      <c r="B1883" s="63" t="s">
        <v>678</v>
      </c>
    </row>
    <row r="1884" spans="1:2" x14ac:dyDescent="0.25">
      <c r="A1884" s="62">
        <v>23121506</v>
      </c>
      <c r="B1884" s="63" t="s">
        <v>13785</v>
      </c>
    </row>
    <row r="1885" spans="1:2" x14ac:dyDescent="0.25">
      <c r="A1885" s="62">
        <v>23121507</v>
      </c>
      <c r="B1885" s="63" t="s">
        <v>7185</v>
      </c>
    </row>
    <row r="1886" spans="1:2" x14ac:dyDescent="0.25">
      <c r="A1886" s="62">
        <v>23121508</v>
      </c>
      <c r="B1886" s="63" t="s">
        <v>10022</v>
      </c>
    </row>
    <row r="1887" spans="1:2" x14ac:dyDescent="0.25">
      <c r="A1887" s="62">
        <v>23121509</v>
      </c>
      <c r="B1887" s="63" t="s">
        <v>6907</v>
      </c>
    </row>
    <row r="1888" spans="1:2" x14ac:dyDescent="0.25">
      <c r="A1888" s="62">
        <v>23121510</v>
      </c>
      <c r="B1888" s="63" t="s">
        <v>1216</v>
      </c>
    </row>
    <row r="1889" spans="1:2" x14ac:dyDescent="0.25">
      <c r="A1889" s="62">
        <v>23121601</v>
      </c>
      <c r="B1889" s="63" t="s">
        <v>4446</v>
      </c>
    </row>
    <row r="1890" spans="1:2" x14ac:dyDescent="0.25">
      <c r="A1890" s="62">
        <v>23121602</v>
      </c>
      <c r="B1890" s="63" t="s">
        <v>8638</v>
      </c>
    </row>
    <row r="1891" spans="1:2" x14ac:dyDescent="0.25">
      <c r="A1891" s="62">
        <v>23121603</v>
      </c>
      <c r="B1891" s="63" t="s">
        <v>4677</v>
      </c>
    </row>
    <row r="1892" spans="1:2" x14ac:dyDescent="0.25">
      <c r="A1892" s="62">
        <v>23121604</v>
      </c>
      <c r="B1892" s="63" t="s">
        <v>12755</v>
      </c>
    </row>
    <row r="1893" spans="1:2" x14ac:dyDescent="0.25">
      <c r="A1893" s="62">
        <v>23121605</v>
      </c>
      <c r="B1893" s="63" t="s">
        <v>15444</v>
      </c>
    </row>
    <row r="1894" spans="1:2" x14ac:dyDescent="0.25">
      <c r="A1894" s="62">
        <v>23121606</v>
      </c>
      <c r="B1894" s="63" t="s">
        <v>5784</v>
      </c>
    </row>
    <row r="1895" spans="1:2" x14ac:dyDescent="0.25">
      <c r="A1895" s="62">
        <v>23121607</v>
      </c>
      <c r="B1895" s="63" t="s">
        <v>1004</v>
      </c>
    </row>
    <row r="1896" spans="1:2" x14ac:dyDescent="0.25">
      <c r="A1896" s="62">
        <v>23121608</v>
      </c>
      <c r="B1896" s="63" t="s">
        <v>15265</v>
      </c>
    </row>
    <row r="1897" spans="1:2" x14ac:dyDescent="0.25">
      <c r="A1897" s="62">
        <v>23121609</v>
      </c>
      <c r="B1897" s="63" t="s">
        <v>14638</v>
      </c>
    </row>
    <row r="1898" spans="1:2" x14ac:dyDescent="0.25">
      <c r="A1898" s="62">
        <v>23121610</v>
      </c>
      <c r="B1898" s="63" t="s">
        <v>8908</v>
      </c>
    </row>
    <row r="1899" spans="1:2" x14ac:dyDescent="0.25">
      <c r="A1899" s="62">
        <v>23121611</v>
      </c>
      <c r="B1899" s="63" t="s">
        <v>10542</v>
      </c>
    </row>
    <row r="1900" spans="1:2" x14ac:dyDescent="0.25">
      <c r="A1900" s="62">
        <v>23121612</v>
      </c>
      <c r="B1900" s="63" t="s">
        <v>17835</v>
      </c>
    </row>
    <row r="1901" spans="1:2" x14ac:dyDescent="0.25">
      <c r="A1901" s="62">
        <v>23121613</v>
      </c>
      <c r="B1901" s="63" t="s">
        <v>4758</v>
      </c>
    </row>
    <row r="1902" spans="1:2" x14ac:dyDescent="0.25">
      <c r="A1902" s="62">
        <v>23121614</v>
      </c>
      <c r="B1902" s="63" t="s">
        <v>15991</v>
      </c>
    </row>
    <row r="1903" spans="1:2" x14ac:dyDescent="0.25">
      <c r="A1903" s="62">
        <v>23121615</v>
      </c>
      <c r="B1903" s="63" t="s">
        <v>17938</v>
      </c>
    </row>
    <row r="1904" spans="1:2" x14ac:dyDescent="0.25">
      <c r="A1904" s="62">
        <v>23131501</v>
      </c>
      <c r="B1904" s="63" t="s">
        <v>3632</v>
      </c>
    </row>
    <row r="1905" spans="1:2" x14ac:dyDescent="0.25">
      <c r="A1905" s="62">
        <v>23131502</v>
      </c>
      <c r="B1905" s="63" t="s">
        <v>180</v>
      </c>
    </row>
    <row r="1906" spans="1:2" x14ac:dyDescent="0.25">
      <c r="A1906" s="62">
        <v>23131503</v>
      </c>
      <c r="B1906" s="63" t="s">
        <v>3185</v>
      </c>
    </row>
    <row r="1907" spans="1:2" x14ac:dyDescent="0.25">
      <c r="A1907" s="62">
        <v>23131504</v>
      </c>
      <c r="B1907" s="63" t="s">
        <v>10559</v>
      </c>
    </row>
    <row r="1908" spans="1:2" x14ac:dyDescent="0.25">
      <c r="A1908" s="62">
        <v>23131505</v>
      </c>
      <c r="B1908" s="63" t="s">
        <v>13731</v>
      </c>
    </row>
    <row r="1909" spans="1:2" x14ac:dyDescent="0.25">
      <c r="A1909" s="62">
        <v>23131506</v>
      </c>
      <c r="B1909" s="63" t="s">
        <v>6873</v>
      </c>
    </row>
    <row r="1910" spans="1:2" x14ac:dyDescent="0.25">
      <c r="A1910" s="62">
        <v>23131507</v>
      </c>
      <c r="B1910" s="63" t="s">
        <v>9638</v>
      </c>
    </row>
    <row r="1911" spans="1:2" x14ac:dyDescent="0.25">
      <c r="A1911" s="62">
        <v>23131508</v>
      </c>
      <c r="B1911" s="63" t="s">
        <v>18251</v>
      </c>
    </row>
    <row r="1912" spans="1:2" x14ac:dyDescent="0.25">
      <c r="A1912" s="62">
        <v>23131509</v>
      </c>
      <c r="B1912" s="63" t="s">
        <v>6322</v>
      </c>
    </row>
    <row r="1913" spans="1:2" x14ac:dyDescent="0.25">
      <c r="A1913" s="62">
        <v>23131510</v>
      </c>
      <c r="B1913" s="63" t="s">
        <v>17266</v>
      </c>
    </row>
    <row r="1914" spans="1:2" x14ac:dyDescent="0.25">
      <c r="A1914" s="62">
        <v>23131511</v>
      </c>
      <c r="B1914" s="63" t="s">
        <v>15231</v>
      </c>
    </row>
    <row r="1915" spans="1:2" x14ac:dyDescent="0.25">
      <c r="A1915" s="62">
        <v>23131512</v>
      </c>
      <c r="B1915" s="63" t="s">
        <v>7127</v>
      </c>
    </row>
    <row r="1916" spans="1:2" x14ac:dyDescent="0.25">
      <c r="A1916" s="62">
        <v>23131513</v>
      </c>
      <c r="B1916" s="63" t="s">
        <v>18847</v>
      </c>
    </row>
    <row r="1917" spans="1:2" x14ac:dyDescent="0.25">
      <c r="A1917" s="62">
        <v>23131514</v>
      </c>
      <c r="B1917" s="63" t="s">
        <v>7586</v>
      </c>
    </row>
    <row r="1918" spans="1:2" x14ac:dyDescent="0.25">
      <c r="A1918" s="62">
        <v>23131515</v>
      </c>
      <c r="B1918" s="63" t="s">
        <v>4540</v>
      </c>
    </row>
    <row r="1919" spans="1:2" x14ac:dyDescent="0.25">
      <c r="A1919" s="62">
        <v>23131601</v>
      </c>
      <c r="B1919" s="63" t="s">
        <v>17433</v>
      </c>
    </row>
    <row r="1920" spans="1:2" x14ac:dyDescent="0.25">
      <c r="A1920" s="62">
        <v>23131602</v>
      </c>
      <c r="B1920" s="63" t="s">
        <v>9837</v>
      </c>
    </row>
    <row r="1921" spans="1:2" x14ac:dyDescent="0.25">
      <c r="A1921" s="62">
        <v>23131603</v>
      </c>
      <c r="B1921" s="63" t="s">
        <v>9558</v>
      </c>
    </row>
    <row r="1922" spans="1:2" x14ac:dyDescent="0.25">
      <c r="A1922" s="62">
        <v>23131604</v>
      </c>
      <c r="B1922" s="63" t="s">
        <v>15950</v>
      </c>
    </row>
    <row r="1923" spans="1:2" x14ac:dyDescent="0.25">
      <c r="A1923" s="62">
        <v>23131701</v>
      </c>
      <c r="B1923" s="63" t="s">
        <v>11074</v>
      </c>
    </row>
    <row r="1924" spans="1:2" x14ac:dyDescent="0.25">
      <c r="A1924" s="62">
        <v>23131702</v>
      </c>
      <c r="B1924" s="63" t="s">
        <v>14767</v>
      </c>
    </row>
    <row r="1925" spans="1:2" x14ac:dyDescent="0.25">
      <c r="A1925" s="62">
        <v>23131703</v>
      </c>
      <c r="B1925" s="63" t="s">
        <v>866</v>
      </c>
    </row>
    <row r="1926" spans="1:2" x14ac:dyDescent="0.25">
      <c r="A1926" s="62">
        <v>23131704</v>
      </c>
      <c r="B1926" s="63" t="s">
        <v>4946</v>
      </c>
    </row>
    <row r="1927" spans="1:2" x14ac:dyDescent="0.25">
      <c r="A1927" s="62">
        <v>23141601</v>
      </c>
      <c r="B1927" s="63" t="s">
        <v>16426</v>
      </c>
    </row>
    <row r="1928" spans="1:2" x14ac:dyDescent="0.25">
      <c r="A1928" s="62">
        <v>23141602</v>
      </c>
      <c r="B1928" s="63" t="s">
        <v>16595</v>
      </c>
    </row>
    <row r="1929" spans="1:2" x14ac:dyDescent="0.25">
      <c r="A1929" s="62">
        <v>23141603</v>
      </c>
      <c r="B1929" s="63" t="s">
        <v>8834</v>
      </c>
    </row>
    <row r="1930" spans="1:2" x14ac:dyDescent="0.25">
      <c r="A1930" s="62">
        <v>23141604</v>
      </c>
      <c r="B1930" s="63" t="s">
        <v>8011</v>
      </c>
    </row>
    <row r="1931" spans="1:2" x14ac:dyDescent="0.25">
      <c r="A1931" s="62">
        <v>23141605</v>
      </c>
      <c r="B1931" s="63" t="s">
        <v>15154</v>
      </c>
    </row>
    <row r="1932" spans="1:2" x14ac:dyDescent="0.25">
      <c r="A1932" s="62">
        <v>23141701</v>
      </c>
      <c r="B1932" s="63" t="s">
        <v>12871</v>
      </c>
    </row>
    <row r="1933" spans="1:2" x14ac:dyDescent="0.25">
      <c r="A1933" s="62">
        <v>23141702</v>
      </c>
      <c r="B1933" s="63" t="s">
        <v>9988</v>
      </c>
    </row>
    <row r="1934" spans="1:2" x14ac:dyDescent="0.25">
      <c r="A1934" s="62">
        <v>23141703</v>
      </c>
      <c r="B1934" s="63" t="s">
        <v>1457</v>
      </c>
    </row>
    <row r="1935" spans="1:2" x14ac:dyDescent="0.25">
      <c r="A1935" s="62">
        <v>23141704</v>
      </c>
      <c r="B1935" s="63" t="s">
        <v>1496</v>
      </c>
    </row>
    <row r="1936" spans="1:2" x14ac:dyDescent="0.25">
      <c r="A1936" s="62">
        <v>23151501</v>
      </c>
      <c r="B1936" s="63" t="s">
        <v>18457</v>
      </c>
    </row>
    <row r="1937" spans="1:2" x14ac:dyDescent="0.25">
      <c r="A1937" s="62">
        <v>23151502</v>
      </c>
      <c r="B1937" s="63" t="s">
        <v>9398</v>
      </c>
    </row>
    <row r="1938" spans="1:2" x14ac:dyDescent="0.25">
      <c r="A1938" s="62">
        <v>23151503</v>
      </c>
      <c r="B1938" s="63" t="s">
        <v>683</v>
      </c>
    </row>
    <row r="1939" spans="1:2" x14ac:dyDescent="0.25">
      <c r="A1939" s="62">
        <v>23151504</v>
      </c>
      <c r="B1939" s="63" t="s">
        <v>18702</v>
      </c>
    </row>
    <row r="1940" spans="1:2" x14ac:dyDescent="0.25">
      <c r="A1940" s="62">
        <v>23151506</v>
      </c>
      <c r="B1940" s="63" t="s">
        <v>6081</v>
      </c>
    </row>
    <row r="1941" spans="1:2" x14ac:dyDescent="0.25">
      <c r="A1941" s="62">
        <v>23151507</v>
      </c>
      <c r="B1941" s="63" t="s">
        <v>17026</v>
      </c>
    </row>
    <row r="1942" spans="1:2" x14ac:dyDescent="0.25">
      <c r="A1942" s="62">
        <v>23151508</v>
      </c>
      <c r="B1942" s="63" t="s">
        <v>10487</v>
      </c>
    </row>
    <row r="1943" spans="1:2" x14ac:dyDescent="0.25">
      <c r="A1943" s="62">
        <v>23151509</v>
      </c>
      <c r="B1943" s="63" t="s">
        <v>4287</v>
      </c>
    </row>
    <row r="1944" spans="1:2" x14ac:dyDescent="0.25">
      <c r="A1944" s="62">
        <v>23151510</v>
      </c>
      <c r="B1944" s="63" t="s">
        <v>5089</v>
      </c>
    </row>
    <row r="1945" spans="1:2" x14ac:dyDescent="0.25">
      <c r="A1945" s="62">
        <v>23151511</v>
      </c>
      <c r="B1945" s="63" t="s">
        <v>3120</v>
      </c>
    </row>
    <row r="1946" spans="1:2" x14ac:dyDescent="0.25">
      <c r="A1946" s="62">
        <v>23151512</v>
      </c>
      <c r="B1946" s="63" t="s">
        <v>17736</v>
      </c>
    </row>
    <row r="1947" spans="1:2" x14ac:dyDescent="0.25">
      <c r="A1947" s="62">
        <v>23151513</v>
      </c>
      <c r="B1947" s="63" t="s">
        <v>184</v>
      </c>
    </row>
    <row r="1948" spans="1:2" x14ac:dyDescent="0.25">
      <c r="A1948" s="62">
        <v>23151514</v>
      </c>
      <c r="B1948" s="63" t="s">
        <v>17426</v>
      </c>
    </row>
    <row r="1949" spans="1:2" x14ac:dyDescent="0.25">
      <c r="A1949" s="62">
        <v>23151515</v>
      </c>
      <c r="B1949" s="63" t="s">
        <v>16763</v>
      </c>
    </row>
    <row r="1950" spans="1:2" x14ac:dyDescent="0.25">
      <c r="A1950" s="62">
        <v>23151516</v>
      </c>
      <c r="B1950" s="63" t="s">
        <v>2490</v>
      </c>
    </row>
    <row r="1951" spans="1:2" x14ac:dyDescent="0.25">
      <c r="A1951" s="62">
        <v>23151601</v>
      </c>
      <c r="B1951" s="63" t="s">
        <v>13257</v>
      </c>
    </row>
    <row r="1952" spans="1:2" x14ac:dyDescent="0.25">
      <c r="A1952" s="62">
        <v>23151602</v>
      </c>
      <c r="B1952" s="63" t="s">
        <v>597</v>
      </c>
    </row>
    <row r="1953" spans="1:2" x14ac:dyDescent="0.25">
      <c r="A1953" s="62">
        <v>23151603</v>
      </c>
      <c r="B1953" s="63" t="s">
        <v>17864</v>
      </c>
    </row>
    <row r="1954" spans="1:2" x14ac:dyDescent="0.25">
      <c r="A1954" s="62">
        <v>23151604</v>
      </c>
      <c r="B1954" s="63" t="s">
        <v>1617</v>
      </c>
    </row>
    <row r="1955" spans="1:2" x14ac:dyDescent="0.25">
      <c r="A1955" s="62">
        <v>23151606</v>
      </c>
      <c r="B1955" s="63" t="s">
        <v>8654</v>
      </c>
    </row>
    <row r="1956" spans="1:2" x14ac:dyDescent="0.25">
      <c r="A1956" s="62">
        <v>23151607</v>
      </c>
      <c r="B1956" s="63" t="s">
        <v>8583</v>
      </c>
    </row>
    <row r="1957" spans="1:2" x14ac:dyDescent="0.25">
      <c r="A1957" s="62">
        <v>23151608</v>
      </c>
      <c r="B1957" s="63" t="s">
        <v>15525</v>
      </c>
    </row>
    <row r="1958" spans="1:2" x14ac:dyDescent="0.25">
      <c r="A1958" s="62">
        <v>23151701</v>
      </c>
      <c r="B1958" s="63" t="s">
        <v>12477</v>
      </c>
    </row>
    <row r="1959" spans="1:2" x14ac:dyDescent="0.25">
      <c r="A1959" s="62">
        <v>23151702</v>
      </c>
      <c r="B1959" s="63" t="s">
        <v>14229</v>
      </c>
    </row>
    <row r="1960" spans="1:2" x14ac:dyDescent="0.25">
      <c r="A1960" s="62">
        <v>23151703</v>
      </c>
      <c r="B1960" s="63" t="s">
        <v>1098</v>
      </c>
    </row>
    <row r="1961" spans="1:2" x14ac:dyDescent="0.25">
      <c r="A1961" s="62">
        <v>23151704</v>
      </c>
      <c r="B1961" s="63" t="s">
        <v>2067</v>
      </c>
    </row>
    <row r="1962" spans="1:2" x14ac:dyDescent="0.25">
      <c r="A1962" s="62">
        <v>23151705</v>
      </c>
      <c r="B1962" s="63" t="s">
        <v>8523</v>
      </c>
    </row>
    <row r="1963" spans="1:2" x14ac:dyDescent="0.25">
      <c r="A1963" s="62">
        <v>23151801</v>
      </c>
      <c r="B1963" s="63" t="s">
        <v>7864</v>
      </c>
    </row>
    <row r="1964" spans="1:2" x14ac:dyDescent="0.25">
      <c r="A1964" s="62">
        <v>23151802</v>
      </c>
      <c r="B1964" s="63" t="s">
        <v>13968</v>
      </c>
    </row>
    <row r="1965" spans="1:2" x14ac:dyDescent="0.25">
      <c r="A1965" s="62">
        <v>23151803</v>
      </c>
      <c r="B1965" s="63" t="s">
        <v>16173</v>
      </c>
    </row>
    <row r="1966" spans="1:2" x14ac:dyDescent="0.25">
      <c r="A1966" s="62">
        <v>23151804</v>
      </c>
      <c r="B1966" s="63" t="s">
        <v>12121</v>
      </c>
    </row>
    <row r="1967" spans="1:2" x14ac:dyDescent="0.25">
      <c r="A1967" s="62">
        <v>23151805</v>
      </c>
      <c r="B1967" s="63" t="s">
        <v>10746</v>
      </c>
    </row>
    <row r="1968" spans="1:2" x14ac:dyDescent="0.25">
      <c r="A1968" s="62">
        <v>23151806</v>
      </c>
      <c r="B1968" s="63" t="s">
        <v>7800</v>
      </c>
    </row>
    <row r="1969" spans="1:2" x14ac:dyDescent="0.25">
      <c r="A1969" s="62">
        <v>23151807</v>
      </c>
      <c r="B1969" s="63" t="s">
        <v>9269</v>
      </c>
    </row>
    <row r="1970" spans="1:2" x14ac:dyDescent="0.25">
      <c r="A1970" s="62">
        <v>23151808</v>
      </c>
      <c r="B1970" s="63" t="s">
        <v>7532</v>
      </c>
    </row>
    <row r="1971" spans="1:2" x14ac:dyDescent="0.25">
      <c r="A1971" s="62">
        <v>23151809</v>
      </c>
      <c r="B1971" s="63" t="s">
        <v>4503</v>
      </c>
    </row>
    <row r="1972" spans="1:2" x14ac:dyDescent="0.25">
      <c r="A1972" s="62">
        <v>23151810</v>
      </c>
      <c r="B1972" s="63" t="s">
        <v>6130</v>
      </c>
    </row>
    <row r="1973" spans="1:2" x14ac:dyDescent="0.25">
      <c r="A1973" s="62">
        <v>23151811</v>
      </c>
      <c r="B1973" s="63" t="s">
        <v>10811</v>
      </c>
    </row>
    <row r="1974" spans="1:2" x14ac:dyDescent="0.25">
      <c r="A1974" s="62">
        <v>23151812</v>
      </c>
      <c r="B1974" s="63" t="s">
        <v>6853</v>
      </c>
    </row>
    <row r="1975" spans="1:2" x14ac:dyDescent="0.25">
      <c r="A1975" s="62">
        <v>23151813</v>
      </c>
      <c r="B1975" s="63" t="s">
        <v>12616</v>
      </c>
    </row>
    <row r="1976" spans="1:2" x14ac:dyDescent="0.25">
      <c r="A1976" s="62">
        <v>23151814</v>
      </c>
      <c r="B1976" s="63" t="s">
        <v>15219</v>
      </c>
    </row>
    <row r="1977" spans="1:2" x14ac:dyDescent="0.25">
      <c r="A1977" s="62">
        <v>23151816</v>
      </c>
      <c r="B1977" s="63" t="s">
        <v>14649</v>
      </c>
    </row>
    <row r="1978" spans="1:2" x14ac:dyDescent="0.25">
      <c r="A1978" s="62">
        <v>23151817</v>
      </c>
      <c r="B1978" s="63" t="s">
        <v>14593</v>
      </c>
    </row>
    <row r="1979" spans="1:2" x14ac:dyDescent="0.25">
      <c r="A1979" s="62">
        <v>23151818</v>
      </c>
      <c r="B1979" s="63" t="s">
        <v>3363</v>
      </c>
    </row>
    <row r="1980" spans="1:2" x14ac:dyDescent="0.25">
      <c r="A1980" s="62">
        <v>23151819</v>
      </c>
      <c r="B1980" s="63" t="s">
        <v>17464</v>
      </c>
    </row>
    <row r="1981" spans="1:2" x14ac:dyDescent="0.25">
      <c r="A1981" s="62">
        <v>23151820</v>
      </c>
      <c r="B1981" s="63" t="s">
        <v>15809</v>
      </c>
    </row>
    <row r="1982" spans="1:2" x14ac:dyDescent="0.25">
      <c r="A1982" s="62">
        <v>23151821</v>
      </c>
      <c r="B1982" s="63" t="s">
        <v>4591</v>
      </c>
    </row>
    <row r="1983" spans="1:2" x14ac:dyDescent="0.25">
      <c r="A1983" s="62">
        <v>23151822</v>
      </c>
      <c r="B1983" s="63" t="s">
        <v>12024</v>
      </c>
    </row>
    <row r="1984" spans="1:2" x14ac:dyDescent="0.25">
      <c r="A1984" s="62">
        <v>23151823</v>
      </c>
      <c r="B1984" s="63" t="s">
        <v>13325</v>
      </c>
    </row>
    <row r="1985" spans="1:2" x14ac:dyDescent="0.25">
      <c r="A1985" s="62">
        <v>23151901</v>
      </c>
      <c r="B1985" s="63" t="s">
        <v>12103</v>
      </c>
    </row>
    <row r="1986" spans="1:2" x14ac:dyDescent="0.25">
      <c r="A1986" s="62">
        <v>23151902</v>
      </c>
      <c r="B1986" s="63" t="s">
        <v>16667</v>
      </c>
    </row>
    <row r="1987" spans="1:2" x14ac:dyDescent="0.25">
      <c r="A1987" s="62">
        <v>23151903</v>
      </c>
      <c r="B1987" s="63" t="s">
        <v>9265</v>
      </c>
    </row>
    <row r="1988" spans="1:2" x14ac:dyDescent="0.25">
      <c r="A1988" s="62">
        <v>23151904</v>
      </c>
      <c r="B1988" s="63" t="s">
        <v>7215</v>
      </c>
    </row>
    <row r="1989" spans="1:2" x14ac:dyDescent="0.25">
      <c r="A1989" s="62">
        <v>23151905</v>
      </c>
      <c r="B1989" s="63" t="s">
        <v>12088</v>
      </c>
    </row>
    <row r="1990" spans="1:2" x14ac:dyDescent="0.25">
      <c r="A1990" s="62">
        <v>23151906</v>
      </c>
      <c r="B1990" s="63" t="s">
        <v>1784</v>
      </c>
    </row>
    <row r="1991" spans="1:2" x14ac:dyDescent="0.25">
      <c r="A1991" s="62">
        <v>23152001</v>
      </c>
      <c r="B1991" s="63" t="s">
        <v>5494</v>
      </c>
    </row>
    <row r="1992" spans="1:2" x14ac:dyDescent="0.25">
      <c r="A1992" s="62">
        <v>23152002</v>
      </c>
      <c r="B1992" s="63" t="s">
        <v>17102</v>
      </c>
    </row>
    <row r="1993" spans="1:2" x14ac:dyDescent="0.25">
      <c r="A1993" s="62">
        <v>23152101</v>
      </c>
      <c r="B1993" s="63" t="s">
        <v>11342</v>
      </c>
    </row>
    <row r="1994" spans="1:2" x14ac:dyDescent="0.25">
      <c r="A1994" s="62">
        <v>23152102</v>
      </c>
      <c r="B1994" s="63" t="s">
        <v>5772</v>
      </c>
    </row>
    <row r="1995" spans="1:2" x14ac:dyDescent="0.25">
      <c r="A1995" s="62">
        <v>23152103</v>
      </c>
      <c r="B1995" s="63" t="s">
        <v>1392</v>
      </c>
    </row>
    <row r="1996" spans="1:2" x14ac:dyDescent="0.25">
      <c r="A1996" s="62">
        <v>23152104</v>
      </c>
      <c r="B1996" s="63" t="s">
        <v>5062</v>
      </c>
    </row>
    <row r="1997" spans="1:2" x14ac:dyDescent="0.25">
      <c r="A1997" s="62">
        <v>23152201</v>
      </c>
      <c r="B1997" s="63" t="s">
        <v>9980</v>
      </c>
    </row>
    <row r="1998" spans="1:2" x14ac:dyDescent="0.25">
      <c r="A1998" s="62">
        <v>23152202</v>
      </c>
      <c r="B1998" s="63" t="s">
        <v>10273</v>
      </c>
    </row>
    <row r="1999" spans="1:2" x14ac:dyDescent="0.25">
      <c r="A1999" s="62">
        <v>23152203</v>
      </c>
      <c r="B1999" s="63" t="s">
        <v>6348</v>
      </c>
    </row>
    <row r="2000" spans="1:2" x14ac:dyDescent="0.25">
      <c r="A2000" s="62">
        <v>23152204</v>
      </c>
      <c r="B2000" s="63" t="s">
        <v>11170</v>
      </c>
    </row>
    <row r="2001" spans="1:2" x14ac:dyDescent="0.25">
      <c r="A2001" s="62">
        <v>23152205</v>
      </c>
      <c r="B2001" s="63" t="s">
        <v>1116</v>
      </c>
    </row>
    <row r="2002" spans="1:2" x14ac:dyDescent="0.25">
      <c r="A2002" s="62">
        <v>23152206</v>
      </c>
      <c r="B2002" s="63" t="s">
        <v>1174</v>
      </c>
    </row>
    <row r="2003" spans="1:2" x14ac:dyDescent="0.25">
      <c r="A2003" s="62">
        <v>23152901</v>
      </c>
      <c r="B2003" s="63" t="s">
        <v>6613</v>
      </c>
    </row>
    <row r="2004" spans="1:2" x14ac:dyDescent="0.25">
      <c r="A2004" s="62">
        <v>23152902</v>
      </c>
      <c r="B2004" s="63" t="s">
        <v>15511</v>
      </c>
    </row>
    <row r="2005" spans="1:2" x14ac:dyDescent="0.25">
      <c r="A2005" s="62">
        <v>23152903</v>
      </c>
      <c r="B2005" s="63" t="s">
        <v>18844</v>
      </c>
    </row>
    <row r="2006" spans="1:2" x14ac:dyDescent="0.25">
      <c r="A2006" s="62">
        <v>23152904</v>
      </c>
      <c r="B2006" s="63" t="s">
        <v>1336</v>
      </c>
    </row>
    <row r="2007" spans="1:2" x14ac:dyDescent="0.25">
      <c r="A2007" s="62">
        <v>23152905</v>
      </c>
      <c r="B2007" s="63" t="s">
        <v>16567</v>
      </c>
    </row>
    <row r="2008" spans="1:2" x14ac:dyDescent="0.25">
      <c r="A2008" s="62">
        <v>23152906</v>
      </c>
      <c r="B2008" s="63" t="s">
        <v>17744</v>
      </c>
    </row>
    <row r="2009" spans="1:2" x14ac:dyDescent="0.25">
      <c r="A2009" s="62">
        <v>23153001</v>
      </c>
      <c r="B2009" s="63" t="s">
        <v>7194</v>
      </c>
    </row>
    <row r="2010" spans="1:2" x14ac:dyDescent="0.25">
      <c r="A2010" s="62">
        <v>23153002</v>
      </c>
      <c r="B2010" s="63" t="s">
        <v>767</v>
      </c>
    </row>
    <row r="2011" spans="1:2" x14ac:dyDescent="0.25">
      <c r="A2011" s="62">
        <v>23153003</v>
      </c>
      <c r="B2011" s="63" t="s">
        <v>4644</v>
      </c>
    </row>
    <row r="2012" spans="1:2" x14ac:dyDescent="0.25">
      <c r="A2012" s="62">
        <v>23153004</v>
      </c>
      <c r="B2012" s="63" t="s">
        <v>7120</v>
      </c>
    </row>
    <row r="2013" spans="1:2" x14ac:dyDescent="0.25">
      <c r="A2013" s="62">
        <v>23153005</v>
      </c>
      <c r="B2013" s="63" t="s">
        <v>6522</v>
      </c>
    </row>
    <row r="2014" spans="1:2" x14ac:dyDescent="0.25">
      <c r="A2014" s="62">
        <v>23153006</v>
      </c>
      <c r="B2014" s="63" t="s">
        <v>3014</v>
      </c>
    </row>
    <row r="2015" spans="1:2" x14ac:dyDescent="0.25">
      <c r="A2015" s="62">
        <v>23153007</v>
      </c>
      <c r="B2015" s="63" t="s">
        <v>12146</v>
      </c>
    </row>
    <row r="2016" spans="1:2" x14ac:dyDescent="0.25">
      <c r="A2016" s="62">
        <v>23153008</v>
      </c>
      <c r="B2016" s="63" t="s">
        <v>17999</v>
      </c>
    </row>
    <row r="2017" spans="1:2" x14ac:dyDescent="0.25">
      <c r="A2017" s="62">
        <v>23153009</v>
      </c>
      <c r="B2017" s="63" t="s">
        <v>2222</v>
      </c>
    </row>
    <row r="2018" spans="1:2" x14ac:dyDescent="0.25">
      <c r="A2018" s="62">
        <v>23153010</v>
      </c>
      <c r="B2018" s="63" t="s">
        <v>1075</v>
      </c>
    </row>
    <row r="2019" spans="1:2" x14ac:dyDescent="0.25">
      <c r="A2019" s="62">
        <v>23153011</v>
      </c>
      <c r="B2019" s="63" t="s">
        <v>9202</v>
      </c>
    </row>
    <row r="2020" spans="1:2" x14ac:dyDescent="0.25">
      <c r="A2020" s="62">
        <v>23153012</v>
      </c>
      <c r="B2020" s="63" t="s">
        <v>10990</v>
      </c>
    </row>
    <row r="2021" spans="1:2" x14ac:dyDescent="0.25">
      <c r="A2021" s="62">
        <v>23153013</v>
      </c>
      <c r="B2021" s="63" t="s">
        <v>5852</v>
      </c>
    </row>
    <row r="2022" spans="1:2" x14ac:dyDescent="0.25">
      <c r="A2022" s="62">
        <v>23153014</v>
      </c>
      <c r="B2022" s="63" t="s">
        <v>3507</v>
      </c>
    </row>
    <row r="2023" spans="1:2" x14ac:dyDescent="0.25">
      <c r="A2023" s="62">
        <v>23153015</v>
      </c>
      <c r="B2023" s="63" t="s">
        <v>6442</v>
      </c>
    </row>
    <row r="2024" spans="1:2" x14ac:dyDescent="0.25">
      <c r="A2024" s="62">
        <v>23153016</v>
      </c>
      <c r="B2024" s="63" t="s">
        <v>8214</v>
      </c>
    </row>
    <row r="2025" spans="1:2" x14ac:dyDescent="0.25">
      <c r="A2025" s="62">
        <v>23153017</v>
      </c>
      <c r="B2025" s="63" t="s">
        <v>10998</v>
      </c>
    </row>
    <row r="2026" spans="1:2" x14ac:dyDescent="0.25">
      <c r="A2026" s="62">
        <v>23153018</v>
      </c>
      <c r="B2026" s="63" t="s">
        <v>7711</v>
      </c>
    </row>
    <row r="2027" spans="1:2" x14ac:dyDescent="0.25">
      <c r="A2027" s="62">
        <v>23153019</v>
      </c>
      <c r="B2027" s="63" t="s">
        <v>772</v>
      </c>
    </row>
    <row r="2028" spans="1:2" x14ac:dyDescent="0.25">
      <c r="A2028" s="62">
        <v>23153020</v>
      </c>
      <c r="B2028" s="63" t="s">
        <v>660</v>
      </c>
    </row>
    <row r="2029" spans="1:2" x14ac:dyDescent="0.25">
      <c r="A2029" s="62">
        <v>23153021</v>
      </c>
      <c r="B2029" s="63" t="s">
        <v>14516</v>
      </c>
    </row>
    <row r="2030" spans="1:2" x14ac:dyDescent="0.25">
      <c r="A2030" s="62">
        <v>23153022</v>
      </c>
      <c r="B2030" s="63" t="s">
        <v>17345</v>
      </c>
    </row>
    <row r="2031" spans="1:2" x14ac:dyDescent="0.25">
      <c r="A2031" s="62">
        <v>23153023</v>
      </c>
      <c r="B2031" s="63" t="s">
        <v>4903</v>
      </c>
    </row>
    <row r="2032" spans="1:2" x14ac:dyDescent="0.25">
      <c r="A2032" s="62">
        <v>23153024</v>
      </c>
      <c r="B2032" s="63" t="s">
        <v>15331</v>
      </c>
    </row>
    <row r="2033" spans="1:2" x14ac:dyDescent="0.25">
      <c r="A2033" s="62">
        <v>23153025</v>
      </c>
      <c r="B2033" s="63" t="s">
        <v>15323</v>
      </c>
    </row>
    <row r="2034" spans="1:2" x14ac:dyDescent="0.25">
      <c r="A2034" s="62">
        <v>23153026</v>
      </c>
      <c r="B2034" s="63" t="s">
        <v>10776</v>
      </c>
    </row>
    <row r="2035" spans="1:2" x14ac:dyDescent="0.25">
      <c r="A2035" s="62">
        <v>23153027</v>
      </c>
      <c r="B2035" s="63" t="s">
        <v>5777</v>
      </c>
    </row>
    <row r="2036" spans="1:2" x14ac:dyDescent="0.25">
      <c r="A2036" s="62">
        <v>23153028</v>
      </c>
      <c r="B2036" s="63" t="s">
        <v>900</v>
      </c>
    </row>
    <row r="2037" spans="1:2" x14ac:dyDescent="0.25">
      <c r="A2037" s="62">
        <v>23153029</v>
      </c>
      <c r="B2037" s="63" t="s">
        <v>744</v>
      </c>
    </row>
    <row r="2038" spans="1:2" x14ac:dyDescent="0.25">
      <c r="A2038" s="62">
        <v>23153030</v>
      </c>
      <c r="B2038" s="63" t="s">
        <v>763</v>
      </c>
    </row>
    <row r="2039" spans="1:2" x14ac:dyDescent="0.25">
      <c r="A2039" s="62">
        <v>23153031</v>
      </c>
      <c r="B2039" s="63" t="s">
        <v>3558</v>
      </c>
    </row>
    <row r="2040" spans="1:2" x14ac:dyDescent="0.25">
      <c r="A2040" s="62">
        <v>23153032</v>
      </c>
      <c r="B2040" s="63" t="s">
        <v>5164</v>
      </c>
    </row>
    <row r="2041" spans="1:2" x14ac:dyDescent="0.25">
      <c r="A2041" s="62">
        <v>23153033</v>
      </c>
      <c r="B2041" s="63" t="s">
        <v>6535</v>
      </c>
    </row>
    <row r="2042" spans="1:2" x14ac:dyDescent="0.25">
      <c r="A2042" s="62">
        <v>23153034</v>
      </c>
      <c r="B2042" s="63" t="s">
        <v>17540</v>
      </c>
    </row>
    <row r="2043" spans="1:2" x14ac:dyDescent="0.25">
      <c r="A2043" s="62">
        <v>23153035</v>
      </c>
      <c r="B2043" s="63" t="s">
        <v>4387</v>
      </c>
    </row>
    <row r="2044" spans="1:2" x14ac:dyDescent="0.25">
      <c r="A2044" s="62">
        <v>23153036</v>
      </c>
      <c r="B2044" s="63" t="s">
        <v>14111</v>
      </c>
    </row>
    <row r="2045" spans="1:2" x14ac:dyDescent="0.25">
      <c r="A2045" s="62">
        <v>23153037</v>
      </c>
      <c r="B2045" s="63" t="s">
        <v>3076</v>
      </c>
    </row>
    <row r="2046" spans="1:2" x14ac:dyDescent="0.25">
      <c r="A2046" s="62">
        <v>23153101</v>
      </c>
      <c r="B2046" s="63" t="s">
        <v>9917</v>
      </c>
    </row>
    <row r="2047" spans="1:2" x14ac:dyDescent="0.25">
      <c r="A2047" s="62">
        <v>23153102</v>
      </c>
      <c r="B2047" s="63" t="s">
        <v>1039</v>
      </c>
    </row>
    <row r="2048" spans="1:2" x14ac:dyDescent="0.25">
      <c r="A2048" s="62">
        <v>23153103</v>
      </c>
      <c r="B2048" s="63" t="s">
        <v>18761</v>
      </c>
    </row>
    <row r="2049" spans="1:2" x14ac:dyDescent="0.25">
      <c r="A2049" s="62">
        <v>23153129</v>
      </c>
      <c r="B2049" s="63" t="s">
        <v>13610</v>
      </c>
    </row>
    <row r="2050" spans="1:2" x14ac:dyDescent="0.25">
      <c r="A2050" s="62">
        <v>23153130</v>
      </c>
      <c r="B2050" s="63" t="s">
        <v>10676</v>
      </c>
    </row>
    <row r="2051" spans="1:2" x14ac:dyDescent="0.25">
      <c r="A2051" s="62">
        <v>23153131</v>
      </c>
      <c r="B2051" s="63" t="s">
        <v>588</v>
      </c>
    </row>
    <row r="2052" spans="1:2" x14ac:dyDescent="0.25">
      <c r="A2052" s="62">
        <v>23153132</v>
      </c>
      <c r="B2052" s="63" t="s">
        <v>1084</v>
      </c>
    </row>
    <row r="2053" spans="1:2" x14ac:dyDescent="0.25">
      <c r="A2053" s="62">
        <v>23153133</v>
      </c>
      <c r="B2053" s="63" t="s">
        <v>18837</v>
      </c>
    </row>
    <row r="2054" spans="1:2" x14ac:dyDescent="0.25">
      <c r="A2054" s="62">
        <v>23153134</v>
      </c>
      <c r="B2054" s="63" t="s">
        <v>489</v>
      </c>
    </row>
    <row r="2055" spans="1:2" x14ac:dyDescent="0.25">
      <c r="A2055" s="62">
        <v>23153135</v>
      </c>
      <c r="B2055" s="63" t="s">
        <v>16727</v>
      </c>
    </row>
    <row r="2056" spans="1:2" x14ac:dyDescent="0.25">
      <c r="A2056" s="62">
        <v>23153136</v>
      </c>
      <c r="B2056" s="63" t="s">
        <v>7504</v>
      </c>
    </row>
    <row r="2057" spans="1:2" x14ac:dyDescent="0.25">
      <c r="A2057" s="62">
        <v>23153137</v>
      </c>
      <c r="B2057" s="63" t="s">
        <v>4734</v>
      </c>
    </row>
    <row r="2058" spans="1:2" x14ac:dyDescent="0.25">
      <c r="A2058" s="62">
        <v>23153138</v>
      </c>
      <c r="B2058" s="63" t="s">
        <v>315</v>
      </c>
    </row>
    <row r="2059" spans="1:2" x14ac:dyDescent="0.25">
      <c r="A2059" s="62">
        <v>23153139</v>
      </c>
      <c r="B2059" s="63" t="s">
        <v>15049</v>
      </c>
    </row>
    <row r="2060" spans="1:2" x14ac:dyDescent="0.25">
      <c r="A2060" s="62">
        <v>23153140</v>
      </c>
      <c r="B2060" s="63" t="s">
        <v>11052</v>
      </c>
    </row>
    <row r="2061" spans="1:2" x14ac:dyDescent="0.25">
      <c r="A2061" s="62">
        <v>23153201</v>
      </c>
      <c r="B2061" s="63" t="s">
        <v>10482</v>
      </c>
    </row>
    <row r="2062" spans="1:2" x14ac:dyDescent="0.25">
      <c r="A2062" s="62">
        <v>23153202</v>
      </c>
      <c r="B2062" s="63" t="s">
        <v>11986</v>
      </c>
    </row>
    <row r="2063" spans="1:2" x14ac:dyDescent="0.25">
      <c r="A2063" s="62">
        <v>23153203</v>
      </c>
      <c r="B2063" s="63" t="s">
        <v>18767</v>
      </c>
    </row>
    <row r="2064" spans="1:2" x14ac:dyDescent="0.25">
      <c r="A2064" s="62">
        <v>23153204</v>
      </c>
      <c r="B2064" s="63" t="s">
        <v>9661</v>
      </c>
    </row>
    <row r="2065" spans="1:2" x14ac:dyDescent="0.25">
      <c r="A2065" s="62">
        <v>23153301</v>
      </c>
      <c r="B2065" s="63" t="s">
        <v>18014</v>
      </c>
    </row>
    <row r="2066" spans="1:2" x14ac:dyDescent="0.25">
      <c r="A2066" s="62">
        <v>23153302</v>
      </c>
      <c r="B2066" s="63" t="s">
        <v>4773</v>
      </c>
    </row>
    <row r="2067" spans="1:2" x14ac:dyDescent="0.25">
      <c r="A2067" s="62">
        <v>23153303</v>
      </c>
      <c r="B2067" s="63" t="s">
        <v>7846</v>
      </c>
    </row>
    <row r="2068" spans="1:2" x14ac:dyDescent="0.25">
      <c r="A2068" s="62">
        <v>23153305</v>
      </c>
      <c r="B2068" s="63" t="s">
        <v>3887</v>
      </c>
    </row>
    <row r="2069" spans="1:2" x14ac:dyDescent="0.25">
      <c r="A2069" s="62">
        <v>23153306</v>
      </c>
      <c r="B2069" s="63" t="s">
        <v>7598</v>
      </c>
    </row>
    <row r="2070" spans="1:2" x14ac:dyDescent="0.25">
      <c r="A2070" s="62">
        <v>23153307</v>
      </c>
      <c r="B2070" s="63" t="s">
        <v>14992</v>
      </c>
    </row>
    <row r="2071" spans="1:2" x14ac:dyDescent="0.25">
      <c r="A2071" s="62">
        <v>23153308</v>
      </c>
      <c r="B2071" s="63" t="s">
        <v>13893</v>
      </c>
    </row>
    <row r="2072" spans="1:2" x14ac:dyDescent="0.25">
      <c r="A2072" s="62">
        <v>23153309</v>
      </c>
      <c r="B2072" s="63" t="s">
        <v>283</v>
      </c>
    </row>
    <row r="2073" spans="1:2" x14ac:dyDescent="0.25">
      <c r="A2073" s="62">
        <v>23153310</v>
      </c>
      <c r="B2073" s="63" t="s">
        <v>13538</v>
      </c>
    </row>
    <row r="2074" spans="1:2" x14ac:dyDescent="0.25">
      <c r="A2074" s="62">
        <v>23153311</v>
      </c>
      <c r="B2074" s="63" t="s">
        <v>7805</v>
      </c>
    </row>
    <row r="2075" spans="1:2" x14ac:dyDescent="0.25">
      <c r="A2075" s="62">
        <v>23153312</v>
      </c>
      <c r="B2075" s="63" t="s">
        <v>17533</v>
      </c>
    </row>
    <row r="2076" spans="1:2" x14ac:dyDescent="0.25">
      <c r="A2076" s="62">
        <v>23153313</v>
      </c>
      <c r="B2076" s="63" t="s">
        <v>6956</v>
      </c>
    </row>
    <row r="2077" spans="1:2" x14ac:dyDescent="0.25">
      <c r="A2077" s="62">
        <v>23153401</v>
      </c>
      <c r="B2077" s="63" t="s">
        <v>15951</v>
      </c>
    </row>
    <row r="2078" spans="1:2" x14ac:dyDescent="0.25">
      <c r="A2078" s="62">
        <v>23153402</v>
      </c>
      <c r="B2078" s="63" t="s">
        <v>18971</v>
      </c>
    </row>
    <row r="2079" spans="1:2" x14ac:dyDescent="0.25">
      <c r="A2079" s="62">
        <v>23153403</v>
      </c>
      <c r="B2079" s="63" t="s">
        <v>2105</v>
      </c>
    </row>
    <row r="2080" spans="1:2" x14ac:dyDescent="0.25">
      <c r="A2080" s="62">
        <v>23153404</v>
      </c>
      <c r="B2080" s="63" t="s">
        <v>138</v>
      </c>
    </row>
    <row r="2081" spans="1:2" x14ac:dyDescent="0.25">
      <c r="A2081" s="62">
        <v>23153405</v>
      </c>
      <c r="B2081" s="63" t="s">
        <v>2629</v>
      </c>
    </row>
    <row r="2082" spans="1:2" x14ac:dyDescent="0.25">
      <c r="A2082" s="62">
        <v>23153406</v>
      </c>
      <c r="B2082" s="63" t="s">
        <v>18378</v>
      </c>
    </row>
    <row r="2083" spans="1:2" x14ac:dyDescent="0.25">
      <c r="A2083" s="62">
        <v>23153407</v>
      </c>
      <c r="B2083" s="63" t="s">
        <v>6870</v>
      </c>
    </row>
    <row r="2084" spans="1:2" x14ac:dyDescent="0.25">
      <c r="A2084" s="62">
        <v>23153408</v>
      </c>
      <c r="B2084" s="63" t="s">
        <v>18480</v>
      </c>
    </row>
    <row r="2085" spans="1:2" x14ac:dyDescent="0.25">
      <c r="A2085" s="62">
        <v>23153409</v>
      </c>
      <c r="B2085" s="63" t="s">
        <v>6616</v>
      </c>
    </row>
    <row r="2086" spans="1:2" x14ac:dyDescent="0.25">
      <c r="A2086" s="62">
        <v>23153410</v>
      </c>
      <c r="B2086" s="63" t="s">
        <v>16345</v>
      </c>
    </row>
    <row r="2087" spans="1:2" x14ac:dyDescent="0.25">
      <c r="A2087" s="62">
        <v>23153411</v>
      </c>
      <c r="B2087" s="63" t="s">
        <v>10794</v>
      </c>
    </row>
    <row r="2088" spans="1:2" x14ac:dyDescent="0.25">
      <c r="A2088" s="62">
        <v>23153412</v>
      </c>
      <c r="B2088" s="63" t="s">
        <v>5378</v>
      </c>
    </row>
    <row r="2089" spans="1:2" x14ac:dyDescent="0.25">
      <c r="A2089" s="62">
        <v>23153413</v>
      </c>
      <c r="B2089" s="63" t="s">
        <v>3955</v>
      </c>
    </row>
    <row r="2090" spans="1:2" x14ac:dyDescent="0.25">
      <c r="A2090" s="62">
        <v>23153414</v>
      </c>
      <c r="B2090" s="63" t="s">
        <v>7197</v>
      </c>
    </row>
    <row r="2091" spans="1:2" x14ac:dyDescent="0.25">
      <c r="A2091" s="62">
        <v>23153415</v>
      </c>
      <c r="B2091" s="63" t="s">
        <v>17966</v>
      </c>
    </row>
    <row r="2092" spans="1:2" x14ac:dyDescent="0.25">
      <c r="A2092" s="62">
        <v>23153416</v>
      </c>
      <c r="B2092" s="63" t="s">
        <v>5973</v>
      </c>
    </row>
    <row r="2093" spans="1:2" x14ac:dyDescent="0.25">
      <c r="A2093" s="62">
        <v>23153417</v>
      </c>
      <c r="B2093" s="63" t="s">
        <v>5377</v>
      </c>
    </row>
    <row r="2094" spans="1:2" x14ac:dyDescent="0.25">
      <c r="A2094" s="62">
        <v>23153501</v>
      </c>
      <c r="B2094" s="63" t="s">
        <v>2357</v>
      </c>
    </row>
    <row r="2095" spans="1:2" x14ac:dyDescent="0.25">
      <c r="A2095" s="62">
        <v>23153502</v>
      </c>
      <c r="B2095" s="63" t="s">
        <v>12270</v>
      </c>
    </row>
    <row r="2096" spans="1:2" x14ac:dyDescent="0.25">
      <c r="A2096" s="62">
        <v>23153503</v>
      </c>
      <c r="B2096" s="63" t="s">
        <v>3217</v>
      </c>
    </row>
    <row r="2097" spans="1:2" x14ac:dyDescent="0.25">
      <c r="A2097" s="62">
        <v>23153504</v>
      </c>
      <c r="B2097" s="63" t="s">
        <v>18935</v>
      </c>
    </row>
    <row r="2098" spans="1:2" x14ac:dyDescent="0.25">
      <c r="A2098" s="62">
        <v>23153505</v>
      </c>
      <c r="B2098" s="63" t="s">
        <v>13001</v>
      </c>
    </row>
    <row r="2099" spans="1:2" x14ac:dyDescent="0.25">
      <c r="A2099" s="62">
        <v>23153506</v>
      </c>
      <c r="B2099" s="63" t="s">
        <v>894</v>
      </c>
    </row>
    <row r="2100" spans="1:2" x14ac:dyDescent="0.25">
      <c r="A2100" s="62">
        <v>23153507</v>
      </c>
      <c r="B2100" s="63" t="s">
        <v>14811</v>
      </c>
    </row>
    <row r="2101" spans="1:2" x14ac:dyDescent="0.25">
      <c r="A2101" s="62">
        <v>23153508</v>
      </c>
      <c r="B2101" s="63" t="s">
        <v>11485</v>
      </c>
    </row>
    <row r="2102" spans="1:2" x14ac:dyDescent="0.25">
      <c r="A2102" s="62">
        <v>23161501</v>
      </c>
      <c r="B2102" s="63" t="s">
        <v>15350</v>
      </c>
    </row>
    <row r="2103" spans="1:2" x14ac:dyDescent="0.25">
      <c r="A2103" s="62">
        <v>23161502</v>
      </c>
      <c r="B2103" s="63" t="s">
        <v>8209</v>
      </c>
    </row>
    <row r="2104" spans="1:2" x14ac:dyDescent="0.25">
      <c r="A2104" s="62">
        <v>23161503</v>
      </c>
      <c r="B2104" s="63" t="s">
        <v>5895</v>
      </c>
    </row>
    <row r="2105" spans="1:2" x14ac:dyDescent="0.25">
      <c r="A2105" s="62">
        <v>23161504</v>
      </c>
      <c r="B2105" s="63" t="s">
        <v>3158</v>
      </c>
    </row>
    <row r="2106" spans="1:2" x14ac:dyDescent="0.25">
      <c r="A2106" s="62">
        <v>23161506</v>
      </c>
      <c r="B2106" s="63" t="s">
        <v>10833</v>
      </c>
    </row>
    <row r="2107" spans="1:2" x14ac:dyDescent="0.25">
      <c r="A2107" s="62">
        <v>23161507</v>
      </c>
      <c r="B2107" s="63" t="s">
        <v>15161</v>
      </c>
    </row>
    <row r="2108" spans="1:2" x14ac:dyDescent="0.25">
      <c r="A2108" s="62">
        <v>23161508</v>
      </c>
      <c r="B2108" s="63" t="s">
        <v>17903</v>
      </c>
    </row>
    <row r="2109" spans="1:2" x14ac:dyDescent="0.25">
      <c r="A2109" s="62">
        <v>23161509</v>
      </c>
      <c r="B2109" s="63" t="s">
        <v>1480</v>
      </c>
    </row>
    <row r="2110" spans="1:2" x14ac:dyDescent="0.25">
      <c r="A2110" s="62">
        <v>23161510</v>
      </c>
      <c r="B2110" s="63" t="s">
        <v>12142</v>
      </c>
    </row>
    <row r="2111" spans="1:2" x14ac:dyDescent="0.25">
      <c r="A2111" s="62">
        <v>23161511</v>
      </c>
      <c r="B2111" s="63" t="s">
        <v>2567</v>
      </c>
    </row>
    <row r="2112" spans="1:2" x14ac:dyDescent="0.25">
      <c r="A2112" s="62">
        <v>23161512</v>
      </c>
      <c r="B2112" s="63" t="s">
        <v>12750</v>
      </c>
    </row>
    <row r="2113" spans="1:2" x14ac:dyDescent="0.25">
      <c r="A2113" s="62">
        <v>23161513</v>
      </c>
      <c r="B2113" s="63" t="s">
        <v>11808</v>
      </c>
    </row>
    <row r="2114" spans="1:2" x14ac:dyDescent="0.25">
      <c r="A2114" s="62">
        <v>23161514</v>
      </c>
      <c r="B2114" s="63" t="s">
        <v>18957</v>
      </c>
    </row>
    <row r="2115" spans="1:2" x14ac:dyDescent="0.25">
      <c r="A2115" s="62">
        <v>23161515</v>
      </c>
      <c r="B2115" s="63" t="s">
        <v>8694</v>
      </c>
    </row>
    <row r="2116" spans="1:2" x14ac:dyDescent="0.25">
      <c r="A2116" s="62">
        <v>23161601</v>
      </c>
      <c r="B2116" s="63" t="s">
        <v>15350</v>
      </c>
    </row>
    <row r="2117" spans="1:2" x14ac:dyDescent="0.25">
      <c r="A2117" s="62">
        <v>23161602</v>
      </c>
      <c r="B2117" s="63" t="s">
        <v>18068</v>
      </c>
    </row>
    <row r="2118" spans="1:2" x14ac:dyDescent="0.25">
      <c r="A2118" s="62">
        <v>23161603</v>
      </c>
      <c r="B2118" s="63" t="s">
        <v>4178</v>
      </c>
    </row>
    <row r="2119" spans="1:2" x14ac:dyDescent="0.25">
      <c r="A2119" s="62">
        <v>23161605</v>
      </c>
      <c r="B2119" s="63" t="s">
        <v>8412</v>
      </c>
    </row>
    <row r="2120" spans="1:2" x14ac:dyDescent="0.25">
      <c r="A2120" s="62">
        <v>23161606</v>
      </c>
      <c r="B2120" s="63" t="s">
        <v>11431</v>
      </c>
    </row>
    <row r="2121" spans="1:2" x14ac:dyDescent="0.25">
      <c r="A2121" s="62">
        <v>23161607</v>
      </c>
      <c r="B2121" s="63" t="s">
        <v>6129</v>
      </c>
    </row>
    <row r="2122" spans="1:2" x14ac:dyDescent="0.25">
      <c r="A2122" s="62">
        <v>23161608</v>
      </c>
      <c r="B2122" s="63" t="s">
        <v>10286</v>
      </c>
    </row>
    <row r="2123" spans="1:2" x14ac:dyDescent="0.25">
      <c r="A2123" s="62">
        <v>23171501</v>
      </c>
      <c r="B2123" s="63" t="s">
        <v>13590</v>
      </c>
    </row>
    <row r="2124" spans="1:2" x14ac:dyDescent="0.25">
      <c r="A2124" s="62">
        <v>23171502</v>
      </c>
      <c r="B2124" s="63" t="s">
        <v>1945</v>
      </c>
    </row>
    <row r="2125" spans="1:2" x14ac:dyDescent="0.25">
      <c r="A2125" s="62">
        <v>23171504</v>
      </c>
      <c r="B2125" s="63" t="s">
        <v>4827</v>
      </c>
    </row>
    <row r="2126" spans="1:2" x14ac:dyDescent="0.25">
      <c r="A2126" s="62">
        <v>23171505</v>
      </c>
      <c r="B2126" s="63" t="s">
        <v>15291</v>
      </c>
    </row>
    <row r="2127" spans="1:2" x14ac:dyDescent="0.25">
      <c r="A2127" s="62">
        <v>23171506</v>
      </c>
      <c r="B2127" s="63" t="s">
        <v>2397</v>
      </c>
    </row>
    <row r="2128" spans="1:2" x14ac:dyDescent="0.25">
      <c r="A2128" s="62">
        <v>23171507</v>
      </c>
      <c r="B2128" s="63" t="s">
        <v>17971</v>
      </c>
    </row>
    <row r="2129" spans="1:2" x14ac:dyDescent="0.25">
      <c r="A2129" s="62">
        <v>23171508</v>
      </c>
      <c r="B2129" s="63" t="s">
        <v>7910</v>
      </c>
    </row>
    <row r="2130" spans="1:2" x14ac:dyDescent="0.25">
      <c r="A2130" s="62">
        <v>23171509</v>
      </c>
      <c r="B2130" s="63" t="s">
        <v>8719</v>
      </c>
    </row>
    <row r="2131" spans="1:2" x14ac:dyDescent="0.25">
      <c r="A2131" s="62">
        <v>23171510</v>
      </c>
      <c r="B2131" s="63" t="s">
        <v>533</v>
      </c>
    </row>
    <row r="2132" spans="1:2" x14ac:dyDescent="0.25">
      <c r="A2132" s="62">
        <v>23171511</v>
      </c>
      <c r="B2132" s="63" t="s">
        <v>9607</v>
      </c>
    </row>
    <row r="2133" spans="1:2" x14ac:dyDescent="0.25">
      <c r="A2133" s="62">
        <v>23171512</v>
      </c>
      <c r="B2133" s="63" t="s">
        <v>10713</v>
      </c>
    </row>
    <row r="2134" spans="1:2" x14ac:dyDescent="0.25">
      <c r="A2134" s="62">
        <v>23171513</v>
      </c>
      <c r="B2134" s="63" t="s">
        <v>6032</v>
      </c>
    </row>
    <row r="2135" spans="1:2" x14ac:dyDescent="0.25">
      <c r="A2135" s="62">
        <v>23171514</v>
      </c>
      <c r="B2135" s="63" t="s">
        <v>8562</v>
      </c>
    </row>
    <row r="2136" spans="1:2" x14ac:dyDescent="0.25">
      <c r="A2136" s="62">
        <v>23171515</v>
      </c>
      <c r="B2136" s="63" t="s">
        <v>381</v>
      </c>
    </row>
    <row r="2137" spans="1:2" x14ac:dyDescent="0.25">
      <c r="A2137" s="62">
        <v>23171517</v>
      </c>
      <c r="B2137" s="63" t="s">
        <v>4827</v>
      </c>
    </row>
    <row r="2138" spans="1:2" x14ac:dyDescent="0.25">
      <c r="A2138" s="62">
        <v>23171518</v>
      </c>
      <c r="B2138" s="63" t="s">
        <v>6928</v>
      </c>
    </row>
    <row r="2139" spans="1:2" x14ac:dyDescent="0.25">
      <c r="A2139" s="62">
        <v>23171519</v>
      </c>
      <c r="B2139" s="63" t="s">
        <v>16099</v>
      </c>
    </row>
    <row r="2140" spans="1:2" x14ac:dyDescent="0.25">
      <c r="A2140" s="62">
        <v>23171520</v>
      </c>
      <c r="B2140" s="63" t="s">
        <v>7562</v>
      </c>
    </row>
    <row r="2141" spans="1:2" x14ac:dyDescent="0.25">
      <c r="A2141" s="62">
        <v>23171521</v>
      </c>
      <c r="B2141" s="63" t="s">
        <v>13597</v>
      </c>
    </row>
    <row r="2142" spans="1:2" x14ac:dyDescent="0.25">
      <c r="A2142" s="62">
        <v>23171522</v>
      </c>
      <c r="B2142" s="63" t="s">
        <v>16203</v>
      </c>
    </row>
    <row r="2143" spans="1:2" x14ac:dyDescent="0.25">
      <c r="A2143" s="62">
        <v>23171523</v>
      </c>
      <c r="B2143" s="63" t="s">
        <v>7491</v>
      </c>
    </row>
    <row r="2144" spans="1:2" x14ac:dyDescent="0.25">
      <c r="A2144" s="62">
        <v>23171524</v>
      </c>
      <c r="B2144" s="63" t="s">
        <v>10361</v>
      </c>
    </row>
    <row r="2145" spans="1:2" x14ac:dyDescent="0.25">
      <c r="A2145" s="62">
        <v>23171525</v>
      </c>
      <c r="B2145" s="63" t="s">
        <v>18052</v>
      </c>
    </row>
    <row r="2146" spans="1:2" x14ac:dyDescent="0.25">
      <c r="A2146" s="62">
        <v>23171526</v>
      </c>
      <c r="B2146" s="63" t="s">
        <v>6400</v>
      </c>
    </row>
    <row r="2147" spans="1:2" x14ac:dyDescent="0.25">
      <c r="A2147" s="62">
        <v>23171527</v>
      </c>
      <c r="B2147" s="63" t="s">
        <v>5567</v>
      </c>
    </row>
    <row r="2148" spans="1:2" x14ac:dyDescent="0.25">
      <c r="A2148" s="62">
        <v>23171528</v>
      </c>
      <c r="B2148" s="63" t="s">
        <v>16985</v>
      </c>
    </row>
    <row r="2149" spans="1:2" x14ac:dyDescent="0.25">
      <c r="A2149" s="62">
        <v>23171529</v>
      </c>
      <c r="B2149" s="63" t="s">
        <v>5896</v>
      </c>
    </row>
    <row r="2150" spans="1:2" x14ac:dyDescent="0.25">
      <c r="A2150" s="62">
        <v>23171530</v>
      </c>
      <c r="B2150" s="63" t="s">
        <v>17854</v>
      </c>
    </row>
    <row r="2151" spans="1:2" x14ac:dyDescent="0.25">
      <c r="A2151" s="62">
        <v>23171531</v>
      </c>
      <c r="B2151" s="63" t="s">
        <v>10456</v>
      </c>
    </row>
    <row r="2152" spans="1:2" x14ac:dyDescent="0.25">
      <c r="A2152" s="62">
        <v>23171532</v>
      </c>
      <c r="B2152" s="63" t="s">
        <v>6840</v>
      </c>
    </row>
    <row r="2153" spans="1:2" x14ac:dyDescent="0.25">
      <c r="A2153" s="62">
        <v>23171533</v>
      </c>
      <c r="B2153" s="63" t="s">
        <v>13791</v>
      </c>
    </row>
    <row r="2154" spans="1:2" x14ac:dyDescent="0.25">
      <c r="A2154" s="62">
        <v>23171534</v>
      </c>
      <c r="B2154" s="63" t="s">
        <v>1707</v>
      </c>
    </row>
    <row r="2155" spans="1:2" x14ac:dyDescent="0.25">
      <c r="A2155" s="62">
        <v>23171535</v>
      </c>
      <c r="B2155" s="63" t="s">
        <v>4895</v>
      </c>
    </row>
    <row r="2156" spans="1:2" x14ac:dyDescent="0.25">
      <c r="A2156" s="62">
        <v>23171536</v>
      </c>
      <c r="B2156" s="63" t="s">
        <v>16007</v>
      </c>
    </row>
    <row r="2157" spans="1:2" x14ac:dyDescent="0.25">
      <c r="A2157" s="62">
        <v>23171537</v>
      </c>
      <c r="B2157" s="63" t="s">
        <v>17602</v>
      </c>
    </row>
    <row r="2158" spans="1:2" x14ac:dyDescent="0.25">
      <c r="A2158" s="62">
        <v>23171538</v>
      </c>
      <c r="B2158" s="63" t="s">
        <v>15353</v>
      </c>
    </row>
    <row r="2159" spans="1:2" x14ac:dyDescent="0.25">
      <c r="A2159" s="62">
        <v>23171539</v>
      </c>
      <c r="B2159" s="63" t="s">
        <v>1453</v>
      </c>
    </row>
    <row r="2160" spans="1:2" x14ac:dyDescent="0.25">
      <c r="A2160" s="62">
        <v>23171540</v>
      </c>
      <c r="B2160" s="63" t="s">
        <v>1925</v>
      </c>
    </row>
    <row r="2161" spans="1:2" x14ac:dyDescent="0.25">
      <c r="A2161" s="62">
        <v>23171541</v>
      </c>
      <c r="B2161" s="63" t="s">
        <v>35</v>
      </c>
    </row>
    <row r="2162" spans="1:2" x14ac:dyDescent="0.25">
      <c r="A2162" s="62">
        <v>23171602</v>
      </c>
      <c r="B2162" s="63" t="s">
        <v>16259</v>
      </c>
    </row>
    <row r="2163" spans="1:2" x14ac:dyDescent="0.25">
      <c r="A2163" s="62">
        <v>23171603</v>
      </c>
      <c r="B2163" s="63" t="s">
        <v>12335</v>
      </c>
    </row>
    <row r="2164" spans="1:2" x14ac:dyDescent="0.25">
      <c r="A2164" s="62">
        <v>23171604</v>
      </c>
      <c r="B2164" s="63" t="s">
        <v>15209</v>
      </c>
    </row>
    <row r="2165" spans="1:2" x14ac:dyDescent="0.25">
      <c r="A2165" s="62">
        <v>23171605</v>
      </c>
      <c r="B2165" s="63" t="s">
        <v>17071</v>
      </c>
    </row>
    <row r="2166" spans="1:2" x14ac:dyDescent="0.25">
      <c r="A2166" s="62">
        <v>23171606</v>
      </c>
      <c r="B2166" s="63" t="s">
        <v>14677</v>
      </c>
    </row>
    <row r="2167" spans="1:2" x14ac:dyDescent="0.25">
      <c r="A2167" s="62">
        <v>23171607</v>
      </c>
      <c r="B2167" s="63" t="s">
        <v>11597</v>
      </c>
    </row>
    <row r="2168" spans="1:2" x14ac:dyDescent="0.25">
      <c r="A2168" s="62">
        <v>23171608</v>
      </c>
      <c r="B2168" s="63" t="s">
        <v>5116</v>
      </c>
    </row>
    <row r="2169" spans="1:2" x14ac:dyDescent="0.25">
      <c r="A2169" s="62">
        <v>23171609</v>
      </c>
      <c r="B2169" s="63" t="s">
        <v>5509</v>
      </c>
    </row>
    <row r="2170" spans="1:2" x14ac:dyDescent="0.25">
      <c r="A2170" s="62">
        <v>23171610</v>
      </c>
      <c r="B2170" s="63" t="s">
        <v>16922</v>
      </c>
    </row>
    <row r="2171" spans="1:2" x14ac:dyDescent="0.25">
      <c r="A2171" s="62">
        <v>23171611</v>
      </c>
      <c r="B2171" s="63" t="s">
        <v>11290</v>
      </c>
    </row>
    <row r="2172" spans="1:2" x14ac:dyDescent="0.25">
      <c r="A2172" s="62">
        <v>23171612</v>
      </c>
      <c r="B2172" s="63" t="s">
        <v>6927</v>
      </c>
    </row>
    <row r="2173" spans="1:2" x14ac:dyDescent="0.25">
      <c r="A2173" s="62">
        <v>23171613</v>
      </c>
      <c r="B2173" s="63" t="s">
        <v>6370</v>
      </c>
    </row>
    <row r="2174" spans="1:2" x14ac:dyDescent="0.25">
      <c r="A2174" s="62">
        <v>23171614</v>
      </c>
      <c r="B2174" s="63" t="s">
        <v>14899</v>
      </c>
    </row>
    <row r="2175" spans="1:2" x14ac:dyDescent="0.25">
      <c r="A2175" s="62">
        <v>23171615</v>
      </c>
      <c r="B2175" s="63" t="s">
        <v>11504</v>
      </c>
    </row>
    <row r="2176" spans="1:2" x14ac:dyDescent="0.25">
      <c r="A2176" s="62">
        <v>23171616</v>
      </c>
      <c r="B2176" s="63" t="s">
        <v>359</v>
      </c>
    </row>
    <row r="2177" spans="1:2" x14ac:dyDescent="0.25">
      <c r="A2177" s="62">
        <v>23171617</v>
      </c>
      <c r="B2177" s="63" t="s">
        <v>18733</v>
      </c>
    </row>
    <row r="2178" spans="1:2" x14ac:dyDescent="0.25">
      <c r="A2178" s="62">
        <v>23171618</v>
      </c>
      <c r="B2178" s="63" t="s">
        <v>109</v>
      </c>
    </row>
    <row r="2179" spans="1:2" x14ac:dyDescent="0.25">
      <c r="A2179" s="62">
        <v>23171619</v>
      </c>
      <c r="B2179" s="63" t="s">
        <v>9311</v>
      </c>
    </row>
    <row r="2180" spans="1:2" x14ac:dyDescent="0.25">
      <c r="A2180" s="62">
        <v>23171620</v>
      </c>
      <c r="B2180" s="63" t="s">
        <v>17359</v>
      </c>
    </row>
    <row r="2181" spans="1:2" x14ac:dyDescent="0.25">
      <c r="A2181" s="62">
        <v>23171621</v>
      </c>
      <c r="B2181" s="63" t="s">
        <v>10757</v>
      </c>
    </row>
    <row r="2182" spans="1:2" x14ac:dyDescent="0.25">
      <c r="A2182" s="62">
        <v>23171622</v>
      </c>
      <c r="B2182" s="63" t="s">
        <v>17126</v>
      </c>
    </row>
    <row r="2183" spans="1:2" x14ac:dyDescent="0.25">
      <c r="A2183" s="62">
        <v>23171623</v>
      </c>
      <c r="B2183" s="63" t="s">
        <v>16610</v>
      </c>
    </row>
    <row r="2184" spans="1:2" x14ac:dyDescent="0.25">
      <c r="A2184" s="62">
        <v>23171701</v>
      </c>
      <c r="B2184" s="63" t="s">
        <v>3068</v>
      </c>
    </row>
    <row r="2185" spans="1:2" x14ac:dyDescent="0.25">
      <c r="A2185" s="62">
        <v>23171702</v>
      </c>
      <c r="B2185" s="63" t="s">
        <v>1518</v>
      </c>
    </row>
    <row r="2186" spans="1:2" x14ac:dyDescent="0.25">
      <c r="A2186" s="62">
        <v>23171703</v>
      </c>
      <c r="B2186" s="63" t="s">
        <v>2685</v>
      </c>
    </row>
    <row r="2187" spans="1:2" x14ac:dyDescent="0.25">
      <c r="A2187" s="62">
        <v>23171704</v>
      </c>
      <c r="B2187" s="63" t="s">
        <v>14913</v>
      </c>
    </row>
    <row r="2188" spans="1:2" x14ac:dyDescent="0.25">
      <c r="A2188" s="62">
        <v>23171705</v>
      </c>
      <c r="B2188" s="63" t="s">
        <v>5627</v>
      </c>
    </row>
    <row r="2189" spans="1:2" x14ac:dyDescent="0.25">
      <c r="A2189" s="62">
        <v>23171706</v>
      </c>
      <c r="B2189" s="63" t="s">
        <v>15398</v>
      </c>
    </row>
    <row r="2190" spans="1:2" x14ac:dyDescent="0.25">
      <c r="A2190" s="62">
        <v>23171707</v>
      </c>
      <c r="B2190" s="63" t="s">
        <v>9338</v>
      </c>
    </row>
    <row r="2191" spans="1:2" x14ac:dyDescent="0.25">
      <c r="A2191" s="62">
        <v>23171708</v>
      </c>
      <c r="B2191" s="63" t="s">
        <v>14987</v>
      </c>
    </row>
    <row r="2192" spans="1:2" x14ac:dyDescent="0.25">
      <c r="A2192" s="62">
        <v>23171801</v>
      </c>
      <c r="B2192" s="63" t="s">
        <v>5190</v>
      </c>
    </row>
    <row r="2193" spans="1:2" x14ac:dyDescent="0.25">
      <c r="A2193" s="62">
        <v>23171802</v>
      </c>
      <c r="B2193" s="63" t="s">
        <v>5639</v>
      </c>
    </row>
    <row r="2194" spans="1:2" x14ac:dyDescent="0.25">
      <c r="A2194" s="62">
        <v>23171803</v>
      </c>
      <c r="B2194" s="63" t="s">
        <v>10082</v>
      </c>
    </row>
    <row r="2195" spans="1:2" x14ac:dyDescent="0.25">
      <c r="A2195" s="62">
        <v>23171804</v>
      </c>
      <c r="B2195" s="63" t="s">
        <v>14907</v>
      </c>
    </row>
    <row r="2196" spans="1:2" x14ac:dyDescent="0.25">
      <c r="A2196" s="62">
        <v>23171805</v>
      </c>
      <c r="B2196" s="63" t="s">
        <v>6525</v>
      </c>
    </row>
    <row r="2197" spans="1:2" x14ac:dyDescent="0.25">
      <c r="A2197" s="62">
        <v>23171806</v>
      </c>
      <c r="B2197" s="63" t="s">
        <v>1477</v>
      </c>
    </row>
    <row r="2198" spans="1:2" x14ac:dyDescent="0.25">
      <c r="A2198" s="62">
        <v>23171901</v>
      </c>
      <c r="B2198" s="63" t="s">
        <v>11289</v>
      </c>
    </row>
    <row r="2199" spans="1:2" x14ac:dyDescent="0.25">
      <c r="A2199" s="62">
        <v>23171902</v>
      </c>
      <c r="B2199" s="63" t="s">
        <v>15230</v>
      </c>
    </row>
    <row r="2200" spans="1:2" x14ac:dyDescent="0.25">
      <c r="A2200" s="62">
        <v>23171903</v>
      </c>
      <c r="B2200" s="63" t="s">
        <v>148</v>
      </c>
    </row>
    <row r="2201" spans="1:2" x14ac:dyDescent="0.25">
      <c r="A2201" s="62">
        <v>23171904</v>
      </c>
      <c r="B2201" s="63" t="s">
        <v>18781</v>
      </c>
    </row>
    <row r="2202" spans="1:2" x14ac:dyDescent="0.25">
      <c r="A2202" s="62">
        <v>23171905</v>
      </c>
      <c r="B2202" s="63" t="s">
        <v>9898</v>
      </c>
    </row>
    <row r="2203" spans="1:2" x14ac:dyDescent="0.25">
      <c r="A2203" s="62">
        <v>23171906</v>
      </c>
      <c r="B2203" s="63" t="s">
        <v>1704</v>
      </c>
    </row>
    <row r="2204" spans="1:2" x14ac:dyDescent="0.25">
      <c r="A2204" s="62">
        <v>23172001</v>
      </c>
      <c r="B2204" s="63" t="s">
        <v>10951</v>
      </c>
    </row>
    <row r="2205" spans="1:2" x14ac:dyDescent="0.25">
      <c r="A2205" s="62">
        <v>23172002</v>
      </c>
      <c r="B2205" s="63" t="s">
        <v>2048</v>
      </c>
    </row>
    <row r="2206" spans="1:2" x14ac:dyDescent="0.25">
      <c r="A2206" s="62">
        <v>23172003</v>
      </c>
      <c r="B2206" s="63" t="s">
        <v>14660</v>
      </c>
    </row>
    <row r="2207" spans="1:2" x14ac:dyDescent="0.25">
      <c r="A2207" s="62">
        <v>23172005</v>
      </c>
      <c r="B2207" s="63" t="s">
        <v>10213</v>
      </c>
    </row>
    <row r="2208" spans="1:2" x14ac:dyDescent="0.25">
      <c r="A2208" s="62">
        <v>23172006</v>
      </c>
      <c r="B2208" s="63" t="s">
        <v>1400</v>
      </c>
    </row>
    <row r="2209" spans="1:2" x14ac:dyDescent="0.25">
      <c r="A2209" s="62">
        <v>23172007</v>
      </c>
      <c r="B2209" s="63" t="s">
        <v>4940</v>
      </c>
    </row>
    <row r="2210" spans="1:2" x14ac:dyDescent="0.25">
      <c r="A2210" s="62">
        <v>23172008</v>
      </c>
      <c r="B2210" s="63" t="s">
        <v>11202</v>
      </c>
    </row>
    <row r="2211" spans="1:2" x14ac:dyDescent="0.25">
      <c r="A2211" s="62">
        <v>23172009</v>
      </c>
      <c r="B2211" s="63" t="s">
        <v>15354</v>
      </c>
    </row>
    <row r="2212" spans="1:2" x14ac:dyDescent="0.25">
      <c r="A2212" s="62">
        <v>23172010</v>
      </c>
      <c r="B2212" s="63" t="s">
        <v>2731</v>
      </c>
    </row>
    <row r="2213" spans="1:2" x14ac:dyDescent="0.25">
      <c r="A2213" s="62">
        <v>23172011</v>
      </c>
      <c r="B2213" s="63" t="s">
        <v>16711</v>
      </c>
    </row>
    <row r="2214" spans="1:2" x14ac:dyDescent="0.25">
      <c r="A2214" s="62">
        <v>23172012</v>
      </c>
      <c r="B2214" s="63" t="s">
        <v>15733</v>
      </c>
    </row>
    <row r="2215" spans="1:2" x14ac:dyDescent="0.25">
      <c r="A2215" s="62">
        <v>23172013</v>
      </c>
      <c r="B2215" s="63" t="s">
        <v>5842</v>
      </c>
    </row>
    <row r="2216" spans="1:2" x14ac:dyDescent="0.25">
      <c r="A2216" s="62">
        <v>23172014</v>
      </c>
      <c r="B2216" s="63" t="s">
        <v>15848</v>
      </c>
    </row>
    <row r="2217" spans="1:2" x14ac:dyDescent="0.25">
      <c r="A2217" s="62">
        <v>23172015</v>
      </c>
      <c r="B2217" s="63" t="s">
        <v>14987</v>
      </c>
    </row>
    <row r="2218" spans="1:2" x14ac:dyDescent="0.25">
      <c r="A2218" s="62">
        <v>23181501</v>
      </c>
      <c r="B2218" s="63" t="s">
        <v>8126</v>
      </c>
    </row>
    <row r="2219" spans="1:2" x14ac:dyDescent="0.25">
      <c r="A2219" s="62">
        <v>23181502</v>
      </c>
      <c r="B2219" s="63" t="s">
        <v>10592</v>
      </c>
    </row>
    <row r="2220" spans="1:2" x14ac:dyDescent="0.25">
      <c r="A2220" s="62">
        <v>23181504</v>
      </c>
      <c r="B2220" s="63" t="s">
        <v>6874</v>
      </c>
    </row>
    <row r="2221" spans="1:2" x14ac:dyDescent="0.25">
      <c r="A2221" s="62">
        <v>23181505</v>
      </c>
      <c r="B2221" s="63" t="s">
        <v>15601</v>
      </c>
    </row>
    <row r="2222" spans="1:2" x14ac:dyDescent="0.25">
      <c r="A2222" s="62">
        <v>23181506</v>
      </c>
      <c r="B2222" s="63" t="s">
        <v>1930</v>
      </c>
    </row>
    <row r="2223" spans="1:2" x14ac:dyDescent="0.25">
      <c r="A2223" s="62">
        <v>23181507</v>
      </c>
      <c r="B2223" s="63" t="s">
        <v>17505</v>
      </c>
    </row>
    <row r="2224" spans="1:2" x14ac:dyDescent="0.25">
      <c r="A2224" s="62">
        <v>23181508</v>
      </c>
      <c r="B2224" s="63" t="s">
        <v>1004</v>
      </c>
    </row>
    <row r="2225" spans="1:2" x14ac:dyDescent="0.25">
      <c r="A2225" s="62">
        <v>23181509</v>
      </c>
      <c r="B2225" s="63" t="s">
        <v>10322</v>
      </c>
    </row>
    <row r="2226" spans="1:2" x14ac:dyDescent="0.25">
      <c r="A2226" s="62">
        <v>23181510</v>
      </c>
      <c r="B2226" s="63" t="s">
        <v>18259</v>
      </c>
    </row>
    <row r="2227" spans="1:2" x14ac:dyDescent="0.25">
      <c r="A2227" s="62">
        <v>23181511</v>
      </c>
      <c r="B2227" s="63" t="s">
        <v>11031</v>
      </c>
    </row>
    <row r="2228" spans="1:2" x14ac:dyDescent="0.25">
      <c r="A2228" s="62">
        <v>23181512</v>
      </c>
      <c r="B2228" s="63" t="s">
        <v>5063</v>
      </c>
    </row>
    <row r="2229" spans="1:2" x14ac:dyDescent="0.25">
      <c r="A2229" s="62">
        <v>23181513</v>
      </c>
      <c r="B2229" s="63" t="s">
        <v>3817</v>
      </c>
    </row>
    <row r="2230" spans="1:2" x14ac:dyDescent="0.25">
      <c r="A2230" s="62">
        <v>23181601</v>
      </c>
      <c r="B2230" s="63" t="s">
        <v>16502</v>
      </c>
    </row>
    <row r="2231" spans="1:2" x14ac:dyDescent="0.25">
      <c r="A2231" s="62">
        <v>23181602</v>
      </c>
      <c r="B2231" s="63" t="s">
        <v>13827</v>
      </c>
    </row>
    <row r="2232" spans="1:2" x14ac:dyDescent="0.25">
      <c r="A2232" s="62">
        <v>23181603</v>
      </c>
      <c r="B2232" s="63" t="s">
        <v>3175</v>
      </c>
    </row>
    <row r="2233" spans="1:2" x14ac:dyDescent="0.25">
      <c r="A2233" s="62">
        <v>23181604</v>
      </c>
      <c r="B2233" s="63" t="s">
        <v>230</v>
      </c>
    </row>
    <row r="2234" spans="1:2" x14ac:dyDescent="0.25">
      <c r="A2234" s="62">
        <v>23181605</v>
      </c>
      <c r="B2234" s="63" t="s">
        <v>16972</v>
      </c>
    </row>
    <row r="2235" spans="1:2" x14ac:dyDescent="0.25">
      <c r="A2235" s="62">
        <v>23181606</v>
      </c>
      <c r="B2235" s="63" t="s">
        <v>17216</v>
      </c>
    </row>
    <row r="2236" spans="1:2" x14ac:dyDescent="0.25">
      <c r="A2236" s="62">
        <v>23181701</v>
      </c>
      <c r="B2236" s="63" t="s">
        <v>11027</v>
      </c>
    </row>
    <row r="2237" spans="1:2" x14ac:dyDescent="0.25">
      <c r="A2237" s="62">
        <v>23181702</v>
      </c>
      <c r="B2237" s="63" t="s">
        <v>13750</v>
      </c>
    </row>
    <row r="2238" spans="1:2" x14ac:dyDescent="0.25">
      <c r="A2238" s="62">
        <v>23181703</v>
      </c>
      <c r="B2238" s="63" t="s">
        <v>9556</v>
      </c>
    </row>
    <row r="2239" spans="1:2" x14ac:dyDescent="0.25">
      <c r="A2239" s="62">
        <v>23181704</v>
      </c>
      <c r="B2239" s="63" t="s">
        <v>7404</v>
      </c>
    </row>
    <row r="2240" spans="1:2" x14ac:dyDescent="0.25">
      <c r="A2240" s="62">
        <v>23181801</v>
      </c>
      <c r="B2240" s="63" t="s">
        <v>14045</v>
      </c>
    </row>
    <row r="2241" spans="1:2" x14ac:dyDescent="0.25">
      <c r="A2241" s="62">
        <v>23181802</v>
      </c>
      <c r="B2241" s="63" t="s">
        <v>11737</v>
      </c>
    </row>
    <row r="2242" spans="1:2" x14ac:dyDescent="0.25">
      <c r="A2242" s="62">
        <v>23181803</v>
      </c>
      <c r="B2242" s="63" t="s">
        <v>14108</v>
      </c>
    </row>
    <row r="2243" spans="1:2" x14ac:dyDescent="0.25">
      <c r="A2243" s="62">
        <v>23181804</v>
      </c>
      <c r="B2243" s="63" t="s">
        <v>2361</v>
      </c>
    </row>
    <row r="2244" spans="1:2" x14ac:dyDescent="0.25">
      <c r="A2244" s="62">
        <v>23191001</v>
      </c>
      <c r="B2244" s="63" t="s">
        <v>16156</v>
      </c>
    </row>
    <row r="2245" spans="1:2" x14ac:dyDescent="0.25">
      <c r="A2245" s="62">
        <v>23191002</v>
      </c>
      <c r="B2245" s="63" t="s">
        <v>8912</v>
      </c>
    </row>
    <row r="2246" spans="1:2" x14ac:dyDescent="0.25">
      <c r="A2246" s="62">
        <v>23191003</v>
      </c>
      <c r="B2246" s="63" t="s">
        <v>19012</v>
      </c>
    </row>
    <row r="2247" spans="1:2" x14ac:dyDescent="0.25">
      <c r="A2247" s="62">
        <v>23191004</v>
      </c>
      <c r="B2247" s="63" t="s">
        <v>11859</v>
      </c>
    </row>
    <row r="2248" spans="1:2" x14ac:dyDescent="0.25">
      <c r="A2248" s="62">
        <v>23191005</v>
      </c>
      <c r="B2248" s="63" t="s">
        <v>7506</v>
      </c>
    </row>
    <row r="2249" spans="1:2" x14ac:dyDescent="0.25">
      <c r="A2249" s="62">
        <v>23191101</v>
      </c>
      <c r="B2249" s="63" t="s">
        <v>14163</v>
      </c>
    </row>
    <row r="2250" spans="1:2" x14ac:dyDescent="0.25">
      <c r="A2250" s="62">
        <v>23191102</v>
      </c>
      <c r="B2250" s="63" t="s">
        <v>6682</v>
      </c>
    </row>
    <row r="2251" spans="1:2" x14ac:dyDescent="0.25">
      <c r="A2251" s="62">
        <v>23191201</v>
      </c>
      <c r="B2251" s="63" t="s">
        <v>13205</v>
      </c>
    </row>
    <row r="2252" spans="1:2" x14ac:dyDescent="0.25">
      <c r="A2252" s="62">
        <v>23191202</v>
      </c>
      <c r="B2252" s="63" t="s">
        <v>1185</v>
      </c>
    </row>
    <row r="2253" spans="1:2" x14ac:dyDescent="0.25">
      <c r="A2253" s="62">
        <v>23201001</v>
      </c>
      <c r="B2253" s="63" t="s">
        <v>6608</v>
      </c>
    </row>
    <row r="2254" spans="1:2" x14ac:dyDescent="0.25">
      <c r="A2254" s="62">
        <v>23201002</v>
      </c>
      <c r="B2254" s="63" t="s">
        <v>19032</v>
      </c>
    </row>
    <row r="2255" spans="1:2" x14ac:dyDescent="0.25">
      <c r="A2255" s="62">
        <v>23201003</v>
      </c>
      <c r="B2255" s="63" t="s">
        <v>40</v>
      </c>
    </row>
    <row r="2256" spans="1:2" x14ac:dyDescent="0.25">
      <c r="A2256" s="62">
        <v>23201004</v>
      </c>
      <c r="B2256" s="63" t="s">
        <v>69</v>
      </c>
    </row>
    <row r="2257" spans="1:2" x14ac:dyDescent="0.25">
      <c r="A2257" s="62">
        <v>23201005</v>
      </c>
      <c r="B2257" s="63" t="s">
        <v>3488</v>
      </c>
    </row>
    <row r="2258" spans="1:2" x14ac:dyDescent="0.25">
      <c r="A2258" s="62">
        <v>23201101</v>
      </c>
      <c r="B2258" s="63" t="s">
        <v>12517</v>
      </c>
    </row>
    <row r="2259" spans="1:2" x14ac:dyDescent="0.25">
      <c r="A2259" s="62">
        <v>23201102</v>
      </c>
      <c r="B2259" s="63" t="s">
        <v>500</v>
      </c>
    </row>
    <row r="2260" spans="1:2" x14ac:dyDescent="0.25">
      <c r="A2260" s="62">
        <v>23201201</v>
      </c>
      <c r="B2260" s="63" t="s">
        <v>12866</v>
      </c>
    </row>
    <row r="2261" spans="1:2" x14ac:dyDescent="0.25">
      <c r="A2261" s="62">
        <v>23201202</v>
      </c>
      <c r="B2261" s="63" t="s">
        <v>18280</v>
      </c>
    </row>
    <row r="2262" spans="1:2" x14ac:dyDescent="0.25">
      <c r="A2262" s="62">
        <v>23211001</v>
      </c>
      <c r="B2262" s="63" t="s">
        <v>12172</v>
      </c>
    </row>
    <row r="2263" spans="1:2" x14ac:dyDescent="0.25">
      <c r="A2263" s="62">
        <v>23211002</v>
      </c>
      <c r="B2263" s="63" t="s">
        <v>1619</v>
      </c>
    </row>
    <row r="2264" spans="1:2" x14ac:dyDescent="0.25">
      <c r="A2264" s="62">
        <v>23211101</v>
      </c>
      <c r="B2264" s="63" t="s">
        <v>11132</v>
      </c>
    </row>
    <row r="2265" spans="1:2" x14ac:dyDescent="0.25">
      <c r="A2265" s="62">
        <v>23221001</v>
      </c>
      <c r="B2265" s="63" t="s">
        <v>1463</v>
      </c>
    </row>
    <row r="2266" spans="1:2" x14ac:dyDescent="0.25">
      <c r="A2266" s="62">
        <v>23221002</v>
      </c>
      <c r="B2266" s="63" t="s">
        <v>6293</v>
      </c>
    </row>
    <row r="2267" spans="1:2" x14ac:dyDescent="0.25">
      <c r="A2267" s="62">
        <v>23221101</v>
      </c>
      <c r="B2267" s="63" t="s">
        <v>16636</v>
      </c>
    </row>
    <row r="2268" spans="1:2" x14ac:dyDescent="0.25">
      <c r="A2268" s="62">
        <v>23221201</v>
      </c>
      <c r="B2268" s="63" t="s">
        <v>15924</v>
      </c>
    </row>
    <row r="2269" spans="1:2" x14ac:dyDescent="0.25">
      <c r="A2269" s="62">
        <v>23231001</v>
      </c>
      <c r="B2269" s="63" t="s">
        <v>7871</v>
      </c>
    </row>
    <row r="2270" spans="1:2" x14ac:dyDescent="0.25">
      <c r="A2270" s="62">
        <v>23231002</v>
      </c>
      <c r="B2270" s="63" t="s">
        <v>18109</v>
      </c>
    </row>
    <row r="2271" spans="1:2" x14ac:dyDescent="0.25">
      <c r="A2271" s="62">
        <v>23231101</v>
      </c>
      <c r="B2271" s="63" t="s">
        <v>13967</v>
      </c>
    </row>
    <row r="2272" spans="1:2" x14ac:dyDescent="0.25">
      <c r="A2272" s="62">
        <v>23231102</v>
      </c>
      <c r="B2272" s="63" t="s">
        <v>13565</v>
      </c>
    </row>
    <row r="2273" spans="1:2" x14ac:dyDescent="0.25">
      <c r="A2273" s="62">
        <v>23231201</v>
      </c>
      <c r="B2273" s="63" t="s">
        <v>13074</v>
      </c>
    </row>
    <row r="2274" spans="1:2" x14ac:dyDescent="0.25">
      <c r="A2274" s="62">
        <v>23231202</v>
      </c>
      <c r="B2274" s="63" t="s">
        <v>9388</v>
      </c>
    </row>
    <row r="2275" spans="1:2" x14ac:dyDescent="0.25">
      <c r="A2275" s="62">
        <v>23231301</v>
      </c>
      <c r="B2275" s="63" t="s">
        <v>5204</v>
      </c>
    </row>
    <row r="2276" spans="1:2" x14ac:dyDescent="0.25">
      <c r="A2276" s="62">
        <v>23231302</v>
      </c>
      <c r="B2276" s="63" t="s">
        <v>9520</v>
      </c>
    </row>
    <row r="2277" spans="1:2" x14ac:dyDescent="0.25">
      <c r="A2277" s="62">
        <v>23231401</v>
      </c>
      <c r="B2277" s="63" t="s">
        <v>14260</v>
      </c>
    </row>
    <row r="2278" spans="1:2" x14ac:dyDescent="0.25">
      <c r="A2278" s="62">
        <v>23231402</v>
      </c>
      <c r="B2278" s="63" t="s">
        <v>15705</v>
      </c>
    </row>
    <row r="2279" spans="1:2" x14ac:dyDescent="0.25">
      <c r="A2279" s="62">
        <v>23231501</v>
      </c>
      <c r="B2279" s="63" t="s">
        <v>12286</v>
      </c>
    </row>
    <row r="2280" spans="1:2" x14ac:dyDescent="0.25">
      <c r="A2280" s="62">
        <v>23231502</v>
      </c>
      <c r="B2280" s="63" t="s">
        <v>4181</v>
      </c>
    </row>
    <row r="2281" spans="1:2" x14ac:dyDescent="0.25">
      <c r="A2281" s="62">
        <v>23231601</v>
      </c>
      <c r="B2281" s="63" t="s">
        <v>11097</v>
      </c>
    </row>
    <row r="2282" spans="1:2" x14ac:dyDescent="0.25">
      <c r="A2282" s="62">
        <v>23231602</v>
      </c>
      <c r="B2282" s="63" t="s">
        <v>8816</v>
      </c>
    </row>
    <row r="2283" spans="1:2" x14ac:dyDescent="0.25">
      <c r="A2283" s="62">
        <v>23231701</v>
      </c>
      <c r="B2283" s="63" t="s">
        <v>10824</v>
      </c>
    </row>
    <row r="2284" spans="1:2" x14ac:dyDescent="0.25">
      <c r="A2284" s="62">
        <v>23231801</v>
      </c>
      <c r="B2284" s="63" t="s">
        <v>13067</v>
      </c>
    </row>
    <row r="2285" spans="1:2" x14ac:dyDescent="0.25">
      <c r="A2285" s="62">
        <v>23231901</v>
      </c>
      <c r="B2285" s="63" t="s">
        <v>17268</v>
      </c>
    </row>
    <row r="2286" spans="1:2" x14ac:dyDescent="0.25">
      <c r="A2286" s="62">
        <v>23231902</v>
      </c>
      <c r="B2286" s="63" t="s">
        <v>9833</v>
      </c>
    </row>
    <row r="2287" spans="1:2" x14ac:dyDescent="0.25">
      <c r="A2287" s="62">
        <v>23231903</v>
      </c>
      <c r="B2287" s="63" t="s">
        <v>1865</v>
      </c>
    </row>
    <row r="2288" spans="1:2" x14ac:dyDescent="0.25">
      <c r="A2288" s="62">
        <v>23232001</v>
      </c>
      <c r="B2288" s="63" t="s">
        <v>9715</v>
      </c>
    </row>
    <row r="2289" spans="1:2" x14ac:dyDescent="0.25">
      <c r="A2289" s="62">
        <v>23232101</v>
      </c>
      <c r="B2289" s="63" t="s">
        <v>4900</v>
      </c>
    </row>
    <row r="2290" spans="1:2" x14ac:dyDescent="0.25">
      <c r="A2290" s="62">
        <v>23232201</v>
      </c>
      <c r="B2290" s="63" t="s">
        <v>3905</v>
      </c>
    </row>
    <row r="2291" spans="1:2" x14ac:dyDescent="0.25">
      <c r="A2291" s="62">
        <v>24101501</v>
      </c>
      <c r="B2291" s="63" t="s">
        <v>17283</v>
      </c>
    </row>
    <row r="2292" spans="1:2" x14ac:dyDescent="0.25">
      <c r="A2292" s="62">
        <v>24101502</v>
      </c>
      <c r="B2292" s="63" t="s">
        <v>2926</v>
      </c>
    </row>
    <row r="2293" spans="1:2" x14ac:dyDescent="0.25">
      <c r="A2293" s="62">
        <v>24101503</v>
      </c>
      <c r="B2293" s="63" t="s">
        <v>17525</v>
      </c>
    </row>
    <row r="2294" spans="1:2" x14ac:dyDescent="0.25">
      <c r="A2294" s="62">
        <v>24101504</v>
      </c>
      <c r="B2294" s="63" t="s">
        <v>13615</v>
      </c>
    </row>
    <row r="2295" spans="1:2" x14ac:dyDescent="0.25">
      <c r="A2295" s="62">
        <v>24101505</v>
      </c>
      <c r="B2295" s="63" t="s">
        <v>13901</v>
      </c>
    </row>
    <row r="2296" spans="1:2" x14ac:dyDescent="0.25">
      <c r="A2296" s="62">
        <v>24101506</v>
      </c>
      <c r="B2296" s="63" t="s">
        <v>16272</v>
      </c>
    </row>
    <row r="2297" spans="1:2" x14ac:dyDescent="0.25">
      <c r="A2297" s="62">
        <v>24101507</v>
      </c>
      <c r="B2297" s="63" t="s">
        <v>13952</v>
      </c>
    </row>
    <row r="2298" spans="1:2" x14ac:dyDescent="0.25">
      <c r="A2298" s="62">
        <v>24101508</v>
      </c>
      <c r="B2298" s="63" t="s">
        <v>2077</v>
      </c>
    </row>
    <row r="2299" spans="1:2" x14ac:dyDescent="0.25">
      <c r="A2299" s="62">
        <v>24101509</v>
      </c>
      <c r="B2299" s="63" t="s">
        <v>4572</v>
      </c>
    </row>
    <row r="2300" spans="1:2" x14ac:dyDescent="0.25">
      <c r="A2300" s="62">
        <v>24101510</v>
      </c>
      <c r="B2300" s="63" t="s">
        <v>12601</v>
      </c>
    </row>
    <row r="2301" spans="1:2" x14ac:dyDescent="0.25">
      <c r="A2301" s="62">
        <v>24101511</v>
      </c>
      <c r="B2301" s="63" t="s">
        <v>3758</v>
      </c>
    </row>
    <row r="2302" spans="1:2" x14ac:dyDescent="0.25">
      <c r="A2302" s="62">
        <v>24101512</v>
      </c>
      <c r="B2302" s="63" t="s">
        <v>12550</v>
      </c>
    </row>
    <row r="2303" spans="1:2" x14ac:dyDescent="0.25">
      <c r="A2303" s="62">
        <v>24101601</v>
      </c>
      <c r="B2303" s="63" t="s">
        <v>18625</v>
      </c>
    </row>
    <row r="2304" spans="1:2" x14ac:dyDescent="0.25">
      <c r="A2304" s="62">
        <v>24101602</v>
      </c>
      <c r="B2304" s="63" t="s">
        <v>11882</v>
      </c>
    </row>
    <row r="2305" spans="1:2" x14ac:dyDescent="0.25">
      <c r="A2305" s="62">
        <v>24101603</v>
      </c>
      <c r="B2305" s="63" t="s">
        <v>18875</v>
      </c>
    </row>
    <row r="2306" spans="1:2" x14ac:dyDescent="0.25">
      <c r="A2306" s="62">
        <v>24101604</v>
      </c>
      <c r="B2306" s="63" t="s">
        <v>4436</v>
      </c>
    </row>
    <row r="2307" spans="1:2" x14ac:dyDescent="0.25">
      <c r="A2307" s="62">
        <v>24101605</v>
      </c>
      <c r="B2307" s="63" t="s">
        <v>7317</v>
      </c>
    </row>
    <row r="2308" spans="1:2" x14ac:dyDescent="0.25">
      <c r="A2308" s="62">
        <v>24101606</v>
      </c>
      <c r="B2308" s="63" t="s">
        <v>18774</v>
      </c>
    </row>
    <row r="2309" spans="1:2" x14ac:dyDescent="0.25">
      <c r="A2309" s="62">
        <v>24101608</v>
      </c>
      <c r="B2309" s="63" t="s">
        <v>15668</v>
      </c>
    </row>
    <row r="2310" spans="1:2" x14ac:dyDescent="0.25">
      <c r="A2310" s="62">
        <v>24101609</v>
      </c>
      <c r="B2310" s="63" t="s">
        <v>444</v>
      </c>
    </row>
    <row r="2311" spans="1:2" x14ac:dyDescent="0.25">
      <c r="A2311" s="62">
        <v>24101610</v>
      </c>
      <c r="B2311" s="63" t="s">
        <v>13655</v>
      </c>
    </row>
    <row r="2312" spans="1:2" x14ac:dyDescent="0.25">
      <c r="A2312" s="62">
        <v>24101611</v>
      </c>
      <c r="B2312" s="63" t="s">
        <v>143</v>
      </c>
    </row>
    <row r="2313" spans="1:2" x14ac:dyDescent="0.25">
      <c r="A2313" s="62">
        <v>24101612</v>
      </c>
      <c r="B2313" s="63" t="s">
        <v>13720</v>
      </c>
    </row>
    <row r="2314" spans="1:2" x14ac:dyDescent="0.25">
      <c r="A2314" s="62">
        <v>24101613</v>
      </c>
      <c r="B2314" s="63" t="s">
        <v>12302</v>
      </c>
    </row>
    <row r="2315" spans="1:2" x14ac:dyDescent="0.25">
      <c r="A2315" s="62">
        <v>24101614</v>
      </c>
      <c r="B2315" s="63" t="s">
        <v>11248</v>
      </c>
    </row>
    <row r="2316" spans="1:2" x14ac:dyDescent="0.25">
      <c r="A2316" s="62">
        <v>24101615</v>
      </c>
      <c r="B2316" s="63" t="s">
        <v>12813</v>
      </c>
    </row>
    <row r="2317" spans="1:2" x14ac:dyDescent="0.25">
      <c r="A2317" s="62">
        <v>24101616</v>
      </c>
      <c r="B2317" s="63" t="s">
        <v>17738</v>
      </c>
    </row>
    <row r="2318" spans="1:2" x14ac:dyDescent="0.25">
      <c r="A2318" s="62">
        <v>24101617</v>
      </c>
      <c r="B2318" s="63" t="s">
        <v>15855</v>
      </c>
    </row>
    <row r="2319" spans="1:2" x14ac:dyDescent="0.25">
      <c r="A2319" s="62">
        <v>24101618</v>
      </c>
      <c r="B2319" s="63" t="s">
        <v>18419</v>
      </c>
    </row>
    <row r="2320" spans="1:2" x14ac:dyDescent="0.25">
      <c r="A2320" s="62">
        <v>24101619</v>
      </c>
      <c r="B2320" s="63" t="s">
        <v>9813</v>
      </c>
    </row>
    <row r="2321" spans="1:2" x14ac:dyDescent="0.25">
      <c r="A2321" s="62">
        <v>24101620</v>
      </c>
      <c r="B2321" s="63" t="s">
        <v>14795</v>
      </c>
    </row>
    <row r="2322" spans="1:2" x14ac:dyDescent="0.25">
      <c r="A2322" s="62">
        <v>24101621</v>
      </c>
      <c r="B2322" s="63" t="s">
        <v>5088</v>
      </c>
    </row>
    <row r="2323" spans="1:2" x14ac:dyDescent="0.25">
      <c r="A2323" s="62">
        <v>24101622</v>
      </c>
      <c r="B2323" s="63" t="s">
        <v>8642</v>
      </c>
    </row>
    <row r="2324" spans="1:2" x14ac:dyDescent="0.25">
      <c r="A2324" s="62">
        <v>24101623</v>
      </c>
      <c r="B2324" s="63" t="s">
        <v>8261</v>
      </c>
    </row>
    <row r="2325" spans="1:2" x14ac:dyDescent="0.25">
      <c r="A2325" s="62">
        <v>24101624</v>
      </c>
      <c r="B2325" s="63" t="s">
        <v>8466</v>
      </c>
    </row>
    <row r="2326" spans="1:2" x14ac:dyDescent="0.25">
      <c r="A2326" s="62">
        <v>24101625</v>
      </c>
      <c r="B2326" s="63" t="s">
        <v>169</v>
      </c>
    </row>
    <row r="2327" spans="1:2" x14ac:dyDescent="0.25">
      <c r="A2327" s="62">
        <v>24101626</v>
      </c>
      <c r="B2327" s="63" t="s">
        <v>9675</v>
      </c>
    </row>
    <row r="2328" spans="1:2" x14ac:dyDescent="0.25">
      <c r="A2328" s="62">
        <v>24101627</v>
      </c>
      <c r="B2328" s="63" t="s">
        <v>7812</v>
      </c>
    </row>
    <row r="2329" spans="1:2" x14ac:dyDescent="0.25">
      <c r="A2329" s="62">
        <v>24101628</v>
      </c>
      <c r="B2329" s="63" t="s">
        <v>6645</v>
      </c>
    </row>
    <row r="2330" spans="1:2" x14ac:dyDescent="0.25">
      <c r="A2330" s="62">
        <v>24101629</v>
      </c>
      <c r="B2330" s="63" t="s">
        <v>2487</v>
      </c>
    </row>
    <row r="2331" spans="1:2" x14ac:dyDescent="0.25">
      <c r="A2331" s="62">
        <v>24101630</v>
      </c>
      <c r="B2331" s="63" t="s">
        <v>7742</v>
      </c>
    </row>
    <row r="2332" spans="1:2" x14ac:dyDescent="0.25">
      <c r="A2332" s="62">
        <v>24101631</v>
      </c>
      <c r="B2332" s="63" t="s">
        <v>13379</v>
      </c>
    </row>
    <row r="2333" spans="1:2" x14ac:dyDescent="0.25">
      <c r="A2333" s="62">
        <v>24101632</v>
      </c>
      <c r="B2333" s="63" t="s">
        <v>5050</v>
      </c>
    </row>
    <row r="2334" spans="1:2" x14ac:dyDescent="0.25">
      <c r="A2334" s="62">
        <v>24101633</v>
      </c>
      <c r="B2334" s="63" t="s">
        <v>1969</v>
      </c>
    </row>
    <row r="2335" spans="1:2" x14ac:dyDescent="0.25">
      <c r="A2335" s="62">
        <v>24101634</v>
      </c>
      <c r="B2335" s="63" t="s">
        <v>15094</v>
      </c>
    </row>
    <row r="2336" spans="1:2" x14ac:dyDescent="0.25">
      <c r="A2336" s="62">
        <v>24101701</v>
      </c>
      <c r="B2336" s="63" t="s">
        <v>2552</v>
      </c>
    </row>
    <row r="2337" spans="1:2" x14ac:dyDescent="0.25">
      <c r="A2337" s="62">
        <v>24101702</v>
      </c>
      <c r="B2337" s="63" t="s">
        <v>1013</v>
      </c>
    </row>
    <row r="2338" spans="1:2" x14ac:dyDescent="0.25">
      <c r="A2338" s="62">
        <v>24101703</v>
      </c>
      <c r="B2338" s="63" t="s">
        <v>9922</v>
      </c>
    </row>
    <row r="2339" spans="1:2" x14ac:dyDescent="0.25">
      <c r="A2339" s="62">
        <v>24101704</v>
      </c>
      <c r="B2339" s="63" t="s">
        <v>13869</v>
      </c>
    </row>
    <row r="2340" spans="1:2" x14ac:dyDescent="0.25">
      <c r="A2340" s="62">
        <v>24101705</v>
      </c>
      <c r="B2340" s="63" t="s">
        <v>17751</v>
      </c>
    </row>
    <row r="2341" spans="1:2" x14ac:dyDescent="0.25">
      <c r="A2341" s="62">
        <v>24101706</v>
      </c>
      <c r="B2341" s="63" t="s">
        <v>2179</v>
      </c>
    </row>
    <row r="2342" spans="1:2" x14ac:dyDescent="0.25">
      <c r="A2342" s="62">
        <v>24101707</v>
      </c>
      <c r="B2342" s="63" t="s">
        <v>18748</v>
      </c>
    </row>
    <row r="2343" spans="1:2" x14ac:dyDescent="0.25">
      <c r="A2343" s="62">
        <v>24101708</v>
      </c>
      <c r="B2343" s="63" t="s">
        <v>9742</v>
      </c>
    </row>
    <row r="2344" spans="1:2" x14ac:dyDescent="0.25">
      <c r="A2344" s="62">
        <v>24101709</v>
      </c>
      <c r="B2344" s="63" t="s">
        <v>2158</v>
      </c>
    </row>
    <row r="2345" spans="1:2" x14ac:dyDescent="0.25">
      <c r="A2345" s="62">
        <v>24101710</v>
      </c>
      <c r="B2345" s="63" t="s">
        <v>7292</v>
      </c>
    </row>
    <row r="2346" spans="1:2" x14ac:dyDescent="0.25">
      <c r="A2346" s="62">
        <v>24101711</v>
      </c>
      <c r="B2346" s="63" t="s">
        <v>3247</v>
      </c>
    </row>
    <row r="2347" spans="1:2" x14ac:dyDescent="0.25">
      <c r="A2347" s="62">
        <v>24101712</v>
      </c>
      <c r="B2347" s="63" t="s">
        <v>2341</v>
      </c>
    </row>
    <row r="2348" spans="1:2" x14ac:dyDescent="0.25">
      <c r="A2348" s="62">
        <v>24101713</v>
      </c>
      <c r="B2348" s="63" t="s">
        <v>2924</v>
      </c>
    </row>
    <row r="2349" spans="1:2" x14ac:dyDescent="0.25">
      <c r="A2349" s="62">
        <v>24101714</v>
      </c>
      <c r="B2349" s="63" t="s">
        <v>13145</v>
      </c>
    </row>
    <row r="2350" spans="1:2" x14ac:dyDescent="0.25">
      <c r="A2350" s="62">
        <v>24101715</v>
      </c>
      <c r="B2350" s="63" t="s">
        <v>6040</v>
      </c>
    </row>
    <row r="2351" spans="1:2" x14ac:dyDescent="0.25">
      <c r="A2351" s="62">
        <v>24101716</v>
      </c>
      <c r="B2351" s="63" t="s">
        <v>4559</v>
      </c>
    </row>
    <row r="2352" spans="1:2" x14ac:dyDescent="0.25">
      <c r="A2352" s="62">
        <v>24101717</v>
      </c>
      <c r="B2352" s="63" t="s">
        <v>15664</v>
      </c>
    </row>
    <row r="2353" spans="1:2" x14ac:dyDescent="0.25">
      <c r="A2353" s="62">
        <v>24101718</v>
      </c>
      <c r="B2353" s="63" t="s">
        <v>3474</v>
      </c>
    </row>
    <row r="2354" spans="1:2" x14ac:dyDescent="0.25">
      <c r="A2354" s="62">
        <v>24101719</v>
      </c>
      <c r="B2354" s="63" t="s">
        <v>2652</v>
      </c>
    </row>
    <row r="2355" spans="1:2" x14ac:dyDescent="0.25">
      <c r="A2355" s="62">
        <v>24101721</v>
      </c>
      <c r="B2355" s="63" t="s">
        <v>503</v>
      </c>
    </row>
    <row r="2356" spans="1:2" x14ac:dyDescent="0.25">
      <c r="A2356" s="62">
        <v>24101722</v>
      </c>
      <c r="B2356" s="63" t="s">
        <v>1193</v>
      </c>
    </row>
    <row r="2357" spans="1:2" x14ac:dyDescent="0.25">
      <c r="A2357" s="62">
        <v>24101723</v>
      </c>
      <c r="B2357" s="63" t="s">
        <v>4799</v>
      </c>
    </row>
    <row r="2358" spans="1:2" x14ac:dyDescent="0.25">
      <c r="A2358" s="62">
        <v>24101724</v>
      </c>
      <c r="B2358" s="63" t="s">
        <v>14008</v>
      </c>
    </row>
    <row r="2359" spans="1:2" x14ac:dyDescent="0.25">
      <c r="A2359" s="62">
        <v>24101725</v>
      </c>
      <c r="B2359" s="63" t="s">
        <v>8838</v>
      </c>
    </row>
    <row r="2360" spans="1:2" x14ac:dyDescent="0.25">
      <c r="A2360" s="62">
        <v>24101726</v>
      </c>
      <c r="B2360" s="63" t="s">
        <v>8413</v>
      </c>
    </row>
    <row r="2361" spans="1:2" x14ac:dyDescent="0.25">
      <c r="A2361" s="62">
        <v>24101727</v>
      </c>
      <c r="B2361" s="63" t="s">
        <v>16164</v>
      </c>
    </row>
    <row r="2362" spans="1:2" x14ac:dyDescent="0.25">
      <c r="A2362" s="62">
        <v>24101728</v>
      </c>
      <c r="B2362" s="63" t="s">
        <v>16683</v>
      </c>
    </row>
    <row r="2363" spans="1:2" x14ac:dyDescent="0.25">
      <c r="A2363" s="62">
        <v>24101801</v>
      </c>
      <c r="B2363" s="63" t="s">
        <v>9182</v>
      </c>
    </row>
    <row r="2364" spans="1:2" x14ac:dyDescent="0.25">
      <c r="A2364" s="62">
        <v>24101802</v>
      </c>
      <c r="B2364" s="63" t="s">
        <v>9473</v>
      </c>
    </row>
    <row r="2365" spans="1:2" x14ac:dyDescent="0.25">
      <c r="A2365" s="62">
        <v>24101803</v>
      </c>
      <c r="B2365" s="63" t="s">
        <v>2151</v>
      </c>
    </row>
    <row r="2366" spans="1:2" x14ac:dyDescent="0.25">
      <c r="A2366" s="62">
        <v>24101804</v>
      </c>
      <c r="B2366" s="63" t="s">
        <v>237</v>
      </c>
    </row>
    <row r="2367" spans="1:2" x14ac:dyDescent="0.25">
      <c r="A2367" s="62">
        <v>24101805</v>
      </c>
      <c r="B2367" s="63" t="s">
        <v>10021</v>
      </c>
    </row>
    <row r="2368" spans="1:2" x14ac:dyDescent="0.25">
      <c r="A2368" s="62">
        <v>24101806</v>
      </c>
      <c r="B2368" s="63" t="s">
        <v>13676</v>
      </c>
    </row>
    <row r="2369" spans="1:2" x14ac:dyDescent="0.25">
      <c r="A2369" s="62">
        <v>24101807</v>
      </c>
      <c r="B2369" s="63" t="s">
        <v>12438</v>
      </c>
    </row>
    <row r="2370" spans="1:2" x14ac:dyDescent="0.25">
      <c r="A2370" s="62">
        <v>24101808</v>
      </c>
      <c r="B2370" s="63" t="s">
        <v>8577</v>
      </c>
    </row>
    <row r="2371" spans="1:2" x14ac:dyDescent="0.25">
      <c r="A2371" s="62">
        <v>24101809</v>
      </c>
      <c r="B2371" s="63" t="s">
        <v>16187</v>
      </c>
    </row>
    <row r="2372" spans="1:2" x14ac:dyDescent="0.25">
      <c r="A2372" s="62">
        <v>24101901</v>
      </c>
      <c r="B2372" s="63" t="s">
        <v>8400</v>
      </c>
    </row>
    <row r="2373" spans="1:2" x14ac:dyDescent="0.25">
      <c r="A2373" s="62">
        <v>24101902</v>
      </c>
      <c r="B2373" s="63" t="s">
        <v>15039</v>
      </c>
    </row>
    <row r="2374" spans="1:2" x14ac:dyDescent="0.25">
      <c r="A2374" s="62">
        <v>24101903</v>
      </c>
      <c r="B2374" s="63" t="s">
        <v>12320</v>
      </c>
    </row>
    <row r="2375" spans="1:2" x14ac:dyDescent="0.25">
      <c r="A2375" s="62">
        <v>24101904</v>
      </c>
      <c r="B2375" s="63" t="s">
        <v>5468</v>
      </c>
    </row>
    <row r="2376" spans="1:2" x14ac:dyDescent="0.25">
      <c r="A2376" s="62">
        <v>24101905</v>
      </c>
      <c r="B2376" s="63" t="s">
        <v>17815</v>
      </c>
    </row>
    <row r="2377" spans="1:2" x14ac:dyDescent="0.25">
      <c r="A2377" s="62">
        <v>24101906</v>
      </c>
      <c r="B2377" s="63" t="s">
        <v>2536</v>
      </c>
    </row>
    <row r="2378" spans="1:2" x14ac:dyDescent="0.25">
      <c r="A2378" s="62">
        <v>24101907</v>
      </c>
      <c r="B2378" s="63" t="s">
        <v>14657</v>
      </c>
    </row>
    <row r="2379" spans="1:2" x14ac:dyDescent="0.25">
      <c r="A2379" s="62">
        <v>24102001</v>
      </c>
      <c r="B2379" s="63" t="s">
        <v>8717</v>
      </c>
    </row>
    <row r="2380" spans="1:2" x14ac:dyDescent="0.25">
      <c r="A2380" s="62">
        <v>24102002</v>
      </c>
      <c r="B2380" s="63" t="s">
        <v>10895</v>
      </c>
    </row>
    <row r="2381" spans="1:2" x14ac:dyDescent="0.25">
      <c r="A2381" s="62">
        <v>24102004</v>
      </c>
      <c r="B2381" s="63" t="s">
        <v>7182</v>
      </c>
    </row>
    <row r="2382" spans="1:2" x14ac:dyDescent="0.25">
      <c r="A2382" s="62">
        <v>24102005</v>
      </c>
      <c r="B2382" s="63" t="s">
        <v>14878</v>
      </c>
    </row>
    <row r="2383" spans="1:2" x14ac:dyDescent="0.25">
      <c r="A2383" s="62">
        <v>24102006</v>
      </c>
      <c r="B2383" s="63" t="s">
        <v>6413</v>
      </c>
    </row>
    <row r="2384" spans="1:2" x14ac:dyDescent="0.25">
      <c r="A2384" s="62">
        <v>24102007</v>
      </c>
      <c r="B2384" s="63" t="s">
        <v>6432</v>
      </c>
    </row>
    <row r="2385" spans="1:2" x14ac:dyDescent="0.25">
      <c r="A2385" s="62">
        <v>24102008</v>
      </c>
      <c r="B2385" s="63" t="s">
        <v>1411</v>
      </c>
    </row>
    <row r="2386" spans="1:2" x14ac:dyDescent="0.25">
      <c r="A2386" s="62">
        <v>24102101</v>
      </c>
      <c r="B2386" s="63" t="s">
        <v>10622</v>
      </c>
    </row>
    <row r="2387" spans="1:2" x14ac:dyDescent="0.25">
      <c r="A2387" s="62">
        <v>24102102</v>
      </c>
      <c r="B2387" s="63" t="s">
        <v>4953</v>
      </c>
    </row>
    <row r="2388" spans="1:2" x14ac:dyDescent="0.25">
      <c r="A2388" s="62">
        <v>24102103</v>
      </c>
      <c r="B2388" s="63" t="s">
        <v>7335</v>
      </c>
    </row>
    <row r="2389" spans="1:2" x14ac:dyDescent="0.25">
      <c r="A2389" s="62">
        <v>24102104</v>
      </c>
      <c r="B2389" s="63" t="s">
        <v>16925</v>
      </c>
    </row>
    <row r="2390" spans="1:2" x14ac:dyDescent="0.25">
      <c r="A2390" s="62">
        <v>24102105</v>
      </c>
      <c r="B2390" s="63" t="s">
        <v>13244</v>
      </c>
    </row>
    <row r="2391" spans="1:2" x14ac:dyDescent="0.25">
      <c r="A2391" s="62">
        <v>24102106</v>
      </c>
      <c r="B2391" s="63" t="s">
        <v>870</v>
      </c>
    </row>
    <row r="2392" spans="1:2" x14ac:dyDescent="0.25">
      <c r="A2392" s="62">
        <v>24102107</v>
      </c>
      <c r="B2392" s="63" t="s">
        <v>6484</v>
      </c>
    </row>
    <row r="2393" spans="1:2" x14ac:dyDescent="0.25">
      <c r="A2393" s="62">
        <v>24102108</v>
      </c>
      <c r="B2393" s="63" t="s">
        <v>13856</v>
      </c>
    </row>
    <row r="2394" spans="1:2" x14ac:dyDescent="0.25">
      <c r="A2394" s="62">
        <v>24102109</v>
      </c>
      <c r="B2394" s="63" t="s">
        <v>9372</v>
      </c>
    </row>
    <row r="2395" spans="1:2" x14ac:dyDescent="0.25">
      <c r="A2395" s="62">
        <v>24102201</v>
      </c>
      <c r="B2395" s="63" t="s">
        <v>7955</v>
      </c>
    </row>
    <row r="2396" spans="1:2" x14ac:dyDescent="0.25">
      <c r="A2396" s="62">
        <v>24102202</v>
      </c>
      <c r="B2396" s="63" t="s">
        <v>6894</v>
      </c>
    </row>
    <row r="2397" spans="1:2" x14ac:dyDescent="0.25">
      <c r="A2397" s="62">
        <v>24102203</v>
      </c>
      <c r="B2397" s="63" t="s">
        <v>121</v>
      </c>
    </row>
    <row r="2398" spans="1:2" x14ac:dyDescent="0.25">
      <c r="A2398" s="62">
        <v>24102204</v>
      </c>
      <c r="B2398" s="63" t="s">
        <v>18813</v>
      </c>
    </row>
    <row r="2399" spans="1:2" x14ac:dyDescent="0.25">
      <c r="A2399" s="62">
        <v>24102208</v>
      </c>
      <c r="B2399" s="63" t="s">
        <v>3359</v>
      </c>
    </row>
    <row r="2400" spans="1:2" x14ac:dyDescent="0.25">
      <c r="A2400" s="62">
        <v>24111501</v>
      </c>
      <c r="B2400" s="63" t="s">
        <v>3988</v>
      </c>
    </row>
    <row r="2401" spans="1:2" x14ac:dyDescent="0.25">
      <c r="A2401" s="62">
        <v>24111502</v>
      </c>
      <c r="B2401" s="63" t="s">
        <v>526</v>
      </c>
    </row>
    <row r="2402" spans="1:2" x14ac:dyDescent="0.25">
      <c r="A2402" s="62">
        <v>24111503</v>
      </c>
      <c r="B2402" s="63" t="s">
        <v>11276</v>
      </c>
    </row>
    <row r="2403" spans="1:2" x14ac:dyDescent="0.25">
      <c r="A2403" s="62">
        <v>24111505</v>
      </c>
      <c r="B2403" s="63" t="s">
        <v>13075</v>
      </c>
    </row>
    <row r="2404" spans="1:2" x14ac:dyDescent="0.25">
      <c r="A2404" s="62">
        <v>24111506</v>
      </c>
      <c r="B2404" s="63" t="s">
        <v>4589</v>
      </c>
    </row>
    <row r="2405" spans="1:2" x14ac:dyDescent="0.25">
      <c r="A2405" s="62">
        <v>24111507</v>
      </c>
      <c r="B2405" s="63" t="s">
        <v>6253</v>
      </c>
    </row>
    <row r="2406" spans="1:2" x14ac:dyDescent="0.25">
      <c r="A2406" s="62">
        <v>24111508</v>
      </c>
      <c r="B2406" s="63" t="s">
        <v>13816</v>
      </c>
    </row>
    <row r="2407" spans="1:2" x14ac:dyDescent="0.25">
      <c r="A2407" s="62">
        <v>24111509</v>
      </c>
      <c r="B2407" s="63" t="s">
        <v>16251</v>
      </c>
    </row>
    <row r="2408" spans="1:2" x14ac:dyDescent="0.25">
      <c r="A2408" s="62">
        <v>24111801</v>
      </c>
      <c r="B2408" s="63" t="s">
        <v>3019</v>
      </c>
    </row>
    <row r="2409" spans="1:2" x14ac:dyDescent="0.25">
      <c r="A2409" s="62">
        <v>24111802</v>
      </c>
      <c r="B2409" s="63" t="s">
        <v>12914</v>
      </c>
    </row>
    <row r="2410" spans="1:2" x14ac:dyDescent="0.25">
      <c r="A2410" s="62">
        <v>24111803</v>
      </c>
      <c r="B2410" s="63" t="s">
        <v>7496</v>
      </c>
    </row>
    <row r="2411" spans="1:2" x14ac:dyDescent="0.25">
      <c r="A2411" s="62">
        <v>24111804</v>
      </c>
      <c r="B2411" s="63" t="s">
        <v>16211</v>
      </c>
    </row>
    <row r="2412" spans="1:2" x14ac:dyDescent="0.25">
      <c r="A2412" s="62">
        <v>24111805</v>
      </c>
      <c r="B2412" s="63" t="s">
        <v>13051</v>
      </c>
    </row>
    <row r="2413" spans="1:2" x14ac:dyDescent="0.25">
      <c r="A2413" s="62">
        <v>24111806</v>
      </c>
      <c r="B2413" s="63" t="s">
        <v>1840</v>
      </c>
    </row>
    <row r="2414" spans="1:2" x14ac:dyDescent="0.25">
      <c r="A2414" s="62">
        <v>24111807</v>
      </c>
      <c r="B2414" s="63" t="s">
        <v>10417</v>
      </c>
    </row>
    <row r="2415" spans="1:2" x14ac:dyDescent="0.25">
      <c r="A2415" s="62">
        <v>24111808</v>
      </c>
      <c r="B2415" s="63" t="s">
        <v>5644</v>
      </c>
    </row>
    <row r="2416" spans="1:2" x14ac:dyDescent="0.25">
      <c r="A2416" s="62">
        <v>24111809</v>
      </c>
      <c r="B2416" s="63" t="s">
        <v>1217</v>
      </c>
    </row>
    <row r="2417" spans="1:2" x14ac:dyDescent="0.25">
      <c r="A2417" s="62">
        <v>24111810</v>
      </c>
      <c r="B2417" s="63" t="s">
        <v>8280</v>
      </c>
    </row>
    <row r="2418" spans="1:2" x14ac:dyDescent="0.25">
      <c r="A2418" s="62">
        <v>24111811</v>
      </c>
      <c r="B2418" s="63" t="s">
        <v>17162</v>
      </c>
    </row>
    <row r="2419" spans="1:2" x14ac:dyDescent="0.25">
      <c r="A2419" s="62">
        <v>24111812</v>
      </c>
      <c r="B2419" s="63" t="s">
        <v>12699</v>
      </c>
    </row>
    <row r="2420" spans="1:2" x14ac:dyDescent="0.25">
      <c r="A2420" s="62">
        <v>24111813</v>
      </c>
      <c r="B2420" s="63" t="s">
        <v>6116</v>
      </c>
    </row>
    <row r="2421" spans="1:2" x14ac:dyDescent="0.25">
      <c r="A2421" s="62">
        <v>24112003</v>
      </c>
      <c r="B2421" s="63" t="s">
        <v>4789</v>
      </c>
    </row>
    <row r="2422" spans="1:2" x14ac:dyDescent="0.25">
      <c r="A2422" s="62">
        <v>24112004</v>
      </c>
      <c r="B2422" s="63" t="s">
        <v>3280</v>
      </c>
    </row>
    <row r="2423" spans="1:2" x14ac:dyDescent="0.25">
      <c r="A2423" s="62">
        <v>24112005</v>
      </c>
      <c r="B2423" s="63" t="s">
        <v>8291</v>
      </c>
    </row>
    <row r="2424" spans="1:2" x14ac:dyDescent="0.25">
      <c r="A2424" s="62">
        <v>24112006</v>
      </c>
      <c r="B2424" s="63" t="s">
        <v>12887</v>
      </c>
    </row>
    <row r="2425" spans="1:2" x14ac:dyDescent="0.25">
      <c r="A2425" s="62">
        <v>24112101</v>
      </c>
      <c r="B2425" s="63" t="s">
        <v>14101</v>
      </c>
    </row>
    <row r="2426" spans="1:2" x14ac:dyDescent="0.25">
      <c r="A2426" s="62">
        <v>24112102</v>
      </c>
      <c r="B2426" s="63" t="s">
        <v>14097</v>
      </c>
    </row>
    <row r="2427" spans="1:2" x14ac:dyDescent="0.25">
      <c r="A2427" s="62">
        <v>24112108</v>
      </c>
      <c r="B2427" s="63" t="s">
        <v>18341</v>
      </c>
    </row>
    <row r="2428" spans="1:2" x14ac:dyDescent="0.25">
      <c r="A2428" s="62">
        <v>24112109</v>
      </c>
      <c r="B2428" s="63" t="s">
        <v>1551</v>
      </c>
    </row>
    <row r="2429" spans="1:2" x14ac:dyDescent="0.25">
      <c r="A2429" s="62">
        <v>24112110</v>
      </c>
      <c r="B2429" s="63" t="s">
        <v>11769</v>
      </c>
    </row>
    <row r="2430" spans="1:2" x14ac:dyDescent="0.25">
      <c r="A2430" s="62">
        <v>24112111</v>
      </c>
      <c r="B2430" s="63" t="s">
        <v>17920</v>
      </c>
    </row>
    <row r="2431" spans="1:2" x14ac:dyDescent="0.25">
      <c r="A2431" s="62">
        <v>24112112</v>
      </c>
      <c r="B2431" s="63" t="s">
        <v>1135</v>
      </c>
    </row>
    <row r="2432" spans="1:2" x14ac:dyDescent="0.25">
      <c r="A2432" s="62">
        <v>24112204</v>
      </c>
      <c r="B2432" s="63" t="s">
        <v>8458</v>
      </c>
    </row>
    <row r="2433" spans="1:2" x14ac:dyDescent="0.25">
      <c r="A2433" s="62">
        <v>24112205</v>
      </c>
      <c r="B2433" s="63" t="s">
        <v>2653</v>
      </c>
    </row>
    <row r="2434" spans="1:2" x14ac:dyDescent="0.25">
      <c r="A2434" s="62">
        <v>24112206</v>
      </c>
      <c r="B2434" s="63" t="s">
        <v>3825</v>
      </c>
    </row>
    <row r="2435" spans="1:2" x14ac:dyDescent="0.25">
      <c r="A2435" s="62">
        <v>24112207</v>
      </c>
      <c r="B2435" s="63" t="s">
        <v>19007</v>
      </c>
    </row>
    <row r="2436" spans="1:2" x14ac:dyDescent="0.25">
      <c r="A2436" s="62">
        <v>24112208</v>
      </c>
      <c r="B2436" s="63" t="s">
        <v>2636</v>
      </c>
    </row>
    <row r="2437" spans="1:2" x14ac:dyDescent="0.25">
      <c r="A2437" s="62">
        <v>24112209</v>
      </c>
      <c r="B2437" s="63" t="s">
        <v>9682</v>
      </c>
    </row>
    <row r="2438" spans="1:2" x14ac:dyDescent="0.25">
      <c r="A2438" s="62">
        <v>24112401</v>
      </c>
      <c r="B2438" s="63" t="s">
        <v>140</v>
      </c>
    </row>
    <row r="2439" spans="1:2" x14ac:dyDescent="0.25">
      <c r="A2439" s="62">
        <v>24112402</v>
      </c>
      <c r="B2439" s="63" t="s">
        <v>12290</v>
      </c>
    </row>
    <row r="2440" spans="1:2" x14ac:dyDescent="0.25">
      <c r="A2440" s="62">
        <v>24112403</v>
      </c>
      <c r="B2440" s="63" t="s">
        <v>12368</v>
      </c>
    </row>
    <row r="2441" spans="1:2" x14ac:dyDescent="0.25">
      <c r="A2441" s="62">
        <v>24112404</v>
      </c>
      <c r="B2441" s="63" t="s">
        <v>17233</v>
      </c>
    </row>
    <row r="2442" spans="1:2" x14ac:dyDescent="0.25">
      <c r="A2442" s="62">
        <v>24112405</v>
      </c>
      <c r="B2442" s="63" t="s">
        <v>243</v>
      </c>
    </row>
    <row r="2443" spans="1:2" x14ac:dyDescent="0.25">
      <c r="A2443" s="62">
        <v>24112406</v>
      </c>
      <c r="B2443" s="63" t="s">
        <v>12332</v>
      </c>
    </row>
    <row r="2444" spans="1:2" x14ac:dyDescent="0.25">
      <c r="A2444" s="62">
        <v>24112407</v>
      </c>
      <c r="B2444" s="63" t="s">
        <v>4415</v>
      </c>
    </row>
    <row r="2445" spans="1:2" x14ac:dyDescent="0.25">
      <c r="A2445" s="62">
        <v>24112408</v>
      </c>
      <c r="B2445" s="63" t="s">
        <v>14943</v>
      </c>
    </row>
    <row r="2446" spans="1:2" x14ac:dyDescent="0.25">
      <c r="A2446" s="62">
        <v>24112409</v>
      </c>
      <c r="B2446" s="63" t="s">
        <v>5194</v>
      </c>
    </row>
    <row r="2447" spans="1:2" x14ac:dyDescent="0.25">
      <c r="A2447" s="62">
        <v>24112501</v>
      </c>
      <c r="B2447" s="63" t="s">
        <v>7943</v>
      </c>
    </row>
    <row r="2448" spans="1:2" x14ac:dyDescent="0.25">
      <c r="A2448" s="62">
        <v>24112502</v>
      </c>
      <c r="B2448" s="63" t="s">
        <v>3698</v>
      </c>
    </row>
    <row r="2449" spans="1:2" x14ac:dyDescent="0.25">
      <c r="A2449" s="62">
        <v>24112503</v>
      </c>
      <c r="B2449" s="63" t="s">
        <v>17986</v>
      </c>
    </row>
    <row r="2450" spans="1:2" x14ac:dyDescent="0.25">
      <c r="A2450" s="62">
        <v>24112504</v>
      </c>
      <c r="B2450" s="63" t="s">
        <v>16992</v>
      </c>
    </row>
    <row r="2451" spans="1:2" x14ac:dyDescent="0.25">
      <c r="A2451" s="62">
        <v>24112505</v>
      </c>
      <c r="B2451" s="63" t="s">
        <v>294</v>
      </c>
    </row>
    <row r="2452" spans="1:2" x14ac:dyDescent="0.25">
      <c r="A2452" s="62">
        <v>24112601</v>
      </c>
      <c r="B2452" s="63" t="s">
        <v>18648</v>
      </c>
    </row>
    <row r="2453" spans="1:2" x14ac:dyDescent="0.25">
      <c r="A2453" s="62">
        <v>24112602</v>
      </c>
      <c r="B2453" s="63" t="s">
        <v>17434</v>
      </c>
    </row>
    <row r="2454" spans="1:2" x14ac:dyDescent="0.25">
      <c r="A2454" s="62">
        <v>24121502</v>
      </c>
      <c r="B2454" s="63" t="s">
        <v>11088</v>
      </c>
    </row>
    <row r="2455" spans="1:2" x14ac:dyDescent="0.25">
      <c r="A2455" s="62">
        <v>24121503</v>
      </c>
      <c r="B2455" s="63" t="s">
        <v>11079</v>
      </c>
    </row>
    <row r="2456" spans="1:2" x14ac:dyDescent="0.25">
      <c r="A2456" s="62">
        <v>24121504</v>
      </c>
      <c r="B2456" s="63" t="s">
        <v>1394</v>
      </c>
    </row>
    <row r="2457" spans="1:2" x14ac:dyDescent="0.25">
      <c r="A2457" s="62">
        <v>24121506</v>
      </c>
      <c r="B2457" s="63" t="s">
        <v>4585</v>
      </c>
    </row>
    <row r="2458" spans="1:2" x14ac:dyDescent="0.25">
      <c r="A2458" s="62">
        <v>24121507</v>
      </c>
      <c r="B2458" s="63" t="s">
        <v>12740</v>
      </c>
    </row>
    <row r="2459" spans="1:2" x14ac:dyDescent="0.25">
      <c r="A2459" s="62">
        <v>24121508</v>
      </c>
      <c r="B2459" s="63" t="s">
        <v>2802</v>
      </c>
    </row>
    <row r="2460" spans="1:2" x14ac:dyDescent="0.25">
      <c r="A2460" s="62">
        <v>24121509</v>
      </c>
      <c r="B2460" s="63" t="s">
        <v>3842</v>
      </c>
    </row>
    <row r="2461" spans="1:2" x14ac:dyDescent="0.25">
      <c r="A2461" s="62">
        <v>24121801</v>
      </c>
      <c r="B2461" s="63" t="s">
        <v>12527</v>
      </c>
    </row>
    <row r="2462" spans="1:2" x14ac:dyDescent="0.25">
      <c r="A2462" s="62">
        <v>24121802</v>
      </c>
      <c r="B2462" s="63" t="s">
        <v>14438</v>
      </c>
    </row>
    <row r="2463" spans="1:2" x14ac:dyDescent="0.25">
      <c r="A2463" s="62">
        <v>24121803</v>
      </c>
      <c r="B2463" s="63" t="s">
        <v>9796</v>
      </c>
    </row>
    <row r="2464" spans="1:2" x14ac:dyDescent="0.25">
      <c r="A2464" s="62">
        <v>24121804</v>
      </c>
      <c r="B2464" s="63" t="s">
        <v>649</v>
      </c>
    </row>
    <row r="2465" spans="1:2" x14ac:dyDescent="0.25">
      <c r="A2465" s="62">
        <v>24121805</v>
      </c>
      <c r="B2465" s="63" t="s">
        <v>1874</v>
      </c>
    </row>
    <row r="2466" spans="1:2" x14ac:dyDescent="0.25">
      <c r="A2466" s="62">
        <v>24121806</v>
      </c>
      <c r="B2466" s="63" t="s">
        <v>14130</v>
      </c>
    </row>
    <row r="2467" spans="1:2" x14ac:dyDescent="0.25">
      <c r="A2467" s="62">
        <v>24121807</v>
      </c>
      <c r="B2467" s="63" t="s">
        <v>11042</v>
      </c>
    </row>
    <row r="2468" spans="1:2" x14ac:dyDescent="0.25">
      <c r="A2468" s="62">
        <v>24122001</v>
      </c>
      <c r="B2468" s="63" t="s">
        <v>3892</v>
      </c>
    </row>
    <row r="2469" spans="1:2" x14ac:dyDescent="0.25">
      <c r="A2469" s="62">
        <v>24122002</v>
      </c>
      <c r="B2469" s="63" t="s">
        <v>7237</v>
      </c>
    </row>
    <row r="2470" spans="1:2" x14ac:dyDescent="0.25">
      <c r="A2470" s="62">
        <v>24122003</v>
      </c>
      <c r="B2470" s="63" t="s">
        <v>2084</v>
      </c>
    </row>
    <row r="2471" spans="1:2" x14ac:dyDescent="0.25">
      <c r="A2471" s="62">
        <v>24122004</v>
      </c>
      <c r="B2471" s="63" t="s">
        <v>1576</v>
      </c>
    </row>
    <row r="2472" spans="1:2" x14ac:dyDescent="0.25">
      <c r="A2472" s="62">
        <v>24122005</v>
      </c>
      <c r="B2472" s="63" t="s">
        <v>3528</v>
      </c>
    </row>
    <row r="2473" spans="1:2" x14ac:dyDescent="0.25">
      <c r="A2473" s="62">
        <v>24122006</v>
      </c>
      <c r="B2473" s="63" t="s">
        <v>16150</v>
      </c>
    </row>
    <row r="2474" spans="1:2" x14ac:dyDescent="0.25">
      <c r="A2474" s="62">
        <v>24131501</v>
      </c>
      <c r="B2474" s="63" t="s">
        <v>308</v>
      </c>
    </row>
    <row r="2475" spans="1:2" x14ac:dyDescent="0.25">
      <c r="A2475" s="62">
        <v>24131502</v>
      </c>
      <c r="B2475" s="63" t="s">
        <v>12657</v>
      </c>
    </row>
    <row r="2476" spans="1:2" x14ac:dyDescent="0.25">
      <c r="A2476" s="62">
        <v>24131503</v>
      </c>
      <c r="B2476" s="63" t="s">
        <v>4500</v>
      </c>
    </row>
    <row r="2477" spans="1:2" x14ac:dyDescent="0.25">
      <c r="A2477" s="62">
        <v>24131504</v>
      </c>
      <c r="B2477" s="63" t="s">
        <v>15643</v>
      </c>
    </row>
    <row r="2478" spans="1:2" x14ac:dyDescent="0.25">
      <c r="A2478" s="62">
        <v>24131505</v>
      </c>
      <c r="B2478" s="63" t="s">
        <v>3254</v>
      </c>
    </row>
    <row r="2479" spans="1:2" x14ac:dyDescent="0.25">
      <c r="A2479" s="62">
        <v>24131506</v>
      </c>
      <c r="B2479" s="63" t="s">
        <v>3339</v>
      </c>
    </row>
    <row r="2480" spans="1:2" x14ac:dyDescent="0.25">
      <c r="A2480" s="62">
        <v>24131601</v>
      </c>
      <c r="B2480" s="63" t="s">
        <v>4001</v>
      </c>
    </row>
    <row r="2481" spans="1:2" x14ac:dyDescent="0.25">
      <c r="A2481" s="62">
        <v>24131602</v>
      </c>
      <c r="B2481" s="63" t="s">
        <v>1076</v>
      </c>
    </row>
    <row r="2482" spans="1:2" x14ac:dyDescent="0.25">
      <c r="A2482" s="62">
        <v>24131603</v>
      </c>
      <c r="B2482" s="63" t="s">
        <v>18994</v>
      </c>
    </row>
    <row r="2483" spans="1:2" x14ac:dyDescent="0.25">
      <c r="A2483" s="62">
        <v>24131604</v>
      </c>
      <c r="B2483" s="63" t="s">
        <v>216</v>
      </c>
    </row>
    <row r="2484" spans="1:2" x14ac:dyDescent="0.25">
      <c r="A2484" s="62">
        <v>24131605</v>
      </c>
      <c r="B2484" s="63" t="s">
        <v>4500</v>
      </c>
    </row>
    <row r="2485" spans="1:2" x14ac:dyDescent="0.25">
      <c r="A2485" s="62">
        <v>24131606</v>
      </c>
      <c r="B2485" s="63" t="s">
        <v>18885</v>
      </c>
    </row>
    <row r="2486" spans="1:2" x14ac:dyDescent="0.25">
      <c r="A2486" s="62">
        <v>24131607</v>
      </c>
      <c r="B2486" s="63" t="s">
        <v>8096</v>
      </c>
    </row>
    <row r="2487" spans="1:2" x14ac:dyDescent="0.25">
      <c r="A2487" s="62">
        <v>24131901</v>
      </c>
      <c r="B2487" s="63" t="s">
        <v>5220</v>
      </c>
    </row>
    <row r="2488" spans="1:2" x14ac:dyDescent="0.25">
      <c r="A2488" s="62">
        <v>24131902</v>
      </c>
      <c r="B2488" s="63" t="s">
        <v>12632</v>
      </c>
    </row>
    <row r="2489" spans="1:2" x14ac:dyDescent="0.25">
      <c r="A2489" s="62">
        <v>24141501</v>
      </c>
      <c r="B2489" s="63" t="s">
        <v>945</v>
      </c>
    </row>
    <row r="2490" spans="1:2" x14ac:dyDescent="0.25">
      <c r="A2490" s="62">
        <v>24141502</v>
      </c>
      <c r="B2490" s="63" t="s">
        <v>8105</v>
      </c>
    </row>
    <row r="2491" spans="1:2" x14ac:dyDescent="0.25">
      <c r="A2491" s="62">
        <v>24141504</v>
      </c>
      <c r="B2491" s="63" t="s">
        <v>18350</v>
      </c>
    </row>
    <row r="2492" spans="1:2" x14ac:dyDescent="0.25">
      <c r="A2492" s="62">
        <v>24141506</v>
      </c>
      <c r="B2492" s="63" t="s">
        <v>4976</v>
      </c>
    </row>
    <row r="2493" spans="1:2" x14ac:dyDescent="0.25">
      <c r="A2493" s="62">
        <v>24141507</v>
      </c>
      <c r="B2493" s="63" t="s">
        <v>13218</v>
      </c>
    </row>
    <row r="2494" spans="1:2" x14ac:dyDescent="0.25">
      <c r="A2494" s="62">
        <v>24141508</v>
      </c>
      <c r="B2494" s="63" t="s">
        <v>7637</v>
      </c>
    </row>
    <row r="2495" spans="1:2" x14ac:dyDescent="0.25">
      <c r="A2495" s="62">
        <v>24141509</v>
      </c>
      <c r="B2495" s="63" t="s">
        <v>10704</v>
      </c>
    </row>
    <row r="2496" spans="1:2" x14ac:dyDescent="0.25">
      <c r="A2496" s="62">
        <v>24141510</v>
      </c>
      <c r="B2496" s="63" t="s">
        <v>7171</v>
      </c>
    </row>
    <row r="2497" spans="1:2" x14ac:dyDescent="0.25">
      <c r="A2497" s="62">
        <v>24141511</v>
      </c>
      <c r="B2497" s="63" t="s">
        <v>2252</v>
      </c>
    </row>
    <row r="2498" spans="1:2" x14ac:dyDescent="0.25">
      <c r="A2498" s="62">
        <v>24141512</v>
      </c>
      <c r="B2498" s="63" t="s">
        <v>18204</v>
      </c>
    </row>
    <row r="2499" spans="1:2" x14ac:dyDescent="0.25">
      <c r="A2499" s="62">
        <v>24141513</v>
      </c>
      <c r="B2499" s="63" t="s">
        <v>7470</v>
      </c>
    </row>
    <row r="2500" spans="1:2" x14ac:dyDescent="0.25">
      <c r="A2500" s="62">
        <v>24141514</v>
      </c>
      <c r="B2500" s="63" t="s">
        <v>684</v>
      </c>
    </row>
    <row r="2501" spans="1:2" x14ac:dyDescent="0.25">
      <c r="A2501" s="62">
        <v>24141515</v>
      </c>
      <c r="B2501" s="63" t="s">
        <v>7905</v>
      </c>
    </row>
    <row r="2502" spans="1:2" x14ac:dyDescent="0.25">
      <c r="A2502" s="62">
        <v>24141601</v>
      </c>
      <c r="B2502" s="63" t="s">
        <v>8530</v>
      </c>
    </row>
    <row r="2503" spans="1:2" x14ac:dyDescent="0.25">
      <c r="A2503" s="62">
        <v>24141602</v>
      </c>
      <c r="B2503" s="63" t="s">
        <v>17953</v>
      </c>
    </row>
    <row r="2504" spans="1:2" x14ac:dyDescent="0.25">
      <c r="A2504" s="62">
        <v>24141603</v>
      </c>
      <c r="B2504" s="63" t="s">
        <v>11811</v>
      </c>
    </row>
    <row r="2505" spans="1:2" x14ac:dyDescent="0.25">
      <c r="A2505" s="62">
        <v>24141604</v>
      </c>
      <c r="B2505" s="63" t="s">
        <v>7007</v>
      </c>
    </row>
    <row r="2506" spans="1:2" x14ac:dyDescent="0.25">
      <c r="A2506" s="62">
        <v>24141605</v>
      </c>
      <c r="B2506" s="63" t="s">
        <v>5906</v>
      </c>
    </row>
    <row r="2507" spans="1:2" x14ac:dyDescent="0.25">
      <c r="A2507" s="62">
        <v>24141606</v>
      </c>
      <c r="B2507" s="63" t="s">
        <v>716</v>
      </c>
    </row>
    <row r="2508" spans="1:2" x14ac:dyDescent="0.25">
      <c r="A2508" s="62">
        <v>24141607</v>
      </c>
      <c r="B2508" s="63" t="s">
        <v>13480</v>
      </c>
    </row>
    <row r="2509" spans="1:2" x14ac:dyDescent="0.25">
      <c r="A2509" s="62">
        <v>24141608</v>
      </c>
      <c r="B2509" s="63" t="s">
        <v>17583</v>
      </c>
    </row>
    <row r="2510" spans="1:2" x14ac:dyDescent="0.25">
      <c r="A2510" s="62">
        <v>24141701</v>
      </c>
      <c r="B2510" s="63" t="s">
        <v>2793</v>
      </c>
    </row>
    <row r="2511" spans="1:2" x14ac:dyDescent="0.25">
      <c r="A2511" s="62">
        <v>24141702</v>
      </c>
      <c r="B2511" s="63" t="s">
        <v>8218</v>
      </c>
    </row>
    <row r="2512" spans="1:2" x14ac:dyDescent="0.25">
      <c r="A2512" s="62">
        <v>24141703</v>
      </c>
      <c r="B2512" s="63" t="s">
        <v>8180</v>
      </c>
    </row>
    <row r="2513" spans="1:2" x14ac:dyDescent="0.25">
      <c r="A2513" s="62">
        <v>24141704</v>
      </c>
      <c r="B2513" s="63" t="s">
        <v>13715</v>
      </c>
    </row>
    <row r="2514" spans="1:2" x14ac:dyDescent="0.25">
      <c r="A2514" s="62">
        <v>24141705</v>
      </c>
      <c r="B2514" s="63" t="s">
        <v>8349</v>
      </c>
    </row>
    <row r="2515" spans="1:2" x14ac:dyDescent="0.25">
      <c r="A2515" s="62">
        <v>24141706</v>
      </c>
      <c r="B2515" s="63" t="s">
        <v>15953</v>
      </c>
    </row>
    <row r="2516" spans="1:2" x14ac:dyDescent="0.25">
      <c r="A2516" s="62">
        <v>24141707</v>
      </c>
      <c r="B2516" s="63" t="s">
        <v>17745</v>
      </c>
    </row>
    <row r="2517" spans="1:2" x14ac:dyDescent="0.25">
      <c r="A2517" s="62">
        <v>24141708</v>
      </c>
      <c r="B2517" s="63" t="s">
        <v>12278</v>
      </c>
    </row>
    <row r="2518" spans="1:2" x14ac:dyDescent="0.25">
      <c r="A2518" s="62">
        <v>24141709</v>
      </c>
      <c r="B2518" s="63" t="s">
        <v>9671</v>
      </c>
    </row>
    <row r="2519" spans="1:2" x14ac:dyDescent="0.25">
      <c r="A2519" s="62">
        <v>25101501</v>
      </c>
      <c r="B2519" s="63" t="s">
        <v>16983</v>
      </c>
    </row>
    <row r="2520" spans="1:2" x14ac:dyDescent="0.25">
      <c r="A2520" s="62">
        <v>25101502</v>
      </c>
      <c r="B2520" s="63" t="s">
        <v>18403</v>
      </c>
    </row>
    <row r="2521" spans="1:2" x14ac:dyDescent="0.25">
      <c r="A2521" s="62">
        <v>25101503</v>
      </c>
      <c r="B2521" s="63" t="s">
        <v>13826</v>
      </c>
    </row>
    <row r="2522" spans="1:2" x14ac:dyDescent="0.25">
      <c r="A2522" s="62">
        <v>25101504</v>
      </c>
      <c r="B2522" s="63" t="s">
        <v>6283</v>
      </c>
    </row>
    <row r="2523" spans="1:2" x14ac:dyDescent="0.25">
      <c r="A2523" s="62">
        <v>25101505</v>
      </c>
      <c r="B2523" s="63" t="s">
        <v>14277</v>
      </c>
    </row>
    <row r="2524" spans="1:2" x14ac:dyDescent="0.25">
      <c r="A2524" s="62">
        <v>25101506</v>
      </c>
      <c r="B2524" s="63" t="s">
        <v>9531</v>
      </c>
    </row>
    <row r="2525" spans="1:2" x14ac:dyDescent="0.25">
      <c r="A2525" s="62">
        <v>25101507</v>
      </c>
      <c r="B2525" s="63" t="s">
        <v>14777</v>
      </c>
    </row>
    <row r="2526" spans="1:2" x14ac:dyDescent="0.25">
      <c r="A2526" s="62">
        <v>25101508</v>
      </c>
      <c r="B2526" s="63" t="s">
        <v>13694</v>
      </c>
    </row>
    <row r="2527" spans="1:2" x14ac:dyDescent="0.25">
      <c r="A2527" s="62">
        <v>25101601</v>
      </c>
      <c r="B2527" s="63" t="s">
        <v>16036</v>
      </c>
    </row>
    <row r="2528" spans="1:2" x14ac:dyDescent="0.25">
      <c r="A2528" s="62">
        <v>25101602</v>
      </c>
      <c r="B2528" s="63" t="s">
        <v>11580</v>
      </c>
    </row>
    <row r="2529" spans="1:2" x14ac:dyDescent="0.25">
      <c r="A2529" s="62">
        <v>25101604</v>
      </c>
      <c r="B2529" s="63" t="s">
        <v>10565</v>
      </c>
    </row>
    <row r="2530" spans="1:2" x14ac:dyDescent="0.25">
      <c r="A2530" s="62">
        <v>25101609</v>
      </c>
      <c r="B2530" s="63" t="s">
        <v>2737</v>
      </c>
    </row>
    <row r="2531" spans="1:2" x14ac:dyDescent="0.25">
      <c r="A2531" s="62">
        <v>25101610</v>
      </c>
      <c r="B2531" s="63" t="s">
        <v>1881</v>
      </c>
    </row>
    <row r="2532" spans="1:2" x14ac:dyDescent="0.25">
      <c r="A2532" s="62">
        <v>25101611</v>
      </c>
      <c r="B2532" s="63" t="s">
        <v>14063</v>
      </c>
    </row>
    <row r="2533" spans="1:2" x14ac:dyDescent="0.25">
      <c r="A2533" s="62">
        <v>25101701</v>
      </c>
      <c r="B2533" s="63" t="s">
        <v>4338</v>
      </c>
    </row>
    <row r="2534" spans="1:2" x14ac:dyDescent="0.25">
      <c r="A2534" s="62">
        <v>25101702</v>
      </c>
      <c r="B2534" s="63" t="s">
        <v>16536</v>
      </c>
    </row>
    <row r="2535" spans="1:2" x14ac:dyDescent="0.25">
      <c r="A2535" s="62">
        <v>25101703</v>
      </c>
      <c r="B2535" s="63" t="s">
        <v>476</v>
      </c>
    </row>
    <row r="2536" spans="1:2" x14ac:dyDescent="0.25">
      <c r="A2536" s="62">
        <v>25101801</v>
      </c>
      <c r="B2536" s="63" t="s">
        <v>12921</v>
      </c>
    </row>
    <row r="2537" spans="1:2" x14ac:dyDescent="0.25">
      <c r="A2537" s="62">
        <v>25101802</v>
      </c>
      <c r="B2537" s="63" t="s">
        <v>2241</v>
      </c>
    </row>
    <row r="2538" spans="1:2" x14ac:dyDescent="0.25">
      <c r="A2538" s="62">
        <v>25101803</v>
      </c>
      <c r="B2538" s="63" t="s">
        <v>16457</v>
      </c>
    </row>
    <row r="2539" spans="1:2" x14ac:dyDescent="0.25">
      <c r="A2539" s="62">
        <v>25101901</v>
      </c>
      <c r="B2539" s="63" t="s">
        <v>5898</v>
      </c>
    </row>
    <row r="2540" spans="1:2" x14ac:dyDescent="0.25">
      <c r="A2540" s="62">
        <v>25101902</v>
      </c>
      <c r="B2540" s="63" t="s">
        <v>15774</v>
      </c>
    </row>
    <row r="2541" spans="1:2" x14ac:dyDescent="0.25">
      <c r="A2541" s="62">
        <v>25101903</v>
      </c>
      <c r="B2541" s="63" t="s">
        <v>14583</v>
      </c>
    </row>
    <row r="2542" spans="1:2" x14ac:dyDescent="0.25">
      <c r="A2542" s="62">
        <v>25101904</v>
      </c>
      <c r="B2542" s="63" t="s">
        <v>18872</v>
      </c>
    </row>
    <row r="2543" spans="1:2" x14ac:dyDescent="0.25">
      <c r="A2543" s="62">
        <v>25101905</v>
      </c>
      <c r="B2543" s="63" t="s">
        <v>17262</v>
      </c>
    </row>
    <row r="2544" spans="1:2" x14ac:dyDescent="0.25">
      <c r="A2544" s="62">
        <v>25101906</v>
      </c>
      <c r="B2544" s="63" t="s">
        <v>2688</v>
      </c>
    </row>
    <row r="2545" spans="1:2" x14ac:dyDescent="0.25">
      <c r="A2545" s="62">
        <v>25101907</v>
      </c>
      <c r="B2545" s="63" t="s">
        <v>3260</v>
      </c>
    </row>
    <row r="2546" spans="1:2" x14ac:dyDescent="0.25">
      <c r="A2546" s="62">
        <v>25101908</v>
      </c>
      <c r="B2546" s="63" t="s">
        <v>9579</v>
      </c>
    </row>
    <row r="2547" spans="1:2" x14ac:dyDescent="0.25">
      <c r="A2547" s="62">
        <v>25102001</v>
      </c>
      <c r="B2547" s="63" t="s">
        <v>16223</v>
      </c>
    </row>
    <row r="2548" spans="1:2" x14ac:dyDescent="0.25">
      <c r="A2548" s="62">
        <v>25102002</v>
      </c>
      <c r="B2548" s="63" t="s">
        <v>11119</v>
      </c>
    </row>
    <row r="2549" spans="1:2" x14ac:dyDescent="0.25">
      <c r="A2549" s="62">
        <v>25102003</v>
      </c>
      <c r="B2549" s="63" t="s">
        <v>1519</v>
      </c>
    </row>
    <row r="2550" spans="1:2" x14ac:dyDescent="0.25">
      <c r="A2550" s="62">
        <v>25102101</v>
      </c>
      <c r="B2550" s="63" t="s">
        <v>11715</v>
      </c>
    </row>
    <row r="2551" spans="1:2" x14ac:dyDescent="0.25">
      <c r="A2551" s="62">
        <v>25102102</v>
      </c>
      <c r="B2551" s="63" t="s">
        <v>13117</v>
      </c>
    </row>
    <row r="2552" spans="1:2" x14ac:dyDescent="0.25">
      <c r="A2552" s="62">
        <v>25102103</v>
      </c>
      <c r="B2552" s="63" t="s">
        <v>5978</v>
      </c>
    </row>
    <row r="2553" spans="1:2" x14ac:dyDescent="0.25">
      <c r="A2553" s="62">
        <v>25102104</v>
      </c>
      <c r="B2553" s="63" t="s">
        <v>13940</v>
      </c>
    </row>
    <row r="2554" spans="1:2" x14ac:dyDescent="0.25">
      <c r="A2554" s="62">
        <v>25102105</v>
      </c>
      <c r="B2554" s="63" t="s">
        <v>17560</v>
      </c>
    </row>
    <row r="2555" spans="1:2" x14ac:dyDescent="0.25">
      <c r="A2555" s="62">
        <v>25102106</v>
      </c>
      <c r="B2555" s="63" t="s">
        <v>7868</v>
      </c>
    </row>
    <row r="2556" spans="1:2" x14ac:dyDescent="0.25">
      <c r="A2556" s="62">
        <v>25111501</v>
      </c>
      <c r="B2556" s="63" t="s">
        <v>9405</v>
      </c>
    </row>
    <row r="2557" spans="1:2" x14ac:dyDescent="0.25">
      <c r="A2557" s="62">
        <v>25111502</v>
      </c>
      <c r="B2557" s="63" t="s">
        <v>14993</v>
      </c>
    </row>
    <row r="2558" spans="1:2" x14ac:dyDescent="0.25">
      <c r="A2558" s="62">
        <v>25111503</v>
      </c>
      <c r="B2558" s="63" t="s">
        <v>12670</v>
      </c>
    </row>
    <row r="2559" spans="1:2" x14ac:dyDescent="0.25">
      <c r="A2559" s="62">
        <v>25111504</v>
      </c>
      <c r="B2559" s="63" t="s">
        <v>16178</v>
      </c>
    </row>
    <row r="2560" spans="1:2" x14ac:dyDescent="0.25">
      <c r="A2560" s="62">
        <v>25111505</v>
      </c>
      <c r="B2560" s="63" t="s">
        <v>16389</v>
      </c>
    </row>
    <row r="2561" spans="1:2" x14ac:dyDescent="0.25">
      <c r="A2561" s="62">
        <v>25111506</v>
      </c>
      <c r="B2561" s="63" t="s">
        <v>11381</v>
      </c>
    </row>
    <row r="2562" spans="1:2" x14ac:dyDescent="0.25">
      <c r="A2562" s="62">
        <v>25111507</v>
      </c>
      <c r="B2562" s="63" t="s">
        <v>5702</v>
      </c>
    </row>
    <row r="2563" spans="1:2" x14ac:dyDescent="0.25">
      <c r="A2563" s="62">
        <v>25111508</v>
      </c>
      <c r="B2563" s="63" t="s">
        <v>1650</v>
      </c>
    </row>
    <row r="2564" spans="1:2" x14ac:dyDescent="0.25">
      <c r="A2564" s="62">
        <v>25111509</v>
      </c>
      <c r="B2564" s="63" t="s">
        <v>1068</v>
      </c>
    </row>
    <row r="2565" spans="1:2" x14ac:dyDescent="0.25">
      <c r="A2565" s="62">
        <v>25111510</v>
      </c>
      <c r="B2565" s="63" t="s">
        <v>10074</v>
      </c>
    </row>
    <row r="2566" spans="1:2" x14ac:dyDescent="0.25">
      <c r="A2566" s="62">
        <v>25111511</v>
      </c>
      <c r="B2566" s="63" t="s">
        <v>4342</v>
      </c>
    </row>
    <row r="2567" spans="1:2" x14ac:dyDescent="0.25">
      <c r="A2567" s="62">
        <v>25111512</v>
      </c>
      <c r="B2567" s="63" t="s">
        <v>5763</v>
      </c>
    </row>
    <row r="2568" spans="1:2" x14ac:dyDescent="0.25">
      <c r="A2568" s="62">
        <v>25111513</v>
      </c>
      <c r="B2568" s="63" t="s">
        <v>7207</v>
      </c>
    </row>
    <row r="2569" spans="1:2" x14ac:dyDescent="0.25">
      <c r="A2569" s="62">
        <v>25111601</v>
      </c>
      <c r="B2569" s="63" t="s">
        <v>10949</v>
      </c>
    </row>
    <row r="2570" spans="1:2" x14ac:dyDescent="0.25">
      <c r="A2570" s="62">
        <v>25111602</v>
      </c>
      <c r="B2570" s="63" t="s">
        <v>7385</v>
      </c>
    </row>
    <row r="2571" spans="1:2" x14ac:dyDescent="0.25">
      <c r="A2571" s="62">
        <v>25111603</v>
      </c>
      <c r="B2571" s="63" t="s">
        <v>10148</v>
      </c>
    </row>
    <row r="2572" spans="1:2" x14ac:dyDescent="0.25">
      <c r="A2572" s="62">
        <v>25111701</v>
      </c>
      <c r="B2572" s="63" t="s">
        <v>11026</v>
      </c>
    </row>
    <row r="2573" spans="1:2" x14ac:dyDescent="0.25">
      <c r="A2573" s="62">
        <v>25111702</v>
      </c>
      <c r="B2573" s="63" t="s">
        <v>6075</v>
      </c>
    </row>
    <row r="2574" spans="1:2" x14ac:dyDescent="0.25">
      <c r="A2574" s="62">
        <v>25111703</v>
      </c>
      <c r="B2574" s="63" t="s">
        <v>4466</v>
      </c>
    </row>
    <row r="2575" spans="1:2" x14ac:dyDescent="0.25">
      <c r="A2575" s="62">
        <v>25111704</v>
      </c>
      <c r="B2575" s="63" t="s">
        <v>14048</v>
      </c>
    </row>
    <row r="2576" spans="1:2" x14ac:dyDescent="0.25">
      <c r="A2576" s="62">
        <v>25111705</v>
      </c>
      <c r="B2576" s="63" t="s">
        <v>1201</v>
      </c>
    </row>
    <row r="2577" spans="1:2" x14ac:dyDescent="0.25">
      <c r="A2577" s="62">
        <v>25111706</v>
      </c>
      <c r="B2577" s="63" t="s">
        <v>14262</v>
      </c>
    </row>
    <row r="2578" spans="1:2" x14ac:dyDescent="0.25">
      <c r="A2578" s="62">
        <v>25111707</v>
      </c>
      <c r="B2578" s="63" t="s">
        <v>16967</v>
      </c>
    </row>
    <row r="2579" spans="1:2" x14ac:dyDescent="0.25">
      <c r="A2579" s="62">
        <v>25111708</v>
      </c>
      <c r="B2579" s="63" t="s">
        <v>15109</v>
      </c>
    </row>
    <row r="2580" spans="1:2" x14ac:dyDescent="0.25">
      <c r="A2580" s="62">
        <v>25111709</v>
      </c>
      <c r="B2580" s="63" t="s">
        <v>5230</v>
      </c>
    </row>
    <row r="2581" spans="1:2" x14ac:dyDescent="0.25">
      <c r="A2581" s="62">
        <v>25111710</v>
      </c>
      <c r="B2581" s="63" t="s">
        <v>18161</v>
      </c>
    </row>
    <row r="2582" spans="1:2" x14ac:dyDescent="0.25">
      <c r="A2582" s="62">
        <v>25111711</v>
      </c>
      <c r="B2582" s="63" t="s">
        <v>1074</v>
      </c>
    </row>
    <row r="2583" spans="1:2" x14ac:dyDescent="0.25">
      <c r="A2583" s="62">
        <v>25111712</v>
      </c>
      <c r="B2583" s="63" t="s">
        <v>16924</v>
      </c>
    </row>
    <row r="2584" spans="1:2" x14ac:dyDescent="0.25">
      <c r="A2584" s="62">
        <v>25111713</v>
      </c>
      <c r="B2584" s="63" t="s">
        <v>969</v>
      </c>
    </row>
    <row r="2585" spans="1:2" x14ac:dyDescent="0.25">
      <c r="A2585" s="62">
        <v>25111714</v>
      </c>
      <c r="B2585" s="63" t="s">
        <v>4309</v>
      </c>
    </row>
    <row r="2586" spans="1:2" x14ac:dyDescent="0.25">
      <c r="A2586" s="62">
        <v>25111715</v>
      </c>
      <c r="B2586" s="63" t="s">
        <v>2239</v>
      </c>
    </row>
    <row r="2587" spans="1:2" x14ac:dyDescent="0.25">
      <c r="A2587" s="62">
        <v>25111716</v>
      </c>
      <c r="B2587" s="63" t="s">
        <v>10916</v>
      </c>
    </row>
    <row r="2588" spans="1:2" x14ac:dyDescent="0.25">
      <c r="A2588" s="62">
        <v>25111717</v>
      </c>
      <c r="B2588" s="63" t="s">
        <v>4291</v>
      </c>
    </row>
    <row r="2589" spans="1:2" x14ac:dyDescent="0.25">
      <c r="A2589" s="62">
        <v>25111718</v>
      </c>
      <c r="B2589" s="63" t="s">
        <v>15030</v>
      </c>
    </row>
    <row r="2590" spans="1:2" x14ac:dyDescent="0.25">
      <c r="A2590" s="62">
        <v>25111719</v>
      </c>
      <c r="B2590" s="63" t="s">
        <v>14664</v>
      </c>
    </row>
    <row r="2591" spans="1:2" x14ac:dyDescent="0.25">
      <c r="A2591" s="62">
        <v>25111720</v>
      </c>
      <c r="B2591" s="63" t="s">
        <v>2261</v>
      </c>
    </row>
    <row r="2592" spans="1:2" x14ac:dyDescent="0.25">
      <c r="A2592" s="62">
        <v>25111721</v>
      </c>
      <c r="B2592" s="63" t="s">
        <v>5180</v>
      </c>
    </row>
    <row r="2593" spans="1:2" x14ac:dyDescent="0.25">
      <c r="A2593" s="62">
        <v>25111801</v>
      </c>
      <c r="B2593" s="63" t="s">
        <v>4692</v>
      </c>
    </row>
    <row r="2594" spans="1:2" x14ac:dyDescent="0.25">
      <c r="A2594" s="62">
        <v>25111802</v>
      </c>
      <c r="B2594" s="63" t="s">
        <v>1571</v>
      </c>
    </row>
    <row r="2595" spans="1:2" x14ac:dyDescent="0.25">
      <c r="A2595" s="62">
        <v>25111803</v>
      </c>
      <c r="B2595" s="63" t="s">
        <v>16765</v>
      </c>
    </row>
    <row r="2596" spans="1:2" x14ac:dyDescent="0.25">
      <c r="A2596" s="62">
        <v>25111804</v>
      </c>
      <c r="B2596" s="63" t="s">
        <v>9164</v>
      </c>
    </row>
    <row r="2597" spans="1:2" x14ac:dyDescent="0.25">
      <c r="A2597" s="62">
        <v>25111805</v>
      </c>
      <c r="B2597" s="63" t="s">
        <v>5255</v>
      </c>
    </row>
    <row r="2598" spans="1:2" x14ac:dyDescent="0.25">
      <c r="A2598" s="62">
        <v>25111806</v>
      </c>
      <c r="B2598" s="63" t="s">
        <v>7056</v>
      </c>
    </row>
    <row r="2599" spans="1:2" x14ac:dyDescent="0.25">
      <c r="A2599" s="62">
        <v>25111807</v>
      </c>
      <c r="B2599" s="63" t="s">
        <v>2539</v>
      </c>
    </row>
    <row r="2600" spans="1:2" x14ac:dyDescent="0.25">
      <c r="A2600" s="62">
        <v>25111808</v>
      </c>
      <c r="B2600" s="63" t="s">
        <v>12013</v>
      </c>
    </row>
    <row r="2601" spans="1:2" x14ac:dyDescent="0.25">
      <c r="A2601" s="62">
        <v>25111901</v>
      </c>
      <c r="B2601" s="63" t="s">
        <v>8120</v>
      </c>
    </row>
    <row r="2602" spans="1:2" x14ac:dyDescent="0.25">
      <c r="A2602" s="62">
        <v>25111902</v>
      </c>
      <c r="B2602" s="63" t="s">
        <v>11889</v>
      </c>
    </row>
    <row r="2603" spans="1:2" x14ac:dyDescent="0.25">
      <c r="A2603" s="62">
        <v>25111903</v>
      </c>
      <c r="B2603" s="63" t="s">
        <v>14384</v>
      </c>
    </row>
    <row r="2604" spans="1:2" x14ac:dyDescent="0.25">
      <c r="A2604" s="62">
        <v>25111904</v>
      </c>
      <c r="B2604" s="63" t="s">
        <v>13862</v>
      </c>
    </row>
    <row r="2605" spans="1:2" x14ac:dyDescent="0.25">
      <c r="A2605" s="62">
        <v>25111905</v>
      </c>
      <c r="B2605" s="63" t="s">
        <v>5969</v>
      </c>
    </row>
    <row r="2606" spans="1:2" x14ac:dyDescent="0.25">
      <c r="A2606" s="62">
        <v>25111906</v>
      </c>
      <c r="B2606" s="63" t="s">
        <v>12906</v>
      </c>
    </row>
    <row r="2607" spans="1:2" x14ac:dyDescent="0.25">
      <c r="A2607" s="62">
        <v>25111907</v>
      </c>
      <c r="B2607" s="63" t="s">
        <v>11075</v>
      </c>
    </row>
    <row r="2608" spans="1:2" x14ac:dyDescent="0.25">
      <c r="A2608" s="62">
        <v>25111908</v>
      </c>
      <c r="B2608" s="63" t="s">
        <v>2063</v>
      </c>
    </row>
    <row r="2609" spans="1:2" x14ac:dyDescent="0.25">
      <c r="A2609" s="62">
        <v>25111909</v>
      </c>
      <c r="B2609" s="63" t="s">
        <v>7114</v>
      </c>
    </row>
    <row r="2610" spans="1:2" x14ac:dyDescent="0.25">
      <c r="A2610" s="62">
        <v>25111910</v>
      </c>
      <c r="B2610" s="63" t="s">
        <v>3419</v>
      </c>
    </row>
    <row r="2611" spans="1:2" x14ac:dyDescent="0.25">
      <c r="A2611" s="62">
        <v>25111911</v>
      </c>
      <c r="B2611" s="63" t="s">
        <v>9555</v>
      </c>
    </row>
    <row r="2612" spans="1:2" x14ac:dyDescent="0.25">
      <c r="A2612" s="62">
        <v>25111912</v>
      </c>
      <c r="B2612" s="63" t="s">
        <v>11725</v>
      </c>
    </row>
    <row r="2613" spans="1:2" x14ac:dyDescent="0.25">
      <c r="A2613" s="62">
        <v>25111913</v>
      </c>
      <c r="B2613" s="63" t="s">
        <v>1209</v>
      </c>
    </row>
    <row r="2614" spans="1:2" x14ac:dyDescent="0.25">
      <c r="A2614" s="62">
        <v>25111914</v>
      </c>
      <c r="B2614" s="63" t="s">
        <v>12539</v>
      </c>
    </row>
    <row r="2615" spans="1:2" x14ac:dyDescent="0.25">
      <c r="A2615" s="62">
        <v>25111915</v>
      </c>
      <c r="B2615" s="63" t="s">
        <v>7368</v>
      </c>
    </row>
    <row r="2616" spans="1:2" x14ac:dyDescent="0.25">
      <c r="A2616" s="62">
        <v>25111916</v>
      </c>
      <c r="B2616" s="63" t="s">
        <v>9856</v>
      </c>
    </row>
    <row r="2617" spans="1:2" x14ac:dyDescent="0.25">
      <c r="A2617" s="62">
        <v>25111917</v>
      </c>
      <c r="B2617" s="63" t="s">
        <v>11983</v>
      </c>
    </row>
    <row r="2618" spans="1:2" x14ac:dyDescent="0.25">
      <c r="A2618" s="62">
        <v>25111918</v>
      </c>
      <c r="B2618" s="63" t="s">
        <v>15117</v>
      </c>
    </row>
    <row r="2619" spans="1:2" x14ac:dyDescent="0.25">
      <c r="A2619" s="62">
        <v>25111919</v>
      </c>
      <c r="B2619" s="63" t="s">
        <v>4674</v>
      </c>
    </row>
    <row r="2620" spans="1:2" x14ac:dyDescent="0.25">
      <c r="A2620" s="62">
        <v>25111920</v>
      </c>
      <c r="B2620" s="63" t="s">
        <v>7583</v>
      </c>
    </row>
    <row r="2621" spans="1:2" x14ac:dyDescent="0.25">
      <c r="A2621" s="62">
        <v>25111921</v>
      </c>
      <c r="B2621" s="63" t="s">
        <v>9350</v>
      </c>
    </row>
    <row r="2622" spans="1:2" x14ac:dyDescent="0.25">
      <c r="A2622" s="62">
        <v>25111922</v>
      </c>
      <c r="B2622" s="63" t="s">
        <v>4740</v>
      </c>
    </row>
    <row r="2623" spans="1:2" x14ac:dyDescent="0.25">
      <c r="A2623" s="62">
        <v>25111923</v>
      </c>
      <c r="B2623" s="63" t="s">
        <v>10098</v>
      </c>
    </row>
    <row r="2624" spans="1:2" x14ac:dyDescent="0.25">
      <c r="A2624" s="62">
        <v>25111924</v>
      </c>
      <c r="B2624" s="63" t="s">
        <v>7793</v>
      </c>
    </row>
    <row r="2625" spans="1:2" x14ac:dyDescent="0.25">
      <c r="A2625" s="62">
        <v>25111925</v>
      </c>
      <c r="B2625" s="63" t="s">
        <v>10394</v>
      </c>
    </row>
    <row r="2626" spans="1:2" x14ac:dyDescent="0.25">
      <c r="A2626" s="62">
        <v>25111926</v>
      </c>
      <c r="B2626" s="63" t="s">
        <v>11392</v>
      </c>
    </row>
    <row r="2627" spans="1:2" x14ac:dyDescent="0.25">
      <c r="A2627" s="62">
        <v>25111927</v>
      </c>
      <c r="B2627" s="63" t="s">
        <v>4045</v>
      </c>
    </row>
    <row r="2628" spans="1:2" x14ac:dyDescent="0.25">
      <c r="A2628" s="62">
        <v>25111928</v>
      </c>
      <c r="B2628" s="63" t="s">
        <v>10525</v>
      </c>
    </row>
    <row r="2629" spans="1:2" x14ac:dyDescent="0.25">
      <c r="A2629" s="62">
        <v>25111929</v>
      </c>
      <c r="B2629" s="63" t="s">
        <v>5431</v>
      </c>
    </row>
    <row r="2630" spans="1:2" x14ac:dyDescent="0.25">
      <c r="A2630" s="62">
        <v>25111930</v>
      </c>
      <c r="B2630" s="63" t="s">
        <v>12120</v>
      </c>
    </row>
    <row r="2631" spans="1:2" x14ac:dyDescent="0.25">
      <c r="A2631" s="62">
        <v>25111931</v>
      </c>
      <c r="B2631" s="63" t="s">
        <v>4177</v>
      </c>
    </row>
    <row r="2632" spans="1:2" x14ac:dyDescent="0.25">
      <c r="A2632" s="62">
        <v>25111932</v>
      </c>
      <c r="B2632" s="63" t="s">
        <v>3605</v>
      </c>
    </row>
    <row r="2633" spans="1:2" x14ac:dyDescent="0.25">
      <c r="A2633" s="62">
        <v>25111933</v>
      </c>
      <c r="B2633" s="63" t="s">
        <v>14976</v>
      </c>
    </row>
    <row r="2634" spans="1:2" x14ac:dyDescent="0.25">
      <c r="A2634" s="62">
        <v>25111934</v>
      </c>
      <c r="B2634" s="63" t="s">
        <v>12154</v>
      </c>
    </row>
    <row r="2635" spans="1:2" x14ac:dyDescent="0.25">
      <c r="A2635" s="62">
        <v>25111935</v>
      </c>
      <c r="B2635" s="63" t="s">
        <v>18677</v>
      </c>
    </row>
    <row r="2636" spans="1:2" x14ac:dyDescent="0.25">
      <c r="A2636" s="62">
        <v>25121501</v>
      </c>
      <c r="B2636" s="63" t="s">
        <v>4600</v>
      </c>
    </row>
    <row r="2637" spans="1:2" x14ac:dyDescent="0.25">
      <c r="A2637" s="62">
        <v>25121502</v>
      </c>
      <c r="B2637" s="63" t="s">
        <v>4882</v>
      </c>
    </row>
    <row r="2638" spans="1:2" x14ac:dyDescent="0.25">
      <c r="A2638" s="62">
        <v>25121503</v>
      </c>
      <c r="B2638" s="63" t="s">
        <v>15282</v>
      </c>
    </row>
    <row r="2639" spans="1:2" x14ac:dyDescent="0.25">
      <c r="A2639" s="62">
        <v>25121504</v>
      </c>
      <c r="B2639" s="63" t="s">
        <v>11937</v>
      </c>
    </row>
    <row r="2640" spans="1:2" x14ac:dyDescent="0.25">
      <c r="A2640" s="62">
        <v>25121601</v>
      </c>
      <c r="B2640" s="63" t="s">
        <v>12726</v>
      </c>
    </row>
    <row r="2641" spans="1:2" x14ac:dyDescent="0.25">
      <c r="A2641" s="62">
        <v>25121602</v>
      </c>
      <c r="B2641" s="63" t="s">
        <v>17089</v>
      </c>
    </row>
    <row r="2642" spans="1:2" x14ac:dyDescent="0.25">
      <c r="A2642" s="62">
        <v>25121603</v>
      </c>
      <c r="B2642" s="63" t="s">
        <v>1986</v>
      </c>
    </row>
    <row r="2643" spans="1:2" x14ac:dyDescent="0.25">
      <c r="A2643" s="62">
        <v>25121604</v>
      </c>
      <c r="B2643" s="63" t="s">
        <v>16810</v>
      </c>
    </row>
    <row r="2644" spans="1:2" x14ac:dyDescent="0.25">
      <c r="A2644" s="62">
        <v>25121605</v>
      </c>
      <c r="B2644" s="63" t="s">
        <v>4673</v>
      </c>
    </row>
    <row r="2645" spans="1:2" x14ac:dyDescent="0.25">
      <c r="A2645" s="62">
        <v>25121701</v>
      </c>
      <c r="B2645" s="63" t="s">
        <v>6908</v>
      </c>
    </row>
    <row r="2646" spans="1:2" x14ac:dyDescent="0.25">
      <c r="A2646" s="62">
        <v>25121702</v>
      </c>
      <c r="B2646" s="63" t="s">
        <v>571</v>
      </c>
    </row>
    <row r="2647" spans="1:2" x14ac:dyDescent="0.25">
      <c r="A2647" s="62">
        <v>25121703</v>
      </c>
      <c r="B2647" s="63" t="s">
        <v>61</v>
      </c>
    </row>
    <row r="2648" spans="1:2" x14ac:dyDescent="0.25">
      <c r="A2648" s="62">
        <v>25121704</v>
      </c>
      <c r="B2648" s="63" t="s">
        <v>1862</v>
      </c>
    </row>
    <row r="2649" spans="1:2" x14ac:dyDescent="0.25">
      <c r="A2649" s="62">
        <v>25121705</v>
      </c>
      <c r="B2649" s="63" t="s">
        <v>11221</v>
      </c>
    </row>
    <row r="2650" spans="1:2" x14ac:dyDescent="0.25">
      <c r="A2650" s="62">
        <v>25121706</v>
      </c>
      <c r="B2650" s="63" t="s">
        <v>15886</v>
      </c>
    </row>
    <row r="2651" spans="1:2" x14ac:dyDescent="0.25">
      <c r="A2651" s="62">
        <v>25121707</v>
      </c>
      <c r="B2651" s="63" t="s">
        <v>12203</v>
      </c>
    </row>
    <row r="2652" spans="1:2" x14ac:dyDescent="0.25">
      <c r="A2652" s="62">
        <v>25131501</v>
      </c>
      <c r="B2652" s="63" t="s">
        <v>8539</v>
      </c>
    </row>
    <row r="2653" spans="1:2" x14ac:dyDescent="0.25">
      <c r="A2653" s="62">
        <v>25131502</v>
      </c>
      <c r="B2653" s="63" t="s">
        <v>5069</v>
      </c>
    </row>
    <row r="2654" spans="1:2" x14ac:dyDescent="0.25">
      <c r="A2654" s="62">
        <v>25131503</v>
      </c>
      <c r="B2654" s="63" t="s">
        <v>494</v>
      </c>
    </row>
    <row r="2655" spans="1:2" x14ac:dyDescent="0.25">
      <c r="A2655" s="62">
        <v>25131504</v>
      </c>
      <c r="B2655" s="63" t="s">
        <v>10034</v>
      </c>
    </row>
    <row r="2656" spans="1:2" x14ac:dyDescent="0.25">
      <c r="A2656" s="62">
        <v>25131505</v>
      </c>
      <c r="B2656" s="63" t="s">
        <v>13744</v>
      </c>
    </row>
    <row r="2657" spans="1:2" x14ac:dyDescent="0.25">
      <c r="A2657" s="62">
        <v>25131506</v>
      </c>
      <c r="B2657" s="63" t="s">
        <v>5675</v>
      </c>
    </row>
    <row r="2658" spans="1:2" x14ac:dyDescent="0.25">
      <c r="A2658" s="62">
        <v>25131507</v>
      </c>
      <c r="B2658" s="63" t="s">
        <v>15741</v>
      </c>
    </row>
    <row r="2659" spans="1:2" x14ac:dyDescent="0.25">
      <c r="A2659" s="62">
        <v>25131508</v>
      </c>
      <c r="B2659" s="63" t="s">
        <v>7998</v>
      </c>
    </row>
    <row r="2660" spans="1:2" x14ac:dyDescent="0.25">
      <c r="A2660" s="62">
        <v>25131601</v>
      </c>
      <c r="B2660" s="63" t="s">
        <v>1395</v>
      </c>
    </row>
    <row r="2661" spans="1:2" x14ac:dyDescent="0.25">
      <c r="A2661" s="62">
        <v>25131602</v>
      </c>
      <c r="B2661" s="63" t="s">
        <v>8028</v>
      </c>
    </row>
    <row r="2662" spans="1:2" x14ac:dyDescent="0.25">
      <c r="A2662" s="62">
        <v>25131603</v>
      </c>
      <c r="B2662" s="63" t="s">
        <v>6967</v>
      </c>
    </row>
    <row r="2663" spans="1:2" x14ac:dyDescent="0.25">
      <c r="A2663" s="62">
        <v>25131604</v>
      </c>
      <c r="B2663" s="63" t="s">
        <v>8837</v>
      </c>
    </row>
    <row r="2664" spans="1:2" x14ac:dyDescent="0.25">
      <c r="A2664" s="62">
        <v>25131701</v>
      </c>
      <c r="B2664" s="63" t="s">
        <v>7003</v>
      </c>
    </row>
    <row r="2665" spans="1:2" x14ac:dyDescent="0.25">
      <c r="A2665" s="62">
        <v>25131702</v>
      </c>
      <c r="B2665" s="63" t="s">
        <v>4214</v>
      </c>
    </row>
    <row r="2666" spans="1:2" x14ac:dyDescent="0.25">
      <c r="A2666" s="62">
        <v>25131703</v>
      </c>
      <c r="B2666" s="63" t="s">
        <v>12889</v>
      </c>
    </row>
    <row r="2667" spans="1:2" x14ac:dyDescent="0.25">
      <c r="A2667" s="62">
        <v>25131704</v>
      </c>
      <c r="B2667" s="63" t="s">
        <v>9314</v>
      </c>
    </row>
    <row r="2668" spans="1:2" x14ac:dyDescent="0.25">
      <c r="A2668" s="62">
        <v>25131705</v>
      </c>
      <c r="B2668" s="63" t="s">
        <v>10897</v>
      </c>
    </row>
    <row r="2669" spans="1:2" x14ac:dyDescent="0.25">
      <c r="A2669" s="62">
        <v>25131706</v>
      </c>
      <c r="B2669" s="63" t="s">
        <v>8327</v>
      </c>
    </row>
    <row r="2670" spans="1:2" x14ac:dyDescent="0.25">
      <c r="A2670" s="62">
        <v>25131707</v>
      </c>
      <c r="B2670" s="63" t="s">
        <v>3105</v>
      </c>
    </row>
    <row r="2671" spans="1:2" x14ac:dyDescent="0.25">
      <c r="A2671" s="62">
        <v>25131708</v>
      </c>
      <c r="B2671" s="63" t="s">
        <v>13015</v>
      </c>
    </row>
    <row r="2672" spans="1:2" x14ac:dyDescent="0.25">
      <c r="A2672" s="62">
        <v>25131709</v>
      </c>
      <c r="B2672" s="63" t="s">
        <v>13314</v>
      </c>
    </row>
    <row r="2673" spans="1:2" x14ac:dyDescent="0.25">
      <c r="A2673" s="62">
        <v>25131801</v>
      </c>
      <c r="B2673" s="63" t="s">
        <v>5398</v>
      </c>
    </row>
    <row r="2674" spans="1:2" x14ac:dyDescent="0.25">
      <c r="A2674" s="62">
        <v>25131902</v>
      </c>
      <c r="B2674" s="63" t="s">
        <v>2998</v>
      </c>
    </row>
    <row r="2675" spans="1:2" x14ac:dyDescent="0.25">
      <c r="A2675" s="62">
        <v>25131903</v>
      </c>
      <c r="B2675" s="63" t="s">
        <v>13851</v>
      </c>
    </row>
    <row r="2676" spans="1:2" x14ac:dyDescent="0.25">
      <c r="A2676" s="62">
        <v>25131904</v>
      </c>
      <c r="B2676" s="63" t="s">
        <v>9255</v>
      </c>
    </row>
    <row r="2677" spans="1:2" x14ac:dyDescent="0.25">
      <c r="A2677" s="62">
        <v>25131905</v>
      </c>
      <c r="B2677" s="63" t="s">
        <v>12461</v>
      </c>
    </row>
    <row r="2678" spans="1:2" x14ac:dyDescent="0.25">
      <c r="A2678" s="62">
        <v>25131906</v>
      </c>
      <c r="B2678" s="63" t="s">
        <v>18545</v>
      </c>
    </row>
    <row r="2679" spans="1:2" x14ac:dyDescent="0.25">
      <c r="A2679" s="62">
        <v>25132001</v>
      </c>
      <c r="B2679" s="63" t="s">
        <v>9083</v>
      </c>
    </row>
    <row r="2680" spans="1:2" x14ac:dyDescent="0.25">
      <c r="A2680" s="62">
        <v>25132002</v>
      </c>
      <c r="B2680" s="63" t="s">
        <v>4868</v>
      </c>
    </row>
    <row r="2681" spans="1:2" x14ac:dyDescent="0.25">
      <c r="A2681" s="62">
        <v>25132003</v>
      </c>
      <c r="B2681" s="63" t="s">
        <v>19006</v>
      </c>
    </row>
    <row r="2682" spans="1:2" x14ac:dyDescent="0.25">
      <c r="A2682" s="62">
        <v>25132004</v>
      </c>
      <c r="B2682" s="63" t="s">
        <v>11613</v>
      </c>
    </row>
    <row r="2683" spans="1:2" x14ac:dyDescent="0.25">
      <c r="A2683" s="62">
        <v>25132005</v>
      </c>
      <c r="B2683" s="63" t="s">
        <v>14732</v>
      </c>
    </row>
    <row r="2684" spans="1:2" x14ac:dyDescent="0.25">
      <c r="A2684" s="62">
        <v>25151501</v>
      </c>
      <c r="B2684" s="63" t="s">
        <v>12981</v>
      </c>
    </row>
    <row r="2685" spans="1:2" x14ac:dyDescent="0.25">
      <c r="A2685" s="62">
        <v>25151502</v>
      </c>
      <c r="B2685" s="63" t="s">
        <v>12311</v>
      </c>
    </row>
    <row r="2686" spans="1:2" x14ac:dyDescent="0.25">
      <c r="A2686" s="62">
        <v>25151701</v>
      </c>
      <c r="B2686" s="63" t="s">
        <v>11168</v>
      </c>
    </row>
    <row r="2687" spans="1:2" x14ac:dyDescent="0.25">
      <c r="A2687" s="62">
        <v>25151702</v>
      </c>
      <c r="B2687" s="63" t="s">
        <v>1687</v>
      </c>
    </row>
    <row r="2688" spans="1:2" x14ac:dyDescent="0.25">
      <c r="A2688" s="62">
        <v>25151703</v>
      </c>
      <c r="B2688" s="63" t="s">
        <v>18024</v>
      </c>
    </row>
    <row r="2689" spans="1:2" x14ac:dyDescent="0.25">
      <c r="A2689" s="62">
        <v>25151704</v>
      </c>
      <c r="B2689" s="63" t="s">
        <v>16706</v>
      </c>
    </row>
    <row r="2690" spans="1:2" x14ac:dyDescent="0.25">
      <c r="A2690" s="62">
        <v>25151705</v>
      </c>
      <c r="B2690" s="63" t="s">
        <v>5447</v>
      </c>
    </row>
    <row r="2691" spans="1:2" x14ac:dyDescent="0.25">
      <c r="A2691" s="62">
        <v>25151706</v>
      </c>
      <c r="B2691" s="63" t="s">
        <v>2501</v>
      </c>
    </row>
    <row r="2692" spans="1:2" x14ac:dyDescent="0.25">
      <c r="A2692" s="62">
        <v>25151707</v>
      </c>
      <c r="B2692" s="63" t="s">
        <v>3921</v>
      </c>
    </row>
    <row r="2693" spans="1:2" x14ac:dyDescent="0.25">
      <c r="A2693" s="62">
        <v>25151708</v>
      </c>
      <c r="B2693" s="63" t="s">
        <v>5464</v>
      </c>
    </row>
    <row r="2694" spans="1:2" x14ac:dyDescent="0.25">
      <c r="A2694" s="62">
        <v>25151709</v>
      </c>
      <c r="B2694" s="63" t="s">
        <v>6752</v>
      </c>
    </row>
    <row r="2695" spans="1:2" x14ac:dyDescent="0.25">
      <c r="A2695" s="62">
        <v>25161501</v>
      </c>
      <c r="B2695" s="63" t="s">
        <v>14687</v>
      </c>
    </row>
    <row r="2696" spans="1:2" x14ac:dyDescent="0.25">
      <c r="A2696" s="62">
        <v>25161502</v>
      </c>
      <c r="B2696" s="63" t="s">
        <v>3899</v>
      </c>
    </row>
    <row r="2697" spans="1:2" x14ac:dyDescent="0.25">
      <c r="A2697" s="62">
        <v>25161503</v>
      </c>
      <c r="B2697" s="63" t="s">
        <v>10647</v>
      </c>
    </row>
    <row r="2698" spans="1:2" x14ac:dyDescent="0.25">
      <c r="A2698" s="62">
        <v>25161504</v>
      </c>
      <c r="B2698" s="63" t="s">
        <v>16740</v>
      </c>
    </row>
    <row r="2699" spans="1:2" x14ac:dyDescent="0.25">
      <c r="A2699" s="62">
        <v>25161505</v>
      </c>
      <c r="B2699" s="63" t="s">
        <v>2857</v>
      </c>
    </row>
    <row r="2700" spans="1:2" x14ac:dyDescent="0.25">
      <c r="A2700" s="62">
        <v>25161506</v>
      </c>
      <c r="B2700" s="63" t="s">
        <v>8813</v>
      </c>
    </row>
    <row r="2701" spans="1:2" x14ac:dyDescent="0.25">
      <c r="A2701" s="62">
        <v>25161507</v>
      </c>
      <c r="B2701" s="63" t="s">
        <v>15134</v>
      </c>
    </row>
    <row r="2702" spans="1:2" x14ac:dyDescent="0.25">
      <c r="A2702" s="62">
        <v>25161508</v>
      </c>
      <c r="B2702" s="63" t="s">
        <v>6895</v>
      </c>
    </row>
    <row r="2703" spans="1:2" x14ac:dyDescent="0.25">
      <c r="A2703" s="62">
        <v>25161509</v>
      </c>
      <c r="B2703" s="63" t="s">
        <v>10305</v>
      </c>
    </row>
    <row r="2704" spans="1:2" x14ac:dyDescent="0.25">
      <c r="A2704" s="62">
        <v>25171502</v>
      </c>
      <c r="B2704" s="63" t="s">
        <v>816</v>
      </c>
    </row>
    <row r="2705" spans="1:2" x14ac:dyDescent="0.25">
      <c r="A2705" s="62">
        <v>25171503</v>
      </c>
      <c r="B2705" s="63" t="s">
        <v>3176</v>
      </c>
    </row>
    <row r="2706" spans="1:2" x14ac:dyDescent="0.25">
      <c r="A2706" s="62">
        <v>25171504</v>
      </c>
      <c r="B2706" s="63" t="s">
        <v>9020</v>
      </c>
    </row>
    <row r="2707" spans="1:2" x14ac:dyDescent="0.25">
      <c r="A2707" s="62">
        <v>25171505</v>
      </c>
      <c r="B2707" s="63" t="s">
        <v>7682</v>
      </c>
    </row>
    <row r="2708" spans="1:2" x14ac:dyDescent="0.25">
      <c r="A2708" s="62">
        <v>25171506</v>
      </c>
      <c r="B2708" s="63" t="s">
        <v>9021</v>
      </c>
    </row>
    <row r="2709" spans="1:2" x14ac:dyDescent="0.25">
      <c r="A2709" s="62">
        <v>25171507</v>
      </c>
      <c r="B2709" s="63" t="s">
        <v>3385</v>
      </c>
    </row>
    <row r="2710" spans="1:2" x14ac:dyDescent="0.25">
      <c r="A2710" s="62">
        <v>25171602</v>
      </c>
      <c r="B2710" s="63" t="s">
        <v>2844</v>
      </c>
    </row>
    <row r="2711" spans="1:2" x14ac:dyDescent="0.25">
      <c r="A2711" s="62">
        <v>25171603</v>
      </c>
      <c r="B2711" s="63" t="s">
        <v>13858</v>
      </c>
    </row>
    <row r="2712" spans="1:2" x14ac:dyDescent="0.25">
      <c r="A2712" s="62">
        <v>25171702</v>
      </c>
      <c r="B2712" s="63" t="s">
        <v>8358</v>
      </c>
    </row>
    <row r="2713" spans="1:2" x14ac:dyDescent="0.25">
      <c r="A2713" s="62">
        <v>25171703</v>
      </c>
      <c r="B2713" s="63" t="s">
        <v>5018</v>
      </c>
    </row>
    <row r="2714" spans="1:2" x14ac:dyDescent="0.25">
      <c r="A2714" s="62">
        <v>25171704</v>
      </c>
      <c r="B2714" s="63" t="s">
        <v>11194</v>
      </c>
    </row>
    <row r="2715" spans="1:2" x14ac:dyDescent="0.25">
      <c r="A2715" s="62">
        <v>25171705</v>
      </c>
      <c r="B2715" s="63" t="s">
        <v>8940</v>
      </c>
    </row>
    <row r="2716" spans="1:2" x14ac:dyDescent="0.25">
      <c r="A2716" s="62">
        <v>25171706</v>
      </c>
      <c r="B2716" s="63" t="s">
        <v>1168</v>
      </c>
    </row>
    <row r="2717" spans="1:2" x14ac:dyDescent="0.25">
      <c r="A2717" s="62">
        <v>25171707</v>
      </c>
      <c r="B2717" s="63" t="s">
        <v>14426</v>
      </c>
    </row>
    <row r="2718" spans="1:2" x14ac:dyDescent="0.25">
      <c r="A2718" s="62">
        <v>25171708</v>
      </c>
      <c r="B2718" s="63" t="s">
        <v>18393</v>
      </c>
    </row>
    <row r="2719" spans="1:2" x14ac:dyDescent="0.25">
      <c r="A2719" s="62">
        <v>25171709</v>
      </c>
      <c r="B2719" s="63" t="s">
        <v>8372</v>
      </c>
    </row>
    <row r="2720" spans="1:2" x14ac:dyDescent="0.25">
      <c r="A2720" s="62">
        <v>25171710</v>
      </c>
      <c r="B2720" s="63" t="s">
        <v>860</v>
      </c>
    </row>
    <row r="2721" spans="1:2" x14ac:dyDescent="0.25">
      <c r="A2721" s="62">
        <v>25171711</v>
      </c>
      <c r="B2721" s="63" t="s">
        <v>1561</v>
      </c>
    </row>
    <row r="2722" spans="1:2" x14ac:dyDescent="0.25">
      <c r="A2722" s="62">
        <v>25171712</v>
      </c>
      <c r="B2722" s="63" t="s">
        <v>6214</v>
      </c>
    </row>
    <row r="2723" spans="1:2" x14ac:dyDescent="0.25">
      <c r="A2723" s="62">
        <v>25171713</v>
      </c>
      <c r="B2723" s="63" t="s">
        <v>14919</v>
      </c>
    </row>
    <row r="2724" spans="1:2" x14ac:dyDescent="0.25">
      <c r="A2724" s="62">
        <v>25171714</v>
      </c>
      <c r="B2724" s="63" t="s">
        <v>9377</v>
      </c>
    </row>
    <row r="2725" spans="1:2" x14ac:dyDescent="0.25">
      <c r="A2725" s="62">
        <v>25171715</v>
      </c>
      <c r="B2725" s="63" t="s">
        <v>10987</v>
      </c>
    </row>
    <row r="2726" spans="1:2" x14ac:dyDescent="0.25">
      <c r="A2726" s="62">
        <v>25171716</v>
      </c>
      <c r="B2726" s="63" t="s">
        <v>10399</v>
      </c>
    </row>
    <row r="2727" spans="1:2" x14ac:dyDescent="0.25">
      <c r="A2727" s="62">
        <v>25171717</v>
      </c>
      <c r="B2727" s="63" t="s">
        <v>10105</v>
      </c>
    </row>
    <row r="2728" spans="1:2" x14ac:dyDescent="0.25">
      <c r="A2728" s="62">
        <v>25171718</v>
      </c>
      <c r="B2728" s="63" t="s">
        <v>766</v>
      </c>
    </row>
    <row r="2729" spans="1:2" x14ac:dyDescent="0.25">
      <c r="A2729" s="62">
        <v>25171719</v>
      </c>
      <c r="B2729" s="63" t="s">
        <v>18041</v>
      </c>
    </row>
    <row r="2730" spans="1:2" x14ac:dyDescent="0.25">
      <c r="A2730" s="62">
        <v>25171901</v>
      </c>
      <c r="B2730" s="63" t="s">
        <v>3644</v>
      </c>
    </row>
    <row r="2731" spans="1:2" x14ac:dyDescent="0.25">
      <c r="A2731" s="62">
        <v>25171902</v>
      </c>
      <c r="B2731" s="63" t="s">
        <v>9928</v>
      </c>
    </row>
    <row r="2732" spans="1:2" x14ac:dyDescent="0.25">
      <c r="A2732" s="62">
        <v>25171903</v>
      </c>
      <c r="B2732" s="63" t="s">
        <v>14188</v>
      </c>
    </row>
    <row r="2733" spans="1:2" x14ac:dyDescent="0.25">
      <c r="A2733" s="62">
        <v>25171905</v>
      </c>
      <c r="B2733" s="63" t="s">
        <v>11146</v>
      </c>
    </row>
    <row r="2734" spans="1:2" x14ac:dyDescent="0.25">
      <c r="A2734" s="62">
        <v>25172001</v>
      </c>
      <c r="B2734" s="63" t="s">
        <v>16373</v>
      </c>
    </row>
    <row r="2735" spans="1:2" x14ac:dyDescent="0.25">
      <c r="A2735" s="62">
        <v>25172002</v>
      </c>
      <c r="B2735" s="63" t="s">
        <v>8611</v>
      </c>
    </row>
    <row r="2736" spans="1:2" x14ac:dyDescent="0.25">
      <c r="A2736" s="62">
        <v>25172003</v>
      </c>
      <c r="B2736" s="63" t="s">
        <v>8544</v>
      </c>
    </row>
    <row r="2737" spans="1:2" x14ac:dyDescent="0.25">
      <c r="A2737" s="62">
        <v>25172004</v>
      </c>
      <c r="B2737" s="63" t="s">
        <v>17807</v>
      </c>
    </row>
    <row r="2738" spans="1:2" x14ac:dyDescent="0.25">
      <c r="A2738" s="62">
        <v>25172005</v>
      </c>
      <c r="B2738" s="63" t="s">
        <v>9304</v>
      </c>
    </row>
    <row r="2739" spans="1:2" x14ac:dyDescent="0.25">
      <c r="A2739" s="62">
        <v>25172007</v>
      </c>
      <c r="B2739" s="63" t="s">
        <v>11291</v>
      </c>
    </row>
    <row r="2740" spans="1:2" x14ac:dyDescent="0.25">
      <c r="A2740" s="62">
        <v>25172009</v>
      </c>
      <c r="B2740" s="63" t="s">
        <v>2485</v>
      </c>
    </row>
    <row r="2741" spans="1:2" x14ac:dyDescent="0.25">
      <c r="A2741" s="62">
        <v>25172010</v>
      </c>
      <c r="B2741" s="63" t="s">
        <v>11557</v>
      </c>
    </row>
    <row r="2742" spans="1:2" x14ac:dyDescent="0.25">
      <c r="A2742" s="62">
        <v>25172011</v>
      </c>
      <c r="B2742" s="63" t="s">
        <v>12580</v>
      </c>
    </row>
    <row r="2743" spans="1:2" x14ac:dyDescent="0.25">
      <c r="A2743" s="62">
        <v>25172101</v>
      </c>
      <c r="B2743" s="63" t="s">
        <v>1575</v>
      </c>
    </row>
    <row r="2744" spans="1:2" x14ac:dyDescent="0.25">
      <c r="A2744" s="62">
        <v>25172104</v>
      </c>
      <c r="B2744" s="63" t="s">
        <v>12587</v>
      </c>
    </row>
    <row r="2745" spans="1:2" x14ac:dyDescent="0.25">
      <c r="A2745" s="62">
        <v>25172105</v>
      </c>
      <c r="B2745" s="63" t="s">
        <v>17595</v>
      </c>
    </row>
    <row r="2746" spans="1:2" x14ac:dyDescent="0.25">
      <c r="A2746" s="62">
        <v>25172106</v>
      </c>
      <c r="B2746" s="63" t="s">
        <v>8658</v>
      </c>
    </row>
    <row r="2747" spans="1:2" x14ac:dyDescent="0.25">
      <c r="A2747" s="62">
        <v>25172108</v>
      </c>
      <c r="B2747" s="63" t="s">
        <v>83</v>
      </c>
    </row>
    <row r="2748" spans="1:2" x14ac:dyDescent="0.25">
      <c r="A2748" s="62">
        <v>25172109</v>
      </c>
      <c r="B2748" s="63" t="s">
        <v>6122</v>
      </c>
    </row>
    <row r="2749" spans="1:2" x14ac:dyDescent="0.25">
      <c r="A2749" s="62">
        <v>25172110</v>
      </c>
      <c r="B2749" s="63" t="s">
        <v>7282</v>
      </c>
    </row>
    <row r="2750" spans="1:2" x14ac:dyDescent="0.25">
      <c r="A2750" s="62">
        <v>25172111</v>
      </c>
      <c r="B2750" s="63" t="s">
        <v>2374</v>
      </c>
    </row>
    <row r="2751" spans="1:2" x14ac:dyDescent="0.25">
      <c r="A2751" s="62">
        <v>25172112</v>
      </c>
      <c r="B2751" s="63" t="s">
        <v>7249</v>
      </c>
    </row>
    <row r="2752" spans="1:2" x14ac:dyDescent="0.25">
      <c r="A2752" s="62">
        <v>25172113</v>
      </c>
      <c r="B2752" s="63" t="s">
        <v>18825</v>
      </c>
    </row>
    <row r="2753" spans="1:2" x14ac:dyDescent="0.25">
      <c r="A2753" s="62">
        <v>25172114</v>
      </c>
      <c r="B2753" s="63" t="s">
        <v>12471</v>
      </c>
    </row>
    <row r="2754" spans="1:2" x14ac:dyDescent="0.25">
      <c r="A2754" s="62">
        <v>25172201</v>
      </c>
      <c r="B2754" s="63" t="s">
        <v>5016</v>
      </c>
    </row>
    <row r="2755" spans="1:2" x14ac:dyDescent="0.25">
      <c r="A2755" s="62">
        <v>25172203</v>
      </c>
      <c r="B2755" s="63" t="s">
        <v>11037</v>
      </c>
    </row>
    <row r="2756" spans="1:2" x14ac:dyDescent="0.25">
      <c r="A2756" s="62">
        <v>25172204</v>
      </c>
      <c r="B2756" s="63" t="s">
        <v>18614</v>
      </c>
    </row>
    <row r="2757" spans="1:2" x14ac:dyDescent="0.25">
      <c r="A2757" s="62">
        <v>25172205</v>
      </c>
      <c r="B2757" s="63" t="s">
        <v>2573</v>
      </c>
    </row>
    <row r="2758" spans="1:2" x14ac:dyDescent="0.25">
      <c r="A2758" s="62">
        <v>25172301</v>
      </c>
      <c r="B2758" s="63" t="s">
        <v>6845</v>
      </c>
    </row>
    <row r="2759" spans="1:2" x14ac:dyDescent="0.25">
      <c r="A2759" s="62">
        <v>25172303</v>
      </c>
      <c r="B2759" s="63" t="s">
        <v>14845</v>
      </c>
    </row>
    <row r="2760" spans="1:2" x14ac:dyDescent="0.25">
      <c r="A2760" s="62">
        <v>25172404</v>
      </c>
      <c r="B2760" s="63" t="s">
        <v>2831</v>
      </c>
    </row>
    <row r="2761" spans="1:2" x14ac:dyDescent="0.25">
      <c r="A2761" s="62">
        <v>25172405</v>
      </c>
      <c r="B2761" s="63" t="s">
        <v>3213</v>
      </c>
    </row>
    <row r="2762" spans="1:2" x14ac:dyDescent="0.25">
      <c r="A2762" s="62">
        <v>25172406</v>
      </c>
      <c r="B2762" s="63" t="s">
        <v>3190</v>
      </c>
    </row>
    <row r="2763" spans="1:2" x14ac:dyDescent="0.25">
      <c r="A2763" s="62">
        <v>25172407</v>
      </c>
      <c r="B2763" s="63" t="s">
        <v>8579</v>
      </c>
    </row>
    <row r="2764" spans="1:2" x14ac:dyDescent="0.25">
      <c r="A2764" s="62">
        <v>25172408</v>
      </c>
      <c r="B2764" s="63" t="s">
        <v>5949</v>
      </c>
    </row>
    <row r="2765" spans="1:2" x14ac:dyDescent="0.25">
      <c r="A2765" s="62">
        <v>25172502</v>
      </c>
      <c r="B2765" s="63" t="s">
        <v>14368</v>
      </c>
    </row>
    <row r="2766" spans="1:2" x14ac:dyDescent="0.25">
      <c r="A2766" s="62">
        <v>25172503</v>
      </c>
      <c r="B2766" s="63" t="s">
        <v>6105</v>
      </c>
    </row>
    <row r="2767" spans="1:2" x14ac:dyDescent="0.25">
      <c r="A2767" s="62">
        <v>25172504</v>
      </c>
      <c r="B2767" s="63" t="s">
        <v>16369</v>
      </c>
    </row>
    <row r="2768" spans="1:2" x14ac:dyDescent="0.25">
      <c r="A2768" s="62">
        <v>25172505</v>
      </c>
      <c r="B2768" s="63" t="s">
        <v>18255</v>
      </c>
    </row>
    <row r="2769" spans="1:2" x14ac:dyDescent="0.25">
      <c r="A2769" s="62">
        <v>25172506</v>
      </c>
      <c r="B2769" s="63" t="s">
        <v>6286</v>
      </c>
    </row>
    <row r="2770" spans="1:2" x14ac:dyDescent="0.25">
      <c r="A2770" s="62">
        <v>25172507</v>
      </c>
      <c r="B2770" s="63" t="s">
        <v>11688</v>
      </c>
    </row>
    <row r="2771" spans="1:2" x14ac:dyDescent="0.25">
      <c r="A2771" s="62">
        <v>25172508</v>
      </c>
      <c r="B2771" s="63" t="s">
        <v>18655</v>
      </c>
    </row>
    <row r="2772" spans="1:2" x14ac:dyDescent="0.25">
      <c r="A2772" s="62">
        <v>25172601</v>
      </c>
      <c r="B2772" s="63" t="s">
        <v>9637</v>
      </c>
    </row>
    <row r="2773" spans="1:2" x14ac:dyDescent="0.25">
      <c r="A2773" s="62">
        <v>25172602</v>
      </c>
      <c r="B2773" s="63" t="s">
        <v>11804</v>
      </c>
    </row>
    <row r="2774" spans="1:2" x14ac:dyDescent="0.25">
      <c r="A2774" s="62">
        <v>25172603</v>
      </c>
      <c r="B2774" s="63" t="s">
        <v>6629</v>
      </c>
    </row>
    <row r="2775" spans="1:2" x14ac:dyDescent="0.25">
      <c r="A2775" s="62">
        <v>25172604</v>
      </c>
      <c r="B2775" s="63" t="s">
        <v>12904</v>
      </c>
    </row>
    <row r="2776" spans="1:2" x14ac:dyDescent="0.25">
      <c r="A2776" s="62">
        <v>25172605</v>
      </c>
      <c r="B2776" s="63" t="s">
        <v>10065</v>
      </c>
    </row>
    <row r="2777" spans="1:2" x14ac:dyDescent="0.25">
      <c r="A2777" s="62">
        <v>25172606</v>
      </c>
      <c r="B2777" s="63" t="s">
        <v>7277</v>
      </c>
    </row>
    <row r="2778" spans="1:2" x14ac:dyDescent="0.25">
      <c r="A2778" s="62">
        <v>25172607</v>
      </c>
      <c r="B2778" s="63" t="s">
        <v>16679</v>
      </c>
    </row>
    <row r="2779" spans="1:2" x14ac:dyDescent="0.25">
      <c r="A2779" s="62">
        <v>25172608</v>
      </c>
      <c r="B2779" s="63" t="s">
        <v>1895</v>
      </c>
    </row>
    <row r="2780" spans="1:2" x14ac:dyDescent="0.25">
      <c r="A2780" s="62">
        <v>25172702</v>
      </c>
      <c r="B2780" s="63" t="s">
        <v>18208</v>
      </c>
    </row>
    <row r="2781" spans="1:2" x14ac:dyDescent="0.25">
      <c r="A2781" s="62">
        <v>25172703</v>
      </c>
      <c r="B2781" s="63" t="s">
        <v>18773</v>
      </c>
    </row>
    <row r="2782" spans="1:2" x14ac:dyDescent="0.25">
      <c r="A2782" s="62">
        <v>25172704</v>
      </c>
      <c r="B2782" s="63" t="s">
        <v>16635</v>
      </c>
    </row>
    <row r="2783" spans="1:2" x14ac:dyDescent="0.25">
      <c r="A2783" s="62">
        <v>25172802</v>
      </c>
      <c r="B2783" s="63" t="s">
        <v>9789</v>
      </c>
    </row>
    <row r="2784" spans="1:2" x14ac:dyDescent="0.25">
      <c r="A2784" s="62">
        <v>25172803</v>
      </c>
      <c r="B2784" s="63" t="s">
        <v>2566</v>
      </c>
    </row>
    <row r="2785" spans="1:2" x14ac:dyDescent="0.25">
      <c r="A2785" s="62">
        <v>25172901</v>
      </c>
      <c r="B2785" s="63" t="s">
        <v>14855</v>
      </c>
    </row>
    <row r="2786" spans="1:2" x14ac:dyDescent="0.25">
      <c r="A2786" s="62">
        <v>25172903</v>
      </c>
      <c r="B2786" s="63" t="s">
        <v>18376</v>
      </c>
    </row>
    <row r="2787" spans="1:2" x14ac:dyDescent="0.25">
      <c r="A2787" s="62">
        <v>25172904</v>
      </c>
      <c r="B2787" s="63" t="s">
        <v>6392</v>
      </c>
    </row>
    <row r="2788" spans="1:2" x14ac:dyDescent="0.25">
      <c r="A2788" s="62">
        <v>25172905</v>
      </c>
      <c r="B2788" s="63" t="s">
        <v>11023</v>
      </c>
    </row>
    <row r="2789" spans="1:2" x14ac:dyDescent="0.25">
      <c r="A2789" s="62">
        <v>25172906</v>
      </c>
      <c r="B2789" s="63" t="s">
        <v>3181</v>
      </c>
    </row>
    <row r="2790" spans="1:2" x14ac:dyDescent="0.25">
      <c r="A2790" s="62">
        <v>25172907</v>
      </c>
      <c r="B2790" s="63" t="s">
        <v>14942</v>
      </c>
    </row>
    <row r="2791" spans="1:2" x14ac:dyDescent="0.25">
      <c r="A2791" s="62">
        <v>25173001</v>
      </c>
      <c r="B2791" s="63" t="s">
        <v>7750</v>
      </c>
    </row>
    <row r="2792" spans="1:2" x14ac:dyDescent="0.25">
      <c r="A2792" s="62">
        <v>25173003</v>
      </c>
      <c r="B2792" s="63" t="s">
        <v>5962</v>
      </c>
    </row>
    <row r="2793" spans="1:2" x14ac:dyDescent="0.25">
      <c r="A2793" s="62">
        <v>25173004</v>
      </c>
      <c r="B2793" s="63" t="s">
        <v>4726</v>
      </c>
    </row>
    <row r="2794" spans="1:2" x14ac:dyDescent="0.25">
      <c r="A2794" s="62">
        <v>25173005</v>
      </c>
      <c r="B2794" s="63" t="s">
        <v>8322</v>
      </c>
    </row>
    <row r="2795" spans="1:2" x14ac:dyDescent="0.25">
      <c r="A2795" s="62">
        <v>25173107</v>
      </c>
      <c r="B2795" s="63" t="s">
        <v>1871</v>
      </c>
    </row>
    <row r="2796" spans="1:2" x14ac:dyDescent="0.25">
      <c r="A2796" s="62">
        <v>25173108</v>
      </c>
      <c r="B2796" s="63" t="s">
        <v>13795</v>
      </c>
    </row>
    <row r="2797" spans="1:2" x14ac:dyDescent="0.25">
      <c r="A2797" s="62">
        <v>25173303</v>
      </c>
      <c r="B2797" s="63" t="s">
        <v>11819</v>
      </c>
    </row>
    <row r="2798" spans="1:2" x14ac:dyDescent="0.25">
      <c r="A2798" s="62">
        <v>25173304</v>
      </c>
      <c r="B2798" s="63" t="s">
        <v>1502</v>
      </c>
    </row>
    <row r="2799" spans="1:2" x14ac:dyDescent="0.25">
      <c r="A2799" s="62">
        <v>25173701</v>
      </c>
      <c r="B2799" s="63" t="s">
        <v>6234</v>
      </c>
    </row>
    <row r="2800" spans="1:2" x14ac:dyDescent="0.25">
      <c r="A2800" s="62">
        <v>25173702</v>
      </c>
      <c r="B2800" s="63" t="s">
        <v>3311</v>
      </c>
    </row>
    <row r="2801" spans="1:2" x14ac:dyDescent="0.25">
      <c r="A2801" s="62">
        <v>25173703</v>
      </c>
      <c r="B2801" s="63" t="s">
        <v>15214</v>
      </c>
    </row>
    <row r="2802" spans="1:2" x14ac:dyDescent="0.25">
      <c r="A2802" s="62">
        <v>25173704</v>
      </c>
      <c r="B2802" s="63" t="s">
        <v>14920</v>
      </c>
    </row>
    <row r="2803" spans="1:2" x14ac:dyDescent="0.25">
      <c r="A2803" s="62">
        <v>25173705</v>
      </c>
      <c r="B2803" s="63" t="s">
        <v>13337</v>
      </c>
    </row>
    <row r="2804" spans="1:2" x14ac:dyDescent="0.25">
      <c r="A2804" s="62">
        <v>25173801</v>
      </c>
      <c r="B2804" s="63" t="s">
        <v>4686</v>
      </c>
    </row>
    <row r="2805" spans="1:2" x14ac:dyDescent="0.25">
      <c r="A2805" s="62">
        <v>25173802</v>
      </c>
      <c r="B2805" s="63" t="s">
        <v>10061</v>
      </c>
    </row>
    <row r="2806" spans="1:2" x14ac:dyDescent="0.25">
      <c r="A2806" s="62">
        <v>25173803</v>
      </c>
      <c r="B2806" s="63" t="s">
        <v>18168</v>
      </c>
    </row>
    <row r="2807" spans="1:2" x14ac:dyDescent="0.25">
      <c r="A2807" s="62">
        <v>25173804</v>
      </c>
      <c r="B2807" s="63" t="s">
        <v>12579</v>
      </c>
    </row>
    <row r="2808" spans="1:2" x14ac:dyDescent="0.25">
      <c r="A2808" s="62">
        <v>25173805</v>
      </c>
      <c r="B2808" s="63" t="s">
        <v>13650</v>
      </c>
    </row>
    <row r="2809" spans="1:2" x14ac:dyDescent="0.25">
      <c r="A2809" s="62">
        <v>25173806</v>
      </c>
      <c r="B2809" s="63" t="s">
        <v>13514</v>
      </c>
    </row>
    <row r="2810" spans="1:2" x14ac:dyDescent="0.25">
      <c r="A2810" s="62">
        <v>25173807</v>
      </c>
      <c r="B2810" s="63" t="s">
        <v>8304</v>
      </c>
    </row>
    <row r="2811" spans="1:2" x14ac:dyDescent="0.25">
      <c r="A2811" s="62">
        <v>25173808</v>
      </c>
      <c r="B2811" s="63" t="s">
        <v>13248</v>
      </c>
    </row>
    <row r="2812" spans="1:2" x14ac:dyDescent="0.25">
      <c r="A2812" s="62">
        <v>25173809</v>
      </c>
      <c r="B2812" s="63" t="s">
        <v>14763</v>
      </c>
    </row>
    <row r="2813" spans="1:2" x14ac:dyDescent="0.25">
      <c r="A2813" s="62">
        <v>25173810</v>
      </c>
      <c r="B2813" s="63" t="s">
        <v>8556</v>
      </c>
    </row>
    <row r="2814" spans="1:2" x14ac:dyDescent="0.25">
      <c r="A2814" s="62">
        <v>25173811</v>
      </c>
      <c r="B2814" s="63" t="s">
        <v>9091</v>
      </c>
    </row>
    <row r="2815" spans="1:2" x14ac:dyDescent="0.25">
      <c r="A2815" s="62">
        <v>25173812</v>
      </c>
      <c r="B2815" s="63" t="s">
        <v>12256</v>
      </c>
    </row>
    <row r="2816" spans="1:2" x14ac:dyDescent="0.25">
      <c r="A2816" s="62">
        <v>25173813</v>
      </c>
      <c r="B2816" s="63" t="s">
        <v>8586</v>
      </c>
    </row>
    <row r="2817" spans="1:2" x14ac:dyDescent="0.25">
      <c r="A2817" s="62">
        <v>25173815</v>
      </c>
      <c r="B2817" s="63" t="s">
        <v>9974</v>
      </c>
    </row>
    <row r="2818" spans="1:2" x14ac:dyDescent="0.25">
      <c r="A2818" s="62">
        <v>25173816</v>
      </c>
      <c r="B2818" s="63" t="s">
        <v>7152</v>
      </c>
    </row>
    <row r="2819" spans="1:2" x14ac:dyDescent="0.25">
      <c r="A2819" s="62">
        <v>25173817</v>
      </c>
      <c r="B2819" s="63" t="s">
        <v>11813</v>
      </c>
    </row>
    <row r="2820" spans="1:2" x14ac:dyDescent="0.25">
      <c r="A2820" s="62">
        <v>25173901</v>
      </c>
      <c r="B2820" s="63" t="s">
        <v>18326</v>
      </c>
    </row>
    <row r="2821" spans="1:2" x14ac:dyDescent="0.25">
      <c r="A2821" s="62">
        <v>25174001</v>
      </c>
      <c r="B2821" s="63" t="s">
        <v>18916</v>
      </c>
    </row>
    <row r="2822" spans="1:2" x14ac:dyDescent="0.25">
      <c r="A2822" s="62">
        <v>25174002</v>
      </c>
      <c r="B2822" s="63" t="s">
        <v>1461</v>
      </c>
    </row>
    <row r="2823" spans="1:2" x14ac:dyDescent="0.25">
      <c r="A2823" s="62">
        <v>25174003</v>
      </c>
      <c r="B2823" s="63" t="s">
        <v>2426</v>
      </c>
    </row>
    <row r="2824" spans="1:2" x14ac:dyDescent="0.25">
      <c r="A2824" s="62">
        <v>25174004</v>
      </c>
      <c r="B2824" s="63" t="s">
        <v>7664</v>
      </c>
    </row>
    <row r="2825" spans="1:2" x14ac:dyDescent="0.25">
      <c r="A2825" s="62">
        <v>25174101</v>
      </c>
      <c r="B2825" s="63" t="s">
        <v>15779</v>
      </c>
    </row>
    <row r="2826" spans="1:2" x14ac:dyDescent="0.25">
      <c r="A2826" s="62">
        <v>25174102</v>
      </c>
      <c r="B2826" s="63" t="s">
        <v>16850</v>
      </c>
    </row>
    <row r="2827" spans="1:2" x14ac:dyDescent="0.25">
      <c r="A2827" s="62">
        <v>25174103</v>
      </c>
      <c r="B2827" s="63" t="s">
        <v>18197</v>
      </c>
    </row>
    <row r="2828" spans="1:2" x14ac:dyDescent="0.25">
      <c r="A2828" s="62">
        <v>25174104</v>
      </c>
      <c r="B2828" s="63" t="s">
        <v>4621</v>
      </c>
    </row>
    <row r="2829" spans="1:2" x14ac:dyDescent="0.25">
      <c r="A2829" s="62">
        <v>25174105</v>
      </c>
      <c r="B2829" s="63" t="s">
        <v>5547</v>
      </c>
    </row>
    <row r="2830" spans="1:2" x14ac:dyDescent="0.25">
      <c r="A2830" s="62">
        <v>25174106</v>
      </c>
      <c r="B2830" s="63" t="s">
        <v>12507</v>
      </c>
    </row>
    <row r="2831" spans="1:2" x14ac:dyDescent="0.25">
      <c r="A2831" s="62">
        <v>25174107</v>
      </c>
      <c r="B2831" s="63" t="s">
        <v>167</v>
      </c>
    </row>
    <row r="2832" spans="1:2" x14ac:dyDescent="0.25">
      <c r="A2832" s="62">
        <v>25174201</v>
      </c>
      <c r="B2832" s="63" t="s">
        <v>9148</v>
      </c>
    </row>
    <row r="2833" spans="1:2" x14ac:dyDescent="0.25">
      <c r="A2833" s="62">
        <v>25174202</v>
      </c>
      <c r="B2833" s="63" t="s">
        <v>13601</v>
      </c>
    </row>
    <row r="2834" spans="1:2" x14ac:dyDescent="0.25">
      <c r="A2834" s="62">
        <v>25174203</v>
      </c>
      <c r="B2834" s="63" t="s">
        <v>10683</v>
      </c>
    </row>
    <row r="2835" spans="1:2" x14ac:dyDescent="0.25">
      <c r="A2835" s="62">
        <v>25174204</v>
      </c>
      <c r="B2835" s="63" t="s">
        <v>4388</v>
      </c>
    </row>
    <row r="2836" spans="1:2" x14ac:dyDescent="0.25">
      <c r="A2836" s="62">
        <v>25174205</v>
      </c>
      <c r="B2836" s="63" t="s">
        <v>6473</v>
      </c>
    </row>
    <row r="2837" spans="1:2" x14ac:dyDescent="0.25">
      <c r="A2837" s="62">
        <v>25174206</v>
      </c>
      <c r="B2837" s="63" t="s">
        <v>956</v>
      </c>
    </row>
    <row r="2838" spans="1:2" x14ac:dyDescent="0.25">
      <c r="A2838" s="62">
        <v>25174207</v>
      </c>
      <c r="B2838" s="63" t="s">
        <v>17753</v>
      </c>
    </row>
    <row r="2839" spans="1:2" x14ac:dyDescent="0.25">
      <c r="A2839" s="62">
        <v>25174208</v>
      </c>
      <c r="B2839" s="63" t="s">
        <v>6452</v>
      </c>
    </row>
    <row r="2840" spans="1:2" x14ac:dyDescent="0.25">
      <c r="A2840" s="62">
        <v>25174209</v>
      </c>
      <c r="B2840" s="63" t="s">
        <v>4777</v>
      </c>
    </row>
    <row r="2841" spans="1:2" x14ac:dyDescent="0.25">
      <c r="A2841" s="62">
        <v>25174210</v>
      </c>
      <c r="B2841" s="63" t="s">
        <v>6814</v>
      </c>
    </row>
    <row r="2842" spans="1:2" x14ac:dyDescent="0.25">
      <c r="A2842" s="62">
        <v>25174211</v>
      </c>
      <c r="B2842" s="63" t="s">
        <v>17850</v>
      </c>
    </row>
    <row r="2843" spans="1:2" x14ac:dyDescent="0.25">
      <c r="A2843" s="62">
        <v>25174212</v>
      </c>
      <c r="B2843" s="63" t="s">
        <v>19069</v>
      </c>
    </row>
    <row r="2844" spans="1:2" x14ac:dyDescent="0.25">
      <c r="A2844" s="62">
        <v>25174213</v>
      </c>
      <c r="B2844" s="63" t="s">
        <v>66</v>
      </c>
    </row>
    <row r="2845" spans="1:2" x14ac:dyDescent="0.25">
      <c r="A2845" s="62">
        <v>25174401</v>
      </c>
      <c r="B2845" s="63" t="s">
        <v>8905</v>
      </c>
    </row>
    <row r="2846" spans="1:2" x14ac:dyDescent="0.25">
      <c r="A2846" s="62">
        <v>25174402</v>
      </c>
      <c r="B2846" s="63" t="s">
        <v>15066</v>
      </c>
    </row>
    <row r="2847" spans="1:2" x14ac:dyDescent="0.25">
      <c r="A2847" s="62">
        <v>25174403</v>
      </c>
      <c r="B2847" s="63" t="s">
        <v>8691</v>
      </c>
    </row>
    <row r="2848" spans="1:2" x14ac:dyDescent="0.25">
      <c r="A2848" s="62">
        <v>25174404</v>
      </c>
      <c r="B2848" s="63" t="s">
        <v>6591</v>
      </c>
    </row>
    <row r="2849" spans="1:2" x14ac:dyDescent="0.25">
      <c r="A2849" s="62">
        <v>25174405</v>
      </c>
      <c r="B2849" s="63" t="s">
        <v>449</v>
      </c>
    </row>
    <row r="2850" spans="1:2" x14ac:dyDescent="0.25">
      <c r="A2850" s="62">
        <v>25174406</v>
      </c>
      <c r="B2850" s="63" t="s">
        <v>8920</v>
      </c>
    </row>
    <row r="2851" spans="1:2" x14ac:dyDescent="0.25">
      <c r="A2851" s="62">
        <v>25174407</v>
      </c>
      <c r="B2851" s="63" t="s">
        <v>4832</v>
      </c>
    </row>
    <row r="2852" spans="1:2" x14ac:dyDescent="0.25">
      <c r="A2852" s="62">
        <v>25174408</v>
      </c>
      <c r="B2852" s="63" t="s">
        <v>9430</v>
      </c>
    </row>
    <row r="2853" spans="1:2" x14ac:dyDescent="0.25">
      <c r="A2853" s="62">
        <v>25174409</v>
      </c>
      <c r="B2853" s="63" t="s">
        <v>3317</v>
      </c>
    </row>
    <row r="2854" spans="1:2" x14ac:dyDescent="0.25">
      <c r="A2854" s="62">
        <v>25174410</v>
      </c>
      <c r="B2854" s="63" t="s">
        <v>15967</v>
      </c>
    </row>
    <row r="2855" spans="1:2" x14ac:dyDescent="0.25">
      <c r="A2855" s="62">
        <v>25174601</v>
      </c>
      <c r="B2855" s="63" t="s">
        <v>9383</v>
      </c>
    </row>
    <row r="2856" spans="1:2" x14ac:dyDescent="0.25">
      <c r="A2856" s="62">
        <v>25174602</v>
      </c>
      <c r="B2856" s="63" t="s">
        <v>16735</v>
      </c>
    </row>
    <row r="2857" spans="1:2" x14ac:dyDescent="0.25">
      <c r="A2857" s="62">
        <v>25174603</v>
      </c>
      <c r="B2857" s="63" t="s">
        <v>9803</v>
      </c>
    </row>
    <row r="2858" spans="1:2" x14ac:dyDescent="0.25">
      <c r="A2858" s="62">
        <v>25174701</v>
      </c>
      <c r="B2858" s="63" t="s">
        <v>4679</v>
      </c>
    </row>
    <row r="2859" spans="1:2" x14ac:dyDescent="0.25">
      <c r="A2859" s="62">
        <v>25181601</v>
      </c>
      <c r="B2859" s="63" t="s">
        <v>4187</v>
      </c>
    </row>
    <row r="2860" spans="1:2" x14ac:dyDescent="0.25">
      <c r="A2860" s="62">
        <v>25181602</v>
      </c>
      <c r="B2860" s="63" t="s">
        <v>12283</v>
      </c>
    </row>
    <row r="2861" spans="1:2" x14ac:dyDescent="0.25">
      <c r="A2861" s="62">
        <v>25181603</v>
      </c>
      <c r="B2861" s="63" t="s">
        <v>2068</v>
      </c>
    </row>
    <row r="2862" spans="1:2" x14ac:dyDescent="0.25">
      <c r="A2862" s="62">
        <v>25181701</v>
      </c>
      <c r="B2862" s="63" t="s">
        <v>2868</v>
      </c>
    </row>
    <row r="2863" spans="1:2" x14ac:dyDescent="0.25">
      <c r="A2863" s="62">
        <v>25181702</v>
      </c>
      <c r="B2863" s="63" t="s">
        <v>2391</v>
      </c>
    </row>
    <row r="2864" spans="1:2" x14ac:dyDescent="0.25">
      <c r="A2864" s="62">
        <v>25181703</v>
      </c>
      <c r="B2864" s="63" t="s">
        <v>13612</v>
      </c>
    </row>
    <row r="2865" spans="1:2" x14ac:dyDescent="0.25">
      <c r="A2865" s="62">
        <v>25181704</v>
      </c>
      <c r="B2865" s="63" t="s">
        <v>2365</v>
      </c>
    </row>
    <row r="2866" spans="1:2" x14ac:dyDescent="0.25">
      <c r="A2866" s="62">
        <v>25181705</v>
      </c>
      <c r="B2866" s="63" t="s">
        <v>10635</v>
      </c>
    </row>
    <row r="2867" spans="1:2" x14ac:dyDescent="0.25">
      <c r="A2867" s="62">
        <v>25181706</v>
      </c>
      <c r="B2867" s="63" t="s">
        <v>12635</v>
      </c>
    </row>
    <row r="2868" spans="1:2" x14ac:dyDescent="0.25">
      <c r="A2868" s="62">
        <v>25181707</v>
      </c>
      <c r="B2868" s="63" t="s">
        <v>15494</v>
      </c>
    </row>
    <row r="2869" spans="1:2" x14ac:dyDescent="0.25">
      <c r="A2869" s="62">
        <v>25181708</v>
      </c>
      <c r="B2869" s="63" t="s">
        <v>13854</v>
      </c>
    </row>
    <row r="2870" spans="1:2" x14ac:dyDescent="0.25">
      <c r="A2870" s="62">
        <v>25181709</v>
      </c>
      <c r="B2870" s="63" t="s">
        <v>12322</v>
      </c>
    </row>
    <row r="2871" spans="1:2" x14ac:dyDescent="0.25">
      <c r="A2871" s="62">
        <v>25181710</v>
      </c>
      <c r="B2871" s="63" t="s">
        <v>4159</v>
      </c>
    </row>
    <row r="2872" spans="1:2" x14ac:dyDescent="0.25">
      <c r="A2872" s="62">
        <v>25181711</v>
      </c>
      <c r="B2872" s="63" t="s">
        <v>4302</v>
      </c>
    </row>
    <row r="2873" spans="1:2" x14ac:dyDescent="0.25">
      <c r="A2873" s="62">
        <v>25181712</v>
      </c>
      <c r="B2873" s="63" t="s">
        <v>15163</v>
      </c>
    </row>
    <row r="2874" spans="1:2" x14ac:dyDescent="0.25">
      <c r="A2874" s="62">
        <v>25181713</v>
      </c>
      <c r="B2874" s="63" t="s">
        <v>12314</v>
      </c>
    </row>
    <row r="2875" spans="1:2" x14ac:dyDescent="0.25">
      <c r="A2875" s="62">
        <v>25191501</v>
      </c>
      <c r="B2875" s="63" t="s">
        <v>11138</v>
      </c>
    </row>
    <row r="2876" spans="1:2" x14ac:dyDescent="0.25">
      <c r="A2876" s="62">
        <v>25191502</v>
      </c>
      <c r="B2876" s="63" t="s">
        <v>7085</v>
      </c>
    </row>
    <row r="2877" spans="1:2" x14ac:dyDescent="0.25">
      <c r="A2877" s="62">
        <v>25191503</v>
      </c>
      <c r="B2877" s="63" t="s">
        <v>7826</v>
      </c>
    </row>
    <row r="2878" spans="1:2" x14ac:dyDescent="0.25">
      <c r="A2878" s="62">
        <v>25191504</v>
      </c>
      <c r="B2878" s="63" t="s">
        <v>17031</v>
      </c>
    </row>
    <row r="2879" spans="1:2" x14ac:dyDescent="0.25">
      <c r="A2879" s="62">
        <v>25191505</v>
      </c>
      <c r="B2879" s="63" t="s">
        <v>11059</v>
      </c>
    </row>
    <row r="2880" spans="1:2" x14ac:dyDescent="0.25">
      <c r="A2880" s="62">
        <v>25191506</v>
      </c>
      <c r="B2880" s="63" t="s">
        <v>12566</v>
      </c>
    </row>
    <row r="2881" spans="1:2" x14ac:dyDescent="0.25">
      <c r="A2881" s="62">
        <v>25191507</v>
      </c>
      <c r="B2881" s="63" t="s">
        <v>17264</v>
      </c>
    </row>
    <row r="2882" spans="1:2" x14ac:dyDescent="0.25">
      <c r="A2882" s="62">
        <v>25191508</v>
      </c>
      <c r="B2882" s="63" t="s">
        <v>15446</v>
      </c>
    </row>
    <row r="2883" spans="1:2" x14ac:dyDescent="0.25">
      <c r="A2883" s="62">
        <v>25191509</v>
      </c>
      <c r="B2883" s="63" t="s">
        <v>438</v>
      </c>
    </row>
    <row r="2884" spans="1:2" x14ac:dyDescent="0.25">
      <c r="A2884" s="62">
        <v>25191510</v>
      </c>
      <c r="B2884" s="63" t="s">
        <v>14248</v>
      </c>
    </row>
    <row r="2885" spans="1:2" x14ac:dyDescent="0.25">
      <c r="A2885" s="62">
        <v>25191511</v>
      </c>
      <c r="B2885" s="63" t="s">
        <v>15522</v>
      </c>
    </row>
    <row r="2886" spans="1:2" x14ac:dyDescent="0.25">
      <c r="A2886" s="62">
        <v>25191512</v>
      </c>
      <c r="B2886" s="63" t="s">
        <v>16406</v>
      </c>
    </row>
    <row r="2887" spans="1:2" x14ac:dyDescent="0.25">
      <c r="A2887" s="62">
        <v>25191513</v>
      </c>
      <c r="B2887" s="63" t="s">
        <v>8697</v>
      </c>
    </row>
    <row r="2888" spans="1:2" x14ac:dyDescent="0.25">
      <c r="A2888" s="62">
        <v>25191514</v>
      </c>
      <c r="B2888" s="63" t="s">
        <v>16638</v>
      </c>
    </row>
    <row r="2889" spans="1:2" x14ac:dyDescent="0.25">
      <c r="A2889" s="62">
        <v>25191601</v>
      </c>
      <c r="B2889" s="63" t="s">
        <v>6760</v>
      </c>
    </row>
    <row r="2890" spans="1:2" x14ac:dyDescent="0.25">
      <c r="A2890" s="62">
        <v>25191602</v>
      </c>
      <c r="B2890" s="63" t="s">
        <v>17553</v>
      </c>
    </row>
    <row r="2891" spans="1:2" x14ac:dyDescent="0.25">
      <c r="A2891" s="62">
        <v>25191603</v>
      </c>
      <c r="B2891" s="63" t="s">
        <v>4028</v>
      </c>
    </row>
    <row r="2892" spans="1:2" x14ac:dyDescent="0.25">
      <c r="A2892" s="62">
        <v>25191604</v>
      </c>
      <c r="B2892" s="63" t="s">
        <v>11285</v>
      </c>
    </row>
    <row r="2893" spans="1:2" x14ac:dyDescent="0.25">
      <c r="A2893" s="62">
        <v>25191605</v>
      </c>
      <c r="B2893" s="63" t="s">
        <v>15714</v>
      </c>
    </row>
    <row r="2894" spans="1:2" x14ac:dyDescent="0.25">
      <c r="A2894" s="62">
        <v>25191701</v>
      </c>
      <c r="B2894" s="63" t="s">
        <v>16724</v>
      </c>
    </row>
    <row r="2895" spans="1:2" x14ac:dyDescent="0.25">
      <c r="A2895" s="62">
        <v>25191702</v>
      </c>
      <c r="B2895" s="63" t="s">
        <v>5990</v>
      </c>
    </row>
    <row r="2896" spans="1:2" x14ac:dyDescent="0.25">
      <c r="A2896" s="62">
        <v>25191703</v>
      </c>
      <c r="B2896" s="63" t="s">
        <v>12401</v>
      </c>
    </row>
    <row r="2897" spans="1:2" x14ac:dyDescent="0.25">
      <c r="A2897" s="62">
        <v>25191704</v>
      </c>
      <c r="B2897" s="63" t="s">
        <v>17573</v>
      </c>
    </row>
    <row r="2898" spans="1:2" x14ac:dyDescent="0.25">
      <c r="A2898" s="62">
        <v>25201501</v>
      </c>
      <c r="B2898" s="63" t="s">
        <v>15990</v>
      </c>
    </row>
    <row r="2899" spans="1:2" x14ac:dyDescent="0.25">
      <c r="A2899" s="62">
        <v>25201502</v>
      </c>
      <c r="B2899" s="63" t="s">
        <v>181</v>
      </c>
    </row>
    <row r="2900" spans="1:2" x14ac:dyDescent="0.25">
      <c r="A2900" s="62">
        <v>25201503</v>
      </c>
      <c r="B2900" s="63" t="s">
        <v>1292</v>
      </c>
    </row>
    <row r="2901" spans="1:2" x14ac:dyDescent="0.25">
      <c r="A2901" s="62">
        <v>25201504</v>
      </c>
      <c r="B2901" s="63" t="s">
        <v>3819</v>
      </c>
    </row>
    <row r="2902" spans="1:2" x14ac:dyDescent="0.25">
      <c r="A2902" s="62">
        <v>25201505</v>
      </c>
      <c r="B2902" s="63" t="s">
        <v>2804</v>
      </c>
    </row>
    <row r="2903" spans="1:2" x14ac:dyDescent="0.25">
      <c r="A2903" s="62">
        <v>25201506</v>
      </c>
      <c r="B2903" s="63" t="s">
        <v>8503</v>
      </c>
    </row>
    <row r="2904" spans="1:2" x14ac:dyDescent="0.25">
      <c r="A2904" s="62">
        <v>25201507</v>
      </c>
      <c r="B2904" s="63" t="s">
        <v>3748</v>
      </c>
    </row>
    <row r="2905" spans="1:2" x14ac:dyDescent="0.25">
      <c r="A2905" s="62">
        <v>25201508</v>
      </c>
      <c r="B2905" s="63" t="s">
        <v>14306</v>
      </c>
    </row>
    <row r="2906" spans="1:2" x14ac:dyDescent="0.25">
      <c r="A2906" s="62">
        <v>25201509</v>
      </c>
      <c r="B2906" s="63" t="s">
        <v>10360</v>
      </c>
    </row>
    <row r="2907" spans="1:2" x14ac:dyDescent="0.25">
      <c r="A2907" s="62">
        <v>25201510</v>
      </c>
      <c r="B2907" s="63" t="s">
        <v>5618</v>
      </c>
    </row>
    <row r="2908" spans="1:2" x14ac:dyDescent="0.25">
      <c r="A2908" s="62">
        <v>25201511</v>
      </c>
      <c r="B2908" s="63" t="s">
        <v>17135</v>
      </c>
    </row>
    <row r="2909" spans="1:2" x14ac:dyDescent="0.25">
      <c r="A2909" s="62">
        <v>25201512</v>
      </c>
      <c r="B2909" s="63" t="s">
        <v>9014</v>
      </c>
    </row>
    <row r="2910" spans="1:2" x14ac:dyDescent="0.25">
      <c r="A2910" s="62">
        <v>25201513</v>
      </c>
      <c r="B2910" s="63" t="s">
        <v>10405</v>
      </c>
    </row>
    <row r="2911" spans="1:2" x14ac:dyDescent="0.25">
      <c r="A2911" s="62">
        <v>25201514</v>
      </c>
      <c r="B2911" s="63" t="s">
        <v>12152</v>
      </c>
    </row>
    <row r="2912" spans="1:2" x14ac:dyDescent="0.25">
      <c r="A2912" s="62">
        <v>25201515</v>
      </c>
      <c r="B2912" s="63" t="s">
        <v>15192</v>
      </c>
    </row>
    <row r="2913" spans="1:2" x14ac:dyDescent="0.25">
      <c r="A2913" s="62">
        <v>25201516</v>
      </c>
      <c r="B2913" s="63" t="s">
        <v>8225</v>
      </c>
    </row>
    <row r="2914" spans="1:2" x14ac:dyDescent="0.25">
      <c r="A2914" s="62">
        <v>25201517</v>
      </c>
      <c r="B2914" s="63" t="s">
        <v>10007</v>
      </c>
    </row>
    <row r="2915" spans="1:2" x14ac:dyDescent="0.25">
      <c r="A2915" s="62">
        <v>25201518</v>
      </c>
      <c r="B2915" s="63" t="s">
        <v>1175</v>
      </c>
    </row>
    <row r="2916" spans="1:2" x14ac:dyDescent="0.25">
      <c r="A2916" s="62">
        <v>25201519</v>
      </c>
      <c r="B2916" s="63" t="s">
        <v>9807</v>
      </c>
    </row>
    <row r="2917" spans="1:2" x14ac:dyDescent="0.25">
      <c r="A2917" s="62">
        <v>25201520</v>
      </c>
      <c r="B2917" s="63" t="s">
        <v>17302</v>
      </c>
    </row>
    <row r="2918" spans="1:2" x14ac:dyDescent="0.25">
      <c r="A2918" s="62">
        <v>25201601</v>
      </c>
      <c r="B2918" s="63" t="s">
        <v>8587</v>
      </c>
    </row>
    <row r="2919" spans="1:2" x14ac:dyDescent="0.25">
      <c r="A2919" s="62">
        <v>25201602</v>
      </c>
      <c r="B2919" s="63" t="s">
        <v>6020</v>
      </c>
    </row>
    <row r="2920" spans="1:2" x14ac:dyDescent="0.25">
      <c r="A2920" s="62">
        <v>25201603</v>
      </c>
      <c r="B2920" s="63" t="s">
        <v>3065</v>
      </c>
    </row>
    <row r="2921" spans="1:2" x14ac:dyDescent="0.25">
      <c r="A2921" s="62">
        <v>25201604</v>
      </c>
      <c r="B2921" s="63" t="s">
        <v>1595</v>
      </c>
    </row>
    <row r="2922" spans="1:2" x14ac:dyDescent="0.25">
      <c r="A2922" s="62">
        <v>25201605</v>
      </c>
      <c r="B2922" s="63" t="s">
        <v>12046</v>
      </c>
    </row>
    <row r="2923" spans="1:2" x14ac:dyDescent="0.25">
      <c r="A2923" s="62">
        <v>25201606</v>
      </c>
      <c r="B2923" s="63" t="s">
        <v>15642</v>
      </c>
    </row>
    <row r="2924" spans="1:2" x14ac:dyDescent="0.25">
      <c r="A2924" s="62">
        <v>25201701</v>
      </c>
      <c r="B2924" s="63" t="s">
        <v>18392</v>
      </c>
    </row>
    <row r="2925" spans="1:2" x14ac:dyDescent="0.25">
      <c r="A2925" s="62">
        <v>25201702</v>
      </c>
      <c r="B2925" s="63" t="s">
        <v>1111</v>
      </c>
    </row>
    <row r="2926" spans="1:2" x14ac:dyDescent="0.25">
      <c r="A2926" s="62">
        <v>25201703</v>
      </c>
      <c r="B2926" s="63" t="s">
        <v>7083</v>
      </c>
    </row>
    <row r="2927" spans="1:2" x14ac:dyDescent="0.25">
      <c r="A2927" s="62">
        <v>25201704</v>
      </c>
      <c r="B2927" s="63" t="s">
        <v>3497</v>
      </c>
    </row>
    <row r="2928" spans="1:2" x14ac:dyDescent="0.25">
      <c r="A2928" s="62">
        <v>25201705</v>
      </c>
      <c r="B2928" s="63" t="s">
        <v>10845</v>
      </c>
    </row>
    <row r="2929" spans="1:2" x14ac:dyDescent="0.25">
      <c r="A2929" s="62">
        <v>25201706</v>
      </c>
      <c r="B2929" s="63" t="s">
        <v>5794</v>
      </c>
    </row>
    <row r="2930" spans="1:2" x14ac:dyDescent="0.25">
      <c r="A2930" s="62">
        <v>25201707</v>
      </c>
      <c r="B2930" s="63" t="s">
        <v>4928</v>
      </c>
    </row>
    <row r="2931" spans="1:2" x14ac:dyDescent="0.25">
      <c r="A2931" s="62">
        <v>25201708</v>
      </c>
      <c r="B2931" s="63" t="s">
        <v>16708</v>
      </c>
    </row>
    <row r="2932" spans="1:2" x14ac:dyDescent="0.25">
      <c r="A2932" s="62">
        <v>25201709</v>
      </c>
      <c r="B2932" s="63" t="s">
        <v>18155</v>
      </c>
    </row>
    <row r="2933" spans="1:2" x14ac:dyDescent="0.25">
      <c r="A2933" s="62">
        <v>25201710</v>
      </c>
      <c r="B2933" s="63" t="s">
        <v>14259</v>
      </c>
    </row>
    <row r="2934" spans="1:2" x14ac:dyDescent="0.25">
      <c r="A2934" s="62">
        <v>25201801</v>
      </c>
      <c r="B2934" s="63" t="s">
        <v>7930</v>
      </c>
    </row>
    <row r="2935" spans="1:2" x14ac:dyDescent="0.25">
      <c r="A2935" s="62">
        <v>25201802</v>
      </c>
      <c r="B2935" s="63" t="s">
        <v>8634</v>
      </c>
    </row>
    <row r="2936" spans="1:2" x14ac:dyDescent="0.25">
      <c r="A2936" s="62">
        <v>25201901</v>
      </c>
      <c r="B2936" s="63" t="s">
        <v>18057</v>
      </c>
    </row>
    <row r="2937" spans="1:2" x14ac:dyDescent="0.25">
      <c r="A2937" s="62">
        <v>25201902</v>
      </c>
      <c r="B2937" s="63" t="s">
        <v>4294</v>
      </c>
    </row>
    <row r="2938" spans="1:2" x14ac:dyDescent="0.25">
      <c r="A2938" s="62">
        <v>25201903</v>
      </c>
      <c r="B2938" s="63" t="s">
        <v>15340</v>
      </c>
    </row>
    <row r="2939" spans="1:2" x14ac:dyDescent="0.25">
      <c r="A2939" s="62">
        <v>25201904</v>
      </c>
      <c r="B2939" s="63" t="s">
        <v>6722</v>
      </c>
    </row>
    <row r="2940" spans="1:2" x14ac:dyDescent="0.25">
      <c r="A2940" s="62">
        <v>25202001</v>
      </c>
      <c r="B2940" s="63" t="s">
        <v>8709</v>
      </c>
    </row>
    <row r="2941" spans="1:2" x14ac:dyDescent="0.25">
      <c r="A2941" s="62">
        <v>25202002</v>
      </c>
      <c r="B2941" s="63" t="s">
        <v>18608</v>
      </c>
    </row>
    <row r="2942" spans="1:2" x14ac:dyDescent="0.25">
      <c r="A2942" s="62">
        <v>25202003</v>
      </c>
      <c r="B2942" s="63" t="s">
        <v>12378</v>
      </c>
    </row>
    <row r="2943" spans="1:2" x14ac:dyDescent="0.25">
      <c r="A2943" s="62">
        <v>25202004</v>
      </c>
      <c r="B2943" s="63" t="s">
        <v>15195</v>
      </c>
    </row>
    <row r="2944" spans="1:2" x14ac:dyDescent="0.25">
      <c r="A2944" s="62">
        <v>25202101</v>
      </c>
      <c r="B2944" s="63" t="s">
        <v>13763</v>
      </c>
    </row>
    <row r="2945" spans="1:2" x14ac:dyDescent="0.25">
      <c r="A2945" s="62">
        <v>25202102</v>
      </c>
      <c r="B2945" s="63" t="s">
        <v>7704</v>
      </c>
    </row>
    <row r="2946" spans="1:2" x14ac:dyDescent="0.25">
      <c r="A2946" s="62">
        <v>25202103</v>
      </c>
      <c r="B2946" s="63" t="s">
        <v>11150</v>
      </c>
    </row>
    <row r="2947" spans="1:2" x14ac:dyDescent="0.25">
      <c r="A2947" s="62">
        <v>25202104</v>
      </c>
      <c r="B2947" s="63" t="s">
        <v>3391</v>
      </c>
    </row>
    <row r="2948" spans="1:2" x14ac:dyDescent="0.25">
      <c r="A2948" s="62">
        <v>25202105</v>
      </c>
      <c r="B2948" s="63" t="s">
        <v>11053</v>
      </c>
    </row>
    <row r="2949" spans="1:2" x14ac:dyDescent="0.25">
      <c r="A2949" s="62">
        <v>25202201</v>
      </c>
      <c r="B2949" s="63" t="s">
        <v>4014</v>
      </c>
    </row>
    <row r="2950" spans="1:2" x14ac:dyDescent="0.25">
      <c r="A2950" s="62">
        <v>25202202</v>
      </c>
      <c r="B2950" s="63" t="s">
        <v>4487</v>
      </c>
    </row>
    <row r="2951" spans="1:2" x14ac:dyDescent="0.25">
      <c r="A2951" s="62">
        <v>25202203</v>
      </c>
      <c r="B2951" s="63" t="s">
        <v>12618</v>
      </c>
    </row>
    <row r="2952" spans="1:2" x14ac:dyDescent="0.25">
      <c r="A2952" s="62">
        <v>25202204</v>
      </c>
      <c r="B2952" s="63" t="s">
        <v>13821</v>
      </c>
    </row>
    <row r="2953" spans="1:2" x14ac:dyDescent="0.25">
      <c r="A2953" s="62">
        <v>25202205</v>
      </c>
      <c r="B2953" s="63" t="s">
        <v>16476</v>
      </c>
    </row>
    <row r="2954" spans="1:2" x14ac:dyDescent="0.25">
      <c r="A2954" s="62">
        <v>25202206</v>
      </c>
      <c r="B2954" s="63" t="s">
        <v>4034</v>
      </c>
    </row>
    <row r="2955" spans="1:2" x14ac:dyDescent="0.25">
      <c r="A2955" s="62">
        <v>25202301</v>
      </c>
      <c r="B2955" s="63" t="s">
        <v>12144</v>
      </c>
    </row>
    <row r="2956" spans="1:2" x14ac:dyDescent="0.25">
      <c r="A2956" s="62">
        <v>25202302</v>
      </c>
      <c r="B2956" s="63" t="s">
        <v>18284</v>
      </c>
    </row>
    <row r="2957" spans="1:2" x14ac:dyDescent="0.25">
      <c r="A2957" s="62">
        <v>25202401</v>
      </c>
      <c r="B2957" s="63" t="s">
        <v>8996</v>
      </c>
    </row>
    <row r="2958" spans="1:2" x14ac:dyDescent="0.25">
      <c r="A2958" s="62">
        <v>25202402</v>
      </c>
      <c r="B2958" s="63" t="s">
        <v>2450</v>
      </c>
    </row>
    <row r="2959" spans="1:2" x14ac:dyDescent="0.25">
      <c r="A2959" s="62">
        <v>25202403</v>
      </c>
      <c r="B2959" s="63" t="s">
        <v>8749</v>
      </c>
    </row>
    <row r="2960" spans="1:2" x14ac:dyDescent="0.25">
      <c r="A2960" s="62">
        <v>25202404</v>
      </c>
      <c r="B2960" s="63" t="s">
        <v>18897</v>
      </c>
    </row>
    <row r="2961" spans="1:2" x14ac:dyDescent="0.25">
      <c r="A2961" s="62">
        <v>25202405</v>
      </c>
      <c r="B2961" s="63" t="s">
        <v>18647</v>
      </c>
    </row>
    <row r="2962" spans="1:2" x14ac:dyDescent="0.25">
      <c r="A2962" s="62">
        <v>25202406</v>
      </c>
      <c r="B2962" s="63" t="s">
        <v>49</v>
      </c>
    </row>
    <row r="2963" spans="1:2" x14ac:dyDescent="0.25">
      <c r="A2963" s="62">
        <v>25202501</v>
      </c>
      <c r="B2963" s="63" t="s">
        <v>1212</v>
      </c>
    </row>
    <row r="2964" spans="1:2" x14ac:dyDescent="0.25">
      <c r="A2964" s="62">
        <v>25202502</v>
      </c>
      <c r="B2964" s="63" t="s">
        <v>17454</v>
      </c>
    </row>
    <row r="2965" spans="1:2" x14ac:dyDescent="0.25">
      <c r="A2965" s="62">
        <v>25202503</v>
      </c>
      <c r="B2965" s="63" t="s">
        <v>15540</v>
      </c>
    </row>
    <row r="2966" spans="1:2" x14ac:dyDescent="0.25">
      <c r="A2966" s="62">
        <v>25202504</v>
      </c>
      <c r="B2966" s="63" t="s">
        <v>13306</v>
      </c>
    </row>
    <row r="2967" spans="1:2" x14ac:dyDescent="0.25">
      <c r="A2967" s="62">
        <v>25202505</v>
      </c>
      <c r="B2967" s="63" t="s">
        <v>18462</v>
      </c>
    </row>
    <row r="2968" spans="1:2" x14ac:dyDescent="0.25">
      <c r="A2968" s="62">
        <v>25202506</v>
      </c>
      <c r="B2968" s="63" t="s">
        <v>9204</v>
      </c>
    </row>
    <row r="2969" spans="1:2" x14ac:dyDescent="0.25">
      <c r="A2969" s="62">
        <v>25202507</v>
      </c>
      <c r="B2969" s="63" t="s">
        <v>16192</v>
      </c>
    </row>
    <row r="2970" spans="1:2" x14ac:dyDescent="0.25">
      <c r="A2970" s="62">
        <v>25202508</v>
      </c>
      <c r="B2970" s="63" t="s">
        <v>1906</v>
      </c>
    </row>
    <row r="2971" spans="1:2" x14ac:dyDescent="0.25">
      <c r="A2971" s="62">
        <v>25202509</v>
      </c>
      <c r="B2971" s="63" t="s">
        <v>5610</v>
      </c>
    </row>
    <row r="2972" spans="1:2" x14ac:dyDescent="0.25">
      <c r="A2972" s="62">
        <v>25202510</v>
      </c>
      <c r="B2972" s="63" t="s">
        <v>13506</v>
      </c>
    </row>
    <row r="2973" spans="1:2" x14ac:dyDescent="0.25">
      <c r="A2973" s="62">
        <v>25202601</v>
      </c>
      <c r="B2973" s="63" t="s">
        <v>15140</v>
      </c>
    </row>
    <row r="2974" spans="1:2" x14ac:dyDescent="0.25">
      <c r="A2974" s="62">
        <v>25202602</v>
      </c>
      <c r="B2974" s="63" t="s">
        <v>4514</v>
      </c>
    </row>
    <row r="2975" spans="1:2" x14ac:dyDescent="0.25">
      <c r="A2975" s="62">
        <v>25202603</v>
      </c>
      <c r="B2975" s="63" t="s">
        <v>9984</v>
      </c>
    </row>
    <row r="2976" spans="1:2" x14ac:dyDescent="0.25">
      <c r="A2976" s="62">
        <v>25202604</v>
      </c>
      <c r="B2976" s="63" t="s">
        <v>1883</v>
      </c>
    </row>
    <row r="2977" spans="1:2" x14ac:dyDescent="0.25">
      <c r="A2977" s="62">
        <v>25202605</v>
      </c>
      <c r="B2977" s="63" t="s">
        <v>11149</v>
      </c>
    </row>
    <row r="2978" spans="1:2" x14ac:dyDescent="0.25">
      <c r="A2978" s="62">
        <v>25202606</v>
      </c>
      <c r="B2978" s="63" t="s">
        <v>7270</v>
      </c>
    </row>
    <row r="2979" spans="1:2" x14ac:dyDescent="0.25">
      <c r="A2979" s="62">
        <v>25202607</v>
      </c>
      <c r="B2979" s="63" t="s">
        <v>7130</v>
      </c>
    </row>
    <row r="2980" spans="1:2" x14ac:dyDescent="0.25">
      <c r="A2980" s="62">
        <v>25202701</v>
      </c>
      <c r="B2980" s="63" t="s">
        <v>65</v>
      </c>
    </row>
    <row r="2981" spans="1:2" x14ac:dyDescent="0.25">
      <c r="A2981" s="62">
        <v>25202702</v>
      </c>
      <c r="B2981" s="63" t="s">
        <v>16064</v>
      </c>
    </row>
    <row r="2982" spans="1:2" x14ac:dyDescent="0.25">
      <c r="A2982" s="62">
        <v>26101501</v>
      </c>
      <c r="B2982" s="63" t="s">
        <v>207</v>
      </c>
    </row>
    <row r="2983" spans="1:2" x14ac:dyDescent="0.25">
      <c r="A2983" s="62">
        <v>26101502</v>
      </c>
      <c r="B2983" s="63" t="s">
        <v>9876</v>
      </c>
    </row>
    <row r="2984" spans="1:2" x14ac:dyDescent="0.25">
      <c r="A2984" s="62">
        <v>26101503</v>
      </c>
      <c r="B2984" s="63" t="s">
        <v>17849</v>
      </c>
    </row>
    <row r="2985" spans="1:2" x14ac:dyDescent="0.25">
      <c r="A2985" s="62">
        <v>26101504</v>
      </c>
      <c r="B2985" s="63" t="s">
        <v>16105</v>
      </c>
    </row>
    <row r="2986" spans="1:2" x14ac:dyDescent="0.25">
      <c r="A2986" s="62">
        <v>26101505</v>
      </c>
      <c r="B2986" s="63" t="s">
        <v>998</v>
      </c>
    </row>
    <row r="2987" spans="1:2" x14ac:dyDescent="0.25">
      <c r="A2987" s="62">
        <v>26101506</v>
      </c>
      <c r="B2987" s="63" t="s">
        <v>15762</v>
      </c>
    </row>
    <row r="2988" spans="1:2" x14ac:dyDescent="0.25">
      <c r="A2988" s="62">
        <v>26101507</v>
      </c>
      <c r="B2988" s="63" t="s">
        <v>13860</v>
      </c>
    </row>
    <row r="2989" spans="1:2" x14ac:dyDescent="0.25">
      <c r="A2989" s="62">
        <v>26101508</v>
      </c>
      <c r="B2989" s="63" t="s">
        <v>16154</v>
      </c>
    </row>
    <row r="2990" spans="1:2" x14ac:dyDescent="0.25">
      <c r="A2990" s="62">
        <v>26101509</v>
      </c>
      <c r="B2990" s="63" t="s">
        <v>644</v>
      </c>
    </row>
    <row r="2991" spans="1:2" x14ac:dyDescent="0.25">
      <c r="A2991" s="62">
        <v>26101510</v>
      </c>
      <c r="B2991" s="63" t="s">
        <v>6703</v>
      </c>
    </row>
    <row r="2992" spans="1:2" x14ac:dyDescent="0.25">
      <c r="A2992" s="62">
        <v>26101511</v>
      </c>
      <c r="B2992" s="63" t="s">
        <v>8858</v>
      </c>
    </row>
    <row r="2993" spans="1:2" x14ac:dyDescent="0.25">
      <c r="A2993" s="62">
        <v>26101512</v>
      </c>
      <c r="B2993" s="63" t="s">
        <v>17644</v>
      </c>
    </row>
    <row r="2994" spans="1:2" x14ac:dyDescent="0.25">
      <c r="A2994" s="62">
        <v>26101513</v>
      </c>
      <c r="B2994" s="63" t="s">
        <v>15152</v>
      </c>
    </row>
    <row r="2995" spans="1:2" x14ac:dyDescent="0.25">
      <c r="A2995" s="62">
        <v>26101601</v>
      </c>
      <c r="B2995" s="63" t="s">
        <v>14748</v>
      </c>
    </row>
    <row r="2996" spans="1:2" x14ac:dyDescent="0.25">
      <c r="A2996" s="62">
        <v>26101602</v>
      </c>
      <c r="B2996" s="63" t="s">
        <v>14449</v>
      </c>
    </row>
    <row r="2997" spans="1:2" x14ac:dyDescent="0.25">
      <c r="A2997" s="62">
        <v>26101603</v>
      </c>
      <c r="B2997" s="63" t="s">
        <v>5939</v>
      </c>
    </row>
    <row r="2998" spans="1:2" x14ac:dyDescent="0.25">
      <c r="A2998" s="62">
        <v>26101604</v>
      </c>
      <c r="B2998" s="63" t="s">
        <v>8402</v>
      </c>
    </row>
    <row r="2999" spans="1:2" x14ac:dyDescent="0.25">
      <c r="A2999" s="62">
        <v>26101605</v>
      </c>
      <c r="B2999" s="63" t="s">
        <v>15861</v>
      </c>
    </row>
    <row r="3000" spans="1:2" x14ac:dyDescent="0.25">
      <c r="A3000" s="62">
        <v>26101606</v>
      </c>
      <c r="B3000" s="63" t="s">
        <v>12274</v>
      </c>
    </row>
    <row r="3001" spans="1:2" x14ac:dyDescent="0.25">
      <c r="A3001" s="62">
        <v>26101607</v>
      </c>
      <c r="B3001" s="63" t="s">
        <v>1917</v>
      </c>
    </row>
    <row r="3002" spans="1:2" x14ac:dyDescent="0.25">
      <c r="A3002" s="62">
        <v>26101608</v>
      </c>
      <c r="B3002" s="63" t="s">
        <v>5305</v>
      </c>
    </row>
    <row r="3003" spans="1:2" x14ac:dyDescent="0.25">
      <c r="A3003" s="62">
        <v>26101609</v>
      </c>
      <c r="B3003" s="63" t="s">
        <v>14070</v>
      </c>
    </row>
    <row r="3004" spans="1:2" x14ac:dyDescent="0.25">
      <c r="A3004" s="62">
        <v>26101610</v>
      </c>
      <c r="B3004" s="63" t="s">
        <v>4372</v>
      </c>
    </row>
    <row r="3005" spans="1:2" x14ac:dyDescent="0.25">
      <c r="A3005" s="62">
        <v>26101611</v>
      </c>
      <c r="B3005" s="63" t="s">
        <v>13430</v>
      </c>
    </row>
    <row r="3006" spans="1:2" x14ac:dyDescent="0.25">
      <c r="A3006" s="62">
        <v>26101612</v>
      </c>
      <c r="B3006" s="63" t="s">
        <v>125</v>
      </c>
    </row>
    <row r="3007" spans="1:2" x14ac:dyDescent="0.25">
      <c r="A3007" s="62">
        <v>26101613</v>
      </c>
      <c r="B3007" s="63" t="s">
        <v>207</v>
      </c>
    </row>
    <row r="3008" spans="1:2" x14ac:dyDescent="0.25">
      <c r="A3008" s="62">
        <v>26101614</v>
      </c>
      <c r="B3008" s="63" t="s">
        <v>5846</v>
      </c>
    </row>
    <row r="3009" spans="1:2" x14ac:dyDescent="0.25">
      <c r="A3009" s="62">
        <v>26101615</v>
      </c>
      <c r="B3009" s="63" t="s">
        <v>5942</v>
      </c>
    </row>
    <row r="3010" spans="1:2" x14ac:dyDescent="0.25">
      <c r="A3010" s="62">
        <v>26101616</v>
      </c>
      <c r="B3010" s="63" t="s">
        <v>2842</v>
      </c>
    </row>
    <row r="3011" spans="1:2" x14ac:dyDescent="0.25">
      <c r="A3011" s="62">
        <v>26101701</v>
      </c>
      <c r="B3011" s="63" t="s">
        <v>3849</v>
      </c>
    </row>
    <row r="3012" spans="1:2" x14ac:dyDescent="0.25">
      <c r="A3012" s="62">
        <v>26101702</v>
      </c>
      <c r="B3012" s="63" t="s">
        <v>13196</v>
      </c>
    </row>
    <row r="3013" spans="1:2" x14ac:dyDescent="0.25">
      <c r="A3013" s="62">
        <v>26101703</v>
      </c>
      <c r="B3013" s="63" t="s">
        <v>2194</v>
      </c>
    </row>
    <row r="3014" spans="1:2" x14ac:dyDescent="0.25">
      <c r="A3014" s="62">
        <v>26101704</v>
      </c>
      <c r="B3014" s="63" t="s">
        <v>14472</v>
      </c>
    </row>
    <row r="3015" spans="1:2" x14ac:dyDescent="0.25">
      <c r="A3015" s="62">
        <v>26101705</v>
      </c>
      <c r="B3015" s="63" t="s">
        <v>16976</v>
      </c>
    </row>
    <row r="3016" spans="1:2" x14ac:dyDescent="0.25">
      <c r="A3016" s="62">
        <v>26101706</v>
      </c>
      <c r="B3016" s="63" t="s">
        <v>3820</v>
      </c>
    </row>
    <row r="3017" spans="1:2" x14ac:dyDescent="0.25">
      <c r="A3017" s="62">
        <v>26101707</v>
      </c>
      <c r="B3017" s="63" t="s">
        <v>7631</v>
      </c>
    </row>
    <row r="3018" spans="1:2" x14ac:dyDescent="0.25">
      <c r="A3018" s="62">
        <v>26101708</v>
      </c>
      <c r="B3018" s="63" t="s">
        <v>17988</v>
      </c>
    </row>
    <row r="3019" spans="1:2" x14ac:dyDescent="0.25">
      <c r="A3019" s="62">
        <v>26101709</v>
      </c>
      <c r="B3019" s="63" t="s">
        <v>16586</v>
      </c>
    </row>
    <row r="3020" spans="1:2" x14ac:dyDescent="0.25">
      <c r="A3020" s="62">
        <v>26101710</v>
      </c>
      <c r="B3020" s="63" t="s">
        <v>486</v>
      </c>
    </row>
    <row r="3021" spans="1:2" x14ac:dyDescent="0.25">
      <c r="A3021" s="62">
        <v>26101711</v>
      </c>
      <c r="B3021" s="63" t="s">
        <v>6473</v>
      </c>
    </row>
    <row r="3022" spans="1:2" x14ac:dyDescent="0.25">
      <c r="A3022" s="62">
        <v>26101712</v>
      </c>
      <c r="B3022" s="63" t="s">
        <v>12233</v>
      </c>
    </row>
    <row r="3023" spans="1:2" x14ac:dyDescent="0.25">
      <c r="A3023" s="62">
        <v>26101713</v>
      </c>
      <c r="B3023" s="63" t="s">
        <v>5217</v>
      </c>
    </row>
    <row r="3024" spans="1:2" x14ac:dyDescent="0.25">
      <c r="A3024" s="62">
        <v>26101715</v>
      </c>
      <c r="B3024" s="63" t="s">
        <v>645</v>
      </c>
    </row>
    <row r="3025" spans="1:2" x14ac:dyDescent="0.25">
      <c r="A3025" s="62">
        <v>26101716</v>
      </c>
      <c r="B3025" s="63" t="s">
        <v>3263</v>
      </c>
    </row>
    <row r="3026" spans="1:2" x14ac:dyDescent="0.25">
      <c r="A3026" s="62">
        <v>26101717</v>
      </c>
      <c r="B3026" s="63" t="s">
        <v>4242</v>
      </c>
    </row>
    <row r="3027" spans="1:2" x14ac:dyDescent="0.25">
      <c r="A3027" s="62">
        <v>26101718</v>
      </c>
      <c r="B3027" s="63" t="s">
        <v>7101</v>
      </c>
    </row>
    <row r="3028" spans="1:2" x14ac:dyDescent="0.25">
      <c r="A3028" s="62">
        <v>26101719</v>
      </c>
      <c r="B3028" s="63" t="s">
        <v>4495</v>
      </c>
    </row>
    <row r="3029" spans="1:2" x14ac:dyDescent="0.25">
      <c r="A3029" s="62">
        <v>26101720</v>
      </c>
      <c r="B3029" s="63" t="s">
        <v>2160</v>
      </c>
    </row>
    <row r="3030" spans="1:2" x14ac:dyDescent="0.25">
      <c r="A3030" s="62">
        <v>26101721</v>
      </c>
      <c r="B3030" s="63" t="s">
        <v>8117</v>
      </c>
    </row>
    <row r="3031" spans="1:2" x14ac:dyDescent="0.25">
      <c r="A3031" s="62">
        <v>26101723</v>
      </c>
      <c r="B3031" s="63" t="s">
        <v>3087</v>
      </c>
    </row>
    <row r="3032" spans="1:2" x14ac:dyDescent="0.25">
      <c r="A3032" s="62">
        <v>26101724</v>
      </c>
      <c r="B3032" s="63" t="s">
        <v>540</v>
      </c>
    </row>
    <row r="3033" spans="1:2" x14ac:dyDescent="0.25">
      <c r="A3033" s="62">
        <v>26101725</v>
      </c>
      <c r="B3033" s="63" t="s">
        <v>14852</v>
      </c>
    </row>
    <row r="3034" spans="1:2" x14ac:dyDescent="0.25">
      <c r="A3034" s="62">
        <v>26101726</v>
      </c>
      <c r="B3034" s="63" t="s">
        <v>11731</v>
      </c>
    </row>
    <row r="3035" spans="1:2" x14ac:dyDescent="0.25">
      <c r="A3035" s="62">
        <v>26101727</v>
      </c>
      <c r="B3035" s="63" t="s">
        <v>12371</v>
      </c>
    </row>
    <row r="3036" spans="1:2" x14ac:dyDescent="0.25">
      <c r="A3036" s="62">
        <v>26101728</v>
      </c>
      <c r="B3036" s="63" t="s">
        <v>3701</v>
      </c>
    </row>
    <row r="3037" spans="1:2" x14ac:dyDescent="0.25">
      <c r="A3037" s="62">
        <v>26101729</v>
      </c>
      <c r="B3037" s="63" t="s">
        <v>2038</v>
      </c>
    </row>
    <row r="3038" spans="1:2" x14ac:dyDescent="0.25">
      <c r="A3038" s="62">
        <v>26101730</v>
      </c>
      <c r="B3038" s="63" t="s">
        <v>627</v>
      </c>
    </row>
    <row r="3039" spans="1:2" x14ac:dyDescent="0.25">
      <c r="A3039" s="62">
        <v>26101731</v>
      </c>
      <c r="B3039" s="63" t="s">
        <v>11989</v>
      </c>
    </row>
    <row r="3040" spans="1:2" x14ac:dyDescent="0.25">
      <c r="A3040" s="62">
        <v>26101732</v>
      </c>
      <c r="B3040" s="63" t="s">
        <v>10992</v>
      </c>
    </row>
    <row r="3041" spans="1:2" x14ac:dyDescent="0.25">
      <c r="A3041" s="62">
        <v>26101733</v>
      </c>
      <c r="B3041" s="63" t="s">
        <v>6144</v>
      </c>
    </row>
    <row r="3042" spans="1:2" x14ac:dyDescent="0.25">
      <c r="A3042" s="62">
        <v>26101734</v>
      </c>
      <c r="B3042" s="63" t="s">
        <v>12113</v>
      </c>
    </row>
    <row r="3043" spans="1:2" x14ac:dyDescent="0.25">
      <c r="A3043" s="62">
        <v>26101735</v>
      </c>
      <c r="B3043" s="63" t="s">
        <v>13993</v>
      </c>
    </row>
    <row r="3044" spans="1:2" x14ac:dyDescent="0.25">
      <c r="A3044" s="62">
        <v>26101736</v>
      </c>
      <c r="B3044" s="63" t="s">
        <v>10946</v>
      </c>
    </row>
    <row r="3045" spans="1:2" x14ac:dyDescent="0.25">
      <c r="A3045" s="62">
        <v>26101737</v>
      </c>
      <c r="B3045" s="63" t="s">
        <v>1776</v>
      </c>
    </row>
    <row r="3046" spans="1:2" x14ac:dyDescent="0.25">
      <c r="A3046" s="62">
        <v>26101738</v>
      </c>
      <c r="B3046" s="63" t="s">
        <v>7605</v>
      </c>
    </row>
    <row r="3047" spans="1:2" x14ac:dyDescent="0.25">
      <c r="A3047" s="62">
        <v>26101740</v>
      </c>
      <c r="B3047" s="63" t="s">
        <v>5505</v>
      </c>
    </row>
    <row r="3048" spans="1:2" x14ac:dyDescent="0.25">
      <c r="A3048" s="62">
        <v>26101741</v>
      </c>
      <c r="B3048" s="63" t="s">
        <v>8433</v>
      </c>
    </row>
    <row r="3049" spans="1:2" x14ac:dyDescent="0.25">
      <c r="A3049" s="62">
        <v>26101742</v>
      </c>
      <c r="B3049" s="63" t="s">
        <v>16246</v>
      </c>
    </row>
    <row r="3050" spans="1:2" x14ac:dyDescent="0.25">
      <c r="A3050" s="62">
        <v>26101743</v>
      </c>
      <c r="B3050" s="63" t="s">
        <v>14261</v>
      </c>
    </row>
    <row r="3051" spans="1:2" x14ac:dyDescent="0.25">
      <c r="A3051" s="62">
        <v>26101747</v>
      </c>
      <c r="B3051" s="63" t="s">
        <v>1264</v>
      </c>
    </row>
    <row r="3052" spans="1:2" x14ac:dyDescent="0.25">
      <c r="A3052" s="62">
        <v>26101748</v>
      </c>
      <c r="B3052" s="63" t="s">
        <v>17015</v>
      </c>
    </row>
    <row r="3053" spans="1:2" x14ac:dyDescent="0.25">
      <c r="A3053" s="62">
        <v>26101749</v>
      </c>
      <c r="B3053" s="63" t="s">
        <v>7258</v>
      </c>
    </row>
    <row r="3054" spans="1:2" x14ac:dyDescent="0.25">
      <c r="A3054" s="62">
        <v>26101750</v>
      </c>
      <c r="B3054" s="63" t="s">
        <v>8464</v>
      </c>
    </row>
    <row r="3055" spans="1:2" x14ac:dyDescent="0.25">
      <c r="A3055" s="62">
        <v>26101751</v>
      </c>
      <c r="B3055" s="63" t="s">
        <v>6548</v>
      </c>
    </row>
    <row r="3056" spans="1:2" x14ac:dyDescent="0.25">
      <c r="A3056" s="62">
        <v>26101754</v>
      </c>
      <c r="B3056" s="63" t="s">
        <v>5617</v>
      </c>
    </row>
    <row r="3057" spans="1:2" x14ac:dyDescent="0.25">
      <c r="A3057" s="62">
        <v>26101755</v>
      </c>
      <c r="B3057" s="63" t="s">
        <v>393</v>
      </c>
    </row>
    <row r="3058" spans="1:2" x14ac:dyDescent="0.25">
      <c r="A3058" s="62">
        <v>26101756</v>
      </c>
      <c r="B3058" s="63" t="s">
        <v>6166</v>
      </c>
    </row>
    <row r="3059" spans="1:2" x14ac:dyDescent="0.25">
      <c r="A3059" s="62">
        <v>26101757</v>
      </c>
      <c r="B3059" s="63" t="s">
        <v>2797</v>
      </c>
    </row>
    <row r="3060" spans="1:2" x14ac:dyDescent="0.25">
      <c r="A3060" s="62">
        <v>26101758</v>
      </c>
      <c r="B3060" s="63" t="s">
        <v>5655</v>
      </c>
    </row>
    <row r="3061" spans="1:2" x14ac:dyDescent="0.25">
      <c r="A3061" s="62">
        <v>26101759</v>
      </c>
      <c r="B3061" s="63" t="s">
        <v>17658</v>
      </c>
    </row>
    <row r="3062" spans="1:2" x14ac:dyDescent="0.25">
      <c r="A3062" s="62">
        <v>26101760</v>
      </c>
      <c r="B3062" s="63" t="s">
        <v>10590</v>
      </c>
    </row>
    <row r="3063" spans="1:2" x14ac:dyDescent="0.25">
      <c r="A3063" s="62">
        <v>26101761</v>
      </c>
      <c r="B3063" s="63" t="s">
        <v>18190</v>
      </c>
    </row>
    <row r="3064" spans="1:2" x14ac:dyDescent="0.25">
      <c r="A3064" s="62">
        <v>26101762</v>
      </c>
      <c r="B3064" s="63" t="s">
        <v>1101</v>
      </c>
    </row>
    <row r="3065" spans="1:2" x14ac:dyDescent="0.25">
      <c r="A3065" s="62">
        <v>26101763</v>
      </c>
      <c r="B3065" s="63" t="s">
        <v>9639</v>
      </c>
    </row>
    <row r="3066" spans="1:2" x14ac:dyDescent="0.25">
      <c r="A3066" s="62">
        <v>26101764</v>
      </c>
      <c r="B3066" s="63" t="s">
        <v>10952</v>
      </c>
    </row>
    <row r="3067" spans="1:2" x14ac:dyDescent="0.25">
      <c r="A3067" s="62">
        <v>26101765</v>
      </c>
      <c r="B3067" s="63" t="s">
        <v>5869</v>
      </c>
    </row>
    <row r="3068" spans="1:2" x14ac:dyDescent="0.25">
      <c r="A3068" s="62">
        <v>26101766</v>
      </c>
      <c r="B3068" s="63" t="s">
        <v>13308</v>
      </c>
    </row>
    <row r="3069" spans="1:2" x14ac:dyDescent="0.25">
      <c r="A3069" s="62">
        <v>26101801</v>
      </c>
      <c r="B3069" s="63" t="s">
        <v>5349</v>
      </c>
    </row>
    <row r="3070" spans="1:2" x14ac:dyDescent="0.25">
      <c r="A3070" s="62">
        <v>26101802</v>
      </c>
      <c r="B3070" s="63" t="s">
        <v>10825</v>
      </c>
    </row>
    <row r="3071" spans="1:2" x14ac:dyDescent="0.25">
      <c r="A3071" s="62">
        <v>26101803</v>
      </c>
      <c r="B3071" s="63" t="s">
        <v>19061</v>
      </c>
    </row>
    <row r="3072" spans="1:2" x14ac:dyDescent="0.25">
      <c r="A3072" s="62">
        <v>26101805</v>
      </c>
      <c r="B3072" s="63" t="s">
        <v>10863</v>
      </c>
    </row>
    <row r="3073" spans="1:2" x14ac:dyDescent="0.25">
      <c r="A3073" s="62">
        <v>26101806</v>
      </c>
      <c r="B3073" s="63" t="s">
        <v>13516</v>
      </c>
    </row>
    <row r="3074" spans="1:2" x14ac:dyDescent="0.25">
      <c r="A3074" s="62">
        <v>26101807</v>
      </c>
      <c r="B3074" s="63" t="s">
        <v>9521</v>
      </c>
    </row>
    <row r="3075" spans="1:2" x14ac:dyDescent="0.25">
      <c r="A3075" s="62">
        <v>26101808</v>
      </c>
      <c r="B3075" s="63" t="s">
        <v>19068</v>
      </c>
    </row>
    <row r="3076" spans="1:2" x14ac:dyDescent="0.25">
      <c r="A3076" s="62">
        <v>26101809</v>
      </c>
      <c r="B3076" s="63" t="s">
        <v>12831</v>
      </c>
    </row>
    <row r="3077" spans="1:2" x14ac:dyDescent="0.25">
      <c r="A3077" s="62">
        <v>26101903</v>
      </c>
      <c r="B3077" s="63" t="s">
        <v>15136</v>
      </c>
    </row>
    <row r="3078" spans="1:2" x14ac:dyDescent="0.25">
      <c r="A3078" s="62">
        <v>26101904</v>
      </c>
      <c r="B3078" s="63" t="s">
        <v>6892</v>
      </c>
    </row>
    <row r="3079" spans="1:2" x14ac:dyDescent="0.25">
      <c r="A3079" s="62">
        <v>26101905</v>
      </c>
      <c r="B3079" s="63" t="s">
        <v>2310</v>
      </c>
    </row>
    <row r="3080" spans="1:2" x14ac:dyDescent="0.25">
      <c r="A3080" s="62">
        <v>26111501</v>
      </c>
      <c r="B3080" s="63" t="s">
        <v>10172</v>
      </c>
    </row>
    <row r="3081" spans="1:2" x14ac:dyDescent="0.25">
      <c r="A3081" s="62">
        <v>26111503</v>
      </c>
      <c r="B3081" s="63" t="s">
        <v>9315</v>
      </c>
    </row>
    <row r="3082" spans="1:2" x14ac:dyDescent="0.25">
      <c r="A3082" s="62">
        <v>26111504</v>
      </c>
      <c r="B3082" s="63" t="s">
        <v>4081</v>
      </c>
    </row>
    <row r="3083" spans="1:2" x14ac:dyDescent="0.25">
      <c r="A3083" s="62">
        <v>26111505</v>
      </c>
      <c r="B3083" s="63" t="s">
        <v>17791</v>
      </c>
    </row>
    <row r="3084" spans="1:2" x14ac:dyDescent="0.25">
      <c r="A3084" s="62">
        <v>26111506</v>
      </c>
      <c r="B3084" s="63" t="s">
        <v>1300</v>
      </c>
    </row>
    <row r="3085" spans="1:2" x14ac:dyDescent="0.25">
      <c r="A3085" s="62">
        <v>26111508</v>
      </c>
      <c r="B3085" s="63" t="s">
        <v>15153</v>
      </c>
    </row>
    <row r="3086" spans="1:2" x14ac:dyDescent="0.25">
      <c r="A3086" s="62">
        <v>26111509</v>
      </c>
      <c r="B3086" s="63" t="s">
        <v>3037</v>
      </c>
    </row>
    <row r="3087" spans="1:2" x14ac:dyDescent="0.25">
      <c r="A3087" s="62">
        <v>26111510</v>
      </c>
      <c r="B3087" s="63" t="s">
        <v>18518</v>
      </c>
    </row>
    <row r="3088" spans="1:2" x14ac:dyDescent="0.25">
      <c r="A3088" s="62">
        <v>26111512</v>
      </c>
      <c r="B3088" s="63" t="s">
        <v>1773</v>
      </c>
    </row>
    <row r="3089" spans="1:2" x14ac:dyDescent="0.25">
      <c r="A3089" s="62">
        <v>26111513</v>
      </c>
      <c r="B3089" s="63" t="s">
        <v>225</v>
      </c>
    </row>
    <row r="3090" spans="1:2" x14ac:dyDescent="0.25">
      <c r="A3090" s="62">
        <v>26111514</v>
      </c>
      <c r="B3090" s="63" t="s">
        <v>9494</v>
      </c>
    </row>
    <row r="3091" spans="1:2" x14ac:dyDescent="0.25">
      <c r="A3091" s="62">
        <v>26111515</v>
      </c>
      <c r="B3091" s="63" t="s">
        <v>16596</v>
      </c>
    </row>
    <row r="3092" spans="1:2" x14ac:dyDescent="0.25">
      <c r="A3092" s="62">
        <v>26111516</v>
      </c>
      <c r="B3092" s="63" t="s">
        <v>4341</v>
      </c>
    </row>
    <row r="3093" spans="1:2" x14ac:dyDescent="0.25">
      <c r="A3093" s="62">
        <v>26111517</v>
      </c>
      <c r="B3093" s="63" t="s">
        <v>10923</v>
      </c>
    </row>
    <row r="3094" spans="1:2" x14ac:dyDescent="0.25">
      <c r="A3094" s="62">
        <v>26111518</v>
      </c>
      <c r="B3094" s="63" t="s">
        <v>8835</v>
      </c>
    </row>
    <row r="3095" spans="1:2" x14ac:dyDescent="0.25">
      <c r="A3095" s="62">
        <v>26111519</v>
      </c>
      <c r="B3095" s="63" t="s">
        <v>6885</v>
      </c>
    </row>
    <row r="3096" spans="1:2" x14ac:dyDescent="0.25">
      <c r="A3096" s="62">
        <v>26111520</v>
      </c>
      <c r="B3096" s="63" t="s">
        <v>1473</v>
      </c>
    </row>
    <row r="3097" spans="1:2" x14ac:dyDescent="0.25">
      <c r="A3097" s="62">
        <v>26111521</v>
      </c>
      <c r="B3097" s="63" t="s">
        <v>3799</v>
      </c>
    </row>
    <row r="3098" spans="1:2" x14ac:dyDescent="0.25">
      <c r="A3098" s="62">
        <v>26111522</v>
      </c>
      <c r="B3098" s="63" t="s">
        <v>11005</v>
      </c>
    </row>
    <row r="3099" spans="1:2" x14ac:dyDescent="0.25">
      <c r="A3099" s="62">
        <v>26111523</v>
      </c>
      <c r="B3099" s="63" t="s">
        <v>3941</v>
      </c>
    </row>
    <row r="3100" spans="1:2" x14ac:dyDescent="0.25">
      <c r="A3100" s="62">
        <v>26111524</v>
      </c>
      <c r="B3100" s="63" t="s">
        <v>11226</v>
      </c>
    </row>
    <row r="3101" spans="1:2" x14ac:dyDescent="0.25">
      <c r="A3101" s="62">
        <v>26111525</v>
      </c>
      <c r="B3101" s="63" t="s">
        <v>15141</v>
      </c>
    </row>
    <row r="3102" spans="1:2" x14ac:dyDescent="0.25">
      <c r="A3102" s="62">
        <v>26111526</v>
      </c>
      <c r="B3102" s="63" t="s">
        <v>1225</v>
      </c>
    </row>
    <row r="3103" spans="1:2" x14ac:dyDescent="0.25">
      <c r="A3103" s="62">
        <v>26111527</v>
      </c>
      <c r="B3103" s="63" t="s">
        <v>18775</v>
      </c>
    </row>
    <row r="3104" spans="1:2" x14ac:dyDescent="0.25">
      <c r="A3104" s="62">
        <v>26111528</v>
      </c>
      <c r="B3104" s="63" t="s">
        <v>1439</v>
      </c>
    </row>
    <row r="3105" spans="1:2" x14ac:dyDescent="0.25">
      <c r="A3105" s="62">
        <v>26111529</v>
      </c>
      <c r="B3105" s="63" t="s">
        <v>15358</v>
      </c>
    </row>
    <row r="3106" spans="1:2" x14ac:dyDescent="0.25">
      <c r="A3106" s="62">
        <v>26111530</v>
      </c>
      <c r="B3106" s="63" t="s">
        <v>10751</v>
      </c>
    </row>
    <row r="3107" spans="1:2" x14ac:dyDescent="0.25">
      <c r="A3107" s="62">
        <v>26111531</v>
      </c>
      <c r="B3107" s="63" t="s">
        <v>1698</v>
      </c>
    </row>
    <row r="3108" spans="1:2" x14ac:dyDescent="0.25">
      <c r="A3108" s="62">
        <v>26111532</v>
      </c>
      <c r="B3108" s="63" t="s">
        <v>18136</v>
      </c>
    </row>
    <row r="3109" spans="1:2" x14ac:dyDescent="0.25">
      <c r="A3109" s="62">
        <v>26111533</v>
      </c>
      <c r="B3109" s="63" t="s">
        <v>3783</v>
      </c>
    </row>
    <row r="3110" spans="1:2" x14ac:dyDescent="0.25">
      <c r="A3110" s="62">
        <v>26111534</v>
      </c>
      <c r="B3110" s="63" t="s">
        <v>8907</v>
      </c>
    </row>
    <row r="3111" spans="1:2" x14ac:dyDescent="0.25">
      <c r="A3111" s="62">
        <v>26111535</v>
      </c>
      <c r="B3111" s="63" t="s">
        <v>15970</v>
      </c>
    </row>
    <row r="3112" spans="1:2" x14ac:dyDescent="0.25">
      <c r="A3112" s="62">
        <v>26111601</v>
      </c>
      <c r="B3112" s="63" t="s">
        <v>15108</v>
      </c>
    </row>
    <row r="3113" spans="1:2" x14ac:dyDescent="0.25">
      <c r="A3113" s="62">
        <v>26111602</v>
      </c>
      <c r="B3113" s="63" t="s">
        <v>14681</v>
      </c>
    </row>
    <row r="3114" spans="1:2" x14ac:dyDescent="0.25">
      <c r="A3114" s="62">
        <v>26111603</v>
      </c>
      <c r="B3114" s="63" t="s">
        <v>5434</v>
      </c>
    </row>
    <row r="3115" spans="1:2" x14ac:dyDescent="0.25">
      <c r="A3115" s="62">
        <v>26111604</v>
      </c>
      <c r="B3115" s="63" t="s">
        <v>9378</v>
      </c>
    </row>
    <row r="3116" spans="1:2" x14ac:dyDescent="0.25">
      <c r="A3116" s="62">
        <v>26111605</v>
      </c>
      <c r="B3116" s="63" t="s">
        <v>5358</v>
      </c>
    </row>
    <row r="3117" spans="1:2" x14ac:dyDescent="0.25">
      <c r="A3117" s="62">
        <v>26111606</v>
      </c>
      <c r="B3117" s="63" t="s">
        <v>16608</v>
      </c>
    </row>
    <row r="3118" spans="1:2" x14ac:dyDescent="0.25">
      <c r="A3118" s="62">
        <v>26111607</v>
      </c>
      <c r="B3118" s="63" t="s">
        <v>10667</v>
      </c>
    </row>
    <row r="3119" spans="1:2" x14ac:dyDescent="0.25">
      <c r="A3119" s="62">
        <v>26111608</v>
      </c>
      <c r="B3119" s="63" t="s">
        <v>14158</v>
      </c>
    </row>
    <row r="3120" spans="1:2" x14ac:dyDescent="0.25">
      <c r="A3120" s="62">
        <v>26111701</v>
      </c>
      <c r="B3120" s="63" t="s">
        <v>5514</v>
      </c>
    </row>
    <row r="3121" spans="1:2" x14ac:dyDescent="0.25">
      <c r="A3121" s="62">
        <v>26111702</v>
      </c>
      <c r="B3121" s="63" t="s">
        <v>10342</v>
      </c>
    </row>
    <row r="3122" spans="1:2" x14ac:dyDescent="0.25">
      <c r="A3122" s="62">
        <v>26111703</v>
      </c>
      <c r="B3122" s="63" t="s">
        <v>5366</v>
      </c>
    </row>
    <row r="3123" spans="1:2" x14ac:dyDescent="0.25">
      <c r="A3123" s="62">
        <v>26111704</v>
      </c>
      <c r="B3123" s="63" t="s">
        <v>1356</v>
      </c>
    </row>
    <row r="3124" spans="1:2" x14ac:dyDescent="0.25">
      <c r="A3124" s="62">
        <v>26111705</v>
      </c>
      <c r="B3124" s="63" t="s">
        <v>12451</v>
      </c>
    </row>
    <row r="3125" spans="1:2" x14ac:dyDescent="0.25">
      <c r="A3125" s="62">
        <v>26111706</v>
      </c>
      <c r="B3125" s="63" t="s">
        <v>1974</v>
      </c>
    </row>
    <row r="3126" spans="1:2" x14ac:dyDescent="0.25">
      <c r="A3126" s="62">
        <v>26111707</v>
      </c>
      <c r="B3126" s="63" t="s">
        <v>15721</v>
      </c>
    </row>
    <row r="3127" spans="1:2" x14ac:dyDescent="0.25">
      <c r="A3127" s="62">
        <v>26111708</v>
      </c>
      <c r="B3127" s="63" t="s">
        <v>3099</v>
      </c>
    </row>
    <row r="3128" spans="1:2" x14ac:dyDescent="0.25">
      <c r="A3128" s="62">
        <v>26111709</v>
      </c>
      <c r="B3128" s="63" t="s">
        <v>15743</v>
      </c>
    </row>
    <row r="3129" spans="1:2" x14ac:dyDescent="0.25">
      <c r="A3129" s="62">
        <v>26111710</v>
      </c>
      <c r="B3129" s="63" t="s">
        <v>11783</v>
      </c>
    </row>
    <row r="3130" spans="1:2" x14ac:dyDescent="0.25">
      <c r="A3130" s="62">
        <v>26111711</v>
      </c>
      <c r="B3130" s="63" t="s">
        <v>8716</v>
      </c>
    </row>
    <row r="3131" spans="1:2" x14ac:dyDescent="0.25">
      <c r="A3131" s="62">
        <v>26111712</v>
      </c>
      <c r="B3131" s="63" t="s">
        <v>17156</v>
      </c>
    </row>
    <row r="3132" spans="1:2" x14ac:dyDescent="0.25">
      <c r="A3132" s="62">
        <v>26111713</v>
      </c>
      <c r="B3132" s="63" t="s">
        <v>16091</v>
      </c>
    </row>
    <row r="3133" spans="1:2" x14ac:dyDescent="0.25">
      <c r="A3133" s="62">
        <v>26111714</v>
      </c>
      <c r="B3133" s="63" t="s">
        <v>3320</v>
      </c>
    </row>
    <row r="3134" spans="1:2" x14ac:dyDescent="0.25">
      <c r="A3134" s="62">
        <v>26111715</v>
      </c>
      <c r="B3134" s="63" t="s">
        <v>5743</v>
      </c>
    </row>
    <row r="3135" spans="1:2" x14ac:dyDescent="0.25">
      <c r="A3135" s="62">
        <v>26111716</v>
      </c>
      <c r="B3135" s="63" t="s">
        <v>9061</v>
      </c>
    </row>
    <row r="3136" spans="1:2" x14ac:dyDescent="0.25">
      <c r="A3136" s="62">
        <v>26111717</v>
      </c>
      <c r="B3136" s="63" t="s">
        <v>804</v>
      </c>
    </row>
    <row r="3137" spans="1:2" x14ac:dyDescent="0.25">
      <c r="A3137" s="62">
        <v>26111718</v>
      </c>
      <c r="B3137" s="63" t="s">
        <v>8925</v>
      </c>
    </row>
    <row r="3138" spans="1:2" x14ac:dyDescent="0.25">
      <c r="A3138" s="62">
        <v>26111719</v>
      </c>
      <c r="B3138" s="63" t="s">
        <v>8366</v>
      </c>
    </row>
    <row r="3139" spans="1:2" x14ac:dyDescent="0.25">
      <c r="A3139" s="62">
        <v>26111720</v>
      </c>
      <c r="B3139" s="63" t="s">
        <v>9106</v>
      </c>
    </row>
    <row r="3140" spans="1:2" x14ac:dyDescent="0.25">
      <c r="A3140" s="62">
        <v>26111721</v>
      </c>
      <c r="B3140" s="63" t="s">
        <v>18530</v>
      </c>
    </row>
    <row r="3141" spans="1:2" x14ac:dyDescent="0.25">
      <c r="A3141" s="62">
        <v>26111722</v>
      </c>
      <c r="B3141" s="63" t="s">
        <v>56</v>
      </c>
    </row>
    <row r="3142" spans="1:2" x14ac:dyDescent="0.25">
      <c r="A3142" s="62">
        <v>26111723</v>
      </c>
      <c r="B3142" s="63" t="s">
        <v>18604</v>
      </c>
    </row>
    <row r="3143" spans="1:2" x14ac:dyDescent="0.25">
      <c r="A3143" s="62">
        <v>26111724</v>
      </c>
      <c r="B3143" s="63" t="s">
        <v>3378</v>
      </c>
    </row>
    <row r="3144" spans="1:2" x14ac:dyDescent="0.25">
      <c r="A3144" s="62">
        <v>26111725</v>
      </c>
      <c r="B3144" s="63" t="s">
        <v>14336</v>
      </c>
    </row>
    <row r="3145" spans="1:2" x14ac:dyDescent="0.25">
      <c r="A3145" s="62">
        <v>26111801</v>
      </c>
      <c r="B3145" s="63" t="s">
        <v>16000</v>
      </c>
    </row>
    <row r="3146" spans="1:2" x14ac:dyDescent="0.25">
      <c r="A3146" s="62">
        <v>26111802</v>
      </c>
      <c r="B3146" s="63" t="s">
        <v>1537</v>
      </c>
    </row>
    <row r="3147" spans="1:2" x14ac:dyDescent="0.25">
      <c r="A3147" s="62">
        <v>26111803</v>
      </c>
      <c r="B3147" s="63" t="s">
        <v>6847</v>
      </c>
    </row>
    <row r="3148" spans="1:2" x14ac:dyDescent="0.25">
      <c r="A3148" s="62">
        <v>26111804</v>
      </c>
      <c r="B3148" s="63" t="s">
        <v>15191</v>
      </c>
    </row>
    <row r="3149" spans="1:2" x14ac:dyDescent="0.25">
      <c r="A3149" s="62">
        <v>26111805</v>
      </c>
      <c r="B3149" s="63" t="s">
        <v>1722</v>
      </c>
    </row>
    <row r="3150" spans="1:2" x14ac:dyDescent="0.25">
      <c r="A3150" s="62">
        <v>26111806</v>
      </c>
      <c r="B3150" s="63" t="s">
        <v>15021</v>
      </c>
    </row>
    <row r="3151" spans="1:2" x14ac:dyDescent="0.25">
      <c r="A3151" s="62">
        <v>26111807</v>
      </c>
      <c r="B3151" s="63" t="s">
        <v>3561</v>
      </c>
    </row>
    <row r="3152" spans="1:2" x14ac:dyDescent="0.25">
      <c r="A3152" s="62">
        <v>26111808</v>
      </c>
      <c r="B3152" s="63" t="s">
        <v>11159</v>
      </c>
    </row>
    <row r="3153" spans="1:2" x14ac:dyDescent="0.25">
      <c r="A3153" s="62">
        <v>26111809</v>
      </c>
      <c r="B3153" s="63" t="s">
        <v>5771</v>
      </c>
    </row>
    <row r="3154" spans="1:2" x14ac:dyDescent="0.25">
      <c r="A3154" s="62">
        <v>26111810</v>
      </c>
      <c r="B3154" s="63" t="s">
        <v>3962</v>
      </c>
    </row>
    <row r="3155" spans="1:2" x14ac:dyDescent="0.25">
      <c r="A3155" s="62">
        <v>26111901</v>
      </c>
      <c r="B3155" s="63" t="s">
        <v>12897</v>
      </c>
    </row>
    <row r="3156" spans="1:2" x14ac:dyDescent="0.25">
      <c r="A3156" s="62">
        <v>26111902</v>
      </c>
      <c r="B3156" s="63" t="s">
        <v>16032</v>
      </c>
    </row>
    <row r="3157" spans="1:2" x14ac:dyDescent="0.25">
      <c r="A3157" s="62">
        <v>26111903</v>
      </c>
      <c r="B3157" s="63" t="s">
        <v>6218</v>
      </c>
    </row>
    <row r="3158" spans="1:2" x14ac:dyDescent="0.25">
      <c r="A3158" s="62">
        <v>26111904</v>
      </c>
      <c r="B3158" s="63" t="s">
        <v>16897</v>
      </c>
    </row>
    <row r="3159" spans="1:2" x14ac:dyDescent="0.25">
      <c r="A3159" s="62">
        <v>26111905</v>
      </c>
      <c r="B3159" s="63" t="s">
        <v>3336</v>
      </c>
    </row>
    <row r="3160" spans="1:2" x14ac:dyDescent="0.25">
      <c r="A3160" s="62">
        <v>26111907</v>
      </c>
      <c r="B3160" s="63" t="s">
        <v>13402</v>
      </c>
    </row>
    <row r="3161" spans="1:2" x14ac:dyDescent="0.25">
      <c r="A3161" s="62">
        <v>26111908</v>
      </c>
      <c r="B3161" s="63" t="s">
        <v>3022</v>
      </c>
    </row>
    <row r="3162" spans="1:2" x14ac:dyDescent="0.25">
      <c r="A3162" s="62">
        <v>26111909</v>
      </c>
      <c r="B3162" s="63" t="s">
        <v>3756</v>
      </c>
    </row>
    <row r="3163" spans="1:2" x14ac:dyDescent="0.25">
      <c r="A3163" s="62">
        <v>26111910</v>
      </c>
      <c r="B3163" s="63" t="s">
        <v>2291</v>
      </c>
    </row>
    <row r="3164" spans="1:2" x14ac:dyDescent="0.25">
      <c r="A3164" s="62">
        <v>26112001</v>
      </c>
      <c r="B3164" s="63" t="s">
        <v>14269</v>
      </c>
    </row>
    <row r="3165" spans="1:2" x14ac:dyDescent="0.25">
      <c r="A3165" s="62">
        <v>26112002</v>
      </c>
      <c r="B3165" s="63" t="s">
        <v>16286</v>
      </c>
    </row>
    <row r="3166" spans="1:2" x14ac:dyDescent="0.25">
      <c r="A3166" s="62">
        <v>26112003</v>
      </c>
      <c r="B3166" s="63" t="s">
        <v>13148</v>
      </c>
    </row>
    <row r="3167" spans="1:2" x14ac:dyDescent="0.25">
      <c r="A3167" s="62">
        <v>26112004</v>
      </c>
      <c r="B3167" s="63" t="s">
        <v>10115</v>
      </c>
    </row>
    <row r="3168" spans="1:2" x14ac:dyDescent="0.25">
      <c r="A3168" s="62">
        <v>26112101</v>
      </c>
      <c r="B3168" s="63" t="s">
        <v>6406</v>
      </c>
    </row>
    <row r="3169" spans="1:2" x14ac:dyDescent="0.25">
      <c r="A3169" s="62">
        <v>26112102</v>
      </c>
      <c r="B3169" s="63" t="s">
        <v>1267</v>
      </c>
    </row>
    <row r="3170" spans="1:2" x14ac:dyDescent="0.25">
      <c r="A3170" s="62">
        <v>26112103</v>
      </c>
      <c r="B3170" s="63" t="s">
        <v>3038</v>
      </c>
    </row>
    <row r="3171" spans="1:2" x14ac:dyDescent="0.25">
      <c r="A3171" s="62">
        <v>26112104</v>
      </c>
      <c r="B3171" s="63" t="s">
        <v>1716</v>
      </c>
    </row>
    <row r="3172" spans="1:2" x14ac:dyDescent="0.25">
      <c r="A3172" s="62">
        <v>26112105</v>
      </c>
      <c r="B3172" s="63" t="s">
        <v>13801</v>
      </c>
    </row>
    <row r="3173" spans="1:2" x14ac:dyDescent="0.25">
      <c r="A3173" s="62">
        <v>26121501</v>
      </c>
      <c r="B3173" s="63" t="s">
        <v>11726</v>
      </c>
    </row>
    <row r="3174" spans="1:2" x14ac:dyDescent="0.25">
      <c r="A3174" s="62">
        <v>26121505</v>
      </c>
      <c r="B3174" s="63" t="s">
        <v>2039</v>
      </c>
    </row>
    <row r="3175" spans="1:2" x14ac:dyDescent="0.25">
      <c r="A3175" s="62">
        <v>26121507</v>
      </c>
      <c r="B3175" s="63" t="s">
        <v>9716</v>
      </c>
    </row>
    <row r="3176" spans="1:2" x14ac:dyDescent="0.25">
      <c r="A3176" s="62">
        <v>26121508</v>
      </c>
      <c r="B3176" s="63" t="s">
        <v>6697</v>
      </c>
    </row>
    <row r="3177" spans="1:2" x14ac:dyDescent="0.25">
      <c r="A3177" s="62">
        <v>26121509</v>
      </c>
      <c r="B3177" s="63" t="s">
        <v>17923</v>
      </c>
    </row>
    <row r="3178" spans="1:2" x14ac:dyDescent="0.25">
      <c r="A3178" s="62">
        <v>26121510</v>
      </c>
      <c r="B3178" s="63" t="s">
        <v>753</v>
      </c>
    </row>
    <row r="3179" spans="1:2" x14ac:dyDescent="0.25">
      <c r="A3179" s="62">
        <v>26121514</v>
      </c>
      <c r="B3179" s="63" t="s">
        <v>16400</v>
      </c>
    </row>
    <row r="3180" spans="1:2" x14ac:dyDescent="0.25">
      <c r="A3180" s="62">
        <v>26121515</v>
      </c>
      <c r="B3180" s="63" t="s">
        <v>2600</v>
      </c>
    </row>
    <row r="3181" spans="1:2" x14ac:dyDescent="0.25">
      <c r="A3181" s="62">
        <v>26121517</v>
      </c>
      <c r="B3181" s="63" t="s">
        <v>7309</v>
      </c>
    </row>
    <row r="3182" spans="1:2" x14ac:dyDescent="0.25">
      <c r="A3182" s="62">
        <v>26121519</v>
      </c>
      <c r="B3182" s="63" t="s">
        <v>17055</v>
      </c>
    </row>
    <row r="3183" spans="1:2" x14ac:dyDescent="0.25">
      <c r="A3183" s="62">
        <v>26121520</v>
      </c>
      <c r="B3183" s="63" t="s">
        <v>1386</v>
      </c>
    </row>
    <row r="3184" spans="1:2" x14ac:dyDescent="0.25">
      <c r="A3184" s="62">
        <v>26121521</v>
      </c>
      <c r="B3184" s="63" t="s">
        <v>2454</v>
      </c>
    </row>
    <row r="3185" spans="1:2" x14ac:dyDescent="0.25">
      <c r="A3185" s="62">
        <v>26121522</v>
      </c>
      <c r="B3185" s="63" t="s">
        <v>3937</v>
      </c>
    </row>
    <row r="3186" spans="1:2" x14ac:dyDescent="0.25">
      <c r="A3186" s="62">
        <v>26121523</v>
      </c>
      <c r="B3186" s="63" t="s">
        <v>18194</v>
      </c>
    </row>
    <row r="3187" spans="1:2" x14ac:dyDescent="0.25">
      <c r="A3187" s="62">
        <v>26121524</v>
      </c>
      <c r="B3187" s="63" t="s">
        <v>9341</v>
      </c>
    </row>
    <row r="3188" spans="1:2" x14ac:dyDescent="0.25">
      <c r="A3188" s="62">
        <v>26121532</v>
      </c>
      <c r="B3188" s="63" t="s">
        <v>843</v>
      </c>
    </row>
    <row r="3189" spans="1:2" x14ac:dyDescent="0.25">
      <c r="A3189" s="62">
        <v>26121533</v>
      </c>
      <c r="B3189" s="63" t="s">
        <v>6806</v>
      </c>
    </row>
    <row r="3190" spans="1:2" x14ac:dyDescent="0.25">
      <c r="A3190" s="62">
        <v>26121534</v>
      </c>
      <c r="B3190" s="63" t="s">
        <v>10459</v>
      </c>
    </row>
    <row r="3191" spans="1:2" x14ac:dyDescent="0.25">
      <c r="A3191" s="62">
        <v>26121536</v>
      </c>
      <c r="B3191" s="63" t="s">
        <v>4653</v>
      </c>
    </row>
    <row r="3192" spans="1:2" x14ac:dyDescent="0.25">
      <c r="A3192" s="62">
        <v>26121538</v>
      </c>
      <c r="B3192" s="63" t="s">
        <v>8885</v>
      </c>
    </row>
    <row r="3193" spans="1:2" x14ac:dyDescent="0.25">
      <c r="A3193" s="62">
        <v>26121539</v>
      </c>
      <c r="B3193" s="63" t="s">
        <v>11774</v>
      </c>
    </row>
    <row r="3194" spans="1:2" x14ac:dyDescent="0.25">
      <c r="A3194" s="62">
        <v>26121540</v>
      </c>
      <c r="B3194" s="63" t="s">
        <v>15339</v>
      </c>
    </row>
    <row r="3195" spans="1:2" x14ac:dyDescent="0.25">
      <c r="A3195" s="62">
        <v>26121541</v>
      </c>
      <c r="B3195" s="63" t="s">
        <v>18820</v>
      </c>
    </row>
    <row r="3196" spans="1:2" x14ac:dyDescent="0.25">
      <c r="A3196" s="62">
        <v>26121601</v>
      </c>
      <c r="B3196" s="63" t="s">
        <v>964</v>
      </c>
    </row>
    <row r="3197" spans="1:2" x14ac:dyDescent="0.25">
      <c r="A3197" s="62">
        <v>26121602</v>
      </c>
      <c r="B3197" s="63" t="s">
        <v>12079</v>
      </c>
    </row>
    <row r="3198" spans="1:2" x14ac:dyDescent="0.25">
      <c r="A3198" s="62">
        <v>26121603</v>
      </c>
      <c r="B3198" s="63" t="s">
        <v>9136</v>
      </c>
    </row>
    <row r="3199" spans="1:2" x14ac:dyDescent="0.25">
      <c r="A3199" s="62">
        <v>26121604</v>
      </c>
      <c r="B3199" s="63" t="s">
        <v>7678</v>
      </c>
    </row>
    <row r="3200" spans="1:2" x14ac:dyDescent="0.25">
      <c r="A3200" s="62">
        <v>26121605</v>
      </c>
      <c r="B3200" s="63" t="s">
        <v>1657</v>
      </c>
    </row>
    <row r="3201" spans="1:2" x14ac:dyDescent="0.25">
      <c r="A3201" s="62">
        <v>26121606</v>
      </c>
      <c r="B3201" s="63" t="s">
        <v>6771</v>
      </c>
    </row>
    <row r="3202" spans="1:2" x14ac:dyDescent="0.25">
      <c r="A3202" s="62">
        <v>26121607</v>
      </c>
      <c r="B3202" s="63" t="s">
        <v>15176</v>
      </c>
    </row>
    <row r="3203" spans="1:2" x14ac:dyDescent="0.25">
      <c r="A3203" s="62">
        <v>26121608</v>
      </c>
      <c r="B3203" s="63" t="s">
        <v>15576</v>
      </c>
    </row>
    <row r="3204" spans="1:2" x14ac:dyDescent="0.25">
      <c r="A3204" s="62">
        <v>26121609</v>
      </c>
      <c r="B3204" s="63" t="s">
        <v>4521</v>
      </c>
    </row>
    <row r="3205" spans="1:2" x14ac:dyDescent="0.25">
      <c r="A3205" s="62">
        <v>26121610</v>
      </c>
      <c r="B3205" s="63" t="s">
        <v>8250</v>
      </c>
    </row>
    <row r="3206" spans="1:2" x14ac:dyDescent="0.25">
      <c r="A3206" s="62">
        <v>26121611</v>
      </c>
      <c r="B3206" s="63" t="s">
        <v>10368</v>
      </c>
    </row>
    <row r="3207" spans="1:2" x14ac:dyDescent="0.25">
      <c r="A3207" s="62">
        <v>26121612</v>
      </c>
      <c r="B3207" s="63" t="s">
        <v>14316</v>
      </c>
    </row>
    <row r="3208" spans="1:2" x14ac:dyDescent="0.25">
      <c r="A3208" s="62">
        <v>26121613</v>
      </c>
      <c r="B3208" s="63" t="s">
        <v>8521</v>
      </c>
    </row>
    <row r="3209" spans="1:2" x14ac:dyDescent="0.25">
      <c r="A3209" s="62">
        <v>26121614</v>
      </c>
      <c r="B3209" s="63" t="s">
        <v>12643</v>
      </c>
    </row>
    <row r="3210" spans="1:2" x14ac:dyDescent="0.25">
      <c r="A3210" s="62">
        <v>26121615</v>
      </c>
      <c r="B3210" s="63" t="s">
        <v>11134</v>
      </c>
    </row>
    <row r="3211" spans="1:2" x14ac:dyDescent="0.25">
      <c r="A3211" s="62">
        <v>26121616</v>
      </c>
      <c r="B3211" s="63" t="s">
        <v>6063</v>
      </c>
    </row>
    <row r="3212" spans="1:2" x14ac:dyDescent="0.25">
      <c r="A3212" s="62">
        <v>26121617</v>
      </c>
      <c r="B3212" s="63" t="s">
        <v>7963</v>
      </c>
    </row>
    <row r="3213" spans="1:2" x14ac:dyDescent="0.25">
      <c r="A3213" s="62">
        <v>26121618</v>
      </c>
      <c r="B3213" s="63" t="s">
        <v>11720</v>
      </c>
    </row>
    <row r="3214" spans="1:2" x14ac:dyDescent="0.25">
      <c r="A3214" s="62">
        <v>26121619</v>
      </c>
      <c r="B3214" s="63" t="s">
        <v>5818</v>
      </c>
    </row>
    <row r="3215" spans="1:2" x14ac:dyDescent="0.25">
      <c r="A3215" s="62">
        <v>26121620</v>
      </c>
      <c r="B3215" s="63" t="s">
        <v>10545</v>
      </c>
    </row>
    <row r="3216" spans="1:2" x14ac:dyDescent="0.25">
      <c r="A3216" s="62">
        <v>26121621</v>
      </c>
      <c r="B3216" s="63" t="s">
        <v>14235</v>
      </c>
    </row>
    <row r="3217" spans="1:2" x14ac:dyDescent="0.25">
      <c r="A3217" s="62">
        <v>26121622</v>
      </c>
      <c r="B3217" s="63" t="s">
        <v>14551</v>
      </c>
    </row>
    <row r="3218" spans="1:2" x14ac:dyDescent="0.25">
      <c r="A3218" s="62">
        <v>26121623</v>
      </c>
      <c r="B3218" s="63" t="s">
        <v>7822</v>
      </c>
    </row>
    <row r="3219" spans="1:2" x14ac:dyDescent="0.25">
      <c r="A3219" s="62">
        <v>26121624</v>
      </c>
      <c r="B3219" s="63" t="s">
        <v>6975</v>
      </c>
    </row>
    <row r="3220" spans="1:2" x14ac:dyDescent="0.25">
      <c r="A3220" s="62">
        <v>26121628</v>
      </c>
      <c r="B3220" s="63" t="s">
        <v>14379</v>
      </c>
    </row>
    <row r="3221" spans="1:2" x14ac:dyDescent="0.25">
      <c r="A3221" s="62">
        <v>26121629</v>
      </c>
      <c r="B3221" s="63" t="s">
        <v>9333</v>
      </c>
    </row>
    <row r="3222" spans="1:2" x14ac:dyDescent="0.25">
      <c r="A3222" s="62">
        <v>26121630</v>
      </c>
      <c r="B3222" s="63" t="s">
        <v>1509</v>
      </c>
    </row>
    <row r="3223" spans="1:2" x14ac:dyDescent="0.25">
      <c r="A3223" s="62">
        <v>26121631</v>
      </c>
      <c r="B3223" s="63" t="s">
        <v>15739</v>
      </c>
    </row>
    <row r="3224" spans="1:2" x14ac:dyDescent="0.25">
      <c r="A3224" s="62">
        <v>26121632</v>
      </c>
      <c r="B3224" s="63" t="s">
        <v>15891</v>
      </c>
    </row>
    <row r="3225" spans="1:2" x14ac:dyDescent="0.25">
      <c r="A3225" s="62">
        <v>26121633</v>
      </c>
      <c r="B3225" s="63" t="s">
        <v>11886</v>
      </c>
    </row>
    <row r="3226" spans="1:2" x14ac:dyDescent="0.25">
      <c r="A3226" s="62">
        <v>26121634</v>
      </c>
      <c r="B3226" s="63" t="s">
        <v>9608</v>
      </c>
    </row>
    <row r="3227" spans="1:2" x14ac:dyDescent="0.25">
      <c r="A3227" s="62">
        <v>26121635</v>
      </c>
      <c r="B3227" s="63" t="s">
        <v>1493</v>
      </c>
    </row>
    <row r="3228" spans="1:2" x14ac:dyDescent="0.25">
      <c r="A3228" s="62">
        <v>26121636</v>
      </c>
      <c r="B3228" s="63" t="s">
        <v>14871</v>
      </c>
    </row>
    <row r="3229" spans="1:2" x14ac:dyDescent="0.25">
      <c r="A3229" s="62">
        <v>26121637</v>
      </c>
      <c r="B3229" s="63" t="s">
        <v>12450</v>
      </c>
    </row>
    <row r="3230" spans="1:2" x14ac:dyDescent="0.25">
      <c r="A3230" s="62">
        <v>26121701</v>
      </c>
      <c r="B3230" s="63" t="s">
        <v>11462</v>
      </c>
    </row>
    <row r="3231" spans="1:2" x14ac:dyDescent="0.25">
      <c r="A3231" s="62">
        <v>26121702</v>
      </c>
      <c r="B3231" s="63" t="s">
        <v>18643</v>
      </c>
    </row>
    <row r="3232" spans="1:2" x14ac:dyDescent="0.25">
      <c r="A3232" s="62">
        <v>26121703</v>
      </c>
      <c r="B3232" s="63" t="s">
        <v>16333</v>
      </c>
    </row>
    <row r="3233" spans="1:2" x14ac:dyDescent="0.25">
      <c r="A3233" s="62">
        <v>26121704</v>
      </c>
      <c r="B3233" s="63" t="s">
        <v>10050</v>
      </c>
    </row>
    <row r="3234" spans="1:2" x14ac:dyDescent="0.25">
      <c r="A3234" s="62">
        <v>26121705</v>
      </c>
      <c r="B3234" s="63" t="s">
        <v>11367</v>
      </c>
    </row>
    <row r="3235" spans="1:2" x14ac:dyDescent="0.25">
      <c r="A3235" s="62">
        <v>26131501</v>
      </c>
      <c r="B3235" s="63" t="s">
        <v>18272</v>
      </c>
    </row>
    <row r="3236" spans="1:2" x14ac:dyDescent="0.25">
      <c r="A3236" s="62">
        <v>26131502</v>
      </c>
      <c r="B3236" s="63" t="s">
        <v>18256</v>
      </c>
    </row>
    <row r="3237" spans="1:2" x14ac:dyDescent="0.25">
      <c r="A3237" s="62">
        <v>26131503</v>
      </c>
      <c r="B3237" s="63" t="s">
        <v>4179</v>
      </c>
    </row>
    <row r="3238" spans="1:2" x14ac:dyDescent="0.25">
      <c r="A3238" s="62">
        <v>26131504</v>
      </c>
      <c r="B3238" s="63" t="s">
        <v>7982</v>
      </c>
    </row>
    <row r="3239" spans="1:2" x14ac:dyDescent="0.25">
      <c r="A3239" s="62">
        <v>26131505</v>
      </c>
      <c r="B3239" s="63" t="s">
        <v>2916</v>
      </c>
    </row>
    <row r="3240" spans="1:2" x14ac:dyDescent="0.25">
      <c r="A3240" s="62">
        <v>26131506</v>
      </c>
      <c r="B3240" s="63" t="s">
        <v>17492</v>
      </c>
    </row>
    <row r="3241" spans="1:2" x14ac:dyDescent="0.25">
      <c r="A3241" s="62">
        <v>26131507</v>
      </c>
      <c r="B3241" s="63" t="s">
        <v>9403</v>
      </c>
    </row>
    <row r="3242" spans="1:2" x14ac:dyDescent="0.25">
      <c r="A3242" s="62">
        <v>26131508</v>
      </c>
      <c r="B3242" s="63" t="s">
        <v>3357</v>
      </c>
    </row>
    <row r="3243" spans="1:2" x14ac:dyDescent="0.25">
      <c r="A3243" s="62">
        <v>26131509</v>
      </c>
      <c r="B3243" s="63" t="s">
        <v>11842</v>
      </c>
    </row>
    <row r="3244" spans="1:2" x14ac:dyDescent="0.25">
      <c r="A3244" s="62">
        <v>26131510</v>
      </c>
      <c r="B3244" s="63" t="s">
        <v>10174</v>
      </c>
    </row>
    <row r="3245" spans="1:2" x14ac:dyDescent="0.25">
      <c r="A3245" s="62">
        <v>26131601</v>
      </c>
      <c r="B3245" s="63" t="s">
        <v>1164</v>
      </c>
    </row>
    <row r="3246" spans="1:2" x14ac:dyDescent="0.25">
      <c r="A3246" s="62">
        <v>26131602</v>
      </c>
      <c r="B3246" s="63" t="s">
        <v>14507</v>
      </c>
    </row>
    <row r="3247" spans="1:2" x14ac:dyDescent="0.25">
      <c r="A3247" s="62">
        <v>26131603</v>
      </c>
      <c r="B3247" s="63" t="s">
        <v>5257</v>
      </c>
    </row>
    <row r="3248" spans="1:2" x14ac:dyDescent="0.25">
      <c r="A3248" s="62">
        <v>26131604</v>
      </c>
      <c r="B3248" s="63" t="s">
        <v>15798</v>
      </c>
    </row>
    <row r="3249" spans="1:2" x14ac:dyDescent="0.25">
      <c r="A3249" s="62">
        <v>26131605</v>
      </c>
      <c r="B3249" s="63" t="s">
        <v>17587</v>
      </c>
    </row>
    <row r="3250" spans="1:2" x14ac:dyDescent="0.25">
      <c r="A3250" s="62">
        <v>26131606</v>
      </c>
      <c r="B3250" s="63" t="s">
        <v>4074</v>
      </c>
    </row>
    <row r="3251" spans="1:2" x14ac:dyDescent="0.25">
      <c r="A3251" s="62">
        <v>26131607</v>
      </c>
      <c r="B3251" s="63" t="s">
        <v>16134</v>
      </c>
    </row>
    <row r="3252" spans="1:2" x14ac:dyDescent="0.25">
      <c r="A3252" s="62">
        <v>26131608</v>
      </c>
      <c r="B3252" s="63" t="s">
        <v>9090</v>
      </c>
    </row>
    <row r="3253" spans="1:2" x14ac:dyDescent="0.25">
      <c r="A3253" s="62">
        <v>26131609</v>
      </c>
      <c r="B3253" s="63" t="s">
        <v>8397</v>
      </c>
    </row>
    <row r="3254" spans="1:2" x14ac:dyDescent="0.25">
      <c r="A3254" s="62">
        <v>26131610</v>
      </c>
      <c r="B3254" s="63" t="s">
        <v>8094</v>
      </c>
    </row>
    <row r="3255" spans="1:2" x14ac:dyDescent="0.25">
      <c r="A3255" s="62">
        <v>26131611</v>
      </c>
      <c r="B3255" s="63" t="s">
        <v>4988</v>
      </c>
    </row>
    <row r="3256" spans="1:2" x14ac:dyDescent="0.25">
      <c r="A3256" s="62">
        <v>26131612</v>
      </c>
      <c r="B3256" s="63" t="s">
        <v>7067</v>
      </c>
    </row>
    <row r="3257" spans="1:2" x14ac:dyDescent="0.25">
      <c r="A3257" s="62">
        <v>26131613</v>
      </c>
      <c r="B3257" s="63" t="s">
        <v>10981</v>
      </c>
    </row>
    <row r="3258" spans="1:2" x14ac:dyDescent="0.25">
      <c r="A3258" s="62">
        <v>26131614</v>
      </c>
      <c r="B3258" s="63" t="s">
        <v>10567</v>
      </c>
    </row>
    <row r="3259" spans="1:2" x14ac:dyDescent="0.25">
      <c r="A3259" s="62">
        <v>26131615</v>
      </c>
      <c r="B3259" s="63" t="s">
        <v>18132</v>
      </c>
    </row>
    <row r="3260" spans="1:2" x14ac:dyDescent="0.25">
      <c r="A3260" s="62">
        <v>26131616</v>
      </c>
      <c r="B3260" s="63" t="s">
        <v>5051</v>
      </c>
    </row>
    <row r="3261" spans="1:2" x14ac:dyDescent="0.25">
      <c r="A3261" s="62">
        <v>26131701</v>
      </c>
      <c r="B3261" s="63" t="s">
        <v>15503</v>
      </c>
    </row>
    <row r="3262" spans="1:2" x14ac:dyDescent="0.25">
      <c r="A3262" s="62">
        <v>26131702</v>
      </c>
      <c r="B3262" s="63" t="s">
        <v>14054</v>
      </c>
    </row>
    <row r="3263" spans="1:2" x14ac:dyDescent="0.25">
      <c r="A3263" s="62">
        <v>26131801</v>
      </c>
      <c r="B3263" s="63" t="s">
        <v>4629</v>
      </c>
    </row>
    <row r="3264" spans="1:2" x14ac:dyDescent="0.25">
      <c r="A3264" s="62">
        <v>26131802</v>
      </c>
      <c r="B3264" s="63" t="s">
        <v>7791</v>
      </c>
    </row>
    <row r="3265" spans="1:2" x14ac:dyDescent="0.25">
      <c r="A3265" s="62">
        <v>26131803</v>
      </c>
      <c r="B3265" s="63" t="s">
        <v>7628</v>
      </c>
    </row>
    <row r="3266" spans="1:2" x14ac:dyDescent="0.25">
      <c r="A3266" s="62">
        <v>26131804</v>
      </c>
      <c r="B3266" s="63" t="s">
        <v>8178</v>
      </c>
    </row>
    <row r="3267" spans="1:2" x14ac:dyDescent="0.25">
      <c r="A3267" s="62">
        <v>26131805</v>
      </c>
      <c r="B3267" s="63" t="s">
        <v>16951</v>
      </c>
    </row>
    <row r="3268" spans="1:2" x14ac:dyDescent="0.25">
      <c r="A3268" s="62">
        <v>26131806</v>
      </c>
      <c r="B3268" s="63" t="s">
        <v>5934</v>
      </c>
    </row>
    <row r="3269" spans="1:2" x14ac:dyDescent="0.25">
      <c r="A3269" s="62">
        <v>26131807</v>
      </c>
      <c r="B3269" s="63" t="s">
        <v>16306</v>
      </c>
    </row>
    <row r="3270" spans="1:2" x14ac:dyDescent="0.25">
      <c r="A3270" s="62">
        <v>26131808</v>
      </c>
      <c r="B3270" s="63" t="s">
        <v>15711</v>
      </c>
    </row>
    <row r="3271" spans="1:2" x14ac:dyDescent="0.25">
      <c r="A3271" s="62">
        <v>26131809</v>
      </c>
      <c r="B3271" s="63" t="s">
        <v>652</v>
      </c>
    </row>
    <row r="3272" spans="1:2" x14ac:dyDescent="0.25">
      <c r="A3272" s="62">
        <v>26131810</v>
      </c>
      <c r="B3272" s="63" t="s">
        <v>2965</v>
      </c>
    </row>
    <row r="3273" spans="1:2" x14ac:dyDescent="0.25">
      <c r="A3273" s="62">
        <v>26131811</v>
      </c>
      <c r="B3273" s="63" t="s">
        <v>15954</v>
      </c>
    </row>
    <row r="3274" spans="1:2" x14ac:dyDescent="0.25">
      <c r="A3274" s="62">
        <v>26131812</v>
      </c>
      <c r="B3274" s="63" t="s">
        <v>2114</v>
      </c>
    </row>
    <row r="3275" spans="1:2" x14ac:dyDescent="0.25">
      <c r="A3275" s="62">
        <v>26131813</v>
      </c>
      <c r="B3275" s="63" t="s">
        <v>9736</v>
      </c>
    </row>
    <row r="3276" spans="1:2" x14ac:dyDescent="0.25">
      <c r="A3276" s="62">
        <v>26131814</v>
      </c>
      <c r="B3276" s="63" t="s">
        <v>15644</v>
      </c>
    </row>
    <row r="3277" spans="1:2" x14ac:dyDescent="0.25">
      <c r="A3277" s="62">
        <v>26141601</v>
      </c>
      <c r="B3277" s="63" t="s">
        <v>12745</v>
      </c>
    </row>
    <row r="3278" spans="1:2" x14ac:dyDescent="0.25">
      <c r="A3278" s="62">
        <v>26141602</v>
      </c>
      <c r="B3278" s="63" t="s">
        <v>2373</v>
      </c>
    </row>
    <row r="3279" spans="1:2" x14ac:dyDescent="0.25">
      <c r="A3279" s="62">
        <v>26141603</v>
      </c>
      <c r="B3279" s="63" t="s">
        <v>2129</v>
      </c>
    </row>
    <row r="3280" spans="1:2" x14ac:dyDescent="0.25">
      <c r="A3280" s="62">
        <v>26141701</v>
      </c>
      <c r="B3280" s="63" t="s">
        <v>11756</v>
      </c>
    </row>
    <row r="3281" spans="1:2" x14ac:dyDescent="0.25">
      <c r="A3281" s="62">
        <v>26141702</v>
      </c>
      <c r="B3281" s="63" t="s">
        <v>251</v>
      </c>
    </row>
    <row r="3282" spans="1:2" x14ac:dyDescent="0.25">
      <c r="A3282" s="62">
        <v>26141703</v>
      </c>
      <c r="B3282" s="63" t="s">
        <v>3777</v>
      </c>
    </row>
    <row r="3283" spans="1:2" x14ac:dyDescent="0.25">
      <c r="A3283" s="62">
        <v>26141704</v>
      </c>
      <c r="B3283" s="63" t="s">
        <v>10614</v>
      </c>
    </row>
    <row r="3284" spans="1:2" x14ac:dyDescent="0.25">
      <c r="A3284" s="62">
        <v>26141801</v>
      </c>
      <c r="B3284" s="63" t="s">
        <v>7866</v>
      </c>
    </row>
    <row r="3285" spans="1:2" x14ac:dyDescent="0.25">
      <c r="A3285" s="62">
        <v>26141802</v>
      </c>
      <c r="B3285" s="63" t="s">
        <v>11587</v>
      </c>
    </row>
    <row r="3286" spans="1:2" x14ac:dyDescent="0.25">
      <c r="A3286" s="62">
        <v>26141803</v>
      </c>
      <c r="B3286" s="63" t="s">
        <v>18416</v>
      </c>
    </row>
    <row r="3287" spans="1:2" x14ac:dyDescent="0.25">
      <c r="A3287" s="62">
        <v>26141804</v>
      </c>
      <c r="B3287" s="63" t="s">
        <v>14327</v>
      </c>
    </row>
    <row r="3288" spans="1:2" x14ac:dyDescent="0.25">
      <c r="A3288" s="62">
        <v>26141805</v>
      </c>
      <c r="B3288" s="63" t="s">
        <v>9589</v>
      </c>
    </row>
    <row r="3289" spans="1:2" x14ac:dyDescent="0.25">
      <c r="A3289" s="62">
        <v>26141806</v>
      </c>
      <c r="B3289" s="63" t="s">
        <v>5298</v>
      </c>
    </row>
    <row r="3290" spans="1:2" x14ac:dyDescent="0.25">
      <c r="A3290" s="62">
        <v>26141807</v>
      </c>
      <c r="B3290" s="63" t="s">
        <v>4127</v>
      </c>
    </row>
    <row r="3291" spans="1:2" x14ac:dyDescent="0.25">
      <c r="A3291" s="62">
        <v>26141808</v>
      </c>
      <c r="B3291" s="63" t="s">
        <v>15114</v>
      </c>
    </row>
    <row r="3292" spans="1:2" x14ac:dyDescent="0.25">
      <c r="A3292" s="62">
        <v>26141809</v>
      </c>
      <c r="B3292" s="63" t="s">
        <v>13319</v>
      </c>
    </row>
    <row r="3293" spans="1:2" x14ac:dyDescent="0.25">
      <c r="A3293" s="62">
        <v>26141901</v>
      </c>
      <c r="B3293" s="63" t="s">
        <v>15016</v>
      </c>
    </row>
    <row r="3294" spans="1:2" x14ac:dyDescent="0.25">
      <c r="A3294" s="62">
        <v>26141902</v>
      </c>
      <c r="B3294" s="63" t="s">
        <v>14529</v>
      </c>
    </row>
    <row r="3295" spans="1:2" x14ac:dyDescent="0.25">
      <c r="A3295" s="62">
        <v>26141904</v>
      </c>
      <c r="B3295" s="63" t="s">
        <v>8059</v>
      </c>
    </row>
    <row r="3296" spans="1:2" x14ac:dyDescent="0.25">
      <c r="A3296" s="62">
        <v>26141905</v>
      </c>
      <c r="B3296" s="63" t="s">
        <v>6952</v>
      </c>
    </row>
    <row r="3297" spans="1:2" x14ac:dyDescent="0.25">
      <c r="A3297" s="62">
        <v>26141906</v>
      </c>
      <c r="B3297" s="63" t="s">
        <v>1663</v>
      </c>
    </row>
    <row r="3298" spans="1:2" x14ac:dyDescent="0.25">
      <c r="A3298" s="62">
        <v>26141907</v>
      </c>
      <c r="B3298" s="63" t="s">
        <v>3518</v>
      </c>
    </row>
    <row r="3299" spans="1:2" x14ac:dyDescent="0.25">
      <c r="A3299" s="62">
        <v>26141908</v>
      </c>
      <c r="B3299" s="63" t="s">
        <v>7792</v>
      </c>
    </row>
    <row r="3300" spans="1:2" x14ac:dyDescent="0.25">
      <c r="A3300" s="62">
        <v>26141909</v>
      </c>
      <c r="B3300" s="63" t="s">
        <v>9763</v>
      </c>
    </row>
    <row r="3301" spans="1:2" x14ac:dyDescent="0.25">
      <c r="A3301" s="62">
        <v>26141910</v>
      </c>
      <c r="B3301" s="63" t="s">
        <v>11029</v>
      </c>
    </row>
    <row r="3302" spans="1:2" x14ac:dyDescent="0.25">
      <c r="A3302" s="62">
        <v>26141911</v>
      </c>
      <c r="B3302" s="63" t="s">
        <v>7358</v>
      </c>
    </row>
    <row r="3303" spans="1:2" x14ac:dyDescent="0.25">
      <c r="A3303" s="62">
        <v>26142001</v>
      </c>
      <c r="B3303" s="63" t="s">
        <v>22</v>
      </c>
    </row>
    <row r="3304" spans="1:2" x14ac:dyDescent="0.25">
      <c r="A3304" s="62">
        <v>26142002</v>
      </c>
      <c r="B3304" s="63" t="s">
        <v>18294</v>
      </c>
    </row>
    <row r="3305" spans="1:2" x14ac:dyDescent="0.25">
      <c r="A3305" s="62">
        <v>26142003</v>
      </c>
      <c r="B3305" s="63" t="s">
        <v>13473</v>
      </c>
    </row>
    <row r="3306" spans="1:2" x14ac:dyDescent="0.25">
      <c r="A3306" s="62">
        <v>26142004</v>
      </c>
      <c r="B3306" s="63" t="s">
        <v>2718</v>
      </c>
    </row>
    <row r="3307" spans="1:2" x14ac:dyDescent="0.25">
      <c r="A3307" s="62">
        <v>26142005</v>
      </c>
      <c r="B3307" s="63" t="s">
        <v>4254</v>
      </c>
    </row>
    <row r="3308" spans="1:2" x14ac:dyDescent="0.25">
      <c r="A3308" s="62">
        <v>26142006</v>
      </c>
      <c r="B3308" s="63" t="s">
        <v>15998</v>
      </c>
    </row>
    <row r="3309" spans="1:2" x14ac:dyDescent="0.25">
      <c r="A3309" s="62">
        <v>26142007</v>
      </c>
      <c r="B3309" s="63" t="s">
        <v>7518</v>
      </c>
    </row>
    <row r="3310" spans="1:2" x14ac:dyDescent="0.25">
      <c r="A3310" s="62">
        <v>26142101</v>
      </c>
      <c r="B3310" s="63" t="s">
        <v>18146</v>
      </c>
    </row>
    <row r="3311" spans="1:2" x14ac:dyDescent="0.25">
      <c r="A3311" s="62">
        <v>26142106</v>
      </c>
      <c r="B3311" s="63" t="s">
        <v>11615</v>
      </c>
    </row>
    <row r="3312" spans="1:2" x14ac:dyDescent="0.25">
      <c r="A3312" s="62">
        <v>26142108</v>
      </c>
      <c r="B3312" s="63" t="s">
        <v>8157</v>
      </c>
    </row>
    <row r="3313" spans="1:2" x14ac:dyDescent="0.25">
      <c r="A3313" s="62">
        <v>26142117</v>
      </c>
      <c r="B3313" s="63" t="s">
        <v>9100</v>
      </c>
    </row>
    <row r="3314" spans="1:2" x14ac:dyDescent="0.25">
      <c r="A3314" s="62">
        <v>26142201</v>
      </c>
      <c r="B3314" s="63" t="s">
        <v>5372</v>
      </c>
    </row>
    <row r="3315" spans="1:2" x14ac:dyDescent="0.25">
      <c r="A3315" s="62">
        <v>26142202</v>
      </c>
      <c r="B3315" s="63" t="s">
        <v>14033</v>
      </c>
    </row>
    <row r="3316" spans="1:2" x14ac:dyDescent="0.25">
      <c r="A3316" s="62">
        <v>26142302</v>
      </c>
      <c r="B3316" s="63" t="s">
        <v>8894</v>
      </c>
    </row>
    <row r="3317" spans="1:2" x14ac:dyDescent="0.25">
      <c r="A3317" s="62">
        <v>26142303</v>
      </c>
      <c r="B3317" s="63" t="s">
        <v>13142</v>
      </c>
    </row>
    <row r="3318" spans="1:2" x14ac:dyDescent="0.25">
      <c r="A3318" s="62">
        <v>26142304</v>
      </c>
      <c r="B3318" s="63" t="s">
        <v>567</v>
      </c>
    </row>
    <row r="3319" spans="1:2" x14ac:dyDescent="0.25">
      <c r="A3319" s="62">
        <v>26142306</v>
      </c>
      <c r="B3319" s="63" t="s">
        <v>13819</v>
      </c>
    </row>
    <row r="3320" spans="1:2" x14ac:dyDescent="0.25">
      <c r="A3320" s="62">
        <v>26142307</v>
      </c>
      <c r="B3320" s="63" t="s">
        <v>9822</v>
      </c>
    </row>
    <row r="3321" spans="1:2" x14ac:dyDescent="0.25">
      <c r="A3321" s="62">
        <v>26142308</v>
      </c>
      <c r="B3321" s="63" t="s">
        <v>4741</v>
      </c>
    </row>
    <row r="3322" spans="1:2" x14ac:dyDescent="0.25">
      <c r="A3322" s="62">
        <v>26142310</v>
      </c>
      <c r="B3322" s="63" t="s">
        <v>17989</v>
      </c>
    </row>
    <row r="3323" spans="1:2" x14ac:dyDescent="0.25">
      <c r="A3323" s="62">
        <v>26142311</v>
      </c>
      <c r="B3323" s="63" t="s">
        <v>8739</v>
      </c>
    </row>
    <row r="3324" spans="1:2" x14ac:dyDescent="0.25">
      <c r="A3324" s="62">
        <v>26142312</v>
      </c>
      <c r="B3324" s="63" t="s">
        <v>4380</v>
      </c>
    </row>
    <row r="3325" spans="1:2" x14ac:dyDescent="0.25">
      <c r="A3325" s="62">
        <v>26142401</v>
      </c>
      <c r="B3325" s="63" t="s">
        <v>2955</v>
      </c>
    </row>
    <row r="3326" spans="1:2" x14ac:dyDescent="0.25">
      <c r="A3326" s="62">
        <v>26142402</v>
      </c>
      <c r="B3326" s="63" t="s">
        <v>16777</v>
      </c>
    </row>
    <row r="3327" spans="1:2" x14ac:dyDescent="0.25">
      <c r="A3327" s="62">
        <v>26142403</v>
      </c>
      <c r="B3327" s="63" t="s">
        <v>2027</v>
      </c>
    </row>
    <row r="3328" spans="1:2" x14ac:dyDescent="0.25">
      <c r="A3328" s="62">
        <v>26142404</v>
      </c>
      <c r="B3328" s="63" t="s">
        <v>12264</v>
      </c>
    </row>
    <row r="3329" spans="1:2" x14ac:dyDescent="0.25">
      <c r="A3329" s="62">
        <v>26142405</v>
      </c>
      <c r="B3329" s="63" t="s">
        <v>13555</v>
      </c>
    </row>
    <row r="3330" spans="1:2" x14ac:dyDescent="0.25">
      <c r="A3330" s="62">
        <v>26142406</v>
      </c>
      <c r="B3330" s="63" t="s">
        <v>13639</v>
      </c>
    </row>
    <row r="3331" spans="1:2" x14ac:dyDescent="0.25">
      <c r="A3331" s="62">
        <v>26142407</v>
      </c>
      <c r="B3331" s="63" t="s">
        <v>5458</v>
      </c>
    </row>
    <row r="3332" spans="1:2" x14ac:dyDescent="0.25">
      <c r="A3332" s="62">
        <v>26142408</v>
      </c>
      <c r="B3332" s="63" t="s">
        <v>8865</v>
      </c>
    </row>
    <row r="3333" spans="1:2" x14ac:dyDescent="0.25">
      <c r="A3333" s="62">
        <v>27111501</v>
      </c>
      <c r="B3333" s="63" t="s">
        <v>585</v>
      </c>
    </row>
    <row r="3334" spans="1:2" x14ac:dyDescent="0.25">
      <c r="A3334" s="62">
        <v>27111502</v>
      </c>
      <c r="B3334" s="63" t="s">
        <v>8112</v>
      </c>
    </row>
    <row r="3335" spans="1:2" x14ac:dyDescent="0.25">
      <c r="A3335" s="62">
        <v>27111503</v>
      </c>
      <c r="B3335" s="63" t="s">
        <v>2444</v>
      </c>
    </row>
    <row r="3336" spans="1:2" x14ac:dyDescent="0.25">
      <c r="A3336" s="62">
        <v>27111504</v>
      </c>
      <c r="B3336" s="63" t="s">
        <v>13656</v>
      </c>
    </row>
    <row r="3337" spans="1:2" x14ac:dyDescent="0.25">
      <c r="A3337" s="62">
        <v>27111505</v>
      </c>
      <c r="B3337" s="63" t="s">
        <v>17016</v>
      </c>
    </row>
    <row r="3338" spans="1:2" x14ac:dyDescent="0.25">
      <c r="A3338" s="62">
        <v>27111506</v>
      </c>
      <c r="B3338" s="63" t="s">
        <v>8391</v>
      </c>
    </row>
    <row r="3339" spans="1:2" x14ac:dyDescent="0.25">
      <c r="A3339" s="62">
        <v>27111507</v>
      </c>
      <c r="B3339" s="63" t="s">
        <v>5009</v>
      </c>
    </row>
    <row r="3340" spans="1:2" x14ac:dyDescent="0.25">
      <c r="A3340" s="62">
        <v>27111508</v>
      </c>
      <c r="B3340" s="63" t="s">
        <v>7503</v>
      </c>
    </row>
    <row r="3341" spans="1:2" x14ac:dyDescent="0.25">
      <c r="A3341" s="62">
        <v>27111509</v>
      </c>
      <c r="B3341" s="63" t="s">
        <v>8929</v>
      </c>
    </row>
    <row r="3342" spans="1:2" x14ac:dyDescent="0.25">
      <c r="A3342" s="62">
        <v>27111510</v>
      </c>
      <c r="B3342" s="63" t="s">
        <v>11234</v>
      </c>
    </row>
    <row r="3343" spans="1:2" x14ac:dyDescent="0.25">
      <c r="A3343" s="62">
        <v>27111511</v>
      </c>
      <c r="B3343" s="63" t="s">
        <v>10086</v>
      </c>
    </row>
    <row r="3344" spans="1:2" x14ac:dyDescent="0.25">
      <c r="A3344" s="62">
        <v>27111512</v>
      </c>
      <c r="B3344" s="63" t="s">
        <v>1388</v>
      </c>
    </row>
    <row r="3345" spans="1:2" x14ac:dyDescent="0.25">
      <c r="A3345" s="62">
        <v>27111513</v>
      </c>
      <c r="B3345" s="63" t="s">
        <v>13646</v>
      </c>
    </row>
    <row r="3346" spans="1:2" x14ac:dyDescent="0.25">
      <c r="A3346" s="62">
        <v>27111514</v>
      </c>
      <c r="B3346" s="63" t="s">
        <v>15862</v>
      </c>
    </row>
    <row r="3347" spans="1:2" x14ac:dyDescent="0.25">
      <c r="A3347" s="62">
        <v>27111515</v>
      </c>
      <c r="B3347" s="63" t="s">
        <v>12226</v>
      </c>
    </row>
    <row r="3348" spans="1:2" x14ac:dyDescent="0.25">
      <c r="A3348" s="62">
        <v>27111516</v>
      </c>
      <c r="B3348" s="63" t="s">
        <v>4209</v>
      </c>
    </row>
    <row r="3349" spans="1:2" x14ac:dyDescent="0.25">
      <c r="A3349" s="62">
        <v>27111517</v>
      </c>
      <c r="B3349" s="63" t="s">
        <v>10594</v>
      </c>
    </row>
    <row r="3350" spans="1:2" x14ac:dyDescent="0.25">
      <c r="A3350" s="62">
        <v>27111518</v>
      </c>
      <c r="B3350" s="63" t="s">
        <v>9123</v>
      </c>
    </row>
    <row r="3351" spans="1:2" x14ac:dyDescent="0.25">
      <c r="A3351" s="62">
        <v>27111519</v>
      </c>
      <c r="B3351" s="63" t="s">
        <v>8624</v>
      </c>
    </row>
    <row r="3352" spans="1:2" x14ac:dyDescent="0.25">
      <c r="A3352" s="62">
        <v>27111520</v>
      </c>
      <c r="B3352" s="63" t="s">
        <v>14454</v>
      </c>
    </row>
    <row r="3353" spans="1:2" x14ac:dyDescent="0.25">
      <c r="A3353" s="62">
        <v>27111521</v>
      </c>
      <c r="B3353" s="63" t="s">
        <v>307</v>
      </c>
    </row>
    <row r="3354" spans="1:2" x14ac:dyDescent="0.25">
      <c r="A3354" s="62">
        <v>27111601</v>
      </c>
      <c r="B3354" s="63" t="s">
        <v>11136</v>
      </c>
    </row>
    <row r="3355" spans="1:2" x14ac:dyDescent="0.25">
      <c r="A3355" s="62">
        <v>27111602</v>
      </c>
      <c r="B3355" s="63" t="s">
        <v>5756</v>
      </c>
    </row>
    <row r="3356" spans="1:2" x14ac:dyDescent="0.25">
      <c r="A3356" s="62">
        <v>27111603</v>
      </c>
      <c r="B3356" s="63" t="s">
        <v>12417</v>
      </c>
    </row>
    <row r="3357" spans="1:2" x14ac:dyDescent="0.25">
      <c r="A3357" s="62">
        <v>27111604</v>
      </c>
      <c r="B3357" s="63" t="s">
        <v>16748</v>
      </c>
    </row>
    <row r="3358" spans="1:2" x14ac:dyDescent="0.25">
      <c r="A3358" s="62">
        <v>27111605</v>
      </c>
      <c r="B3358" s="63" t="s">
        <v>7877</v>
      </c>
    </row>
    <row r="3359" spans="1:2" x14ac:dyDescent="0.25">
      <c r="A3359" s="62">
        <v>27111607</v>
      </c>
      <c r="B3359" s="63" t="s">
        <v>3503</v>
      </c>
    </row>
    <row r="3360" spans="1:2" x14ac:dyDescent="0.25">
      <c r="A3360" s="62">
        <v>27111608</v>
      </c>
      <c r="B3360" s="63" t="s">
        <v>7961</v>
      </c>
    </row>
    <row r="3361" spans="1:2" x14ac:dyDescent="0.25">
      <c r="A3361" s="62">
        <v>27111609</v>
      </c>
      <c r="B3361" s="63" t="s">
        <v>2906</v>
      </c>
    </row>
    <row r="3362" spans="1:2" x14ac:dyDescent="0.25">
      <c r="A3362" s="62">
        <v>27111701</v>
      </c>
      <c r="B3362" s="63" t="s">
        <v>10164</v>
      </c>
    </row>
    <row r="3363" spans="1:2" x14ac:dyDescent="0.25">
      <c r="A3363" s="62">
        <v>27111702</v>
      </c>
      <c r="B3363" s="63" t="s">
        <v>15707</v>
      </c>
    </row>
    <row r="3364" spans="1:2" x14ac:dyDescent="0.25">
      <c r="A3364" s="62">
        <v>27111703</v>
      </c>
      <c r="B3364" s="63" t="s">
        <v>5240</v>
      </c>
    </row>
    <row r="3365" spans="1:2" x14ac:dyDescent="0.25">
      <c r="A3365" s="62">
        <v>27111704</v>
      </c>
      <c r="B3365" s="63" t="s">
        <v>13699</v>
      </c>
    </row>
    <row r="3366" spans="1:2" x14ac:dyDescent="0.25">
      <c r="A3366" s="62">
        <v>27111705</v>
      </c>
      <c r="B3366" s="63" t="s">
        <v>7543</v>
      </c>
    </row>
    <row r="3367" spans="1:2" x14ac:dyDescent="0.25">
      <c r="A3367" s="62">
        <v>27111706</v>
      </c>
      <c r="B3367" s="63" t="s">
        <v>6968</v>
      </c>
    </row>
    <row r="3368" spans="1:2" x14ac:dyDescent="0.25">
      <c r="A3368" s="62">
        <v>27111707</v>
      </c>
      <c r="B3368" s="63" t="s">
        <v>993</v>
      </c>
    </row>
    <row r="3369" spans="1:2" x14ac:dyDescent="0.25">
      <c r="A3369" s="62">
        <v>27111708</v>
      </c>
      <c r="B3369" s="63" t="s">
        <v>16857</v>
      </c>
    </row>
    <row r="3370" spans="1:2" x14ac:dyDescent="0.25">
      <c r="A3370" s="62">
        <v>27111709</v>
      </c>
      <c r="B3370" s="63" t="s">
        <v>8703</v>
      </c>
    </row>
    <row r="3371" spans="1:2" x14ac:dyDescent="0.25">
      <c r="A3371" s="62">
        <v>27111710</v>
      </c>
      <c r="B3371" s="63" t="s">
        <v>8532</v>
      </c>
    </row>
    <row r="3372" spans="1:2" x14ac:dyDescent="0.25">
      <c r="A3372" s="62">
        <v>27111711</v>
      </c>
      <c r="B3372" s="63" t="s">
        <v>18822</v>
      </c>
    </row>
    <row r="3373" spans="1:2" x14ac:dyDescent="0.25">
      <c r="A3373" s="62">
        <v>27111712</v>
      </c>
      <c r="B3373" s="63" t="s">
        <v>337</v>
      </c>
    </row>
    <row r="3374" spans="1:2" x14ac:dyDescent="0.25">
      <c r="A3374" s="62">
        <v>27111713</v>
      </c>
      <c r="B3374" s="63" t="s">
        <v>12189</v>
      </c>
    </row>
    <row r="3375" spans="1:2" x14ac:dyDescent="0.25">
      <c r="A3375" s="62">
        <v>27111714</v>
      </c>
      <c r="B3375" s="63" t="s">
        <v>5229</v>
      </c>
    </row>
    <row r="3376" spans="1:2" x14ac:dyDescent="0.25">
      <c r="A3376" s="62">
        <v>27111715</v>
      </c>
      <c r="B3376" s="63" t="s">
        <v>7849</v>
      </c>
    </row>
    <row r="3377" spans="1:2" x14ac:dyDescent="0.25">
      <c r="A3377" s="62">
        <v>27111716</v>
      </c>
      <c r="B3377" s="63" t="s">
        <v>16867</v>
      </c>
    </row>
    <row r="3378" spans="1:2" x14ac:dyDescent="0.25">
      <c r="A3378" s="62">
        <v>27111717</v>
      </c>
      <c r="B3378" s="63" t="s">
        <v>8543</v>
      </c>
    </row>
    <row r="3379" spans="1:2" x14ac:dyDescent="0.25">
      <c r="A3379" s="62">
        <v>27111718</v>
      </c>
      <c r="B3379" s="63" t="s">
        <v>13711</v>
      </c>
    </row>
    <row r="3380" spans="1:2" x14ac:dyDescent="0.25">
      <c r="A3380" s="62">
        <v>27111720</v>
      </c>
      <c r="B3380" s="63" t="s">
        <v>9859</v>
      </c>
    </row>
    <row r="3381" spans="1:2" x14ac:dyDescent="0.25">
      <c r="A3381" s="62">
        <v>27111721</v>
      </c>
      <c r="B3381" s="63" t="s">
        <v>16288</v>
      </c>
    </row>
    <row r="3382" spans="1:2" x14ac:dyDescent="0.25">
      <c r="A3382" s="62">
        <v>27111722</v>
      </c>
      <c r="B3382" s="63" t="s">
        <v>15139</v>
      </c>
    </row>
    <row r="3383" spans="1:2" x14ac:dyDescent="0.25">
      <c r="A3383" s="62">
        <v>27111723</v>
      </c>
      <c r="B3383" s="63" t="s">
        <v>1972</v>
      </c>
    </row>
    <row r="3384" spans="1:2" x14ac:dyDescent="0.25">
      <c r="A3384" s="62">
        <v>27111724</v>
      </c>
      <c r="B3384" s="63" t="s">
        <v>7224</v>
      </c>
    </row>
    <row r="3385" spans="1:2" x14ac:dyDescent="0.25">
      <c r="A3385" s="62">
        <v>27111725</v>
      </c>
      <c r="B3385" s="63" t="s">
        <v>7783</v>
      </c>
    </row>
    <row r="3386" spans="1:2" x14ac:dyDescent="0.25">
      <c r="A3386" s="62">
        <v>27111726</v>
      </c>
      <c r="B3386" s="63" t="s">
        <v>16001</v>
      </c>
    </row>
    <row r="3387" spans="1:2" x14ac:dyDescent="0.25">
      <c r="A3387" s="62">
        <v>27111727</v>
      </c>
      <c r="B3387" s="63" t="s">
        <v>10251</v>
      </c>
    </row>
    <row r="3388" spans="1:2" x14ac:dyDescent="0.25">
      <c r="A3388" s="62">
        <v>27111801</v>
      </c>
      <c r="B3388" s="63" t="s">
        <v>10558</v>
      </c>
    </row>
    <row r="3389" spans="1:2" x14ac:dyDescent="0.25">
      <c r="A3389" s="62">
        <v>27111802</v>
      </c>
      <c r="B3389" s="63" t="s">
        <v>4810</v>
      </c>
    </row>
    <row r="3390" spans="1:2" x14ac:dyDescent="0.25">
      <c r="A3390" s="62">
        <v>27111803</v>
      </c>
      <c r="B3390" s="63" t="s">
        <v>14938</v>
      </c>
    </row>
    <row r="3391" spans="1:2" x14ac:dyDescent="0.25">
      <c r="A3391" s="62">
        <v>27111804</v>
      </c>
      <c r="B3391" s="63" t="s">
        <v>18546</v>
      </c>
    </row>
    <row r="3392" spans="1:2" x14ac:dyDescent="0.25">
      <c r="A3392" s="62">
        <v>27111806</v>
      </c>
      <c r="B3392" s="63" t="s">
        <v>5695</v>
      </c>
    </row>
    <row r="3393" spans="1:2" x14ac:dyDescent="0.25">
      <c r="A3393" s="62">
        <v>27111807</v>
      </c>
      <c r="B3393" s="63" t="s">
        <v>7280</v>
      </c>
    </row>
    <row r="3394" spans="1:2" x14ac:dyDescent="0.25">
      <c r="A3394" s="62">
        <v>27111809</v>
      </c>
      <c r="B3394" s="63" t="s">
        <v>8905</v>
      </c>
    </row>
    <row r="3395" spans="1:2" x14ac:dyDescent="0.25">
      <c r="A3395" s="62">
        <v>27111810</v>
      </c>
      <c r="B3395" s="63" t="s">
        <v>3562</v>
      </c>
    </row>
    <row r="3396" spans="1:2" x14ac:dyDescent="0.25">
      <c r="A3396" s="62">
        <v>27111901</v>
      </c>
      <c r="B3396" s="63" t="s">
        <v>16570</v>
      </c>
    </row>
    <row r="3397" spans="1:2" x14ac:dyDescent="0.25">
      <c r="A3397" s="62">
        <v>27111902</v>
      </c>
      <c r="B3397" s="63" t="s">
        <v>14896</v>
      </c>
    </row>
    <row r="3398" spans="1:2" x14ac:dyDescent="0.25">
      <c r="A3398" s="62">
        <v>27111903</v>
      </c>
      <c r="B3398" s="63" t="s">
        <v>13912</v>
      </c>
    </row>
    <row r="3399" spans="1:2" x14ac:dyDescent="0.25">
      <c r="A3399" s="62">
        <v>27111904</v>
      </c>
      <c r="B3399" s="63" t="s">
        <v>10608</v>
      </c>
    </row>
    <row r="3400" spans="1:2" x14ac:dyDescent="0.25">
      <c r="A3400" s="62">
        <v>27111905</v>
      </c>
      <c r="B3400" s="63" t="s">
        <v>1090</v>
      </c>
    </row>
    <row r="3401" spans="1:2" x14ac:dyDescent="0.25">
      <c r="A3401" s="62">
        <v>27111906</v>
      </c>
      <c r="B3401" s="63" t="s">
        <v>16581</v>
      </c>
    </row>
    <row r="3402" spans="1:2" x14ac:dyDescent="0.25">
      <c r="A3402" s="62">
        <v>27111907</v>
      </c>
      <c r="B3402" s="63" t="s">
        <v>4859</v>
      </c>
    </row>
    <row r="3403" spans="1:2" x14ac:dyDescent="0.25">
      <c r="A3403" s="62">
        <v>27111908</v>
      </c>
      <c r="B3403" s="63" t="s">
        <v>7915</v>
      </c>
    </row>
    <row r="3404" spans="1:2" x14ac:dyDescent="0.25">
      <c r="A3404" s="62">
        <v>27111909</v>
      </c>
      <c r="B3404" s="63" t="s">
        <v>17377</v>
      </c>
    </row>
    <row r="3405" spans="1:2" x14ac:dyDescent="0.25">
      <c r="A3405" s="62">
        <v>27111910</v>
      </c>
      <c r="B3405" s="63" t="s">
        <v>4389</v>
      </c>
    </row>
    <row r="3406" spans="1:2" x14ac:dyDescent="0.25">
      <c r="A3406" s="62">
        <v>27111911</v>
      </c>
      <c r="B3406" s="63" t="s">
        <v>4080</v>
      </c>
    </row>
    <row r="3407" spans="1:2" x14ac:dyDescent="0.25">
      <c r="A3407" s="62">
        <v>27112001</v>
      </c>
      <c r="B3407" s="63" t="s">
        <v>16208</v>
      </c>
    </row>
    <row r="3408" spans="1:2" x14ac:dyDescent="0.25">
      <c r="A3408" s="62">
        <v>27112002</v>
      </c>
      <c r="B3408" s="63" t="s">
        <v>2125</v>
      </c>
    </row>
    <row r="3409" spans="1:2" x14ac:dyDescent="0.25">
      <c r="A3409" s="62">
        <v>27112003</v>
      </c>
      <c r="B3409" s="63" t="s">
        <v>7922</v>
      </c>
    </row>
    <row r="3410" spans="1:2" x14ac:dyDescent="0.25">
      <c r="A3410" s="62">
        <v>27112004</v>
      </c>
      <c r="B3410" s="63" t="s">
        <v>4703</v>
      </c>
    </row>
    <row r="3411" spans="1:2" x14ac:dyDescent="0.25">
      <c r="A3411" s="62">
        <v>27112005</v>
      </c>
      <c r="B3411" s="63" t="s">
        <v>5459</v>
      </c>
    </row>
    <row r="3412" spans="1:2" x14ac:dyDescent="0.25">
      <c r="A3412" s="62">
        <v>27112006</v>
      </c>
      <c r="B3412" s="63" t="s">
        <v>4106</v>
      </c>
    </row>
    <row r="3413" spans="1:2" x14ac:dyDescent="0.25">
      <c r="A3413" s="62">
        <v>27112007</v>
      </c>
      <c r="B3413" s="63" t="s">
        <v>4822</v>
      </c>
    </row>
    <row r="3414" spans="1:2" x14ac:dyDescent="0.25">
      <c r="A3414" s="62">
        <v>27112008</v>
      </c>
      <c r="B3414" s="63" t="s">
        <v>15147</v>
      </c>
    </row>
    <row r="3415" spans="1:2" x14ac:dyDescent="0.25">
      <c r="A3415" s="62">
        <v>27112009</v>
      </c>
      <c r="B3415" s="63" t="s">
        <v>12275</v>
      </c>
    </row>
    <row r="3416" spans="1:2" x14ac:dyDescent="0.25">
      <c r="A3416" s="62">
        <v>27112010</v>
      </c>
      <c r="B3416" s="63" t="s">
        <v>306</v>
      </c>
    </row>
    <row r="3417" spans="1:2" x14ac:dyDescent="0.25">
      <c r="A3417" s="62">
        <v>27112011</v>
      </c>
      <c r="B3417" s="63" t="s">
        <v>236</v>
      </c>
    </row>
    <row r="3418" spans="1:2" x14ac:dyDescent="0.25">
      <c r="A3418" s="62">
        <v>27112012</v>
      </c>
      <c r="B3418" s="63" t="s">
        <v>15749</v>
      </c>
    </row>
    <row r="3419" spans="1:2" x14ac:dyDescent="0.25">
      <c r="A3419" s="62">
        <v>27112013</v>
      </c>
      <c r="B3419" s="63" t="s">
        <v>9968</v>
      </c>
    </row>
    <row r="3420" spans="1:2" x14ac:dyDescent="0.25">
      <c r="A3420" s="62">
        <v>27112014</v>
      </c>
      <c r="B3420" s="63" t="s">
        <v>14513</v>
      </c>
    </row>
    <row r="3421" spans="1:2" x14ac:dyDescent="0.25">
      <c r="A3421" s="62">
        <v>27112015</v>
      </c>
      <c r="B3421" s="63" t="s">
        <v>10430</v>
      </c>
    </row>
    <row r="3422" spans="1:2" x14ac:dyDescent="0.25">
      <c r="A3422" s="62">
        <v>27112016</v>
      </c>
      <c r="B3422" s="63" t="s">
        <v>17604</v>
      </c>
    </row>
    <row r="3423" spans="1:2" x14ac:dyDescent="0.25">
      <c r="A3423" s="62">
        <v>27112017</v>
      </c>
      <c r="B3423" s="63" t="s">
        <v>8778</v>
      </c>
    </row>
    <row r="3424" spans="1:2" x14ac:dyDescent="0.25">
      <c r="A3424" s="62">
        <v>27112101</v>
      </c>
      <c r="B3424" s="63" t="s">
        <v>2623</v>
      </c>
    </row>
    <row r="3425" spans="1:2" x14ac:dyDescent="0.25">
      <c r="A3425" s="62">
        <v>27112102</v>
      </c>
      <c r="B3425" s="63" t="s">
        <v>1459</v>
      </c>
    </row>
    <row r="3426" spans="1:2" x14ac:dyDescent="0.25">
      <c r="A3426" s="62">
        <v>27112103</v>
      </c>
      <c r="B3426" s="63" t="s">
        <v>80</v>
      </c>
    </row>
    <row r="3427" spans="1:2" x14ac:dyDescent="0.25">
      <c r="A3427" s="62">
        <v>27112104</v>
      </c>
      <c r="B3427" s="63" t="s">
        <v>4226</v>
      </c>
    </row>
    <row r="3428" spans="1:2" x14ac:dyDescent="0.25">
      <c r="A3428" s="62">
        <v>27112105</v>
      </c>
      <c r="B3428" s="63" t="s">
        <v>5032</v>
      </c>
    </row>
    <row r="3429" spans="1:2" x14ac:dyDescent="0.25">
      <c r="A3429" s="62">
        <v>27112106</v>
      </c>
      <c r="B3429" s="63" t="s">
        <v>8267</v>
      </c>
    </row>
    <row r="3430" spans="1:2" x14ac:dyDescent="0.25">
      <c r="A3430" s="62">
        <v>27112107</v>
      </c>
      <c r="B3430" s="63" t="s">
        <v>17213</v>
      </c>
    </row>
    <row r="3431" spans="1:2" x14ac:dyDescent="0.25">
      <c r="A3431" s="62">
        <v>27112108</v>
      </c>
      <c r="B3431" s="63" t="s">
        <v>16048</v>
      </c>
    </row>
    <row r="3432" spans="1:2" x14ac:dyDescent="0.25">
      <c r="A3432" s="62">
        <v>27112109</v>
      </c>
      <c r="B3432" s="63" t="s">
        <v>1354</v>
      </c>
    </row>
    <row r="3433" spans="1:2" x14ac:dyDescent="0.25">
      <c r="A3433" s="62">
        <v>27112110</v>
      </c>
      <c r="B3433" s="63" t="s">
        <v>10116</v>
      </c>
    </row>
    <row r="3434" spans="1:2" x14ac:dyDescent="0.25">
      <c r="A3434" s="62">
        <v>27112111</v>
      </c>
      <c r="B3434" s="63" t="s">
        <v>3974</v>
      </c>
    </row>
    <row r="3435" spans="1:2" x14ac:dyDescent="0.25">
      <c r="A3435" s="62">
        <v>27112112</v>
      </c>
      <c r="B3435" s="63" t="s">
        <v>78</v>
      </c>
    </row>
    <row r="3436" spans="1:2" x14ac:dyDescent="0.25">
      <c r="A3436" s="62">
        <v>27112113</v>
      </c>
      <c r="B3436" s="63" t="s">
        <v>3693</v>
      </c>
    </row>
    <row r="3437" spans="1:2" x14ac:dyDescent="0.25">
      <c r="A3437" s="62">
        <v>27112114</v>
      </c>
      <c r="B3437" s="63" t="s">
        <v>13727</v>
      </c>
    </row>
    <row r="3438" spans="1:2" x14ac:dyDescent="0.25">
      <c r="A3438" s="62">
        <v>27112115</v>
      </c>
      <c r="B3438" s="63" t="s">
        <v>18458</v>
      </c>
    </row>
    <row r="3439" spans="1:2" x14ac:dyDescent="0.25">
      <c r="A3439" s="62">
        <v>27112116</v>
      </c>
      <c r="B3439" s="63" t="s">
        <v>723</v>
      </c>
    </row>
    <row r="3440" spans="1:2" x14ac:dyDescent="0.25">
      <c r="A3440" s="62">
        <v>27112117</v>
      </c>
      <c r="B3440" s="63" t="s">
        <v>12204</v>
      </c>
    </row>
    <row r="3441" spans="1:2" x14ac:dyDescent="0.25">
      <c r="A3441" s="62">
        <v>27112119</v>
      </c>
      <c r="B3441" s="63" t="s">
        <v>6045</v>
      </c>
    </row>
    <row r="3442" spans="1:2" x14ac:dyDescent="0.25">
      <c r="A3442" s="62">
        <v>27112120</v>
      </c>
      <c r="B3442" s="63" t="s">
        <v>10295</v>
      </c>
    </row>
    <row r="3443" spans="1:2" x14ac:dyDescent="0.25">
      <c r="A3443" s="62">
        <v>27112121</v>
      </c>
      <c r="B3443" s="63" t="s">
        <v>11328</v>
      </c>
    </row>
    <row r="3444" spans="1:2" x14ac:dyDescent="0.25">
      <c r="A3444" s="62">
        <v>27112122</v>
      </c>
      <c r="B3444" s="63" t="s">
        <v>6519</v>
      </c>
    </row>
    <row r="3445" spans="1:2" x14ac:dyDescent="0.25">
      <c r="A3445" s="62">
        <v>27112123</v>
      </c>
      <c r="B3445" s="63" t="s">
        <v>3665</v>
      </c>
    </row>
    <row r="3446" spans="1:2" x14ac:dyDescent="0.25">
      <c r="A3446" s="62">
        <v>27112124</v>
      </c>
      <c r="B3446" s="63" t="s">
        <v>2812</v>
      </c>
    </row>
    <row r="3447" spans="1:2" x14ac:dyDescent="0.25">
      <c r="A3447" s="62">
        <v>27112125</v>
      </c>
      <c r="B3447" s="63" t="s">
        <v>12992</v>
      </c>
    </row>
    <row r="3448" spans="1:2" x14ac:dyDescent="0.25">
      <c r="A3448" s="62">
        <v>27112126</v>
      </c>
      <c r="B3448" s="63" t="s">
        <v>11887</v>
      </c>
    </row>
    <row r="3449" spans="1:2" x14ac:dyDescent="0.25">
      <c r="A3449" s="62">
        <v>27112127</v>
      </c>
      <c r="B3449" s="63" t="s">
        <v>6899</v>
      </c>
    </row>
    <row r="3450" spans="1:2" x14ac:dyDescent="0.25">
      <c r="A3450" s="62">
        <v>27112128</v>
      </c>
      <c r="B3450" s="63" t="s">
        <v>6024</v>
      </c>
    </row>
    <row r="3451" spans="1:2" x14ac:dyDescent="0.25">
      <c r="A3451" s="62">
        <v>27112129</v>
      </c>
      <c r="B3451" s="63" t="s">
        <v>1482</v>
      </c>
    </row>
    <row r="3452" spans="1:2" x14ac:dyDescent="0.25">
      <c r="A3452" s="62">
        <v>27112130</v>
      </c>
      <c r="B3452" s="63" t="s">
        <v>9712</v>
      </c>
    </row>
    <row r="3453" spans="1:2" x14ac:dyDescent="0.25">
      <c r="A3453" s="62">
        <v>27112131</v>
      </c>
      <c r="B3453" s="63" t="s">
        <v>14236</v>
      </c>
    </row>
    <row r="3454" spans="1:2" x14ac:dyDescent="0.25">
      <c r="A3454" s="62">
        <v>27112132</v>
      </c>
      <c r="B3454" s="63" t="s">
        <v>6384</v>
      </c>
    </row>
    <row r="3455" spans="1:2" x14ac:dyDescent="0.25">
      <c r="A3455" s="62">
        <v>27112133</v>
      </c>
      <c r="B3455" s="63" t="s">
        <v>12947</v>
      </c>
    </row>
    <row r="3456" spans="1:2" x14ac:dyDescent="0.25">
      <c r="A3456" s="62">
        <v>27112134</v>
      </c>
      <c r="B3456" s="63" t="s">
        <v>14286</v>
      </c>
    </row>
    <row r="3457" spans="1:2" x14ac:dyDescent="0.25">
      <c r="A3457" s="62">
        <v>27112201</v>
      </c>
      <c r="B3457" s="63" t="s">
        <v>2126</v>
      </c>
    </row>
    <row r="3458" spans="1:2" x14ac:dyDescent="0.25">
      <c r="A3458" s="62">
        <v>27112202</v>
      </c>
      <c r="B3458" s="63" t="s">
        <v>6748</v>
      </c>
    </row>
    <row r="3459" spans="1:2" x14ac:dyDescent="0.25">
      <c r="A3459" s="62">
        <v>27112203</v>
      </c>
      <c r="B3459" s="63" t="s">
        <v>7468</v>
      </c>
    </row>
    <row r="3460" spans="1:2" x14ac:dyDescent="0.25">
      <c r="A3460" s="62">
        <v>27112205</v>
      </c>
      <c r="B3460" s="63" t="s">
        <v>9070</v>
      </c>
    </row>
    <row r="3461" spans="1:2" x14ac:dyDescent="0.25">
      <c r="A3461" s="62">
        <v>27112301</v>
      </c>
      <c r="B3461" s="63" t="s">
        <v>10324</v>
      </c>
    </row>
    <row r="3462" spans="1:2" x14ac:dyDescent="0.25">
      <c r="A3462" s="62">
        <v>27112302</v>
      </c>
      <c r="B3462" s="63" t="s">
        <v>13745</v>
      </c>
    </row>
    <row r="3463" spans="1:2" x14ac:dyDescent="0.25">
      <c r="A3463" s="62">
        <v>27112303</v>
      </c>
      <c r="B3463" s="63" t="s">
        <v>4735</v>
      </c>
    </row>
    <row r="3464" spans="1:2" x14ac:dyDescent="0.25">
      <c r="A3464" s="62">
        <v>27112304</v>
      </c>
      <c r="B3464" s="63" t="s">
        <v>3010</v>
      </c>
    </row>
    <row r="3465" spans="1:2" x14ac:dyDescent="0.25">
      <c r="A3465" s="62">
        <v>27112305</v>
      </c>
      <c r="B3465" s="63" t="s">
        <v>3745</v>
      </c>
    </row>
    <row r="3466" spans="1:2" x14ac:dyDescent="0.25">
      <c r="A3466" s="62">
        <v>27112306</v>
      </c>
      <c r="B3466" s="63" t="s">
        <v>7724</v>
      </c>
    </row>
    <row r="3467" spans="1:2" x14ac:dyDescent="0.25">
      <c r="A3467" s="62">
        <v>27112401</v>
      </c>
      <c r="B3467" s="63" t="s">
        <v>11549</v>
      </c>
    </row>
    <row r="3468" spans="1:2" x14ac:dyDescent="0.25">
      <c r="A3468" s="62">
        <v>27112402</v>
      </c>
      <c r="B3468" s="63" t="s">
        <v>12349</v>
      </c>
    </row>
    <row r="3469" spans="1:2" x14ac:dyDescent="0.25">
      <c r="A3469" s="62">
        <v>27112403</v>
      </c>
      <c r="B3469" s="63" t="s">
        <v>3266</v>
      </c>
    </row>
    <row r="3470" spans="1:2" x14ac:dyDescent="0.25">
      <c r="A3470" s="62">
        <v>27112404</v>
      </c>
      <c r="B3470" s="63" t="s">
        <v>14071</v>
      </c>
    </row>
    <row r="3471" spans="1:2" x14ac:dyDescent="0.25">
      <c r="A3471" s="62">
        <v>27112405</v>
      </c>
      <c r="B3471" s="63" t="s">
        <v>12010</v>
      </c>
    </row>
    <row r="3472" spans="1:2" x14ac:dyDescent="0.25">
      <c r="A3472" s="62">
        <v>27112406</v>
      </c>
      <c r="B3472" s="63" t="s">
        <v>257</v>
      </c>
    </row>
    <row r="3473" spans="1:2" x14ac:dyDescent="0.25">
      <c r="A3473" s="62">
        <v>27112407</v>
      </c>
      <c r="B3473" s="63" t="s">
        <v>8864</v>
      </c>
    </row>
    <row r="3474" spans="1:2" x14ac:dyDescent="0.25">
      <c r="A3474" s="62">
        <v>27112501</v>
      </c>
      <c r="B3474" s="63" t="s">
        <v>9406</v>
      </c>
    </row>
    <row r="3475" spans="1:2" x14ac:dyDescent="0.25">
      <c r="A3475" s="62">
        <v>27112502</v>
      </c>
      <c r="B3475" s="63" t="s">
        <v>4458</v>
      </c>
    </row>
    <row r="3476" spans="1:2" x14ac:dyDescent="0.25">
      <c r="A3476" s="62">
        <v>27112503</v>
      </c>
      <c r="B3476" s="63" t="s">
        <v>10145</v>
      </c>
    </row>
    <row r="3477" spans="1:2" x14ac:dyDescent="0.25">
      <c r="A3477" s="62">
        <v>27112504</v>
      </c>
      <c r="B3477" s="63" t="s">
        <v>11521</v>
      </c>
    </row>
    <row r="3478" spans="1:2" x14ac:dyDescent="0.25">
      <c r="A3478" s="62">
        <v>27112505</v>
      </c>
      <c r="B3478" s="63" t="s">
        <v>2465</v>
      </c>
    </row>
    <row r="3479" spans="1:2" x14ac:dyDescent="0.25">
      <c r="A3479" s="62">
        <v>27112506</v>
      </c>
      <c r="B3479" s="63" t="s">
        <v>4463</v>
      </c>
    </row>
    <row r="3480" spans="1:2" x14ac:dyDescent="0.25">
      <c r="A3480" s="62">
        <v>27112601</v>
      </c>
      <c r="B3480" s="63" t="s">
        <v>1137</v>
      </c>
    </row>
    <row r="3481" spans="1:2" x14ac:dyDescent="0.25">
      <c r="A3481" s="62">
        <v>27112602</v>
      </c>
      <c r="B3481" s="63" t="s">
        <v>3950</v>
      </c>
    </row>
    <row r="3482" spans="1:2" x14ac:dyDescent="0.25">
      <c r="A3482" s="62">
        <v>27112701</v>
      </c>
      <c r="B3482" s="63" t="s">
        <v>4115</v>
      </c>
    </row>
    <row r="3483" spans="1:2" x14ac:dyDescent="0.25">
      <c r="A3483" s="62">
        <v>27112702</v>
      </c>
      <c r="B3483" s="63" t="s">
        <v>9285</v>
      </c>
    </row>
    <row r="3484" spans="1:2" x14ac:dyDescent="0.25">
      <c r="A3484" s="62">
        <v>27112703</v>
      </c>
      <c r="B3484" s="63" t="s">
        <v>4883</v>
      </c>
    </row>
    <row r="3485" spans="1:2" x14ac:dyDescent="0.25">
      <c r="A3485" s="62">
        <v>27112704</v>
      </c>
      <c r="B3485" s="63" t="s">
        <v>3700</v>
      </c>
    </row>
    <row r="3486" spans="1:2" x14ac:dyDescent="0.25">
      <c r="A3486" s="62">
        <v>27112705</v>
      </c>
      <c r="B3486" s="63" t="s">
        <v>17925</v>
      </c>
    </row>
    <row r="3487" spans="1:2" x14ac:dyDescent="0.25">
      <c r="A3487" s="62">
        <v>27112706</v>
      </c>
      <c r="B3487" s="63" t="s">
        <v>10536</v>
      </c>
    </row>
    <row r="3488" spans="1:2" x14ac:dyDescent="0.25">
      <c r="A3488" s="62">
        <v>27112707</v>
      </c>
      <c r="B3488" s="63" t="s">
        <v>9065</v>
      </c>
    </row>
    <row r="3489" spans="1:2" x14ac:dyDescent="0.25">
      <c r="A3489" s="62">
        <v>27112708</v>
      </c>
      <c r="B3489" s="63" t="s">
        <v>14698</v>
      </c>
    </row>
    <row r="3490" spans="1:2" x14ac:dyDescent="0.25">
      <c r="A3490" s="62">
        <v>27112709</v>
      </c>
      <c r="B3490" s="63" t="s">
        <v>1711</v>
      </c>
    </row>
    <row r="3491" spans="1:2" x14ac:dyDescent="0.25">
      <c r="A3491" s="62">
        <v>27112710</v>
      </c>
      <c r="B3491" s="63" t="s">
        <v>3769</v>
      </c>
    </row>
    <row r="3492" spans="1:2" x14ac:dyDescent="0.25">
      <c r="A3492" s="62">
        <v>27112711</v>
      </c>
      <c r="B3492" s="63" t="s">
        <v>384</v>
      </c>
    </row>
    <row r="3493" spans="1:2" x14ac:dyDescent="0.25">
      <c r="A3493" s="62">
        <v>27112712</v>
      </c>
      <c r="B3493" s="63" t="s">
        <v>1764</v>
      </c>
    </row>
    <row r="3494" spans="1:2" x14ac:dyDescent="0.25">
      <c r="A3494" s="62">
        <v>27112713</v>
      </c>
      <c r="B3494" s="63" t="s">
        <v>5525</v>
      </c>
    </row>
    <row r="3495" spans="1:2" x14ac:dyDescent="0.25">
      <c r="A3495" s="62">
        <v>27112714</v>
      </c>
      <c r="B3495" s="63" t="s">
        <v>12540</v>
      </c>
    </row>
    <row r="3496" spans="1:2" x14ac:dyDescent="0.25">
      <c r="A3496" s="62">
        <v>27112715</v>
      </c>
      <c r="B3496" s="63" t="s">
        <v>8686</v>
      </c>
    </row>
    <row r="3497" spans="1:2" x14ac:dyDescent="0.25">
      <c r="A3497" s="62">
        <v>27112716</v>
      </c>
      <c r="B3497" s="63" t="s">
        <v>5395</v>
      </c>
    </row>
    <row r="3498" spans="1:2" x14ac:dyDescent="0.25">
      <c r="A3498" s="62">
        <v>27112717</v>
      </c>
      <c r="B3498" s="63" t="s">
        <v>5534</v>
      </c>
    </row>
    <row r="3499" spans="1:2" x14ac:dyDescent="0.25">
      <c r="A3499" s="62">
        <v>27112718</v>
      </c>
      <c r="B3499" s="63" t="s">
        <v>9759</v>
      </c>
    </row>
    <row r="3500" spans="1:2" x14ac:dyDescent="0.25">
      <c r="A3500" s="62">
        <v>27112719</v>
      </c>
      <c r="B3500" s="63" t="s">
        <v>16960</v>
      </c>
    </row>
    <row r="3501" spans="1:2" x14ac:dyDescent="0.25">
      <c r="A3501" s="62">
        <v>27112720</v>
      </c>
      <c r="B3501" s="63" t="s">
        <v>3994</v>
      </c>
    </row>
    <row r="3502" spans="1:2" x14ac:dyDescent="0.25">
      <c r="A3502" s="62">
        <v>27112721</v>
      </c>
      <c r="B3502" s="63" t="s">
        <v>8983</v>
      </c>
    </row>
    <row r="3503" spans="1:2" x14ac:dyDescent="0.25">
      <c r="A3503" s="62">
        <v>27112801</v>
      </c>
      <c r="B3503" s="63" t="s">
        <v>14719</v>
      </c>
    </row>
    <row r="3504" spans="1:2" x14ac:dyDescent="0.25">
      <c r="A3504" s="62">
        <v>27112802</v>
      </c>
      <c r="B3504" s="63" t="s">
        <v>18737</v>
      </c>
    </row>
    <row r="3505" spans="1:2" x14ac:dyDescent="0.25">
      <c r="A3505" s="62">
        <v>27112803</v>
      </c>
      <c r="B3505" s="63" t="s">
        <v>10056</v>
      </c>
    </row>
    <row r="3506" spans="1:2" x14ac:dyDescent="0.25">
      <c r="A3506" s="62">
        <v>27112804</v>
      </c>
      <c r="B3506" s="63" t="s">
        <v>10036</v>
      </c>
    </row>
    <row r="3507" spans="1:2" x14ac:dyDescent="0.25">
      <c r="A3507" s="62">
        <v>27112805</v>
      </c>
      <c r="B3507" s="63" t="s">
        <v>16097</v>
      </c>
    </row>
    <row r="3508" spans="1:2" x14ac:dyDescent="0.25">
      <c r="A3508" s="62">
        <v>27112806</v>
      </c>
      <c r="B3508" s="63" t="s">
        <v>858</v>
      </c>
    </row>
    <row r="3509" spans="1:2" x14ac:dyDescent="0.25">
      <c r="A3509" s="62">
        <v>27112807</v>
      </c>
      <c r="B3509" s="63" t="s">
        <v>11521</v>
      </c>
    </row>
    <row r="3510" spans="1:2" x14ac:dyDescent="0.25">
      <c r="A3510" s="62">
        <v>27112808</v>
      </c>
      <c r="B3510" s="63" t="s">
        <v>16547</v>
      </c>
    </row>
    <row r="3511" spans="1:2" x14ac:dyDescent="0.25">
      <c r="A3511" s="62">
        <v>27112809</v>
      </c>
      <c r="B3511" s="63" t="s">
        <v>7871</v>
      </c>
    </row>
    <row r="3512" spans="1:2" x14ac:dyDescent="0.25">
      <c r="A3512" s="62">
        <v>27112810</v>
      </c>
      <c r="B3512" s="63" t="s">
        <v>17650</v>
      </c>
    </row>
    <row r="3513" spans="1:2" x14ac:dyDescent="0.25">
      <c r="A3513" s="62">
        <v>27112811</v>
      </c>
      <c r="B3513" s="63" t="s">
        <v>14692</v>
      </c>
    </row>
    <row r="3514" spans="1:2" x14ac:dyDescent="0.25">
      <c r="A3514" s="62">
        <v>27112812</v>
      </c>
      <c r="B3514" s="63" t="s">
        <v>8923</v>
      </c>
    </row>
    <row r="3515" spans="1:2" x14ac:dyDescent="0.25">
      <c r="A3515" s="62">
        <v>27112813</v>
      </c>
      <c r="B3515" s="63" t="s">
        <v>5025</v>
      </c>
    </row>
    <row r="3516" spans="1:2" x14ac:dyDescent="0.25">
      <c r="A3516" s="62">
        <v>27112814</v>
      </c>
      <c r="B3516" s="63" t="s">
        <v>3372</v>
      </c>
    </row>
    <row r="3517" spans="1:2" x14ac:dyDescent="0.25">
      <c r="A3517" s="62">
        <v>27112815</v>
      </c>
      <c r="B3517" s="63" t="s">
        <v>2553</v>
      </c>
    </row>
    <row r="3518" spans="1:2" x14ac:dyDescent="0.25">
      <c r="A3518" s="62">
        <v>27112818</v>
      </c>
      <c r="B3518" s="63" t="s">
        <v>14745</v>
      </c>
    </row>
    <row r="3519" spans="1:2" x14ac:dyDescent="0.25">
      <c r="A3519" s="62">
        <v>27112819</v>
      </c>
      <c r="B3519" s="63" t="s">
        <v>8335</v>
      </c>
    </row>
    <row r="3520" spans="1:2" x14ac:dyDescent="0.25">
      <c r="A3520" s="62">
        <v>27112820</v>
      </c>
      <c r="B3520" s="63" t="s">
        <v>11611</v>
      </c>
    </row>
    <row r="3521" spans="1:2" x14ac:dyDescent="0.25">
      <c r="A3521" s="62">
        <v>27112821</v>
      </c>
      <c r="B3521" s="63" t="s">
        <v>3727</v>
      </c>
    </row>
    <row r="3522" spans="1:2" x14ac:dyDescent="0.25">
      <c r="A3522" s="62">
        <v>27112822</v>
      </c>
      <c r="B3522" s="63" t="s">
        <v>18030</v>
      </c>
    </row>
    <row r="3523" spans="1:2" x14ac:dyDescent="0.25">
      <c r="A3523" s="62">
        <v>27112823</v>
      </c>
      <c r="B3523" s="63" t="s">
        <v>5753</v>
      </c>
    </row>
    <row r="3524" spans="1:2" x14ac:dyDescent="0.25">
      <c r="A3524" s="62">
        <v>27112824</v>
      </c>
      <c r="B3524" s="63" t="s">
        <v>15184</v>
      </c>
    </row>
    <row r="3525" spans="1:2" x14ac:dyDescent="0.25">
      <c r="A3525" s="62">
        <v>27112825</v>
      </c>
      <c r="B3525" s="63" t="s">
        <v>15889</v>
      </c>
    </row>
    <row r="3526" spans="1:2" x14ac:dyDescent="0.25">
      <c r="A3526" s="62">
        <v>27112826</v>
      </c>
      <c r="B3526" s="63" t="s">
        <v>11191</v>
      </c>
    </row>
    <row r="3527" spans="1:2" x14ac:dyDescent="0.25">
      <c r="A3527" s="62">
        <v>27112901</v>
      </c>
      <c r="B3527" s="63" t="s">
        <v>10843</v>
      </c>
    </row>
    <row r="3528" spans="1:2" x14ac:dyDescent="0.25">
      <c r="A3528" s="62">
        <v>27112902</v>
      </c>
      <c r="B3528" s="63" t="s">
        <v>2759</v>
      </c>
    </row>
    <row r="3529" spans="1:2" x14ac:dyDescent="0.25">
      <c r="A3529" s="62">
        <v>27112903</v>
      </c>
      <c r="B3529" s="63" t="s">
        <v>7646</v>
      </c>
    </row>
    <row r="3530" spans="1:2" x14ac:dyDescent="0.25">
      <c r="A3530" s="62">
        <v>27112904</v>
      </c>
      <c r="B3530" s="63" t="s">
        <v>15898</v>
      </c>
    </row>
    <row r="3531" spans="1:2" x14ac:dyDescent="0.25">
      <c r="A3531" s="62">
        <v>27112905</v>
      </c>
      <c r="B3531" s="63" t="s">
        <v>11112</v>
      </c>
    </row>
    <row r="3532" spans="1:2" x14ac:dyDescent="0.25">
      <c r="A3532" s="62">
        <v>27112906</v>
      </c>
      <c r="B3532" s="63" t="s">
        <v>9952</v>
      </c>
    </row>
    <row r="3533" spans="1:2" x14ac:dyDescent="0.25">
      <c r="A3533" s="62">
        <v>27112907</v>
      </c>
      <c r="B3533" s="63" t="s">
        <v>18333</v>
      </c>
    </row>
    <row r="3534" spans="1:2" x14ac:dyDescent="0.25">
      <c r="A3534" s="62">
        <v>27112908</v>
      </c>
      <c r="B3534" s="63" t="s">
        <v>18242</v>
      </c>
    </row>
    <row r="3535" spans="1:2" x14ac:dyDescent="0.25">
      <c r="A3535" s="62">
        <v>27113001</v>
      </c>
      <c r="B3535" s="63" t="s">
        <v>12280</v>
      </c>
    </row>
    <row r="3536" spans="1:2" x14ac:dyDescent="0.25">
      <c r="A3536" s="62">
        <v>27113002</v>
      </c>
      <c r="B3536" s="63" t="s">
        <v>8467</v>
      </c>
    </row>
    <row r="3537" spans="1:2" x14ac:dyDescent="0.25">
      <c r="A3537" s="62">
        <v>27113003</v>
      </c>
      <c r="B3537" s="63" t="s">
        <v>1008</v>
      </c>
    </row>
    <row r="3538" spans="1:2" x14ac:dyDescent="0.25">
      <c r="A3538" s="62">
        <v>27113004</v>
      </c>
      <c r="B3538" s="63" t="s">
        <v>10187</v>
      </c>
    </row>
    <row r="3539" spans="1:2" x14ac:dyDescent="0.25">
      <c r="A3539" s="62">
        <v>27113101</v>
      </c>
      <c r="B3539" s="63" t="s">
        <v>9616</v>
      </c>
    </row>
    <row r="3540" spans="1:2" x14ac:dyDescent="0.25">
      <c r="A3540" s="62">
        <v>27113102</v>
      </c>
      <c r="B3540" s="63" t="s">
        <v>2336</v>
      </c>
    </row>
    <row r="3541" spans="1:2" x14ac:dyDescent="0.25">
      <c r="A3541" s="62">
        <v>27113103</v>
      </c>
      <c r="B3541" s="63" t="s">
        <v>13752</v>
      </c>
    </row>
    <row r="3542" spans="1:2" x14ac:dyDescent="0.25">
      <c r="A3542" s="62">
        <v>27113201</v>
      </c>
      <c r="B3542" s="63" t="s">
        <v>9439</v>
      </c>
    </row>
    <row r="3543" spans="1:2" x14ac:dyDescent="0.25">
      <c r="A3543" s="62">
        <v>27113202</v>
      </c>
      <c r="B3543" s="63" t="s">
        <v>15050</v>
      </c>
    </row>
    <row r="3544" spans="1:2" x14ac:dyDescent="0.25">
      <c r="A3544" s="62">
        <v>27113203</v>
      </c>
      <c r="B3544" s="63" t="s">
        <v>14884</v>
      </c>
    </row>
    <row r="3545" spans="1:2" x14ac:dyDescent="0.25">
      <c r="A3545" s="62">
        <v>27113204</v>
      </c>
      <c r="B3545" s="63" t="s">
        <v>8423</v>
      </c>
    </row>
    <row r="3546" spans="1:2" x14ac:dyDescent="0.25">
      <c r="A3546" s="62">
        <v>27121501</v>
      </c>
      <c r="B3546" s="63" t="s">
        <v>18086</v>
      </c>
    </row>
    <row r="3547" spans="1:2" x14ac:dyDescent="0.25">
      <c r="A3547" s="62">
        <v>27121502</v>
      </c>
      <c r="B3547" s="63" t="s">
        <v>15594</v>
      </c>
    </row>
    <row r="3548" spans="1:2" x14ac:dyDescent="0.25">
      <c r="A3548" s="62">
        <v>27121503</v>
      </c>
      <c r="B3548" s="63" t="s">
        <v>8667</v>
      </c>
    </row>
    <row r="3549" spans="1:2" x14ac:dyDescent="0.25">
      <c r="A3549" s="62">
        <v>27121601</v>
      </c>
      <c r="B3549" s="63" t="s">
        <v>11251</v>
      </c>
    </row>
    <row r="3550" spans="1:2" x14ac:dyDescent="0.25">
      <c r="A3550" s="62">
        <v>27121602</v>
      </c>
      <c r="B3550" s="63" t="s">
        <v>19009</v>
      </c>
    </row>
    <row r="3551" spans="1:2" x14ac:dyDescent="0.25">
      <c r="A3551" s="62">
        <v>27121603</v>
      </c>
      <c r="B3551" s="63" t="s">
        <v>18727</v>
      </c>
    </row>
    <row r="3552" spans="1:2" x14ac:dyDescent="0.25">
      <c r="A3552" s="62">
        <v>27121604</v>
      </c>
      <c r="B3552" s="63" t="s">
        <v>7520</v>
      </c>
    </row>
    <row r="3553" spans="1:2" x14ac:dyDescent="0.25">
      <c r="A3553" s="62">
        <v>27121605</v>
      </c>
      <c r="B3553" s="63" t="s">
        <v>13620</v>
      </c>
    </row>
    <row r="3554" spans="1:2" x14ac:dyDescent="0.25">
      <c r="A3554" s="62">
        <v>27121606</v>
      </c>
      <c r="B3554" s="63" t="s">
        <v>16730</v>
      </c>
    </row>
    <row r="3555" spans="1:2" x14ac:dyDescent="0.25">
      <c r="A3555" s="62">
        <v>27121701</v>
      </c>
      <c r="B3555" s="63" t="s">
        <v>14634</v>
      </c>
    </row>
    <row r="3556" spans="1:2" x14ac:dyDescent="0.25">
      <c r="A3556" s="62">
        <v>27121702</v>
      </c>
      <c r="B3556" s="63" t="s">
        <v>12723</v>
      </c>
    </row>
    <row r="3557" spans="1:2" x14ac:dyDescent="0.25">
      <c r="A3557" s="62">
        <v>27121703</v>
      </c>
      <c r="B3557" s="63" t="s">
        <v>3371</v>
      </c>
    </row>
    <row r="3558" spans="1:2" x14ac:dyDescent="0.25">
      <c r="A3558" s="62">
        <v>27121704</v>
      </c>
      <c r="B3558" s="63" t="s">
        <v>9552</v>
      </c>
    </row>
    <row r="3559" spans="1:2" x14ac:dyDescent="0.25">
      <c r="A3559" s="62">
        <v>27121705</v>
      </c>
      <c r="B3559" s="63" t="s">
        <v>17013</v>
      </c>
    </row>
    <row r="3560" spans="1:2" x14ac:dyDescent="0.25">
      <c r="A3560" s="62">
        <v>27121706</v>
      </c>
      <c r="B3560" s="63" t="s">
        <v>14644</v>
      </c>
    </row>
    <row r="3561" spans="1:2" x14ac:dyDescent="0.25">
      <c r="A3561" s="62">
        <v>27121707</v>
      </c>
      <c r="B3561" s="63" t="s">
        <v>8329</v>
      </c>
    </row>
    <row r="3562" spans="1:2" x14ac:dyDescent="0.25">
      <c r="A3562" s="62">
        <v>27126101</v>
      </c>
      <c r="B3562" s="63" t="s">
        <v>10457</v>
      </c>
    </row>
    <row r="3563" spans="1:2" x14ac:dyDescent="0.25">
      <c r="A3563" s="62">
        <v>27126102</v>
      </c>
      <c r="B3563" s="63" t="s">
        <v>12988</v>
      </c>
    </row>
    <row r="3564" spans="1:2" x14ac:dyDescent="0.25">
      <c r="A3564" s="62">
        <v>27131501</v>
      </c>
      <c r="B3564" s="63" t="s">
        <v>17663</v>
      </c>
    </row>
    <row r="3565" spans="1:2" x14ac:dyDescent="0.25">
      <c r="A3565" s="62">
        <v>27131502</v>
      </c>
      <c r="B3565" s="63" t="s">
        <v>10852</v>
      </c>
    </row>
    <row r="3566" spans="1:2" x14ac:dyDescent="0.25">
      <c r="A3566" s="62">
        <v>27131504</v>
      </c>
      <c r="B3566" s="63" t="s">
        <v>17418</v>
      </c>
    </row>
    <row r="3567" spans="1:2" x14ac:dyDescent="0.25">
      <c r="A3567" s="62">
        <v>27131505</v>
      </c>
      <c r="B3567" s="63" t="s">
        <v>10696</v>
      </c>
    </row>
    <row r="3568" spans="1:2" x14ac:dyDescent="0.25">
      <c r="A3568" s="62">
        <v>27131506</v>
      </c>
      <c r="B3568" s="63" t="s">
        <v>6338</v>
      </c>
    </row>
    <row r="3569" spans="1:2" x14ac:dyDescent="0.25">
      <c r="A3569" s="62">
        <v>27131507</v>
      </c>
      <c r="B3569" s="63" t="s">
        <v>424</v>
      </c>
    </row>
    <row r="3570" spans="1:2" x14ac:dyDescent="0.25">
      <c r="A3570" s="62">
        <v>27131508</v>
      </c>
      <c r="B3570" s="63" t="s">
        <v>9876</v>
      </c>
    </row>
    <row r="3571" spans="1:2" x14ac:dyDescent="0.25">
      <c r="A3571" s="62">
        <v>27131509</v>
      </c>
      <c r="B3571" s="63" t="s">
        <v>7974</v>
      </c>
    </row>
    <row r="3572" spans="1:2" x14ac:dyDescent="0.25">
      <c r="A3572" s="62">
        <v>27131510</v>
      </c>
      <c r="B3572" s="63" t="s">
        <v>13817</v>
      </c>
    </row>
    <row r="3573" spans="1:2" x14ac:dyDescent="0.25">
      <c r="A3573" s="62">
        <v>27131511</v>
      </c>
      <c r="B3573" s="63" t="s">
        <v>10480</v>
      </c>
    </row>
    <row r="3574" spans="1:2" x14ac:dyDescent="0.25">
      <c r="A3574" s="62">
        <v>27131512</v>
      </c>
      <c r="B3574" s="63" t="s">
        <v>5795</v>
      </c>
    </row>
    <row r="3575" spans="1:2" x14ac:dyDescent="0.25">
      <c r="A3575" s="62">
        <v>27131601</v>
      </c>
      <c r="B3575" s="63" t="s">
        <v>10191</v>
      </c>
    </row>
    <row r="3576" spans="1:2" x14ac:dyDescent="0.25">
      <c r="A3576" s="62">
        <v>27131603</v>
      </c>
      <c r="B3576" s="63" t="s">
        <v>4227</v>
      </c>
    </row>
    <row r="3577" spans="1:2" x14ac:dyDescent="0.25">
      <c r="A3577" s="62">
        <v>27131604</v>
      </c>
      <c r="B3577" s="63" t="s">
        <v>3064</v>
      </c>
    </row>
    <row r="3578" spans="1:2" x14ac:dyDescent="0.25">
      <c r="A3578" s="62">
        <v>27131605</v>
      </c>
      <c r="B3578" s="63" t="s">
        <v>16254</v>
      </c>
    </row>
    <row r="3579" spans="1:2" x14ac:dyDescent="0.25">
      <c r="A3579" s="62">
        <v>27131608</v>
      </c>
      <c r="B3579" s="63" t="s">
        <v>638</v>
      </c>
    </row>
    <row r="3580" spans="1:2" x14ac:dyDescent="0.25">
      <c r="A3580" s="62">
        <v>27131609</v>
      </c>
      <c r="B3580" s="63" t="s">
        <v>4760</v>
      </c>
    </row>
    <row r="3581" spans="1:2" x14ac:dyDescent="0.25">
      <c r="A3581" s="62">
        <v>27131610</v>
      </c>
      <c r="B3581" s="63" t="s">
        <v>3836</v>
      </c>
    </row>
    <row r="3582" spans="1:2" x14ac:dyDescent="0.25">
      <c r="A3582" s="62">
        <v>27131613</v>
      </c>
      <c r="B3582" s="63" t="s">
        <v>13273</v>
      </c>
    </row>
    <row r="3583" spans="1:2" x14ac:dyDescent="0.25">
      <c r="A3583" s="62">
        <v>27131614</v>
      </c>
      <c r="B3583" s="63" t="s">
        <v>8307</v>
      </c>
    </row>
    <row r="3584" spans="1:2" x14ac:dyDescent="0.25">
      <c r="A3584" s="62">
        <v>27131701</v>
      </c>
      <c r="B3584" s="63" t="s">
        <v>18858</v>
      </c>
    </row>
    <row r="3585" spans="1:2" x14ac:dyDescent="0.25">
      <c r="A3585" s="62">
        <v>27131702</v>
      </c>
      <c r="B3585" s="63" t="s">
        <v>17394</v>
      </c>
    </row>
    <row r="3586" spans="1:2" x14ac:dyDescent="0.25">
      <c r="A3586" s="62">
        <v>27131703</v>
      </c>
      <c r="B3586" s="63" t="s">
        <v>12473</v>
      </c>
    </row>
    <row r="3587" spans="1:2" x14ac:dyDescent="0.25">
      <c r="A3587" s="62">
        <v>27131704</v>
      </c>
      <c r="B3587" s="63" t="s">
        <v>3244</v>
      </c>
    </row>
    <row r="3588" spans="1:2" x14ac:dyDescent="0.25">
      <c r="A3588" s="62">
        <v>27131705</v>
      </c>
      <c r="B3588" s="63" t="s">
        <v>2141</v>
      </c>
    </row>
    <row r="3589" spans="1:2" x14ac:dyDescent="0.25">
      <c r="A3589" s="62">
        <v>27131706</v>
      </c>
      <c r="B3589" s="63" t="s">
        <v>2856</v>
      </c>
    </row>
    <row r="3590" spans="1:2" x14ac:dyDescent="0.25">
      <c r="A3590" s="62">
        <v>27131707</v>
      </c>
      <c r="B3590" s="63" t="s">
        <v>12533</v>
      </c>
    </row>
    <row r="3591" spans="1:2" x14ac:dyDescent="0.25">
      <c r="A3591" s="62">
        <v>27131708</v>
      </c>
      <c r="B3591" s="63" t="s">
        <v>17039</v>
      </c>
    </row>
    <row r="3592" spans="1:2" x14ac:dyDescent="0.25">
      <c r="A3592" s="62">
        <v>27131709</v>
      </c>
      <c r="B3592" s="63" t="s">
        <v>1979</v>
      </c>
    </row>
    <row r="3593" spans="1:2" x14ac:dyDescent="0.25">
      <c r="A3593" s="62">
        <v>27141001</v>
      </c>
      <c r="B3593" s="63" t="s">
        <v>1795</v>
      </c>
    </row>
    <row r="3594" spans="1:2" x14ac:dyDescent="0.25">
      <c r="A3594" s="62">
        <v>27141101</v>
      </c>
      <c r="B3594" s="63" t="s">
        <v>10576</v>
      </c>
    </row>
    <row r="3595" spans="1:2" x14ac:dyDescent="0.25">
      <c r="A3595" s="62">
        <v>30101501</v>
      </c>
      <c r="B3595" s="63" t="s">
        <v>9611</v>
      </c>
    </row>
    <row r="3596" spans="1:2" x14ac:dyDescent="0.25">
      <c r="A3596" s="62">
        <v>30101502</v>
      </c>
      <c r="B3596" s="63" t="s">
        <v>17830</v>
      </c>
    </row>
    <row r="3597" spans="1:2" x14ac:dyDescent="0.25">
      <c r="A3597" s="62">
        <v>30101503</v>
      </c>
      <c r="B3597" s="63" t="s">
        <v>17531</v>
      </c>
    </row>
    <row r="3598" spans="1:2" x14ac:dyDescent="0.25">
      <c r="A3598" s="62">
        <v>30101504</v>
      </c>
      <c r="B3598" s="63" t="s">
        <v>4725</v>
      </c>
    </row>
    <row r="3599" spans="1:2" x14ac:dyDescent="0.25">
      <c r="A3599" s="62">
        <v>30101505</v>
      </c>
      <c r="B3599" s="63" t="s">
        <v>2229</v>
      </c>
    </row>
    <row r="3600" spans="1:2" x14ac:dyDescent="0.25">
      <c r="A3600" s="62">
        <v>30101506</v>
      </c>
      <c r="B3600" s="63" t="s">
        <v>8079</v>
      </c>
    </row>
    <row r="3601" spans="1:2" x14ac:dyDescent="0.25">
      <c r="A3601" s="62">
        <v>30101507</v>
      </c>
      <c r="B3601" s="63" t="s">
        <v>2971</v>
      </c>
    </row>
    <row r="3602" spans="1:2" x14ac:dyDescent="0.25">
      <c r="A3602" s="62">
        <v>30101508</v>
      </c>
      <c r="B3602" s="63" t="s">
        <v>9504</v>
      </c>
    </row>
    <row r="3603" spans="1:2" x14ac:dyDescent="0.25">
      <c r="A3603" s="62">
        <v>30101509</v>
      </c>
      <c r="B3603" s="63" t="s">
        <v>11189</v>
      </c>
    </row>
    <row r="3604" spans="1:2" x14ac:dyDescent="0.25">
      <c r="A3604" s="62">
        <v>30101510</v>
      </c>
      <c r="B3604" s="63" t="s">
        <v>18988</v>
      </c>
    </row>
    <row r="3605" spans="1:2" x14ac:dyDescent="0.25">
      <c r="A3605" s="62">
        <v>30101511</v>
      </c>
      <c r="B3605" s="63" t="s">
        <v>14714</v>
      </c>
    </row>
    <row r="3606" spans="1:2" x14ac:dyDescent="0.25">
      <c r="A3606" s="62">
        <v>30101512</v>
      </c>
      <c r="B3606" s="63" t="s">
        <v>14926</v>
      </c>
    </row>
    <row r="3607" spans="1:2" x14ac:dyDescent="0.25">
      <c r="A3607" s="62">
        <v>30101513</v>
      </c>
      <c r="B3607" s="63" t="s">
        <v>16816</v>
      </c>
    </row>
    <row r="3608" spans="1:2" x14ac:dyDescent="0.25">
      <c r="A3608" s="62">
        <v>30101514</v>
      </c>
      <c r="B3608" s="63" t="s">
        <v>12757</v>
      </c>
    </row>
    <row r="3609" spans="1:2" x14ac:dyDescent="0.25">
      <c r="A3609" s="62">
        <v>30101515</v>
      </c>
      <c r="B3609" s="63" t="s">
        <v>4524</v>
      </c>
    </row>
    <row r="3610" spans="1:2" x14ac:dyDescent="0.25">
      <c r="A3610" s="62">
        <v>30101516</v>
      </c>
      <c r="B3610" s="63" t="s">
        <v>15396</v>
      </c>
    </row>
    <row r="3611" spans="1:2" x14ac:dyDescent="0.25">
      <c r="A3611" s="62">
        <v>30101517</v>
      </c>
      <c r="B3611" s="63" t="s">
        <v>4652</v>
      </c>
    </row>
    <row r="3612" spans="1:2" x14ac:dyDescent="0.25">
      <c r="A3612" s="62">
        <v>30101601</v>
      </c>
      <c r="B3612" s="63" t="s">
        <v>14870</v>
      </c>
    </row>
    <row r="3613" spans="1:2" x14ac:dyDescent="0.25">
      <c r="A3613" s="62">
        <v>30101602</v>
      </c>
      <c r="B3613" s="63" t="s">
        <v>3744</v>
      </c>
    </row>
    <row r="3614" spans="1:2" x14ac:dyDescent="0.25">
      <c r="A3614" s="62">
        <v>30101603</v>
      </c>
      <c r="B3614" s="63" t="s">
        <v>4141</v>
      </c>
    </row>
    <row r="3615" spans="1:2" x14ac:dyDescent="0.25">
      <c r="A3615" s="62">
        <v>30101604</v>
      </c>
      <c r="B3615" s="63" t="s">
        <v>4628</v>
      </c>
    </row>
    <row r="3616" spans="1:2" x14ac:dyDescent="0.25">
      <c r="A3616" s="62">
        <v>30101605</v>
      </c>
      <c r="B3616" s="63" t="s">
        <v>16540</v>
      </c>
    </row>
    <row r="3617" spans="1:2" x14ac:dyDescent="0.25">
      <c r="A3617" s="62">
        <v>30101606</v>
      </c>
      <c r="B3617" s="63" t="s">
        <v>417</v>
      </c>
    </row>
    <row r="3618" spans="1:2" x14ac:dyDescent="0.25">
      <c r="A3618" s="62">
        <v>30101607</v>
      </c>
      <c r="B3618" s="63" t="s">
        <v>5128</v>
      </c>
    </row>
    <row r="3619" spans="1:2" x14ac:dyDescent="0.25">
      <c r="A3619" s="62">
        <v>30101608</v>
      </c>
      <c r="B3619" s="63" t="s">
        <v>17273</v>
      </c>
    </row>
    <row r="3620" spans="1:2" x14ac:dyDescent="0.25">
      <c r="A3620" s="62">
        <v>30101609</v>
      </c>
      <c r="B3620" s="63" t="s">
        <v>17124</v>
      </c>
    </row>
    <row r="3621" spans="1:2" x14ac:dyDescent="0.25">
      <c r="A3621" s="62">
        <v>30101610</v>
      </c>
      <c r="B3621" s="63" t="s">
        <v>12218</v>
      </c>
    </row>
    <row r="3622" spans="1:2" x14ac:dyDescent="0.25">
      <c r="A3622" s="62">
        <v>30101611</v>
      </c>
      <c r="B3622" s="63" t="s">
        <v>4728</v>
      </c>
    </row>
    <row r="3623" spans="1:2" x14ac:dyDescent="0.25">
      <c r="A3623" s="62">
        <v>30101612</v>
      </c>
      <c r="B3623" s="63" t="s">
        <v>7644</v>
      </c>
    </row>
    <row r="3624" spans="1:2" x14ac:dyDescent="0.25">
      <c r="A3624" s="62">
        <v>30101613</v>
      </c>
      <c r="B3624" s="63" t="s">
        <v>14208</v>
      </c>
    </row>
    <row r="3625" spans="1:2" x14ac:dyDescent="0.25">
      <c r="A3625" s="62">
        <v>30101614</v>
      </c>
      <c r="B3625" s="63" t="s">
        <v>6102</v>
      </c>
    </row>
    <row r="3626" spans="1:2" x14ac:dyDescent="0.25">
      <c r="A3626" s="62">
        <v>30101615</v>
      </c>
      <c r="B3626" s="63" t="s">
        <v>743</v>
      </c>
    </row>
    <row r="3627" spans="1:2" x14ac:dyDescent="0.25">
      <c r="A3627" s="62">
        <v>30101616</v>
      </c>
      <c r="B3627" s="63" t="s">
        <v>12352</v>
      </c>
    </row>
    <row r="3628" spans="1:2" x14ac:dyDescent="0.25">
      <c r="A3628" s="62">
        <v>30101617</v>
      </c>
      <c r="B3628" s="63" t="s">
        <v>17110</v>
      </c>
    </row>
    <row r="3629" spans="1:2" x14ac:dyDescent="0.25">
      <c r="A3629" s="62">
        <v>30101618</v>
      </c>
      <c r="B3629" s="63" t="s">
        <v>14843</v>
      </c>
    </row>
    <row r="3630" spans="1:2" x14ac:dyDescent="0.25">
      <c r="A3630" s="62">
        <v>30101701</v>
      </c>
      <c r="B3630" s="63" t="s">
        <v>15521</v>
      </c>
    </row>
    <row r="3631" spans="1:2" x14ac:dyDescent="0.25">
      <c r="A3631" s="62">
        <v>30101702</v>
      </c>
      <c r="B3631" s="63" t="s">
        <v>2506</v>
      </c>
    </row>
    <row r="3632" spans="1:2" x14ac:dyDescent="0.25">
      <c r="A3632" s="62">
        <v>30101703</v>
      </c>
      <c r="B3632" s="63" t="s">
        <v>330</v>
      </c>
    </row>
    <row r="3633" spans="1:2" x14ac:dyDescent="0.25">
      <c r="A3633" s="62">
        <v>30101704</v>
      </c>
      <c r="B3633" s="63" t="s">
        <v>6241</v>
      </c>
    </row>
    <row r="3634" spans="1:2" x14ac:dyDescent="0.25">
      <c r="A3634" s="62">
        <v>30101705</v>
      </c>
      <c r="B3634" s="63" t="s">
        <v>16491</v>
      </c>
    </row>
    <row r="3635" spans="1:2" x14ac:dyDescent="0.25">
      <c r="A3635" s="62">
        <v>30101706</v>
      </c>
      <c r="B3635" s="63" t="s">
        <v>18003</v>
      </c>
    </row>
    <row r="3636" spans="1:2" x14ac:dyDescent="0.25">
      <c r="A3636" s="62">
        <v>30101707</v>
      </c>
      <c r="B3636" s="63" t="s">
        <v>9905</v>
      </c>
    </row>
    <row r="3637" spans="1:2" x14ac:dyDescent="0.25">
      <c r="A3637" s="62">
        <v>30101708</v>
      </c>
      <c r="B3637" s="63" t="s">
        <v>3926</v>
      </c>
    </row>
    <row r="3638" spans="1:2" x14ac:dyDescent="0.25">
      <c r="A3638" s="62">
        <v>30101709</v>
      </c>
      <c r="B3638" s="63" t="s">
        <v>4950</v>
      </c>
    </row>
    <row r="3639" spans="1:2" x14ac:dyDescent="0.25">
      <c r="A3639" s="62">
        <v>30101710</v>
      </c>
      <c r="B3639" s="63" t="s">
        <v>15558</v>
      </c>
    </row>
    <row r="3640" spans="1:2" x14ac:dyDescent="0.25">
      <c r="A3640" s="62">
        <v>30101711</v>
      </c>
      <c r="B3640" s="63" t="s">
        <v>2863</v>
      </c>
    </row>
    <row r="3641" spans="1:2" x14ac:dyDescent="0.25">
      <c r="A3641" s="62">
        <v>30101712</v>
      </c>
      <c r="B3641" s="63" t="s">
        <v>1978</v>
      </c>
    </row>
    <row r="3642" spans="1:2" x14ac:dyDescent="0.25">
      <c r="A3642" s="62">
        <v>30101713</v>
      </c>
      <c r="B3642" s="63" t="s">
        <v>758</v>
      </c>
    </row>
    <row r="3643" spans="1:2" x14ac:dyDescent="0.25">
      <c r="A3643" s="62">
        <v>30101714</v>
      </c>
      <c r="B3643" s="63" t="s">
        <v>11185</v>
      </c>
    </row>
    <row r="3644" spans="1:2" x14ac:dyDescent="0.25">
      <c r="A3644" s="62">
        <v>30101715</v>
      </c>
      <c r="B3644" s="63" t="s">
        <v>15009</v>
      </c>
    </row>
    <row r="3645" spans="1:2" x14ac:dyDescent="0.25">
      <c r="A3645" s="62">
        <v>30101716</v>
      </c>
      <c r="B3645" s="63" t="s">
        <v>15663</v>
      </c>
    </row>
    <row r="3646" spans="1:2" x14ac:dyDescent="0.25">
      <c r="A3646" s="62">
        <v>30101717</v>
      </c>
      <c r="B3646" s="63" t="s">
        <v>15132</v>
      </c>
    </row>
    <row r="3647" spans="1:2" x14ac:dyDescent="0.25">
      <c r="A3647" s="62">
        <v>30101718</v>
      </c>
      <c r="B3647" s="63" t="s">
        <v>3625</v>
      </c>
    </row>
    <row r="3648" spans="1:2" x14ac:dyDescent="0.25">
      <c r="A3648" s="62">
        <v>30101801</v>
      </c>
      <c r="B3648" s="63" t="s">
        <v>5802</v>
      </c>
    </row>
    <row r="3649" spans="1:2" x14ac:dyDescent="0.25">
      <c r="A3649" s="62">
        <v>30101802</v>
      </c>
      <c r="B3649" s="63" t="s">
        <v>11382</v>
      </c>
    </row>
    <row r="3650" spans="1:2" x14ac:dyDescent="0.25">
      <c r="A3650" s="62">
        <v>30101803</v>
      </c>
      <c r="B3650" s="63" t="s">
        <v>11872</v>
      </c>
    </row>
    <row r="3651" spans="1:2" x14ac:dyDescent="0.25">
      <c r="A3651" s="62">
        <v>30101804</v>
      </c>
      <c r="B3651" s="63" t="s">
        <v>12683</v>
      </c>
    </row>
    <row r="3652" spans="1:2" x14ac:dyDescent="0.25">
      <c r="A3652" s="62">
        <v>30101805</v>
      </c>
      <c r="B3652" s="63" t="s">
        <v>11411</v>
      </c>
    </row>
    <row r="3653" spans="1:2" x14ac:dyDescent="0.25">
      <c r="A3653" s="62">
        <v>30101806</v>
      </c>
      <c r="B3653" s="63" t="s">
        <v>12836</v>
      </c>
    </row>
    <row r="3654" spans="1:2" x14ac:dyDescent="0.25">
      <c r="A3654" s="62">
        <v>30101807</v>
      </c>
      <c r="B3654" s="63" t="s">
        <v>15777</v>
      </c>
    </row>
    <row r="3655" spans="1:2" x14ac:dyDescent="0.25">
      <c r="A3655" s="62">
        <v>30101808</v>
      </c>
      <c r="B3655" s="63" t="s">
        <v>10443</v>
      </c>
    </row>
    <row r="3656" spans="1:2" x14ac:dyDescent="0.25">
      <c r="A3656" s="62">
        <v>30101809</v>
      </c>
      <c r="B3656" s="63" t="s">
        <v>3108</v>
      </c>
    </row>
    <row r="3657" spans="1:2" x14ac:dyDescent="0.25">
      <c r="A3657" s="62">
        <v>30101810</v>
      </c>
      <c r="B3657" s="63" t="s">
        <v>8123</v>
      </c>
    </row>
    <row r="3658" spans="1:2" x14ac:dyDescent="0.25">
      <c r="A3658" s="62">
        <v>30101811</v>
      </c>
      <c r="B3658" s="63" t="s">
        <v>17246</v>
      </c>
    </row>
    <row r="3659" spans="1:2" x14ac:dyDescent="0.25">
      <c r="A3659" s="62">
        <v>30101812</v>
      </c>
      <c r="B3659" s="63" t="s">
        <v>6947</v>
      </c>
    </row>
    <row r="3660" spans="1:2" x14ac:dyDescent="0.25">
      <c r="A3660" s="62">
        <v>30101813</v>
      </c>
      <c r="B3660" s="63" t="s">
        <v>11164</v>
      </c>
    </row>
    <row r="3661" spans="1:2" x14ac:dyDescent="0.25">
      <c r="A3661" s="62">
        <v>30101814</v>
      </c>
      <c r="B3661" s="63" t="s">
        <v>8093</v>
      </c>
    </row>
    <row r="3662" spans="1:2" x14ac:dyDescent="0.25">
      <c r="A3662" s="62">
        <v>30101815</v>
      </c>
      <c r="B3662" s="63" t="s">
        <v>11524</v>
      </c>
    </row>
    <row r="3663" spans="1:2" x14ac:dyDescent="0.25">
      <c r="A3663" s="62">
        <v>30101816</v>
      </c>
      <c r="B3663" s="63" t="s">
        <v>13729</v>
      </c>
    </row>
    <row r="3664" spans="1:2" x14ac:dyDescent="0.25">
      <c r="A3664" s="62">
        <v>30101817</v>
      </c>
      <c r="B3664" s="63" t="s">
        <v>7382</v>
      </c>
    </row>
    <row r="3665" spans="1:2" x14ac:dyDescent="0.25">
      <c r="A3665" s="62">
        <v>30101901</v>
      </c>
      <c r="B3665" s="63" t="s">
        <v>11438</v>
      </c>
    </row>
    <row r="3666" spans="1:2" x14ac:dyDescent="0.25">
      <c r="A3666" s="62">
        <v>30101902</v>
      </c>
      <c r="B3666" s="63" t="s">
        <v>16651</v>
      </c>
    </row>
    <row r="3667" spans="1:2" x14ac:dyDescent="0.25">
      <c r="A3667" s="62">
        <v>30101903</v>
      </c>
      <c r="B3667" s="63" t="s">
        <v>7703</v>
      </c>
    </row>
    <row r="3668" spans="1:2" x14ac:dyDescent="0.25">
      <c r="A3668" s="62">
        <v>30101904</v>
      </c>
      <c r="B3668" s="63" t="s">
        <v>4395</v>
      </c>
    </row>
    <row r="3669" spans="1:2" x14ac:dyDescent="0.25">
      <c r="A3669" s="62">
        <v>30101905</v>
      </c>
      <c r="B3669" s="63" t="s">
        <v>21</v>
      </c>
    </row>
    <row r="3670" spans="1:2" x14ac:dyDescent="0.25">
      <c r="A3670" s="62">
        <v>30101906</v>
      </c>
      <c r="B3670" s="63" t="s">
        <v>18059</v>
      </c>
    </row>
    <row r="3671" spans="1:2" x14ac:dyDescent="0.25">
      <c r="A3671" s="62">
        <v>30101907</v>
      </c>
      <c r="B3671" s="63" t="s">
        <v>13336</v>
      </c>
    </row>
    <row r="3672" spans="1:2" x14ac:dyDescent="0.25">
      <c r="A3672" s="62">
        <v>30101908</v>
      </c>
      <c r="B3672" s="63" t="s">
        <v>17329</v>
      </c>
    </row>
    <row r="3673" spans="1:2" x14ac:dyDescent="0.25">
      <c r="A3673" s="62">
        <v>30101909</v>
      </c>
      <c r="B3673" s="63" t="s">
        <v>1171</v>
      </c>
    </row>
    <row r="3674" spans="1:2" x14ac:dyDescent="0.25">
      <c r="A3674" s="62">
        <v>30101910</v>
      </c>
      <c r="B3674" s="63" t="s">
        <v>12925</v>
      </c>
    </row>
    <row r="3675" spans="1:2" x14ac:dyDescent="0.25">
      <c r="A3675" s="62">
        <v>30101911</v>
      </c>
      <c r="B3675" s="63" t="s">
        <v>15298</v>
      </c>
    </row>
    <row r="3676" spans="1:2" x14ac:dyDescent="0.25">
      <c r="A3676" s="62">
        <v>30101912</v>
      </c>
      <c r="B3676" s="63" t="s">
        <v>13463</v>
      </c>
    </row>
    <row r="3677" spans="1:2" x14ac:dyDescent="0.25">
      <c r="A3677" s="62">
        <v>30101913</v>
      </c>
      <c r="B3677" s="63" t="s">
        <v>6551</v>
      </c>
    </row>
    <row r="3678" spans="1:2" x14ac:dyDescent="0.25">
      <c r="A3678" s="62">
        <v>30101914</v>
      </c>
      <c r="B3678" s="63" t="s">
        <v>11866</v>
      </c>
    </row>
    <row r="3679" spans="1:2" x14ac:dyDescent="0.25">
      <c r="A3679" s="62">
        <v>30101915</v>
      </c>
      <c r="B3679" s="63" t="s">
        <v>1329</v>
      </c>
    </row>
    <row r="3680" spans="1:2" x14ac:dyDescent="0.25">
      <c r="A3680" s="62">
        <v>30101916</v>
      </c>
      <c r="B3680" s="63" t="s">
        <v>14155</v>
      </c>
    </row>
    <row r="3681" spans="1:2" x14ac:dyDescent="0.25">
      <c r="A3681" s="62">
        <v>30101918</v>
      </c>
      <c r="B3681" s="63" t="s">
        <v>6594</v>
      </c>
    </row>
    <row r="3682" spans="1:2" x14ac:dyDescent="0.25">
      <c r="A3682" s="62">
        <v>30101919</v>
      </c>
      <c r="B3682" s="63" t="s">
        <v>2280</v>
      </c>
    </row>
    <row r="3683" spans="1:2" x14ac:dyDescent="0.25">
      <c r="A3683" s="62">
        <v>30101920</v>
      </c>
      <c r="B3683" s="63" t="s">
        <v>1679</v>
      </c>
    </row>
    <row r="3684" spans="1:2" x14ac:dyDescent="0.25">
      <c r="A3684" s="62">
        <v>30101921</v>
      </c>
      <c r="B3684" s="63" t="s">
        <v>11940</v>
      </c>
    </row>
    <row r="3685" spans="1:2" x14ac:dyDescent="0.25">
      <c r="A3685" s="62">
        <v>30101922</v>
      </c>
      <c r="B3685" s="63" t="s">
        <v>4650</v>
      </c>
    </row>
    <row r="3686" spans="1:2" x14ac:dyDescent="0.25">
      <c r="A3686" s="62">
        <v>30101923</v>
      </c>
      <c r="B3686" s="63" t="s">
        <v>13368</v>
      </c>
    </row>
    <row r="3687" spans="1:2" x14ac:dyDescent="0.25">
      <c r="A3687" s="62">
        <v>30102001</v>
      </c>
      <c r="B3687" s="63" t="s">
        <v>8790</v>
      </c>
    </row>
    <row r="3688" spans="1:2" x14ac:dyDescent="0.25">
      <c r="A3688" s="62">
        <v>30102002</v>
      </c>
      <c r="B3688" s="63" t="s">
        <v>13281</v>
      </c>
    </row>
    <row r="3689" spans="1:2" x14ac:dyDescent="0.25">
      <c r="A3689" s="62">
        <v>30102003</v>
      </c>
      <c r="B3689" s="63" t="s">
        <v>7886</v>
      </c>
    </row>
    <row r="3690" spans="1:2" x14ac:dyDescent="0.25">
      <c r="A3690" s="62">
        <v>30102004</v>
      </c>
      <c r="B3690" s="63" t="s">
        <v>529</v>
      </c>
    </row>
    <row r="3691" spans="1:2" x14ac:dyDescent="0.25">
      <c r="A3691" s="62">
        <v>30102005</v>
      </c>
      <c r="B3691" s="63" t="s">
        <v>18240</v>
      </c>
    </row>
    <row r="3692" spans="1:2" x14ac:dyDescent="0.25">
      <c r="A3692" s="62">
        <v>30102006</v>
      </c>
      <c r="B3692" s="63" t="s">
        <v>5357</v>
      </c>
    </row>
    <row r="3693" spans="1:2" x14ac:dyDescent="0.25">
      <c r="A3693" s="62">
        <v>30102007</v>
      </c>
      <c r="B3693" s="63" t="s">
        <v>15264</v>
      </c>
    </row>
    <row r="3694" spans="1:2" x14ac:dyDescent="0.25">
      <c r="A3694" s="62">
        <v>30102008</v>
      </c>
      <c r="B3694" s="63" t="s">
        <v>7432</v>
      </c>
    </row>
    <row r="3695" spans="1:2" x14ac:dyDescent="0.25">
      <c r="A3695" s="62">
        <v>30102009</v>
      </c>
      <c r="B3695" s="63" t="s">
        <v>15957</v>
      </c>
    </row>
    <row r="3696" spans="1:2" x14ac:dyDescent="0.25">
      <c r="A3696" s="62">
        <v>30102010</v>
      </c>
      <c r="B3696" s="63" t="s">
        <v>9045</v>
      </c>
    </row>
    <row r="3697" spans="1:2" x14ac:dyDescent="0.25">
      <c r="A3697" s="62">
        <v>30102011</v>
      </c>
      <c r="B3697" s="63" t="s">
        <v>12025</v>
      </c>
    </row>
    <row r="3698" spans="1:2" x14ac:dyDescent="0.25">
      <c r="A3698" s="62">
        <v>30102012</v>
      </c>
      <c r="B3698" s="63" t="s">
        <v>10221</v>
      </c>
    </row>
    <row r="3699" spans="1:2" x14ac:dyDescent="0.25">
      <c r="A3699" s="62">
        <v>30102013</v>
      </c>
      <c r="B3699" s="63" t="s">
        <v>5568</v>
      </c>
    </row>
    <row r="3700" spans="1:2" x14ac:dyDescent="0.25">
      <c r="A3700" s="62">
        <v>30102014</v>
      </c>
      <c r="B3700" s="63" t="s">
        <v>12875</v>
      </c>
    </row>
    <row r="3701" spans="1:2" x14ac:dyDescent="0.25">
      <c r="A3701" s="62">
        <v>30102015</v>
      </c>
      <c r="B3701" s="63" t="s">
        <v>14375</v>
      </c>
    </row>
    <row r="3702" spans="1:2" x14ac:dyDescent="0.25">
      <c r="A3702" s="62">
        <v>30102201</v>
      </c>
      <c r="B3702" s="63" t="s">
        <v>18151</v>
      </c>
    </row>
    <row r="3703" spans="1:2" x14ac:dyDescent="0.25">
      <c r="A3703" s="62">
        <v>30102202</v>
      </c>
      <c r="B3703" s="63" t="s">
        <v>14099</v>
      </c>
    </row>
    <row r="3704" spans="1:2" x14ac:dyDescent="0.25">
      <c r="A3704" s="62">
        <v>30102203</v>
      </c>
      <c r="B3704" s="63" t="s">
        <v>3578</v>
      </c>
    </row>
    <row r="3705" spans="1:2" x14ac:dyDescent="0.25">
      <c r="A3705" s="62">
        <v>30102204</v>
      </c>
      <c r="B3705" s="63" t="s">
        <v>9340</v>
      </c>
    </row>
    <row r="3706" spans="1:2" x14ac:dyDescent="0.25">
      <c r="A3706" s="62">
        <v>30102205</v>
      </c>
      <c r="B3706" s="63" t="s">
        <v>3796</v>
      </c>
    </row>
    <row r="3707" spans="1:2" x14ac:dyDescent="0.25">
      <c r="A3707" s="62">
        <v>30102206</v>
      </c>
      <c r="B3707" s="63" t="s">
        <v>3787</v>
      </c>
    </row>
    <row r="3708" spans="1:2" x14ac:dyDescent="0.25">
      <c r="A3708" s="62">
        <v>30102207</v>
      </c>
      <c r="B3708" s="63" t="s">
        <v>9323</v>
      </c>
    </row>
    <row r="3709" spans="1:2" x14ac:dyDescent="0.25">
      <c r="A3709" s="62">
        <v>30102208</v>
      </c>
      <c r="B3709" s="63" t="s">
        <v>14851</v>
      </c>
    </row>
    <row r="3710" spans="1:2" x14ac:dyDescent="0.25">
      <c r="A3710" s="62">
        <v>30102209</v>
      </c>
      <c r="B3710" s="63" t="s">
        <v>7015</v>
      </c>
    </row>
    <row r="3711" spans="1:2" x14ac:dyDescent="0.25">
      <c r="A3711" s="62">
        <v>30102210</v>
      </c>
      <c r="B3711" s="63" t="s">
        <v>9685</v>
      </c>
    </row>
    <row r="3712" spans="1:2" x14ac:dyDescent="0.25">
      <c r="A3712" s="62">
        <v>30102211</v>
      </c>
      <c r="B3712" s="63" t="s">
        <v>4543</v>
      </c>
    </row>
    <row r="3713" spans="1:2" x14ac:dyDescent="0.25">
      <c r="A3713" s="62">
        <v>30102212</v>
      </c>
      <c r="B3713" s="63" t="s">
        <v>10750</v>
      </c>
    </row>
    <row r="3714" spans="1:2" x14ac:dyDescent="0.25">
      <c r="A3714" s="62">
        <v>30102213</v>
      </c>
      <c r="B3714" s="63" t="s">
        <v>9635</v>
      </c>
    </row>
    <row r="3715" spans="1:2" x14ac:dyDescent="0.25">
      <c r="A3715" s="62">
        <v>30102214</v>
      </c>
      <c r="B3715" s="63" t="s">
        <v>10556</v>
      </c>
    </row>
    <row r="3716" spans="1:2" x14ac:dyDescent="0.25">
      <c r="A3716" s="62">
        <v>30102215</v>
      </c>
      <c r="B3716" s="63" t="s">
        <v>1371</v>
      </c>
    </row>
    <row r="3717" spans="1:2" x14ac:dyDescent="0.25">
      <c r="A3717" s="62">
        <v>30102216</v>
      </c>
      <c r="B3717" s="63" t="s">
        <v>14371</v>
      </c>
    </row>
    <row r="3718" spans="1:2" x14ac:dyDescent="0.25">
      <c r="A3718" s="62">
        <v>30102217</v>
      </c>
      <c r="B3718" s="63" t="s">
        <v>13509</v>
      </c>
    </row>
    <row r="3719" spans="1:2" x14ac:dyDescent="0.25">
      <c r="A3719" s="62">
        <v>30102218</v>
      </c>
      <c r="B3719" s="63" t="s">
        <v>6677</v>
      </c>
    </row>
    <row r="3720" spans="1:2" x14ac:dyDescent="0.25">
      <c r="A3720" s="62">
        <v>30102220</v>
      </c>
      <c r="B3720" s="63" t="s">
        <v>512</v>
      </c>
    </row>
    <row r="3721" spans="1:2" x14ac:dyDescent="0.25">
      <c r="A3721" s="62">
        <v>30102301</v>
      </c>
      <c r="B3721" s="63" t="s">
        <v>7568</v>
      </c>
    </row>
    <row r="3722" spans="1:2" x14ac:dyDescent="0.25">
      <c r="A3722" s="62">
        <v>30102302</v>
      </c>
      <c r="B3722" s="63" t="s">
        <v>12846</v>
      </c>
    </row>
    <row r="3723" spans="1:2" x14ac:dyDescent="0.25">
      <c r="A3723" s="62">
        <v>30102303</v>
      </c>
      <c r="B3723" s="63" t="s">
        <v>222</v>
      </c>
    </row>
    <row r="3724" spans="1:2" x14ac:dyDescent="0.25">
      <c r="A3724" s="62">
        <v>30102304</v>
      </c>
      <c r="B3724" s="63" t="s">
        <v>15681</v>
      </c>
    </row>
    <row r="3725" spans="1:2" x14ac:dyDescent="0.25">
      <c r="A3725" s="62">
        <v>30102305</v>
      </c>
      <c r="B3725" s="63" t="s">
        <v>14683</v>
      </c>
    </row>
    <row r="3726" spans="1:2" x14ac:dyDescent="0.25">
      <c r="A3726" s="62">
        <v>30102306</v>
      </c>
      <c r="B3726" s="63" t="s">
        <v>5044</v>
      </c>
    </row>
    <row r="3727" spans="1:2" x14ac:dyDescent="0.25">
      <c r="A3727" s="62">
        <v>30102307</v>
      </c>
      <c r="B3727" s="63" t="s">
        <v>18330</v>
      </c>
    </row>
    <row r="3728" spans="1:2" x14ac:dyDescent="0.25">
      <c r="A3728" s="62">
        <v>30102308</v>
      </c>
      <c r="B3728" s="63" t="s">
        <v>7934</v>
      </c>
    </row>
    <row r="3729" spans="1:2" x14ac:dyDescent="0.25">
      <c r="A3729" s="62">
        <v>30102309</v>
      </c>
      <c r="B3729" s="63" t="s">
        <v>17795</v>
      </c>
    </row>
    <row r="3730" spans="1:2" x14ac:dyDescent="0.25">
      <c r="A3730" s="62">
        <v>30102310</v>
      </c>
      <c r="B3730" s="63" t="s">
        <v>2012</v>
      </c>
    </row>
    <row r="3731" spans="1:2" x14ac:dyDescent="0.25">
      <c r="A3731" s="62">
        <v>30102311</v>
      </c>
      <c r="B3731" s="63" t="s">
        <v>18481</v>
      </c>
    </row>
    <row r="3732" spans="1:2" x14ac:dyDescent="0.25">
      <c r="A3732" s="62">
        <v>30102312</v>
      </c>
      <c r="B3732" s="63" t="s">
        <v>17812</v>
      </c>
    </row>
    <row r="3733" spans="1:2" x14ac:dyDescent="0.25">
      <c r="A3733" s="62">
        <v>30102313</v>
      </c>
      <c r="B3733" s="63" t="s">
        <v>3856</v>
      </c>
    </row>
    <row r="3734" spans="1:2" x14ac:dyDescent="0.25">
      <c r="A3734" s="62">
        <v>30102314</v>
      </c>
      <c r="B3734" s="63" t="s">
        <v>8143</v>
      </c>
    </row>
    <row r="3735" spans="1:2" x14ac:dyDescent="0.25">
      <c r="A3735" s="62">
        <v>30102315</v>
      </c>
      <c r="B3735" s="63" t="s">
        <v>879</v>
      </c>
    </row>
    <row r="3736" spans="1:2" x14ac:dyDescent="0.25">
      <c r="A3736" s="62">
        <v>30102316</v>
      </c>
      <c r="B3736" s="63" t="s">
        <v>11101</v>
      </c>
    </row>
    <row r="3737" spans="1:2" x14ac:dyDescent="0.25">
      <c r="A3737" s="62">
        <v>30102401</v>
      </c>
      <c r="B3737" s="63" t="s">
        <v>11307</v>
      </c>
    </row>
    <row r="3738" spans="1:2" x14ac:dyDescent="0.25">
      <c r="A3738" s="62">
        <v>30102402</v>
      </c>
      <c r="B3738" s="63" t="s">
        <v>16242</v>
      </c>
    </row>
    <row r="3739" spans="1:2" x14ac:dyDescent="0.25">
      <c r="A3739" s="62">
        <v>30102403</v>
      </c>
      <c r="B3739" s="63" t="s">
        <v>6042</v>
      </c>
    </row>
    <row r="3740" spans="1:2" x14ac:dyDescent="0.25">
      <c r="A3740" s="62">
        <v>30102404</v>
      </c>
      <c r="B3740" s="63" t="s">
        <v>12323</v>
      </c>
    </row>
    <row r="3741" spans="1:2" x14ac:dyDescent="0.25">
      <c r="A3741" s="62">
        <v>30102405</v>
      </c>
      <c r="B3741" s="63" t="s">
        <v>18792</v>
      </c>
    </row>
    <row r="3742" spans="1:2" x14ac:dyDescent="0.25">
      <c r="A3742" s="62">
        <v>30102406</v>
      </c>
      <c r="B3742" s="63" t="s">
        <v>504</v>
      </c>
    </row>
    <row r="3743" spans="1:2" x14ac:dyDescent="0.25">
      <c r="A3743" s="62">
        <v>30102407</v>
      </c>
      <c r="B3743" s="63" t="s">
        <v>13504</v>
      </c>
    </row>
    <row r="3744" spans="1:2" x14ac:dyDescent="0.25">
      <c r="A3744" s="62">
        <v>30102408</v>
      </c>
      <c r="B3744" s="63" t="s">
        <v>1544</v>
      </c>
    </row>
    <row r="3745" spans="1:2" x14ac:dyDescent="0.25">
      <c r="A3745" s="62">
        <v>30102409</v>
      </c>
      <c r="B3745" s="63" t="s">
        <v>1103</v>
      </c>
    </row>
    <row r="3746" spans="1:2" x14ac:dyDescent="0.25">
      <c r="A3746" s="62">
        <v>30102410</v>
      </c>
      <c r="B3746" s="63" t="s">
        <v>11738</v>
      </c>
    </row>
    <row r="3747" spans="1:2" x14ac:dyDescent="0.25">
      <c r="A3747" s="62">
        <v>30102411</v>
      </c>
      <c r="B3747" s="63" t="s">
        <v>8830</v>
      </c>
    </row>
    <row r="3748" spans="1:2" x14ac:dyDescent="0.25">
      <c r="A3748" s="62">
        <v>30102412</v>
      </c>
      <c r="B3748" s="63" t="s">
        <v>11620</v>
      </c>
    </row>
    <row r="3749" spans="1:2" x14ac:dyDescent="0.25">
      <c r="A3749" s="62">
        <v>30102413</v>
      </c>
      <c r="B3749" s="63" t="s">
        <v>11415</v>
      </c>
    </row>
    <row r="3750" spans="1:2" x14ac:dyDescent="0.25">
      <c r="A3750" s="62">
        <v>30102414</v>
      </c>
      <c r="B3750" s="63" t="s">
        <v>11252</v>
      </c>
    </row>
    <row r="3751" spans="1:2" x14ac:dyDescent="0.25">
      <c r="A3751" s="62">
        <v>30102415</v>
      </c>
      <c r="B3751" s="63" t="s">
        <v>10573</v>
      </c>
    </row>
    <row r="3752" spans="1:2" x14ac:dyDescent="0.25">
      <c r="A3752" s="62">
        <v>30102416</v>
      </c>
      <c r="B3752" s="63" t="s">
        <v>2131</v>
      </c>
    </row>
    <row r="3753" spans="1:2" x14ac:dyDescent="0.25">
      <c r="A3753" s="62">
        <v>30102417</v>
      </c>
      <c r="B3753" s="63" t="s">
        <v>7993</v>
      </c>
    </row>
    <row r="3754" spans="1:2" x14ac:dyDescent="0.25">
      <c r="A3754" s="62">
        <v>30102501</v>
      </c>
      <c r="B3754" s="63" t="s">
        <v>15888</v>
      </c>
    </row>
    <row r="3755" spans="1:2" x14ac:dyDescent="0.25">
      <c r="A3755" s="62">
        <v>30102502</v>
      </c>
      <c r="B3755" s="63" t="s">
        <v>3765</v>
      </c>
    </row>
    <row r="3756" spans="1:2" x14ac:dyDescent="0.25">
      <c r="A3756" s="62">
        <v>30102503</v>
      </c>
      <c r="B3756" s="63" t="s">
        <v>1362</v>
      </c>
    </row>
    <row r="3757" spans="1:2" x14ac:dyDescent="0.25">
      <c r="A3757" s="62">
        <v>30102504</v>
      </c>
      <c r="B3757" s="63" t="s">
        <v>9699</v>
      </c>
    </row>
    <row r="3758" spans="1:2" x14ac:dyDescent="0.25">
      <c r="A3758" s="62">
        <v>30102505</v>
      </c>
      <c r="B3758" s="63" t="s">
        <v>831</v>
      </c>
    </row>
    <row r="3759" spans="1:2" x14ac:dyDescent="0.25">
      <c r="A3759" s="62">
        <v>30102506</v>
      </c>
      <c r="B3759" s="63" t="s">
        <v>2796</v>
      </c>
    </row>
    <row r="3760" spans="1:2" x14ac:dyDescent="0.25">
      <c r="A3760" s="62">
        <v>30102507</v>
      </c>
      <c r="B3760" s="63" t="s">
        <v>2103</v>
      </c>
    </row>
    <row r="3761" spans="1:2" x14ac:dyDescent="0.25">
      <c r="A3761" s="62">
        <v>30102508</v>
      </c>
      <c r="B3761" s="63" t="s">
        <v>12599</v>
      </c>
    </row>
    <row r="3762" spans="1:2" x14ac:dyDescent="0.25">
      <c r="A3762" s="62">
        <v>30102509</v>
      </c>
      <c r="B3762" s="63" t="s">
        <v>219</v>
      </c>
    </row>
    <row r="3763" spans="1:2" x14ac:dyDescent="0.25">
      <c r="A3763" s="62">
        <v>30102510</v>
      </c>
      <c r="B3763" s="63" t="s">
        <v>14239</v>
      </c>
    </row>
    <row r="3764" spans="1:2" x14ac:dyDescent="0.25">
      <c r="A3764" s="62">
        <v>30102511</v>
      </c>
      <c r="B3764" s="63" t="s">
        <v>13910</v>
      </c>
    </row>
    <row r="3765" spans="1:2" x14ac:dyDescent="0.25">
      <c r="A3765" s="62">
        <v>30102512</v>
      </c>
      <c r="B3765" s="63" t="s">
        <v>14685</v>
      </c>
    </row>
    <row r="3766" spans="1:2" x14ac:dyDescent="0.25">
      <c r="A3766" s="62">
        <v>30102513</v>
      </c>
      <c r="B3766" s="63" t="s">
        <v>16694</v>
      </c>
    </row>
    <row r="3767" spans="1:2" x14ac:dyDescent="0.25">
      <c r="A3767" s="62">
        <v>30102514</v>
      </c>
      <c r="B3767" s="63" t="s">
        <v>9574</v>
      </c>
    </row>
    <row r="3768" spans="1:2" x14ac:dyDescent="0.25">
      <c r="A3768" s="62">
        <v>30102515</v>
      </c>
      <c r="B3768" s="63" t="s">
        <v>13648</v>
      </c>
    </row>
    <row r="3769" spans="1:2" x14ac:dyDescent="0.25">
      <c r="A3769" s="62">
        <v>30102516</v>
      </c>
      <c r="B3769" s="63" t="s">
        <v>12132</v>
      </c>
    </row>
    <row r="3770" spans="1:2" x14ac:dyDescent="0.25">
      <c r="A3770" s="62">
        <v>30102517</v>
      </c>
      <c r="B3770" s="63" t="s">
        <v>14089</v>
      </c>
    </row>
    <row r="3771" spans="1:2" x14ac:dyDescent="0.25">
      <c r="A3771" s="62">
        <v>30102518</v>
      </c>
      <c r="B3771" s="63" t="s">
        <v>11966</v>
      </c>
    </row>
    <row r="3772" spans="1:2" x14ac:dyDescent="0.25">
      <c r="A3772" s="62">
        <v>30102519</v>
      </c>
      <c r="B3772" s="63" t="s">
        <v>13777</v>
      </c>
    </row>
    <row r="3773" spans="1:2" x14ac:dyDescent="0.25">
      <c r="A3773" s="62">
        <v>30102520</v>
      </c>
      <c r="B3773" s="63" t="s">
        <v>11464</v>
      </c>
    </row>
    <row r="3774" spans="1:2" x14ac:dyDescent="0.25">
      <c r="A3774" s="62">
        <v>30102521</v>
      </c>
      <c r="B3774" s="63" t="s">
        <v>17805</v>
      </c>
    </row>
    <row r="3775" spans="1:2" x14ac:dyDescent="0.25">
      <c r="A3775" s="62">
        <v>30102522</v>
      </c>
      <c r="B3775" s="63" t="s">
        <v>14939</v>
      </c>
    </row>
    <row r="3776" spans="1:2" x14ac:dyDescent="0.25">
      <c r="A3776" s="62">
        <v>30102523</v>
      </c>
      <c r="B3776" s="63" t="s">
        <v>5824</v>
      </c>
    </row>
    <row r="3777" spans="1:2" x14ac:dyDescent="0.25">
      <c r="A3777" s="62">
        <v>30102524</v>
      </c>
      <c r="B3777" s="63" t="s">
        <v>3865</v>
      </c>
    </row>
    <row r="3778" spans="1:2" x14ac:dyDescent="0.25">
      <c r="A3778" s="62">
        <v>30102525</v>
      </c>
      <c r="B3778" s="63" t="s">
        <v>17046</v>
      </c>
    </row>
    <row r="3779" spans="1:2" x14ac:dyDescent="0.25">
      <c r="A3779" s="62">
        <v>30102526</v>
      </c>
      <c r="B3779" s="63" t="s">
        <v>952</v>
      </c>
    </row>
    <row r="3780" spans="1:2" x14ac:dyDescent="0.25">
      <c r="A3780" s="62">
        <v>30102601</v>
      </c>
      <c r="B3780" s="63" t="s">
        <v>17339</v>
      </c>
    </row>
    <row r="3781" spans="1:2" x14ac:dyDescent="0.25">
      <c r="A3781" s="62">
        <v>30102602</v>
      </c>
      <c r="B3781" s="63" t="s">
        <v>6276</v>
      </c>
    </row>
    <row r="3782" spans="1:2" x14ac:dyDescent="0.25">
      <c r="A3782" s="62">
        <v>30102603</v>
      </c>
      <c r="B3782" s="63" t="s">
        <v>6095</v>
      </c>
    </row>
    <row r="3783" spans="1:2" x14ac:dyDescent="0.25">
      <c r="A3783" s="62">
        <v>30102604</v>
      </c>
      <c r="B3783" s="63" t="s">
        <v>18809</v>
      </c>
    </row>
    <row r="3784" spans="1:2" x14ac:dyDescent="0.25">
      <c r="A3784" s="62">
        <v>30102605</v>
      </c>
      <c r="B3784" s="63" t="s">
        <v>15706</v>
      </c>
    </row>
    <row r="3785" spans="1:2" x14ac:dyDescent="0.25">
      <c r="A3785" s="62">
        <v>30102606</v>
      </c>
      <c r="B3785" s="63" t="s">
        <v>4166</v>
      </c>
    </row>
    <row r="3786" spans="1:2" x14ac:dyDescent="0.25">
      <c r="A3786" s="62">
        <v>30102607</v>
      </c>
      <c r="B3786" s="63" t="s">
        <v>16342</v>
      </c>
    </row>
    <row r="3787" spans="1:2" x14ac:dyDescent="0.25">
      <c r="A3787" s="62">
        <v>30102608</v>
      </c>
      <c r="B3787" s="63" t="s">
        <v>18107</v>
      </c>
    </row>
    <row r="3788" spans="1:2" x14ac:dyDescent="0.25">
      <c r="A3788" s="62">
        <v>30102609</v>
      </c>
      <c r="B3788" s="63" t="s">
        <v>18382</v>
      </c>
    </row>
    <row r="3789" spans="1:2" x14ac:dyDescent="0.25">
      <c r="A3789" s="62">
        <v>30102610</v>
      </c>
      <c r="B3789" s="63" t="s">
        <v>9498</v>
      </c>
    </row>
    <row r="3790" spans="1:2" x14ac:dyDescent="0.25">
      <c r="A3790" s="62">
        <v>30102611</v>
      </c>
      <c r="B3790" s="63" t="s">
        <v>4027</v>
      </c>
    </row>
    <row r="3791" spans="1:2" x14ac:dyDescent="0.25">
      <c r="A3791" s="62">
        <v>30102612</v>
      </c>
      <c r="B3791" s="63" t="s">
        <v>13503</v>
      </c>
    </row>
    <row r="3792" spans="1:2" x14ac:dyDescent="0.25">
      <c r="A3792" s="62">
        <v>30102613</v>
      </c>
      <c r="B3792" s="63" t="s">
        <v>9031</v>
      </c>
    </row>
    <row r="3793" spans="1:2" x14ac:dyDescent="0.25">
      <c r="A3793" s="62">
        <v>30102614</v>
      </c>
      <c r="B3793" s="63" t="s">
        <v>16895</v>
      </c>
    </row>
    <row r="3794" spans="1:2" x14ac:dyDescent="0.25">
      <c r="A3794" s="62">
        <v>30102615</v>
      </c>
      <c r="B3794" s="63" t="s">
        <v>14388</v>
      </c>
    </row>
    <row r="3795" spans="1:2" x14ac:dyDescent="0.25">
      <c r="A3795" s="62">
        <v>30102616</v>
      </c>
      <c r="B3795" s="63" t="s">
        <v>11879</v>
      </c>
    </row>
    <row r="3796" spans="1:2" x14ac:dyDescent="0.25">
      <c r="A3796" s="62">
        <v>30102801</v>
      </c>
      <c r="B3796" s="63" t="s">
        <v>5065</v>
      </c>
    </row>
    <row r="3797" spans="1:2" x14ac:dyDescent="0.25">
      <c r="A3797" s="62">
        <v>30102802</v>
      </c>
      <c r="B3797" s="63" t="s">
        <v>7146</v>
      </c>
    </row>
    <row r="3798" spans="1:2" x14ac:dyDescent="0.25">
      <c r="A3798" s="62">
        <v>30102803</v>
      </c>
      <c r="B3798" s="63" t="s">
        <v>5214</v>
      </c>
    </row>
    <row r="3799" spans="1:2" x14ac:dyDescent="0.25">
      <c r="A3799" s="62">
        <v>30102901</v>
      </c>
      <c r="B3799" s="63" t="s">
        <v>12214</v>
      </c>
    </row>
    <row r="3800" spans="1:2" x14ac:dyDescent="0.25">
      <c r="A3800" s="62">
        <v>30102903</v>
      </c>
      <c r="B3800" s="63" t="s">
        <v>19034</v>
      </c>
    </row>
    <row r="3801" spans="1:2" x14ac:dyDescent="0.25">
      <c r="A3801" s="62">
        <v>30102904</v>
      </c>
      <c r="B3801" s="63" t="s">
        <v>5384</v>
      </c>
    </row>
    <row r="3802" spans="1:2" x14ac:dyDescent="0.25">
      <c r="A3802" s="62">
        <v>30102905</v>
      </c>
      <c r="B3802" s="63" t="s">
        <v>2588</v>
      </c>
    </row>
    <row r="3803" spans="1:2" x14ac:dyDescent="0.25">
      <c r="A3803" s="62">
        <v>30102906</v>
      </c>
      <c r="B3803" s="63" t="s">
        <v>15589</v>
      </c>
    </row>
    <row r="3804" spans="1:2" x14ac:dyDescent="0.25">
      <c r="A3804" s="62">
        <v>30103001</v>
      </c>
      <c r="B3804" s="63" t="s">
        <v>5847</v>
      </c>
    </row>
    <row r="3805" spans="1:2" x14ac:dyDescent="0.25">
      <c r="A3805" s="62">
        <v>30103002</v>
      </c>
      <c r="B3805" s="63" t="s">
        <v>18089</v>
      </c>
    </row>
    <row r="3806" spans="1:2" x14ac:dyDescent="0.25">
      <c r="A3806" s="62">
        <v>30103101</v>
      </c>
      <c r="B3806" s="63" t="s">
        <v>2657</v>
      </c>
    </row>
    <row r="3807" spans="1:2" x14ac:dyDescent="0.25">
      <c r="A3807" s="62">
        <v>30103102</v>
      </c>
      <c r="B3807" s="63" t="s">
        <v>16088</v>
      </c>
    </row>
    <row r="3808" spans="1:2" x14ac:dyDescent="0.25">
      <c r="A3808" s="62">
        <v>30103103</v>
      </c>
      <c r="B3808" s="63" t="s">
        <v>4878</v>
      </c>
    </row>
    <row r="3809" spans="1:2" x14ac:dyDescent="0.25">
      <c r="A3809" s="62">
        <v>30103201</v>
      </c>
      <c r="B3809" s="63" t="s">
        <v>6511</v>
      </c>
    </row>
    <row r="3810" spans="1:2" x14ac:dyDescent="0.25">
      <c r="A3810" s="62">
        <v>30103202</v>
      </c>
      <c r="B3810" s="63" t="s">
        <v>4323</v>
      </c>
    </row>
    <row r="3811" spans="1:2" x14ac:dyDescent="0.25">
      <c r="A3811" s="62">
        <v>30103203</v>
      </c>
      <c r="B3811" s="63" t="s">
        <v>13533</v>
      </c>
    </row>
    <row r="3812" spans="1:2" x14ac:dyDescent="0.25">
      <c r="A3812" s="62">
        <v>30103204</v>
      </c>
      <c r="B3812" s="63" t="s">
        <v>17863</v>
      </c>
    </row>
    <row r="3813" spans="1:2" x14ac:dyDescent="0.25">
      <c r="A3813" s="62">
        <v>30103205</v>
      </c>
      <c r="B3813" s="63" t="s">
        <v>11365</v>
      </c>
    </row>
    <row r="3814" spans="1:2" x14ac:dyDescent="0.25">
      <c r="A3814" s="62">
        <v>30103206</v>
      </c>
      <c r="B3814" s="63" t="s">
        <v>19088</v>
      </c>
    </row>
    <row r="3815" spans="1:2" x14ac:dyDescent="0.25">
      <c r="A3815" s="62">
        <v>30103301</v>
      </c>
      <c r="B3815" s="63" t="s">
        <v>5300</v>
      </c>
    </row>
    <row r="3816" spans="1:2" x14ac:dyDescent="0.25">
      <c r="A3816" s="62">
        <v>30103302</v>
      </c>
      <c r="B3816" s="63" t="s">
        <v>12377</v>
      </c>
    </row>
    <row r="3817" spans="1:2" x14ac:dyDescent="0.25">
      <c r="A3817" s="62">
        <v>30103303</v>
      </c>
      <c r="B3817" s="63" t="s">
        <v>14659</v>
      </c>
    </row>
    <row r="3818" spans="1:2" x14ac:dyDescent="0.25">
      <c r="A3818" s="62">
        <v>30103304</v>
      </c>
      <c r="B3818" s="63" t="s">
        <v>2830</v>
      </c>
    </row>
    <row r="3819" spans="1:2" x14ac:dyDescent="0.25">
      <c r="A3819" s="62">
        <v>30103305</v>
      </c>
      <c r="B3819" s="63" t="s">
        <v>2584</v>
      </c>
    </row>
    <row r="3820" spans="1:2" x14ac:dyDescent="0.25">
      <c r="A3820" s="62">
        <v>30103306</v>
      </c>
      <c r="B3820" s="63" t="s">
        <v>1779</v>
      </c>
    </row>
    <row r="3821" spans="1:2" x14ac:dyDescent="0.25">
      <c r="A3821" s="62">
        <v>30103307</v>
      </c>
      <c r="B3821" s="63" t="s">
        <v>13422</v>
      </c>
    </row>
    <row r="3822" spans="1:2" x14ac:dyDescent="0.25">
      <c r="A3822" s="62">
        <v>30103308</v>
      </c>
      <c r="B3822" s="63" t="s">
        <v>682</v>
      </c>
    </row>
    <row r="3823" spans="1:2" x14ac:dyDescent="0.25">
      <c r="A3823" s="62">
        <v>30103309</v>
      </c>
      <c r="B3823" s="63" t="s">
        <v>8959</v>
      </c>
    </row>
    <row r="3824" spans="1:2" x14ac:dyDescent="0.25">
      <c r="A3824" s="62">
        <v>30103310</v>
      </c>
      <c r="B3824" s="63" t="s">
        <v>4991</v>
      </c>
    </row>
    <row r="3825" spans="1:2" x14ac:dyDescent="0.25">
      <c r="A3825" s="62">
        <v>30103311</v>
      </c>
      <c r="B3825" s="63" t="s">
        <v>6736</v>
      </c>
    </row>
    <row r="3826" spans="1:2" x14ac:dyDescent="0.25">
      <c r="A3826" s="62">
        <v>30103312</v>
      </c>
      <c r="B3826" s="63" t="s">
        <v>11972</v>
      </c>
    </row>
    <row r="3827" spans="1:2" x14ac:dyDescent="0.25">
      <c r="A3827" s="62">
        <v>30103313</v>
      </c>
      <c r="B3827" s="63" t="s">
        <v>803</v>
      </c>
    </row>
    <row r="3828" spans="1:2" x14ac:dyDescent="0.25">
      <c r="A3828" s="62">
        <v>30103401</v>
      </c>
      <c r="B3828" s="63" t="s">
        <v>16663</v>
      </c>
    </row>
    <row r="3829" spans="1:2" x14ac:dyDescent="0.25">
      <c r="A3829" s="62">
        <v>30103402</v>
      </c>
      <c r="B3829" s="63" t="s">
        <v>16339</v>
      </c>
    </row>
    <row r="3830" spans="1:2" x14ac:dyDescent="0.25">
      <c r="A3830" s="62">
        <v>30103403</v>
      </c>
      <c r="B3830" s="63" t="s">
        <v>10384</v>
      </c>
    </row>
    <row r="3831" spans="1:2" x14ac:dyDescent="0.25">
      <c r="A3831" s="62">
        <v>30103404</v>
      </c>
      <c r="B3831" s="63" t="s">
        <v>1278</v>
      </c>
    </row>
    <row r="3832" spans="1:2" x14ac:dyDescent="0.25">
      <c r="A3832" s="62">
        <v>30103405</v>
      </c>
      <c r="B3832" s="63" t="s">
        <v>18018</v>
      </c>
    </row>
    <row r="3833" spans="1:2" x14ac:dyDescent="0.25">
      <c r="A3833" s="62">
        <v>30103406</v>
      </c>
      <c r="B3833" s="63" t="s">
        <v>1669</v>
      </c>
    </row>
    <row r="3834" spans="1:2" x14ac:dyDescent="0.25">
      <c r="A3834" s="62">
        <v>30103407</v>
      </c>
      <c r="B3834" s="63" t="s">
        <v>12405</v>
      </c>
    </row>
    <row r="3835" spans="1:2" x14ac:dyDescent="0.25">
      <c r="A3835" s="62">
        <v>30103408</v>
      </c>
      <c r="B3835" s="63" t="s">
        <v>6566</v>
      </c>
    </row>
    <row r="3836" spans="1:2" x14ac:dyDescent="0.25">
      <c r="A3836" s="62">
        <v>30103409</v>
      </c>
      <c r="B3836" s="63" t="s">
        <v>2213</v>
      </c>
    </row>
    <row r="3837" spans="1:2" x14ac:dyDescent="0.25">
      <c r="A3837" s="62">
        <v>30103410</v>
      </c>
      <c r="B3837" s="63" t="s">
        <v>6360</v>
      </c>
    </row>
    <row r="3838" spans="1:2" x14ac:dyDescent="0.25">
      <c r="A3838" s="62">
        <v>30103411</v>
      </c>
      <c r="B3838" s="63" t="s">
        <v>2683</v>
      </c>
    </row>
    <row r="3839" spans="1:2" x14ac:dyDescent="0.25">
      <c r="A3839" s="62">
        <v>30103412</v>
      </c>
      <c r="B3839" s="63" t="s">
        <v>4756</v>
      </c>
    </row>
    <row r="3840" spans="1:2" x14ac:dyDescent="0.25">
      <c r="A3840" s="62">
        <v>30103413</v>
      </c>
      <c r="B3840" s="63" t="s">
        <v>9723</v>
      </c>
    </row>
    <row r="3841" spans="1:2" x14ac:dyDescent="0.25">
      <c r="A3841" s="62">
        <v>30103501</v>
      </c>
      <c r="B3841" s="63" t="s">
        <v>14305</v>
      </c>
    </row>
    <row r="3842" spans="1:2" x14ac:dyDescent="0.25">
      <c r="A3842" s="62">
        <v>30103502</v>
      </c>
      <c r="B3842" s="63" t="s">
        <v>1220</v>
      </c>
    </row>
    <row r="3843" spans="1:2" x14ac:dyDescent="0.25">
      <c r="A3843" s="62">
        <v>30103503</v>
      </c>
      <c r="B3843" s="63" t="s">
        <v>13238</v>
      </c>
    </row>
    <row r="3844" spans="1:2" x14ac:dyDescent="0.25">
      <c r="A3844" s="62">
        <v>30103504</v>
      </c>
      <c r="B3844" s="63" t="s">
        <v>15755</v>
      </c>
    </row>
    <row r="3845" spans="1:2" x14ac:dyDescent="0.25">
      <c r="A3845" s="62">
        <v>30103505</v>
      </c>
      <c r="B3845" s="63" t="s">
        <v>12826</v>
      </c>
    </row>
    <row r="3846" spans="1:2" x14ac:dyDescent="0.25">
      <c r="A3846" s="62">
        <v>30103506</v>
      </c>
      <c r="B3846" s="63" t="s">
        <v>9093</v>
      </c>
    </row>
    <row r="3847" spans="1:2" x14ac:dyDescent="0.25">
      <c r="A3847" s="62">
        <v>30103507</v>
      </c>
      <c r="B3847" s="63" t="s">
        <v>12364</v>
      </c>
    </row>
    <row r="3848" spans="1:2" x14ac:dyDescent="0.25">
      <c r="A3848" s="62">
        <v>30103508</v>
      </c>
      <c r="B3848" s="63" t="s">
        <v>10496</v>
      </c>
    </row>
    <row r="3849" spans="1:2" x14ac:dyDescent="0.25">
      <c r="A3849" s="62">
        <v>30103509</v>
      </c>
      <c r="B3849" s="63" t="s">
        <v>11810</v>
      </c>
    </row>
    <row r="3850" spans="1:2" x14ac:dyDescent="0.25">
      <c r="A3850" s="62">
        <v>30103510</v>
      </c>
      <c r="B3850" s="63" t="s">
        <v>7661</v>
      </c>
    </row>
    <row r="3851" spans="1:2" x14ac:dyDescent="0.25">
      <c r="A3851" s="62">
        <v>30103511</v>
      </c>
      <c r="B3851" s="63" t="s">
        <v>18361</v>
      </c>
    </row>
    <row r="3852" spans="1:2" x14ac:dyDescent="0.25">
      <c r="A3852" s="62">
        <v>30103512</v>
      </c>
      <c r="B3852" s="63" t="s">
        <v>6714</v>
      </c>
    </row>
    <row r="3853" spans="1:2" x14ac:dyDescent="0.25">
      <c r="A3853" s="62">
        <v>30103513</v>
      </c>
      <c r="B3853" s="63" t="s">
        <v>3094</v>
      </c>
    </row>
    <row r="3854" spans="1:2" x14ac:dyDescent="0.25">
      <c r="A3854" s="62">
        <v>30103514</v>
      </c>
      <c r="B3854" s="63" t="s">
        <v>4030</v>
      </c>
    </row>
    <row r="3855" spans="1:2" x14ac:dyDescent="0.25">
      <c r="A3855" s="62">
        <v>30103515</v>
      </c>
      <c r="B3855" s="63" t="s">
        <v>1967</v>
      </c>
    </row>
    <row r="3856" spans="1:2" x14ac:dyDescent="0.25">
      <c r="A3856" s="62">
        <v>30103601</v>
      </c>
      <c r="B3856" s="63" t="s">
        <v>11609</v>
      </c>
    </row>
    <row r="3857" spans="1:2" x14ac:dyDescent="0.25">
      <c r="A3857" s="62">
        <v>30103602</v>
      </c>
      <c r="B3857" s="63" t="s">
        <v>12109</v>
      </c>
    </row>
    <row r="3858" spans="1:2" x14ac:dyDescent="0.25">
      <c r="A3858" s="62">
        <v>30103603</v>
      </c>
      <c r="B3858" s="63" t="s">
        <v>6912</v>
      </c>
    </row>
    <row r="3859" spans="1:2" x14ac:dyDescent="0.25">
      <c r="A3859" s="62">
        <v>30103604</v>
      </c>
      <c r="B3859" s="63" t="s">
        <v>18675</v>
      </c>
    </row>
    <row r="3860" spans="1:2" x14ac:dyDescent="0.25">
      <c r="A3860" s="62">
        <v>30103605</v>
      </c>
      <c r="B3860" s="63" t="s">
        <v>11696</v>
      </c>
    </row>
    <row r="3861" spans="1:2" x14ac:dyDescent="0.25">
      <c r="A3861" s="62">
        <v>30103606</v>
      </c>
      <c r="B3861" s="63" t="s">
        <v>15348</v>
      </c>
    </row>
    <row r="3862" spans="1:2" x14ac:dyDescent="0.25">
      <c r="A3862" s="62">
        <v>30103607</v>
      </c>
      <c r="B3862" s="63" t="s">
        <v>8806</v>
      </c>
    </row>
    <row r="3863" spans="1:2" x14ac:dyDescent="0.25">
      <c r="A3863" s="62">
        <v>30103608</v>
      </c>
      <c r="B3863" s="63" t="s">
        <v>11493</v>
      </c>
    </row>
    <row r="3864" spans="1:2" x14ac:dyDescent="0.25">
      <c r="A3864" s="62">
        <v>30103701</v>
      </c>
      <c r="B3864" s="63" t="s">
        <v>5355</v>
      </c>
    </row>
    <row r="3865" spans="1:2" x14ac:dyDescent="0.25">
      <c r="A3865" s="62">
        <v>30111501</v>
      </c>
      <c r="B3865" s="63" t="s">
        <v>9328</v>
      </c>
    </row>
    <row r="3866" spans="1:2" x14ac:dyDescent="0.25">
      <c r="A3866" s="62">
        <v>30111502</v>
      </c>
      <c r="B3866" s="63" t="s">
        <v>11424</v>
      </c>
    </row>
    <row r="3867" spans="1:2" x14ac:dyDescent="0.25">
      <c r="A3867" s="62">
        <v>30111503</v>
      </c>
      <c r="B3867" s="63" t="s">
        <v>15211</v>
      </c>
    </row>
    <row r="3868" spans="1:2" x14ac:dyDescent="0.25">
      <c r="A3868" s="62">
        <v>30111504</v>
      </c>
      <c r="B3868" s="63" t="s">
        <v>13008</v>
      </c>
    </row>
    <row r="3869" spans="1:2" x14ac:dyDescent="0.25">
      <c r="A3869" s="62">
        <v>30111601</v>
      </c>
      <c r="B3869" s="63" t="s">
        <v>12958</v>
      </c>
    </row>
    <row r="3870" spans="1:2" x14ac:dyDescent="0.25">
      <c r="A3870" s="62">
        <v>30111602</v>
      </c>
      <c r="B3870" s="63" t="s">
        <v>1052</v>
      </c>
    </row>
    <row r="3871" spans="1:2" x14ac:dyDescent="0.25">
      <c r="A3871" s="62">
        <v>30111603</v>
      </c>
      <c r="B3871" s="63" t="s">
        <v>367</v>
      </c>
    </row>
    <row r="3872" spans="1:2" x14ac:dyDescent="0.25">
      <c r="A3872" s="62">
        <v>30111604</v>
      </c>
      <c r="B3872" s="63" t="s">
        <v>18953</v>
      </c>
    </row>
    <row r="3873" spans="1:2" x14ac:dyDescent="0.25">
      <c r="A3873" s="62">
        <v>30111605</v>
      </c>
      <c r="B3873" s="63" t="s">
        <v>3538</v>
      </c>
    </row>
    <row r="3874" spans="1:2" x14ac:dyDescent="0.25">
      <c r="A3874" s="62">
        <v>30111606</v>
      </c>
      <c r="B3874" s="63" t="s">
        <v>173</v>
      </c>
    </row>
    <row r="3875" spans="1:2" x14ac:dyDescent="0.25">
      <c r="A3875" s="62">
        <v>30111607</v>
      </c>
      <c r="B3875" s="63" t="s">
        <v>7731</v>
      </c>
    </row>
    <row r="3876" spans="1:2" x14ac:dyDescent="0.25">
      <c r="A3876" s="62">
        <v>30111701</v>
      </c>
      <c r="B3876" s="63" t="s">
        <v>9010</v>
      </c>
    </row>
    <row r="3877" spans="1:2" x14ac:dyDescent="0.25">
      <c r="A3877" s="62">
        <v>30121501</v>
      </c>
      <c r="B3877" s="63" t="s">
        <v>13557</v>
      </c>
    </row>
    <row r="3878" spans="1:2" x14ac:dyDescent="0.25">
      <c r="A3878" s="62">
        <v>30121503</v>
      </c>
      <c r="B3878" s="63" t="s">
        <v>5880</v>
      </c>
    </row>
    <row r="3879" spans="1:2" x14ac:dyDescent="0.25">
      <c r="A3879" s="62">
        <v>30121601</v>
      </c>
      <c r="B3879" s="63" t="s">
        <v>10602</v>
      </c>
    </row>
    <row r="3880" spans="1:2" x14ac:dyDescent="0.25">
      <c r="A3880" s="62">
        <v>30121602</v>
      </c>
      <c r="B3880" s="63" t="s">
        <v>17611</v>
      </c>
    </row>
    <row r="3881" spans="1:2" x14ac:dyDescent="0.25">
      <c r="A3881" s="62">
        <v>30121603</v>
      </c>
      <c r="B3881" s="63" t="s">
        <v>2729</v>
      </c>
    </row>
    <row r="3882" spans="1:2" x14ac:dyDescent="0.25">
      <c r="A3882" s="62">
        <v>30121604</v>
      </c>
      <c r="B3882" s="63" t="s">
        <v>4766</v>
      </c>
    </row>
    <row r="3883" spans="1:2" x14ac:dyDescent="0.25">
      <c r="A3883" s="62">
        <v>30121605</v>
      </c>
      <c r="B3883" s="63" t="s">
        <v>8242</v>
      </c>
    </row>
    <row r="3884" spans="1:2" x14ac:dyDescent="0.25">
      <c r="A3884" s="62">
        <v>30131501</v>
      </c>
      <c r="B3884" s="63" t="s">
        <v>3786</v>
      </c>
    </row>
    <row r="3885" spans="1:2" x14ac:dyDescent="0.25">
      <c r="A3885" s="62">
        <v>30131502</v>
      </c>
      <c r="B3885" s="63" t="s">
        <v>4073</v>
      </c>
    </row>
    <row r="3886" spans="1:2" x14ac:dyDescent="0.25">
      <c r="A3886" s="62">
        <v>30131503</v>
      </c>
      <c r="B3886" s="63" t="s">
        <v>2930</v>
      </c>
    </row>
    <row r="3887" spans="1:2" x14ac:dyDescent="0.25">
      <c r="A3887" s="62">
        <v>30131504</v>
      </c>
      <c r="B3887" s="63" t="s">
        <v>2794</v>
      </c>
    </row>
    <row r="3888" spans="1:2" x14ac:dyDescent="0.25">
      <c r="A3888" s="62">
        <v>30131601</v>
      </c>
      <c r="B3888" s="63" t="s">
        <v>5708</v>
      </c>
    </row>
    <row r="3889" spans="1:2" x14ac:dyDescent="0.25">
      <c r="A3889" s="62">
        <v>30131602</v>
      </c>
      <c r="B3889" s="63" t="s">
        <v>5254</v>
      </c>
    </row>
    <row r="3890" spans="1:2" x14ac:dyDescent="0.25">
      <c r="A3890" s="62">
        <v>30131603</v>
      </c>
      <c r="B3890" s="63" t="s">
        <v>14515</v>
      </c>
    </row>
    <row r="3891" spans="1:2" x14ac:dyDescent="0.25">
      <c r="A3891" s="62">
        <v>30131604</v>
      </c>
      <c r="B3891" s="63" t="s">
        <v>8187</v>
      </c>
    </row>
    <row r="3892" spans="1:2" x14ac:dyDescent="0.25">
      <c r="A3892" s="62">
        <v>30131701</v>
      </c>
      <c r="B3892" s="63" t="s">
        <v>3981</v>
      </c>
    </row>
    <row r="3893" spans="1:2" x14ac:dyDescent="0.25">
      <c r="A3893" s="62">
        <v>30131702</v>
      </c>
      <c r="B3893" s="63" t="s">
        <v>717</v>
      </c>
    </row>
    <row r="3894" spans="1:2" x14ac:dyDescent="0.25">
      <c r="A3894" s="62">
        <v>30131703</v>
      </c>
      <c r="B3894" s="63" t="s">
        <v>15405</v>
      </c>
    </row>
    <row r="3895" spans="1:2" x14ac:dyDescent="0.25">
      <c r="A3895" s="62">
        <v>30131704</v>
      </c>
      <c r="B3895" s="63" t="s">
        <v>3527</v>
      </c>
    </row>
    <row r="3896" spans="1:2" x14ac:dyDescent="0.25">
      <c r="A3896" s="62">
        <v>30131705</v>
      </c>
      <c r="B3896" s="63" t="s">
        <v>16356</v>
      </c>
    </row>
    <row r="3897" spans="1:2" x14ac:dyDescent="0.25">
      <c r="A3897" s="62">
        <v>30141501</v>
      </c>
      <c r="B3897" s="63" t="s">
        <v>1572</v>
      </c>
    </row>
    <row r="3898" spans="1:2" x14ac:dyDescent="0.25">
      <c r="A3898" s="62">
        <v>30141503</v>
      </c>
      <c r="B3898" s="63" t="s">
        <v>13914</v>
      </c>
    </row>
    <row r="3899" spans="1:2" x14ac:dyDescent="0.25">
      <c r="A3899" s="62">
        <v>30141505</v>
      </c>
      <c r="B3899" s="63" t="s">
        <v>4032</v>
      </c>
    </row>
    <row r="3900" spans="1:2" x14ac:dyDescent="0.25">
      <c r="A3900" s="62">
        <v>30141508</v>
      </c>
      <c r="B3900" s="63" t="s">
        <v>5682</v>
      </c>
    </row>
    <row r="3901" spans="1:2" x14ac:dyDescent="0.25">
      <c r="A3901" s="62">
        <v>30141510</v>
      </c>
      <c r="B3901" s="63" t="s">
        <v>11957</v>
      </c>
    </row>
    <row r="3902" spans="1:2" x14ac:dyDescent="0.25">
      <c r="A3902" s="62">
        <v>30141511</v>
      </c>
      <c r="B3902" s="63" t="s">
        <v>17007</v>
      </c>
    </row>
    <row r="3903" spans="1:2" x14ac:dyDescent="0.25">
      <c r="A3903" s="62">
        <v>30141512</v>
      </c>
      <c r="B3903" s="63" t="s">
        <v>16268</v>
      </c>
    </row>
    <row r="3904" spans="1:2" x14ac:dyDescent="0.25">
      <c r="A3904" s="62">
        <v>30141513</v>
      </c>
      <c r="B3904" s="63" t="s">
        <v>16045</v>
      </c>
    </row>
    <row r="3905" spans="1:2" x14ac:dyDescent="0.25">
      <c r="A3905" s="62">
        <v>30141601</v>
      </c>
      <c r="B3905" s="63" t="s">
        <v>1825</v>
      </c>
    </row>
    <row r="3906" spans="1:2" x14ac:dyDescent="0.25">
      <c r="A3906" s="62">
        <v>30141602</v>
      </c>
      <c r="B3906" s="63" t="s">
        <v>18640</v>
      </c>
    </row>
    <row r="3907" spans="1:2" x14ac:dyDescent="0.25">
      <c r="A3907" s="62">
        <v>30141603</v>
      </c>
      <c r="B3907" s="63" t="s">
        <v>12721</v>
      </c>
    </row>
    <row r="3908" spans="1:2" x14ac:dyDescent="0.25">
      <c r="A3908" s="62">
        <v>30151501</v>
      </c>
      <c r="B3908" s="63" t="s">
        <v>13446</v>
      </c>
    </row>
    <row r="3909" spans="1:2" x14ac:dyDescent="0.25">
      <c r="A3909" s="62">
        <v>30151502</v>
      </c>
      <c r="B3909" s="63" t="s">
        <v>6619</v>
      </c>
    </row>
    <row r="3910" spans="1:2" x14ac:dyDescent="0.25">
      <c r="A3910" s="62">
        <v>30151503</v>
      </c>
      <c r="B3910" s="63" t="s">
        <v>10141</v>
      </c>
    </row>
    <row r="3911" spans="1:2" x14ac:dyDescent="0.25">
      <c r="A3911" s="62">
        <v>30151504</v>
      </c>
      <c r="B3911" s="63" t="s">
        <v>8772</v>
      </c>
    </row>
    <row r="3912" spans="1:2" x14ac:dyDescent="0.25">
      <c r="A3912" s="62">
        <v>30151505</v>
      </c>
      <c r="B3912" s="63" t="s">
        <v>13061</v>
      </c>
    </row>
    <row r="3913" spans="1:2" x14ac:dyDescent="0.25">
      <c r="A3913" s="62">
        <v>30151506</v>
      </c>
      <c r="B3913" s="63" t="s">
        <v>7436</v>
      </c>
    </row>
    <row r="3914" spans="1:2" x14ac:dyDescent="0.25">
      <c r="A3914" s="62">
        <v>30151507</v>
      </c>
      <c r="B3914" s="63" t="s">
        <v>9554</v>
      </c>
    </row>
    <row r="3915" spans="1:2" x14ac:dyDescent="0.25">
      <c r="A3915" s="62">
        <v>30151508</v>
      </c>
      <c r="B3915" s="63" t="s">
        <v>8507</v>
      </c>
    </row>
    <row r="3916" spans="1:2" x14ac:dyDescent="0.25">
      <c r="A3916" s="62">
        <v>30151509</v>
      </c>
      <c r="B3916" s="63" t="s">
        <v>14184</v>
      </c>
    </row>
    <row r="3917" spans="1:2" x14ac:dyDescent="0.25">
      <c r="A3917" s="62">
        <v>30151510</v>
      </c>
      <c r="B3917" s="63" t="s">
        <v>12431</v>
      </c>
    </row>
    <row r="3918" spans="1:2" x14ac:dyDescent="0.25">
      <c r="A3918" s="62">
        <v>30151601</v>
      </c>
      <c r="B3918" s="63" t="s">
        <v>16875</v>
      </c>
    </row>
    <row r="3919" spans="1:2" x14ac:dyDescent="0.25">
      <c r="A3919" s="62">
        <v>30151602</v>
      </c>
      <c r="B3919" s="63" t="s">
        <v>16828</v>
      </c>
    </row>
    <row r="3920" spans="1:2" x14ac:dyDescent="0.25">
      <c r="A3920" s="62">
        <v>30151603</v>
      </c>
      <c r="B3920" s="63" t="s">
        <v>930</v>
      </c>
    </row>
    <row r="3921" spans="1:2" x14ac:dyDescent="0.25">
      <c r="A3921" s="62">
        <v>30151604</v>
      </c>
      <c r="B3921" s="63" t="s">
        <v>1014</v>
      </c>
    </row>
    <row r="3922" spans="1:2" x14ac:dyDescent="0.25">
      <c r="A3922" s="62">
        <v>30151605</v>
      </c>
      <c r="B3922" s="63" t="s">
        <v>7181</v>
      </c>
    </row>
    <row r="3923" spans="1:2" x14ac:dyDescent="0.25">
      <c r="A3923" s="62">
        <v>30151606</v>
      </c>
      <c r="B3923" s="63" t="s">
        <v>15679</v>
      </c>
    </row>
    <row r="3924" spans="1:2" x14ac:dyDescent="0.25">
      <c r="A3924" s="62">
        <v>30151607</v>
      </c>
      <c r="B3924" s="63" t="s">
        <v>13889</v>
      </c>
    </row>
    <row r="3925" spans="1:2" x14ac:dyDescent="0.25">
      <c r="A3925" s="62">
        <v>30151608</v>
      </c>
      <c r="B3925" s="63" t="s">
        <v>15071</v>
      </c>
    </row>
    <row r="3926" spans="1:2" x14ac:dyDescent="0.25">
      <c r="A3926" s="62">
        <v>30151609</v>
      </c>
      <c r="B3926" s="63" t="s">
        <v>16716</v>
      </c>
    </row>
    <row r="3927" spans="1:2" x14ac:dyDescent="0.25">
      <c r="A3927" s="62">
        <v>30151610</v>
      </c>
      <c r="B3927" s="63" t="s">
        <v>4981</v>
      </c>
    </row>
    <row r="3928" spans="1:2" x14ac:dyDescent="0.25">
      <c r="A3928" s="62">
        <v>30151701</v>
      </c>
      <c r="B3928" s="63" t="s">
        <v>11489</v>
      </c>
    </row>
    <row r="3929" spans="1:2" x14ac:dyDescent="0.25">
      <c r="A3929" s="62">
        <v>30151702</v>
      </c>
      <c r="B3929" s="63" t="s">
        <v>10408</v>
      </c>
    </row>
    <row r="3930" spans="1:2" x14ac:dyDescent="0.25">
      <c r="A3930" s="62">
        <v>30151703</v>
      </c>
      <c r="B3930" s="63" t="s">
        <v>5614</v>
      </c>
    </row>
    <row r="3931" spans="1:2" x14ac:dyDescent="0.25">
      <c r="A3931" s="62">
        <v>30151704</v>
      </c>
      <c r="B3931" s="63" t="s">
        <v>12139</v>
      </c>
    </row>
    <row r="3932" spans="1:2" x14ac:dyDescent="0.25">
      <c r="A3932" s="62">
        <v>30151801</v>
      </c>
      <c r="B3932" s="63" t="s">
        <v>7516</v>
      </c>
    </row>
    <row r="3933" spans="1:2" x14ac:dyDescent="0.25">
      <c r="A3933" s="62">
        <v>30151802</v>
      </c>
      <c r="B3933" s="63" t="s">
        <v>4785</v>
      </c>
    </row>
    <row r="3934" spans="1:2" x14ac:dyDescent="0.25">
      <c r="A3934" s="62">
        <v>30151803</v>
      </c>
      <c r="B3934" s="63" t="s">
        <v>15058</v>
      </c>
    </row>
    <row r="3935" spans="1:2" x14ac:dyDescent="0.25">
      <c r="A3935" s="62">
        <v>30151804</v>
      </c>
      <c r="B3935" s="63" t="s">
        <v>15085</v>
      </c>
    </row>
    <row r="3936" spans="1:2" x14ac:dyDescent="0.25">
      <c r="A3936" s="62">
        <v>30151805</v>
      </c>
      <c r="B3936" s="63" t="s">
        <v>9171</v>
      </c>
    </row>
    <row r="3937" spans="1:2" x14ac:dyDescent="0.25">
      <c r="A3937" s="62">
        <v>30151806</v>
      </c>
      <c r="B3937" s="63" t="s">
        <v>18567</v>
      </c>
    </row>
    <row r="3938" spans="1:2" x14ac:dyDescent="0.25">
      <c r="A3938" s="62">
        <v>30151901</v>
      </c>
      <c r="B3938" s="63" t="s">
        <v>10277</v>
      </c>
    </row>
    <row r="3939" spans="1:2" x14ac:dyDescent="0.25">
      <c r="A3939" s="62">
        <v>30151902</v>
      </c>
      <c r="B3939" s="63" t="s">
        <v>8172</v>
      </c>
    </row>
    <row r="3940" spans="1:2" x14ac:dyDescent="0.25">
      <c r="A3940" s="62">
        <v>30152001</v>
      </c>
      <c r="B3940" s="63" t="s">
        <v>14225</v>
      </c>
    </row>
    <row r="3941" spans="1:2" x14ac:dyDescent="0.25">
      <c r="A3941" s="62">
        <v>30152002</v>
      </c>
      <c r="B3941" s="63" t="s">
        <v>18081</v>
      </c>
    </row>
    <row r="3942" spans="1:2" x14ac:dyDescent="0.25">
      <c r="A3942" s="62">
        <v>30152003</v>
      </c>
      <c r="B3942" s="63" t="s">
        <v>5566</v>
      </c>
    </row>
    <row r="3943" spans="1:2" x14ac:dyDescent="0.25">
      <c r="A3943" s="62">
        <v>30152101</v>
      </c>
      <c r="B3943" s="63" t="s">
        <v>8782</v>
      </c>
    </row>
    <row r="3944" spans="1:2" x14ac:dyDescent="0.25">
      <c r="A3944" s="62">
        <v>30161501</v>
      </c>
      <c r="B3944" s="63" t="s">
        <v>11900</v>
      </c>
    </row>
    <row r="3945" spans="1:2" x14ac:dyDescent="0.25">
      <c r="A3945" s="62">
        <v>30161502</v>
      </c>
      <c r="B3945" s="63" t="s">
        <v>13408</v>
      </c>
    </row>
    <row r="3946" spans="1:2" x14ac:dyDescent="0.25">
      <c r="A3946" s="62">
        <v>30161503</v>
      </c>
      <c r="B3946" s="63" t="s">
        <v>6227</v>
      </c>
    </row>
    <row r="3947" spans="1:2" x14ac:dyDescent="0.25">
      <c r="A3947" s="62">
        <v>30161504</v>
      </c>
      <c r="B3947" s="63" t="s">
        <v>9760</v>
      </c>
    </row>
    <row r="3948" spans="1:2" x14ac:dyDescent="0.25">
      <c r="A3948" s="62">
        <v>30161505</v>
      </c>
      <c r="B3948" s="63" t="s">
        <v>154</v>
      </c>
    </row>
    <row r="3949" spans="1:2" x14ac:dyDescent="0.25">
      <c r="A3949" s="62">
        <v>30161507</v>
      </c>
      <c r="B3949" s="63" t="s">
        <v>113</v>
      </c>
    </row>
    <row r="3950" spans="1:2" x14ac:dyDescent="0.25">
      <c r="A3950" s="62">
        <v>30161508</v>
      </c>
      <c r="B3950" s="63" t="s">
        <v>12391</v>
      </c>
    </row>
    <row r="3951" spans="1:2" x14ac:dyDescent="0.25">
      <c r="A3951" s="62">
        <v>30161509</v>
      </c>
      <c r="B3951" s="63" t="s">
        <v>3898</v>
      </c>
    </row>
    <row r="3952" spans="1:2" x14ac:dyDescent="0.25">
      <c r="A3952" s="62">
        <v>30161601</v>
      </c>
      <c r="B3952" s="63" t="s">
        <v>9651</v>
      </c>
    </row>
    <row r="3953" spans="1:2" x14ac:dyDescent="0.25">
      <c r="A3953" s="62">
        <v>30161602</v>
      </c>
      <c r="B3953" s="63" t="s">
        <v>8589</v>
      </c>
    </row>
    <row r="3954" spans="1:2" x14ac:dyDescent="0.25">
      <c r="A3954" s="62">
        <v>30161603</v>
      </c>
      <c r="B3954" s="63" t="s">
        <v>11723</v>
      </c>
    </row>
    <row r="3955" spans="1:2" x14ac:dyDescent="0.25">
      <c r="A3955" s="62">
        <v>30161604</v>
      </c>
      <c r="B3955" s="63" t="s">
        <v>16078</v>
      </c>
    </row>
    <row r="3956" spans="1:2" x14ac:dyDescent="0.25">
      <c r="A3956" s="62">
        <v>30161701</v>
      </c>
      <c r="B3956" s="63" t="s">
        <v>16399</v>
      </c>
    </row>
    <row r="3957" spans="1:2" x14ac:dyDescent="0.25">
      <c r="A3957" s="62">
        <v>30161702</v>
      </c>
      <c r="B3957" s="63" t="s">
        <v>12840</v>
      </c>
    </row>
    <row r="3958" spans="1:2" x14ac:dyDescent="0.25">
      <c r="A3958" s="62">
        <v>30161703</v>
      </c>
      <c r="B3958" s="63" t="s">
        <v>17668</v>
      </c>
    </row>
    <row r="3959" spans="1:2" x14ac:dyDescent="0.25">
      <c r="A3959" s="62">
        <v>30161705</v>
      </c>
      <c r="B3959" s="63" t="s">
        <v>18346</v>
      </c>
    </row>
    <row r="3960" spans="1:2" x14ac:dyDescent="0.25">
      <c r="A3960" s="62">
        <v>30161706</v>
      </c>
      <c r="B3960" s="63" t="s">
        <v>2403</v>
      </c>
    </row>
    <row r="3961" spans="1:2" x14ac:dyDescent="0.25">
      <c r="A3961" s="62">
        <v>30161707</v>
      </c>
      <c r="B3961" s="63" t="s">
        <v>10392</v>
      </c>
    </row>
    <row r="3962" spans="1:2" x14ac:dyDescent="0.25">
      <c r="A3962" s="62">
        <v>30161708</v>
      </c>
      <c r="B3962" s="63" t="s">
        <v>18307</v>
      </c>
    </row>
    <row r="3963" spans="1:2" x14ac:dyDescent="0.25">
      <c r="A3963" s="62">
        <v>30161709</v>
      </c>
      <c r="B3963" s="63" t="s">
        <v>15349</v>
      </c>
    </row>
    <row r="3964" spans="1:2" x14ac:dyDescent="0.25">
      <c r="A3964" s="62">
        <v>30161710</v>
      </c>
      <c r="B3964" s="63" t="s">
        <v>545</v>
      </c>
    </row>
    <row r="3965" spans="1:2" x14ac:dyDescent="0.25">
      <c r="A3965" s="62">
        <v>30161711</v>
      </c>
      <c r="B3965" s="63" t="s">
        <v>302</v>
      </c>
    </row>
    <row r="3966" spans="1:2" x14ac:dyDescent="0.25">
      <c r="A3966" s="62">
        <v>30161712</v>
      </c>
      <c r="B3966" s="63" t="s">
        <v>18149</v>
      </c>
    </row>
    <row r="3967" spans="1:2" x14ac:dyDescent="0.25">
      <c r="A3967" s="62">
        <v>30161713</v>
      </c>
      <c r="B3967" s="63" t="s">
        <v>7893</v>
      </c>
    </row>
    <row r="3968" spans="1:2" x14ac:dyDescent="0.25">
      <c r="A3968" s="62">
        <v>30161714</v>
      </c>
      <c r="B3968" s="63" t="s">
        <v>6181</v>
      </c>
    </row>
    <row r="3969" spans="1:2" x14ac:dyDescent="0.25">
      <c r="A3969" s="62">
        <v>30161715</v>
      </c>
      <c r="B3969" s="63" t="s">
        <v>1441</v>
      </c>
    </row>
    <row r="3970" spans="1:2" x14ac:dyDescent="0.25">
      <c r="A3970" s="62">
        <v>30161716</v>
      </c>
      <c r="B3970" s="63" t="s">
        <v>732</v>
      </c>
    </row>
    <row r="3971" spans="1:2" x14ac:dyDescent="0.25">
      <c r="A3971" s="62">
        <v>30161717</v>
      </c>
      <c r="B3971" s="63" t="s">
        <v>192</v>
      </c>
    </row>
    <row r="3972" spans="1:2" x14ac:dyDescent="0.25">
      <c r="A3972" s="62">
        <v>30161718</v>
      </c>
      <c r="B3972" s="63" t="s">
        <v>250</v>
      </c>
    </row>
    <row r="3973" spans="1:2" x14ac:dyDescent="0.25">
      <c r="A3973" s="62">
        <v>30161719</v>
      </c>
      <c r="B3973" s="63" t="s">
        <v>1790</v>
      </c>
    </row>
    <row r="3974" spans="1:2" x14ac:dyDescent="0.25">
      <c r="A3974" s="62">
        <v>30161801</v>
      </c>
      <c r="B3974" s="63" t="s">
        <v>243</v>
      </c>
    </row>
    <row r="3975" spans="1:2" x14ac:dyDescent="0.25">
      <c r="A3975" s="62">
        <v>30161802</v>
      </c>
      <c r="B3975" s="63" t="s">
        <v>17191</v>
      </c>
    </row>
    <row r="3976" spans="1:2" x14ac:dyDescent="0.25">
      <c r="A3976" s="62">
        <v>30161901</v>
      </c>
      <c r="B3976" s="63" t="s">
        <v>7929</v>
      </c>
    </row>
    <row r="3977" spans="1:2" x14ac:dyDescent="0.25">
      <c r="A3977" s="62">
        <v>30161902</v>
      </c>
      <c r="B3977" s="63" t="s">
        <v>12950</v>
      </c>
    </row>
    <row r="3978" spans="1:2" x14ac:dyDescent="0.25">
      <c r="A3978" s="62">
        <v>30161903</v>
      </c>
      <c r="B3978" s="63" t="s">
        <v>847</v>
      </c>
    </row>
    <row r="3979" spans="1:2" x14ac:dyDescent="0.25">
      <c r="A3979" s="62">
        <v>30161904</v>
      </c>
      <c r="B3979" s="63" t="s">
        <v>538</v>
      </c>
    </row>
    <row r="3980" spans="1:2" x14ac:dyDescent="0.25">
      <c r="A3980" s="62">
        <v>30161905</v>
      </c>
      <c r="B3980" s="63" t="s">
        <v>15417</v>
      </c>
    </row>
    <row r="3981" spans="1:2" x14ac:dyDescent="0.25">
      <c r="A3981" s="62">
        <v>30161906</v>
      </c>
      <c r="B3981" s="63" t="s">
        <v>19011</v>
      </c>
    </row>
    <row r="3982" spans="1:2" x14ac:dyDescent="0.25">
      <c r="A3982" s="62">
        <v>30161907</v>
      </c>
      <c r="B3982" s="63" t="s">
        <v>4400</v>
      </c>
    </row>
    <row r="3983" spans="1:2" x14ac:dyDescent="0.25">
      <c r="A3983" s="62">
        <v>30161908</v>
      </c>
      <c r="B3983" s="63" t="s">
        <v>15766</v>
      </c>
    </row>
    <row r="3984" spans="1:2" x14ac:dyDescent="0.25">
      <c r="A3984" s="62">
        <v>30171501</v>
      </c>
      <c r="B3984" s="63" t="s">
        <v>14437</v>
      </c>
    </row>
    <row r="3985" spans="1:2" x14ac:dyDescent="0.25">
      <c r="A3985" s="62">
        <v>30171502</v>
      </c>
      <c r="B3985" s="63" t="s">
        <v>18117</v>
      </c>
    </row>
    <row r="3986" spans="1:2" x14ac:dyDescent="0.25">
      <c r="A3986" s="62">
        <v>30171503</v>
      </c>
      <c r="B3986" s="63" t="s">
        <v>14084</v>
      </c>
    </row>
    <row r="3987" spans="1:2" x14ac:dyDescent="0.25">
      <c r="A3987" s="62">
        <v>30171504</v>
      </c>
      <c r="B3987" s="63" t="s">
        <v>7079</v>
      </c>
    </row>
    <row r="3988" spans="1:2" x14ac:dyDescent="0.25">
      <c r="A3988" s="62">
        <v>30171505</v>
      </c>
      <c r="B3988" s="63" t="s">
        <v>16655</v>
      </c>
    </row>
    <row r="3989" spans="1:2" x14ac:dyDescent="0.25">
      <c r="A3989" s="62">
        <v>30171506</v>
      </c>
      <c r="B3989" s="63" t="s">
        <v>13616</v>
      </c>
    </row>
    <row r="3990" spans="1:2" x14ac:dyDescent="0.25">
      <c r="A3990" s="62">
        <v>30171507</v>
      </c>
      <c r="B3990" s="63" t="s">
        <v>4614</v>
      </c>
    </row>
    <row r="3991" spans="1:2" x14ac:dyDescent="0.25">
      <c r="A3991" s="62">
        <v>30171508</v>
      </c>
      <c r="B3991" s="63" t="s">
        <v>6157</v>
      </c>
    </row>
    <row r="3992" spans="1:2" x14ac:dyDescent="0.25">
      <c r="A3992" s="62">
        <v>30171509</v>
      </c>
      <c r="B3992" s="63" t="s">
        <v>4262</v>
      </c>
    </row>
    <row r="3993" spans="1:2" x14ac:dyDescent="0.25">
      <c r="A3993" s="62">
        <v>30171510</v>
      </c>
      <c r="B3993" s="63" t="s">
        <v>16304</v>
      </c>
    </row>
    <row r="3994" spans="1:2" x14ac:dyDescent="0.25">
      <c r="A3994" s="62">
        <v>30171511</v>
      </c>
      <c r="B3994" s="63" t="s">
        <v>8939</v>
      </c>
    </row>
    <row r="3995" spans="1:2" x14ac:dyDescent="0.25">
      <c r="A3995" s="62">
        <v>30171512</v>
      </c>
      <c r="B3995" s="63" t="s">
        <v>10431</v>
      </c>
    </row>
    <row r="3996" spans="1:2" x14ac:dyDescent="0.25">
      <c r="A3996" s="62">
        <v>30171513</v>
      </c>
      <c r="B3996" s="63" t="s">
        <v>16230</v>
      </c>
    </row>
    <row r="3997" spans="1:2" x14ac:dyDescent="0.25">
      <c r="A3997" s="62">
        <v>30171514</v>
      </c>
      <c r="B3997" s="63" t="s">
        <v>18862</v>
      </c>
    </row>
    <row r="3998" spans="1:2" x14ac:dyDescent="0.25">
      <c r="A3998" s="62">
        <v>30171604</v>
      </c>
      <c r="B3998" s="63" t="s">
        <v>3303</v>
      </c>
    </row>
    <row r="3999" spans="1:2" x14ac:dyDescent="0.25">
      <c r="A3999" s="62">
        <v>30171605</v>
      </c>
      <c r="B3999" s="63" t="s">
        <v>18770</v>
      </c>
    </row>
    <row r="4000" spans="1:2" x14ac:dyDescent="0.25">
      <c r="A4000" s="62">
        <v>30171606</v>
      </c>
      <c r="B4000" s="63" t="s">
        <v>12588</v>
      </c>
    </row>
    <row r="4001" spans="1:2" x14ac:dyDescent="0.25">
      <c r="A4001" s="62">
        <v>30171607</v>
      </c>
      <c r="B4001" s="63" t="s">
        <v>14623</v>
      </c>
    </row>
    <row r="4002" spans="1:2" x14ac:dyDescent="0.25">
      <c r="A4002" s="62">
        <v>30171608</v>
      </c>
      <c r="B4002" s="63" t="s">
        <v>7244</v>
      </c>
    </row>
    <row r="4003" spans="1:2" x14ac:dyDescent="0.25">
      <c r="A4003" s="62">
        <v>30171609</v>
      </c>
      <c r="B4003" s="63" t="s">
        <v>9445</v>
      </c>
    </row>
    <row r="4004" spans="1:2" x14ac:dyDescent="0.25">
      <c r="A4004" s="62">
        <v>30171610</v>
      </c>
      <c r="B4004" s="63" t="s">
        <v>18755</v>
      </c>
    </row>
    <row r="4005" spans="1:2" x14ac:dyDescent="0.25">
      <c r="A4005" s="62">
        <v>30171611</v>
      </c>
      <c r="B4005" s="63" t="s">
        <v>18342</v>
      </c>
    </row>
    <row r="4006" spans="1:2" x14ac:dyDescent="0.25">
      <c r="A4006" s="62">
        <v>30171612</v>
      </c>
      <c r="B4006" s="63" t="s">
        <v>5390</v>
      </c>
    </row>
    <row r="4007" spans="1:2" x14ac:dyDescent="0.25">
      <c r="A4007" s="62">
        <v>30171613</v>
      </c>
      <c r="B4007" s="63" t="s">
        <v>6369</v>
      </c>
    </row>
    <row r="4008" spans="1:2" x14ac:dyDescent="0.25">
      <c r="A4008" s="62">
        <v>30171614</v>
      </c>
      <c r="B4008" s="63" t="s">
        <v>15158</v>
      </c>
    </row>
    <row r="4009" spans="1:2" x14ac:dyDescent="0.25">
      <c r="A4009" s="62">
        <v>30171615</v>
      </c>
      <c r="B4009" s="63" t="s">
        <v>14456</v>
      </c>
    </row>
    <row r="4010" spans="1:2" x14ac:dyDescent="0.25">
      <c r="A4010" s="62">
        <v>30171701</v>
      </c>
      <c r="B4010" s="63" t="s">
        <v>14478</v>
      </c>
    </row>
    <row r="4011" spans="1:2" x14ac:dyDescent="0.25">
      <c r="A4011" s="62">
        <v>30171703</v>
      </c>
      <c r="B4011" s="63" t="s">
        <v>12957</v>
      </c>
    </row>
    <row r="4012" spans="1:2" x14ac:dyDescent="0.25">
      <c r="A4012" s="62">
        <v>30171704</v>
      </c>
      <c r="B4012" s="63" t="s">
        <v>9575</v>
      </c>
    </row>
    <row r="4013" spans="1:2" x14ac:dyDescent="0.25">
      <c r="A4013" s="62">
        <v>30171705</v>
      </c>
      <c r="B4013" s="63" t="s">
        <v>16224</v>
      </c>
    </row>
    <row r="4014" spans="1:2" x14ac:dyDescent="0.25">
      <c r="A4014" s="62">
        <v>30171706</v>
      </c>
      <c r="B4014" s="63" t="s">
        <v>14568</v>
      </c>
    </row>
    <row r="4015" spans="1:2" x14ac:dyDescent="0.25">
      <c r="A4015" s="62">
        <v>30171707</v>
      </c>
      <c r="B4015" s="63" t="s">
        <v>12000</v>
      </c>
    </row>
    <row r="4016" spans="1:2" x14ac:dyDescent="0.25">
      <c r="A4016" s="62">
        <v>30171708</v>
      </c>
      <c r="B4016" s="63" t="s">
        <v>8328</v>
      </c>
    </row>
    <row r="4017" spans="1:2" x14ac:dyDescent="0.25">
      <c r="A4017" s="62">
        <v>30171709</v>
      </c>
      <c r="B4017" s="63" t="s">
        <v>15674</v>
      </c>
    </row>
    <row r="4018" spans="1:2" x14ac:dyDescent="0.25">
      <c r="A4018" s="62">
        <v>30171801</v>
      </c>
      <c r="B4018" s="63" t="s">
        <v>8961</v>
      </c>
    </row>
    <row r="4019" spans="1:2" x14ac:dyDescent="0.25">
      <c r="A4019" s="62">
        <v>30171802</v>
      </c>
      <c r="B4019" s="63" t="s">
        <v>9904</v>
      </c>
    </row>
    <row r="4020" spans="1:2" x14ac:dyDescent="0.25">
      <c r="A4020" s="62">
        <v>30171803</v>
      </c>
      <c r="B4020" s="63" t="s">
        <v>9309</v>
      </c>
    </row>
    <row r="4021" spans="1:2" x14ac:dyDescent="0.25">
      <c r="A4021" s="62">
        <v>30171901</v>
      </c>
      <c r="B4021" s="63" t="s">
        <v>6114</v>
      </c>
    </row>
    <row r="4022" spans="1:2" x14ac:dyDescent="0.25">
      <c r="A4022" s="62">
        <v>30171902</v>
      </c>
      <c r="B4022" s="63" t="s">
        <v>871</v>
      </c>
    </row>
    <row r="4023" spans="1:2" x14ac:dyDescent="0.25">
      <c r="A4023" s="62">
        <v>30171903</v>
      </c>
      <c r="B4023" s="63" t="s">
        <v>13139</v>
      </c>
    </row>
    <row r="4024" spans="1:2" x14ac:dyDescent="0.25">
      <c r="A4024" s="62">
        <v>30171904</v>
      </c>
      <c r="B4024" s="63" t="s">
        <v>1850</v>
      </c>
    </row>
    <row r="4025" spans="1:2" x14ac:dyDescent="0.25">
      <c r="A4025" s="62">
        <v>30171905</v>
      </c>
      <c r="B4025" s="63" t="s">
        <v>13428</v>
      </c>
    </row>
    <row r="4026" spans="1:2" x14ac:dyDescent="0.25">
      <c r="A4026" s="62">
        <v>30171906</v>
      </c>
      <c r="B4026" s="63" t="s">
        <v>10450</v>
      </c>
    </row>
    <row r="4027" spans="1:2" x14ac:dyDescent="0.25">
      <c r="A4027" s="62">
        <v>30172001</v>
      </c>
      <c r="B4027" s="63" t="s">
        <v>5005</v>
      </c>
    </row>
    <row r="4028" spans="1:2" x14ac:dyDescent="0.25">
      <c r="A4028" s="62">
        <v>30172002</v>
      </c>
      <c r="B4028" s="63" t="s">
        <v>18225</v>
      </c>
    </row>
    <row r="4029" spans="1:2" x14ac:dyDescent="0.25">
      <c r="A4029" s="62">
        <v>30181501</v>
      </c>
      <c r="B4029" s="63" t="s">
        <v>544</v>
      </c>
    </row>
    <row r="4030" spans="1:2" x14ac:dyDescent="0.25">
      <c r="A4030" s="62">
        <v>30181502</v>
      </c>
      <c r="B4030" s="63" t="s">
        <v>15431</v>
      </c>
    </row>
    <row r="4031" spans="1:2" x14ac:dyDescent="0.25">
      <c r="A4031" s="62">
        <v>30181503</v>
      </c>
      <c r="B4031" s="63" t="s">
        <v>10722</v>
      </c>
    </row>
    <row r="4032" spans="1:2" x14ac:dyDescent="0.25">
      <c r="A4032" s="62">
        <v>30181504</v>
      </c>
      <c r="B4032" s="63" t="s">
        <v>4121</v>
      </c>
    </row>
    <row r="4033" spans="1:2" x14ac:dyDescent="0.25">
      <c r="A4033" s="62">
        <v>30181505</v>
      </c>
      <c r="B4033" s="63" t="s">
        <v>16935</v>
      </c>
    </row>
    <row r="4034" spans="1:2" x14ac:dyDescent="0.25">
      <c r="A4034" s="62">
        <v>30181506</v>
      </c>
      <c r="B4034" s="63" t="s">
        <v>5493</v>
      </c>
    </row>
    <row r="4035" spans="1:2" x14ac:dyDescent="0.25">
      <c r="A4035" s="62">
        <v>30181507</v>
      </c>
      <c r="B4035" s="63" t="s">
        <v>7097</v>
      </c>
    </row>
    <row r="4036" spans="1:2" x14ac:dyDescent="0.25">
      <c r="A4036" s="62">
        <v>30181508</v>
      </c>
      <c r="B4036" s="63" t="s">
        <v>15404</v>
      </c>
    </row>
    <row r="4037" spans="1:2" x14ac:dyDescent="0.25">
      <c r="A4037" s="62">
        <v>30181509</v>
      </c>
      <c r="B4037" s="63" t="s">
        <v>5712</v>
      </c>
    </row>
    <row r="4038" spans="1:2" x14ac:dyDescent="0.25">
      <c r="A4038" s="62">
        <v>30181510</v>
      </c>
      <c r="B4038" s="63" t="s">
        <v>15929</v>
      </c>
    </row>
    <row r="4039" spans="1:2" x14ac:dyDescent="0.25">
      <c r="A4039" s="62">
        <v>30181511</v>
      </c>
      <c r="B4039" s="63" t="s">
        <v>16935</v>
      </c>
    </row>
    <row r="4040" spans="1:2" x14ac:dyDescent="0.25">
      <c r="A4040" s="62">
        <v>30181512</v>
      </c>
      <c r="B4040" s="63" t="s">
        <v>17306</v>
      </c>
    </row>
    <row r="4041" spans="1:2" x14ac:dyDescent="0.25">
      <c r="A4041" s="62">
        <v>30181513</v>
      </c>
      <c r="B4041" s="63" t="s">
        <v>3943</v>
      </c>
    </row>
    <row r="4042" spans="1:2" x14ac:dyDescent="0.25">
      <c r="A4042" s="62">
        <v>30181514</v>
      </c>
      <c r="B4042" s="63" t="s">
        <v>6505</v>
      </c>
    </row>
    <row r="4043" spans="1:2" x14ac:dyDescent="0.25">
      <c r="A4043" s="62">
        <v>30181515</v>
      </c>
      <c r="B4043" s="63" t="s">
        <v>4491</v>
      </c>
    </row>
    <row r="4044" spans="1:2" x14ac:dyDescent="0.25">
      <c r="A4044" s="62">
        <v>30191501</v>
      </c>
      <c r="B4044" s="63" t="s">
        <v>4400</v>
      </c>
    </row>
    <row r="4045" spans="1:2" x14ac:dyDescent="0.25">
      <c r="A4045" s="62">
        <v>30191502</v>
      </c>
      <c r="B4045" s="63" t="s">
        <v>4698</v>
      </c>
    </row>
    <row r="4046" spans="1:2" x14ac:dyDescent="0.25">
      <c r="A4046" s="62">
        <v>30191505</v>
      </c>
      <c r="B4046" s="63" t="s">
        <v>7165</v>
      </c>
    </row>
    <row r="4047" spans="1:2" x14ac:dyDescent="0.25">
      <c r="A4047" s="62">
        <v>30191601</v>
      </c>
      <c r="B4047" s="63" t="s">
        <v>17809</v>
      </c>
    </row>
    <row r="4048" spans="1:2" x14ac:dyDescent="0.25">
      <c r="A4048" s="62">
        <v>30191602</v>
      </c>
      <c r="B4048" s="63" t="s">
        <v>4542</v>
      </c>
    </row>
    <row r="4049" spans="1:2" x14ac:dyDescent="0.25">
      <c r="A4049" s="62">
        <v>30191603</v>
      </c>
      <c r="B4049" s="63" t="s">
        <v>8989</v>
      </c>
    </row>
    <row r="4050" spans="1:2" x14ac:dyDescent="0.25">
      <c r="A4050" s="62">
        <v>30201501</v>
      </c>
      <c r="B4050" s="63" t="s">
        <v>18584</v>
      </c>
    </row>
    <row r="4051" spans="1:2" x14ac:dyDescent="0.25">
      <c r="A4051" s="62">
        <v>30201502</v>
      </c>
      <c r="B4051" s="63" t="s">
        <v>7141</v>
      </c>
    </row>
    <row r="4052" spans="1:2" x14ac:dyDescent="0.25">
      <c r="A4052" s="62">
        <v>30201601</v>
      </c>
      <c r="B4052" s="63" t="s">
        <v>2087</v>
      </c>
    </row>
    <row r="4053" spans="1:2" x14ac:dyDescent="0.25">
      <c r="A4053" s="62">
        <v>30201602</v>
      </c>
      <c r="B4053" s="63" t="s">
        <v>15303</v>
      </c>
    </row>
    <row r="4054" spans="1:2" x14ac:dyDescent="0.25">
      <c r="A4054" s="62">
        <v>30201603</v>
      </c>
      <c r="B4054" s="63" t="s">
        <v>6906</v>
      </c>
    </row>
    <row r="4055" spans="1:2" x14ac:dyDescent="0.25">
      <c r="A4055" s="62">
        <v>30201604</v>
      </c>
      <c r="B4055" s="63" t="s">
        <v>17838</v>
      </c>
    </row>
    <row r="4056" spans="1:2" x14ac:dyDescent="0.25">
      <c r="A4056" s="62">
        <v>30201605</v>
      </c>
      <c r="B4056" s="63" t="s">
        <v>7706</v>
      </c>
    </row>
    <row r="4057" spans="1:2" x14ac:dyDescent="0.25">
      <c r="A4057" s="62">
        <v>30201606</v>
      </c>
      <c r="B4057" s="63" t="s">
        <v>11247</v>
      </c>
    </row>
    <row r="4058" spans="1:2" x14ac:dyDescent="0.25">
      <c r="A4058" s="62">
        <v>30201701</v>
      </c>
      <c r="B4058" s="63" t="s">
        <v>13259</v>
      </c>
    </row>
    <row r="4059" spans="1:2" x14ac:dyDescent="0.25">
      <c r="A4059" s="62">
        <v>30201702</v>
      </c>
      <c r="B4059" s="63" t="s">
        <v>13032</v>
      </c>
    </row>
    <row r="4060" spans="1:2" x14ac:dyDescent="0.25">
      <c r="A4060" s="62">
        <v>30201703</v>
      </c>
      <c r="B4060" s="63" t="s">
        <v>2579</v>
      </c>
    </row>
    <row r="4061" spans="1:2" x14ac:dyDescent="0.25">
      <c r="A4061" s="62">
        <v>30201704</v>
      </c>
      <c r="B4061" s="63" t="s">
        <v>4088</v>
      </c>
    </row>
    <row r="4062" spans="1:2" x14ac:dyDescent="0.25">
      <c r="A4062" s="62">
        <v>30201705</v>
      </c>
      <c r="B4062" s="63" t="s">
        <v>354</v>
      </c>
    </row>
    <row r="4063" spans="1:2" x14ac:dyDescent="0.25">
      <c r="A4063" s="62">
        <v>30201706</v>
      </c>
      <c r="B4063" s="63" t="s">
        <v>15818</v>
      </c>
    </row>
    <row r="4064" spans="1:2" x14ac:dyDescent="0.25">
      <c r="A4064" s="62">
        <v>30201707</v>
      </c>
      <c r="B4064" s="63" t="s">
        <v>4139</v>
      </c>
    </row>
    <row r="4065" spans="1:2" x14ac:dyDescent="0.25">
      <c r="A4065" s="62">
        <v>30201708</v>
      </c>
      <c r="B4065" s="63" t="s">
        <v>12243</v>
      </c>
    </row>
    <row r="4066" spans="1:2" x14ac:dyDescent="0.25">
      <c r="A4066" s="62">
        <v>30201710</v>
      </c>
      <c r="B4066" s="63" t="s">
        <v>12842</v>
      </c>
    </row>
    <row r="4067" spans="1:2" x14ac:dyDescent="0.25">
      <c r="A4067" s="62">
        <v>30201711</v>
      </c>
      <c r="B4067" s="63" t="s">
        <v>17780</v>
      </c>
    </row>
    <row r="4068" spans="1:2" x14ac:dyDescent="0.25">
      <c r="A4068" s="62">
        <v>30201712</v>
      </c>
      <c r="B4068" s="63" t="s">
        <v>1709</v>
      </c>
    </row>
    <row r="4069" spans="1:2" x14ac:dyDescent="0.25">
      <c r="A4069" s="62">
        <v>30201801</v>
      </c>
      <c r="B4069" s="63" t="s">
        <v>17937</v>
      </c>
    </row>
    <row r="4070" spans="1:2" x14ac:dyDescent="0.25">
      <c r="A4070" s="62">
        <v>30201802</v>
      </c>
      <c r="B4070" s="63" t="s">
        <v>15</v>
      </c>
    </row>
    <row r="4071" spans="1:2" x14ac:dyDescent="0.25">
      <c r="A4071" s="62">
        <v>30201803</v>
      </c>
      <c r="B4071" s="63" t="s">
        <v>8857</v>
      </c>
    </row>
    <row r="4072" spans="1:2" x14ac:dyDescent="0.25">
      <c r="A4072" s="62">
        <v>30201901</v>
      </c>
      <c r="B4072" s="63" t="s">
        <v>3485</v>
      </c>
    </row>
    <row r="4073" spans="1:2" x14ac:dyDescent="0.25">
      <c r="A4073" s="62">
        <v>30201902</v>
      </c>
      <c r="B4073" s="63" t="s">
        <v>15182</v>
      </c>
    </row>
    <row r="4074" spans="1:2" x14ac:dyDescent="0.25">
      <c r="A4074" s="62">
        <v>30201903</v>
      </c>
      <c r="B4074" s="63" t="s">
        <v>2911</v>
      </c>
    </row>
    <row r="4075" spans="1:2" x14ac:dyDescent="0.25">
      <c r="A4075" s="62">
        <v>30201904</v>
      </c>
      <c r="B4075" s="63" t="s">
        <v>18848</v>
      </c>
    </row>
    <row r="4076" spans="1:2" x14ac:dyDescent="0.25">
      <c r="A4076" s="62">
        <v>30221001</v>
      </c>
      <c r="B4076" s="63" t="s">
        <v>6565</v>
      </c>
    </row>
    <row r="4077" spans="1:2" x14ac:dyDescent="0.25">
      <c r="A4077" s="62">
        <v>30221002</v>
      </c>
      <c r="B4077" s="63" t="s">
        <v>9907</v>
      </c>
    </row>
    <row r="4078" spans="1:2" x14ac:dyDescent="0.25">
      <c r="A4078" s="62">
        <v>30221003</v>
      </c>
      <c r="B4078" s="63" t="s">
        <v>7211</v>
      </c>
    </row>
    <row r="4079" spans="1:2" x14ac:dyDescent="0.25">
      <c r="A4079" s="62">
        <v>30221004</v>
      </c>
      <c r="B4079" s="63" t="s">
        <v>14827</v>
      </c>
    </row>
    <row r="4080" spans="1:2" x14ac:dyDescent="0.25">
      <c r="A4080" s="62">
        <v>30221005</v>
      </c>
      <c r="B4080" s="63" t="s">
        <v>17412</v>
      </c>
    </row>
    <row r="4081" spans="1:2" x14ac:dyDescent="0.25">
      <c r="A4081" s="62">
        <v>30221006</v>
      </c>
      <c r="B4081" s="63" t="s">
        <v>16648</v>
      </c>
    </row>
    <row r="4082" spans="1:2" x14ac:dyDescent="0.25">
      <c r="A4082" s="62">
        <v>30221007</v>
      </c>
      <c r="B4082" s="63" t="s">
        <v>4343</v>
      </c>
    </row>
    <row r="4083" spans="1:2" x14ac:dyDescent="0.25">
      <c r="A4083" s="62">
        <v>30221009</v>
      </c>
      <c r="B4083" s="63" t="s">
        <v>16294</v>
      </c>
    </row>
    <row r="4084" spans="1:2" x14ac:dyDescent="0.25">
      <c r="A4084" s="62">
        <v>30221010</v>
      </c>
      <c r="B4084" s="63" t="s">
        <v>1580</v>
      </c>
    </row>
    <row r="4085" spans="1:2" x14ac:dyDescent="0.25">
      <c r="A4085" s="62">
        <v>30221011</v>
      </c>
      <c r="B4085" s="63" t="s">
        <v>7722</v>
      </c>
    </row>
    <row r="4086" spans="1:2" x14ac:dyDescent="0.25">
      <c r="A4086" s="62">
        <v>30221012</v>
      </c>
      <c r="B4086" s="63" t="s">
        <v>17591</v>
      </c>
    </row>
    <row r="4087" spans="1:2" x14ac:dyDescent="0.25">
      <c r="A4087" s="62">
        <v>30221013</v>
      </c>
      <c r="B4087" s="63" t="s">
        <v>2479</v>
      </c>
    </row>
    <row r="4088" spans="1:2" x14ac:dyDescent="0.25">
      <c r="A4088" s="62">
        <v>30221014</v>
      </c>
      <c r="B4088" s="63" t="s">
        <v>3011</v>
      </c>
    </row>
    <row r="4089" spans="1:2" x14ac:dyDescent="0.25">
      <c r="A4089" s="62">
        <v>30222001</v>
      </c>
      <c r="B4089" s="63" t="s">
        <v>14007</v>
      </c>
    </row>
    <row r="4090" spans="1:2" x14ac:dyDescent="0.25">
      <c r="A4090" s="62">
        <v>30222002</v>
      </c>
      <c r="B4090" s="63" t="s">
        <v>1119</v>
      </c>
    </row>
    <row r="4091" spans="1:2" x14ac:dyDescent="0.25">
      <c r="A4091" s="62">
        <v>30222003</v>
      </c>
      <c r="B4091" s="63" t="s">
        <v>2215</v>
      </c>
    </row>
    <row r="4092" spans="1:2" x14ac:dyDescent="0.25">
      <c r="A4092" s="62">
        <v>30222004</v>
      </c>
      <c r="B4092" s="63" t="s">
        <v>7295</v>
      </c>
    </row>
    <row r="4093" spans="1:2" x14ac:dyDescent="0.25">
      <c r="A4093" s="62">
        <v>30222005</v>
      </c>
      <c r="B4093" s="63" t="s">
        <v>10694</v>
      </c>
    </row>
    <row r="4094" spans="1:2" x14ac:dyDescent="0.25">
      <c r="A4094" s="62">
        <v>30222006</v>
      </c>
      <c r="B4094" s="63" t="s">
        <v>1767</v>
      </c>
    </row>
    <row r="4095" spans="1:2" x14ac:dyDescent="0.25">
      <c r="A4095" s="62">
        <v>30222007</v>
      </c>
      <c r="B4095" s="63" t="s">
        <v>10636</v>
      </c>
    </row>
    <row r="4096" spans="1:2" x14ac:dyDescent="0.25">
      <c r="A4096" s="62">
        <v>30222008</v>
      </c>
      <c r="B4096" s="63" t="s">
        <v>7726</v>
      </c>
    </row>
    <row r="4097" spans="1:2" x14ac:dyDescent="0.25">
      <c r="A4097" s="62">
        <v>30222009</v>
      </c>
      <c r="B4097" s="63" t="s">
        <v>10004</v>
      </c>
    </row>
    <row r="4098" spans="1:2" x14ac:dyDescent="0.25">
      <c r="A4098" s="62">
        <v>30222010</v>
      </c>
      <c r="B4098" s="63" t="s">
        <v>3523</v>
      </c>
    </row>
    <row r="4099" spans="1:2" x14ac:dyDescent="0.25">
      <c r="A4099" s="62">
        <v>30222011</v>
      </c>
      <c r="B4099" s="63" t="s">
        <v>5787</v>
      </c>
    </row>
    <row r="4100" spans="1:2" x14ac:dyDescent="0.25">
      <c r="A4100" s="62">
        <v>30222012</v>
      </c>
      <c r="B4100" s="63" t="s">
        <v>10651</v>
      </c>
    </row>
    <row r="4101" spans="1:2" x14ac:dyDescent="0.25">
      <c r="A4101" s="62">
        <v>30222013</v>
      </c>
      <c r="B4101" s="63" t="s">
        <v>12951</v>
      </c>
    </row>
    <row r="4102" spans="1:2" x14ac:dyDescent="0.25">
      <c r="A4102" s="62">
        <v>30222014</v>
      </c>
      <c r="B4102" s="63" t="s">
        <v>7680</v>
      </c>
    </row>
    <row r="4103" spans="1:2" x14ac:dyDescent="0.25">
      <c r="A4103" s="62">
        <v>30222015</v>
      </c>
      <c r="B4103" s="63" t="s">
        <v>2453</v>
      </c>
    </row>
    <row r="4104" spans="1:2" x14ac:dyDescent="0.25">
      <c r="A4104" s="62">
        <v>30222016</v>
      </c>
      <c r="B4104" s="63" t="s">
        <v>2207</v>
      </c>
    </row>
    <row r="4105" spans="1:2" x14ac:dyDescent="0.25">
      <c r="A4105" s="62">
        <v>30222017</v>
      </c>
      <c r="B4105" s="63" t="s">
        <v>16807</v>
      </c>
    </row>
    <row r="4106" spans="1:2" x14ac:dyDescent="0.25">
      <c r="A4106" s="62">
        <v>30222018</v>
      </c>
      <c r="B4106" s="63" t="s">
        <v>18231</v>
      </c>
    </row>
    <row r="4107" spans="1:2" x14ac:dyDescent="0.25">
      <c r="A4107" s="62">
        <v>30222019</v>
      </c>
      <c r="B4107" s="63" t="s">
        <v>12628</v>
      </c>
    </row>
    <row r="4108" spans="1:2" x14ac:dyDescent="0.25">
      <c r="A4108" s="62">
        <v>30222020</v>
      </c>
      <c r="B4108" s="63" t="s">
        <v>655</v>
      </c>
    </row>
    <row r="4109" spans="1:2" x14ac:dyDescent="0.25">
      <c r="A4109" s="62">
        <v>30222021</v>
      </c>
      <c r="B4109" s="63" t="s">
        <v>16515</v>
      </c>
    </row>
    <row r="4110" spans="1:2" x14ac:dyDescent="0.25">
      <c r="A4110" s="62">
        <v>30222022</v>
      </c>
      <c r="B4110" s="63" t="s">
        <v>8909</v>
      </c>
    </row>
    <row r="4111" spans="1:2" x14ac:dyDescent="0.25">
      <c r="A4111" s="62">
        <v>30222023</v>
      </c>
      <c r="B4111" s="63" t="s">
        <v>18830</v>
      </c>
    </row>
    <row r="4112" spans="1:2" x14ac:dyDescent="0.25">
      <c r="A4112" s="62">
        <v>30222024</v>
      </c>
      <c r="B4112" s="63" t="s">
        <v>6172</v>
      </c>
    </row>
    <row r="4113" spans="1:2" x14ac:dyDescent="0.25">
      <c r="A4113" s="62">
        <v>30222025</v>
      </c>
      <c r="B4113" s="63" t="s">
        <v>404</v>
      </c>
    </row>
    <row r="4114" spans="1:2" x14ac:dyDescent="0.25">
      <c r="A4114" s="62">
        <v>30222026</v>
      </c>
      <c r="B4114" s="63" t="s">
        <v>1221</v>
      </c>
    </row>
    <row r="4115" spans="1:2" x14ac:dyDescent="0.25">
      <c r="A4115" s="62">
        <v>30222027</v>
      </c>
      <c r="B4115" s="63" t="s">
        <v>13719</v>
      </c>
    </row>
    <row r="4116" spans="1:2" x14ac:dyDescent="0.25">
      <c r="A4116" s="62">
        <v>30222028</v>
      </c>
      <c r="B4116" s="63" t="s">
        <v>8008</v>
      </c>
    </row>
    <row r="4117" spans="1:2" x14ac:dyDescent="0.25">
      <c r="A4117" s="62">
        <v>30222029</v>
      </c>
      <c r="B4117" s="63" t="s">
        <v>7997</v>
      </c>
    </row>
    <row r="4118" spans="1:2" x14ac:dyDescent="0.25">
      <c r="A4118" s="62">
        <v>30222030</v>
      </c>
      <c r="B4118" s="63" t="s">
        <v>16252</v>
      </c>
    </row>
    <row r="4119" spans="1:2" x14ac:dyDescent="0.25">
      <c r="A4119" s="62">
        <v>30222031</v>
      </c>
      <c r="B4119" s="63" t="s">
        <v>6416</v>
      </c>
    </row>
    <row r="4120" spans="1:2" x14ac:dyDescent="0.25">
      <c r="A4120" s="62">
        <v>30222032</v>
      </c>
      <c r="B4120" s="63" t="s">
        <v>18629</v>
      </c>
    </row>
    <row r="4121" spans="1:2" x14ac:dyDescent="0.25">
      <c r="A4121" s="62">
        <v>30222033</v>
      </c>
      <c r="B4121" s="63" t="s">
        <v>4519</v>
      </c>
    </row>
    <row r="4122" spans="1:2" x14ac:dyDescent="0.25">
      <c r="A4122" s="62">
        <v>30222034</v>
      </c>
      <c r="B4122" s="63" t="s">
        <v>18266</v>
      </c>
    </row>
    <row r="4123" spans="1:2" x14ac:dyDescent="0.25">
      <c r="A4123" s="62">
        <v>30222035</v>
      </c>
      <c r="B4123" s="63" t="s">
        <v>11686</v>
      </c>
    </row>
    <row r="4124" spans="1:2" x14ac:dyDescent="0.25">
      <c r="A4124" s="62">
        <v>30222036</v>
      </c>
      <c r="B4124" s="63" t="s">
        <v>12844</v>
      </c>
    </row>
    <row r="4125" spans="1:2" x14ac:dyDescent="0.25">
      <c r="A4125" s="62">
        <v>30222037</v>
      </c>
      <c r="B4125" s="63" t="s">
        <v>17955</v>
      </c>
    </row>
    <row r="4126" spans="1:2" x14ac:dyDescent="0.25">
      <c r="A4126" s="62">
        <v>30222038</v>
      </c>
      <c r="B4126" s="63" t="s">
        <v>7690</v>
      </c>
    </row>
    <row r="4127" spans="1:2" x14ac:dyDescent="0.25">
      <c r="A4127" s="62">
        <v>30222039</v>
      </c>
      <c r="B4127" s="63" t="s">
        <v>908</v>
      </c>
    </row>
    <row r="4128" spans="1:2" x14ac:dyDescent="0.25">
      <c r="A4128" s="62">
        <v>30222040</v>
      </c>
      <c r="B4128" s="63" t="s">
        <v>1803</v>
      </c>
    </row>
    <row r="4129" spans="1:2" x14ac:dyDescent="0.25">
      <c r="A4129" s="62">
        <v>30222041</v>
      </c>
      <c r="B4129" s="63" t="s">
        <v>4512</v>
      </c>
    </row>
    <row r="4130" spans="1:2" x14ac:dyDescent="0.25">
      <c r="A4130" s="62">
        <v>30222042</v>
      </c>
      <c r="B4130" s="63" t="s">
        <v>14460</v>
      </c>
    </row>
    <row r="4131" spans="1:2" x14ac:dyDescent="0.25">
      <c r="A4131" s="62">
        <v>30222043</v>
      </c>
      <c r="B4131" s="63" t="s">
        <v>14468</v>
      </c>
    </row>
    <row r="4132" spans="1:2" x14ac:dyDescent="0.25">
      <c r="A4132" s="62">
        <v>30222044</v>
      </c>
      <c r="B4132" s="63" t="s">
        <v>9958</v>
      </c>
    </row>
    <row r="4133" spans="1:2" x14ac:dyDescent="0.25">
      <c r="A4133" s="62">
        <v>30222045</v>
      </c>
      <c r="B4133" s="63" t="s">
        <v>4642</v>
      </c>
    </row>
    <row r="4134" spans="1:2" x14ac:dyDescent="0.25">
      <c r="A4134" s="62">
        <v>30222046</v>
      </c>
      <c r="B4134" s="63" t="s">
        <v>17994</v>
      </c>
    </row>
    <row r="4135" spans="1:2" x14ac:dyDescent="0.25">
      <c r="A4135" s="62">
        <v>30222047</v>
      </c>
      <c r="B4135" s="63" t="s">
        <v>3155</v>
      </c>
    </row>
    <row r="4136" spans="1:2" x14ac:dyDescent="0.25">
      <c r="A4136" s="62">
        <v>30222048</v>
      </c>
      <c r="B4136" s="63" t="s">
        <v>16806</v>
      </c>
    </row>
    <row r="4137" spans="1:2" x14ac:dyDescent="0.25">
      <c r="A4137" s="62">
        <v>30222049</v>
      </c>
      <c r="B4137" s="63" t="s">
        <v>18802</v>
      </c>
    </row>
    <row r="4138" spans="1:2" x14ac:dyDescent="0.25">
      <c r="A4138" s="62">
        <v>30222050</v>
      </c>
      <c r="B4138" s="63" t="s">
        <v>566</v>
      </c>
    </row>
    <row r="4139" spans="1:2" x14ac:dyDescent="0.25">
      <c r="A4139" s="62">
        <v>30222051</v>
      </c>
      <c r="B4139" s="63" t="s">
        <v>14531</v>
      </c>
    </row>
    <row r="4140" spans="1:2" x14ac:dyDescent="0.25">
      <c r="A4140" s="62">
        <v>30222052</v>
      </c>
      <c r="B4140" s="63" t="s">
        <v>11908</v>
      </c>
    </row>
    <row r="4141" spans="1:2" x14ac:dyDescent="0.25">
      <c r="A4141" s="62">
        <v>30222053</v>
      </c>
      <c r="B4141" s="63" t="s">
        <v>10820</v>
      </c>
    </row>
    <row r="4142" spans="1:2" x14ac:dyDescent="0.25">
      <c r="A4142" s="62">
        <v>30222054</v>
      </c>
      <c r="B4142" s="63" t="s">
        <v>10813</v>
      </c>
    </row>
    <row r="4143" spans="1:2" x14ac:dyDescent="0.25">
      <c r="A4143" s="62">
        <v>30222055</v>
      </c>
      <c r="B4143" s="63" t="s">
        <v>14243</v>
      </c>
    </row>
    <row r="4144" spans="1:2" x14ac:dyDescent="0.25">
      <c r="A4144" s="62">
        <v>30222056</v>
      </c>
      <c r="B4144" s="63" t="s">
        <v>14918</v>
      </c>
    </row>
    <row r="4145" spans="1:2" x14ac:dyDescent="0.25">
      <c r="A4145" s="62">
        <v>30222057</v>
      </c>
      <c r="B4145" s="63" t="s">
        <v>10310</v>
      </c>
    </row>
    <row r="4146" spans="1:2" x14ac:dyDescent="0.25">
      <c r="A4146" s="62">
        <v>30222058</v>
      </c>
      <c r="B4146" s="63" t="s">
        <v>12682</v>
      </c>
    </row>
    <row r="4147" spans="1:2" x14ac:dyDescent="0.25">
      <c r="A4147" s="62">
        <v>30222059</v>
      </c>
      <c r="B4147" s="63" t="s">
        <v>5148</v>
      </c>
    </row>
    <row r="4148" spans="1:2" x14ac:dyDescent="0.25">
      <c r="A4148" s="62">
        <v>30222060</v>
      </c>
      <c r="B4148" s="63" t="s">
        <v>15222</v>
      </c>
    </row>
    <row r="4149" spans="1:2" x14ac:dyDescent="0.25">
      <c r="A4149" s="62">
        <v>30222061</v>
      </c>
      <c r="B4149" s="63" t="s">
        <v>18930</v>
      </c>
    </row>
    <row r="4150" spans="1:2" x14ac:dyDescent="0.25">
      <c r="A4150" s="62">
        <v>30222063</v>
      </c>
      <c r="B4150" s="63" t="s">
        <v>5998</v>
      </c>
    </row>
    <row r="4151" spans="1:2" x14ac:dyDescent="0.25">
      <c r="A4151" s="62">
        <v>30222101</v>
      </c>
      <c r="B4151" s="63" t="s">
        <v>10773</v>
      </c>
    </row>
    <row r="4152" spans="1:2" x14ac:dyDescent="0.25">
      <c r="A4152" s="62">
        <v>30222102</v>
      </c>
      <c r="B4152" s="63" t="s">
        <v>830</v>
      </c>
    </row>
    <row r="4153" spans="1:2" x14ac:dyDescent="0.25">
      <c r="A4153" s="62">
        <v>30222103</v>
      </c>
      <c r="B4153" s="63" t="s">
        <v>463</v>
      </c>
    </row>
    <row r="4154" spans="1:2" x14ac:dyDescent="0.25">
      <c r="A4154" s="62">
        <v>30222104</v>
      </c>
      <c r="B4154" s="63" t="s">
        <v>3415</v>
      </c>
    </row>
    <row r="4155" spans="1:2" x14ac:dyDescent="0.25">
      <c r="A4155" s="62">
        <v>30222105</v>
      </c>
      <c r="B4155" s="63" t="s">
        <v>15534</v>
      </c>
    </row>
    <row r="4156" spans="1:2" x14ac:dyDescent="0.25">
      <c r="A4156" s="62">
        <v>30222106</v>
      </c>
      <c r="B4156" s="63" t="s">
        <v>13041</v>
      </c>
    </row>
    <row r="4157" spans="1:2" x14ac:dyDescent="0.25">
      <c r="A4157" s="62">
        <v>30222107</v>
      </c>
      <c r="B4157" s="63" t="s">
        <v>6557</v>
      </c>
    </row>
    <row r="4158" spans="1:2" x14ac:dyDescent="0.25">
      <c r="A4158" s="62">
        <v>30222108</v>
      </c>
      <c r="B4158" s="63" t="s">
        <v>5947</v>
      </c>
    </row>
    <row r="4159" spans="1:2" x14ac:dyDescent="0.25">
      <c r="A4159" s="62">
        <v>30222109</v>
      </c>
      <c r="B4159" s="63" t="s">
        <v>7201</v>
      </c>
    </row>
    <row r="4160" spans="1:2" x14ac:dyDescent="0.25">
      <c r="A4160" s="62">
        <v>30222110</v>
      </c>
      <c r="B4160" s="63" t="s">
        <v>10009</v>
      </c>
    </row>
    <row r="4161" spans="1:2" x14ac:dyDescent="0.25">
      <c r="A4161" s="62">
        <v>30222111</v>
      </c>
      <c r="B4161" s="63" t="s">
        <v>15625</v>
      </c>
    </row>
    <row r="4162" spans="1:2" x14ac:dyDescent="0.25">
      <c r="A4162" s="62">
        <v>30222112</v>
      </c>
      <c r="B4162" s="63" t="s">
        <v>18211</v>
      </c>
    </row>
    <row r="4163" spans="1:2" x14ac:dyDescent="0.25">
      <c r="A4163" s="62">
        <v>30222113</v>
      </c>
      <c r="B4163" s="63" t="s">
        <v>17759</v>
      </c>
    </row>
    <row r="4164" spans="1:2" x14ac:dyDescent="0.25">
      <c r="A4164" s="62">
        <v>30222114</v>
      </c>
      <c r="B4164" s="63" t="s">
        <v>4392</v>
      </c>
    </row>
    <row r="4165" spans="1:2" x14ac:dyDescent="0.25">
      <c r="A4165" s="62">
        <v>30222115</v>
      </c>
      <c r="B4165" s="63" t="s">
        <v>11910</v>
      </c>
    </row>
    <row r="4166" spans="1:2" x14ac:dyDescent="0.25">
      <c r="A4166" s="62">
        <v>30222116</v>
      </c>
      <c r="B4166" s="63" t="s">
        <v>5388</v>
      </c>
    </row>
    <row r="4167" spans="1:2" x14ac:dyDescent="0.25">
      <c r="A4167" s="62">
        <v>30222201</v>
      </c>
      <c r="B4167" s="63" t="s">
        <v>13300</v>
      </c>
    </row>
    <row r="4168" spans="1:2" x14ac:dyDescent="0.25">
      <c r="A4168" s="62">
        <v>30222202</v>
      </c>
      <c r="B4168" s="63" t="s">
        <v>18945</v>
      </c>
    </row>
    <row r="4169" spans="1:2" x14ac:dyDescent="0.25">
      <c r="A4169" s="62">
        <v>30222203</v>
      </c>
      <c r="B4169" s="63" t="s">
        <v>17598</v>
      </c>
    </row>
    <row r="4170" spans="1:2" x14ac:dyDescent="0.25">
      <c r="A4170" s="62">
        <v>30222204</v>
      </c>
      <c r="B4170" s="63" t="s">
        <v>11264</v>
      </c>
    </row>
    <row r="4171" spans="1:2" x14ac:dyDescent="0.25">
      <c r="A4171" s="62">
        <v>30222205</v>
      </c>
      <c r="B4171" s="63" t="s">
        <v>10988</v>
      </c>
    </row>
    <row r="4172" spans="1:2" x14ac:dyDescent="0.25">
      <c r="A4172" s="62">
        <v>30222206</v>
      </c>
      <c r="B4172" s="63" t="s">
        <v>14825</v>
      </c>
    </row>
    <row r="4173" spans="1:2" x14ac:dyDescent="0.25">
      <c r="A4173" s="62">
        <v>30222207</v>
      </c>
      <c r="B4173" s="63" t="s">
        <v>376</v>
      </c>
    </row>
    <row r="4174" spans="1:2" x14ac:dyDescent="0.25">
      <c r="A4174" s="62">
        <v>30222208</v>
      </c>
      <c r="B4174" s="63" t="s">
        <v>12463</v>
      </c>
    </row>
    <row r="4175" spans="1:2" x14ac:dyDescent="0.25">
      <c r="A4175" s="62">
        <v>30222301</v>
      </c>
      <c r="B4175" s="63" t="s">
        <v>101</v>
      </c>
    </row>
    <row r="4176" spans="1:2" x14ac:dyDescent="0.25">
      <c r="A4176" s="62">
        <v>30222302</v>
      </c>
      <c r="B4176" s="63" t="s">
        <v>9427</v>
      </c>
    </row>
    <row r="4177" spans="1:2" x14ac:dyDescent="0.25">
      <c r="A4177" s="62">
        <v>30222303</v>
      </c>
      <c r="B4177" s="63" t="s">
        <v>9946</v>
      </c>
    </row>
    <row r="4178" spans="1:2" x14ac:dyDescent="0.25">
      <c r="A4178" s="62">
        <v>30222304</v>
      </c>
      <c r="B4178" s="63" t="s">
        <v>11338</v>
      </c>
    </row>
    <row r="4179" spans="1:2" x14ac:dyDescent="0.25">
      <c r="A4179" s="62">
        <v>30222305</v>
      </c>
      <c r="B4179" s="63" t="s">
        <v>4428</v>
      </c>
    </row>
    <row r="4180" spans="1:2" x14ac:dyDescent="0.25">
      <c r="A4180" s="62">
        <v>30222306</v>
      </c>
      <c r="B4180" s="63" t="s">
        <v>12187</v>
      </c>
    </row>
    <row r="4181" spans="1:2" x14ac:dyDescent="0.25">
      <c r="A4181" s="62">
        <v>30222307</v>
      </c>
      <c r="B4181" s="63" t="s">
        <v>16066</v>
      </c>
    </row>
    <row r="4182" spans="1:2" x14ac:dyDescent="0.25">
      <c r="A4182" s="62">
        <v>30222308</v>
      </c>
      <c r="B4182" s="63" t="s">
        <v>2559</v>
      </c>
    </row>
    <row r="4183" spans="1:2" x14ac:dyDescent="0.25">
      <c r="A4183" s="62">
        <v>30222309</v>
      </c>
      <c r="B4183" s="63" t="s">
        <v>10168</v>
      </c>
    </row>
    <row r="4184" spans="1:2" x14ac:dyDescent="0.25">
      <c r="A4184" s="62">
        <v>30222401</v>
      </c>
      <c r="B4184" s="63" t="s">
        <v>7269</v>
      </c>
    </row>
    <row r="4185" spans="1:2" x14ac:dyDescent="0.25">
      <c r="A4185" s="62">
        <v>30222402</v>
      </c>
      <c r="B4185" s="63" t="s">
        <v>13433</v>
      </c>
    </row>
    <row r="4186" spans="1:2" x14ac:dyDescent="0.25">
      <c r="A4186" s="62">
        <v>30222403</v>
      </c>
      <c r="B4186" s="63" t="s">
        <v>13674</v>
      </c>
    </row>
    <row r="4187" spans="1:2" x14ac:dyDescent="0.25">
      <c r="A4187" s="62">
        <v>30222404</v>
      </c>
      <c r="B4187" s="63" t="s">
        <v>10053</v>
      </c>
    </row>
    <row r="4188" spans="1:2" x14ac:dyDescent="0.25">
      <c r="A4188" s="62">
        <v>30222405</v>
      </c>
      <c r="B4188" s="63" t="s">
        <v>1046</v>
      </c>
    </row>
    <row r="4189" spans="1:2" x14ac:dyDescent="0.25">
      <c r="A4189" s="62">
        <v>30222406</v>
      </c>
      <c r="B4189" s="63" t="s">
        <v>11520</v>
      </c>
    </row>
    <row r="4190" spans="1:2" x14ac:dyDescent="0.25">
      <c r="A4190" s="62">
        <v>30222407</v>
      </c>
      <c r="B4190" s="63" t="s">
        <v>312</v>
      </c>
    </row>
    <row r="4191" spans="1:2" x14ac:dyDescent="0.25">
      <c r="A4191" s="62">
        <v>30222408</v>
      </c>
      <c r="B4191" s="63" t="s">
        <v>949</v>
      </c>
    </row>
    <row r="4192" spans="1:2" x14ac:dyDescent="0.25">
      <c r="A4192" s="62">
        <v>30222409</v>
      </c>
      <c r="B4192" s="63" t="s">
        <v>9247</v>
      </c>
    </row>
    <row r="4193" spans="1:2" x14ac:dyDescent="0.25">
      <c r="A4193" s="62">
        <v>30222501</v>
      </c>
      <c r="B4193" s="63" t="s">
        <v>15149</v>
      </c>
    </row>
    <row r="4194" spans="1:2" x14ac:dyDescent="0.25">
      <c r="A4194" s="62">
        <v>30222502</v>
      </c>
      <c r="B4194" s="63" t="s">
        <v>18405</v>
      </c>
    </row>
    <row r="4195" spans="1:2" x14ac:dyDescent="0.25">
      <c r="A4195" s="62">
        <v>30222503</v>
      </c>
      <c r="B4195" s="63" t="s">
        <v>3593</v>
      </c>
    </row>
    <row r="4196" spans="1:2" x14ac:dyDescent="0.25">
      <c r="A4196" s="62">
        <v>30222504</v>
      </c>
      <c r="B4196" s="63" t="s">
        <v>18388</v>
      </c>
    </row>
    <row r="4197" spans="1:2" x14ac:dyDescent="0.25">
      <c r="A4197" s="62">
        <v>30222505</v>
      </c>
      <c r="B4197" s="63" t="s">
        <v>14312</v>
      </c>
    </row>
    <row r="4198" spans="1:2" x14ac:dyDescent="0.25">
      <c r="A4198" s="62">
        <v>30222506</v>
      </c>
      <c r="B4198" s="63" t="s">
        <v>9088</v>
      </c>
    </row>
    <row r="4199" spans="1:2" x14ac:dyDescent="0.25">
      <c r="A4199" s="62">
        <v>30222507</v>
      </c>
      <c r="B4199" s="63" t="s">
        <v>8217</v>
      </c>
    </row>
    <row r="4200" spans="1:2" x14ac:dyDescent="0.25">
      <c r="A4200" s="62">
        <v>30222601</v>
      </c>
      <c r="B4200" s="63" t="s">
        <v>14929</v>
      </c>
    </row>
    <row r="4201" spans="1:2" x14ac:dyDescent="0.25">
      <c r="A4201" s="62">
        <v>30222602</v>
      </c>
      <c r="B4201" s="63" t="s">
        <v>17717</v>
      </c>
    </row>
    <row r="4202" spans="1:2" x14ac:dyDescent="0.25">
      <c r="A4202" s="62">
        <v>30222603</v>
      </c>
      <c r="B4202" s="63" t="s">
        <v>2740</v>
      </c>
    </row>
    <row r="4203" spans="1:2" x14ac:dyDescent="0.25">
      <c r="A4203" s="62">
        <v>30222604</v>
      </c>
      <c r="B4203" s="63" t="s">
        <v>8237</v>
      </c>
    </row>
    <row r="4204" spans="1:2" x14ac:dyDescent="0.25">
      <c r="A4204" s="62">
        <v>30222605</v>
      </c>
      <c r="B4204" s="63" t="s">
        <v>14455</v>
      </c>
    </row>
    <row r="4205" spans="1:2" x14ac:dyDescent="0.25">
      <c r="A4205" s="62">
        <v>30222606</v>
      </c>
      <c r="B4205" s="63" t="s">
        <v>17317</v>
      </c>
    </row>
    <row r="4206" spans="1:2" x14ac:dyDescent="0.25">
      <c r="A4206" s="62">
        <v>30222607</v>
      </c>
      <c r="B4206" s="63" t="s">
        <v>25</v>
      </c>
    </row>
    <row r="4207" spans="1:2" x14ac:dyDescent="0.25">
      <c r="A4207" s="62">
        <v>30222608</v>
      </c>
      <c r="B4207" s="63" t="s">
        <v>824</v>
      </c>
    </row>
    <row r="4208" spans="1:2" x14ac:dyDescent="0.25">
      <c r="A4208" s="62">
        <v>30222701</v>
      </c>
      <c r="B4208" s="63" t="s">
        <v>8273</v>
      </c>
    </row>
    <row r="4209" spans="1:2" x14ac:dyDescent="0.25">
      <c r="A4209" s="62">
        <v>30222702</v>
      </c>
      <c r="B4209" s="63" t="s">
        <v>17691</v>
      </c>
    </row>
    <row r="4210" spans="1:2" x14ac:dyDescent="0.25">
      <c r="A4210" s="62">
        <v>30222703</v>
      </c>
      <c r="B4210" s="63" t="s">
        <v>2432</v>
      </c>
    </row>
    <row r="4211" spans="1:2" x14ac:dyDescent="0.25">
      <c r="A4211" s="62">
        <v>30222801</v>
      </c>
      <c r="B4211" s="63" t="s">
        <v>1892</v>
      </c>
    </row>
    <row r="4212" spans="1:2" x14ac:dyDescent="0.25">
      <c r="A4212" s="62">
        <v>30222802</v>
      </c>
      <c r="B4212" s="63" t="s">
        <v>18962</v>
      </c>
    </row>
    <row r="4213" spans="1:2" x14ac:dyDescent="0.25">
      <c r="A4213" s="62">
        <v>30222803</v>
      </c>
      <c r="B4213" s="63" t="s">
        <v>7247</v>
      </c>
    </row>
    <row r="4214" spans="1:2" x14ac:dyDescent="0.25">
      <c r="A4214" s="62">
        <v>30222901</v>
      </c>
      <c r="B4214" s="63" t="s">
        <v>11502</v>
      </c>
    </row>
    <row r="4215" spans="1:2" x14ac:dyDescent="0.25">
      <c r="A4215" s="62">
        <v>30222902</v>
      </c>
      <c r="B4215" s="63" t="s">
        <v>17113</v>
      </c>
    </row>
    <row r="4216" spans="1:2" x14ac:dyDescent="0.25">
      <c r="A4216" s="62">
        <v>30222903</v>
      </c>
      <c r="B4216" s="63" t="s">
        <v>7159</v>
      </c>
    </row>
    <row r="4217" spans="1:2" x14ac:dyDescent="0.25">
      <c r="A4217" s="62">
        <v>30222904</v>
      </c>
      <c r="B4217" s="63" t="s">
        <v>13915</v>
      </c>
    </row>
    <row r="4218" spans="1:2" x14ac:dyDescent="0.25">
      <c r="A4218" s="62">
        <v>30223001</v>
      </c>
      <c r="B4218" s="63" t="s">
        <v>6244</v>
      </c>
    </row>
    <row r="4219" spans="1:2" x14ac:dyDescent="0.25">
      <c r="A4219" s="62">
        <v>30223002</v>
      </c>
      <c r="B4219" s="63" t="s">
        <v>13662</v>
      </c>
    </row>
    <row r="4220" spans="1:2" x14ac:dyDescent="0.25">
      <c r="A4220" s="62">
        <v>30223003</v>
      </c>
      <c r="B4220" s="63" t="s">
        <v>854</v>
      </c>
    </row>
    <row r="4221" spans="1:2" x14ac:dyDescent="0.25">
      <c r="A4221" s="62">
        <v>31101501</v>
      </c>
      <c r="B4221" s="63" t="s">
        <v>15143</v>
      </c>
    </row>
    <row r="4222" spans="1:2" x14ac:dyDescent="0.25">
      <c r="A4222" s="62">
        <v>31101502</v>
      </c>
      <c r="B4222" s="63" t="s">
        <v>14039</v>
      </c>
    </row>
    <row r="4223" spans="1:2" x14ac:dyDescent="0.25">
      <c r="A4223" s="62">
        <v>31101503</v>
      </c>
      <c r="B4223" s="63" t="s">
        <v>15960</v>
      </c>
    </row>
    <row r="4224" spans="1:2" x14ac:dyDescent="0.25">
      <c r="A4224" s="62">
        <v>31101504</v>
      </c>
      <c r="B4224" s="63" t="s">
        <v>6724</v>
      </c>
    </row>
    <row r="4225" spans="1:2" x14ac:dyDescent="0.25">
      <c r="A4225" s="62">
        <v>31101505</v>
      </c>
      <c r="B4225" s="63" t="s">
        <v>18009</v>
      </c>
    </row>
    <row r="4226" spans="1:2" x14ac:dyDescent="0.25">
      <c r="A4226" s="62">
        <v>31101506</v>
      </c>
      <c r="B4226" s="63" t="s">
        <v>12068</v>
      </c>
    </row>
    <row r="4227" spans="1:2" x14ac:dyDescent="0.25">
      <c r="A4227" s="62">
        <v>31101507</v>
      </c>
      <c r="B4227" s="63" t="s">
        <v>15322</v>
      </c>
    </row>
    <row r="4228" spans="1:2" x14ac:dyDescent="0.25">
      <c r="A4228" s="62">
        <v>31101508</v>
      </c>
      <c r="B4228" s="63" t="s">
        <v>10786</v>
      </c>
    </row>
    <row r="4229" spans="1:2" x14ac:dyDescent="0.25">
      <c r="A4229" s="62">
        <v>31101509</v>
      </c>
      <c r="B4229" s="63" t="s">
        <v>1867</v>
      </c>
    </row>
    <row r="4230" spans="1:2" x14ac:dyDescent="0.25">
      <c r="A4230" s="62">
        <v>31101510</v>
      </c>
      <c r="B4230" s="63" t="s">
        <v>14646</v>
      </c>
    </row>
    <row r="4231" spans="1:2" x14ac:dyDescent="0.25">
      <c r="A4231" s="62">
        <v>31101511</v>
      </c>
      <c r="B4231" s="63" t="s">
        <v>14872</v>
      </c>
    </row>
    <row r="4232" spans="1:2" x14ac:dyDescent="0.25">
      <c r="A4232" s="62">
        <v>31101512</v>
      </c>
      <c r="B4232" s="63" t="s">
        <v>15930</v>
      </c>
    </row>
    <row r="4233" spans="1:2" x14ac:dyDescent="0.25">
      <c r="A4233" s="62">
        <v>31101513</v>
      </c>
      <c r="B4233" s="63" t="s">
        <v>6165</v>
      </c>
    </row>
    <row r="4234" spans="1:2" x14ac:dyDescent="0.25">
      <c r="A4234" s="62">
        <v>31101514</v>
      </c>
      <c r="B4234" s="63" t="s">
        <v>9184</v>
      </c>
    </row>
    <row r="4235" spans="1:2" x14ac:dyDescent="0.25">
      <c r="A4235" s="62">
        <v>31101515</v>
      </c>
      <c r="B4235" s="63" t="s">
        <v>1082</v>
      </c>
    </row>
    <row r="4236" spans="1:2" x14ac:dyDescent="0.25">
      <c r="A4236" s="62">
        <v>31101516</v>
      </c>
      <c r="B4236" s="63" t="s">
        <v>17240</v>
      </c>
    </row>
    <row r="4237" spans="1:2" x14ac:dyDescent="0.25">
      <c r="A4237" s="62">
        <v>31101601</v>
      </c>
      <c r="B4237" s="63" t="s">
        <v>3675</v>
      </c>
    </row>
    <row r="4238" spans="1:2" x14ac:dyDescent="0.25">
      <c r="A4238" s="62">
        <v>31101602</v>
      </c>
      <c r="B4238" s="63" t="s">
        <v>372</v>
      </c>
    </row>
    <row r="4239" spans="1:2" x14ac:dyDescent="0.25">
      <c r="A4239" s="62">
        <v>31101603</v>
      </c>
      <c r="B4239" s="63" t="s">
        <v>17256</v>
      </c>
    </row>
    <row r="4240" spans="1:2" x14ac:dyDescent="0.25">
      <c r="A4240" s="62">
        <v>31101604</v>
      </c>
      <c r="B4240" s="63" t="s">
        <v>18680</v>
      </c>
    </row>
    <row r="4241" spans="1:2" x14ac:dyDescent="0.25">
      <c r="A4241" s="62">
        <v>31101605</v>
      </c>
      <c r="B4241" s="63" t="s">
        <v>12967</v>
      </c>
    </row>
    <row r="4242" spans="1:2" x14ac:dyDescent="0.25">
      <c r="A4242" s="62">
        <v>31101606</v>
      </c>
      <c r="B4242" s="63" t="s">
        <v>5789</v>
      </c>
    </row>
    <row r="4243" spans="1:2" x14ac:dyDescent="0.25">
      <c r="A4243" s="62">
        <v>31101607</v>
      </c>
      <c r="B4243" s="63" t="s">
        <v>9094</v>
      </c>
    </row>
    <row r="4244" spans="1:2" x14ac:dyDescent="0.25">
      <c r="A4244" s="62">
        <v>31101608</v>
      </c>
      <c r="B4244" s="63" t="s">
        <v>11971</v>
      </c>
    </row>
    <row r="4245" spans="1:2" x14ac:dyDescent="0.25">
      <c r="A4245" s="62">
        <v>31101609</v>
      </c>
      <c r="B4245" s="63" t="s">
        <v>11701</v>
      </c>
    </row>
    <row r="4246" spans="1:2" x14ac:dyDescent="0.25">
      <c r="A4246" s="62">
        <v>31101610</v>
      </c>
      <c r="B4246" s="63" t="s">
        <v>3418</v>
      </c>
    </row>
    <row r="4247" spans="1:2" x14ac:dyDescent="0.25">
      <c r="A4247" s="62">
        <v>31101611</v>
      </c>
      <c r="B4247" s="63" t="s">
        <v>7331</v>
      </c>
    </row>
    <row r="4248" spans="1:2" x14ac:dyDescent="0.25">
      <c r="A4248" s="62">
        <v>31101612</v>
      </c>
      <c r="B4248" s="63" t="s">
        <v>17041</v>
      </c>
    </row>
    <row r="4249" spans="1:2" x14ac:dyDescent="0.25">
      <c r="A4249" s="62">
        <v>31101613</v>
      </c>
      <c r="B4249" s="63" t="s">
        <v>12499</v>
      </c>
    </row>
    <row r="4250" spans="1:2" x14ac:dyDescent="0.25">
      <c r="A4250" s="62">
        <v>31101614</v>
      </c>
      <c r="B4250" s="63" t="s">
        <v>18968</v>
      </c>
    </row>
    <row r="4251" spans="1:2" x14ac:dyDescent="0.25">
      <c r="A4251" s="62">
        <v>31101615</v>
      </c>
      <c r="B4251" s="63" t="s">
        <v>10503</v>
      </c>
    </row>
    <row r="4252" spans="1:2" x14ac:dyDescent="0.25">
      <c r="A4252" s="62">
        <v>31101616</v>
      </c>
      <c r="B4252" s="63" t="s">
        <v>17672</v>
      </c>
    </row>
    <row r="4253" spans="1:2" x14ac:dyDescent="0.25">
      <c r="A4253" s="62">
        <v>31101701</v>
      </c>
      <c r="B4253" s="63" t="s">
        <v>18438</v>
      </c>
    </row>
    <row r="4254" spans="1:2" x14ac:dyDescent="0.25">
      <c r="A4254" s="62">
        <v>31101702</v>
      </c>
      <c r="B4254" s="63" t="s">
        <v>14970</v>
      </c>
    </row>
    <row r="4255" spans="1:2" x14ac:dyDescent="0.25">
      <c r="A4255" s="62">
        <v>31101703</v>
      </c>
      <c r="B4255" s="63" t="s">
        <v>11387</v>
      </c>
    </row>
    <row r="4256" spans="1:2" x14ac:dyDescent="0.25">
      <c r="A4256" s="62">
        <v>31101704</v>
      </c>
      <c r="B4256" s="63" t="s">
        <v>15775</v>
      </c>
    </row>
    <row r="4257" spans="1:2" x14ac:dyDescent="0.25">
      <c r="A4257" s="62">
        <v>31101705</v>
      </c>
      <c r="B4257" s="63" t="s">
        <v>3449</v>
      </c>
    </row>
    <row r="4258" spans="1:2" x14ac:dyDescent="0.25">
      <c r="A4258" s="62">
        <v>31101706</v>
      </c>
      <c r="B4258" s="63" t="s">
        <v>17410</v>
      </c>
    </row>
    <row r="4259" spans="1:2" x14ac:dyDescent="0.25">
      <c r="A4259" s="62">
        <v>31101707</v>
      </c>
      <c r="B4259" s="63" t="s">
        <v>4581</v>
      </c>
    </row>
    <row r="4260" spans="1:2" x14ac:dyDescent="0.25">
      <c r="A4260" s="62">
        <v>31101708</v>
      </c>
      <c r="B4260" s="63" t="s">
        <v>2184</v>
      </c>
    </row>
    <row r="4261" spans="1:2" x14ac:dyDescent="0.25">
      <c r="A4261" s="62">
        <v>31101709</v>
      </c>
      <c r="B4261" s="63" t="s">
        <v>4273</v>
      </c>
    </row>
    <row r="4262" spans="1:2" x14ac:dyDescent="0.25">
      <c r="A4262" s="62">
        <v>31101710</v>
      </c>
      <c r="B4262" s="63" t="s">
        <v>95</v>
      </c>
    </row>
    <row r="4263" spans="1:2" x14ac:dyDescent="0.25">
      <c r="A4263" s="62">
        <v>31101711</v>
      </c>
      <c r="B4263" s="63" t="s">
        <v>15289</v>
      </c>
    </row>
    <row r="4264" spans="1:2" x14ac:dyDescent="0.25">
      <c r="A4264" s="62">
        <v>31101712</v>
      </c>
      <c r="B4264" s="63" t="s">
        <v>10170</v>
      </c>
    </row>
    <row r="4265" spans="1:2" x14ac:dyDescent="0.25">
      <c r="A4265" s="62">
        <v>31101713</v>
      </c>
      <c r="B4265" s="63" t="s">
        <v>7802</v>
      </c>
    </row>
    <row r="4266" spans="1:2" x14ac:dyDescent="0.25">
      <c r="A4266" s="62">
        <v>31101714</v>
      </c>
      <c r="B4266" s="63" t="s">
        <v>5102</v>
      </c>
    </row>
    <row r="4267" spans="1:2" x14ac:dyDescent="0.25">
      <c r="A4267" s="62">
        <v>31101715</v>
      </c>
      <c r="B4267" s="63" t="s">
        <v>4303</v>
      </c>
    </row>
    <row r="4268" spans="1:2" x14ac:dyDescent="0.25">
      <c r="A4268" s="62">
        <v>31101716</v>
      </c>
      <c r="B4268" s="63" t="s">
        <v>9186</v>
      </c>
    </row>
    <row r="4269" spans="1:2" x14ac:dyDescent="0.25">
      <c r="A4269" s="62">
        <v>31101801</v>
      </c>
      <c r="B4269" s="63" t="s">
        <v>12959</v>
      </c>
    </row>
    <row r="4270" spans="1:2" x14ac:dyDescent="0.25">
      <c r="A4270" s="62">
        <v>31101802</v>
      </c>
      <c r="B4270" s="63" t="s">
        <v>6422</v>
      </c>
    </row>
    <row r="4271" spans="1:2" x14ac:dyDescent="0.25">
      <c r="A4271" s="62">
        <v>31101803</v>
      </c>
      <c r="B4271" s="63" t="s">
        <v>10057</v>
      </c>
    </row>
    <row r="4272" spans="1:2" x14ac:dyDescent="0.25">
      <c r="A4272" s="62">
        <v>31101804</v>
      </c>
      <c r="B4272" s="63" t="s">
        <v>11913</v>
      </c>
    </row>
    <row r="4273" spans="1:2" x14ac:dyDescent="0.25">
      <c r="A4273" s="62">
        <v>31101805</v>
      </c>
      <c r="B4273" s="63" t="s">
        <v>17125</v>
      </c>
    </row>
    <row r="4274" spans="1:2" x14ac:dyDescent="0.25">
      <c r="A4274" s="62">
        <v>31101806</v>
      </c>
      <c r="B4274" s="63" t="s">
        <v>14750</v>
      </c>
    </row>
    <row r="4275" spans="1:2" x14ac:dyDescent="0.25">
      <c r="A4275" s="62">
        <v>31101807</v>
      </c>
      <c r="B4275" s="63" t="s">
        <v>229</v>
      </c>
    </row>
    <row r="4276" spans="1:2" x14ac:dyDescent="0.25">
      <c r="A4276" s="62">
        <v>31101808</v>
      </c>
      <c r="B4276" s="63" t="s">
        <v>4347</v>
      </c>
    </row>
    <row r="4277" spans="1:2" x14ac:dyDescent="0.25">
      <c r="A4277" s="62">
        <v>31101809</v>
      </c>
      <c r="B4277" s="63" t="s">
        <v>15004</v>
      </c>
    </row>
    <row r="4278" spans="1:2" x14ac:dyDescent="0.25">
      <c r="A4278" s="62">
        <v>31101810</v>
      </c>
      <c r="B4278" s="63" t="s">
        <v>8714</v>
      </c>
    </row>
    <row r="4279" spans="1:2" x14ac:dyDescent="0.25">
      <c r="A4279" s="62">
        <v>31101811</v>
      </c>
      <c r="B4279" s="63" t="s">
        <v>13195</v>
      </c>
    </row>
    <row r="4280" spans="1:2" x14ac:dyDescent="0.25">
      <c r="A4280" s="62">
        <v>31101812</v>
      </c>
      <c r="B4280" s="63" t="s">
        <v>8859</v>
      </c>
    </row>
    <row r="4281" spans="1:2" x14ac:dyDescent="0.25">
      <c r="A4281" s="62">
        <v>31101813</v>
      </c>
      <c r="B4281" s="63" t="s">
        <v>7615</v>
      </c>
    </row>
    <row r="4282" spans="1:2" x14ac:dyDescent="0.25">
      <c r="A4282" s="62">
        <v>31101814</v>
      </c>
      <c r="B4282" s="63" t="s">
        <v>18124</v>
      </c>
    </row>
    <row r="4283" spans="1:2" x14ac:dyDescent="0.25">
      <c r="A4283" s="62">
        <v>31101815</v>
      </c>
      <c r="B4283" s="63" t="s">
        <v>13794</v>
      </c>
    </row>
    <row r="4284" spans="1:2" x14ac:dyDescent="0.25">
      <c r="A4284" s="62">
        <v>31101816</v>
      </c>
      <c r="B4284" s="63" t="s">
        <v>11507</v>
      </c>
    </row>
    <row r="4285" spans="1:2" x14ac:dyDescent="0.25">
      <c r="A4285" s="62">
        <v>31101901</v>
      </c>
      <c r="B4285" s="63" t="s">
        <v>352</v>
      </c>
    </row>
    <row r="4286" spans="1:2" x14ac:dyDescent="0.25">
      <c r="A4286" s="62">
        <v>31101902</v>
      </c>
      <c r="B4286" s="63" t="s">
        <v>3399</v>
      </c>
    </row>
    <row r="4287" spans="1:2" x14ac:dyDescent="0.25">
      <c r="A4287" s="62">
        <v>31101903</v>
      </c>
      <c r="B4287" s="63" t="s">
        <v>10157</v>
      </c>
    </row>
    <row r="4288" spans="1:2" x14ac:dyDescent="0.25">
      <c r="A4288" s="62">
        <v>31101904</v>
      </c>
      <c r="B4288" s="63" t="s">
        <v>13492</v>
      </c>
    </row>
    <row r="4289" spans="1:2" x14ac:dyDescent="0.25">
      <c r="A4289" s="62">
        <v>31101905</v>
      </c>
      <c r="B4289" s="63" t="s">
        <v>974</v>
      </c>
    </row>
    <row r="4290" spans="1:2" x14ac:dyDescent="0.25">
      <c r="A4290" s="62">
        <v>31101906</v>
      </c>
      <c r="B4290" s="63" t="s">
        <v>8809</v>
      </c>
    </row>
    <row r="4291" spans="1:2" x14ac:dyDescent="0.25">
      <c r="A4291" s="62">
        <v>31101907</v>
      </c>
      <c r="B4291" s="63" t="s">
        <v>17686</v>
      </c>
    </row>
    <row r="4292" spans="1:2" x14ac:dyDescent="0.25">
      <c r="A4292" s="62">
        <v>31101908</v>
      </c>
      <c r="B4292" s="63" t="s">
        <v>922</v>
      </c>
    </row>
    <row r="4293" spans="1:2" x14ac:dyDescent="0.25">
      <c r="A4293" s="62">
        <v>31101909</v>
      </c>
      <c r="B4293" s="63" t="s">
        <v>16394</v>
      </c>
    </row>
    <row r="4294" spans="1:2" x14ac:dyDescent="0.25">
      <c r="A4294" s="62">
        <v>31101910</v>
      </c>
      <c r="B4294" s="63" t="s">
        <v>13454</v>
      </c>
    </row>
    <row r="4295" spans="1:2" x14ac:dyDescent="0.25">
      <c r="A4295" s="62">
        <v>31101911</v>
      </c>
      <c r="B4295" s="63" t="s">
        <v>10554</v>
      </c>
    </row>
    <row r="4296" spans="1:2" x14ac:dyDescent="0.25">
      <c r="A4296" s="62">
        <v>31101912</v>
      </c>
      <c r="B4296" s="63" t="s">
        <v>11238</v>
      </c>
    </row>
    <row r="4297" spans="1:2" x14ac:dyDescent="0.25">
      <c r="A4297" s="62">
        <v>31102001</v>
      </c>
      <c r="B4297" s="63" t="s">
        <v>5498</v>
      </c>
    </row>
    <row r="4298" spans="1:2" x14ac:dyDescent="0.25">
      <c r="A4298" s="62">
        <v>31102002</v>
      </c>
      <c r="B4298" s="63" t="s">
        <v>8282</v>
      </c>
    </row>
    <row r="4299" spans="1:2" x14ac:dyDescent="0.25">
      <c r="A4299" s="62">
        <v>31102003</v>
      </c>
      <c r="B4299" s="63" t="s">
        <v>16392</v>
      </c>
    </row>
    <row r="4300" spans="1:2" x14ac:dyDescent="0.25">
      <c r="A4300" s="62">
        <v>31102004</v>
      </c>
      <c r="B4300" s="63" t="s">
        <v>9784</v>
      </c>
    </row>
    <row r="4301" spans="1:2" x14ac:dyDescent="0.25">
      <c r="A4301" s="62">
        <v>31102005</v>
      </c>
      <c r="B4301" s="63" t="s">
        <v>2282</v>
      </c>
    </row>
    <row r="4302" spans="1:2" x14ac:dyDescent="0.25">
      <c r="A4302" s="62">
        <v>31102006</v>
      </c>
      <c r="B4302" s="63" t="s">
        <v>1218</v>
      </c>
    </row>
    <row r="4303" spans="1:2" x14ac:dyDescent="0.25">
      <c r="A4303" s="62">
        <v>31102007</v>
      </c>
      <c r="B4303" s="63" t="s">
        <v>14418</v>
      </c>
    </row>
    <row r="4304" spans="1:2" x14ac:dyDescent="0.25">
      <c r="A4304" s="62">
        <v>31102008</v>
      </c>
      <c r="B4304" s="63" t="s">
        <v>16869</v>
      </c>
    </row>
    <row r="4305" spans="1:2" x14ac:dyDescent="0.25">
      <c r="A4305" s="62">
        <v>31102009</v>
      </c>
      <c r="B4305" s="63" t="s">
        <v>13353</v>
      </c>
    </row>
    <row r="4306" spans="1:2" x14ac:dyDescent="0.25">
      <c r="A4306" s="62">
        <v>31102010</v>
      </c>
      <c r="B4306" s="63" t="s">
        <v>1623</v>
      </c>
    </row>
    <row r="4307" spans="1:2" x14ac:dyDescent="0.25">
      <c r="A4307" s="62">
        <v>31102011</v>
      </c>
      <c r="B4307" s="63" t="s">
        <v>14735</v>
      </c>
    </row>
    <row r="4308" spans="1:2" x14ac:dyDescent="0.25">
      <c r="A4308" s="62">
        <v>31102012</v>
      </c>
      <c r="B4308" s="63" t="s">
        <v>13243</v>
      </c>
    </row>
    <row r="4309" spans="1:2" x14ac:dyDescent="0.25">
      <c r="A4309" s="62">
        <v>31102013</v>
      </c>
      <c r="B4309" s="63" t="s">
        <v>5421</v>
      </c>
    </row>
    <row r="4310" spans="1:2" x14ac:dyDescent="0.25">
      <c r="A4310" s="62">
        <v>31102014</v>
      </c>
      <c r="B4310" s="63" t="s">
        <v>7807</v>
      </c>
    </row>
    <row r="4311" spans="1:2" x14ac:dyDescent="0.25">
      <c r="A4311" s="62">
        <v>31102015</v>
      </c>
      <c r="B4311" s="63" t="s">
        <v>18854</v>
      </c>
    </row>
    <row r="4312" spans="1:2" x14ac:dyDescent="0.25">
      <c r="A4312" s="62">
        <v>31102016</v>
      </c>
      <c r="B4312" s="63" t="s">
        <v>3645</v>
      </c>
    </row>
    <row r="4313" spans="1:2" x14ac:dyDescent="0.25">
      <c r="A4313" s="62">
        <v>31102101</v>
      </c>
      <c r="B4313" s="63" t="s">
        <v>5153</v>
      </c>
    </row>
    <row r="4314" spans="1:2" x14ac:dyDescent="0.25">
      <c r="A4314" s="62">
        <v>31102102</v>
      </c>
      <c r="B4314" s="63" t="s">
        <v>15232</v>
      </c>
    </row>
    <row r="4315" spans="1:2" x14ac:dyDescent="0.25">
      <c r="A4315" s="62">
        <v>31102103</v>
      </c>
      <c r="B4315" s="63" t="s">
        <v>84</v>
      </c>
    </row>
    <row r="4316" spans="1:2" x14ac:dyDescent="0.25">
      <c r="A4316" s="62">
        <v>31102104</v>
      </c>
      <c r="B4316" s="63" t="s">
        <v>15357</v>
      </c>
    </row>
    <row r="4317" spans="1:2" x14ac:dyDescent="0.25">
      <c r="A4317" s="62">
        <v>31102105</v>
      </c>
      <c r="B4317" s="63" t="s">
        <v>5912</v>
      </c>
    </row>
    <row r="4318" spans="1:2" x14ac:dyDescent="0.25">
      <c r="A4318" s="62">
        <v>31102106</v>
      </c>
      <c r="B4318" s="63" t="s">
        <v>23</v>
      </c>
    </row>
    <row r="4319" spans="1:2" x14ac:dyDescent="0.25">
      <c r="A4319" s="62">
        <v>31102107</v>
      </c>
      <c r="B4319" s="63" t="s">
        <v>7781</v>
      </c>
    </row>
    <row r="4320" spans="1:2" x14ac:dyDescent="0.25">
      <c r="A4320" s="62">
        <v>31102108</v>
      </c>
      <c r="B4320" s="63" t="s">
        <v>14329</v>
      </c>
    </row>
    <row r="4321" spans="1:2" x14ac:dyDescent="0.25">
      <c r="A4321" s="62">
        <v>31102109</v>
      </c>
      <c r="B4321" s="63" t="s">
        <v>442</v>
      </c>
    </row>
    <row r="4322" spans="1:2" x14ac:dyDescent="0.25">
      <c r="A4322" s="62">
        <v>31102110</v>
      </c>
      <c r="B4322" s="63" t="s">
        <v>17381</v>
      </c>
    </row>
    <row r="4323" spans="1:2" x14ac:dyDescent="0.25">
      <c r="A4323" s="62">
        <v>31102111</v>
      </c>
      <c r="B4323" s="63" t="s">
        <v>12114</v>
      </c>
    </row>
    <row r="4324" spans="1:2" x14ac:dyDescent="0.25">
      <c r="A4324" s="62">
        <v>31102112</v>
      </c>
      <c r="B4324" s="63" t="s">
        <v>8661</v>
      </c>
    </row>
    <row r="4325" spans="1:2" x14ac:dyDescent="0.25">
      <c r="A4325" s="62">
        <v>31102113</v>
      </c>
      <c r="B4325" s="63" t="s">
        <v>18055</v>
      </c>
    </row>
    <row r="4326" spans="1:2" x14ac:dyDescent="0.25">
      <c r="A4326" s="62">
        <v>31102114</v>
      </c>
      <c r="B4326" s="63" t="s">
        <v>12321</v>
      </c>
    </row>
    <row r="4327" spans="1:2" x14ac:dyDescent="0.25">
      <c r="A4327" s="62">
        <v>31102115</v>
      </c>
      <c r="B4327" s="63" t="s">
        <v>9899</v>
      </c>
    </row>
    <row r="4328" spans="1:2" x14ac:dyDescent="0.25">
      <c r="A4328" s="62">
        <v>31102116</v>
      </c>
      <c r="B4328" s="63" t="s">
        <v>15554</v>
      </c>
    </row>
    <row r="4329" spans="1:2" x14ac:dyDescent="0.25">
      <c r="A4329" s="62">
        <v>31102201</v>
      </c>
      <c r="B4329" s="63" t="s">
        <v>12355</v>
      </c>
    </row>
    <row r="4330" spans="1:2" x14ac:dyDescent="0.25">
      <c r="A4330" s="62">
        <v>31102202</v>
      </c>
      <c r="B4330" s="63" t="s">
        <v>12279</v>
      </c>
    </row>
    <row r="4331" spans="1:2" x14ac:dyDescent="0.25">
      <c r="A4331" s="62">
        <v>31102203</v>
      </c>
      <c r="B4331" s="63" t="s">
        <v>6208</v>
      </c>
    </row>
    <row r="4332" spans="1:2" x14ac:dyDescent="0.25">
      <c r="A4332" s="62">
        <v>31102204</v>
      </c>
      <c r="B4332" s="63" t="s">
        <v>18829</v>
      </c>
    </row>
    <row r="4333" spans="1:2" x14ac:dyDescent="0.25">
      <c r="A4333" s="62">
        <v>31102205</v>
      </c>
      <c r="B4333" s="63" t="s">
        <v>16965</v>
      </c>
    </row>
    <row r="4334" spans="1:2" x14ac:dyDescent="0.25">
      <c r="A4334" s="62">
        <v>31102206</v>
      </c>
      <c r="B4334" s="63" t="s">
        <v>1962</v>
      </c>
    </row>
    <row r="4335" spans="1:2" x14ac:dyDescent="0.25">
      <c r="A4335" s="62">
        <v>31102207</v>
      </c>
      <c r="B4335" s="63" t="s">
        <v>6221</v>
      </c>
    </row>
    <row r="4336" spans="1:2" x14ac:dyDescent="0.25">
      <c r="A4336" s="62">
        <v>31102208</v>
      </c>
      <c r="B4336" s="63" t="s">
        <v>9673</v>
      </c>
    </row>
    <row r="4337" spans="1:2" x14ac:dyDescent="0.25">
      <c r="A4337" s="62">
        <v>31102209</v>
      </c>
      <c r="B4337" s="63" t="s">
        <v>17491</v>
      </c>
    </row>
    <row r="4338" spans="1:2" x14ac:dyDescent="0.25">
      <c r="A4338" s="62">
        <v>31102210</v>
      </c>
      <c r="B4338" s="63" t="s">
        <v>18477</v>
      </c>
    </row>
    <row r="4339" spans="1:2" x14ac:dyDescent="0.25">
      <c r="A4339" s="62">
        <v>31102211</v>
      </c>
      <c r="B4339" s="63" t="s">
        <v>17990</v>
      </c>
    </row>
    <row r="4340" spans="1:2" x14ac:dyDescent="0.25">
      <c r="A4340" s="62">
        <v>31102212</v>
      </c>
      <c r="B4340" s="63" t="s">
        <v>1273</v>
      </c>
    </row>
    <row r="4341" spans="1:2" x14ac:dyDescent="0.25">
      <c r="A4341" s="62">
        <v>31102213</v>
      </c>
      <c r="B4341" s="63" t="s">
        <v>6669</v>
      </c>
    </row>
    <row r="4342" spans="1:2" x14ac:dyDescent="0.25">
      <c r="A4342" s="62">
        <v>31102214</v>
      </c>
      <c r="B4342" s="63" t="s">
        <v>17919</v>
      </c>
    </row>
    <row r="4343" spans="1:2" x14ac:dyDescent="0.25">
      <c r="A4343" s="62">
        <v>31102215</v>
      </c>
      <c r="B4343" s="63" t="s">
        <v>1245</v>
      </c>
    </row>
    <row r="4344" spans="1:2" x14ac:dyDescent="0.25">
      <c r="A4344" s="62">
        <v>31102216</v>
      </c>
      <c r="B4344" s="63" t="s">
        <v>6176</v>
      </c>
    </row>
    <row r="4345" spans="1:2" x14ac:dyDescent="0.25">
      <c r="A4345" s="62">
        <v>31102301</v>
      </c>
      <c r="B4345" s="63" t="s">
        <v>2259</v>
      </c>
    </row>
    <row r="4346" spans="1:2" x14ac:dyDescent="0.25">
      <c r="A4346" s="62">
        <v>31102302</v>
      </c>
      <c r="B4346" s="63" t="s">
        <v>5883</v>
      </c>
    </row>
    <row r="4347" spans="1:2" x14ac:dyDescent="0.25">
      <c r="A4347" s="62">
        <v>31102303</v>
      </c>
      <c r="B4347" s="63" t="s">
        <v>15734</v>
      </c>
    </row>
    <row r="4348" spans="1:2" x14ac:dyDescent="0.25">
      <c r="A4348" s="62">
        <v>31102304</v>
      </c>
      <c r="B4348" s="63" t="s">
        <v>15086</v>
      </c>
    </row>
    <row r="4349" spans="1:2" x14ac:dyDescent="0.25">
      <c r="A4349" s="62">
        <v>31102305</v>
      </c>
      <c r="B4349" s="63" t="s">
        <v>7939</v>
      </c>
    </row>
    <row r="4350" spans="1:2" x14ac:dyDescent="0.25">
      <c r="A4350" s="62">
        <v>31102306</v>
      </c>
      <c r="B4350" s="63" t="s">
        <v>1488</v>
      </c>
    </row>
    <row r="4351" spans="1:2" x14ac:dyDescent="0.25">
      <c r="A4351" s="62">
        <v>31102307</v>
      </c>
      <c r="B4351" s="63" t="s">
        <v>4959</v>
      </c>
    </row>
    <row r="4352" spans="1:2" x14ac:dyDescent="0.25">
      <c r="A4352" s="62">
        <v>31102308</v>
      </c>
      <c r="B4352" s="63" t="s">
        <v>8023</v>
      </c>
    </row>
    <row r="4353" spans="1:2" x14ac:dyDescent="0.25">
      <c r="A4353" s="62">
        <v>31102309</v>
      </c>
      <c r="B4353" s="63" t="s">
        <v>9830</v>
      </c>
    </row>
    <row r="4354" spans="1:2" x14ac:dyDescent="0.25">
      <c r="A4354" s="62">
        <v>31102310</v>
      </c>
      <c r="B4354" s="63" t="s">
        <v>2144</v>
      </c>
    </row>
    <row r="4355" spans="1:2" x14ac:dyDescent="0.25">
      <c r="A4355" s="62">
        <v>31102311</v>
      </c>
      <c r="B4355" s="63" t="s">
        <v>4863</v>
      </c>
    </row>
    <row r="4356" spans="1:2" x14ac:dyDescent="0.25">
      <c r="A4356" s="62">
        <v>31102312</v>
      </c>
      <c r="B4356" s="63" t="s">
        <v>4866</v>
      </c>
    </row>
    <row r="4357" spans="1:2" x14ac:dyDescent="0.25">
      <c r="A4357" s="62">
        <v>31102313</v>
      </c>
      <c r="B4357" s="63" t="s">
        <v>14405</v>
      </c>
    </row>
    <row r="4358" spans="1:2" x14ac:dyDescent="0.25">
      <c r="A4358" s="62">
        <v>31102314</v>
      </c>
      <c r="B4358" s="63" t="s">
        <v>714</v>
      </c>
    </row>
    <row r="4359" spans="1:2" x14ac:dyDescent="0.25">
      <c r="A4359" s="62">
        <v>31102315</v>
      </c>
      <c r="B4359" s="63" t="s">
        <v>4610</v>
      </c>
    </row>
    <row r="4360" spans="1:2" x14ac:dyDescent="0.25">
      <c r="A4360" s="62">
        <v>31102316</v>
      </c>
      <c r="B4360" s="63" t="s">
        <v>4329</v>
      </c>
    </row>
    <row r="4361" spans="1:2" x14ac:dyDescent="0.25">
      <c r="A4361" s="62">
        <v>31102401</v>
      </c>
      <c r="B4361" s="63" t="s">
        <v>17188</v>
      </c>
    </row>
    <row r="4362" spans="1:2" x14ac:dyDescent="0.25">
      <c r="A4362" s="62">
        <v>31102402</v>
      </c>
      <c r="B4362" s="63" t="s">
        <v>5902</v>
      </c>
    </row>
    <row r="4363" spans="1:2" x14ac:dyDescent="0.25">
      <c r="A4363" s="62">
        <v>31102403</v>
      </c>
      <c r="B4363" s="63" t="s">
        <v>3001</v>
      </c>
    </row>
    <row r="4364" spans="1:2" x14ac:dyDescent="0.25">
      <c r="A4364" s="62">
        <v>31102404</v>
      </c>
      <c r="B4364" s="63" t="s">
        <v>8848</v>
      </c>
    </row>
    <row r="4365" spans="1:2" x14ac:dyDescent="0.25">
      <c r="A4365" s="62">
        <v>31102405</v>
      </c>
      <c r="B4365" s="63" t="s">
        <v>17281</v>
      </c>
    </row>
    <row r="4366" spans="1:2" x14ac:dyDescent="0.25">
      <c r="A4366" s="62">
        <v>31102406</v>
      </c>
      <c r="B4366" s="63" t="s">
        <v>14283</v>
      </c>
    </row>
    <row r="4367" spans="1:2" x14ac:dyDescent="0.25">
      <c r="A4367" s="62">
        <v>31102407</v>
      </c>
      <c r="B4367" s="63" t="s">
        <v>8434</v>
      </c>
    </row>
    <row r="4368" spans="1:2" x14ac:dyDescent="0.25">
      <c r="A4368" s="62">
        <v>31102408</v>
      </c>
      <c r="B4368" s="63" t="s">
        <v>17444</v>
      </c>
    </row>
    <row r="4369" spans="1:2" x14ac:dyDescent="0.25">
      <c r="A4369" s="62">
        <v>31102409</v>
      </c>
      <c r="B4369" s="63" t="s">
        <v>790</v>
      </c>
    </row>
    <row r="4370" spans="1:2" x14ac:dyDescent="0.25">
      <c r="A4370" s="62">
        <v>31102410</v>
      </c>
      <c r="B4370" s="63" t="s">
        <v>12115</v>
      </c>
    </row>
    <row r="4371" spans="1:2" x14ac:dyDescent="0.25">
      <c r="A4371" s="62">
        <v>31102411</v>
      </c>
      <c r="B4371" s="63" t="s">
        <v>6726</v>
      </c>
    </row>
    <row r="4372" spans="1:2" x14ac:dyDescent="0.25">
      <c r="A4372" s="62">
        <v>31102412</v>
      </c>
      <c r="B4372" s="63" t="s">
        <v>10920</v>
      </c>
    </row>
    <row r="4373" spans="1:2" x14ac:dyDescent="0.25">
      <c r="A4373" s="62">
        <v>31102413</v>
      </c>
      <c r="B4373" s="63" t="s">
        <v>18659</v>
      </c>
    </row>
    <row r="4374" spans="1:2" x14ac:dyDescent="0.25">
      <c r="A4374" s="62">
        <v>31102414</v>
      </c>
      <c r="B4374" s="63" t="s">
        <v>15362</v>
      </c>
    </row>
    <row r="4375" spans="1:2" x14ac:dyDescent="0.25">
      <c r="A4375" s="62">
        <v>31102415</v>
      </c>
      <c r="B4375" s="63" t="s">
        <v>9257</v>
      </c>
    </row>
    <row r="4376" spans="1:2" x14ac:dyDescent="0.25">
      <c r="A4376" s="62">
        <v>31102416</v>
      </c>
      <c r="B4376" s="63" t="s">
        <v>10819</v>
      </c>
    </row>
    <row r="4377" spans="1:2" x14ac:dyDescent="0.25">
      <c r="A4377" s="62">
        <v>31111501</v>
      </c>
      <c r="B4377" s="63" t="s">
        <v>12849</v>
      </c>
    </row>
    <row r="4378" spans="1:2" x14ac:dyDescent="0.25">
      <c r="A4378" s="62">
        <v>31111502</v>
      </c>
      <c r="B4378" s="63" t="s">
        <v>13303</v>
      </c>
    </row>
    <row r="4379" spans="1:2" x14ac:dyDescent="0.25">
      <c r="A4379" s="62">
        <v>31111503</v>
      </c>
      <c r="B4379" s="63" t="s">
        <v>18179</v>
      </c>
    </row>
    <row r="4380" spans="1:2" x14ac:dyDescent="0.25">
      <c r="A4380" s="62">
        <v>31111504</v>
      </c>
      <c r="B4380" s="63" t="s">
        <v>16921</v>
      </c>
    </row>
    <row r="4381" spans="1:2" x14ac:dyDescent="0.25">
      <c r="A4381" s="62">
        <v>31111505</v>
      </c>
      <c r="B4381" s="63" t="s">
        <v>12166</v>
      </c>
    </row>
    <row r="4382" spans="1:2" x14ac:dyDescent="0.25">
      <c r="A4382" s="62">
        <v>31111506</v>
      </c>
      <c r="B4382" s="63" t="s">
        <v>2150</v>
      </c>
    </row>
    <row r="4383" spans="1:2" x14ac:dyDescent="0.25">
      <c r="A4383" s="62">
        <v>31111507</v>
      </c>
      <c r="B4383" s="63" t="s">
        <v>18738</v>
      </c>
    </row>
    <row r="4384" spans="1:2" x14ac:dyDescent="0.25">
      <c r="A4384" s="62">
        <v>31111508</v>
      </c>
      <c r="B4384" s="63" t="s">
        <v>1812</v>
      </c>
    </row>
    <row r="4385" spans="1:2" x14ac:dyDescent="0.25">
      <c r="A4385" s="62">
        <v>31111509</v>
      </c>
      <c r="B4385" s="63" t="s">
        <v>4492</v>
      </c>
    </row>
    <row r="4386" spans="1:2" x14ac:dyDescent="0.25">
      <c r="A4386" s="62">
        <v>31111510</v>
      </c>
      <c r="B4386" s="63" t="s">
        <v>5039</v>
      </c>
    </row>
    <row r="4387" spans="1:2" x14ac:dyDescent="0.25">
      <c r="A4387" s="62">
        <v>31111511</v>
      </c>
      <c r="B4387" s="63" t="s">
        <v>7359</v>
      </c>
    </row>
    <row r="4388" spans="1:2" x14ac:dyDescent="0.25">
      <c r="A4388" s="62">
        <v>31111512</v>
      </c>
      <c r="B4388" s="63" t="s">
        <v>7582</v>
      </c>
    </row>
    <row r="4389" spans="1:2" x14ac:dyDescent="0.25">
      <c r="A4389" s="62">
        <v>31111513</v>
      </c>
      <c r="B4389" s="63" t="s">
        <v>5855</v>
      </c>
    </row>
    <row r="4390" spans="1:2" x14ac:dyDescent="0.25">
      <c r="A4390" s="62">
        <v>31111514</v>
      </c>
      <c r="B4390" s="63" t="s">
        <v>14011</v>
      </c>
    </row>
    <row r="4391" spans="1:2" x14ac:dyDescent="0.25">
      <c r="A4391" s="62">
        <v>31111515</v>
      </c>
      <c r="B4391" s="63" t="s">
        <v>14459</v>
      </c>
    </row>
    <row r="4392" spans="1:2" x14ac:dyDescent="0.25">
      <c r="A4392" s="62">
        <v>31111516</v>
      </c>
      <c r="B4392" s="63" t="s">
        <v>17678</v>
      </c>
    </row>
    <row r="4393" spans="1:2" x14ac:dyDescent="0.25">
      <c r="A4393" s="62">
        <v>31111517</v>
      </c>
      <c r="B4393" s="63" t="s">
        <v>7987</v>
      </c>
    </row>
    <row r="4394" spans="1:2" x14ac:dyDescent="0.25">
      <c r="A4394" s="62">
        <v>31111601</v>
      </c>
      <c r="B4394" s="63" t="s">
        <v>16190</v>
      </c>
    </row>
    <row r="4395" spans="1:2" x14ac:dyDescent="0.25">
      <c r="A4395" s="62">
        <v>31111602</v>
      </c>
      <c r="B4395" s="63" t="s">
        <v>6358</v>
      </c>
    </row>
    <row r="4396" spans="1:2" x14ac:dyDescent="0.25">
      <c r="A4396" s="62">
        <v>31111603</v>
      </c>
      <c r="B4396" s="63" t="s">
        <v>13063</v>
      </c>
    </row>
    <row r="4397" spans="1:2" x14ac:dyDescent="0.25">
      <c r="A4397" s="62">
        <v>31111604</v>
      </c>
      <c r="B4397" s="63" t="s">
        <v>3598</v>
      </c>
    </row>
    <row r="4398" spans="1:2" x14ac:dyDescent="0.25">
      <c r="A4398" s="62">
        <v>31111605</v>
      </c>
      <c r="B4398" s="63" t="s">
        <v>10796</v>
      </c>
    </row>
    <row r="4399" spans="1:2" x14ac:dyDescent="0.25">
      <c r="A4399" s="62">
        <v>31111606</v>
      </c>
      <c r="B4399" s="63" t="s">
        <v>17932</v>
      </c>
    </row>
    <row r="4400" spans="1:2" x14ac:dyDescent="0.25">
      <c r="A4400" s="62">
        <v>31111607</v>
      </c>
      <c r="B4400" s="63" t="s">
        <v>10724</v>
      </c>
    </row>
    <row r="4401" spans="1:2" x14ac:dyDescent="0.25">
      <c r="A4401" s="62">
        <v>31111608</v>
      </c>
      <c r="B4401" s="63" t="s">
        <v>18529</v>
      </c>
    </row>
    <row r="4402" spans="1:2" x14ac:dyDescent="0.25">
      <c r="A4402" s="62">
        <v>31111609</v>
      </c>
      <c r="B4402" s="63" t="s">
        <v>16782</v>
      </c>
    </row>
    <row r="4403" spans="1:2" x14ac:dyDescent="0.25">
      <c r="A4403" s="62">
        <v>31111610</v>
      </c>
      <c r="B4403" s="63" t="s">
        <v>2528</v>
      </c>
    </row>
    <row r="4404" spans="1:2" x14ac:dyDescent="0.25">
      <c r="A4404" s="62">
        <v>31111611</v>
      </c>
      <c r="B4404" s="63" t="s">
        <v>13256</v>
      </c>
    </row>
    <row r="4405" spans="1:2" x14ac:dyDescent="0.25">
      <c r="A4405" s="62">
        <v>31111612</v>
      </c>
      <c r="B4405" s="63" t="s">
        <v>11589</v>
      </c>
    </row>
    <row r="4406" spans="1:2" x14ac:dyDescent="0.25">
      <c r="A4406" s="62">
        <v>31111613</v>
      </c>
      <c r="B4406" s="63" t="s">
        <v>10442</v>
      </c>
    </row>
    <row r="4407" spans="1:2" x14ac:dyDescent="0.25">
      <c r="A4407" s="62">
        <v>31111614</v>
      </c>
      <c r="B4407" s="63" t="s">
        <v>5294</v>
      </c>
    </row>
    <row r="4408" spans="1:2" x14ac:dyDescent="0.25">
      <c r="A4408" s="62">
        <v>31111615</v>
      </c>
      <c r="B4408" s="63" t="s">
        <v>6859</v>
      </c>
    </row>
    <row r="4409" spans="1:2" x14ac:dyDescent="0.25">
      <c r="A4409" s="62">
        <v>31111616</v>
      </c>
      <c r="B4409" s="63" t="s">
        <v>3045</v>
      </c>
    </row>
    <row r="4410" spans="1:2" x14ac:dyDescent="0.25">
      <c r="A4410" s="62">
        <v>31111617</v>
      </c>
      <c r="B4410" s="63" t="s">
        <v>13418</v>
      </c>
    </row>
    <row r="4411" spans="1:2" x14ac:dyDescent="0.25">
      <c r="A4411" s="62">
        <v>31111701</v>
      </c>
      <c r="B4411" s="63" t="s">
        <v>15234</v>
      </c>
    </row>
    <row r="4412" spans="1:2" x14ac:dyDescent="0.25">
      <c r="A4412" s="62">
        <v>31111702</v>
      </c>
      <c r="B4412" s="63" t="s">
        <v>4877</v>
      </c>
    </row>
    <row r="4413" spans="1:2" x14ac:dyDescent="0.25">
      <c r="A4413" s="62">
        <v>31111703</v>
      </c>
      <c r="B4413" s="63" t="s">
        <v>11162</v>
      </c>
    </row>
    <row r="4414" spans="1:2" x14ac:dyDescent="0.25">
      <c r="A4414" s="62">
        <v>31111704</v>
      </c>
      <c r="B4414" s="63" t="s">
        <v>1375</v>
      </c>
    </row>
    <row r="4415" spans="1:2" x14ac:dyDescent="0.25">
      <c r="A4415" s="62">
        <v>31111705</v>
      </c>
      <c r="B4415" s="63" t="s">
        <v>13747</v>
      </c>
    </row>
    <row r="4416" spans="1:2" x14ac:dyDescent="0.25">
      <c r="A4416" s="62">
        <v>31111706</v>
      </c>
      <c r="B4416" s="63" t="s">
        <v>12493</v>
      </c>
    </row>
    <row r="4417" spans="1:2" x14ac:dyDescent="0.25">
      <c r="A4417" s="62">
        <v>31111707</v>
      </c>
      <c r="B4417" s="63" t="s">
        <v>15258</v>
      </c>
    </row>
    <row r="4418" spans="1:2" x14ac:dyDescent="0.25">
      <c r="A4418" s="62">
        <v>31111708</v>
      </c>
      <c r="B4418" s="63" t="s">
        <v>4304</v>
      </c>
    </row>
    <row r="4419" spans="1:2" x14ac:dyDescent="0.25">
      <c r="A4419" s="62">
        <v>31111709</v>
      </c>
      <c r="B4419" s="63" t="s">
        <v>4947</v>
      </c>
    </row>
    <row r="4420" spans="1:2" x14ac:dyDescent="0.25">
      <c r="A4420" s="62">
        <v>31111710</v>
      </c>
      <c r="B4420" s="63" t="s">
        <v>15672</v>
      </c>
    </row>
    <row r="4421" spans="1:2" x14ac:dyDescent="0.25">
      <c r="A4421" s="62">
        <v>31111711</v>
      </c>
      <c r="B4421" s="63" t="s">
        <v>14366</v>
      </c>
    </row>
    <row r="4422" spans="1:2" x14ac:dyDescent="0.25">
      <c r="A4422" s="62">
        <v>31111712</v>
      </c>
      <c r="B4422" s="63" t="s">
        <v>6924</v>
      </c>
    </row>
    <row r="4423" spans="1:2" x14ac:dyDescent="0.25">
      <c r="A4423" s="62">
        <v>31111713</v>
      </c>
      <c r="B4423" s="63" t="s">
        <v>1450</v>
      </c>
    </row>
    <row r="4424" spans="1:2" x14ac:dyDescent="0.25">
      <c r="A4424" s="62">
        <v>31111714</v>
      </c>
      <c r="B4424" s="63" t="s">
        <v>4706</v>
      </c>
    </row>
    <row r="4425" spans="1:2" x14ac:dyDescent="0.25">
      <c r="A4425" s="62">
        <v>31111715</v>
      </c>
      <c r="B4425" s="63" t="s">
        <v>202</v>
      </c>
    </row>
    <row r="4426" spans="1:2" x14ac:dyDescent="0.25">
      <c r="A4426" s="62">
        <v>31111716</v>
      </c>
      <c r="B4426" s="63" t="s">
        <v>5680</v>
      </c>
    </row>
    <row r="4427" spans="1:2" x14ac:dyDescent="0.25">
      <c r="A4427" s="62">
        <v>31111717</v>
      </c>
      <c r="B4427" s="63" t="s">
        <v>17515</v>
      </c>
    </row>
    <row r="4428" spans="1:2" x14ac:dyDescent="0.25">
      <c r="A4428" s="62">
        <v>31121001</v>
      </c>
      <c r="B4428" s="63" t="s">
        <v>6914</v>
      </c>
    </row>
    <row r="4429" spans="1:2" x14ac:dyDescent="0.25">
      <c r="A4429" s="62">
        <v>31121002</v>
      </c>
      <c r="B4429" s="63" t="s">
        <v>5710</v>
      </c>
    </row>
    <row r="4430" spans="1:2" x14ac:dyDescent="0.25">
      <c r="A4430" s="62">
        <v>31121003</v>
      </c>
      <c r="B4430" s="63" t="s">
        <v>9355</v>
      </c>
    </row>
    <row r="4431" spans="1:2" x14ac:dyDescent="0.25">
      <c r="A4431" s="62">
        <v>31121004</v>
      </c>
      <c r="B4431" s="63" t="s">
        <v>12192</v>
      </c>
    </row>
    <row r="4432" spans="1:2" x14ac:dyDescent="0.25">
      <c r="A4432" s="62">
        <v>31121005</v>
      </c>
      <c r="B4432" s="63" t="s">
        <v>1573</v>
      </c>
    </row>
    <row r="4433" spans="1:2" x14ac:dyDescent="0.25">
      <c r="A4433" s="62">
        <v>31121006</v>
      </c>
      <c r="B4433" s="63" t="s">
        <v>7189</v>
      </c>
    </row>
    <row r="4434" spans="1:2" x14ac:dyDescent="0.25">
      <c r="A4434" s="62">
        <v>31121007</v>
      </c>
      <c r="B4434" s="63" t="s">
        <v>6436</v>
      </c>
    </row>
    <row r="4435" spans="1:2" x14ac:dyDescent="0.25">
      <c r="A4435" s="62">
        <v>31121008</v>
      </c>
      <c r="B4435" s="63" t="s">
        <v>11825</v>
      </c>
    </row>
    <row r="4436" spans="1:2" x14ac:dyDescent="0.25">
      <c r="A4436" s="62">
        <v>31121009</v>
      </c>
      <c r="B4436" s="63" t="s">
        <v>16937</v>
      </c>
    </row>
    <row r="4437" spans="1:2" x14ac:dyDescent="0.25">
      <c r="A4437" s="62">
        <v>31121010</v>
      </c>
      <c r="B4437" s="63" t="s">
        <v>8101</v>
      </c>
    </row>
    <row r="4438" spans="1:2" x14ac:dyDescent="0.25">
      <c r="A4438" s="62">
        <v>31121011</v>
      </c>
      <c r="B4438" s="63" t="s">
        <v>13981</v>
      </c>
    </row>
    <row r="4439" spans="1:2" x14ac:dyDescent="0.25">
      <c r="A4439" s="62">
        <v>31121012</v>
      </c>
      <c r="B4439" s="63" t="s">
        <v>15725</v>
      </c>
    </row>
    <row r="4440" spans="1:2" x14ac:dyDescent="0.25">
      <c r="A4440" s="62">
        <v>31121013</v>
      </c>
      <c r="B4440" s="63" t="s">
        <v>7774</v>
      </c>
    </row>
    <row r="4441" spans="1:2" x14ac:dyDescent="0.25">
      <c r="A4441" s="62">
        <v>31121014</v>
      </c>
      <c r="B4441" s="63" t="s">
        <v>12697</v>
      </c>
    </row>
    <row r="4442" spans="1:2" x14ac:dyDescent="0.25">
      <c r="A4442" s="62">
        <v>31121015</v>
      </c>
      <c r="B4442" s="63" t="s">
        <v>13871</v>
      </c>
    </row>
    <row r="4443" spans="1:2" x14ac:dyDescent="0.25">
      <c r="A4443" s="62">
        <v>31121016</v>
      </c>
      <c r="B4443" s="63" t="s">
        <v>13675</v>
      </c>
    </row>
    <row r="4444" spans="1:2" x14ac:dyDescent="0.25">
      <c r="A4444" s="62">
        <v>31121017</v>
      </c>
      <c r="B4444" s="63" t="s">
        <v>17822</v>
      </c>
    </row>
    <row r="4445" spans="1:2" x14ac:dyDescent="0.25">
      <c r="A4445" s="62">
        <v>31121018</v>
      </c>
      <c r="B4445" s="63" t="s">
        <v>17091</v>
      </c>
    </row>
    <row r="4446" spans="1:2" x14ac:dyDescent="0.25">
      <c r="A4446" s="62">
        <v>31121019</v>
      </c>
      <c r="B4446" s="63" t="s">
        <v>12522</v>
      </c>
    </row>
    <row r="4447" spans="1:2" x14ac:dyDescent="0.25">
      <c r="A4447" s="62">
        <v>31121101</v>
      </c>
      <c r="B4447" s="63" t="s">
        <v>17837</v>
      </c>
    </row>
    <row r="4448" spans="1:2" x14ac:dyDescent="0.25">
      <c r="A4448" s="62">
        <v>31121102</v>
      </c>
      <c r="B4448" s="63" t="s">
        <v>9502</v>
      </c>
    </row>
    <row r="4449" spans="1:2" x14ac:dyDescent="0.25">
      <c r="A4449" s="62">
        <v>31121103</v>
      </c>
      <c r="B4449" s="63" t="s">
        <v>17409</v>
      </c>
    </row>
    <row r="4450" spans="1:2" x14ac:dyDescent="0.25">
      <c r="A4450" s="62">
        <v>31121104</v>
      </c>
      <c r="B4450" s="63" t="s">
        <v>10008</v>
      </c>
    </row>
    <row r="4451" spans="1:2" x14ac:dyDescent="0.25">
      <c r="A4451" s="62">
        <v>31121105</v>
      </c>
      <c r="B4451" s="63" t="s">
        <v>7220</v>
      </c>
    </row>
    <row r="4452" spans="1:2" x14ac:dyDescent="0.25">
      <c r="A4452" s="62">
        <v>31121106</v>
      </c>
      <c r="B4452" s="63" t="s">
        <v>8174</v>
      </c>
    </row>
    <row r="4453" spans="1:2" x14ac:dyDescent="0.25">
      <c r="A4453" s="62">
        <v>31121107</v>
      </c>
      <c r="B4453" s="63" t="s">
        <v>11482</v>
      </c>
    </row>
    <row r="4454" spans="1:2" x14ac:dyDescent="0.25">
      <c r="A4454" s="62">
        <v>31121108</v>
      </c>
      <c r="B4454" s="63" t="s">
        <v>13054</v>
      </c>
    </row>
    <row r="4455" spans="1:2" x14ac:dyDescent="0.25">
      <c r="A4455" s="62">
        <v>31121109</v>
      </c>
      <c r="B4455" s="63" t="s">
        <v>2110</v>
      </c>
    </row>
    <row r="4456" spans="1:2" x14ac:dyDescent="0.25">
      <c r="A4456" s="62">
        <v>31121110</v>
      </c>
      <c r="B4456" s="63" t="s">
        <v>13483</v>
      </c>
    </row>
    <row r="4457" spans="1:2" x14ac:dyDescent="0.25">
      <c r="A4457" s="62">
        <v>31121111</v>
      </c>
      <c r="B4457" s="63" t="s">
        <v>7959</v>
      </c>
    </row>
    <row r="4458" spans="1:2" x14ac:dyDescent="0.25">
      <c r="A4458" s="62">
        <v>31121112</v>
      </c>
      <c r="B4458" s="63" t="s">
        <v>14770</v>
      </c>
    </row>
    <row r="4459" spans="1:2" x14ac:dyDescent="0.25">
      <c r="A4459" s="62">
        <v>31121113</v>
      </c>
      <c r="B4459" s="63" t="s">
        <v>17603</v>
      </c>
    </row>
    <row r="4460" spans="1:2" x14ac:dyDescent="0.25">
      <c r="A4460" s="62">
        <v>31121114</v>
      </c>
      <c r="B4460" s="63" t="s">
        <v>15690</v>
      </c>
    </row>
    <row r="4461" spans="1:2" x14ac:dyDescent="0.25">
      <c r="A4461" s="62">
        <v>31121115</v>
      </c>
      <c r="B4461" s="63" t="s">
        <v>8600</v>
      </c>
    </row>
    <row r="4462" spans="1:2" x14ac:dyDescent="0.25">
      <c r="A4462" s="62">
        <v>31121116</v>
      </c>
      <c r="B4462" s="63" t="s">
        <v>11055</v>
      </c>
    </row>
    <row r="4463" spans="1:2" x14ac:dyDescent="0.25">
      <c r="A4463" s="62">
        <v>31121117</v>
      </c>
      <c r="B4463" s="63" t="s">
        <v>4977</v>
      </c>
    </row>
    <row r="4464" spans="1:2" x14ac:dyDescent="0.25">
      <c r="A4464" s="62">
        <v>31121118</v>
      </c>
      <c r="B4464" s="63" t="s">
        <v>10885</v>
      </c>
    </row>
    <row r="4465" spans="1:2" x14ac:dyDescent="0.25">
      <c r="A4465" s="62">
        <v>31121119</v>
      </c>
      <c r="B4465" s="63" t="s">
        <v>17471</v>
      </c>
    </row>
    <row r="4466" spans="1:2" x14ac:dyDescent="0.25">
      <c r="A4466" s="62">
        <v>31121201</v>
      </c>
      <c r="B4466" s="63" t="s">
        <v>14095</v>
      </c>
    </row>
    <row r="4467" spans="1:2" x14ac:dyDescent="0.25">
      <c r="A4467" s="62">
        <v>31121202</v>
      </c>
      <c r="B4467" s="63" t="s">
        <v>12316</v>
      </c>
    </row>
    <row r="4468" spans="1:2" x14ac:dyDescent="0.25">
      <c r="A4468" s="62">
        <v>31121203</v>
      </c>
      <c r="B4468" s="63" t="s">
        <v>17335</v>
      </c>
    </row>
    <row r="4469" spans="1:2" x14ac:dyDescent="0.25">
      <c r="A4469" s="62">
        <v>31121204</v>
      </c>
      <c r="B4469" s="63" t="s">
        <v>17111</v>
      </c>
    </row>
    <row r="4470" spans="1:2" x14ac:dyDescent="0.25">
      <c r="A4470" s="62">
        <v>31121205</v>
      </c>
      <c r="B4470" s="63" t="s">
        <v>18027</v>
      </c>
    </row>
    <row r="4471" spans="1:2" x14ac:dyDescent="0.25">
      <c r="A4471" s="62">
        <v>31121206</v>
      </c>
      <c r="B4471" s="63" t="s">
        <v>19017</v>
      </c>
    </row>
    <row r="4472" spans="1:2" x14ac:dyDescent="0.25">
      <c r="A4472" s="62">
        <v>31121207</v>
      </c>
      <c r="B4472" s="63" t="s">
        <v>7617</v>
      </c>
    </row>
    <row r="4473" spans="1:2" x14ac:dyDescent="0.25">
      <c r="A4473" s="62">
        <v>31121208</v>
      </c>
      <c r="B4473" s="63" t="s">
        <v>2268</v>
      </c>
    </row>
    <row r="4474" spans="1:2" x14ac:dyDescent="0.25">
      <c r="A4474" s="62">
        <v>31121209</v>
      </c>
      <c r="B4474" s="63" t="s">
        <v>14917</v>
      </c>
    </row>
    <row r="4475" spans="1:2" x14ac:dyDescent="0.25">
      <c r="A4475" s="62">
        <v>31121210</v>
      </c>
      <c r="B4475" s="63" t="s">
        <v>7545</v>
      </c>
    </row>
    <row r="4476" spans="1:2" x14ac:dyDescent="0.25">
      <c r="A4476" s="62">
        <v>31121211</v>
      </c>
      <c r="B4476" s="63" t="s">
        <v>5363</v>
      </c>
    </row>
    <row r="4477" spans="1:2" x14ac:dyDescent="0.25">
      <c r="A4477" s="62">
        <v>31121212</v>
      </c>
      <c r="B4477" s="63" t="s">
        <v>1449</v>
      </c>
    </row>
    <row r="4478" spans="1:2" x14ac:dyDescent="0.25">
      <c r="A4478" s="62">
        <v>31121213</v>
      </c>
      <c r="B4478" s="63" t="s">
        <v>11700</v>
      </c>
    </row>
    <row r="4479" spans="1:2" x14ac:dyDescent="0.25">
      <c r="A4479" s="62">
        <v>31121214</v>
      </c>
      <c r="B4479" s="63" t="s">
        <v>18588</v>
      </c>
    </row>
    <row r="4480" spans="1:2" x14ac:dyDescent="0.25">
      <c r="A4480" s="62">
        <v>31121215</v>
      </c>
      <c r="B4480" s="63" t="s">
        <v>6355</v>
      </c>
    </row>
    <row r="4481" spans="1:2" x14ac:dyDescent="0.25">
      <c r="A4481" s="62">
        <v>31121216</v>
      </c>
      <c r="B4481" s="63" t="s">
        <v>2337</v>
      </c>
    </row>
    <row r="4482" spans="1:2" x14ac:dyDescent="0.25">
      <c r="A4482" s="62">
        <v>31121217</v>
      </c>
      <c r="B4482" s="63" t="s">
        <v>8195</v>
      </c>
    </row>
    <row r="4483" spans="1:2" x14ac:dyDescent="0.25">
      <c r="A4483" s="62">
        <v>31121218</v>
      </c>
      <c r="B4483" s="63" t="s">
        <v>6917</v>
      </c>
    </row>
    <row r="4484" spans="1:2" x14ac:dyDescent="0.25">
      <c r="A4484" s="62">
        <v>31121219</v>
      </c>
      <c r="B4484" s="63" t="s">
        <v>8698</v>
      </c>
    </row>
    <row r="4485" spans="1:2" x14ac:dyDescent="0.25">
      <c r="A4485" s="62">
        <v>31121301</v>
      </c>
      <c r="B4485" s="63" t="s">
        <v>5792</v>
      </c>
    </row>
    <row r="4486" spans="1:2" x14ac:dyDescent="0.25">
      <c r="A4486" s="62">
        <v>31121302</v>
      </c>
      <c r="B4486" s="63" t="s">
        <v>7129</v>
      </c>
    </row>
    <row r="4487" spans="1:2" x14ac:dyDescent="0.25">
      <c r="A4487" s="62">
        <v>31121303</v>
      </c>
      <c r="B4487" s="63" t="s">
        <v>5552</v>
      </c>
    </row>
    <row r="4488" spans="1:2" x14ac:dyDescent="0.25">
      <c r="A4488" s="62">
        <v>31121304</v>
      </c>
      <c r="B4488" s="63" t="s">
        <v>4852</v>
      </c>
    </row>
    <row r="4489" spans="1:2" x14ac:dyDescent="0.25">
      <c r="A4489" s="62">
        <v>31121305</v>
      </c>
      <c r="B4489" s="63" t="s">
        <v>18714</v>
      </c>
    </row>
    <row r="4490" spans="1:2" x14ac:dyDescent="0.25">
      <c r="A4490" s="62">
        <v>31121306</v>
      </c>
      <c r="B4490" s="63" t="s">
        <v>11570</v>
      </c>
    </row>
    <row r="4491" spans="1:2" x14ac:dyDescent="0.25">
      <c r="A4491" s="62">
        <v>31121307</v>
      </c>
      <c r="B4491" s="63" t="s">
        <v>9073</v>
      </c>
    </row>
    <row r="4492" spans="1:2" x14ac:dyDescent="0.25">
      <c r="A4492" s="62">
        <v>31121308</v>
      </c>
      <c r="B4492" s="63" t="s">
        <v>9547</v>
      </c>
    </row>
    <row r="4493" spans="1:2" x14ac:dyDescent="0.25">
      <c r="A4493" s="62">
        <v>31121309</v>
      </c>
      <c r="B4493" s="63" t="s">
        <v>14694</v>
      </c>
    </row>
    <row r="4494" spans="1:2" x14ac:dyDescent="0.25">
      <c r="A4494" s="62">
        <v>31121310</v>
      </c>
      <c r="B4494" s="63" t="s">
        <v>738</v>
      </c>
    </row>
    <row r="4495" spans="1:2" x14ac:dyDescent="0.25">
      <c r="A4495" s="62">
        <v>31121311</v>
      </c>
      <c r="B4495" s="63" t="s">
        <v>1393</v>
      </c>
    </row>
    <row r="4496" spans="1:2" x14ac:dyDescent="0.25">
      <c r="A4496" s="62">
        <v>31121312</v>
      </c>
      <c r="B4496" s="63" t="s">
        <v>5958</v>
      </c>
    </row>
    <row r="4497" spans="1:2" x14ac:dyDescent="0.25">
      <c r="A4497" s="62">
        <v>31121313</v>
      </c>
      <c r="B4497" s="63" t="s">
        <v>13310</v>
      </c>
    </row>
    <row r="4498" spans="1:2" x14ac:dyDescent="0.25">
      <c r="A4498" s="62">
        <v>31121314</v>
      </c>
      <c r="B4498" s="63" t="s">
        <v>3396</v>
      </c>
    </row>
    <row r="4499" spans="1:2" x14ac:dyDescent="0.25">
      <c r="A4499" s="62">
        <v>31121315</v>
      </c>
      <c r="B4499" s="63" t="s">
        <v>17344</v>
      </c>
    </row>
    <row r="4500" spans="1:2" x14ac:dyDescent="0.25">
      <c r="A4500" s="62">
        <v>31121316</v>
      </c>
      <c r="B4500" s="63" t="s">
        <v>10828</v>
      </c>
    </row>
    <row r="4501" spans="1:2" x14ac:dyDescent="0.25">
      <c r="A4501" s="62">
        <v>31121317</v>
      </c>
      <c r="B4501" s="63" t="s">
        <v>4902</v>
      </c>
    </row>
    <row r="4502" spans="1:2" x14ac:dyDescent="0.25">
      <c r="A4502" s="62">
        <v>31121318</v>
      </c>
      <c r="B4502" s="63" t="s">
        <v>13329</v>
      </c>
    </row>
    <row r="4503" spans="1:2" x14ac:dyDescent="0.25">
      <c r="A4503" s="62">
        <v>31121319</v>
      </c>
      <c r="B4503" s="63" t="s">
        <v>8140</v>
      </c>
    </row>
    <row r="4504" spans="1:2" x14ac:dyDescent="0.25">
      <c r="A4504" s="62">
        <v>31121401</v>
      </c>
      <c r="B4504" s="63" t="s">
        <v>1233</v>
      </c>
    </row>
    <row r="4505" spans="1:2" x14ac:dyDescent="0.25">
      <c r="A4505" s="62">
        <v>31121402</v>
      </c>
      <c r="B4505" s="63" t="s">
        <v>4672</v>
      </c>
    </row>
    <row r="4506" spans="1:2" x14ac:dyDescent="0.25">
      <c r="A4506" s="62">
        <v>31121403</v>
      </c>
      <c r="B4506" s="63" t="s">
        <v>3712</v>
      </c>
    </row>
    <row r="4507" spans="1:2" x14ac:dyDescent="0.25">
      <c r="A4507" s="62">
        <v>31121404</v>
      </c>
      <c r="B4507" s="63" t="s">
        <v>4845</v>
      </c>
    </row>
    <row r="4508" spans="1:2" x14ac:dyDescent="0.25">
      <c r="A4508" s="62">
        <v>31121405</v>
      </c>
      <c r="B4508" s="63" t="s">
        <v>1552</v>
      </c>
    </row>
    <row r="4509" spans="1:2" x14ac:dyDescent="0.25">
      <c r="A4509" s="62">
        <v>31121406</v>
      </c>
      <c r="B4509" s="63" t="s">
        <v>7945</v>
      </c>
    </row>
    <row r="4510" spans="1:2" x14ac:dyDescent="0.25">
      <c r="A4510" s="62">
        <v>31121407</v>
      </c>
      <c r="B4510" s="63" t="s">
        <v>1975</v>
      </c>
    </row>
    <row r="4511" spans="1:2" x14ac:dyDescent="0.25">
      <c r="A4511" s="62">
        <v>31121408</v>
      </c>
      <c r="B4511" s="63" t="s">
        <v>7455</v>
      </c>
    </row>
    <row r="4512" spans="1:2" x14ac:dyDescent="0.25">
      <c r="A4512" s="62">
        <v>31121409</v>
      </c>
      <c r="B4512" s="63" t="s">
        <v>17388</v>
      </c>
    </row>
    <row r="4513" spans="1:2" x14ac:dyDescent="0.25">
      <c r="A4513" s="62">
        <v>31121410</v>
      </c>
      <c r="B4513" s="63" t="s">
        <v>9923</v>
      </c>
    </row>
    <row r="4514" spans="1:2" x14ac:dyDescent="0.25">
      <c r="A4514" s="62">
        <v>31121411</v>
      </c>
      <c r="B4514" s="63" t="s">
        <v>3616</v>
      </c>
    </row>
    <row r="4515" spans="1:2" x14ac:dyDescent="0.25">
      <c r="A4515" s="62">
        <v>31121412</v>
      </c>
      <c r="B4515" s="63" t="s">
        <v>280</v>
      </c>
    </row>
    <row r="4516" spans="1:2" x14ac:dyDescent="0.25">
      <c r="A4516" s="62">
        <v>31121413</v>
      </c>
      <c r="B4516" s="63" t="s">
        <v>9135</v>
      </c>
    </row>
    <row r="4517" spans="1:2" x14ac:dyDescent="0.25">
      <c r="A4517" s="62">
        <v>31121414</v>
      </c>
      <c r="B4517" s="63" t="s">
        <v>10719</v>
      </c>
    </row>
    <row r="4518" spans="1:2" x14ac:dyDescent="0.25">
      <c r="A4518" s="62">
        <v>31121415</v>
      </c>
      <c r="B4518" s="63" t="s">
        <v>16887</v>
      </c>
    </row>
    <row r="4519" spans="1:2" x14ac:dyDescent="0.25">
      <c r="A4519" s="62">
        <v>31121416</v>
      </c>
      <c r="B4519" s="63" t="s">
        <v>542</v>
      </c>
    </row>
    <row r="4520" spans="1:2" x14ac:dyDescent="0.25">
      <c r="A4520" s="62">
        <v>31121417</v>
      </c>
      <c r="B4520" s="63" t="s">
        <v>2409</v>
      </c>
    </row>
    <row r="4521" spans="1:2" x14ac:dyDescent="0.25">
      <c r="A4521" s="62">
        <v>31121418</v>
      </c>
      <c r="B4521" s="63" t="s">
        <v>18467</v>
      </c>
    </row>
    <row r="4522" spans="1:2" x14ac:dyDescent="0.25">
      <c r="A4522" s="62">
        <v>31121419</v>
      </c>
      <c r="B4522" s="63" t="s">
        <v>18974</v>
      </c>
    </row>
    <row r="4523" spans="1:2" x14ac:dyDescent="0.25">
      <c r="A4523" s="62">
        <v>31121501</v>
      </c>
      <c r="B4523" s="63" t="s">
        <v>1643</v>
      </c>
    </row>
    <row r="4524" spans="1:2" x14ac:dyDescent="0.25">
      <c r="A4524" s="62">
        <v>31121502</v>
      </c>
      <c r="B4524" s="63" t="s">
        <v>15563</v>
      </c>
    </row>
    <row r="4525" spans="1:2" x14ac:dyDescent="0.25">
      <c r="A4525" s="62">
        <v>31121503</v>
      </c>
      <c r="B4525" s="63" t="s">
        <v>16950</v>
      </c>
    </row>
    <row r="4526" spans="1:2" x14ac:dyDescent="0.25">
      <c r="A4526" s="62">
        <v>31121504</v>
      </c>
      <c r="B4526" s="63" t="s">
        <v>780</v>
      </c>
    </row>
    <row r="4527" spans="1:2" x14ac:dyDescent="0.25">
      <c r="A4527" s="62">
        <v>31121505</v>
      </c>
      <c r="B4527" s="63" t="s">
        <v>5926</v>
      </c>
    </row>
    <row r="4528" spans="1:2" x14ac:dyDescent="0.25">
      <c r="A4528" s="62">
        <v>31121506</v>
      </c>
      <c r="B4528" s="63" t="s">
        <v>14812</v>
      </c>
    </row>
    <row r="4529" spans="1:2" x14ac:dyDescent="0.25">
      <c r="A4529" s="62">
        <v>31121507</v>
      </c>
      <c r="B4529" s="63" t="s">
        <v>18175</v>
      </c>
    </row>
    <row r="4530" spans="1:2" x14ac:dyDescent="0.25">
      <c r="A4530" s="62">
        <v>31121508</v>
      </c>
      <c r="B4530" s="63" t="s">
        <v>5232</v>
      </c>
    </row>
    <row r="4531" spans="1:2" x14ac:dyDescent="0.25">
      <c r="A4531" s="62">
        <v>31121509</v>
      </c>
      <c r="B4531" s="63" t="s">
        <v>17245</v>
      </c>
    </row>
    <row r="4532" spans="1:2" x14ac:dyDescent="0.25">
      <c r="A4532" s="62">
        <v>31121510</v>
      </c>
      <c r="B4532" s="63" t="s">
        <v>9449</v>
      </c>
    </row>
    <row r="4533" spans="1:2" x14ac:dyDescent="0.25">
      <c r="A4533" s="62">
        <v>31121511</v>
      </c>
      <c r="B4533" s="63" t="s">
        <v>11652</v>
      </c>
    </row>
    <row r="4534" spans="1:2" x14ac:dyDescent="0.25">
      <c r="A4534" s="62">
        <v>31121512</v>
      </c>
      <c r="B4534" s="63" t="s">
        <v>13755</v>
      </c>
    </row>
    <row r="4535" spans="1:2" x14ac:dyDescent="0.25">
      <c r="A4535" s="62">
        <v>31121513</v>
      </c>
      <c r="B4535" s="63" t="s">
        <v>4494</v>
      </c>
    </row>
    <row r="4536" spans="1:2" x14ac:dyDescent="0.25">
      <c r="A4536" s="62">
        <v>31121514</v>
      </c>
      <c r="B4536" s="63" t="s">
        <v>17482</v>
      </c>
    </row>
    <row r="4537" spans="1:2" x14ac:dyDescent="0.25">
      <c r="A4537" s="62">
        <v>31121515</v>
      </c>
      <c r="B4537" s="63" t="s">
        <v>14393</v>
      </c>
    </row>
    <row r="4538" spans="1:2" x14ac:dyDescent="0.25">
      <c r="A4538" s="62">
        <v>31121516</v>
      </c>
      <c r="B4538" s="63" t="s">
        <v>10972</v>
      </c>
    </row>
    <row r="4539" spans="1:2" x14ac:dyDescent="0.25">
      <c r="A4539" s="62">
        <v>31121517</v>
      </c>
      <c r="B4539" s="63" t="s">
        <v>16500</v>
      </c>
    </row>
    <row r="4540" spans="1:2" x14ac:dyDescent="0.25">
      <c r="A4540" s="62">
        <v>31121518</v>
      </c>
      <c r="B4540" s="63" t="s">
        <v>16490</v>
      </c>
    </row>
    <row r="4541" spans="1:2" x14ac:dyDescent="0.25">
      <c r="A4541" s="62">
        <v>31121519</v>
      </c>
      <c r="B4541" s="63" t="s">
        <v>9275</v>
      </c>
    </row>
    <row r="4542" spans="1:2" x14ac:dyDescent="0.25">
      <c r="A4542" s="62">
        <v>31121601</v>
      </c>
      <c r="B4542" s="63" t="s">
        <v>10870</v>
      </c>
    </row>
    <row r="4543" spans="1:2" x14ac:dyDescent="0.25">
      <c r="A4543" s="62">
        <v>31121602</v>
      </c>
      <c r="B4543" s="63" t="s">
        <v>867</v>
      </c>
    </row>
    <row r="4544" spans="1:2" x14ac:dyDescent="0.25">
      <c r="A4544" s="62">
        <v>31121603</v>
      </c>
      <c r="B4544" s="63" t="s">
        <v>1806</v>
      </c>
    </row>
    <row r="4545" spans="1:2" x14ac:dyDescent="0.25">
      <c r="A4545" s="62">
        <v>31121604</v>
      </c>
      <c r="B4545" s="63" t="s">
        <v>14404</v>
      </c>
    </row>
    <row r="4546" spans="1:2" x14ac:dyDescent="0.25">
      <c r="A4546" s="62">
        <v>31121605</v>
      </c>
      <c r="B4546" s="63" t="s">
        <v>13284</v>
      </c>
    </row>
    <row r="4547" spans="1:2" x14ac:dyDescent="0.25">
      <c r="A4547" s="62">
        <v>31121606</v>
      </c>
      <c r="B4547" s="63" t="s">
        <v>2057</v>
      </c>
    </row>
    <row r="4548" spans="1:2" x14ac:dyDescent="0.25">
      <c r="A4548" s="62">
        <v>31121607</v>
      </c>
      <c r="B4548" s="63" t="s">
        <v>6175</v>
      </c>
    </row>
    <row r="4549" spans="1:2" x14ac:dyDescent="0.25">
      <c r="A4549" s="62">
        <v>31121608</v>
      </c>
      <c r="B4549" s="63" t="s">
        <v>9818</v>
      </c>
    </row>
    <row r="4550" spans="1:2" x14ac:dyDescent="0.25">
      <c r="A4550" s="62">
        <v>31121609</v>
      </c>
      <c r="B4550" s="63" t="s">
        <v>3859</v>
      </c>
    </row>
    <row r="4551" spans="1:2" x14ac:dyDescent="0.25">
      <c r="A4551" s="62">
        <v>31121610</v>
      </c>
      <c r="B4551" s="63" t="s">
        <v>15162</v>
      </c>
    </row>
    <row r="4552" spans="1:2" x14ac:dyDescent="0.25">
      <c r="A4552" s="62">
        <v>31121611</v>
      </c>
      <c r="B4552" s="63" t="s">
        <v>13254</v>
      </c>
    </row>
    <row r="4553" spans="1:2" x14ac:dyDescent="0.25">
      <c r="A4553" s="62">
        <v>31121612</v>
      </c>
      <c r="B4553" s="63" t="s">
        <v>10062</v>
      </c>
    </row>
    <row r="4554" spans="1:2" x14ac:dyDescent="0.25">
      <c r="A4554" s="62">
        <v>31121613</v>
      </c>
      <c r="B4554" s="63" t="s">
        <v>10045</v>
      </c>
    </row>
    <row r="4555" spans="1:2" x14ac:dyDescent="0.25">
      <c r="A4555" s="62">
        <v>31121614</v>
      </c>
      <c r="B4555" s="63" t="s">
        <v>755</v>
      </c>
    </row>
    <row r="4556" spans="1:2" x14ac:dyDescent="0.25">
      <c r="A4556" s="62">
        <v>31121615</v>
      </c>
      <c r="B4556" s="63" t="s">
        <v>10802</v>
      </c>
    </row>
    <row r="4557" spans="1:2" x14ac:dyDescent="0.25">
      <c r="A4557" s="62">
        <v>31121701</v>
      </c>
      <c r="B4557" s="63" t="s">
        <v>16899</v>
      </c>
    </row>
    <row r="4558" spans="1:2" x14ac:dyDescent="0.25">
      <c r="A4558" s="62">
        <v>31121702</v>
      </c>
      <c r="B4558" s="63" t="s">
        <v>6009</v>
      </c>
    </row>
    <row r="4559" spans="1:2" x14ac:dyDescent="0.25">
      <c r="A4559" s="62">
        <v>31121703</v>
      </c>
      <c r="B4559" s="63" t="s">
        <v>13568</v>
      </c>
    </row>
    <row r="4560" spans="1:2" x14ac:dyDescent="0.25">
      <c r="A4560" s="62">
        <v>31121704</v>
      </c>
      <c r="B4560" s="63" t="s">
        <v>14469</v>
      </c>
    </row>
    <row r="4561" spans="1:2" x14ac:dyDescent="0.25">
      <c r="A4561" s="62">
        <v>31121705</v>
      </c>
      <c r="B4561" s="63" t="s">
        <v>13311</v>
      </c>
    </row>
    <row r="4562" spans="1:2" x14ac:dyDescent="0.25">
      <c r="A4562" s="62">
        <v>31121706</v>
      </c>
      <c r="B4562" s="63" t="s">
        <v>14399</v>
      </c>
    </row>
    <row r="4563" spans="1:2" x14ac:dyDescent="0.25">
      <c r="A4563" s="62">
        <v>31121707</v>
      </c>
      <c r="B4563" s="63" t="s">
        <v>16841</v>
      </c>
    </row>
    <row r="4564" spans="1:2" x14ac:dyDescent="0.25">
      <c r="A4564" s="62">
        <v>31121708</v>
      </c>
      <c r="B4564" s="63" t="s">
        <v>17163</v>
      </c>
    </row>
    <row r="4565" spans="1:2" x14ac:dyDescent="0.25">
      <c r="A4565" s="62">
        <v>31121709</v>
      </c>
      <c r="B4565" s="63" t="s">
        <v>16752</v>
      </c>
    </row>
    <row r="4566" spans="1:2" x14ac:dyDescent="0.25">
      <c r="A4566" s="62">
        <v>31121710</v>
      </c>
      <c r="B4566" s="63" t="s">
        <v>221</v>
      </c>
    </row>
    <row r="4567" spans="1:2" x14ac:dyDescent="0.25">
      <c r="A4567" s="62">
        <v>31121711</v>
      </c>
      <c r="B4567" s="63" t="s">
        <v>13101</v>
      </c>
    </row>
    <row r="4568" spans="1:2" x14ac:dyDescent="0.25">
      <c r="A4568" s="62">
        <v>31121712</v>
      </c>
      <c r="B4568" s="63" t="s">
        <v>11582</v>
      </c>
    </row>
    <row r="4569" spans="1:2" x14ac:dyDescent="0.25">
      <c r="A4569" s="62">
        <v>31121713</v>
      </c>
      <c r="B4569" s="63" t="s">
        <v>1592</v>
      </c>
    </row>
    <row r="4570" spans="1:2" x14ac:dyDescent="0.25">
      <c r="A4570" s="62">
        <v>31121714</v>
      </c>
      <c r="B4570" s="63" t="s">
        <v>6150</v>
      </c>
    </row>
    <row r="4571" spans="1:2" x14ac:dyDescent="0.25">
      <c r="A4571" s="62">
        <v>31121715</v>
      </c>
      <c r="B4571" s="63" t="s">
        <v>1288</v>
      </c>
    </row>
    <row r="4572" spans="1:2" x14ac:dyDescent="0.25">
      <c r="A4572" s="62">
        <v>31121716</v>
      </c>
      <c r="B4572" s="63" t="s">
        <v>18090</v>
      </c>
    </row>
    <row r="4573" spans="1:2" x14ac:dyDescent="0.25">
      <c r="A4573" s="62">
        <v>31121717</v>
      </c>
      <c r="B4573" s="63" t="s">
        <v>9815</v>
      </c>
    </row>
    <row r="4574" spans="1:2" x14ac:dyDescent="0.25">
      <c r="A4574" s="62">
        <v>31121718</v>
      </c>
      <c r="B4574" s="63" t="s">
        <v>5706</v>
      </c>
    </row>
    <row r="4575" spans="1:2" x14ac:dyDescent="0.25">
      <c r="A4575" s="62">
        <v>31121719</v>
      </c>
      <c r="B4575" s="63" t="s">
        <v>3091</v>
      </c>
    </row>
    <row r="4576" spans="1:2" x14ac:dyDescent="0.25">
      <c r="A4576" s="62">
        <v>31121801</v>
      </c>
      <c r="B4576" s="63" t="s">
        <v>4618</v>
      </c>
    </row>
    <row r="4577" spans="1:2" x14ac:dyDescent="0.25">
      <c r="A4577" s="62">
        <v>31121802</v>
      </c>
      <c r="B4577" s="63" t="s">
        <v>9291</v>
      </c>
    </row>
    <row r="4578" spans="1:2" x14ac:dyDescent="0.25">
      <c r="A4578" s="62">
        <v>31121803</v>
      </c>
      <c r="B4578" s="63" t="s">
        <v>10204</v>
      </c>
    </row>
    <row r="4579" spans="1:2" x14ac:dyDescent="0.25">
      <c r="A4579" s="62">
        <v>31121804</v>
      </c>
      <c r="B4579" s="63" t="s">
        <v>13167</v>
      </c>
    </row>
    <row r="4580" spans="1:2" x14ac:dyDescent="0.25">
      <c r="A4580" s="62">
        <v>31121805</v>
      </c>
      <c r="B4580" s="63" t="s">
        <v>10798</v>
      </c>
    </row>
    <row r="4581" spans="1:2" x14ac:dyDescent="0.25">
      <c r="A4581" s="62">
        <v>31121806</v>
      </c>
      <c r="B4581" s="63" t="s">
        <v>6653</v>
      </c>
    </row>
    <row r="4582" spans="1:2" x14ac:dyDescent="0.25">
      <c r="A4582" s="62">
        <v>31121807</v>
      </c>
      <c r="B4582" s="63" t="s">
        <v>3042</v>
      </c>
    </row>
    <row r="4583" spans="1:2" x14ac:dyDescent="0.25">
      <c r="A4583" s="62">
        <v>31121808</v>
      </c>
      <c r="B4583" s="63" t="s">
        <v>5189</v>
      </c>
    </row>
    <row r="4584" spans="1:2" x14ac:dyDescent="0.25">
      <c r="A4584" s="62">
        <v>31121809</v>
      </c>
      <c r="B4584" s="63" t="s">
        <v>9571</v>
      </c>
    </row>
    <row r="4585" spans="1:2" x14ac:dyDescent="0.25">
      <c r="A4585" s="62">
        <v>31121810</v>
      </c>
      <c r="B4585" s="63" t="s">
        <v>17093</v>
      </c>
    </row>
    <row r="4586" spans="1:2" x14ac:dyDescent="0.25">
      <c r="A4586" s="62">
        <v>31121811</v>
      </c>
      <c r="B4586" s="63" t="s">
        <v>14417</v>
      </c>
    </row>
    <row r="4587" spans="1:2" x14ac:dyDescent="0.25">
      <c r="A4587" s="62">
        <v>31121812</v>
      </c>
      <c r="B4587" s="63" t="s">
        <v>382</v>
      </c>
    </row>
    <row r="4588" spans="1:2" x14ac:dyDescent="0.25">
      <c r="A4588" s="62">
        <v>31121813</v>
      </c>
      <c r="B4588" s="63" t="s">
        <v>18450</v>
      </c>
    </row>
    <row r="4589" spans="1:2" x14ac:dyDescent="0.25">
      <c r="A4589" s="62">
        <v>31121814</v>
      </c>
      <c r="B4589" s="63" t="s">
        <v>6074</v>
      </c>
    </row>
    <row r="4590" spans="1:2" x14ac:dyDescent="0.25">
      <c r="A4590" s="62">
        <v>31121815</v>
      </c>
      <c r="B4590" s="63" t="s">
        <v>677</v>
      </c>
    </row>
    <row r="4591" spans="1:2" x14ac:dyDescent="0.25">
      <c r="A4591" s="62">
        <v>31121816</v>
      </c>
      <c r="B4591" s="63" t="s">
        <v>10831</v>
      </c>
    </row>
    <row r="4592" spans="1:2" x14ac:dyDescent="0.25">
      <c r="A4592" s="62">
        <v>31121817</v>
      </c>
      <c r="B4592" s="63" t="s">
        <v>1684</v>
      </c>
    </row>
    <row r="4593" spans="1:2" x14ac:dyDescent="0.25">
      <c r="A4593" s="62">
        <v>31121818</v>
      </c>
      <c r="B4593" s="63" t="s">
        <v>3542</v>
      </c>
    </row>
    <row r="4594" spans="1:2" x14ac:dyDescent="0.25">
      <c r="A4594" s="62">
        <v>31121819</v>
      </c>
      <c r="B4594" s="63" t="s">
        <v>8103</v>
      </c>
    </row>
    <row r="4595" spans="1:2" x14ac:dyDescent="0.25">
      <c r="A4595" s="62">
        <v>31121901</v>
      </c>
      <c r="B4595" s="63" t="s">
        <v>9316</v>
      </c>
    </row>
    <row r="4596" spans="1:2" x14ac:dyDescent="0.25">
      <c r="A4596" s="62">
        <v>31121902</v>
      </c>
      <c r="B4596" s="63" t="s">
        <v>9743</v>
      </c>
    </row>
    <row r="4597" spans="1:2" x14ac:dyDescent="0.25">
      <c r="A4597" s="62">
        <v>31121903</v>
      </c>
      <c r="B4597" s="63" t="s">
        <v>1860</v>
      </c>
    </row>
    <row r="4598" spans="1:2" x14ac:dyDescent="0.25">
      <c r="A4598" s="62">
        <v>31121904</v>
      </c>
      <c r="B4598" s="63" t="s">
        <v>2986</v>
      </c>
    </row>
    <row r="4599" spans="1:2" x14ac:dyDescent="0.25">
      <c r="A4599" s="62">
        <v>31121905</v>
      </c>
      <c r="B4599" s="63" t="s">
        <v>11413</v>
      </c>
    </row>
    <row r="4600" spans="1:2" x14ac:dyDescent="0.25">
      <c r="A4600" s="62">
        <v>31121906</v>
      </c>
      <c r="B4600" s="63" t="s">
        <v>11300</v>
      </c>
    </row>
    <row r="4601" spans="1:2" x14ac:dyDescent="0.25">
      <c r="A4601" s="62">
        <v>31121907</v>
      </c>
      <c r="B4601" s="63" t="s">
        <v>11177</v>
      </c>
    </row>
    <row r="4602" spans="1:2" x14ac:dyDescent="0.25">
      <c r="A4602" s="62">
        <v>31121908</v>
      </c>
      <c r="B4602" s="63" t="s">
        <v>4937</v>
      </c>
    </row>
    <row r="4603" spans="1:2" x14ac:dyDescent="0.25">
      <c r="A4603" s="62">
        <v>31121909</v>
      </c>
      <c r="B4603" s="63" t="s">
        <v>16006</v>
      </c>
    </row>
    <row r="4604" spans="1:2" x14ac:dyDescent="0.25">
      <c r="A4604" s="62">
        <v>31121910</v>
      </c>
      <c r="B4604" s="63" t="s">
        <v>18138</v>
      </c>
    </row>
    <row r="4605" spans="1:2" x14ac:dyDescent="0.25">
      <c r="A4605" s="62">
        <v>31121911</v>
      </c>
      <c r="B4605" s="63" t="s">
        <v>13102</v>
      </c>
    </row>
    <row r="4606" spans="1:2" x14ac:dyDescent="0.25">
      <c r="A4606" s="62">
        <v>31121912</v>
      </c>
      <c r="B4606" s="63" t="s">
        <v>13471</v>
      </c>
    </row>
    <row r="4607" spans="1:2" x14ac:dyDescent="0.25">
      <c r="A4607" s="62">
        <v>31121913</v>
      </c>
      <c r="B4607" s="63" t="s">
        <v>16795</v>
      </c>
    </row>
    <row r="4608" spans="1:2" x14ac:dyDescent="0.25">
      <c r="A4608" s="62">
        <v>31121914</v>
      </c>
      <c r="B4608" s="63" t="s">
        <v>8794</v>
      </c>
    </row>
    <row r="4609" spans="1:2" x14ac:dyDescent="0.25">
      <c r="A4609" s="62">
        <v>31121915</v>
      </c>
      <c r="B4609" s="63" t="s">
        <v>7548</v>
      </c>
    </row>
    <row r="4610" spans="1:2" x14ac:dyDescent="0.25">
      <c r="A4610" s="62">
        <v>31121916</v>
      </c>
      <c r="B4610" s="63" t="s">
        <v>10162</v>
      </c>
    </row>
    <row r="4611" spans="1:2" x14ac:dyDescent="0.25">
      <c r="A4611" s="62">
        <v>31121917</v>
      </c>
      <c r="B4611" s="63" t="s">
        <v>2611</v>
      </c>
    </row>
    <row r="4612" spans="1:2" x14ac:dyDescent="0.25">
      <c r="A4612" s="62">
        <v>31121918</v>
      </c>
      <c r="B4612" s="63" t="s">
        <v>1869</v>
      </c>
    </row>
    <row r="4613" spans="1:2" x14ac:dyDescent="0.25">
      <c r="A4613" s="62">
        <v>31121919</v>
      </c>
      <c r="B4613" s="63" t="s">
        <v>6695</v>
      </c>
    </row>
    <row r="4614" spans="1:2" x14ac:dyDescent="0.25">
      <c r="A4614" s="62">
        <v>31131501</v>
      </c>
      <c r="B4614" s="63" t="s">
        <v>7316</v>
      </c>
    </row>
    <row r="4615" spans="1:2" x14ac:dyDescent="0.25">
      <c r="A4615" s="62">
        <v>31131502</v>
      </c>
      <c r="B4615" s="63" t="s">
        <v>740</v>
      </c>
    </row>
    <row r="4616" spans="1:2" x14ac:dyDescent="0.25">
      <c r="A4616" s="62">
        <v>31131503</v>
      </c>
      <c r="B4616" s="63" t="s">
        <v>12293</v>
      </c>
    </row>
    <row r="4617" spans="1:2" x14ac:dyDescent="0.25">
      <c r="A4617" s="62">
        <v>31131504</v>
      </c>
      <c r="B4617" s="63" t="s">
        <v>6265</v>
      </c>
    </row>
    <row r="4618" spans="1:2" x14ac:dyDescent="0.25">
      <c r="A4618" s="62">
        <v>31131505</v>
      </c>
      <c r="B4618" s="63" t="s">
        <v>15038</v>
      </c>
    </row>
    <row r="4619" spans="1:2" x14ac:dyDescent="0.25">
      <c r="A4619" s="62">
        <v>31131506</v>
      </c>
      <c r="B4619" s="63" t="s">
        <v>14398</v>
      </c>
    </row>
    <row r="4620" spans="1:2" x14ac:dyDescent="0.25">
      <c r="A4620" s="62">
        <v>31131507</v>
      </c>
      <c r="B4620" s="63" t="s">
        <v>13089</v>
      </c>
    </row>
    <row r="4621" spans="1:2" x14ac:dyDescent="0.25">
      <c r="A4621" s="62">
        <v>31131508</v>
      </c>
      <c r="B4621" s="63" t="s">
        <v>2995</v>
      </c>
    </row>
    <row r="4622" spans="1:2" x14ac:dyDescent="0.25">
      <c r="A4622" s="62">
        <v>31131509</v>
      </c>
      <c r="B4622" s="63" t="s">
        <v>6510</v>
      </c>
    </row>
    <row r="4623" spans="1:2" x14ac:dyDescent="0.25">
      <c r="A4623" s="62">
        <v>31131510</v>
      </c>
      <c r="B4623" s="63" t="s">
        <v>11467</v>
      </c>
    </row>
    <row r="4624" spans="1:2" x14ac:dyDescent="0.25">
      <c r="A4624" s="62">
        <v>31131511</v>
      </c>
      <c r="B4624" s="63" t="s">
        <v>7205</v>
      </c>
    </row>
    <row r="4625" spans="1:2" x14ac:dyDescent="0.25">
      <c r="A4625" s="62">
        <v>31131512</v>
      </c>
      <c r="B4625" s="63" t="s">
        <v>2668</v>
      </c>
    </row>
    <row r="4626" spans="1:2" x14ac:dyDescent="0.25">
      <c r="A4626" s="62">
        <v>31131513</v>
      </c>
      <c r="B4626" s="63" t="s">
        <v>6444</v>
      </c>
    </row>
    <row r="4627" spans="1:2" x14ac:dyDescent="0.25">
      <c r="A4627" s="62">
        <v>31131514</v>
      </c>
      <c r="B4627" s="63" t="s">
        <v>4880</v>
      </c>
    </row>
    <row r="4628" spans="1:2" x14ac:dyDescent="0.25">
      <c r="A4628" s="62">
        <v>31131515</v>
      </c>
      <c r="B4628" s="63" t="s">
        <v>10904</v>
      </c>
    </row>
    <row r="4629" spans="1:2" x14ac:dyDescent="0.25">
      <c r="A4629" s="62">
        <v>31131516</v>
      </c>
      <c r="B4629" s="63" t="s">
        <v>2189</v>
      </c>
    </row>
    <row r="4630" spans="1:2" x14ac:dyDescent="0.25">
      <c r="A4630" s="62">
        <v>31131601</v>
      </c>
      <c r="B4630" s="63" t="s">
        <v>3187</v>
      </c>
    </row>
    <row r="4631" spans="1:2" x14ac:dyDescent="0.25">
      <c r="A4631" s="62">
        <v>31131602</v>
      </c>
      <c r="B4631" s="63" t="s">
        <v>7070</v>
      </c>
    </row>
    <row r="4632" spans="1:2" x14ac:dyDescent="0.25">
      <c r="A4632" s="62">
        <v>31131603</v>
      </c>
      <c r="B4632" s="63" t="s">
        <v>2513</v>
      </c>
    </row>
    <row r="4633" spans="1:2" x14ac:dyDescent="0.25">
      <c r="A4633" s="62">
        <v>31131604</v>
      </c>
      <c r="B4633" s="63" t="s">
        <v>14250</v>
      </c>
    </row>
    <row r="4634" spans="1:2" x14ac:dyDescent="0.25">
      <c r="A4634" s="62">
        <v>31131605</v>
      </c>
      <c r="B4634" s="63" t="s">
        <v>12160</v>
      </c>
    </row>
    <row r="4635" spans="1:2" x14ac:dyDescent="0.25">
      <c r="A4635" s="62">
        <v>31131606</v>
      </c>
      <c r="B4635" s="63" t="s">
        <v>15812</v>
      </c>
    </row>
    <row r="4636" spans="1:2" x14ac:dyDescent="0.25">
      <c r="A4636" s="62">
        <v>31131607</v>
      </c>
      <c r="B4636" s="63" t="s">
        <v>5667</v>
      </c>
    </row>
    <row r="4637" spans="1:2" x14ac:dyDescent="0.25">
      <c r="A4637" s="62">
        <v>31131608</v>
      </c>
      <c r="B4637" s="63" t="s">
        <v>4151</v>
      </c>
    </row>
    <row r="4638" spans="1:2" x14ac:dyDescent="0.25">
      <c r="A4638" s="62">
        <v>31131609</v>
      </c>
      <c r="B4638" s="63" t="s">
        <v>13500</v>
      </c>
    </row>
    <row r="4639" spans="1:2" x14ac:dyDescent="0.25">
      <c r="A4639" s="62">
        <v>31131610</v>
      </c>
      <c r="B4639" s="63" t="s">
        <v>5250</v>
      </c>
    </row>
    <row r="4640" spans="1:2" x14ac:dyDescent="0.25">
      <c r="A4640" s="62">
        <v>31131611</v>
      </c>
      <c r="B4640" s="63" t="s">
        <v>12018</v>
      </c>
    </row>
    <row r="4641" spans="1:2" x14ac:dyDescent="0.25">
      <c r="A4641" s="62">
        <v>31131612</v>
      </c>
      <c r="B4641" s="63" t="s">
        <v>2633</v>
      </c>
    </row>
    <row r="4642" spans="1:2" x14ac:dyDescent="0.25">
      <c r="A4642" s="62">
        <v>31131613</v>
      </c>
      <c r="B4642" s="63" t="s">
        <v>5853</v>
      </c>
    </row>
    <row r="4643" spans="1:2" x14ac:dyDescent="0.25">
      <c r="A4643" s="62">
        <v>31131614</v>
      </c>
      <c r="B4643" s="63" t="s">
        <v>8935</v>
      </c>
    </row>
    <row r="4644" spans="1:2" x14ac:dyDescent="0.25">
      <c r="A4644" s="62">
        <v>31131615</v>
      </c>
      <c r="B4644" s="63" t="s">
        <v>5551</v>
      </c>
    </row>
    <row r="4645" spans="1:2" x14ac:dyDescent="0.25">
      <c r="A4645" s="62">
        <v>31131616</v>
      </c>
      <c r="B4645" s="63" t="s">
        <v>1991</v>
      </c>
    </row>
    <row r="4646" spans="1:2" x14ac:dyDescent="0.25">
      <c r="A4646" s="62">
        <v>31131701</v>
      </c>
      <c r="B4646" s="63" t="s">
        <v>5415</v>
      </c>
    </row>
    <row r="4647" spans="1:2" x14ac:dyDescent="0.25">
      <c r="A4647" s="62">
        <v>31131702</v>
      </c>
      <c r="B4647" s="63" t="s">
        <v>6323</v>
      </c>
    </row>
    <row r="4648" spans="1:2" x14ac:dyDescent="0.25">
      <c r="A4648" s="62">
        <v>31131703</v>
      </c>
      <c r="B4648" s="63" t="s">
        <v>818</v>
      </c>
    </row>
    <row r="4649" spans="1:2" x14ac:dyDescent="0.25">
      <c r="A4649" s="62">
        <v>31131704</v>
      </c>
      <c r="B4649" s="63" t="s">
        <v>18719</v>
      </c>
    </row>
    <row r="4650" spans="1:2" x14ac:dyDescent="0.25">
      <c r="A4650" s="62">
        <v>31131705</v>
      </c>
      <c r="B4650" s="63" t="s">
        <v>13965</v>
      </c>
    </row>
    <row r="4651" spans="1:2" x14ac:dyDescent="0.25">
      <c r="A4651" s="62">
        <v>31131706</v>
      </c>
      <c r="B4651" s="63" t="s">
        <v>10943</v>
      </c>
    </row>
    <row r="4652" spans="1:2" x14ac:dyDescent="0.25">
      <c r="A4652" s="62">
        <v>31131707</v>
      </c>
      <c r="B4652" s="63" t="s">
        <v>5758</v>
      </c>
    </row>
    <row r="4653" spans="1:2" x14ac:dyDescent="0.25">
      <c r="A4653" s="62">
        <v>31131708</v>
      </c>
      <c r="B4653" s="63" t="s">
        <v>17706</v>
      </c>
    </row>
    <row r="4654" spans="1:2" x14ac:dyDescent="0.25">
      <c r="A4654" s="62">
        <v>31131709</v>
      </c>
      <c r="B4654" s="63" t="s">
        <v>8904</v>
      </c>
    </row>
    <row r="4655" spans="1:2" x14ac:dyDescent="0.25">
      <c r="A4655" s="62">
        <v>31131710</v>
      </c>
      <c r="B4655" s="63" t="s">
        <v>17027</v>
      </c>
    </row>
    <row r="4656" spans="1:2" x14ac:dyDescent="0.25">
      <c r="A4656" s="62">
        <v>31131711</v>
      </c>
      <c r="B4656" s="63" t="s">
        <v>7268</v>
      </c>
    </row>
    <row r="4657" spans="1:2" x14ac:dyDescent="0.25">
      <c r="A4657" s="62">
        <v>31131712</v>
      </c>
      <c r="B4657" s="63" t="s">
        <v>17128</v>
      </c>
    </row>
    <row r="4658" spans="1:2" x14ac:dyDescent="0.25">
      <c r="A4658" s="62">
        <v>31131713</v>
      </c>
      <c r="B4658" s="63" t="s">
        <v>8808</v>
      </c>
    </row>
    <row r="4659" spans="1:2" x14ac:dyDescent="0.25">
      <c r="A4659" s="62">
        <v>31131714</v>
      </c>
      <c r="B4659" s="63" t="s">
        <v>14672</v>
      </c>
    </row>
    <row r="4660" spans="1:2" x14ac:dyDescent="0.25">
      <c r="A4660" s="62">
        <v>31131715</v>
      </c>
      <c r="B4660" s="63" t="s">
        <v>1532</v>
      </c>
    </row>
    <row r="4661" spans="1:2" x14ac:dyDescent="0.25">
      <c r="A4661" s="62">
        <v>31131716</v>
      </c>
      <c r="B4661" s="63" t="s">
        <v>11315</v>
      </c>
    </row>
    <row r="4662" spans="1:2" x14ac:dyDescent="0.25">
      <c r="A4662" s="62">
        <v>31131801</v>
      </c>
      <c r="B4662" s="63" t="s">
        <v>8205</v>
      </c>
    </row>
    <row r="4663" spans="1:2" x14ac:dyDescent="0.25">
      <c r="A4663" s="62">
        <v>31131802</v>
      </c>
      <c r="B4663" s="63" t="s">
        <v>820</v>
      </c>
    </row>
    <row r="4664" spans="1:2" x14ac:dyDescent="0.25">
      <c r="A4664" s="62">
        <v>31131803</v>
      </c>
      <c r="B4664" s="63" t="s">
        <v>6418</v>
      </c>
    </row>
    <row r="4665" spans="1:2" x14ac:dyDescent="0.25">
      <c r="A4665" s="62">
        <v>31131804</v>
      </c>
      <c r="B4665" s="63" t="s">
        <v>1141</v>
      </c>
    </row>
    <row r="4666" spans="1:2" x14ac:dyDescent="0.25">
      <c r="A4666" s="62">
        <v>31131805</v>
      </c>
      <c r="B4666" s="63" t="s">
        <v>11196</v>
      </c>
    </row>
    <row r="4667" spans="1:2" x14ac:dyDescent="0.25">
      <c r="A4667" s="62">
        <v>31131806</v>
      </c>
      <c r="B4667" s="63" t="s">
        <v>7737</v>
      </c>
    </row>
    <row r="4668" spans="1:2" x14ac:dyDescent="0.25">
      <c r="A4668" s="62">
        <v>31131807</v>
      </c>
      <c r="B4668" s="63" t="s">
        <v>17161</v>
      </c>
    </row>
    <row r="4669" spans="1:2" x14ac:dyDescent="0.25">
      <c r="A4669" s="62">
        <v>31131808</v>
      </c>
      <c r="B4669" s="63" t="s">
        <v>1935</v>
      </c>
    </row>
    <row r="4670" spans="1:2" x14ac:dyDescent="0.25">
      <c r="A4670" s="62">
        <v>31131809</v>
      </c>
      <c r="B4670" s="63" t="s">
        <v>6861</v>
      </c>
    </row>
    <row r="4671" spans="1:2" x14ac:dyDescent="0.25">
      <c r="A4671" s="62">
        <v>31131810</v>
      </c>
      <c r="B4671" s="63" t="s">
        <v>4086</v>
      </c>
    </row>
    <row r="4672" spans="1:2" x14ac:dyDescent="0.25">
      <c r="A4672" s="62">
        <v>31131811</v>
      </c>
      <c r="B4672" s="63" t="s">
        <v>12620</v>
      </c>
    </row>
    <row r="4673" spans="1:2" x14ac:dyDescent="0.25">
      <c r="A4673" s="62">
        <v>31131812</v>
      </c>
      <c r="B4673" s="63" t="s">
        <v>8323</v>
      </c>
    </row>
    <row r="4674" spans="1:2" x14ac:dyDescent="0.25">
      <c r="A4674" s="62">
        <v>31131813</v>
      </c>
      <c r="B4674" s="63" t="s">
        <v>13216</v>
      </c>
    </row>
    <row r="4675" spans="1:2" x14ac:dyDescent="0.25">
      <c r="A4675" s="62">
        <v>31131814</v>
      </c>
      <c r="B4675" s="63" t="s">
        <v>1313</v>
      </c>
    </row>
    <row r="4676" spans="1:2" x14ac:dyDescent="0.25">
      <c r="A4676" s="62">
        <v>31131815</v>
      </c>
      <c r="B4676" s="63" t="s">
        <v>1057</v>
      </c>
    </row>
    <row r="4677" spans="1:2" x14ac:dyDescent="0.25">
      <c r="A4677" s="62">
        <v>31131816</v>
      </c>
      <c r="B4677" s="63" t="s">
        <v>14298</v>
      </c>
    </row>
    <row r="4678" spans="1:2" x14ac:dyDescent="0.25">
      <c r="A4678" s="62">
        <v>31131817</v>
      </c>
      <c r="B4678" s="63" t="s">
        <v>13836</v>
      </c>
    </row>
    <row r="4679" spans="1:2" x14ac:dyDescent="0.25">
      <c r="A4679" s="62">
        <v>31131818</v>
      </c>
      <c r="B4679" s="63" t="s">
        <v>3919</v>
      </c>
    </row>
    <row r="4680" spans="1:2" x14ac:dyDescent="0.25">
      <c r="A4680" s="62">
        <v>31131901</v>
      </c>
      <c r="B4680" s="63" t="s">
        <v>1355</v>
      </c>
    </row>
    <row r="4681" spans="1:2" x14ac:dyDescent="0.25">
      <c r="A4681" s="62">
        <v>31131902</v>
      </c>
      <c r="B4681" s="63" t="s">
        <v>7786</v>
      </c>
    </row>
    <row r="4682" spans="1:2" x14ac:dyDescent="0.25">
      <c r="A4682" s="62">
        <v>31131903</v>
      </c>
      <c r="B4682" s="63" t="s">
        <v>5709</v>
      </c>
    </row>
    <row r="4683" spans="1:2" x14ac:dyDescent="0.25">
      <c r="A4683" s="62">
        <v>31131904</v>
      </c>
      <c r="B4683" s="63" t="s">
        <v>12920</v>
      </c>
    </row>
    <row r="4684" spans="1:2" x14ac:dyDescent="0.25">
      <c r="A4684" s="62">
        <v>31131905</v>
      </c>
      <c r="B4684" s="63" t="s">
        <v>10266</v>
      </c>
    </row>
    <row r="4685" spans="1:2" x14ac:dyDescent="0.25">
      <c r="A4685" s="62">
        <v>31131906</v>
      </c>
      <c r="B4685" s="63" t="s">
        <v>17664</v>
      </c>
    </row>
    <row r="4686" spans="1:2" x14ac:dyDescent="0.25">
      <c r="A4686" s="62">
        <v>31131907</v>
      </c>
      <c r="B4686" s="63" t="s">
        <v>5075</v>
      </c>
    </row>
    <row r="4687" spans="1:2" x14ac:dyDescent="0.25">
      <c r="A4687" s="62">
        <v>31131908</v>
      </c>
      <c r="B4687" s="63" t="s">
        <v>16499</v>
      </c>
    </row>
    <row r="4688" spans="1:2" x14ac:dyDescent="0.25">
      <c r="A4688" s="62">
        <v>31131909</v>
      </c>
      <c r="B4688" s="63" t="s">
        <v>8817</v>
      </c>
    </row>
    <row r="4689" spans="1:2" x14ac:dyDescent="0.25">
      <c r="A4689" s="62">
        <v>31131910</v>
      </c>
      <c r="B4689" s="63" t="s">
        <v>16784</v>
      </c>
    </row>
    <row r="4690" spans="1:2" x14ac:dyDescent="0.25">
      <c r="A4690" s="62">
        <v>31131911</v>
      </c>
      <c r="B4690" s="63" t="s">
        <v>9793</v>
      </c>
    </row>
    <row r="4691" spans="1:2" x14ac:dyDescent="0.25">
      <c r="A4691" s="62">
        <v>31131912</v>
      </c>
      <c r="B4691" s="63" t="s">
        <v>15155</v>
      </c>
    </row>
    <row r="4692" spans="1:2" x14ac:dyDescent="0.25">
      <c r="A4692" s="62">
        <v>31131913</v>
      </c>
      <c r="B4692" s="63" t="s">
        <v>11961</v>
      </c>
    </row>
    <row r="4693" spans="1:2" x14ac:dyDescent="0.25">
      <c r="A4693" s="62">
        <v>31131914</v>
      </c>
      <c r="B4693" s="63" t="s">
        <v>13225</v>
      </c>
    </row>
    <row r="4694" spans="1:2" x14ac:dyDescent="0.25">
      <c r="A4694" s="62">
        <v>31131915</v>
      </c>
      <c r="B4694" s="63" t="s">
        <v>10478</v>
      </c>
    </row>
    <row r="4695" spans="1:2" x14ac:dyDescent="0.25">
      <c r="A4695" s="62">
        <v>31131916</v>
      </c>
      <c r="B4695" s="63" t="s">
        <v>11301</v>
      </c>
    </row>
    <row r="4696" spans="1:2" x14ac:dyDescent="0.25">
      <c r="A4696" s="62">
        <v>31132001</v>
      </c>
      <c r="B4696" s="63" t="s">
        <v>15249</v>
      </c>
    </row>
    <row r="4697" spans="1:2" x14ac:dyDescent="0.25">
      <c r="A4697" s="62">
        <v>31132002</v>
      </c>
      <c r="B4697" s="63" t="s">
        <v>12489</v>
      </c>
    </row>
    <row r="4698" spans="1:2" x14ac:dyDescent="0.25">
      <c r="A4698" s="62">
        <v>31141501</v>
      </c>
      <c r="B4698" s="63" t="s">
        <v>13927</v>
      </c>
    </row>
    <row r="4699" spans="1:2" x14ac:dyDescent="0.25">
      <c r="A4699" s="62">
        <v>31141502</v>
      </c>
      <c r="B4699" s="63" t="s">
        <v>19021</v>
      </c>
    </row>
    <row r="4700" spans="1:2" x14ac:dyDescent="0.25">
      <c r="A4700" s="62">
        <v>31141503</v>
      </c>
      <c r="B4700" s="63" t="s">
        <v>11679</v>
      </c>
    </row>
    <row r="4701" spans="1:2" x14ac:dyDescent="0.25">
      <c r="A4701" s="62">
        <v>31141601</v>
      </c>
      <c r="B4701" s="63" t="s">
        <v>1822</v>
      </c>
    </row>
    <row r="4702" spans="1:2" x14ac:dyDescent="0.25">
      <c r="A4702" s="62">
        <v>31141602</v>
      </c>
      <c r="B4702" s="63" t="s">
        <v>11366</v>
      </c>
    </row>
    <row r="4703" spans="1:2" x14ac:dyDescent="0.25">
      <c r="A4703" s="62">
        <v>31141603</v>
      </c>
      <c r="B4703" s="63" t="s">
        <v>18000</v>
      </c>
    </row>
    <row r="4704" spans="1:2" x14ac:dyDescent="0.25">
      <c r="A4704" s="62">
        <v>31141701</v>
      </c>
      <c r="B4704" s="63" t="s">
        <v>1222</v>
      </c>
    </row>
    <row r="4705" spans="1:2" x14ac:dyDescent="0.25">
      <c r="A4705" s="62">
        <v>31141702</v>
      </c>
      <c r="B4705" s="63" t="s">
        <v>14474</v>
      </c>
    </row>
    <row r="4706" spans="1:2" x14ac:dyDescent="0.25">
      <c r="A4706" s="62">
        <v>31141801</v>
      </c>
      <c r="B4706" s="63" t="s">
        <v>12056</v>
      </c>
    </row>
    <row r="4707" spans="1:2" x14ac:dyDescent="0.25">
      <c r="A4707" s="62">
        <v>31141802</v>
      </c>
      <c r="B4707" s="63" t="s">
        <v>4763</v>
      </c>
    </row>
    <row r="4708" spans="1:2" x14ac:dyDescent="0.25">
      <c r="A4708" s="62">
        <v>31151501</v>
      </c>
      <c r="B4708" s="63" t="s">
        <v>16542</v>
      </c>
    </row>
    <row r="4709" spans="1:2" x14ac:dyDescent="0.25">
      <c r="A4709" s="62">
        <v>31151502</v>
      </c>
      <c r="B4709" s="63" t="s">
        <v>8531</v>
      </c>
    </row>
    <row r="4710" spans="1:2" x14ac:dyDescent="0.25">
      <c r="A4710" s="62">
        <v>31151503</v>
      </c>
      <c r="B4710" s="63" t="s">
        <v>7728</v>
      </c>
    </row>
    <row r="4711" spans="1:2" x14ac:dyDescent="0.25">
      <c r="A4711" s="62">
        <v>31151504</v>
      </c>
      <c r="B4711" s="63" t="s">
        <v>6305</v>
      </c>
    </row>
    <row r="4712" spans="1:2" x14ac:dyDescent="0.25">
      <c r="A4712" s="62">
        <v>31151505</v>
      </c>
      <c r="B4712" s="63" t="s">
        <v>7700</v>
      </c>
    </row>
    <row r="4713" spans="1:2" x14ac:dyDescent="0.25">
      <c r="A4713" s="62">
        <v>31151506</v>
      </c>
      <c r="B4713" s="63" t="s">
        <v>1214</v>
      </c>
    </row>
    <row r="4714" spans="1:2" x14ac:dyDescent="0.25">
      <c r="A4714" s="62">
        <v>31151507</v>
      </c>
      <c r="B4714" s="63" t="s">
        <v>15828</v>
      </c>
    </row>
    <row r="4715" spans="1:2" x14ac:dyDescent="0.25">
      <c r="A4715" s="62">
        <v>31151508</v>
      </c>
      <c r="B4715" s="63" t="s">
        <v>11070</v>
      </c>
    </row>
    <row r="4716" spans="1:2" x14ac:dyDescent="0.25">
      <c r="A4716" s="62">
        <v>31151509</v>
      </c>
      <c r="B4716" s="63" t="s">
        <v>18969</v>
      </c>
    </row>
    <row r="4717" spans="1:2" x14ac:dyDescent="0.25">
      <c r="A4717" s="62">
        <v>31151601</v>
      </c>
      <c r="B4717" s="63" t="s">
        <v>5029</v>
      </c>
    </row>
    <row r="4718" spans="1:2" x14ac:dyDescent="0.25">
      <c r="A4718" s="62">
        <v>31151603</v>
      </c>
      <c r="B4718" s="63" t="s">
        <v>18592</v>
      </c>
    </row>
    <row r="4719" spans="1:2" x14ac:dyDescent="0.25">
      <c r="A4719" s="62">
        <v>31151604</v>
      </c>
      <c r="B4719" s="63" t="s">
        <v>6761</v>
      </c>
    </row>
    <row r="4720" spans="1:2" x14ac:dyDescent="0.25">
      <c r="A4720" s="62">
        <v>31151605</v>
      </c>
      <c r="B4720" s="63" t="s">
        <v>15459</v>
      </c>
    </row>
    <row r="4721" spans="1:2" x14ac:dyDescent="0.25">
      <c r="A4721" s="62">
        <v>31151606</v>
      </c>
      <c r="B4721" s="63" t="s">
        <v>3165</v>
      </c>
    </row>
    <row r="4722" spans="1:2" x14ac:dyDescent="0.25">
      <c r="A4722" s="62">
        <v>31151607</v>
      </c>
      <c r="B4722" s="63" t="s">
        <v>11718</v>
      </c>
    </row>
    <row r="4723" spans="1:2" x14ac:dyDescent="0.25">
      <c r="A4723" s="62">
        <v>31151608</v>
      </c>
      <c r="B4723" s="63" t="s">
        <v>17099</v>
      </c>
    </row>
    <row r="4724" spans="1:2" x14ac:dyDescent="0.25">
      <c r="A4724" s="62">
        <v>31151609</v>
      </c>
      <c r="B4724" s="63" t="s">
        <v>14722</v>
      </c>
    </row>
    <row r="4725" spans="1:2" x14ac:dyDescent="0.25">
      <c r="A4725" s="62">
        <v>31151702</v>
      </c>
      <c r="B4725" s="63" t="s">
        <v>3838</v>
      </c>
    </row>
    <row r="4726" spans="1:2" x14ac:dyDescent="0.25">
      <c r="A4726" s="62">
        <v>31151703</v>
      </c>
      <c r="B4726" s="63" t="s">
        <v>5423</v>
      </c>
    </row>
    <row r="4727" spans="1:2" x14ac:dyDescent="0.25">
      <c r="A4727" s="62">
        <v>31151704</v>
      </c>
      <c r="B4727" s="63" t="s">
        <v>3829</v>
      </c>
    </row>
    <row r="4728" spans="1:2" x14ac:dyDescent="0.25">
      <c r="A4728" s="62">
        <v>31151705</v>
      </c>
      <c r="B4728" s="63" t="s">
        <v>265</v>
      </c>
    </row>
    <row r="4729" spans="1:2" x14ac:dyDescent="0.25">
      <c r="A4729" s="62">
        <v>31151706</v>
      </c>
      <c r="B4729" s="63" t="s">
        <v>12727</v>
      </c>
    </row>
    <row r="4730" spans="1:2" x14ac:dyDescent="0.25">
      <c r="A4730" s="62">
        <v>31151707</v>
      </c>
      <c r="B4730" s="63" t="s">
        <v>9751</v>
      </c>
    </row>
    <row r="4731" spans="1:2" x14ac:dyDescent="0.25">
      <c r="A4731" s="62">
        <v>31151803</v>
      </c>
      <c r="B4731" s="63" t="s">
        <v>3059</v>
      </c>
    </row>
    <row r="4732" spans="1:2" x14ac:dyDescent="0.25">
      <c r="A4732" s="62">
        <v>31151804</v>
      </c>
      <c r="B4732" s="63" t="s">
        <v>17342</v>
      </c>
    </row>
    <row r="4733" spans="1:2" x14ac:dyDescent="0.25">
      <c r="A4733" s="62">
        <v>31151901</v>
      </c>
      <c r="B4733" s="63" t="s">
        <v>8745</v>
      </c>
    </row>
    <row r="4734" spans="1:2" x14ac:dyDescent="0.25">
      <c r="A4734" s="62">
        <v>31151902</v>
      </c>
      <c r="B4734" s="63" t="s">
        <v>4881</v>
      </c>
    </row>
    <row r="4735" spans="1:2" x14ac:dyDescent="0.25">
      <c r="A4735" s="62">
        <v>31151903</v>
      </c>
      <c r="B4735" s="63" t="s">
        <v>16225</v>
      </c>
    </row>
    <row r="4736" spans="1:2" x14ac:dyDescent="0.25">
      <c r="A4736" s="62">
        <v>31151904</v>
      </c>
      <c r="B4736" s="63" t="s">
        <v>17107</v>
      </c>
    </row>
    <row r="4737" spans="1:2" x14ac:dyDescent="0.25">
      <c r="A4737" s="62">
        <v>31151905</v>
      </c>
      <c r="B4737" s="63" t="s">
        <v>18715</v>
      </c>
    </row>
    <row r="4738" spans="1:2" x14ac:dyDescent="0.25">
      <c r="A4738" s="62">
        <v>31152001</v>
      </c>
      <c r="B4738" s="63" t="s">
        <v>11085</v>
      </c>
    </row>
    <row r="4739" spans="1:2" x14ac:dyDescent="0.25">
      <c r="A4739" s="62">
        <v>31152002</v>
      </c>
      <c r="B4739" s="63" t="s">
        <v>46</v>
      </c>
    </row>
    <row r="4740" spans="1:2" x14ac:dyDescent="0.25">
      <c r="A4740" s="62">
        <v>31161501</v>
      </c>
      <c r="B4740" s="63" t="s">
        <v>2020</v>
      </c>
    </row>
    <row r="4741" spans="1:2" x14ac:dyDescent="0.25">
      <c r="A4741" s="62">
        <v>31161502</v>
      </c>
      <c r="B4741" s="63" t="s">
        <v>6501</v>
      </c>
    </row>
    <row r="4742" spans="1:2" x14ac:dyDescent="0.25">
      <c r="A4742" s="62">
        <v>31161503</v>
      </c>
      <c r="B4742" s="63" t="s">
        <v>1238</v>
      </c>
    </row>
    <row r="4743" spans="1:2" x14ac:dyDescent="0.25">
      <c r="A4743" s="62">
        <v>31161504</v>
      </c>
      <c r="B4743" s="63" t="s">
        <v>3726</v>
      </c>
    </row>
    <row r="4744" spans="1:2" x14ac:dyDescent="0.25">
      <c r="A4744" s="62">
        <v>31161505</v>
      </c>
      <c r="B4744" s="63" t="s">
        <v>331</v>
      </c>
    </row>
    <row r="4745" spans="1:2" x14ac:dyDescent="0.25">
      <c r="A4745" s="62">
        <v>31161506</v>
      </c>
      <c r="B4745" s="63" t="s">
        <v>18314</v>
      </c>
    </row>
    <row r="4746" spans="1:2" x14ac:dyDescent="0.25">
      <c r="A4746" s="62">
        <v>31161507</v>
      </c>
      <c r="B4746" s="63" t="s">
        <v>105</v>
      </c>
    </row>
    <row r="4747" spans="1:2" x14ac:dyDescent="0.25">
      <c r="A4747" s="62">
        <v>31161508</v>
      </c>
      <c r="B4747" s="63" t="s">
        <v>929</v>
      </c>
    </row>
    <row r="4748" spans="1:2" x14ac:dyDescent="0.25">
      <c r="A4748" s="62">
        <v>31161509</v>
      </c>
      <c r="B4748" s="63" t="s">
        <v>16514</v>
      </c>
    </row>
    <row r="4749" spans="1:2" x14ac:dyDescent="0.25">
      <c r="A4749" s="62">
        <v>31161510</v>
      </c>
      <c r="B4749" s="63" t="s">
        <v>18475</v>
      </c>
    </row>
    <row r="4750" spans="1:2" x14ac:dyDescent="0.25">
      <c r="A4750" s="62">
        <v>31161511</v>
      </c>
      <c r="B4750" s="63" t="s">
        <v>11709</v>
      </c>
    </row>
    <row r="4751" spans="1:2" x14ac:dyDescent="0.25">
      <c r="A4751" s="62">
        <v>31161512</v>
      </c>
      <c r="B4751" s="63" t="s">
        <v>12171</v>
      </c>
    </row>
    <row r="4752" spans="1:2" x14ac:dyDescent="0.25">
      <c r="A4752" s="62">
        <v>31161513</v>
      </c>
      <c r="B4752" s="63" t="s">
        <v>3374</v>
      </c>
    </row>
    <row r="4753" spans="1:2" x14ac:dyDescent="0.25">
      <c r="A4753" s="62">
        <v>31161514</v>
      </c>
      <c r="B4753" s="63" t="s">
        <v>13228</v>
      </c>
    </row>
    <row r="4754" spans="1:2" x14ac:dyDescent="0.25">
      <c r="A4754" s="62">
        <v>31161516</v>
      </c>
      <c r="B4754" s="63" t="s">
        <v>7817</v>
      </c>
    </row>
    <row r="4755" spans="1:2" x14ac:dyDescent="0.25">
      <c r="A4755" s="62">
        <v>31161517</v>
      </c>
      <c r="B4755" s="63" t="s">
        <v>14822</v>
      </c>
    </row>
    <row r="4756" spans="1:2" x14ac:dyDescent="0.25">
      <c r="A4756" s="62">
        <v>31161518</v>
      </c>
      <c r="B4756" s="63" t="s">
        <v>17549</v>
      </c>
    </row>
    <row r="4757" spans="1:2" x14ac:dyDescent="0.25">
      <c r="A4757" s="62">
        <v>31161601</v>
      </c>
      <c r="B4757" s="63" t="s">
        <v>17927</v>
      </c>
    </row>
    <row r="4758" spans="1:2" x14ac:dyDescent="0.25">
      <c r="A4758" s="62">
        <v>31161602</v>
      </c>
      <c r="B4758" s="63" t="s">
        <v>297</v>
      </c>
    </row>
    <row r="4759" spans="1:2" x14ac:dyDescent="0.25">
      <c r="A4759" s="62">
        <v>31161603</v>
      </c>
      <c r="B4759" s="63" t="s">
        <v>15649</v>
      </c>
    </row>
    <row r="4760" spans="1:2" x14ac:dyDescent="0.25">
      <c r="A4760" s="62">
        <v>31161604</v>
      </c>
      <c r="B4760" s="63" t="s">
        <v>14445</v>
      </c>
    </row>
    <row r="4761" spans="1:2" x14ac:dyDescent="0.25">
      <c r="A4761" s="62">
        <v>31161605</v>
      </c>
      <c r="B4761" s="63" t="s">
        <v>11156</v>
      </c>
    </row>
    <row r="4762" spans="1:2" x14ac:dyDescent="0.25">
      <c r="A4762" s="62">
        <v>31161606</v>
      </c>
      <c r="B4762" s="63" t="s">
        <v>15148</v>
      </c>
    </row>
    <row r="4763" spans="1:2" x14ac:dyDescent="0.25">
      <c r="A4763" s="62">
        <v>31161607</v>
      </c>
      <c r="B4763" s="63" t="s">
        <v>2430</v>
      </c>
    </row>
    <row r="4764" spans="1:2" x14ac:dyDescent="0.25">
      <c r="A4764" s="62">
        <v>31161608</v>
      </c>
      <c r="B4764" s="63" t="s">
        <v>13853</v>
      </c>
    </row>
    <row r="4765" spans="1:2" x14ac:dyDescent="0.25">
      <c r="A4765" s="62">
        <v>31161609</v>
      </c>
      <c r="B4765" s="63" t="s">
        <v>9976</v>
      </c>
    </row>
    <row r="4766" spans="1:2" x14ac:dyDescent="0.25">
      <c r="A4766" s="62">
        <v>31161610</v>
      </c>
      <c r="B4766" s="63" t="s">
        <v>2674</v>
      </c>
    </row>
    <row r="4767" spans="1:2" x14ac:dyDescent="0.25">
      <c r="A4767" s="62">
        <v>31161611</v>
      </c>
      <c r="B4767" s="63" t="s">
        <v>10835</v>
      </c>
    </row>
    <row r="4768" spans="1:2" x14ac:dyDescent="0.25">
      <c r="A4768" s="62">
        <v>31161612</v>
      </c>
      <c r="B4768" s="63" t="s">
        <v>17090</v>
      </c>
    </row>
    <row r="4769" spans="1:2" x14ac:dyDescent="0.25">
      <c r="A4769" s="62">
        <v>31161613</v>
      </c>
      <c r="B4769" s="63" t="s">
        <v>5046</v>
      </c>
    </row>
    <row r="4770" spans="1:2" x14ac:dyDescent="0.25">
      <c r="A4770" s="62">
        <v>31161614</v>
      </c>
      <c r="B4770" s="63" t="s">
        <v>52</v>
      </c>
    </row>
    <row r="4771" spans="1:2" x14ac:dyDescent="0.25">
      <c r="A4771" s="62">
        <v>31161616</v>
      </c>
      <c r="B4771" s="63" t="s">
        <v>8675</v>
      </c>
    </row>
    <row r="4772" spans="1:2" x14ac:dyDescent="0.25">
      <c r="A4772" s="62">
        <v>31161617</v>
      </c>
      <c r="B4772" s="63" t="s">
        <v>7500</v>
      </c>
    </row>
    <row r="4773" spans="1:2" x14ac:dyDescent="0.25">
      <c r="A4773" s="62">
        <v>31161618</v>
      </c>
      <c r="B4773" s="63" t="s">
        <v>13942</v>
      </c>
    </row>
    <row r="4774" spans="1:2" x14ac:dyDescent="0.25">
      <c r="A4774" s="62">
        <v>31161619</v>
      </c>
      <c r="B4774" s="63" t="s">
        <v>16728</v>
      </c>
    </row>
    <row r="4775" spans="1:2" x14ac:dyDescent="0.25">
      <c r="A4775" s="62">
        <v>31161620</v>
      </c>
      <c r="B4775" s="63" t="s">
        <v>3505</v>
      </c>
    </row>
    <row r="4776" spans="1:2" x14ac:dyDescent="0.25">
      <c r="A4776" s="62">
        <v>31161621</v>
      </c>
      <c r="B4776" s="63" t="s">
        <v>5473</v>
      </c>
    </row>
    <row r="4777" spans="1:2" x14ac:dyDescent="0.25">
      <c r="A4777" s="62">
        <v>31161701</v>
      </c>
      <c r="B4777" s="63" t="s">
        <v>16376</v>
      </c>
    </row>
    <row r="4778" spans="1:2" x14ac:dyDescent="0.25">
      <c r="A4778" s="62">
        <v>31161702</v>
      </c>
      <c r="B4778" s="63" t="s">
        <v>8408</v>
      </c>
    </row>
    <row r="4779" spans="1:2" x14ac:dyDescent="0.25">
      <c r="A4779" s="62">
        <v>31161703</v>
      </c>
      <c r="B4779" s="63" t="s">
        <v>7992</v>
      </c>
    </row>
    <row r="4780" spans="1:2" x14ac:dyDescent="0.25">
      <c r="A4780" s="62">
        <v>31161704</v>
      </c>
      <c r="B4780" s="63" t="s">
        <v>13931</v>
      </c>
    </row>
    <row r="4781" spans="1:2" x14ac:dyDescent="0.25">
      <c r="A4781" s="62">
        <v>31161705</v>
      </c>
      <c r="B4781" s="63" t="s">
        <v>16546</v>
      </c>
    </row>
    <row r="4782" spans="1:2" x14ac:dyDescent="0.25">
      <c r="A4782" s="62">
        <v>31161706</v>
      </c>
      <c r="B4782" s="63" t="s">
        <v>15334</v>
      </c>
    </row>
    <row r="4783" spans="1:2" x14ac:dyDescent="0.25">
      <c r="A4783" s="62">
        <v>31161707</v>
      </c>
      <c r="B4783" s="63" t="s">
        <v>15413</v>
      </c>
    </row>
    <row r="4784" spans="1:2" x14ac:dyDescent="0.25">
      <c r="A4784" s="62">
        <v>31161708</v>
      </c>
      <c r="B4784" s="63" t="s">
        <v>7837</v>
      </c>
    </row>
    <row r="4785" spans="1:2" x14ac:dyDescent="0.25">
      <c r="A4785" s="62">
        <v>31161709</v>
      </c>
      <c r="B4785" s="63" t="s">
        <v>2230</v>
      </c>
    </row>
    <row r="4786" spans="1:2" x14ac:dyDescent="0.25">
      <c r="A4786" s="62">
        <v>31161710</v>
      </c>
      <c r="B4786" s="63" t="s">
        <v>7749</v>
      </c>
    </row>
    <row r="4787" spans="1:2" x14ac:dyDescent="0.25">
      <c r="A4787" s="62">
        <v>31161711</v>
      </c>
      <c r="B4787" s="63" t="s">
        <v>15083</v>
      </c>
    </row>
    <row r="4788" spans="1:2" x14ac:dyDescent="0.25">
      <c r="A4788" s="62">
        <v>31161712</v>
      </c>
      <c r="B4788" s="63" t="s">
        <v>7388</v>
      </c>
    </row>
    <row r="4789" spans="1:2" x14ac:dyDescent="0.25">
      <c r="A4789" s="62">
        <v>31161713</v>
      </c>
      <c r="B4789" s="63" t="s">
        <v>7373</v>
      </c>
    </row>
    <row r="4790" spans="1:2" x14ac:dyDescent="0.25">
      <c r="A4790" s="62">
        <v>31161714</v>
      </c>
      <c r="B4790" s="63" t="s">
        <v>5836</v>
      </c>
    </row>
    <row r="4791" spans="1:2" x14ac:dyDescent="0.25">
      <c r="A4791" s="62">
        <v>31161716</v>
      </c>
      <c r="B4791" s="63" t="s">
        <v>203</v>
      </c>
    </row>
    <row r="4792" spans="1:2" x14ac:dyDescent="0.25">
      <c r="A4792" s="62">
        <v>31161717</v>
      </c>
      <c r="B4792" s="63" t="s">
        <v>11627</v>
      </c>
    </row>
    <row r="4793" spans="1:2" x14ac:dyDescent="0.25">
      <c r="A4793" s="62">
        <v>31161718</v>
      </c>
      <c r="B4793" s="63" t="s">
        <v>5113</v>
      </c>
    </row>
    <row r="4794" spans="1:2" x14ac:dyDescent="0.25">
      <c r="A4794" s="62">
        <v>31161719</v>
      </c>
      <c r="B4794" s="63" t="s">
        <v>15068</v>
      </c>
    </row>
    <row r="4795" spans="1:2" x14ac:dyDescent="0.25">
      <c r="A4795" s="62">
        <v>31161720</v>
      </c>
      <c r="B4795" s="63" t="s">
        <v>7719</v>
      </c>
    </row>
    <row r="4796" spans="1:2" x14ac:dyDescent="0.25">
      <c r="A4796" s="62">
        <v>31161721</v>
      </c>
      <c r="B4796" s="63" t="s">
        <v>5173</v>
      </c>
    </row>
    <row r="4797" spans="1:2" x14ac:dyDescent="0.25">
      <c r="A4797" s="62">
        <v>31161722</v>
      </c>
      <c r="B4797" s="63" t="s">
        <v>9578</v>
      </c>
    </row>
    <row r="4798" spans="1:2" x14ac:dyDescent="0.25">
      <c r="A4798" s="62">
        <v>31161723</v>
      </c>
      <c r="B4798" s="63" t="s">
        <v>17267</v>
      </c>
    </row>
    <row r="4799" spans="1:2" x14ac:dyDescent="0.25">
      <c r="A4799" s="62">
        <v>31161724</v>
      </c>
      <c r="B4799" s="63" t="s">
        <v>14874</v>
      </c>
    </row>
    <row r="4800" spans="1:2" x14ac:dyDescent="0.25">
      <c r="A4800" s="62">
        <v>31161725</v>
      </c>
      <c r="B4800" s="63" t="s">
        <v>17901</v>
      </c>
    </row>
    <row r="4801" spans="1:2" x14ac:dyDescent="0.25">
      <c r="A4801" s="62">
        <v>31161726</v>
      </c>
      <c r="B4801" s="63" t="s">
        <v>10481</v>
      </c>
    </row>
    <row r="4802" spans="1:2" x14ac:dyDescent="0.25">
      <c r="A4802" s="62">
        <v>31161727</v>
      </c>
      <c r="B4802" s="63" t="s">
        <v>3023</v>
      </c>
    </row>
    <row r="4803" spans="1:2" x14ac:dyDescent="0.25">
      <c r="A4803" s="62">
        <v>31161728</v>
      </c>
      <c r="B4803" s="63" t="s">
        <v>9583</v>
      </c>
    </row>
    <row r="4804" spans="1:2" x14ac:dyDescent="0.25">
      <c r="A4804" s="62">
        <v>31161729</v>
      </c>
      <c r="B4804" s="63" t="s">
        <v>5510</v>
      </c>
    </row>
    <row r="4805" spans="1:2" x14ac:dyDescent="0.25">
      <c r="A4805" s="62">
        <v>31161730</v>
      </c>
      <c r="B4805" s="63" t="s">
        <v>18196</v>
      </c>
    </row>
    <row r="4806" spans="1:2" x14ac:dyDescent="0.25">
      <c r="A4806" s="62">
        <v>31161731</v>
      </c>
      <c r="B4806" s="63" t="s">
        <v>14118</v>
      </c>
    </row>
    <row r="4807" spans="1:2" x14ac:dyDescent="0.25">
      <c r="A4807" s="62">
        <v>31161801</v>
      </c>
      <c r="B4807" s="63" t="s">
        <v>9042</v>
      </c>
    </row>
    <row r="4808" spans="1:2" x14ac:dyDescent="0.25">
      <c r="A4808" s="62">
        <v>31161802</v>
      </c>
      <c r="B4808" s="63" t="s">
        <v>17551</v>
      </c>
    </row>
    <row r="4809" spans="1:2" x14ac:dyDescent="0.25">
      <c r="A4809" s="62">
        <v>31161803</v>
      </c>
      <c r="B4809" s="63" t="s">
        <v>316</v>
      </c>
    </row>
    <row r="4810" spans="1:2" x14ac:dyDescent="0.25">
      <c r="A4810" s="62">
        <v>31161804</v>
      </c>
      <c r="B4810" s="63" t="s">
        <v>7951</v>
      </c>
    </row>
    <row r="4811" spans="1:2" x14ac:dyDescent="0.25">
      <c r="A4811" s="62">
        <v>31161805</v>
      </c>
      <c r="B4811" s="63" t="s">
        <v>363</v>
      </c>
    </row>
    <row r="4812" spans="1:2" x14ac:dyDescent="0.25">
      <c r="A4812" s="62">
        <v>31161806</v>
      </c>
      <c r="B4812" s="63" t="s">
        <v>11987</v>
      </c>
    </row>
    <row r="4813" spans="1:2" x14ac:dyDescent="0.25">
      <c r="A4813" s="62">
        <v>31161807</v>
      </c>
      <c r="B4813" s="63" t="s">
        <v>4326</v>
      </c>
    </row>
    <row r="4814" spans="1:2" x14ac:dyDescent="0.25">
      <c r="A4814" s="62">
        <v>31161808</v>
      </c>
      <c r="B4814" s="63" t="s">
        <v>6599</v>
      </c>
    </row>
    <row r="4815" spans="1:2" x14ac:dyDescent="0.25">
      <c r="A4815" s="62">
        <v>31161809</v>
      </c>
      <c r="B4815" s="63" t="s">
        <v>7714</v>
      </c>
    </row>
    <row r="4816" spans="1:2" x14ac:dyDescent="0.25">
      <c r="A4816" s="62">
        <v>31161810</v>
      </c>
      <c r="B4816" s="63" t="s">
        <v>8309</v>
      </c>
    </row>
    <row r="4817" spans="1:2" x14ac:dyDescent="0.25">
      <c r="A4817" s="62">
        <v>31161811</v>
      </c>
      <c r="B4817" s="63" t="s">
        <v>18944</v>
      </c>
    </row>
    <row r="4818" spans="1:2" x14ac:dyDescent="0.25">
      <c r="A4818" s="62">
        <v>31161812</v>
      </c>
      <c r="B4818" s="63" t="s">
        <v>4279</v>
      </c>
    </row>
    <row r="4819" spans="1:2" x14ac:dyDescent="0.25">
      <c r="A4819" s="62">
        <v>31161813</v>
      </c>
      <c r="B4819" s="63" t="s">
        <v>18826</v>
      </c>
    </row>
    <row r="4820" spans="1:2" x14ac:dyDescent="0.25">
      <c r="A4820" s="62">
        <v>31161814</v>
      </c>
      <c r="B4820" s="63" t="s">
        <v>3992</v>
      </c>
    </row>
    <row r="4821" spans="1:2" x14ac:dyDescent="0.25">
      <c r="A4821" s="62">
        <v>31161815</v>
      </c>
      <c r="B4821" s="63" t="s">
        <v>14841</v>
      </c>
    </row>
    <row r="4822" spans="1:2" x14ac:dyDescent="0.25">
      <c r="A4822" s="62">
        <v>31161816</v>
      </c>
      <c r="B4822" s="63" t="s">
        <v>8426</v>
      </c>
    </row>
    <row r="4823" spans="1:2" x14ac:dyDescent="0.25">
      <c r="A4823" s="62">
        <v>31161817</v>
      </c>
      <c r="B4823" s="63" t="s">
        <v>9462</v>
      </c>
    </row>
    <row r="4824" spans="1:2" x14ac:dyDescent="0.25">
      <c r="A4824" s="62">
        <v>31161818</v>
      </c>
      <c r="B4824" s="63" t="s">
        <v>19063</v>
      </c>
    </row>
    <row r="4825" spans="1:2" x14ac:dyDescent="0.25">
      <c r="A4825" s="62">
        <v>31161819</v>
      </c>
      <c r="B4825" s="63" t="s">
        <v>10913</v>
      </c>
    </row>
    <row r="4826" spans="1:2" x14ac:dyDescent="0.25">
      <c r="A4826" s="62">
        <v>31161820</v>
      </c>
      <c r="B4826" s="63" t="s">
        <v>4281</v>
      </c>
    </row>
    <row r="4827" spans="1:2" x14ac:dyDescent="0.25">
      <c r="A4827" s="62">
        <v>31161901</v>
      </c>
      <c r="B4827" s="63" t="s">
        <v>2958</v>
      </c>
    </row>
    <row r="4828" spans="1:2" x14ac:dyDescent="0.25">
      <c r="A4828" s="62">
        <v>31161902</v>
      </c>
      <c r="B4828" s="63" t="s">
        <v>12558</v>
      </c>
    </row>
    <row r="4829" spans="1:2" x14ac:dyDescent="0.25">
      <c r="A4829" s="62">
        <v>31161903</v>
      </c>
      <c r="B4829" s="63" t="s">
        <v>8696</v>
      </c>
    </row>
    <row r="4830" spans="1:2" x14ac:dyDescent="0.25">
      <c r="A4830" s="62">
        <v>31161904</v>
      </c>
      <c r="B4830" s="63" t="s">
        <v>9111</v>
      </c>
    </row>
    <row r="4831" spans="1:2" x14ac:dyDescent="0.25">
      <c r="A4831" s="62">
        <v>31161905</v>
      </c>
      <c r="B4831" s="63" t="s">
        <v>18849</v>
      </c>
    </row>
    <row r="4832" spans="1:2" x14ac:dyDescent="0.25">
      <c r="A4832" s="62">
        <v>31161906</v>
      </c>
      <c r="B4832" s="63" t="s">
        <v>2286</v>
      </c>
    </row>
    <row r="4833" spans="1:2" x14ac:dyDescent="0.25">
      <c r="A4833" s="62">
        <v>31161907</v>
      </c>
      <c r="B4833" s="63" t="s">
        <v>3277</v>
      </c>
    </row>
    <row r="4834" spans="1:2" x14ac:dyDescent="0.25">
      <c r="A4834" s="62">
        <v>31161908</v>
      </c>
      <c r="B4834" s="63" t="s">
        <v>13959</v>
      </c>
    </row>
    <row r="4835" spans="1:2" x14ac:dyDescent="0.25">
      <c r="A4835" s="62">
        <v>31162001</v>
      </c>
      <c r="B4835" s="63" t="s">
        <v>17203</v>
      </c>
    </row>
    <row r="4836" spans="1:2" x14ac:dyDescent="0.25">
      <c r="A4836" s="62">
        <v>31162002</v>
      </c>
      <c r="B4836" s="63" t="s">
        <v>2072</v>
      </c>
    </row>
    <row r="4837" spans="1:2" x14ac:dyDescent="0.25">
      <c r="A4837" s="62">
        <v>31162003</v>
      </c>
      <c r="B4837" s="63" t="s">
        <v>14032</v>
      </c>
    </row>
    <row r="4838" spans="1:2" x14ac:dyDescent="0.25">
      <c r="A4838" s="62">
        <v>31162004</v>
      </c>
      <c r="B4838" s="63" t="s">
        <v>6233</v>
      </c>
    </row>
    <row r="4839" spans="1:2" x14ac:dyDescent="0.25">
      <c r="A4839" s="62">
        <v>31162005</v>
      </c>
      <c r="B4839" s="63" t="s">
        <v>13279</v>
      </c>
    </row>
    <row r="4840" spans="1:2" x14ac:dyDescent="0.25">
      <c r="A4840" s="62">
        <v>31162006</v>
      </c>
      <c r="B4840" s="63" t="s">
        <v>17136</v>
      </c>
    </row>
    <row r="4841" spans="1:2" x14ac:dyDescent="0.25">
      <c r="A4841" s="62">
        <v>31162007</v>
      </c>
      <c r="B4841" s="63" t="s">
        <v>11939</v>
      </c>
    </row>
    <row r="4842" spans="1:2" x14ac:dyDescent="0.25">
      <c r="A4842" s="62">
        <v>31162008</v>
      </c>
      <c r="B4842" s="63" t="s">
        <v>10167</v>
      </c>
    </row>
    <row r="4843" spans="1:2" x14ac:dyDescent="0.25">
      <c r="A4843" s="62">
        <v>31162101</v>
      </c>
      <c r="B4843" s="63" t="s">
        <v>2786</v>
      </c>
    </row>
    <row r="4844" spans="1:2" x14ac:dyDescent="0.25">
      <c r="A4844" s="62">
        <v>31162102</v>
      </c>
      <c r="B4844" s="63" t="s">
        <v>6717</v>
      </c>
    </row>
    <row r="4845" spans="1:2" x14ac:dyDescent="0.25">
      <c r="A4845" s="62">
        <v>31162103</v>
      </c>
      <c r="B4845" s="63" t="s">
        <v>6163</v>
      </c>
    </row>
    <row r="4846" spans="1:2" x14ac:dyDescent="0.25">
      <c r="A4846" s="62">
        <v>31162104</v>
      </c>
      <c r="B4846" s="63" t="s">
        <v>15696</v>
      </c>
    </row>
    <row r="4847" spans="1:2" x14ac:dyDescent="0.25">
      <c r="A4847" s="62">
        <v>31162105</v>
      </c>
      <c r="B4847" s="63" t="s">
        <v>5911</v>
      </c>
    </row>
    <row r="4848" spans="1:2" x14ac:dyDescent="0.25">
      <c r="A4848" s="62">
        <v>31162106</v>
      </c>
      <c r="B4848" s="63" t="s">
        <v>1474</v>
      </c>
    </row>
    <row r="4849" spans="1:2" x14ac:dyDescent="0.25">
      <c r="A4849" s="62">
        <v>31162107</v>
      </c>
      <c r="B4849" s="63" t="s">
        <v>18212</v>
      </c>
    </row>
    <row r="4850" spans="1:2" x14ac:dyDescent="0.25">
      <c r="A4850" s="62">
        <v>31162108</v>
      </c>
      <c r="B4850" s="63" t="s">
        <v>8100</v>
      </c>
    </row>
    <row r="4851" spans="1:2" x14ac:dyDescent="0.25">
      <c r="A4851" s="62">
        <v>31162201</v>
      </c>
      <c r="B4851" s="63" t="s">
        <v>18051</v>
      </c>
    </row>
    <row r="4852" spans="1:2" x14ac:dyDescent="0.25">
      <c r="A4852" s="62">
        <v>31162202</v>
      </c>
      <c r="B4852" s="63" t="s">
        <v>10340</v>
      </c>
    </row>
    <row r="4853" spans="1:2" x14ac:dyDescent="0.25">
      <c r="A4853" s="62">
        <v>31162203</v>
      </c>
      <c r="B4853" s="63" t="s">
        <v>13667</v>
      </c>
    </row>
    <row r="4854" spans="1:2" x14ac:dyDescent="0.25">
      <c r="A4854" s="62">
        <v>31162204</v>
      </c>
      <c r="B4854" s="63" t="s">
        <v>14299</v>
      </c>
    </row>
    <row r="4855" spans="1:2" x14ac:dyDescent="0.25">
      <c r="A4855" s="62">
        <v>31162205</v>
      </c>
      <c r="B4855" s="63" t="s">
        <v>7312</v>
      </c>
    </row>
    <row r="4856" spans="1:2" x14ac:dyDescent="0.25">
      <c r="A4856" s="62">
        <v>31162206</v>
      </c>
      <c r="B4856" s="63" t="s">
        <v>16387</v>
      </c>
    </row>
    <row r="4857" spans="1:2" x14ac:dyDescent="0.25">
      <c r="A4857" s="62">
        <v>31162207</v>
      </c>
      <c r="B4857" s="63" t="s">
        <v>1603</v>
      </c>
    </row>
    <row r="4858" spans="1:2" x14ac:dyDescent="0.25">
      <c r="A4858" s="62">
        <v>31162208</v>
      </c>
      <c r="B4858" s="63" t="s">
        <v>18355</v>
      </c>
    </row>
    <row r="4859" spans="1:2" x14ac:dyDescent="0.25">
      <c r="A4859" s="62">
        <v>31162209</v>
      </c>
      <c r="B4859" s="63" t="s">
        <v>2913</v>
      </c>
    </row>
    <row r="4860" spans="1:2" x14ac:dyDescent="0.25">
      <c r="A4860" s="62">
        <v>31162210</v>
      </c>
      <c r="B4860" s="63" t="s">
        <v>19003</v>
      </c>
    </row>
    <row r="4861" spans="1:2" x14ac:dyDescent="0.25">
      <c r="A4861" s="62">
        <v>31162301</v>
      </c>
      <c r="B4861" s="63" t="s">
        <v>1184</v>
      </c>
    </row>
    <row r="4862" spans="1:2" x14ac:dyDescent="0.25">
      <c r="A4862" s="62">
        <v>31162303</v>
      </c>
      <c r="B4862" s="63" t="s">
        <v>1521</v>
      </c>
    </row>
    <row r="4863" spans="1:2" x14ac:dyDescent="0.25">
      <c r="A4863" s="62">
        <v>31162304</v>
      </c>
      <c r="B4863" s="63" t="s">
        <v>8092</v>
      </c>
    </row>
    <row r="4864" spans="1:2" x14ac:dyDescent="0.25">
      <c r="A4864" s="62">
        <v>31162305</v>
      </c>
      <c r="B4864" s="63" t="s">
        <v>8641</v>
      </c>
    </row>
    <row r="4865" spans="1:2" x14ac:dyDescent="0.25">
      <c r="A4865" s="62">
        <v>31162306</v>
      </c>
      <c r="B4865" s="63" t="s">
        <v>10649</v>
      </c>
    </row>
    <row r="4866" spans="1:2" x14ac:dyDescent="0.25">
      <c r="A4866" s="62">
        <v>31162307</v>
      </c>
      <c r="B4866" s="63" t="s">
        <v>10390</v>
      </c>
    </row>
    <row r="4867" spans="1:2" x14ac:dyDescent="0.25">
      <c r="A4867" s="62">
        <v>31162308</v>
      </c>
      <c r="B4867" s="63" t="s">
        <v>4134</v>
      </c>
    </row>
    <row r="4868" spans="1:2" x14ac:dyDescent="0.25">
      <c r="A4868" s="62">
        <v>31162309</v>
      </c>
      <c r="B4868" s="63" t="s">
        <v>8072</v>
      </c>
    </row>
    <row r="4869" spans="1:2" x14ac:dyDescent="0.25">
      <c r="A4869" s="62">
        <v>31162310</v>
      </c>
      <c r="B4869" s="63" t="s">
        <v>18281</v>
      </c>
    </row>
    <row r="4870" spans="1:2" x14ac:dyDescent="0.25">
      <c r="A4870" s="62">
        <v>31162311</v>
      </c>
      <c r="B4870" s="63" t="s">
        <v>13155</v>
      </c>
    </row>
    <row r="4871" spans="1:2" x14ac:dyDescent="0.25">
      <c r="A4871" s="62">
        <v>31162312</v>
      </c>
      <c r="B4871" s="63" t="s">
        <v>18007</v>
      </c>
    </row>
    <row r="4872" spans="1:2" x14ac:dyDescent="0.25">
      <c r="A4872" s="62">
        <v>31162313</v>
      </c>
      <c r="B4872" s="63" t="s">
        <v>15564</v>
      </c>
    </row>
    <row r="4873" spans="1:2" x14ac:dyDescent="0.25">
      <c r="A4873" s="62">
        <v>31162401</v>
      </c>
      <c r="B4873" s="63" t="s">
        <v>16497</v>
      </c>
    </row>
    <row r="4874" spans="1:2" x14ac:dyDescent="0.25">
      <c r="A4874" s="62">
        <v>31162402</v>
      </c>
      <c r="B4874" s="63" t="s">
        <v>11073</v>
      </c>
    </row>
    <row r="4875" spans="1:2" x14ac:dyDescent="0.25">
      <c r="A4875" s="62">
        <v>31162403</v>
      </c>
      <c r="B4875" s="63" t="s">
        <v>517</v>
      </c>
    </row>
    <row r="4876" spans="1:2" x14ac:dyDescent="0.25">
      <c r="A4876" s="62">
        <v>31162404</v>
      </c>
      <c r="B4876" s="63" t="s">
        <v>10233</v>
      </c>
    </row>
    <row r="4877" spans="1:2" x14ac:dyDescent="0.25">
      <c r="A4877" s="62">
        <v>31162405</v>
      </c>
      <c r="B4877" s="63" t="s">
        <v>14067</v>
      </c>
    </row>
    <row r="4878" spans="1:2" x14ac:dyDescent="0.25">
      <c r="A4878" s="62">
        <v>31162406</v>
      </c>
      <c r="B4878" s="63" t="s">
        <v>12704</v>
      </c>
    </row>
    <row r="4879" spans="1:2" x14ac:dyDescent="0.25">
      <c r="A4879" s="62">
        <v>31162407</v>
      </c>
      <c r="B4879" s="63" t="s">
        <v>15062</v>
      </c>
    </row>
    <row r="4880" spans="1:2" x14ac:dyDescent="0.25">
      <c r="A4880" s="62">
        <v>31162409</v>
      </c>
      <c r="B4880" s="63" t="s">
        <v>10017</v>
      </c>
    </row>
    <row r="4881" spans="1:2" x14ac:dyDescent="0.25">
      <c r="A4881" s="62">
        <v>31162410</v>
      </c>
      <c r="B4881" s="63" t="s">
        <v>5105</v>
      </c>
    </row>
    <row r="4882" spans="1:2" x14ac:dyDescent="0.25">
      <c r="A4882" s="62">
        <v>31162411</v>
      </c>
      <c r="B4882" s="63" t="s">
        <v>5518</v>
      </c>
    </row>
    <row r="4883" spans="1:2" x14ac:dyDescent="0.25">
      <c r="A4883" s="62">
        <v>31162412</v>
      </c>
      <c r="B4883" s="63" t="s">
        <v>792</v>
      </c>
    </row>
    <row r="4884" spans="1:2" x14ac:dyDescent="0.25">
      <c r="A4884" s="62">
        <v>31162413</v>
      </c>
      <c r="B4884" s="63" t="s">
        <v>3818</v>
      </c>
    </row>
    <row r="4885" spans="1:2" x14ac:dyDescent="0.25">
      <c r="A4885" s="62">
        <v>31162414</v>
      </c>
      <c r="B4885" s="63" t="s">
        <v>4315</v>
      </c>
    </row>
    <row r="4886" spans="1:2" x14ac:dyDescent="0.25">
      <c r="A4886" s="62">
        <v>31162415</v>
      </c>
      <c r="B4886" s="63" t="s">
        <v>370</v>
      </c>
    </row>
    <row r="4887" spans="1:2" x14ac:dyDescent="0.25">
      <c r="A4887" s="62">
        <v>31162416</v>
      </c>
      <c r="B4887" s="63" t="s">
        <v>4360</v>
      </c>
    </row>
    <row r="4888" spans="1:2" x14ac:dyDescent="0.25">
      <c r="A4888" s="62">
        <v>31162417</v>
      </c>
      <c r="B4888" s="63" t="s">
        <v>11776</v>
      </c>
    </row>
    <row r="4889" spans="1:2" x14ac:dyDescent="0.25">
      <c r="A4889" s="62">
        <v>31162418</v>
      </c>
      <c r="B4889" s="63" t="s">
        <v>14900</v>
      </c>
    </row>
    <row r="4890" spans="1:2" x14ac:dyDescent="0.25">
      <c r="A4890" s="62">
        <v>31162501</v>
      </c>
      <c r="B4890" s="63" t="s">
        <v>4776</v>
      </c>
    </row>
    <row r="4891" spans="1:2" x14ac:dyDescent="0.25">
      <c r="A4891" s="62">
        <v>31162502</v>
      </c>
      <c r="B4891" s="63" t="s">
        <v>5339</v>
      </c>
    </row>
    <row r="4892" spans="1:2" x14ac:dyDescent="0.25">
      <c r="A4892" s="62">
        <v>31162503</v>
      </c>
      <c r="B4892" s="63" t="s">
        <v>11291</v>
      </c>
    </row>
    <row r="4893" spans="1:2" x14ac:dyDescent="0.25">
      <c r="A4893" s="62">
        <v>31162504</v>
      </c>
      <c r="B4893" s="63" t="s">
        <v>15700</v>
      </c>
    </row>
    <row r="4894" spans="1:2" x14ac:dyDescent="0.25">
      <c r="A4894" s="62">
        <v>31162505</v>
      </c>
      <c r="B4894" s="63" t="s">
        <v>12742</v>
      </c>
    </row>
    <row r="4895" spans="1:2" x14ac:dyDescent="0.25">
      <c r="A4895" s="62">
        <v>31162506</v>
      </c>
      <c r="B4895" s="63" t="s">
        <v>8877</v>
      </c>
    </row>
    <row r="4896" spans="1:2" x14ac:dyDescent="0.25">
      <c r="A4896" s="62">
        <v>31162507</v>
      </c>
      <c r="B4896" s="63" t="s">
        <v>3917</v>
      </c>
    </row>
    <row r="4897" spans="1:2" x14ac:dyDescent="0.25">
      <c r="A4897" s="62">
        <v>31162601</v>
      </c>
      <c r="B4897" s="63" t="s">
        <v>6145</v>
      </c>
    </row>
    <row r="4898" spans="1:2" x14ac:dyDescent="0.25">
      <c r="A4898" s="62">
        <v>31162602</v>
      </c>
      <c r="B4898" s="63" t="s">
        <v>371</v>
      </c>
    </row>
    <row r="4899" spans="1:2" x14ac:dyDescent="0.25">
      <c r="A4899" s="62">
        <v>31162603</v>
      </c>
      <c r="B4899" s="63" t="s">
        <v>13394</v>
      </c>
    </row>
    <row r="4900" spans="1:2" x14ac:dyDescent="0.25">
      <c r="A4900" s="62">
        <v>31162604</v>
      </c>
      <c r="B4900" s="63" t="s">
        <v>2495</v>
      </c>
    </row>
    <row r="4901" spans="1:2" x14ac:dyDescent="0.25">
      <c r="A4901" s="62">
        <v>31162605</v>
      </c>
      <c r="B4901" s="63" t="s">
        <v>13065</v>
      </c>
    </row>
    <row r="4902" spans="1:2" x14ac:dyDescent="0.25">
      <c r="A4902" s="62">
        <v>31162606</v>
      </c>
      <c r="B4902" s="63" t="s">
        <v>18888</v>
      </c>
    </row>
    <row r="4903" spans="1:2" x14ac:dyDescent="0.25">
      <c r="A4903" s="62">
        <v>31162607</v>
      </c>
      <c r="B4903" s="63" t="s">
        <v>9971</v>
      </c>
    </row>
    <row r="4904" spans="1:2" x14ac:dyDescent="0.25">
      <c r="A4904" s="62">
        <v>31162608</v>
      </c>
      <c r="B4904" s="63" t="s">
        <v>10710</v>
      </c>
    </row>
    <row r="4905" spans="1:2" x14ac:dyDescent="0.25">
      <c r="A4905" s="62">
        <v>31162609</v>
      </c>
      <c r="B4905" s="63" t="s">
        <v>13592</v>
      </c>
    </row>
    <row r="4906" spans="1:2" x14ac:dyDescent="0.25">
      <c r="A4906" s="62">
        <v>31162610</v>
      </c>
      <c r="B4906" s="63" t="s">
        <v>13395</v>
      </c>
    </row>
    <row r="4907" spans="1:2" x14ac:dyDescent="0.25">
      <c r="A4907" s="62">
        <v>31162611</v>
      </c>
      <c r="B4907" s="63" t="s">
        <v>17949</v>
      </c>
    </row>
    <row r="4908" spans="1:2" x14ac:dyDescent="0.25">
      <c r="A4908" s="62">
        <v>31162701</v>
      </c>
      <c r="B4908" s="63" t="s">
        <v>8826</v>
      </c>
    </row>
    <row r="4909" spans="1:2" x14ac:dyDescent="0.25">
      <c r="A4909" s="62">
        <v>31162702</v>
      </c>
      <c r="B4909" s="63" t="s">
        <v>7157</v>
      </c>
    </row>
    <row r="4910" spans="1:2" x14ac:dyDescent="0.25">
      <c r="A4910" s="62">
        <v>31162703</v>
      </c>
      <c r="B4910" s="63" t="s">
        <v>11830</v>
      </c>
    </row>
    <row r="4911" spans="1:2" x14ac:dyDescent="0.25">
      <c r="A4911" s="62">
        <v>31162704</v>
      </c>
      <c r="B4911" s="63" t="s">
        <v>15519</v>
      </c>
    </row>
    <row r="4912" spans="1:2" x14ac:dyDescent="0.25">
      <c r="A4912" s="62">
        <v>31162801</v>
      </c>
      <c r="B4912" s="63" t="s">
        <v>18964</v>
      </c>
    </row>
    <row r="4913" spans="1:2" x14ac:dyDescent="0.25">
      <c r="A4913" s="62">
        <v>31162802</v>
      </c>
      <c r="B4913" s="63" t="s">
        <v>17480</v>
      </c>
    </row>
    <row r="4914" spans="1:2" x14ac:dyDescent="0.25">
      <c r="A4914" s="62">
        <v>31162803</v>
      </c>
      <c r="B4914" s="63" t="s">
        <v>13539</v>
      </c>
    </row>
    <row r="4915" spans="1:2" x14ac:dyDescent="0.25">
      <c r="A4915" s="62">
        <v>31162804</v>
      </c>
      <c r="B4915" s="63" t="s">
        <v>343</v>
      </c>
    </row>
    <row r="4916" spans="1:2" x14ac:dyDescent="0.25">
      <c r="A4916" s="62">
        <v>31162805</v>
      </c>
      <c r="B4916" s="63" t="s">
        <v>13845</v>
      </c>
    </row>
    <row r="4917" spans="1:2" x14ac:dyDescent="0.25">
      <c r="A4917" s="62">
        <v>31162806</v>
      </c>
      <c r="B4917" s="63" t="s">
        <v>3588</v>
      </c>
    </row>
    <row r="4918" spans="1:2" x14ac:dyDescent="0.25">
      <c r="A4918" s="62">
        <v>31162807</v>
      </c>
      <c r="B4918" s="63" t="s">
        <v>4458</v>
      </c>
    </row>
    <row r="4919" spans="1:2" x14ac:dyDescent="0.25">
      <c r="A4919" s="62">
        <v>31162808</v>
      </c>
      <c r="B4919" s="63" t="s">
        <v>7681</v>
      </c>
    </row>
    <row r="4920" spans="1:2" x14ac:dyDescent="0.25">
      <c r="A4920" s="62">
        <v>31162809</v>
      </c>
      <c r="B4920" s="63" t="s">
        <v>2044</v>
      </c>
    </row>
    <row r="4921" spans="1:2" x14ac:dyDescent="0.25">
      <c r="A4921" s="62">
        <v>31162810</v>
      </c>
      <c r="B4921" s="63" t="s">
        <v>1049</v>
      </c>
    </row>
    <row r="4922" spans="1:2" x14ac:dyDescent="0.25">
      <c r="A4922" s="62">
        <v>31162811</v>
      </c>
      <c r="B4922" s="63" t="s">
        <v>3924</v>
      </c>
    </row>
    <row r="4923" spans="1:2" x14ac:dyDescent="0.25">
      <c r="A4923" s="62">
        <v>31162901</v>
      </c>
      <c r="B4923" s="63" t="s">
        <v>8394</v>
      </c>
    </row>
    <row r="4924" spans="1:2" x14ac:dyDescent="0.25">
      <c r="A4924" s="62">
        <v>31162902</v>
      </c>
      <c r="B4924" s="63" t="s">
        <v>10070</v>
      </c>
    </row>
    <row r="4925" spans="1:2" x14ac:dyDescent="0.25">
      <c r="A4925" s="62">
        <v>31162903</v>
      </c>
      <c r="B4925" s="63" t="s">
        <v>15208</v>
      </c>
    </row>
    <row r="4926" spans="1:2" x14ac:dyDescent="0.25">
      <c r="A4926" s="62">
        <v>31162904</v>
      </c>
      <c r="B4926" s="63" t="s">
        <v>4666</v>
      </c>
    </row>
    <row r="4927" spans="1:2" x14ac:dyDescent="0.25">
      <c r="A4927" s="62">
        <v>31162905</v>
      </c>
      <c r="B4927" s="63" t="s">
        <v>18145</v>
      </c>
    </row>
    <row r="4928" spans="1:2" x14ac:dyDescent="0.25">
      <c r="A4928" s="62">
        <v>31162906</v>
      </c>
      <c r="B4928" s="63" t="s">
        <v>15892</v>
      </c>
    </row>
    <row r="4929" spans="1:2" x14ac:dyDescent="0.25">
      <c r="A4929" s="62">
        <v>31163001</v>
      </c>
      <c r="B4929" s="63" t="s">
        <v>12070</v>
      </c>
    </row>
    <row r="4930" spans="1:2" x14ac:dyDescent="0.25">
      <c r="A4930" s="62">
        <v>31163002</v>
      </c>
      <c r="B4930" s="63" t="s">
        <v>10183</v>
      </c>
    </row>
    <row r="4931" spans="1:2" x14ac:dyDescent="0.25">
      <c r="A4931" s="62">
        <v>31163003</v>
      </c>
      <c r="B4931" s="63" t="s">
        <v>713</v>
      </c>
    </row>
    <row r="4932" spans="1:2" x14ac:dyDescent="0.25">
      <c r="A4932" s="62">
        <v>31163004</v>
      </c>
      <c r="B4932" s="63" t="s">
        <v>8895</v>
      </c>
    </row>
    <row r="4933" spans="1:2" x14ac:dyDescent="0.25">
      <c r="A4933" s="62">
        <v>31163005</v>
      </c>
      <c r="B4933" s="63" t="s">
        <v>1298</v>
      </c>
    </row>
    <row r="4934" spans="1:2" x14ac:dyDescent="0.25">
      <c r="A4934" s="62">
        <v>31163101</v>
      </c>
      <c r="B4934" s="63" t="s">
        <v>3864</v>
      </c>
    </row>
    <row r="4935" spans="1:2" x14ac:dyDescent="0.25">
      <c r="A4935" s="62">
        <v>31163102</v>
      </c>
      <c r="B4935" s="63" t="s">
        <v>5405</v>
      </c>
    </row>
    <row r="4936" spans="1:2" x14ac:dyDescent="0.25">
      <c r="A4936" s="62">
        <v>31163103</v>
      </c>
      <c r="B4936" s="63" t="s">
        <v>6698</v>
      </c>
    </row>
    <row r="4937" spans="1:2" x14ac:dyDescent="0.25">
      <c r="A4937" s="62">
        <v>31163201</v>
      </c>
      <c r="B4937" s="63" t="s">
        <v>16429</v>
      </c>
    </row>
    <row r="4938" spans="1:2" x14ac:dyDescent="0.25">
      <c r="A4938" s="62">
        <v>31163202</v>
      </c>
      <c r="B4938" s="63" t="s">
        <v>16269</v>
      </c>
    </row>
    <row r="4939" spans="1:2" x14ac:dyDescent="0.25">
      <c r="A4939" s="62">
        <v>31163203</v>
      </c>
      <c r="B4939" s="63" t="s">
        <v>2873</v>
      </c>
    </row>
    <row r="4940" spans="1:2" x14ac:dyDescent="0.25">
      <c r="A4940" s="62">
        <v>31163204</v>
      </c>
      <c r="B4940" s="63" t="s">
        <v>10017</v>
      </c>
    </row>
    <row r="4941" spans="1:2" x14ac:dyDescent="0.25">
      <c r="A4941" s="62">
        <v>31163205</v>
      </c>
      <c r="B4941" s="63" t="s">
        <v>1152</v>
      </c>
    </row>
    <row r="4942" spans="1:2" x14ac:dyDescent="0.25">
      <c r="A4942" s="62">
        <v>31163207</v>
      </c>
      <c r="B4942" s="63" t="s">
        <v>6056</v>
      </c>
    </row>
    <row r="4943" spans="1:2" x14ac:dyDescent="0.25">
      <c r="A4943" s="62">
        <v>31163208</v>
      </c>
      <c r="B4943" s="63" t="s">
        <v>7975</v>
      </c>
    </row>
    <row r="4944" spans="1:2" x14ac:dyDescent="0.25">
      <c r="A4944" s="62">
        <v>31163209</v>
      </c>
      <c r="B4944" s="63" t="s">
        <v>13027</v>
      </c>
    </row>
    <row r="4945" spans="1:2" x14ac:dyDescent="0.25">
      <c r="A4945" s="62">
        <v>31163210</v>
      </c>
      <c r="B4945" s="63" t="s">
        <v>8944</v>
      </c>
    </row>
    <row r="4946" spans="1:2" x14ac:dyDescent="0.25">
      <c r="A4946" s="62">
        <v>31163211</v>
      </c>
      <c r="B4946" s="63" t="s">
        <v>6064</v>
      </c>
    </row>
    <row r="4947" spans="1:2" x14ac:dyDescent="0.25">
      <c r="A4947" s="62">
        <v>31163212</v>
      </c>
      <c r="B4947" s="63" t="s">
        <v>16602</v>
      </c>
    </row>
    <row r="4948" spans="1:2" x14ac:dyDescent="0.25">
      <c r="A4948" s="62">
        <v>31163213</v>
      </c>
      <c r="B4948" s="63" t="s">
        <v>12074</v>
      </c>
    </row>
    <row r="4949" spans="1:2" x14ac:dyDescent="0.25">
      <c r="A4949" s="62">
        <v>31163214</v>
      </c>
      <c r="B4949" s="63" t="s">
        <v>13369</v>
      </c>
    </row>
    <row r="4950" spans="1:2" x14ac:dyDescent="0.25">
      <c r="A4950" s="62">
        <v>31163215</v>
      </c>
      <c r="B4950" s="63" t="s">
        <v>5105</v>
      </c>
    </row>
    <row r="4951" spans="1:2" x14ac:dyDescent="0.25">
      <c r="A4951" s="62">
        <v>31163301</v>
      </c>
      <c r="B4951" s="63" t="s">
        <v>4459</v>
      </c>
    </row>
    <row r="4952" spans="1:2" x14ac:dyDescent="0.25">
      <c r="A4952" s="62">
        <v>31171501</v>
      </c>
      <c r="B4952" s="63" t="s">
        <v>17784</v>
      </c>
    </row>
    <row r="4953" spans="1:2" x14ac:dyDescent="0.25">
      <c r="A4953" s="62">
        <v>31171502</v>
      </c>
      <c r="B4953" s="63" t="s">
        <v>1632</v>
      </c>
    </row>
    <row r="4954" spans="1:2" x14ac:dyDescent="0.25">
      <c r="A4954" s="62">
        <v>31171503</v>
      </c>
      <c r="B4954" s="63" t="s">
        <v>7729</v>
      </c>
    </row>
    <row r="4955" spans="1:2" x14ac:dyDescent="0.25">
      <c r="A4955" s="62">
        <v>31171504</v>
      </c>
      <c r="B4955" s="63" t="s">
        <v>10940</v>
      </c>
    </row>
    <row r="4956" spans="1:2" x14ac:dyDescent="0.25">
      <c r="A4956" s="62">
        <v>31171505</v>
      </c>
      <c r="B4956" s="63" t="s">
        <v>6642</v>
      </c>
    </row>
    <row r="4957" spans="1:2" x14ac:dyDescent="0.25">
      <c r="A4957" s="62">
        <v>31171506</v>
      </c>
      <c r="B4957" s="63" t="s">
        <v>2808</v>
      </c>
    </row>
    <row r="4958" spans="1:2" x14ac:dyDescent="0.25">
      <c r="A4958" s="62">
        <v>31171507</v>
      </c>
      <c r="B4958" s="63" t="s">
        <v>6883</v>
      </c>
    </row>
    <row r="4959" spans="1:2" x14ac:dyDescent="0.25">
      <c r="A4959" s="62">
        <v>31171508</v>
      </c>
      <c r="B4959" s="63" t="s">
        <v>2086</v>
      </c>
    </row>
    <row r="4960" spans="1:2" x14ac:dyDescent="0.25">
      <c r="A4960" s="62">
        <v>31171509</v>
      </c>
      <c r="B4960" s="63" t="s">
        <v>10706</v>
      </c>
    </row>
    <row r="4961" spans="1:2" x14ac:dyDescent="0.25">
      <c r="A4961" s="62">
        <v>31171510</v>
      </c>
      <c r="B4961" s="63" t="s">
        <v>7531</v>
      </c>
    </row>
    <row r="4962" spans="1:2" x14ac:dyDescent="0.25">
      <c r="A4962" s="62">
        <v>31171511</v>
      </c>
      <c r="B4962" s="63" t="s">
        <v>12428</v>
      </c>
    </row>
    <row r="4963" spans="1:2" x14ac:dyDescent="0.25">
      <c r="A4963" s="62">
        <v>31171512</v>
      </c>
      <c r="B4963" s="63" t="s">
        <v>16092</v>
      </c>
    </row>
    <row r="4964" spans="1:2" x14ac:dyDescent="0.25">
      <c r="A4964" s="62">
        <v>31171513</v>
      </c>
      <c r="B4964" s="63" t="s">
        <v>14202</v>
      </c>
    </row>
    <row r="4965" spans="1:2" x14ac:dyDescent="0.25">
      <c r="A4965" s="62">
        <v>31171515</v>
      </c>
      <c r="B4965" s="63" t="s">
        <v>9551</v>
      </c>
    </row>
    <row r="4966" spans="1:2" x14ac:dyDescent="0.25">
      <c r="A4966" s="62">
        <v>31171516</v>
      </c>
      <c r="B4966" s="63" t="s">
        <v>9220</v>
      </c>
    </row>
    <row r="4967" spans="1:2" x14ac:dyDescent="0.25">
      <c r="A4967" s="62">
        <v>31171518</v>
      </c>
      <c r="B4967" s="63" t="s">
        <v>6440</v>
      </c>
    </row>
    <row r="4968" spans="1:2" x14ac:dyDescent="0.25">
      <c r="A4968" s="62">
        <v>31171519</v>
      </c>
      <c r="B4968" s="63" t="s">
        <v>2296</v>
      </c>
    </row>
    <row r="4969" spans="1:2" x14ac:dyDescent="0.25">
      <c r="A4969" s="62">
        <v>31171520</v>
      </c>
      <c r="B4969" s="63" t="s">
        <v>1902</v>
      </c>
    </row>
    <row r="4970" spans="1:2" x14ac:dyDescent="0.25">
      <c r="A4970" s="62">
        <v>31171521</v>
      </c>
      <c r="B4970" s="63" t="s">
        <v>9886</v>
      </c>
    </row>
    <row r="4971" spans="1:2" x14ac:dyDescent="0.25">
      <c r="A4971" s="62">
        <v>31171522</v>
      </c>
      <c r="B4971" s="63" t="s">
        <v>2281</v>
      </c>
    </row>
    <row r="4972" spans="1:2" x14ac:dyDescent="0.25">
      <c r="A4972" s="62">
        <v>31171523</v>
      </c>
      <c r="B4972" s="63" t="s">
        <v>13632</v>
      </c>
    </row>
    <row r="4973" spans="1:2" x14ac:dyDescent="0.25">
      <c r="A4973" s="62">
        <v>31171524</v>
      </c>
      <c r="B4973" s="63" t="s">
        <v>15484</v>
      </c>
    </row>
    <row r="4974" spans="1:2" x14ac:dyDescent="0.25">
      <c r="A4974" s="62">
        <v>31171525</v>
      </c>
      <c r="B4974" s="63" t="s">
        <v>16834</v>
      </c>
    </row>
    <row r="4975" spans="1:2" x14ac:dyDescent="0.25">
      <c r="A4975" s="62">
        <v>31171526</v>
      </c>
      <c r="B4975" s="63" t="s">
        <v>10037</v>
      </c>
    </row>
    <row r="4976" spans="1:2" x14ac:dyDescent="0.25">
      <c r="A4976" s="62">
        <v>31171527</v>
      </c>
      <c r="B4976" s="63" t="s">
        <v>2028</v>
      </c>
    </row>
    <row r="4977" spans="1:2" x14ac:dyDescent="0.25">
      <c r="A4977" s="62">
        <v>31171528</v>
      </c>
      <c r="B4977" s="63" t="s">
        <v>2837</v>
      </c>
    </row>
    <row r="4978" spans="1:2" x14ac:dyDescent="0.25">
      <c r="A4978" s="62">
        <v>31171529</v>
      </c>
      <c r="B4978" s="63" t="s">
        <v>13385</v>
      </c>
    </row>
    <row r="4979" spans="1:2" x14ac:dyDescent="0.25">
      <c r="A4979" s="62">
        <v>31171603</v>
      </c>
      <c r="B4979" s="63" t="s">
        <v>14198</v>
      </c>
    </row>
    <row r="4980" spans="1:2" x14ac:dyDescent="0.25">
      <c r="A4980" s="62">
        <v>31171604</v>
      </c>
      <c r="B4980" s="63" t="s">
        <v>821</v>
      </c>
    </row>
    <row r="4981" spans="1:2" x14ac:dyDescent="0.25">
      <c r="A4981" s="62">
        <v>31171605</v>
      </c>
      <c r="B4981" s="63" t="s">
        <v>11072</v>
      </c>
    </row>
    <row r="4982" spans="1:2" x14ac:dyDescent="0.25">
      <c r="A4982" s="62">
        <v>31171606</v>
      </c>
      <c r="B4982" s="63" t="s">
        <v>889</v>
      </c>
    </row>
    <row r="4983" spans="1:2" x14ac:dyDescent="0.25">
      <c r="A4983" s="62">
        <v>31171704</v>
      </c>
      <c r="B4983" s="63" t="s">
        <v>16069</v>
      </c>
    </row>
    <row r="4984" spans="1:2" x14ac:dyDescent="0.25">
      <c r="A4984" s="62">
        <v>31171706</v>
      </c>
      <c r="B4984" s="63" t="s">
        <v>16020</v>
      </c>
    </row>
    <row r="4985" spans="1:2" x14ac:dyDescent="0.25">
      <c r="A4985" s="62">
        <v>31171707</v>
      </c>
      <c r="B4985" s="63" t="s">
        <v>11949</v>
      </c>
    </row>
    <row r="4986" spans="1:2" x14ac:dyDescent="0.25">
      <c r="A4986" s="62">
        <v>31171708</v>
      </c>
      <c r="B4986" s="63" t="s">
        <v>3618</v>
      </c>
    </row>
    <row r="4987" spans="1:2" x14ac:dyDescent="0.25">
      <c r="A4987" s="62">
        <v>31171709</v>
      </c>
      <c r="B4987" s="63" t="s">
        <v>11729</v>
      </c>
    </row>
    <row r="4988" spans="1:2" x14ac:dyDescent="0.25">
      <c r="A4988" s="62">
        <v>31171710</v>
      </c>
      <c r="B4988" s="63" t="s">
        <v>11003</v>
      </c>
    </row>
    <row r="4989" spans="1:2" x14ac:dyDescent="0.25">
      <c r="A4989" s="62">
        <v>31171711</v>
      </c>
      <c r="B4989" s="63" t="s">
        <v>16705</v>
      </c>
    </row>
    <row r="4990" spans="1:2" x14ac:dyDescent="0.25">
      <c r="A4990" s="62">
        <v>31171712</v>
      </c>
      <c r="B4990" s="63" t="s">
        <v>18309</v>
      </c>
    </row>
    <row r="4991" spans="1:2" x14ac:dyDescent="0.25">
      <c r="A4991" s="62">
        <v>31171713</v>
      </c>
      <c r="B4991" s="63" t="s">
        <v>10309</v>
      </c>
    </row>
    <row r="4992" spans="1:2" x14ac:dyDescent="0.25">
      <c r="A4992" s="62">
        <v>31171714</v>
      </c>
      <c r="B4992" s="63" t="s">
        <v>8359</v>
      </c>
    </row>
    <row r="4993" spans="1:2" x14ac:dyDescent="0.25">
      <c r="A4993" s="62">
        <v>31171801</v>
      </c>
      <c r="B4993" s="63" t="s">
        <v>18042</v>
      </c>
    </row>
    <row r="4994" spans="1:2" x14ac:dyDescent="0.25">
      <c r="A4994" s="62">
        <v>31171802</v>
      </c>
      <c r="B4994" s="63" t="s">
        <v>7339</v>
      </c>
    </row>
    <row r="4995" spans="1:2" x14ac:dyDescent="0.25">
      <c r="A4995" s="62">
        <v>31171803</v>
      </c>
      <c r="B4995" s="63" t="s">
        <v>1040</v>
      </c>
    </row>
    <row r="4996" spans="1:2" x14ac:dyDescent="0.25">
      <c r="A4996" s="62">
        <v>31171804</v>
      </c>
      <c r="B4996" s="63" t="s">
        <v>10123</v>
      </c>
    </row>
    <row r="4997" spans="1:2" x14ac:dyDescent="0.25">
      <c r="A4997" s="62">
        <v>31171805</v>
      </c>
      <c r="B4997" s="63" t="s">
        <v>13818</v>
      </c>
    </row>
    <row r="4998" spans="1:2" x14ac:dyDescent="0.25">
      <c r="A4998" s="62">
        <v>31171806</v>
      </c>
      <c r="B4998" s="63" t="s">
        <v>4253</v>
      </c>
    </row>
    <row r="4999" spans="1:2" x14ac:dyDescent="0.25">
      <c r="A4999" s="62">
        <v>31171901</v>
      </c>
      <c r="B4999" s="63" t="s">
        <v>5927</v>
      </c>
    </row>
    <row r="5000" spans="1:2" x14ac:dyDescent="0.25">
      <c r="A5000" s="62">
        <v>31181501</v>
      </c>
      <c r="B5000" s="63" t="s">
        <v>9395</v>
      </c>
    </row>
    <row r="5001" spans="1:2" x14ac:dyDescent="0.25">
      <c r="A5001" s="62">
        <v>31181502</v>
      </c>
      <c r="B5001" s="63" t="s">
        <v>12715</v>
      </c>
    </row>
    <row r="5002" spans="1:2" x14ac:dyDescent="0.25">
      <c r="A5002" s="62">
        <v>31181503</v>
      </c>
      <c r="B5002" s="63" t="s">
        <v>7278</v>
      </c>
    </row>
    <row r="5003" spans="1:2" x14ac:dyDescent="0.25">
      <c r="A5003" s="62">
        <v>31181504</v>
      </c>
      <c r="B5003" s="63" t="s">
        <v>2466</v>
      </c>
    </row>
    <row r="5004" spans="1:2" x14ac:dyDescent="0.25">
      <c r="A5004" s="62">
        <v>31181505</v>
      </c>
      <c r="B5004" s="63" t="s">
        <v>6816</v>
      </c>
    </row>
    <row r="5005" spans="1:2" x14ac:dyDescent="0.25">
      <c r="A5005" s="62">
        <v>31181506</v>
      </c>
      <c r="B5005" s="63" t="s">
        <v>12514</v>
      </c>
    </row>
    <row r="5006" spans="1:2" x14ac:dyDescent="0.25">
      <c r="A5006" s="62">
        <v>31181507</v>
      </c>
      <c r="B5006" s="63" t="s">
        <v>6039</v>
      </c>
    </row>
    <row r="5007" spans="1:2" x14ac:dyDescent="0.25">
      <c r="A5007" s="62">
        <v>31181508</v>
      </c>
      <c r="B5007" s="63" t="s">
        <v>17746</v>
      </c>
    </row>
    <row r="5008" spans="1:2" x14ac:dyDescent="0.25">
      <c r="A5008" s="62">
        <v>31181509</v>
      </c>
      <c r="B5008" s="63" t="s">
        <v>1367</v>
      </c>
    </row>
    <row r="5009" spans="1:2" x14ac:dyDescent="0.25">
      <c r="A5009" s="62">
        <v>31181510</v>
      </c>
      <c r="B5009" s="63" t="s">
        <v>3983</v>
      </c>
    </row>
    <row r="5010" spans="1:2" x14ac:dyDescent="0.25">
      <c r="A5010" s="62">
        <v>31181511</v>
      </c>
      <c r="B5010" s="63" t="s">
        <v>12044</v>
      </c>
    </row>
    <row r="5011" spans="1:2" x14ac:dyDescent="0.25">
      <c r="A5011" s="62">
        <v>31181512</v>
      </c>
      <c r="B5011" s="63" t="s">
        <v>2216</v>
      </c>
    </row>
    <row r="5012" spans="1:2" x14ac:dyDescent="0.25">
      <c r="A5012" s="62">
        <v>31181601</v>
      </c>
      <c r="B5012" s="63" t="s">
        <v>8761</v>
      </c>
    </row>
    <row r="5013" spans="1:2" x14ac:dyDescent="0.25">
      <c r="A5013" s="62">
        <v>31181602</v>
      </c>
      <c r="B5013" s="63" t="s">
        <v>12830</v>
      </c>
    </row>
    <row r="5014" spans="1:2" x14ac:dyDescent="0.25">
      <c r="A5014" s="62">
        <v>31181603</v>
      </c>
      <c r="B5014" s="63" t="s">
        <v>7285</v>
      </c>
    </row>
    <row r="5015" spans="1:2" x14ac:dyDescent="0.25">
      <c r="A5015" s="62">
        <v>31181604</v>
      </c>
      <c r="B5015" s="63" t="s">
        <v>11829</v>
      </c>
    </row>
    <row r="5016" spans="1:2" x14ac:dyDescent="0.25">
      <c r="A5016" s="62">
        <v>31181605</v>
      </c>
      <c r="B5016" s="63" t="s">
        <v>15805</v>
      </c>
    </row>
    <row r="5017" spans="1:2" x14ac:dyDescent="0.25">
      <c r="A5017" s="62">
        <v>31181606</v>
      </c>
      <c r="B5017" s="63" t="s">
        <v>4077</v>
      </c>
    </row>
    <row r="5018" spans="1:2" x14ac:dyDescent="0.25">
      <c r="A5018" s="62">
        <v>31181607</v>
      </c>
      <c r="B5018" s="63" t="s">
        <v>14708</v>
      </c>
    </row>
    <row r="5019" spans="1:2" x14ac:dyDescent="0.25">
      <c r="A5019" s="62">
        <v>31181701</v>
      </c>
      <c r="B5019" s="63" t="s">
        <v>8163</v>
      </c>
    </row>
    <row r="5020" spans="1:2" x14ac:dyDescent="0.25">
      <c r="A5020" s="62">
        <v>31181702</v>
      </c>
      <c r="B5020" s="63" t="s">
        <v>6676</v>
      </c>
    </row>
    <row r="5021" spans="1:2" x14ac:dyDescent="0.25">
      <c r="A5021" s="62">
        <v>31181703</v>
      </c>
      <c r="B5021" s="63" t="s">
        <v>2099</v>
      </c>
    </row>
    <row r="5022" spans="1:2" x14ac:dyDescent="0.25">
      <c r="A5022" s="62">
        <v>31191501</v>
      </c>
      <c r="B5022" s="63" t="s">
        <v>2078</v>
      </c>
    </row>
    <row r="5023" spans="1:2" x14ac:dyDescent="0.25">
      <c r="A5023" s="62">
        <v>31191502</v>
      </c>
      <c r="B5023" s="63" t="s">
        <v>15116</v>
      </c>
    </row>
    <row r="5024" spans="1:2" x14ac:dyDescent="0.25">
      <c r="A5024" s="62">
        <v>31191504</v>
      </c>
      <c r="B5024" s="63" t="s">
        <v>11618</v>
      </c>
    </row>
    <row r="5025" spans="1:2" x14ac:dyDescent="0.25">
      <c r="A5025" s="62">
        <v>31191505</v>
      </c>
      <c r="B5025" s="63" t="s">
        <v>1156</v>
      </c>
    </row>
    <row r="5026" spans="1:2" x14ac:dyDescent="0.25">
      <c r="A5026" s="62">
        <v>31191506</v>
      </c>
      <c r="B5026" s="63" t="s">
        <v>1412</v>
      </c>
    </row>
    <row r="5027" spans="1:2" x14ac:dyDescent="0.25">
      <c r="A5027" s="62">
        <v>31191507</v>
      </c>
      <c r="B5027" s="63" t="s">
        <v>16002</v>
      </c>
    </row>
    <row r="5028" spans="1:2" x14ac:dyDescent="0.25">
      <c r="A5028" s="62">
        <v>31191508</v>
      </c>
      <c r="B5028" s="63" t="s">
        <v>7192</v>
      </c>
    </row>
    <row r="5029" spans="1:2" x14ac:dyDescent="0.25">
      <c r="A5029" s="62">
        <v>31191509</v>
      </c>
      <c r="B5029" s="63" t="s">
        <v>2011</v>
      </c>
    </row>
    <row r="5030" spans="1:2" x14ac:dyDescent="0.25">
      <c r="A5030" s="62">
        <v>31191510</v>
      </c>
      <c r="B5030" s="63" t="s">
        <v>18958</v>
      </c>
    </row>
    <row r="5031" spans="1:2" x14ac:dyDescent="0.25">
      <c r="A5031" s="62">
        <v>31191511</v>
      </c>
      <c r="B5031" s="63" t="s">
        <v>4643</v>
      </c>
    </row>
    <row r="5032" spans="1:2" x14ac:dyDescent="0.25">
      <c r="A5032" s="62">
        <v>31191512</v>
      </c>
      <c r="B5032" s="63" t="s">
        <v>11642</v>
      </c>
    </row>
    <row r="5033" spans="1:2" x14ac:dyDescent="0.25">
      <c r="A5033" s="62">
        <v>31191513</v>
      </c>
      <c r="B5033" s="63" t="s">
        <v>13461</v>
      </c>
    </row>
    <row r="5034" spans="1:2" x14ac:dyDescent="0.25">
      <c r="A5034" s="62">
        <v>31191514</v>
      </c>
      <c r="B5034" s="63" t="s">
        <v>12786</v>
      </c>
    </row>
    <row r="5035" spans="1:2" x14ac:dyDescent="0.25">
      <c r="A5035" s="62">
        <v>31191515</v>
      </c>
      <c r="B5035" s="63" t="s">
        <v>12890</v>
      </c>
    </row>
    <row r="5036" spans="1:2" x14ac:dyDescent="0.25">
      <c r="A5036" s="62">
        <v>31191516</v>
      </c>
      <c r="B5036" s="63" t="s">
        <v>2451</v>
      </c>
    </row>
    <row r="5037" spans="1:2" x14ac:dyDescent="0.25">
      <c r="A5037" s="62">
        <v>31191517</v>
      </c>
      <c r="B5037" s="63" t="s">
        <v>3117</v>
      </c>
    </row>
    <row r="5038" spans="1:2" x14ac:dyDescent="0.25">
      <c r="A5038" s="62">
        <v>31191518</v>
      </c>
      <c r="B5038" s="63" t="s">
        <v>8756</v>
      </c>
    </row>
    <row r="5039" spans="1:2" x14ac:dyDescent="0.25">
      <c r="A5039" s="62">
        <v>31191519</v>
      </c>
      <c r="B5039" s="63" t="s">
        <v>11947</v>
      </c>
    </row>
    <row r="5040" spans="1:2" x14ac:dyDescent="0.25">
      <c r="A5040" s="62">
        <v>31191601</v>
      </c>
      <c r="B5040" s="63" t="s">
        <v>6652</v>
      </c>
    </row>
    <row r="5041" spans="1:2" x14ac:dyDescent="0.25">
      <c r="A5041" s="62">
        <v>31191602</v>
      </c>
      <c r="B5041" s="63" t="s">
        <v>8550</v>
      </c>
    </row>
    <row r="5042" spans="1:2" x14ac:dyDescent="0.25">
      <c r="A5042" s="62">
        <v>31191603</v>
      </c>
      <c r="B5042" s="63" t="s">
        <v>2527</v>
      </c>
    </row>
    <row r="5043" spans="1:2" x14ac:dyDescent="0.25">
      <c r="A5043" s="62">
        <v>31201501</v>
      </c>
      <c r="B5043" s="63" t="s">
        <v>17766</v>
      </c>
    </row>
    <row r="5044" spans="1:2" x14ac:dyDescent="0.25">
      <c r="A5044" s="62">
        <v>31201502</v>
      </c>
      <c r="B5044" s="63" t="s">
        <v>12426</v>
      </c>
    </row>
    <row r="5045" spans="1:2" x14ac:dyDescent="0.25">
      <c r="A5045" s="62">
        <v>31201503</v>
      </c>
      <c r="B5045" s="63" t="s">
        <v>15201</v>
      </c>
    </row>
    <row r="5046" spans="1:2" x14ac:dyDescent="0.25">
      <c r="A5046" s="62">
        <v>31201504</v>
      </c>
      <c r="B5046" s="63" t="s">
        <v>4228</v>
      </c>
    </row>
    <row r="5047" spans="1:2" x14ac:dyDescent="0.25">
      <c r="A5047" s="62">
        <v>31201505</v>
      </c>
      <c r="B5047" s="63" t="s">
        <v>18776</v>
      </c>
    </row>
    <row r="5048" spans="1:2" x14ac:dyDescent="0.25">
      <c r="A5048" s="62">
        <v>31201506</v>
      </c>
      <c r="B5048" s="63" t="s">
        <v>18800</v>
      </c>
    </row>
    <row r="5049" spans="1:2" x14ac:dyDescent="0.25">
      <c r="A5049" s="62">
        <v>31201507</v>
      </c>
      <c r="B5049" s="63" t="s">
        <v>8017</v>
      </c>
    </row>
    <row r="5050" spans="1:2" x14ac:dyDescent="0.25">
      <c r="A5050" s="62">
        <v>31201508</v>
      </c>
      <c r="B5050" s="63" t="s">
        <v>14542</v>
      </c>
    </row>
    <row r="5051" spans="1:2" x14ac:dyDescent="0.25">
      <c r="A5051" s="62">
        <v>31201509</v>
      </c>
      <c r="B5051" s="63" t="s">
        <v>6108</v>
      </c>
    </row>
    <row r="5052" spans="1:2" x14ac:dyDescent="0.25">
      <c r="A5052" s="62">
        <v>31201510</v>
      </c>
      <c r="B5052" s="63" t="s">
        <v>14420</v>
      </c>
    </row>
    <row r="5053" spans="1:2" x14ac:dyDescent="0.25">
      <c r="A5053" s="62">
        <v>31201511</v>
      </c>
      <c r="B5053" s="63" t="s">
        <v>3628</v>
      </c>
    </row>
    <row r="5054" spans="1:2" x14ac:dyDescent="0.25">
      <c r="A5054" s="62">
        <v>31201512</v>
      </c>
      <c r="B5054" s="63" t="s">
        <v>2634</v>
      </c>
    </row>
    <row r="5055" spans="1:2" x14ac:dyDescent="0.25">
      <c r="A5055" s="62">
        <v>31201513</v>
      </c>
      <c r="B5055" s="63" t="s">
        <v>11571</v>
      </c>
    </row>
    <row r="5056" spans="1:2" x14ac:dyDescent="0.25">
      <c r="A5056" s="62">
        <v>31201514</v>
      </c>
      <c r="B5056" s="63" t="s">
        <v>6903</v>
      </c>
    </row>
    <row r="5057" spans="1:2" x14ac:dyDescent="0.25">
      <c r="A5057" s="62">
        <v>31201515</v>
      </c>
      <c r="B5057" s="63" t="s">
        <v>13578</v>
      </c>
    </row>
    <row r="5058" spans="1:2" x14ac:dyDescent="0.25">
      <c r="A5058" s="62">
        <v>31201516</v>
      </c>
      <c r="B5058" s="63" t="s">
        <v>11095</v>
      </c>
    </row>
    <row r="5059" spans="1:2" x14ac:dyDescent="0.25">
      <c r="A5059" s="62">
        <v>31201517</v>
      </c>
      <c r="B5059" s="63" t="s">
        <v>10882</v>
      </c>
    </row>
    <row r="5060" spans="1:2" x14ac:dyDescent="0.25">
      <c r="A5060" s="62">
        <v>31201518</v>
      </c>
      <c r="B5060" s="63" t="s">
        <v>7744</v>
      </c>
    </row>
    <row r="5061" spans="1:2" x14ac:dyDescent="0.25">
      <c r="A5061" s="62">
        <v>31201519</v>
      </c>
      <c r="B5061" s="63" t="s">
        <v>3151</v>
      </c>
    </row>
    <row r="5062" spans="1:2" x14ac:dyDescent="0.25">
      <c r="A5062" s="62">
        <v>31201520</v>
      </c>
      <c r="B5062" s="63" t="s">
        <v>16603</v>
      </c>
    </row>
    <row r="5063" spans="1:2" x14ac:dyDescent="0.25">
      <c r="A5063" s="62">
        <v>31201521</v>
      </c>
      <c r="B5063" s="63" t="s">
        <v>11657</v>
      </c>
    </row>
    <row r="5064" spans="1:2" x14ac:dyDescent="0.25">
      <c r="A5064" s="62">
        <v>31201522</v>
      </c>
      <c r="B5064" s="63" t="s">
        <v>10513</v>
      </c>
    </row>
    <row r="5065" spans="1:2" x14ac:dyDescent="0.25">
      <c r="A5065" s="62">
        <v>31201523</v>
      </c>
      <c r="B5065" s="63" t="s">
        <v>15478</v>
      </c>
    </row>
    <row r="5066" spans="1:2" x14ac:dyDescent="0.25">
      <c r="A5066" s="62">
        <v>31201524</v>
      </c>
      <c r="B5066" s="63" t="s">
        <v>4172</v>
      </c>
    </row>
    <row r="5067" spans="1:2" x14ac:dyDescent="0.25">
      <c r="A5067" s="62">
        <v>31201525</v>
      </c>
      <c r="B5067" s="63" t="s">
        <v>11936</v>
      </c>
    </row>
    <row r="5068" spans="1:2" x14ac:dyDescent="0.25">
      <c r="A5068" s="62">
        <v>31201526</v>
      </c>
      <c r="B5068" s="63" t="s">
        <v>3055</v>
      </c>
    </row>
    <row r="5069" spans="1:2" x14ac:dyDescent="0.25">
      <c r="A5069" s="62">
        <v>31201527</v>
      </c>
      <c r="B5069" s="63" t="s">
        <v>6630</v>
      </c>
    </row>
    <row r="5070" spans="1:2" x14ac:dyDescent="0.25">
      <c r="A5070" s="62">
        <v>31201528</v>
      </c>
      <c r="B5070" s="63" t="s">
        <v>16947</v>
      </c>
    </row>
    <row r="5071" spans="1:2" x14ac:dyDescent="0.25">
      <c r="A5071" s="62">
        <v>31201601</v>
      </c>
      <c r="B5071" s="63" t="s">
        <v>14293</v>
      </c>
    </row>
    <row r="5072" spans="1:2" x14ac:dyDescent="0.25">
      <c r="A5072" s="62">
        <v>31201602</v>
      </c>
      <c r="B5072" s="63" t="s">
        <v>17477</v>
      </c>
    </row>
    <row r="5073" spans="1:2" x14ac:dyDescent="0.25">
      <c r="A5073" s="62">
        <v>31201603</v>
      </c>
      <c r="B5073" s="63" t="s">
        <v>5542</v>
      </c>
    </row>
    <row r="5074" spans="1:2" x14ac:dyDescent="0.25">
      <c r="A5074" s="62">
        <v>31201604</v>
      </c>
      <c r="B5074" s="63" t="s">
        <v>13092</v>
      </c>
    </row>
    <row r="5075" spans="1:2" x14ac:dyDescent="0.25">
      <c r="A5075" s="62">
        <v>31201605</v>
      </c>
      <c r="B5075" s="63" t="s">
        <v>5346</v>
      </c>
    </row>
    <row r="5076" spans="1:2" x14ac:dyDescent="0.25">
      <c r="A5076" s="62">
        <v>31201606</v>
      </c>
      <c r="B5076" s="63" t="s">
        <v>9582</v>
      </c>
    </row>
    <row r="5077" spans="1:2" x14ac:dyDescent="0.25">
      <c r="A5077" s="62">
        <v>31201607</v>
      </c>
      <c r="B5077" s="63" t="s">
        <v>1427</v>
      </c>
    </row>
    <row r="5078" spans="1:2" x14ac:dyDescent="0.25">
      <c r="A5078" s="62">
        <v>31201608</v>
      </c>
      <c r="B5078" s="63" t="s">
        <v>7528</v>
      </c>
    </row>
    <row r="5079" spans="1:2" x14ac:dyDescent="0.25">
      <c r="A5079" s="62">
        <v>31201609</v>
      </c>
      <c r="B5079" s="63" t="s">
        <v>6514</v>
      </c>
    </row>
    <row r="5080" spans="1:2" x14ac:dyDescent="0.25">
      <c r="A5080" s="62">
        <v>31201610</v>
      </c>
      <c r="B5080" s="63" t="s">
        <v>7102</v>
      </c>
    </row>
    <row r="5081" spans="1:2" x14ac:dyDescent="0.25">
      <c r="A5081" s="62">
        <v>31201611</v>
      </c>
      <c r="B5081" s="63" t="s">
        <v>13684</v>
      </c>
    </row>
    <row r="5082" spans="1:2" x14ac:dyDescent="0.25">
      <c r="A5082" s="62">
        <v>31201612</v>
      </c>
      <c r="B5082" s="63" t="s">
        <v>10912</v>
      </c>
    </row>
    <row r="5083" spans="1:2" x14ac:dyDescent="0.25">
      <c r="A5083" s="62">
        <v>31201613</v>
      </c>
      <c r="B5083" s="63" t="s">
        <v>15346</v>
      </c>
    </row>
    <row r="5084" spans="1:2" x14ac:dyDescent="0.25">
      <c r="A5084" s="62">
        <v>31201614</v>
      </c>
      <c r="B5084" s="63" t="s">
        <v>1937</v>
      </c>
    </row>
    <row r="5085" spans="1:2" x14ac:dyDescent="0.25">
      <c r="A5085" s="62">
        <v>31201615</v>
      </c>
      <c r="B5085" s="63" t="s">
        <v>3790</v>
      </c>
    </row>
    <row r="5086" spans="1:2" x14ac:dyDescent="0.25">
      <c r="A5086" s="62">
        <v>31201616</v>
      </c>
      <c r="B5086" s="63" t="s">
        <v>10461</v>
      </c>
    </row>
    <row r="5087" spans="1:2" x14ac:dyDescent="0.25">
      <c r="A5087" s="62">
        <v>31201617</v>
      </c>
      <c r="B5087" s="63" t="s">
        <v>16621</v>
      </c>
    </row>
    <row r="5088" spans="1:2" x14ac:dyDescent="0.25">
      <c r="A5088" s="62">
        <v>31211501</v>
      </c>
      <c r="B5088" s="63" t="s">
        <v>11772</v>
      </c>
    </row>
    <row r="5089" spans="1:2" x14ac:dyDescent="0.25">
      <c r="A5089" s="62">
        <v>31211502</v>
      </c>
      <c r="B5089" s="63" t="s">
        <v>2276</v>
      </c>
    </row>
    <row r="5090" spans="1:2" x14ac:dyDescent="0.25">
      <c r="A5090" s="62">
        <v>31211503</v>
      </c>
      <c r="B5090" s="63" t="s">
        <v>11184</v>
      </c>
    </row>
    <row r="5091" spans="1:2" x14ac:dyDescent="0.25">
      <c r="A5091" s="62">
        <v>31211504</v>
      </c>
      <c r="B5091" s="63" t="s">
        <v>14447</v>
      </c>
    </row>
    <row r="5092" spans="1:2" x14ac:dyDescent="0.25">
      <c r="A5092" s="62">
        <v>31211505</v>
      </c>
      <c r="B5092" s="63" t="s">
        <v>4346</v>
      </c>
    </row>
    <row r="5093" spans="1:2" x14ac:dyDescent="0.25">
      <c r="A5093" s="62">
        <v>31211506</v>
      </c>
      <c r="B5093" s="63" t="s">
        <v>8975</v>
      </c>
    </row>
    <row r="5094" spans="1:2" x14ac:dyDescent="0.25">
      <c r="A5094" s="62">
        <v>31211507</v>
      </c>
      <c r="B5094" s="63" t="s">
        <v>4775</v>
      </c>
    </row>
    <row r="5095" spans="1:2" x14ac:dyDescent="0.25">
      <c r="A5095" s="62">
        <v>31211508</v>
      </c>
      <c r="B5095" s="63" t="s">
        <v>11324</v>
      </c>
    </row>
    <row r="5096" spans="1:2" x14ac:dyDescent="0.25">
      <c r="A5096" s="62">
        <v>31211509</v>
      </c>
      <c r="B5096" s="63" t="s">
        <v>18918</v>
      </c>
    </row>
    <row r="5097" spans="1:2" x14ac:dyDescent="0.25">
      <c r="A5097" s="62">
        <v>31211510</v>
      </c>
      <c r="B5097" s="63" t="s">
        <v>4218</v>
      </c>
    </row>
    <row r="5098" spans="1:2" x14ac:dyDescent="0.25">
      <c r="A5098" s="62">
        <v>31211511</v>
      </c>
      <c r="B5098" s="63" t="s">
        <v>2414</v>
      </c>
    </row>
    <row r="5099" spans="1:2" x14ac:dyDescent="0.25">
      <c r="A5099" s="62">
        <v>31211512</v>
      </c>
      <c r="B5099" s="63" t="s">
        <v>18581</v>
      </c>
    </row>
    <row r="5100" spans="1:2" x14ac:dyDescent="0.25">
      <c r="A5100" s="62">
        <v>31211601</v>
      </c>
      <c r="B5100" s="63" t="s">
        <v>7341</v>
      </c>
    </row>
    <row r="5101" spans="1:2" x14ac:dyDescent="0.25">
      <c r="A5101" s="62">
        <v>31211602</v>
      </c>
      <c r="B5101" s="63" t="s">
        <v>7341</v>
      </c>
    </row>
    <row r="5102" spans="1:2" x14ac:dyDescent="0.25">
      <c r="A5102" s="62">
        <v>31211603</v>
      </c>
      <c r="B5102" s="63" t="s">
        <v>7</v>
      </c>
    </row>
    <row r="5103" spans="1:2" x14ac:dyDescent="0.25">
      <c r="A5103" s="62">
        <v>31211604</v>
      </c>
      <c r="B5103" s="63" t="s">
        <v>13007</v>
      </c>
    </row>
    <row r="5104" spans="1:2" x14ac:dyDescent="0.25">
      <c r="A5104" s="62">
        <v>31211605</v>
      </c>
      <c r="B5104" s="63" t="s">
        <v>5648</v>
      </c>
    </row>
    <row r="5105" spans="1:2" x14ac:dyDescent="0.25">
      <c r="A5105" s="62">
        <v>31211606</v>
      </c>
      <c r="B5105" s="63" t="s">
        <v>14768</v>
      </c>
    </row>
    <row r="5106" spans="1:2" x14ac:dyDescent="0.25">
      <c r="A5106" s="62">
        <v>31211701</v>
      </c>
      <c r="B5106" s="63" t="s">
        <v>11891</v>
      </c>
    </row>
    <row r="5107" spans="1:2" x14ac:dyDescent="0.25">
      <c r="A5107" s="62">
        <v>31211702</v>
      </c>
      <c r="B5107" s="63" t="s">
        <v>18932</v>
      </c>
    </row>
    <row r="5108" spans="1:2" x14ac:dyDescent="0.25">
      <c r="A5108" s="62">
        <v>31211703</v>
      </c>
      <c r="B5108" s="63" t="s">
        <v>11606</v>
      </c>
    </row>
    <row r="5109" spans="1:2" x14ac:dyDescent="0.25">
      <c r="A5109" s="62">
        <v>31211704</v>
      </c>
      <c r="B5109" s="63" t="s">
        <v>9678</v>
      </c>
    </row>
    <row r="5110" spans="1:2" x14ac:dyDescent="0.25">
      <c r="A5110" s="62">
        <v>31211705</v>
      </c>
      <c r="B5110" s="63" t="s">
        <v>15826</v>
      </c>
    </row>
    <row r="5111" spans="1:2" x14ac:dyDescent="0.25">
      <c r="A5111" s="62">
        <v>31211706</v>
      </c>
      <c r="B5111" s="63" t="s">
        <v>12222</v>
      </c>
    </row>
    <row r="5112" spans="1:2" x14ac:dyDescent="0.25">
      <c r="A5112" s="62">
        <v>31211707</v>
      </c>
      <c r="B5112" s="63" t="s">
        <v>11985</v>
      </c>
    </row>
    <row r="5113" spans="1:2" x14ac:dyDescent="0.25">
      <c r="A5113" s="62">
        <v>31211708</v>
      </c>
      <c r="B5113" s="63" t="s">
        <v>1952</v>
      </c>
    </row>
    <row r="5114" spans="1:2" x14ac:dyDescent="0.25">
      <c r="A5114" s="62">
        <v>31211801</v>
      </c>
      <c r="B5114" s="63" t="s">
        <v>5560</v>
      </c>
    </row>
    <row r="5115" spans="1:2" x14ac:dyDescent="0.25">
      <c r="A5115" s="62">
        <v>31211802</v>
      </c>
      <c r="B5115" s="63" t="s">
        <v>14509</v>
      </c>
    </row>
    <row r="5116" spans="1:2" x14ac:dyDescent="0.25">
      <c r="A5116" s="62">
        <v>31211803</v>
      </c>
      <c r="B5116" s="63" t="s">
        <v>14139</v>
      </c>
    </row>
    <row r="5117" spans="1:2" x14ac:dyDescent="0.25">
      <c r="A5117" s="62">
        <v>31211901</v>
      </c>
      <c r="B5117" s="63" t="s">
        <v>11565</v>
      </c>
    </row>
    <row r="5118" spans="1:2" x14ac:dyDescent="0.25">
      <c r="A5118" s="62">
        <v>31211902</v>
      </c>
      <c r="B5118" s="63" t="s">
        <v>9310</v>
      </c>
    </row>
    <row r="5119" spans="1:2" x14ac:dyDescent="0.25">
      <c r="A5119" s="62">
        <v>31211903</v>
      </c>
      <c r="B5119" s="63" t="s">
        <v>14211</v>
      </c>
    </row>
    <row r="5120" spans="1:2" x14ac:dyDescent="0.25">
      <c r="A5120" s="62">
        <v>31211904</v>
      </c>
      <c r="B5120" s="63" t="s">
        <v>16591</v>
      </c>
    </row>
    <row r="5121" spans="1:2" x14ac:dyDescent="0.25">
      <c r="A5121" s="62">
        <v>31211905</v>
      </c>
      <c r="B5121" s="63" t="s">
        <v>4332</v>
      </c>
    </row>
    <row r="5122" spans="1:2" x14ac:dyDescent="0.25">
      <c r="A5122" s="62">
        <v>31211906</v>
      </c>
      <c r="B5122" s="63" t="s">
        <v>10671</v>
      </c>
    </row>
    <row r="5123" spans="1:2" x14ac:dyDescent="0.25">
      <c r="A5123" s="62">
        <v>31211908</v>
      </c>
      <c r="B5123" s="63" t="s">
        <v>10880</v>
      </c>
    </row>
    <row r="5124" spans="1:2" x14ac:dyDescent="0.25">
      <c r="A5124" s="62">
        <v>31211909</v>
      </c>
      <c r="B5124" s="63" t="s">
        <v>7027</v>
      </c>
    </row>
    <row r="5125" spans="1:2" x14ac:dyDescent="0.25">
      <c r="A5125" s="62">
        <v>31211910</v>
      </c>
      <c r="B5125" s="63" t="s">
        <v>9373</v>
      </c>
    </row>
    <row r="5126" spans="1:2" x14ac:dyDescent="0.25">
      <c r="A5126" s="62">
        <v>31211912</v>
      </c>
      <c r="B5126" s="63" t="s">
        <v>15442</v>
      </c>
    </row>
    <row r="5127" spans="1:2" x14ac:dyDescent="0.25">
      <c r="A5127" s="62">
        <v>31211913</v>
      </c>
      <c r="B5127" s="63" t="s">
        <v>15118</v>
      </c>
    </row>
    <row r="5128" spans="1:2" x14ac:dyDescent="0.25">
      <c r="A5128" s="62">
        <v>31211914</v>
      </c>
      <c r="B5128" s="63" t="s">
        <v>1843</v>
      </c>
    </row>
    <row r="5129" spans="1:2" x14ac:dyDescent="0.25">
      <c r="A5129" s="62">
        <v>31211915</v>
      </c>
      <c r="B5129" s="63" t="s">
        <v>12176</v>
      </c>
    </row>
    <row r="5130" spans="1:2" x14ac:dyDescent="0.25">
      <c r="A5130" s="62">
        <v>31211916</v>
      </c>
      <c r="B5130" s="63" t="s">
        <v>15361</v>
      </c>
    </row>
    <row r="5131" spans="1:2" x14ac:dyDescent="0.25">
      <c r="A5131" s="62">
        <v>31211917</v>
      </c>
      <c r="B5131" s="63" t="s">
        <v>7604</v>
      </c>
    </row>
    <row r="5132" spans="1:2" x14ac:dyDescent="0.25">
      <c r="A5132" s="62">
        <v>31221601</v>
      </c>
      <c r="B5132" s="63" t="s">
        <v>18276</v>
      </c>
    </row>
    <row r="5133" spans="1:2" x14ac:dyDescent="0.25">
      <c r="A5133" s="62">
        <v>31221602</v>
      </c>
      <c r="B5133" s="63" t="s">
        <v>13924</v>
      </c>
    </row>
    <row r="5134" spans="1:2" x14ac:dyDescent="0.25">
      <c r="A5134" s="62">
        <v>31221603</v>
      </c>
      <c r="B5134" s="63" t="s">
        <v>6625</v>
      </c>
    </row>
    <row r="5135" spans="1:2" x14ac:dyDescent="0.25">
      <c r="A5135" s="62">
        <v>31231101</v>
      </c>
      <c r="B5135" s="63" t="s">
        <v>2383</v>
      </c>
    </row>
    <row r="5136" spans="1:2" x14ac:dyDescent="0.25">
      <c r="A5136" s="62">
        <v>31231102</v>
      </c>
      <c r="B5136" s="63" t="s">
        <v>975</v>
      </c>
    </row>
    <row r="5137" spans="1:2" x14ac:dyDescent="0.25">
      <c r="A5137" s="62">
        <v>31231103</v>
      </c>
      <c r="B5137" s="63" t="s">
        <v>2349</v>
      </c>
    </row>
    <row r="5138" spans="1:2" x14ac:dyDescent="0.25">
      <c r="A5138" s="62">
        <v>31231104</v>
      </c>
      <c r="B5138" s="63" t="s">
        <v>2562</v>
      </c>
    </row>
    <row r="5139" spans="1:2" x14ac:dyDescent="0.25">
      <c r="A5139" s="62">
        <v>31231105</v>
      </c>
      <c r="B5139" s="63" t="s">
        <v>15509</v>
      </c>
    </row>
    <row r="5140" spans="1:2" x14ac:dyDescent="0.25">
      <c r="A5140" s="62">
        <v>31231106</v>
      </c>
      <c r="B5140" s="63" t="s">
        <v>4625</v>
      </c>
    </row>
    <row r="5141" spans="1:2" x14ac:dyDescent="0.25">
      <c r="A5141" s="62">
        <v>31231107</v>
      </c>
      <c r="B5141" s="63" t="s">
        <v>1361</v>
      </c>
    </row>
    <row r="5142" spans="1:2" x14ac:dyDescent="0.25">
      <c r="A5142" s="62">
        <v>31231108</v>
      </c>
      <c r="B5142" s="63" t="s">
        <v>16424</v>
      </c>
    </row>
    <row r="5143" spans="1:2" x14ac:dyDescent="0.25">
      <c r="A5143" s="62">
        <v>31231109</v>
      </c>
      <c r="B5143" s="63" t="s">
        <v>12902</v>
      </c>
    </row>
    <row r="5144" spans="1:2" x14ac:dyDescent="0.25">
      <c r="A5144" s="62">
        <v>31231110</v>
      </c>
      <c r="B5144" s="63" t="s">
        <v>18933</v>
      </c>
    </row>
    <row r="5145" spans="1:2" x14ac:dyDescent="0.25">
      <c r="A5145" s="62">
        <v>31231111</v>
      </c>
      <c r="B5145" s="63" t="s">
        <v>5556</v>
      </c>
    </row>
    <row r="5146" spans="1:2" x14ac:dyDescent="0.25">
      <c r="A5146" s="62">
        <v>31231112</v>
      </c>
      <c r="B5146" s="63" t="s">
        <v>12719</v>
      </c>
    </row>
    <row r="5147" spans="1:2" x14ac:dyDescent="0.25">
      <c r="A5147" s="62">
        <v>31231113</v>
      </c>
      <c r="B5147" s="63" t="s">
        <v>12049</v>
      </c>
    </row>
    <row r="5148" spans="1:2" x14ac:dyDescent="0.25">
      <c r="A5148" s="62">
        <v>31231114</v>
      </c>
      <c r="B5148" s="63" t="s">
        <v>7459</v>
      </c>
    </row>
    <row r="5149" spans="1:2" x14ac:dyDescent="0.25">
      <c r="A5149" s="62">
        <v>31231115</v>
      </c>
      <c r="B5149" s="63" t="s">
        <v>3591</v>
      </c>
    </row>
    <row r="5150" spans="1:2" x14ac:dyDescent="0.25">
      <c r="A5150" s="62">
        <v>31231116</v>
      </c>
      <c r="B5150" s="63" t="s">
        <v>1253</v>
      </c>
    </row>
    <row r="5151" spans="1:2" x14ac:dyDescent="0.25">
      <c r="A5151" s="62">
        <v>31231117</v>
      </c>
      <c r="B5151" s="63" t="s">
        <v>14415</v>
      </c>
    </row>
    <row r="5152" spans="1:2" x14ac:dyDescent="0.25">
      <c r="A5152" s="62">
        <v>31231118</v>
      </c>
      <c r="B5152" s="63" t="s">
        <v>12196</v>
      </c>
    </row>
    <row r="5153" spans="1:2" x14ac:dyDescent="0.25">
      <c r="A5153" s="62">
        <v>31231119</v>
      </c>
      <c r="B5153" s="63" t="s">
        <v>11905</v>
      </c>
    </row>
    <row r="5154" spans="1:2" x14ac:dyDescent="0.25">
      <c r="A5154" s="62">
        <v>31231201</v>
      </c>
      <c r="B5154" s="63" t="s">
        <v>3453</v>
      </c>
    </row>
    <row r="5155" spans="1:2" x14ac:dyDescent="0.25">
      <c r="A5155" s="62">
        <v>31231202</v>
      </c>
      <c r="B5155" s="63" t="s">
        <v>6561</v>
      </c>
    </row>
    <row r="5156" spans="1:2" x14ac:dyDescent="0.25">
      <c r="A5156" s="62">
        <v>31231203</v>
      </c>
      <c r="B5156" s="63" t="s">
        <v>3690</v>
      </c>
    </row>
    <row r="5157" spans="1:2" x14ac:dyDescent="0.25">
      <c r="A5157" s="62">
        <v>31231204</v>
      </c>
      <c r="B5157" s="63" t="s">
        <v>12710</v>
      </c>
    </row>
    <row r="5158" spans="1:2" x14ac:dyDescent="0.25">
      <c r="A5158" s="62">
        <v>31231205</v>
      </c>
      <c r="B5158" s="63" t="s">
        <v>345</v>
      </c>
    </row>
    <row r="5159" spans="1:2" x14ac:dyDescent="0.25">
      <c r="A5159" s="62">
        <v>31231206</v>
      </c>
      <c r="B5159" s="63" t="s">
        <v>14538</v>
      </c>
    </row>
    <row r="5160" spans="1:2" x14ac:dyDescent="0.25">
      <c r="A5160" s="62">
        <v>31231207</v>
      </c>
      <c r="B5160" s="63" t="s">
        <v>17774</v>
      </c>
    </row>
    <row r="5161" spans="1:2" x14ac:dyDescent="0.25">
      <c r="A5161" s="62">
        <v>31231208</v>
      </c>
      <c r="B5161" s="63" t="s">
        <v>5586</v>
      </c>
    </row>
    <row r="5162" spans="1:2" x14ac:dyDescent="0.25">
      <c r="A5162" s="62">
        <v>31231209</v>
      </c>
      <c r="B5162" s="63" t="s">
        <v>18522</v>
      </c>
    </row>
    <row r="5163" spans="1:2" x14ac:dyDescent="0.25">
      <c r="A5163" s="62">
        <v>31231210</v>
      </c>
      <c r="B5163" s="63" t="s">
        <v>14904</v>
      </c>
    </row>
    <row r="5164" spans="1:2" x14ac:dyDescent="0.25">
      <c r="A5164" s="62">
        <v>31231211</v>
      </c>
      <c r="B5164" s="63" t="s">
        <v>16575</v>
      </c>
    </row>
    <row r="5165" spans="1:2" x14ac:dyDescent="0.25">
      <c r="A5165" s="62">
        <v>31231212</v>
      </c>
      <c r="B5165" s="63" t="s">
        <v>13417</v>
      </c>
    </row>
    <row r="5166" spans="1:2" x14ac:dyDescent="0.25">
      <c r="A5166" s="62">
        <v>31231213</v>
      </c>
      <c r="B5166" s="63" t="s">
        <v>583</v>
      </c>
    </row>
    <row r="5167" spans="1:2" x14ac:dyDescent="0.25">
      <c r="A5167" s="62">
        <v>31231214</v>
      </c>
      <c r="B5167" s="63" t="s">
        <v>15938</v>
      </c>
    </row>
    <row r="5168" spans="1:2" x14ac:dyDescent="0.25">
      <c r="A5168" s="62">
        <v>31231215</v>
      </c>
      <c r="B5168" s="63" t="s">
        <v>16803</v>
      </c>
    </row>
    <row r="5169" spans="1:2" x14ac:dyDescent="0.25">
      <c r="A5169" s="62">
        <v>31231216</v>
      </c>
      <c r="B5169" s="63" t="s">
        <v>12085</v>
      </c>
    </row>
    <row r="5170" spans="1:2" x14ac:dyDescent="0.25">
      <c r="A5170" s="62">
        <v>31231217</v>
      </c>
      <c r="B5170" s="63" t="s">
        <v>13580</v>
      </c>
    </row>
    <row r="5171" spans="1:2" x14ac:dyDescent="0.25">
      <c r="A5171" s="62">
        <v>31231218</v>
      </c>
      <c r="B5171" s="63" t="s">
        <v>9322</v>
      </c>
    </row>
    <row r="5172" spans="1:2" x14ac:dyDescent="0.25">
      <c r="A5172" s="62">
        <v>31231219</v>
      </c>
      <c r="B5172" s="63" t="s">
        <v>3267</v>
      </c>
    </row>
    <row r="5173" spans="1:2" x14ac:dyDescent="0.25">
      <c r="A5173" s="62">
        <v>31231301</v>
      </c>
      <c r="B5173" s="63" t="s">
        <v>17576</v>
      </c>
    </row>
    <row r="5174" spans="1:2" x14ac:dyDescent="0.25">
      <c r="A5174" s="62">
        <v>31231302</v>
      </c>
      <c r="B5174" s="63" t="s">
        <v>11647</v>
      </c>
    </row>
    <row r="5175" spans="1:2" x14ac:dyDescent="0.25">
      <c r="A5175" s="62">
        <v>31231303</v>
      </c>
      <c r="B5175" s="63" t="s">
        <v>142</v>
      </c>
    </row>
    <row r="5176" spans="1:2" x14ac:dyDescent="0.25">
      <c r="A5176" s="62">
        <v>31231304</v>
      </c>
      <c r="B5176" s="63" t="s">
        <v>5483</v>
      </c>
    </row>
    <row r="5177" spans="1:2" x14ac:dyDescent="0.25">
      <c r="A5177" s="62">
        <v>31231305</v>
      </c>
      <c r="B5177" s="63" t="s">
        <v>13949</v>
      </c>
    </row>
    <row r="5178" spans="1:2" x14ac:dyDescent="0.25">
      <c r="A5178" s="62">
        <v>31231306</v>
      </c>
      <c r="B5178" s="63" t="s">
        <v>7764</v>
      </c>
    </row>
    <row r="5179" spans="1:2" x14ac:dyDescent="0.25">
      <c r="A5179" s="62">
        <v>31231307</v>
      </c>
      <c r="B5179" s="63" t="s">
        <v>7916</v>
      </c>
    </row>
    <row r="5180" spans="1:2" x14ac:dyDescent="0.25">
      <c r="A5180" s="62">
        <v>31231308</v>
      </c>
      <c r="B5180" s="63" t="s">
        <v>7962</v>
      </c>
    </row>
    <row r="5181" spans="1:2" x14ac:dyDescent="0.25">
      <c r="A5181" s="62">
        <v>31231309</v>
      </c>
      <c r="B5181" s="63" t="s">
        <v>14558</v>
      </c>
    </row>
    <row r="5182" spans="1:2" x14ac:dyDescent="0.25">
      <c r="A5182" s="62">
        <v>31231310</v>
      </c>
      <c r="B5182" s="63" t="s">
        <v>13642</v>
      </c>
    </row>
    <row r="5183" spans="1:2" x14ac:dyDescent="0.25">
      <c r="A5183" s="62">
        <v>31231311</v>
      </c>
      <c r="B5183" s="63" t="s">
        <v>3695</v>
      </c>
    </row>
    <row r="5184" spans="1:2" x14ac:dyDescent="0.25">
      <c r="A5184" s="62">
        <v>31231312</v>
      </c>
      <c r="B5184" s="63" t="s">
        <v>1912</v>
      </c>
    </row>
    <row r="5185" spans="1:2" x14ac:dyDescent="0.25">
      <c r="A5185" s="62">
        <v>31231313</v>
      </c>
      <c r="B5185" s="63" t="s">
        <v>9071</v>
      </c>
    </row>
    <row r="5186" spans="1:2" x14ac:dyDescent="0.25">
      <c r="A5186" s="62">
        <v>31231314</v>
      </c>
      <c r="B5186" s="63" t="s">
        <v>10151</v>
      </c>
    </row>
    <row r="5187" spans="1:2" x14ac:dyDescent="0.25">
      <c r="A5187" s="62">
        <v>31231315</v>
      </c>
      <c r="B5187" s="63" t="s">
        <v>16198</v>
      </c>
    </row>
    <row r="5188" spans="1:2" x14ac:dyDescent="0.25">
      <c r="A5188" s="62">
        <v>31231316</v>
      </c>
      <c r="B5188" s="63" t="s">
        <v>3936</v>
      </c>
    </row>
    <row r="5189" spans="1:2" x14ac:dyDescent="0.25">
      <c r="A5189" s="62">
        <v>31231317</v>
      </c>
      <c r="B5189" s="63" t="s">
        <v>15769</v>
      </c>
    </row>
    <row r="5190" spans="1:2" x14ac:dyDescent="0.25">
      <c r="A5190" s="62">
        <v>31231318</v>
      </c>
      <c r="B5190" s="63" t="s">
        <v>15466</v>
      </c>
    </row>
    <row r="5191" spans="1:2" x14ac:dyDescent="0.25">
      <c r="A5191" s="62">
        <v>31231319</v>
      </c>
      <c r="B5191" s="63" t="s">
        <v>17577</v>
      </c>
    </row>
    <row r="5192" spans="1:2" x14ac:dyDescent="0.25">
      <c r="A5192" s="62">
        <v>31231320</v>
      </c>
      <c r="B5192" s="63" t="s">
        <v>16431</v>
      </c>
    </row>
    <row r="5193" spans="1:2" x14ac:dyDescent="0.25">
      <c r="A5193" s="62">
        <v>31231321</v>
      </c>
      <c r="B5193" s="63" t="s">
        <v>7112</v>
      </c>
    </row>
    <row r="5194" spans="1:2" x14ac:dyDescent="0.25">
      <c r="A5194" s="62">
        <v>31231401</v>
      </c>
      <c r="B5194" s="63" t="s">
        <v>9046</v>
      </c>
    </row>
    <row r="5195" spans="1:2" x14ac:dyDescent="0.25">
      <c r="A5195" s="62">
        <v>31231402</v>
      </c>
      <c r="B5195" s="63" t="s">
        <v>15137</v>
      </c>
    </row>
    <row r="5196" spans="1:2" x14ac:dyDescent="0.25">
      <c r="A5196" s="62">
        <v>31231403</v>
      </c>
      <c r="B5196" s="63" t="s">
        <v>16409</v>
      </c>
    </row>
    <row r="5197" spans="1:2" x14ac:dyDescent="0.25">
      <c r="A5197" s="62">
        <v>31231404</v>
      </c>
      <c r="B5197" s="63" t="s">
        <v>2817</v>
      </c>
    </row>
    <row r="5198" spans="1:2" x14ac:dyDescent="0.25">
      <c r="A5198" s="62">
        <v>31231405</v>
      </c>
      <c r="B5198" s="63" t="s">
        <v>8633</v>
      </c>
    </row>
    <row r="5199" spans="1:2" x14ac:dyDescent="0.25">
      <c r="A5199" s="62">
        <v>31241501</v>
      </c>
      <c r="B5199" s="63" t="s">
        <v>11455</v>
      </c>
    </row>
    <row r="5200" spans="1:2" x14ac:dyDescent="0.25">
      <c r="A5200" s="62">
        <v>31241502</v>
      </c>
      <c r="B5200" s="63" t="s">
        <v>9981</v>
      </c>
    </row>
    <row r="5201" spans="1:2" x14ac:dyDescent="0.25">
      <c r="A5201" s="62">
        <v>31241601</v>
      </c>
      <c r="B5201" s="63" t="s">
        <v>6508</v>
      </c>
    </row>
    <row r="5202" spans="1:2" x14ac:dyDescent="0.25">
      <c r="A5202" s="62">
        <v>31241602</v>
      </c>
      <c r="B5202" s="63" t="s">
        <v>3305</v>
      </c>
    </row>
    <row r="5203" spans="1:2" x14ac:dyDescent="0.25">
      <c r="A5203" s="62">
        <v>31241603</v>
      </c>
      <c r="B5203" s="63" t="s">
        <v>9030</v>
      </c>
    </row>
    <row r="5204" spans="1:2" x14ac:dyDescent="0.25">
      <c r="A5204" s="62">
        <v>31241604</v>
      </c>
      <c r="B5204" s="63" t="s">
        <v>6261</v>
      </c>
    </row>
    <row r="5205" spans="1:2" x14ac:dyDescent="0.25">
      <c r="A5205" s="62">
        <v>31241605</v>
      </c>
      <c r="B5205" s="63" t="s">
        <v>4811</v>
      </c>
    </row>
    <row r="5206" spans="1:2" x14ac:dyDescent="0.25">
      <c r="A5206" s="62">
        <v>31241606</v>
      </c>
      <c r="B5206" s="63" t="s">
        <v>4184</v>
      </c>
    </row>
    <row r="5207" spans="1:2" x14ac:dyDescent="0.25">
      <c r="A5207" s="62">
        <v>31241607</v>
      </c>
      <c r="B5207" s="63" t="s">
        <v>11869</v>
      </c>
    </row>
    <row r="5208" spans="1:2" x14ac:dyDescent="0.25">
      <c r="A5208" s="62">
        <v>31241608</v>
      </c>
      <c r="B5208" s="63" t="s">
        <v>4092</v>
      </c>
    </row>
    <row r="5209" spans="1:2" x14ac:dyDescent="0.25">
      <c r="A5209" s="62">
        <v>31241609</v>
      </c>
      <c r="B5209" s="63" t="s">
        <v>12770</v>
      </c>
    </row>
    <row r="5210" spans="1:2" x14ac:dyDescent="0.25">
      <c r="A5210" s="62">
        <v>31241610</v>
      </c>
      <c r="B5210" s="63" t="s">
        <v>3749</v>
      </c>
    </row>
    <row r="5211" spans="1:2" x14ac:dyDescent="0.25">
      <c r="A5211" s="62">
        <v>31241701</v>
      </c>
      <c r="B5211" s="63" t="s">
        <v>18459</v>
      </c>
    </row>
    <row r="5212" spans="1:2" x14ac:dyDescent="0.25">
      <c r="A5212" s="62">
        <v>31241702</v>
      </c>
      <c r="B5212" s="63" t="s">
        <v>17396</v>
      </c>
    </row>
    <row r="5213" spans="1:2" x14ac:dyDescent="0.25">
      <c r="A5213" s="62">
        <v>31241703</v>
      </c>
      <c r="B5213" s="63" t="s">
        <v>13583</v>
      </c>
    </row>
    <row r="5214" spans="1:2" x14ac:dyDescent="0.25">
      <c r="A5214" s="62">
        <v>31241704</v>
      </c>
      <c r="B5214" s="63" t="s">
        <v>12252</v>
      </c>
    </row>
    <row r="5215" spans="1:2" x14ac:dyDescent="0.25">
      <c r="A5215" s="62">
        <v>31241705</v>
      </c>
      <c r="B5215" s="63" t="s">
        <v>18783</v>
      </c>
    </row>
    <row r="5216" spans="1:2" x14ac:dyDescent="0.25">
      <c r="A5216" s="62">
        <v>31241801</v>
      </c>
      <c r="B5216" s="63" t="s">
        <v>3224</v>
      </c>
    </row>
    <row r="5217" spans="1:2" x14ac:dyDescent="0.25">
      <c r="A5217" s="62">
        <v>31241802</v>
      </c>
      <c r="B5217" s="63" t="s">
        <v>13660</v>
      </c>
    </row>
    <row r="5218" spans="1:2" x14ac:dyDescent="0.25">
      <c r="A5218" s="62">
        <v>31241803</v>
      </c>
      <c r="B5218" s="63" t="s">
        <v>3560</v>
      </c>
    </row>
    <row r="5219" spans="1:2" x14ac:dyDescent="0.25">
      <c r="A5219" s="62">
        <v>31241804</v>
      </c>
      <c r="B5219" s="63" t="s">
        <v>5449</v>
      </c>
    </row>
    <row r="5220" spans="1:2" x14ac:dyDescent="0.25">
      <c r="A5220" s="62">
        <v>31241805</v>
      </c>
      <c r="B5220" s="63" t="s">
        <v>1927</v>
      </c>
    </row>
    <row r="5221" spans="1:2" x14ac:dyDescent="0.25">
      <c r="A5221" s="62">
        <v>31241806</v>
      </c>
      <c r="B5221" s="63" t="s">
        <v>6929</v>
      </c>
    </row>
    <row r="5222" spans="1:2" x14ac:dyDescent="0.25">
      <c r="A5222" s="62">
        <v>31241807</v>
      </c>
      <c r="B5222" s="63" t="s">
        <v>5825</v>
      </c>
    </row>
    <row r="5223" spans="1:2" x14ac:dyDescent="0.25">
      <c r="A5223" s="62">
        <v>31241901</v>
      </c>
      <c r="B5223" s="63" t="s">
        <v>70</v>
      </c>
    </row>
    <row r="5224" spans="1:2" x14ac:dyDescent="0.25">
      <c r="A5224" s="62">
        <v>31241902</v>
      </c>
      <c r="B5224" s="63" t="s">
        <v>14548</v>
      </c>
    </row>
    <row r="5225" spans="1:2" x14ac:dyDescent="0.25">
      <c r="A5225" s="62">
        <v>31241903</v>
      </c>
      <c r="B5225" s="63" t="s">
        <v>5650</v>
      </c>
    </row>
    <row r="5226" spans="1:2" x14ac:dyDescent="0.25">
      <c r="A5226" s="62">
        <v>31241904</v>
      </c>
      <c r="B5226" s="63" t="s">
        <v>14364</v>
      </c>
    </row>
    <row r="5227" spans="1:2" x14ac:dyDescent="0.25">
      <c r="A5227" s="62">
        <v>31241905</v>
      </c>
      <c r="B5227" s="63" t="s">
        <v>5811</v>
      </c>
    </row>
    <row r="5228" spans="1:2" x14ac:dyDescent="0.25">
      <c r="A5228" s="62">
        <v>31241906</v>
      </c>
      <c r="B5228" s="63" t="s">
        <v>16569</v>
      </c>
    </row>
    <row r="5229" spans="1:2" x14ac:dyDescent="0.25">
      <c r="A5229" s="62">
        <v>31241907</v>
      </c>
      <c r="B5229" s="63" t="s">
        <v>8812</v>
      </c>
    </row>
    <row r="5230" spans="1:2" x14ac:dyDescent="0.25">
      <c r="A5230" s="62">
        <v>31241908</v>
      </c>
      <c r="B5230" s="63" t="s">
        <v>2626</v>
      </c>
    </row>
    <row r="5231" spans="1:2" x14ac:dyDescent="0.25">
      <c r="A5231" s="62">
        <v>31242001</v>
      </c>
      <c r="B5231" s="63" t="s">
        <v>18195</v>
      </c>
    </row>
    <row r="5232" spans="1:2" x14ac:dyDescent="0.25">
      <c r="A5232" s="62">
        <v>31242002</v>
      </c>
      <c r="B5232" s="63" t="s">
        <v>8155</v>
      </c>
    </row>
    <row r="5233" spans="1:2" x14ac:dyDescent="0.25">
      <c r="A5233" s="62">
        <v>31242003</v>
      </c>
      <c r="B5233" s="63" t="s">
        <v>12284</v>
      </c>
    </row>
    <row r="5234" spans="1:2" x14ac:dyDescent="0.25">
      <c r="A5234" s="62">
        <v>31242101</v>
      </c>
      <c r="B5234" s="63" t="s">
        <v>18071</v>
      </c>
    </row>
    <row r="5235" spans="1:2" x14ac:dyDescent="0.25">
      <c r="A5235" s="62">
        <v>31242103</v>
      </c>
      <c r="B5235" s="63" t="s">
        <v>10189</v>
      </c>
    </row>
    <row r="5236" spans="1:2" x14ac:dyDescent="0.25">
      <c r="A5236" s="62">
        <v>31242104</v>
      </c>
      <c r="B5236" s="63" t="s">
        <v>9068</v>
      </c>
    </row>
    <row r="5237" spans="1:2" x14ac:dyDescent="0.25">
      <c r="A5237" s="62">
        <v>31242105</v>
      </c>
      <c r="B5237" s="63" t="s">
        <v>8965</v>
      </c>
    </row>
    <row r="5238" spans="1:2" x14ac:dyDescent="0.25">
      <c r="A5238" s="62">
        <v>31242106</v>
      </c>
      <c r="B5238" s="63" t="s">
        <v>12839</v>
      </c>
    </row>
    <row r="5239" spans="1:2" x14ac:dyDescent="0.25">
      <c r="A5239" s="62">
        <v>31242201</v>
      </c>
      <c r="B5239" s="63" t="s">
        <v>1715</v>
      </c>
    </row>
    <row r="5240" spans="1:2" x14ac:dyDescent="0.25">
      <c r="A5240" s="62">
        <v>31242202</v>
      </c>
      <c r="B5240" s="63" t="s">
        <v>10307</v>
      </c>
    </row>
    <row r="5241" spans="1:2" x14ac:dyDescent="0.25">
      <c r="A5241" s="62">
        <v>31242203</v>
      </c>
      <c r="B5241" s="63" t="s">
        <v>18891</v>
      </c>
    </row>
    <row r="5242" spans="1:2" x14ac:dyDescent="0.25">
      <c r="A5242" s="62">
        <v>31242204</v>
      </c>
      <c r="B5242" s="63" t="s">
        <v>18501</v>
      </c>
    </row>
    <row r="5243" spans="1:2" x14ac:dyDescent="0.25">
      <c r="A5243" s="62">
        <v>31242205</v>
      </c>
      <c r="B5243" s="63" t="s">
        <v>9883</v>
      </c>
    </row>
    <row r="5244" spans="1:2" x14ac:dyDescent="0.25">
      <c r="A5244" s="62">
        <v>31242206</v>
      </c>
      <c r="B5244" s="63" t="s">
        <v>17860</v>
      </c>
    </row>
    <row r="5245" spans="1:2" x14ac:dyDescent="0.25">
      <c r="A5245" s="62">
        <v>31242207</v>
      </c>
      <c r="B5245" s="63" t="s">
        <v>14808</v>
      </c>
    </row>
    <row r="5246" spans="1:2" x14ac:dyDescent="0.25">
      <c r="A5246" s="62">
        <v>31242208</v>
      </c>
      <c r="B5246" s="63" t="s">
        <v>18263</v>
      </c>
    </row>
    <row r="5247" spans="1:2" x14ac:dyDescent="0.25">
      <c r="A5247" s="62">
        <v>31251501</v>
      </c>
      <c r="B5247" s="63" t="s">
        <v>6423</v>
      </c>
    </row>
    <row r="5248" spans="1:2" x14ac:dyDescent="0.25">
      <c r="A5248" s="62">
        <v>31251502</v>
      </c>
      <c r="B5248" s="63" t="s">
        <v>531</v>
      </c>
    </row>
    <row r="5249" spans="1:2" x14ac:dyDescent="0.25">
      <c r="A5249" s="62">
        <v>31251503</v>
      </c>
      <c r="B5249" s="63" t="s">
        <v>12832</v>
      </c>
    </row>
    <row r="5250" spans="1:2" x14ac:dyDescent="0.25">
      <c r="A5250" s="62">
        <v>31251504</v>
      </c>
      <c r="B5250" s="63" t="s">
        <v>15526</v>
      </c>
    </row>
    <row r="5251" spans="1:2" x14ac:dyDescent="0.25">
      <c r="A5251" s="62">
        <v>31251505</v>
      </c>
      <c r="B5251" s="63" t="s">
        <v>18927</v>
      </c>
    </row>
    <row r="5252" spans="1:2" x14ac:dyDescent="0.25">
      <c r="A5252" s="62">
        <v>31251506</v>
      </c>
      <c r="B5252" s="63" t="s">
        <v>5041</v>
      </c>
    </row>
    <row r="5253" spans="1:2" x14ac:dyDescent="0.25">
      <c r="A5253" s="62">
        <v>31251507</v>
      </c>
      <c r="B5253" s="63" t="s">
        <v>13977</v>
      </c>
    </row>
    <row r="5254" spans="1:2" x14ac:dyDescent="0.25">
      <c r="A5254" s="62">
        <v>31251508</v>
      </c>
      <c r="B5254" s="63" t="s">
        <v>12655</v>
      </c>
    </row>
    <row r="5255" spans="1:2" x14ac:dyDescent="0.25">
      <c r="A5255" s="62">
        <v>31251509</v>
      </c>
      <c r="B5255" s="63" t="s">
        <v>3281</v>
      </c>
    </row>
    <row r="5256" spans="1:2" x14ac:dyDescent="0.25">
      <c r="A5256" s="62">
        <v>31251510</v>
      </c>
      <c r="B5256" s="63" t="s">
        <v>10354</v>
      </c>
    </row>
    <row r="5257" spans="1:2" x14ac:dyDescent="0.25">
      <c r="A5257" s="62">
        <v>31251511</v>
      </c>
      <c r="B5257" s="63" t="s">
        <v>9418</v>
      </c>
    </row>
    <row r="5258" spans="1:2" x14ac:dyDescent="0.25">
      <c r="A5258" s="62">
        <v>31251601</v>
      </c>
      <c r="B5258" s="63" t="s">
        <v>8493</v>
      </c>
    </row>
    <row r="5259" spans="1:2" x14ac:dyDescent="0.25">
      <c r="A5259" s="62">
        <v>31261501</v>
      </c>
      <c r="B5259" s="63" t="s">
        <v>6706</v>
      </c>
    </row>
    <row r="5260" spans="1:2" x14ac:dyDescent="0.25">
      <c r="A5260" s="62">
        <v>31261502</v>
      </c>
      <c r="B5260" s="63" t="s">
        <v>8456</v>
      </c>
    </row>
    <row r="5261" spans="1:2" x14ac:dyDescent="0.25">
      <c r="A5261" s="62">
        <v>31261503</v>
      </c>
      <c r="B5261" s="63" t="s">
        <v>2390</v>
      </c>
    </row>
    <row r="5262" spans="1:2" x14ac:dyDescent="0.25">
      <c r="A5262" s="62">
        <v>31261504</v>
      </c>
      <c r="B5262" s="63" t="s">
        <v>9128</v>
      </c>
    </row>
    <row r="5263" spans="1:2" x14ac:dyDescent="0.25">
      <c r="A5263" s="62">
        <v>31261505</v>
      </c>
      <c r="B5263" s="63" t="s">
        <v>256</v>
      </c>
    </row>
    <row r="5264" spans="1:2" x14ac:dyDescent="0.25">
      <c r="A5264" s="62">
        <v>31261601</v>
      </c>
      <c r="B5264" s="63" t="s">
        <v>15002</v>
      </c>
    </row>
    <row r="5265" spans="1:2" x14ac:dyDescent="0.25">
      <c r="A5265" s="62">
        <v>31261602</v>
      </c>
      <c r="B5265" s="63" t="s">
        <v>4274</v>
      </c>
    </row>
    <row r="5266" spans="1:2" x14ac:dyDescent="0.25">
      <c r="A5266" s="62">
        <v>31261603</v>
      </c>
      <c r="B5266" s="63" t="s">
        <v>4983</v>
      </c>
    </row>
    <row r="5267" spans="1:2" x14ac:dyDescent="0.25">
      <c r="A5267" s="62">
        <v>31261701</v>
      </c>
      <c r="B5267" s="63" t="s">
        <v>342</v>
      </c>
    </row>
    <row r="5268" spans="1:2" x14ac:dyDescent="0.25">
      <c r="A5268" s="62">
        <v>31261702</v>
      </c>
      <c r="B5268" s="63" t="s">
        <v>7950</v>
      </c>
    </row>
    <row r="5269" spans="1:2" x14ac:dyDescent="0.25">
      <c r="A5269" s="62">
        <v>31261703</v>
      </c>
      <c r="B5269" s="63" t="s">
        <v>9125</v>
      </c>
    </row>
    <row r="5270" spans="1:2" x14ac:dyDescent="0.25">
      <c r="A5270" s="62">
        <v>31261704</v>
      </c>
      <c r="B5270" s="63" t="s">
        <v>1318</v>
      </c>
    </row>
    <row r="5271" spans="1:2" x14ac:dyDescent="0.25">
      <c r="A5271" s="62">
        <v>31271601</v>
      </c>
      <c r="B5271" s="63" t="s">
        <v>5484</v>
      </c>
    </row>
    <row r="5272" spans="1:2" x14ac:dyDescent="0.25">
      <c r="A5272" s="62">
        <v>31271602</v>
      </c>
      <c r="B5272" s="63" t="s">
        <v>4429</v>
      </c>
    </row>
    <row r="5273" spans="1:2" x14ac:dyDescent="0.25">
      <c r="A5273" s="62">
        <v>31281502</v>
      </c>
      <c r="B5273" s="63" t="s">
        <v>10865</v>
      </c>
    </row>
    <row r="5274" spans="1:2" x14ac:dyDescent="0.25">
      <c r="A5274" s="62">
        <v>31281503</v>
      </c>
      <c r="B5274" s="63" t="s">
        <v>2981</v>
      </c>
    </row>
    <row r="5275" spans="1:2" x14ac:dyDescent="0.25">
      <c r="A5275" s="62">
        <v>31281504</v>
      </c>
      <c r="B5275" s="63" t="s">
        <v>12511</v>
      </c>
    </row>
    <row r="5276" spans="1:2" x14ac:dyDescent="0.25">
      <c r="A5276" s="62">
        <v>31281505</v>
      </c>
      <c r="B5276" s="63" t="s">
        <v>7718</v>
      </c>
    </row>
    <row r="5277" spans="1:2" x14ac:dyDescent="0.25">
      <c r="A5277" s="62">
        <v>31281506</v>
      </c>
      <c r="B5277" s="63" t="s">
        <v>120</v>
      </c>
    </row>
    <row r="5278" spans="1:2" x14ac:dyDescent="0.25">
      <c r="A5278" s="62">
        <v>31281507</v>
      </c>
      <c r="B5278" s="63" t="s">
        <v>7169</v>
      </c>
    </row>
    <row r="5279" spans="1:2" x14ac:dyDescent="0.25">
      <c r="A5279" s="62">
        <v>31281508</v>
      </c>
      <c r="B5279" s="63" t="s">
        <v>7154</v>
      </c>
    </row>
    <row r="5280" spans="1:2" x14ac:dyDescent="0.25">
      <c r="A5280" s="62">
        <v>31281509</v>
      </c>
      <c r="B5280" s="63" t="s">
        <v>13700</v>
      </c>
    </row>
    <row r="5281" spans="1:2" x14ac:dyDescent="0.25">
      <c r="A5281" s="62">
        <v>31281510</v>
      </c>
      <c r="B5281" s="63" t="s">
        <v>11015</v>
      </c>
    </row>
    <row r="5282" spans="1:2" x14ac:dyDescent="0.25">
      <c r="A5282" s="62">
        <v>31281511</v>
      </c>
      <c r="B5282" s="63" t="s">
        <v>13036</v>
      </c>
    </row>
    <row r="5283" spans="1:2" x14ac:dyDescent="0.25">
      <c r="A5283" s="62">
        <v>31281512</v>
      </c>
      <c r="B5283" s="63" t="s">
        <v>8283</v>
      </c>
    </row>
    <row r="5284" spans="1:2" x14ac:dyDescent="0.25">
      <c r="A5284" s="62">
        <v>31281513</v>
      </c>
      <c r="B5284" s="63" t="s">
        <v>15639</v>
      </c>
    </row>
    <row r="5285" spans="1:2" x14ac:dyDescent="0.25">
      <c r="A5285" s="62">
        <v>31281514</v>
      </c>
      <c r="B5285" s="63" t="s">
        <v>18505</v>
      </c>
    </row>
    <row r="5286" spans="1:2" x14ac:dyDescent="0.25">
      <c r="A5286" s="62">
        <v>31281515</v>
      </c>
      <c r="B5286" s="63" t="s">
        <v>11712</v>
      </c>
    </row>
    <row r="5287" spans="1:2" x14ac:dyDescent="0.25">
      <c r="A5287" s="62">
        <v>31281516</v>
      </c>
      <c r="B5287" s="63" t="s">
        <v>13129</v>
      </c>
    </row>
    <row r="5288" spans="1:2" x14ac:dyDescent="0.25">
      <c r="A5288" s="62">
        <v>31281517</v>
      </c>
      <c r="B5288" s="63" t="s">
        <v>5892</v>
      </c>
    </row>
    <row r="5289" spans="1:2" x14ac:dyDescent="0.25">
      <c r="A5289" s="62">
        <v>31281518</v>
      </c>
      <c r="B5289" s="63" t="s">
        <v>757</v>
      </c>
    </row>
    <row r="5290" spans="1:2" x14ac:dyDescent="0.25">
      <c r="A5290" s="62">
        <v>31281519</v>
      </c>
      <c r="B5290" s="63" t="s">
        <v>4807</v>
      </c>
    </row>
    <row r="5291" spans="1:2" x14ac:dyDescent="0.25">
      <c r="A5291" s="62">
        <v>31281520</v>
      </c>
      <c r="B5291" s="63" t="s">
        <v>10165</v>
      </c>
    </row>
    <row r="5292" spans="1:2" x14ac:dyDescent="0.25">
      <c r="A5292" s="62">
        <v>31281521</v>
      </c>
      <c r="B5292" s="63" t="s">
        <v>15124</v>
      </c>
    </row>
    <row r="5293" spans="1:2" x14ac:dyDescent="0.25">
      <c r="A5293" s="62">
        <v>31281701</v>
      </c>
      <c r="B5293" s="63" t="s">
        <v>18896</v>
      </c>
    </row>
    <row r="5294" spans="1:2" x14ac:dyDescent="0.25">
      <c r="A5294" s="62">
        <v>31281801</v>
      </c>
      <c r="B5294" s="63" t="s">
        <v>1402</v>
      </c>
    </row>
    <row r="5295" spans="1:2" x14ac:dyDescent="0.25">
      <c r="A5295" s="62">
        <v>31281802</v>
      </c>
      <c r="B5295" s="63" t="s">
        <v>16471</v>
      </c>
    </row>
    <row r="5296" spans="1:2" x14ac:dyDescent="0.25">
      <c r="A5296" s="62">
        <v>31281803</v>
      </c>
      <c r="B5296" s="63" t="s">
        <v>10670</v>
      </c>
    </row>
    <row r="5297" spans="1:2" x14ac:dyDescent="0.25">
      <c r="A5297" s="62">
        <v>31281804</v>
      </c>
      <c r="B5297" s="63" t="s">
        <v>8777</v>
      </c>
    </row>
    <row r="5298" spans="1:2" x14ac:dyDescent="0.25">
      <c r="A5298" s="62">
        <v>31281805</v>
      </c>
      <c r="B5298" s="63" t="s">
        <v>1769</v>
      </c>
    </row>
    <row r="5299" spans="1:2" x14ac:dyDescent="0.25">
      <c r="A5299" s="62">
        <v>31281806</v>
      </c>
      <c r="B5299" s="63" t="s">
        <v>8842</v>
      </c>
    </row>
    <row r="5300" spans="1:2" x14ac:dyDescent="0.25">
      <c r="A5300" s="62">
        <v>31281807</v>
      </c>
      <c r="B5300" s="63" t="s">
        <v>18494</v>
      </c>
    </row>
    <row r="5301" spans="1:2" x14ac:dyDescent="0.25">
      <c r="A5301" s="62">
        <v>31281808</v>
      </c>
      <c r="B5301" s="63" t="s">
        <v>3231</v>
      </c>
    </row>
    <row r="5302" spans="1:2" x14ac:dyDescent="0.25">
      <c r="A5302" s="62">
        <v>31281809</v>
      </c>
      <c r="B5302" s="63" t="s">
        <v>1197</v>
      </c>
    </row>
    <row r="5303" spans="1:2" x14ac:dyDescent="0.25">
      <c r="A5303" s="62">
        <v>31281810</v>
      </c>
      <c r="B5303" s="63" t="s">
        <v>15852</v>
      </c>
    </row>
    <row r="5304" spans="1:2" x14ac:dyDescent="0.25">
      <c r="A5304" s="62">
        <v>31281811</v>
      </c>
      <c r="B5304" s="63" t="s">
        <v>8870</v>
      </c>
    </row>
    <row r="5305" spans="1:2" x14ac:dyDescent="0.25">
      <c r="A5305" s="62">
        <v>31281812</v>
      </c>
      <c r="B5305" s="63" t="s">
        <v>2305</v>
      </c>
    </row>
    <row r="5306" spans="1:2" x14ac:dyDescent="0.25">
      <c r="A5306" s="62">
        <v>31281813</v>
      </c>
      <c r="B5306" s="63" t="s">
        <v>17610</v>
      </c>
    </row>
    <row r="5307" spans="1:2" x14ac:dyDescent="0.25">
      <c r="A5307" s="62">
        <v>31281814</v>
      </c>
      <c r="B5307" s="63" t="s">
        <v>5738</v>
      </c>
    </row>
    <row r="5308" spans="1:2" x14ac:dyDescent="0.25">
      <c r="A5308" s="62">
        <v>31281815</v>
      </c>
      <c r="B5308" s="63" t="s">
        <v>5563</v>
      </c>
    </row>
    <row r="5309" spans="1:2" x14ac:dyDescent="0.25">
      <c r="A5309" s="62">
        <v>31281816</v>
      </c>
      <c r="B5309" s="63" t="s">
        <v>11403</v>
      </c>
    </row>
    <row r="5310" spans="1:2" x14ac:dyDescent="0.25">
      <c r="A5310" s="62">
        <v>31281817</v>
      </c>
      <c r="B5310" s="63" t="s">
        <v>957</v>
      </c>
    </row>
    <row r="5311" spans="1:2" x14ac:dyDescent="0.25">
      <c r="A5311" s="62">
        <v>31281818</v>
      </c>
      <c r="B5311" s="63" t="s">
        <v>3364</v>
      </c>
    </row>
    <row r="5312" spans="1:2" x14ac:dyDescent="0.25">
      <c r="A5312" s="62">
        <v>31281819</v>
      </c>
      <c r="B5312" s="63" t="s">
        <v>6284</v>
      </c>
    </row>
    <row r="5313" spans="1:2" x14ac:dyDescent="0.25">
      <c r="A5313" s="62">
        <v>31281901</v>
      </c>
      <c r="B5313" s="63" t="s">
        <v>10925</v>
      </c>
    </row>
    <row r="5314" spans="1:2" x14ac:dyDescent="0.25">
      <c r="A5314" s="62">
        <v>31281902</v>
      </c>
      <c r="B5314" s="63" t="s">
        <v>5967</v>
      </c>
    </row>
    <row r="5315" spans="1:2" x14ac:dyDescent="0.25">
      <c r="A5315" s="62">
        <v>31281903</v>
      </c>
      <c r="B5315" s="63" t="s">
        <v>15410</v>
      </c>
    </row>
    <row r="5316" spans="1:2" x14ac:dyDescent="0.25">
      <c r="A5316" s="62">
        <v>31281904</v>
      </c>
      <c r="B5316" s="63" t="s">
        <v>3407</v>
      </c>
    </row>
    <row r="5317" spans="1:2" x14ac:dyDescent="0.25">
      <c r="A5317" s="62">
        <v>31281905</v>
      </c>
      <c r="B5317" s="63" t="s">
        <v>10959</v>
      </c>
    </row>
    <row r="5318" spans="1:2" x14ac:dyDescent="0.25">
      <c r="A5318" s="62">
        <v>31281906</v>
      </c>
      <c r="B5318" s="63" t="s">
        <v>16059</v>
      </c>
    </row>
    <row r="5319" spans="1:2" x14ac:dyDescent="0.25">
      <c r="A5319" s="62">
        <v>31281907</v>
      </c>
      <c r="B5319" s="63" t="s">
        <v>18080</v>
      </c>
    </row>
    <row r="5320" spans="1:2" x14ac:dyDescent="0.25">
      <c r="A5320" s="62">
        <v>31281908</v>
      </c>
      <c r="B5320" s="63" t="s">
        <v>2130</v>
      </c>
    </row>
    <row r="5321" spans="1:2" x14ac:dyDescent="0.25">
      <c r="A5321" s="62">
        <v>31281909</v>
      </c>
      <c r="B5321" s="63" t="s">
        <v>14482</v>
      </c>
    </row>
    <row r="5322" spans="1:2" x14ac:dyDescent="0.25">
      <c r="A5322" s="62">
        <v>31281910</v>
      </c>
      <c r="B5322" s="63" t="s">
        <v>13298</v>
      </c>
    </row>
    <row r="5323" spans="1:2" x14ac:dyDescent="0.25">
      <c r="A5323" s="62">
        <v>31281911</v>
      </c>
      <c r="B5323" s="63" t="s">
        <v>8212</v>
      </c>
    </row>
    <row r="5324" spans="1:2" x14ac:dyDescent="0.25">
      <c r="A5324" s="62">
        <v>31281912</v>
      </c>
      <c r="B5324" s="63" t="s">
        <v>7319</v>
      </c>
    </row>
    <row r="5325" spans="1:2" x14ac:dyDescent="0.25">
      <c r="A5325" s="62">
        <v>31281913</v>
      </c>
      <c r="B5325" s="63" t="s">
        <v>2999</v>
      </c>
    </row>
    <row r="5326" spans="1:2" x14ac:dyDescent="0.25">
      <c r="A5326" s="62">
        <v>31281914</v>
      </c>
      <c r="B5326" s="63" t="s">
        <v>7410</v>
      </c>
    </row>
    <row r="5327" spans="1:2" x14ac:dyDescent="0.25">
      <c r="A5327" s="62">
        <v>31281915</v>
      </c>
      <c r="B5327" s="63" t="s">
        <v>1923</v>
      </c>
    </row>
    <row r="5328" spans="1:2" x14ac:dyDescent="0.25">
      <c r="A5328" s="62">
        <v>31281916</v>
      </c>
      <c r="B5328" s="63" t="s">
        <v>9410</v>
      </c>
    </row>
    <row r="5329" spans="1:2" x14ac:dyDescent="0.25">
      <c r="A5329" s="62">
        <v>31281917</v>
      </c>
      <c r="B5329" s="63" t="s">
        <v>8290</v>
      </c>
    </row>
    <row r="5330" spans="1:2" x14ac:dyDescent="0.25">
      <c r="A5330" s="62">
        <v>31281918</v>
      </c>
      <c r="B5330" s="63" t="s">
        <v>9024</v>
      </c>
    </row>
    <row r="5331" spans="1:2" x14ac:dyDescent="0.25">
      <c r="A5331" s="62">
        <v>31281919</v>
      </c>
      <c r="B5331" s="63" t="s">
        <v>3531</v>
      </c>
    </row>
    <row r="5332" spans="1:2" x14ac:dyDescent="0.25">
      <c r="A5332" s="62">
        <v>31282001</v>
      </c>
      <c r="B5332" s="63" t="s">
        <v>927</v>
      </c>
    </row>
    <row r="5333" spans="1:2" x14ac:dyDescent="0.25">
      <c r="A5333" s="62">
        <v>31282002</v>
      </c>
      <c r="B5333" s="63" t="s">
        <v>1128</v>
      </c>
    </row>
    <row r="5334" spans="1:2" x14ac:dyDescent="0.25">
      <c r="A5334" s="62">
        <v>31282003</v>
      </c>
      <c r="B5334" s="63" t="s">
        <v>13326</v>
      </c>
    </row>
    <row r="5335" spans="1:2" x14ac:dyDescent="0.25">
      <c r="A5335" s="62">
        <v>31282004</v>
      </c>
      <c r="B5335" s="63" t="s">
        <v>9499</v>
      </c>
    </row>
    <row r="5336" spans="1:2" x14ac:dyDescent="0.25">
      <c r="A5336" s="62">
        <v>31282005</v>
      </c>
      <c r="B5336" s="63" t="s">
        <v>7973</v>
      </c>
    </row>
    <row r="5337" spans="1:2" x14ac:dyDescent="0.25">
      <c r="A5337" s="62">
        <v>31282006</v>
      </c>
      <c r="B5337" s="63" t="s">
        <v>17199</v>
      </c>
    </row>
    <row r="5338" spans="1:2" x14ac:dyDescent="0.25">
      <c r="A5338" s="62">
        <v>31282007</v>
      </c>
      <c r="B5338" s="63" t="s">
        <v>8855</v>
      </c>
    </row>
    <row r="5339" spans="1:2" x14ac:dyDescent="0.25">
      <c r="A5339" s="62">
        <v>31282008</v>
      </c>
      <c r="B5339" s="63" t="s">
        <v>17844</v>
      </c>
    </row>
    <row r="5340" spans="1:2" x14ac:dyDescent="0.25">
      <c r="A5340" s="62">
        <v>31282009</v>
      </c>
      <c r="B5340" s="63" t="s">
        <v>5672</v>
      </c>
    </row>
    <row r="5341" spans="1:2" x14ac:dyDescent="0.25">
      <c r="A5341" s="62">
        <v>31282010</v>
      </c>
      <c r="B5341" s="63" t="s">
        <v>9166</v>
      </c>
    </row>
    <row r="5342" spans="1:2" x14ac:dyDescent="0.25">
      <c r="A5342" s="62">
        <v>31282011</v>
      </c>
      <c r="B5342" s="63" t="s">
        <v>9747</v>
      </c>
    </row>
    <row r="5343" spans="1:2" x14ac:dyDescent="0.25">
      <c r="A5343" s="62">
        <v>31282012</v>
      </c>
      <c r="B5343" s="63" t="s">
        <v>13531</v>
      </c>
    </row>
    <row r="5344" spans="1:2" x14ac:dyDescent="0.25">
      <c r="A5344" s="62">
        <v>31282013</v>
      </c>
      <c r="B5344" s="63" t="s">
        <v>8515</v>
      </c>
    </row>
    <row r="5345" spans="1:2" x14ac:dyDescent="0.25">
      <c r="A5345" s="62">
        <v>31282014</v>
      </c>
      <c r="B5345" s="63" t="s">
        <v>14338</v>
      </c>
    </row>
    <row r="5346" spans="1:2" x14ac:dyDescent="0.25">
      <c r="A5346" s="62">
        <v>31282015</v>
      </c>
      <c r="B5346" s="63" t="s">
        <v>9713</v>
      </c>
    </row>
    <row r="5347" spans="1:2" x14ac:dyDescent="0.25">
      <c r="A5347" s="62">
        <v>31282016</v>
      </c>
      <c r="B5347" s="63" t="s">
        <v>14035</v>
      </c>
    </row>
    <row r="5348" spans="1:2" x14ac:dyDescent="0.25">
      <c r="A5348" s="62">
        <v>31282017</v>
      </c>
      <c r="B5348" s="63" t="s">
        <v>9548</v>
      </c>
    </row>
    <row r="5349" spans="1:2" x14ac:dyDescent="0.25">
      <c r="A5349" s="62">
        <v>31282018</v>
      </c>
      <c r="B5349" s="63" t="s">
        <v>10742</v>
      </c>
    </row>
    <row r="5350" spans="1:2" x14ac:dyDescent="0.25">
      <c r="A5350" s="62">
        <v>31282019</v>
      </c>
      <c r="B5350" s="63" t="s">
        <v>14422</v>
      </c>
    </row>
    <row r="5351" spans="1:2" x14ac:dyDescent="0.25">
      <c r="A5351" s="62">
        <v>31282101</v>
      </c>
      <c r="B5351" s="63" t="s">
        <v>5087</v>
      </c>
    </row>
    <row r="5352" spans="1:2" x14ac:dyDescent="0.25">
      <c r="A5352" s="62">
        <v>31282102</v>
      </c>
      <c r="B5352" s="63" t="s">
        <v>14207</v>
      </c>
    </row>
    <row r="5353" spans="1:2" x14ac:dyDescent="0.25">
      <c r="A5353" s="62">
        <v>31282103</v>
      </c>
      <c r="B5353" s="63" t="s">
        <v>8952</v>
      </c>
    </row>
    <row r="5354" spans="1:2" x14ac:dyDescent="0.25">
      <c r="A5354" s="62">
        <v>31282104</v>
      </c>
      <c r="B5354" s="63" t="s">
        <v>13163</v>
      </c>
    </row>
    <row r="5355" spans="1:2" x14ac:dyDescent="0.25">
      <c r="A5355" s="62">
        <v>31282105</v>
      </c>
      <c r="B5355" s="63" t="s">
        <v>12065</v>
      </c>
    </row>
    <row r="5356" spans="1:2" x14ac:dyDescent="0.25">
      <c r="A5356" s="62">
        <v>31282106</v>
      </c>
      <c r="B5356" s="63" t="s">
        <v>7880</v>
      </c>
    </row>
    <row r="5357" spans="1:2" x14ac:dyDescent="0.25">
      <c r="A5357" s="62">
        <v>31282107</v>
      </c>
      <c r="B5357" s="63" t="s">
        <v>9930</v>
      </c>
    </row>
    <row r="5358" spans="1:2" x14ac:dyDescent="0.25">
      <c r="A5358" s="62">
        <v>31282108</v>
      </c>
      <c r="B5358" s="63" t="s">
        <v>12523</v>
      </c>
    </row>
    <row r="5359" spans="1:2" x14ac:dyDescent="0.25">
      <c r="A5359" s="62">
        <v>31282109</v>
      </c>
      <c r="B5359" s="63" t="s">
        <v>3462</v>
      </c>
    </row>
    <row r="5360" spans="1:2" x14ac:dyDescent="0.25">
      <c r="A5360" s="62">
        <v>31282110</v>
      </c>
      <c r="B5360" s="63" t="s">
        <v>14204</v>
      </c>
    </row>
    <row r="5361" spans="1:2" x14ac:dyDescent="0.25">
      <c r="A5361" s="62">
        <v>31282111</v>
      </c>
      <c r="B5361" s="63" t="s">
        <v>9079</v>
      </c>
    </row>
    <row r="5362" spans="1:2" x14ac:dyDescent="0.25">
      <c r="A5362" s="62">
        <v>31282112</v>
      </c>
      <c r="B5362" s="63" t="s">
        <v>14057</v>
      </c>
    </row>
    <row r="5363" spans="1:2" x14ac:dyDescent="0.25">
      <c r="A5363" s="62">
        <v>31282113</v>
      </c>
      <c r="B5363" s="63" t="s">
        <v>12066</v>
      </c>
    </row>
    <row r="5364" spans="1:2" x14ac:dyDescent="0.25">
      <c r="A5364" s="62">
        <v>31282114</v>
      </c>
      <c r="B5364" s="63" t="s">
        <v>14720</v>
      </c>
    </row>
    <row r="5365" spans="1:2" x14ac:dyDescent="0.25">
      <c r="A5365" s="62">
        <v>31282115</v>
      </c>
      <c r="B5365" s="63" t="s">
        <v>11761</v>
      </c>
    </row>
    <row r="5366" spans="1:2" x14ac:dyDescent="0.25">
      <c r="A5366" s="62">
        <v>31282116</v>
      </c>
      <c r="B5366" s="63" t="s">
        <v>2902</v>
      </c>
    </row>
    <row r="5367" spans="1:2" x14ac:dyDescent="0.25">
      <c r="A5367" s="62">
        <v>31282117</v>
      </c>
      <c r="B5367" s="63" t="s">
        <v>1369</v>
      </c>
    </row>
    <row r="5368" spans="1:2" x14ac:dyDescent="0.25">
      <c r="A5368" s="62">
        <v>31282118</v>
      </c>
      <c r="B5368" s="63" t="s">
        <v>11545</v>
      </c>
    </row>
    <row r="5369" spans="1:2" x14ac:dyDescent="0.25">
      <c r="A5369" s="62">
        <v>31282119</v>
      </c>
      <c r="B5369" s="63" t="s">
        <v>6728</v>
      </c>
    </row>
    <row r="5370" spans="1:2" x14ac:dyDescent="0.25">
      <c r="A5370" s="62">
        <v>31282201</v>
      </c>
      <c r="B5370" s="63" t="s">
        <v>10985</v>
      </c>
    </row>
    <row r="5371" spans="1:2" x14ac:dyDescent="0.25">
      <c r="A5371" s="62">
        <v>31282202</v>
      </c>
      <c r="B5371" s="63" t="s">
        <v>15486</v>
      </c>
    </row>
    <row r="5372" spans="1:2" x14ac:dyDescent="0.25">
      <c r="A5372" s="62">
        <v>31282203</v>
      </c>
      <c r="B5372" s="63" t="s">
        <v>12929</v>
      </c>
    </row>
    <row r="5373" spans="1:2" x14ac:dyDescent="0.25">
      <c r="A5373" s="62">
        <v>31282204</v>
      </c>
      <c r="B5373" s="63" t="s">
        <v>6426</v>
      </c>
    </row>
    <row r="5374" spans="1:2" x14ac:dyDescent="0.25">
      <c r="A5374" s="62">
        <v>31282205</v>
      </c>
      <c r="B5374" s="63" t="s">
        <v>2272</v>
      </c>
    </row>
    <row r="5375" spans="1:2" x14ac:dyDescent="0.25">
      <c r="A5375" s="62">
        <v>31282206</v>
      </c>
      <c r="B5375" s="63" t="s">
        <v>2331</v>
      </c>
    </row>
    <row r="5376" spans="1:2" x14ac:dyDescent="0.25">
      <c r="A5376" s="62">
        <v>31282207</v>
      </c>
      <c r="B5376" s="63" t="s">
        <v>1069</v>
      </c>
    </row>
    <row r="5377" spans="1:2" x14ac:dyDescent="0.25">
      <c r="A5377" s="62">
        <v>31282208</v>
      </c>
      <c r="B5377" s="63" t="s">
        <v>10409</v>
      </c>
    </row>
    <row r="5378" spans="1:2" x14ac:dyDescent="0.25">
      <c r="A5378" s="62">
        <v>31282209</v>
      </c>
      <c r="B5378" s="63" t="s">
        <v>18855</v>
      </c>
    </row>
    <row r="5379" spans="1:2" x14ac:dyDescent="0.25">
      <c r="A5379" s="62">
        <v>31282210</v>
      </c>
      <c r="B5379" s="63" t="s">
        <v>3142</v>
      </c>
    </row>
    <row r="5380" spans="1:2" x14ac:dyDescent="0.25">
      <c r="A5380" s="62">
        <v>31282211</v>
      </c>
      <c r="B5380" s="63" t="s">
        <v>3438</v>
      </c>
    </row>
    <row r="5381" spans="1:2" x14ac:dyDescent="0.25">
      <c r="A5381" s="62">
        <v>31282212</v>
      </c>
      <c r="B5381" s="63" t="s">
        <v>7396</v>
      </c>
    </row>
    <row r="5382" spans="1:2" x14ac:dyDescent="0.25">
      <c r="A5382" s="62">
        <v>31282213</v>
      </c>
      <c r="B5382" s="63" t="s">
        <v>16831</v>
      </c>
    </row>
    <row r="5383" spans="1:2" x14ac:dyDescent="0.25">
      <c r="A5383" s="62">
        <v>31282214</v>
      </c>
      <c r="B5383" s="63" t="s">
        <v>8236</v>
      </c>
    </row>
    <row r="5384" spans="1:2" x14ac:dyDescent="0.25">
      <c r="A5384" s="62">
        <v>31282215</v>
      </c>
      <c r="B5384" s="63" t="s">
        <v>10549</v>
      </c>
    </row>
    <row r="5385" spans="1:2" x14ac:dyDescent="0.25">
      <c r="A5385" s="62">
        <v>31282216</v>
      </c>
      <c r="B5385" s="63" t="s">
        <v>6965</v>
      </c>
    </row>
    <row r="5386" spans="1:2" x14ac:dyDescent="0.25">
      <c r="A5386" s="62">
        <v>31282217</v>
      </c>
      <c r="B5386" s="63" t="s">
        <v>9560</v>
      </c>
    </row>
    <row r="5387" spans="1:2" x14ac:dyDescent="0.25">
      <c r="A5387" s="62">
        <v>31282218</v>
      </c>
      <c r="B5387" s="63" t="s">
        <v>5848</v>
      </c>
    </row>
    <row r="5388" spans="1:2" x14ac:dyDescent="0.25">
      <c r="A5388" s="62">
        <v>31282219</v>
      </c>
      <c r="B5388" s="63" t="s">
        <v>3085</v>
      </c>
    </row>
    <row r="5389" spans="1:2" x14ac:dyDescent="0.25">
      <c r="A5389" s="62">
        <v>31282301</v>
      </c>
      <c r="B5389" s="63" t="s">
        <v>17763</v>
      </c>
    </row>
    <row r="5390" spans="1:2" x14ac:dyDescent="0.25">
      <c r="A5390" s="62">
        <v>31282302</v>
      </c>
      <c r="B5390" s="63" t="s">
        <v>8459</v>
      </c>
    </row>
    <row r="5391" spans="1:2" x14ac:dyDescent="0.25">
      <c r="A5391" s="62">
        <v>31282303</v>
      </c>
      <c r="B5391" s="63" t="s">
        <v>3223</v>
      </c>
    </row>
    <row r="5392" spans="1:2" x14ac:dyDescent="0.25">
      <c r="A5392" s="62">
        <v>31282304</v>
      </c>
      <c r="B5392" s="63" t="s">
        <v>255</v>
      </c>
    </row>
    <row r="5393" spans="1:2" x14ac:dyDescent="0.25">
      <c r="A5393" s="62">
        <v>31282305</v>
      </c>
      <c r="B5393" s="63" t="s">
        <v>6277</v>
      </c>
    </row>
    <row r="5394" spans="1:2" x14ac:dyDescent="0.25">
      <c r="A5394" s="62">
        <v>31282306</v>
      </c>
      <c r="B5394" s="63" t="s">
        <v>14201</v>
      </c>
    </row>
    <row r="5395" spans="1:2" x14ac:dyDescent="0.25">
      <c r="A5395" s="62">
        <v>31282307</v>
      </c>
      <c r="B5395" s="63" t="s">
        <v>14978</v>
      </c>
    </row>
    <row r="5396" spans="1:2" x14ac:dyDescent="0.25">
      <c r="A5396" s="62">
        <v>31282308</v>
      </c>
      <c r="B5396" s="63" t="s">
        <v>8856</v>
      </c>
    </row>
    <row r="5397" spans="1:2" x14ac:dyDescent="0.25">
      <c r="A5397" s="62">
        <v>31282309</v>
      </c>
      <c r="B5397" s="63" t="s">
        <v>9929</v>
      </c>
    </row>
    <row r="5398" spans="1:2" x14ac:dyDescent="0.25">
      <c r="A5398" s="62">
        <v>31282310</v>
      </c>
      <c r="B5398" s="63" t="s">
        <v>13154</v>
      </c>
    </row>
    <row r="5399" spans="1:2" x14ac:dyDescent="0.25">
      <c r="A5399" s="62">
        <v>31282311</v>
      </c>
      <c r="B5399" s="63" t="s">
        <v>4612</v>
      </c>
    </row>
    <row r="5400" spans="1:2" x14ac:dyDescent="0.25">
      <c r="A5400" s="62">
        <v>31282312</v>
      </c>
      <c r="B5400" s="63" t="s">
        <v>8581</v>
      </c>
    </row>
    <row r="5401" spans="1:2" x14ac:dyDescent="0.25">
      <c r="A5401" s="62">
        <v>31282313</v>
      </c>
      <c r="B5401" s="63" t="s">
        <v>8932</v>
      </c>
    </row>
    <row r="5402" spans="1:2" x14ac:dyDescent="0.25">
      <c r="A5402" s="62">
        <v>31282314</v>
      </c>
      <c r="B5402" s="63" t="s">
        <v>13782</v>
      </c>
    </row>
    <row r="5403" spans="1:2" x14ac:dyDescent="0.25">
      <c r="A5403" s="62">
        <v>31282315</v>
      </c>
      <c r="B5403" s="63" t="s">
        <v>16682</v>
      </c>
    </row>
    <row r="5404" spans="1:2" x14ac:dyDescent="0.25">
      <c r="A5404" s="62">
        <v>31282316</v>
      </c>
      <c r="B5404" s="63" t="s">
        <v>5098</v>
      </c>
    </row>
    <row r="5405" spans="1:2" x14ac:dyDescent="0.25">
      <c r="A5405" s="62">
        <v>31282317</v>
      </c>
      <c r="B5405" s="63" t="s">
        <v>13626</v>
      </c>
    </row>
    <row r="5406" spans="1:2" x14ac:dyDescent="0.25">
      <c r="A5406" s="62">
        <v>31282318</v>
      </c>
      <c r="B5406" s="63" t="s">
        <v>10743</v>
      </c>
    </row>
    <row r="5407" spans="1:2" x14ac:dyDescent="0.25">
      <c r="A5407" s="62">
        <v>31282319</v>
      </c>
      <c r="B5407" s="63" t="s">
        <v>9387</v>
      </c>
    </row>
    <row r="5408" spans="1:2" x14ac:dyDescent="0.25">
      <c r="A5408" s="62">
        <v>31282401</v>
      </c>
      <c r="B5408" s="63" t="s">
        <v>13951</v>
      </c>
    </row>
    <row r="5409" spans="1:2" x14ac:dyDescent="0.25">
      <c r="A5409" s="62">
        <v>31282402</v>
      </c>
      <c r="B5409" s="63" t="s">
        <v>10179</v>
      </c>
    </row>
    <row r="5410" spans="1:2" x14ac:dyDescent="0.25">
      <c r="A5410" s="62">
        <v>31282403</v>
      </c>
      <c r="B5410" s="63" t="s">
        <v>15747</v>
      </c>
    </row>
    <row r="5411" spans="1:2" x14ac:dyDescent="0.25">
      <c r="A5411" s="62">
        <v>31282404</v>
      </c>
      <c r="B5411" s="63" t="s">
        <v>6681</v>
      </c>
    </row>
    <row r="5412" spans="1:2" x14ac:dyDescent="0.25">
      <c r="A5412" s="62">
        <v>31282405</v>
      </c>
      <c r="B5412" s="63" t="s">
        <v>13806</v>
      </c>
    </row>
    <row r="5413" spans="1:2" x14ac:dyDescent="0.25">
      <c r="A5413" s="62">
        <v>31282406</v>
      </c>
      <c r="B5413" s="63" t="s">
        <v>11510</v>
      </c>
    </row>
    <row r="5414" spans="1:2" x14ac:dyDescent="0.25">
      <c r="A5414" s="62">
        <v>31282407</v>
      </c>
      <c r="B5414" s="63" t="s">
        <v>15037</v>
      </c>
    </row>
    <row r="5415" spans="1:2" x14ac:dyDescent="0.25">
      <c r="A5415" s="62">
        <v>31282408</v>
      </c>
      <c r="B5415" s="63" t="s">
        <v>5439</v>
      </c>
    </row>
    <row r="5416" spans="1:2" x14ac:dyDescent="0.25">
      <c r="A5416" s="62">
        <v>31282409</v>
      </c>
      <c r="B5416" s="63" t="s">
        <v>2555</v>
      </c>
    </row>
    <row r="5417" spans="1:2" x14ac:dyDescent="0.25">
      <c r="A5417" s="62">
        <v>31282410</v>
      </c>
      <c r="B5417" s="63" t="s">
        <v>11734</v>
      </c>
    </row>
    <row r="5418" spans="1:2" x14ac:dyDescent="0.25">
      <c r="A5418" s="62">
        <v>31282411</v>
      </c>
      <c r="B5418" s="63" t="s">
        <v>15859</v>
      </c>
    </row>
    <row r="5419" spans="1:2" x14ac:dyDescent="0.25">
      <c r="A5419" s="62">
        <v>31282412</v>
      </c>
      <c r="B5419" s="63" t="s">
        <v>2583</v>
      </c>
    </row>
    <row r="5420" spans="1:2" x14ac:dyDescent="0.25">
      <c r="A5420" s="62">
        <v>31282413</v>
      </c>
      <c r="B5420" s="63" t="s">
        <v>12128</v>
      </c>
    </row>
    <row r="5421" spans="1:2" x14ac:dyDescent="0.25">
      <c r="A5421" s="62">
        <v>31282414</v>
      </c>
      <c r="B5421" s="63" t="s">
        <v>7674</v>
      </c>
    </row>
    <row r="5422" spans="1:2" x14ac:dyDescent="0.25">
      <c r="A5422" s="62">
        <v>31282415</v>
      </c>
      <c r="B5422" s="63" t="s">
        <v>3325</v>
      </c>
    </row>
    <row r="5423" spans="1:2" x14ac:dyDescent="0.25">
      <c r="A5423" s="62">
        <v>31282416</v>
      </c>
      <c r="B5423" s="63" t="s">
        <v>4539</v>
      </c>
    </row>
    <row r="5424" spans="1:2" x14ac:dyDescent="0.25">
      <c r="A5424" s="62">
        <v>31282417</v>
      </c>
      <c r="B5424" s="63" t="s">
        <v>5453</v>
      </c>
    </row>
    <row r="5425" spans="1:2" x14ac:dyDescent="0.25">
      <c r="A5425" s="62">
        <v>31282418</v>
      </c>
      <c r="B5425" s="63" t="s">
        <v>18521</v>
      </c>
    </row>
    <row r="5426" spans="1:2" x14ac:dyDescent="0.25">
      <c r="A5426" s="62">
        <v>31282419</v>
      </c>
      <c r="B5426" s="63" t="s">
        <v>4233</v>
      </c>
    </row>
    <row r="5427" spans="1:2" x14ac:dyDescent="0.25">
      <c r="A5427" s="62">
        <v>31291101</v>
      </c>
      <c r="B5427" s="63" t="s">
        <v>4724</v>
      </c>
    </row>
    <row r="5428" spans="1:2" x14ac:dyDescent="0.25">
      <c r="A5428" s="62">
        <v>31291102</v>
      </c>
      <c r="B5428" s="63" t="s">
        <v>18931</v>
      </c>
    </row>
    <row r="5429" spans="1:2" x14ac:dyDescent="0.25">
      <c r="A5429" s="62">
        <v>31291103</v>
      </c>
      <c r="B5429" s="63" t="s">
        <v>877</v>
      </c>
    </row>
    <row r="5430" spans="1:2" x14ac:dyDescent="0.25">
      <c r="A5430" s="62">
        <v>31291104</v>
      </c>
      <c r="B5430" s="63" t="s">
        <v>12472</v>
      </c>
    </row>
    <row r="5431" spans="1:2" x14ac:dyDescent="0.25">
      <c r="A5431" s="62">
        <v>31291105</v>
      </c>
      <c r="B5431" s="63" t="s">
        <v>13945</v>
      </c>
    </row>
    <row r="5432" spans="1:2" x14ac:dyDescent="0.25">
      <c r="A5432" s="62">
        <v>31291106</v>
      </c>
      <c r="B5432" s="63" t="s">
        <v>18318</v>
      </c>
    </row>
    <row r="5433" spans="1:2" x14ac:dyDescent="0.25">
      <c r="A5433" s="62">
        <v>31291107</v>
      </c>
      <c r="B5433" s="63" t="s">
        <v>15952</v>
      </c>
    </row>
    <row r="5434" spans="1:2" x14ac:dyDescent="0.25">
      <c r="A5434" s="62">
        <v>31291108</v>
      </c>
      <c r="B5434" s="63" t="s">
        <v>8516</v>
      </c>
    </row>
    <row r="5435" spans="1:2" x14ac:dyDescent="0.25">
      <c r="A5435" s="62">
        <v>31291109</v>
      </c>
      <c r="B5435" s="63" t="s">
        <v>2423</v>
      </c>
    </row>
    <row r="5436" spans="1:2" x14ac:dyDescent="0.25">
      <c r="A5436" s="62">
        <v>31291110</v>
      </c>
      <c r="B5436" s="63" t="s">
        <v>2045</v>
      </c>
    </row>
    <row r="5437" spans="1:2" x14ac:dyDescent="0.25">
      <c r="A5437" s="62">
        <v>31291111</v>
      </c>
      <c r="B5437" s="63" t="s">
        <v>11283</v>
      </c>
    </row>
    <row r="5438" spans="1:2" x14ac:dyDescent="0.25">
      <c r="A5438" s="62">
        <v>31291112</v>
      </c>
      <c r="B5438" s="63" t="s">
        <v>18812</v>
      </c>
    </row>
    <row r="5439" spans="1:2" x14ac:dyDescent="0.25">
      <c r="A5439" s="62">
        <v>31291113</v>
      </c>
      <c r="B5439" s="63" t="s">
        <v>12735</v>
      </c>
    </row>
    <row r="5440" spans="1:2" x14ac:dyDescent="0.25">
      <c r="A5440" s="62">
        <v>31291114</v>
      </c>
      <c r="B5440" s="63" t="s">
        <v>12403</v>
      </c>
    </row>
    <row r="5441" spans="1:2" x14ac:dyDescent="0.25">
      <c r="A5441" s="62">
        <v>31291115</v>
      </c>
      <c r="B5441" s="63" t="s">
        <v>15958</v>
      </c>
    </row>
    <row r="5442" spans="1:2" x14ac:dyDescent="0.25">
      <c r="A5442" s="62">
        <v>31291116</v>
      </c>
      <c r="B5442" s="63" t="s">
        <v>473</v>
      </c>
    </row>
    <row r="5443" spans="1:2" x14ac:dyDescent="0.25">
      <c r="A5443" s="62">
        <v>31291117</v>
      </c>
      <c r="B5443" s="63" t="s">
        <v>11659</v>
      </c>
    </row>
    <row r="5444" spans="1:2" x14ac:dyDescent="0.25">
      <c r="A5444" s="62">
        <v>31291118</v>
      </c>
      <c r="B5444" s="63" t="s">
        <v>15341</v>
      </c>
    </row>
    <row r="5445" spans="1:2" x14ac:dyDescent="0.25">
      <c r="A5445" s="62">
        <v>31291119</v>
      </c>
      <c r="B5445" s="63" t="s">
        <v>2935</v>
      </c>
    </row>
    <row r="5446" spans="1:2" x14ac:dyDescent="0.25">
      <c r="A5446" s="62">
        <v>31291120</v>
      </c>
      <c r="B5446" s="63" t="s">
        <v>13918</v>
      </c>
    </row>
    <row r="5447" spans="1:2" x14ac:dyDescent="0.25">
      <c r="A5447" s="62">
        <v>31291201</v>
      </c>
      <c r="B5447" s="63" t="s">
        <v>6082</v>
      </c>
    </row>
    <row r="5448" spans="1:2" x14ac:dyDescent="0.25">
      <c r="A5448" s="62">
        <v>31291202</v>
      </c>
      <c r="B5448" s="63" t="s">
        <v>18490</v>
      </c>
    </row>
    <row r="5449" spans="1:2" x14ac:dyDescent="0.25">
      <c r="A5449" s="62">
        <v>31291203</v>
      </c>
      <c r="B5449" s="63" t="s">
        <v>7723</v>
      </c>
    </row>
    <row r="5450" spans="1:2" x14ac:dyDescent="0.25">
      <c r="A5450" s="62">
        <v>31291204</v>
      </c>
      <c r="B5450" s="63" t="s">
        <v>12414</v>
      </c>
    </row>
    <row r="5451" spans="1:2" x14ac:dyDescent="0.25">
      <c r="A5451" s="62">
        <v>31291205</v>
      </c>
      <c r="B5451" s="63" t="s">
        <v>2548</v>
      </c>
    </row>
    <row r="5452" spans="1:2" x14ac:dyDescent="0.25">
      <c r="A5452" s="62">
        <v>31291206</v>
      </c>
      <c r="B5452" s="63" t="s">
        <v>10020</v>
      </c>
    </row>
    <row r="5453" spans="1:2" x14ac:dyDescent="0.25">
      <c r="A5453" s="62">
        <v>31291207</v>
      </c>
      <c r="B5453" s="63" t="s">
        <v>17088</v>
      </c>
    </row>
    <row r="5454" spans="1:2" x14ac:dyDescent="0.25">
      <c r="A5454" s="62">
        <v>31291208</v>
      </c>
      <c r="B5454" s="63" t="s">
        <v>14524</v>
      </c>
    </row>
    <row r="5455" spans="1:2" x14ac:dyDescent="0.25">
      <c r="A5455" s="62">
        <v>31291209</v>
      </c>
      <c r="B5455" s="63" t="s">
        <v>8451</v>
      </c>
    </row>
    <row r="5456" spans="1:2" x14ac:dyDescent="0.25">
      <c r="A5456" s="62">
        <v>31291210</v>
      </c>
      <c r="B5456" s="63" t="s">
        <v>17872</v>
      </c>
    </row>
    <row r="5457" spans="1:2" x14ac:dyDescent="0.25">
      <c r="A5457" s="62">
        <v>31291211</v>
      </c>
      <c r="B5457" s="63" t="s">
        <v>5208</v>
      </c>
    </row>
    <row r="5458" spans="1:2" x14ac:dyDescent="0.25">
      <c r="A5458" s="62">
        <v>31291212</v>
      </c>
      <c r="B5458" s="63" t="s">
        <v>7716</v>
      </c>
    </row>
    <row r="5459" spans="1:2" x14ac:dyDescent="0.25">
      <c r="A5459" s="62">
        <v>31291213</v>
      </c>
      <c r="B5459" s="63" t="s">
        <v>11993</v>
      </c>
    </row>
    <row r="5460" spans="1:2" x14ac:dyDescent="0.25">
      <c r="A5460" s="62">
        <v>31291214</v>
      </c>
      <c r="B5460" s="63" t="s">
        <v>106</v>
      </c>
    </row>
    <row r="5461" spans="1:2" x14ac:dyDescent="0.25">
      <c r="A5461" s="62">
        <v>31291215</v>
      </c>
      <c r="B5461" s="63" t="s">
        <v>9802</v>
      </c>
    </row>
    <row r="5462" spans="1:2" x14ac:dyDescent="0.25">
      <c r="A5462" s="62">
        <v>31291216</v>
      </c>
      <c r="B5462" s="63" t="s">
        <v>4298</v>
      </c>
    </row>
    <row r="5463" spans="1:2" x14ac:dyDescent="0.25">
      <c r="A5463" s="62">
        <v>31291217</v>
      </c>
      <c r="B5463" s="63" t="s">
        <v>6775</v>
      </c>
    </row>
    <row r="5464" spans="1:2" x14ac:dyDescent="0.25">
      <c r="A5464" s="62">
        <v>31291218</v>
      </c>
      <c r="B5464" s="63" t="s">
        <v>14903</v>
      </c>
    </row>
    <row r="5465" spans="1:2" x14ac:dyDescent="0.25">
      <c r="A5465" s="62">
        <v>31291219</v>
      </c>
      <c r="B5465" s="63" t="s">
        <v>13034</v>
      </c>
    </row>
    <row r="5466" spans="1:2" x14ac:dyDescent="0.25">
      <c r="A5466" s="62">
        <v>31291220</v>
      </c>
      <c r="B5466" s="63" t="s">
        <v>3896</v>
      </c>
    </row>
    <row r="5467" spans="1:2" x14ac:dyDescent="0.25">
      <c r="A5467" s="62">
        <v>31291301</v>
      </c>
      <c r="B5467" s="63" t="s">
        <v>16395</v>
      </c>
    </row>
    <row r="5468" spans="1:2" x14ac:dyDescent="0.25">
      <c r="A5468" s="62">
        <v>31291302</v>
      </c>
      <c r="B5468" s="63" t="s">
        <v>11117</v>
      </c>
    </row>
    <row r="5469" spans="1:2" x14ac:dyDescent="0.25">
      <c r="A5469" s="62">
        <v>31291303</v>
      </c>
      <c r="B5469" s="63" t="s">
        <v>6609</v>
      </c>
    </row>
    <row r="5470" spans="1:2" x14ac:dyDescent="0.25">
      <c r="A5470" s="62">
        <v>31291304</v>
      </c>
      <c r="B5470" s="63" t="s">
        <v>16872</v>
      </c>
    </row>
    <row r="5471" spans="1:2" x14ac:dyDescent="0.25">
      <c r="A5471" s="62">
        <v>31291305</v>
      </c>
      <c r="B5471" s="63" t="s">
        <v>2597</v>
      </c>
    </row>
    <row r="5472" spans="1:2" x14ac:dyDescent="0.25">
      <c r="A5472" s="62">
        <v>31291306</v>
      </c>
      <c r="B5472" s="63" t="s">
        <v>5038</v>
      </c>
    </row>
    <row r="5473" spans="1:2" x14ac:dyDescent="0.25">
      <c r="A5473" s="62">
        <v>31291307</v>
      </c>
      <c r="B5473" s="63" t="s">
        <v>13522</v>
      </c>
    </row>
    <row r="5474" spans="1:2" x14ac:dyDescent="0.25">
      <c r="A5474" s="62">
        <v>31291308</v>
      </c>
      <c r="B5474" s="63" t="s">
        <v>18870</v>
      </c>
    </row>
    <row r="5475" spans="1:2" x14ac:dyDescent="0.25">
      <c r="A5475" s="62">
        <v>31291309</v>
      </c>
      <c r="B5475" s="63" t="s">
        <v>2848</v>
      </c>
    </row>
    <row r="5476" spans="1:2" x14ac:dyDescent="0.25">
      <c r="A5476" s="62">
        <v>31291310</v>
      </c>
      <c r="B5476" s="63" t="s">
        <v>7446</v>
      </c>
    </row>
    <row r="5477" spans="1:2" x14ac:dyDescent="0.25">
      <c r="A5477" s="62">
        <v>31291311</v>
      </c>
      <c r="B5477" s="63" t="s">
        <v>5814</v>
      </c>
    </row>
    <row r="5478" spans="1:2" x14ac:dyDescent="0.25">
      <c r="A5478" s="62">
        <v>31291312</v>
      </c>
      <c r="B5478" s="63" t="s">
        <v>10406</v>
      </c>
    </row>
    <row r="5479" spans="1:2" x14ac:dyDescent="0.25">
      <c r="A5479" s="62">
        <v>31291313</v>
      </c>
      <c r="B5479" s="63" t="s">
        <v>4003</v>
      </c>
    </row>
    <row r="5480" spans="1:2" x14ac:dyDescent="0.25">
      <c r="A5480" s="62">
        <v>31291314</v>
      </c>
      <c r="B5480" s="63" t="s">
        <v>16986</v>
      </c>
    </row>
    <row r="5481" spans="1:2" x14ac:dyDescent="0.25">
      <c r="A5481" s="62">
        <v>31291315</v>
      </c>
      <c r="B5481" s="63" t="s">
        <v>10263</v>
      </c>
    </row>
    <row r="5482" spans="1:2" x14ac:dyDescent="0.25">
      <c r="A5482" s="62">
        <v>31291316</v>
      </c>
      <c r="B5482" s="63" t="s">
        <v>4918</v>
      </c>
    </row>
    <row r="5483" spans="1:2" x14ac:dyDescent="0.25">
      <c r="A5483" s="62">
        <v>31291317</v>
      </c>
      <c r="B5483" s="63" t="s">
        <v>17117</v>
      </c>
    </row>
    <row r="5484" spans="1:2" x14ac:dyDescent="0.25">
      <c r="A5484" s="62">
        <v>31291318</v>
      </c>
      <c r="B5484" s="63" t="s">
        <v>15240</v>
      </c>
    </row>
    <row r="5485" spans="1:2" x14ac:dyDescent="0.25">
      <c r="A5485" s="62">
        <v>31291319</v>
      </c>
      <c r="B5485" s="63" t="s">
        <v>4661</v>
      </c>
    </row>
    <row r="5486" spans="1:2" x14ac:dyDescent="0.25">
      <c r="A5486" s="62">
        <v>31291320</v>
      </c>
      <c r="B5486" s="63" t="s">
        <v>1740</v>
      </c>
    </row>
    <row r="5487" spans="1:2" x14ac:dyDescent="0.25">
      <c r="A5487" s="62">
        <v>31291401</v>
      </c>
      <c r="B5487" s="63" t="s">
        <v>9769</v>
      </c>
    </row>
    <row r="5488" spans="1:2" x14ac:dyDescent="0.25">
      <c r="A5488" s="62">
        <v>31291402</v>
      </c>
      <c r="B5488" s="63" t="s">
        <v>14909</v>
      </c>
    </row>
    <row r="5489" spans="1:2" x14ac:dyDescent="0.25">
      <c r="A5489" s="62">
        <v>31291403</v>
      </c>
      <c r="B5489" s="63" t="s">
        <v>9688</v>
      </c>
    </row>
    <row r="5490" spans="1:2" x14ac:dyDescent="0.25">
      <c r="A5490" s="62">
        <v>31291404</v>
      </c>
      <c r="B5490" s="63" t="s">
        <v>3168</v>
      </c>
    </row>
    <row r="5491" spans="1:2" x14ac:dyDescent="0.25">
      <c r="A5491" s="62">
        <v>31291405</v>
      </c>
      <c r="B5491" s="63" t="s">
        <v>8699</v>
      </c>
    </row>
    <row r="5492" spans="1:2" x14ac:dyDescent="0.25">
      <c r="A5492" s="62">
        <v>31291406</v>
      </c>
      <c r="B5492" s="63" t="s">
        <v>603</v>
      </c>
    </row>
    <row r="5493" spans="1:2" x14ac:dyDescent="0.25">
      <c r="A5493" s="62">
        <v>31291407</v>
      </c>
      <c r="B5493" s="63" t="s">
        <v>15874</v>
      </c>
    </row>
    <row r="5494" spans="1:2" x14ac:dyDescent="0.25">
      <c r="A5494" s="62">
        <v>31291408</v>
      </c>
      <c r="B5494" s="63" t="s">
        <v>13236</v>
      </c>
    </row>
    <row r="5495" spans="1:2" x14ac:dyDescent="0.25">
      <c r="A5495" s="62">
        <v>31291409</v>
      </c>
      <c r="B5495" s="63" t="s">
        <v>3249</v>
      </c>
    </row>
    <row r="5496" spans="1:2" x14ac:dyDescent="0.25">
      <c r="A5496" s="62">
        <v>31291410</v>
      </c>
      <c r="B5496" s="63" t="s">
        <v>18229</v>
      </c>
    </row>
    <row r="5497" spans="1:2" x14ac:dyDescent="0.25">
      <c r="A5497" s="62">
        <v>31291411</v>
      </c>
      <c r="B5497" s="63" t="s">
        <v>13955</v>
      </c>
    </row>
    <row r="5498" spans="1:2" x14ac:dyDescent="0.25">
      <c r="A5498" s="62">
        <v>31291412</v>
      </c>
      <c r="B5498" s="63" t="s">
        <v>14972</v>
      </c>
    </row>
    <row r="5499" spans="1:2" x14ac:dyDescent="0.25">
      <c r="A5499" s="62">
        <v>31291413</v>
      </c>
      <c r="B5499" s="63" t="s">
        <v>12108</v>
      </c>
    </row>
    <row r="5500" spans="1:2" x14ac:dyDescent="0.25">
      <c r="A5500" s="62">
        <v>31291414</v>
      </c>
      <c r="B5500" s="63" t="s">
        <v>14546</v>
      </c>
    </row>
    <row r="5501" spans="1:2" x14ac:dyDescent="0.25">
      <c r="A5501" s="62">
        <v>31291415</v>
      </c>
      <c r="B5501" s="63" t="s">
        <v>17684</v>
      </c>
    </row>
    <row r="5502" spans="1:2" x14ac:dyDescent="0.25">
      <c r="A5502" s="62">
        <v>31291416</v>
      </c>
      <c r="B5502" s="63" t="s">
        <v>14985</v>
      </c>
    </row>
    <row r="5503" spans="1:2" x14ac:dyDescent="0.25">
      <c r="A5503" s="62">
        <v>31291417</v>
      </c>
      <c r="B5503" s="63" t="s">
        <v>6990</v>
      </c>
    </row>
    <row r="5504" spans="1:2" x14ac:dyDescent="0.25">
      <c r="A5504" s="62">
        <v>31291418</v>
      </c>
      <c r="B5504" s="63" t="s">
        <v>9653</v>
      </c>
    </row>
    <row r="5505" spans="1:2" x14ac:dyDescent="0.25">
      <c r="A5505" s="62">
        <v>31291419</v>
      </c>
      <c r="B5505" s="63" t="s">
        <v>3403</v>
      </c>
    </row>
    <row r="5506" spans="1:2" x14ac:dyDescent="0.25">
      <c r="A5506" s="62">
        <v>31291420</v>
      </c>
      <c r="B5506" s="63" t="s">
        <v>14590</v>
      </c>
    </row>
    <row r="5507" spans="1:2" x14ac:dyDescent="0.25">
      <c r="A5507" s="62">
        <v>31301101</v>
      </c>
      <c r="B5507" s="63" t="s">
        <v>10927</v>
      </c>
    </row>
    <row r="5508" spans="1:2" x14ac:dyDescent="0.25">
      <c r="A5508" s="62">
        <v>31301102</v>
      </c>
      <c r="B5508" s="63" t="s">
        <v>10763</v>
      </c>
    </row>
    <row r="5509" spans="1:2" x14ac:dyDescent="0.25">
      <c r="A5509" s="62">
        <v>31301103</v>
      </c>
      <c r="B5509" s="63" t="s">
        <v>5541</v>
      </c>
    </row>
    <row r="5510" spans="1:2" x14ac:dyDescent="0.25">
      <c r="A5510" s="62">
        <v>31301104</v>
      </c>
      <c r="B5510" s="63" t="s">
        <v>317</v>
      </c>
    </row>
    <row r="5511" spans="1:2" x14ac:dyDescent="0.25">
      <c r="A5511" s="62">
        <v>31301105</v>
      </c>
      <c r="B5511" s="63" t="s">
        <v>12052</v>
      </c>
    </row>
    <row r="5512" spans="1:2" x14ac:dyDescent="0.25">
      <c r="A5512" s="62">
        <v>31301106</v>
      </c>
      <c r="B5512" s="63" t="s">
        <v>12847</v>
      </c>
    </row>
    <row r="5513" spans="1:2" x14ac:dyDescent="0.25">
      <c r="A5513" s="62">
        <v>31301107</v>
      </c>
      <c r="B5513" s="63" t="s">
        <v>8305</v>
      </c>
    </row>
    <row r="5514" spans="1:2" x14ac:dyDescent="0.25">
      <c r="A5514" s="62">
        <v>31301108</v>
      </c>
      <c r="B5514" s="63" t="s">
        <v>800</v>
      </c>
    </row>
    <row r="5515" spans="1:2" x14ac:dyDescent="0.25">
      <c r="A5515" s="62">
        <v>31301109</v>
      </c>
      <c r="B5515" s="63" t="s">
        <v>9749</v>
      </c>
    </row>
    <row r="5516" spans="1:2" x14ac:dyDescent="0.25">
      <c r="A5516" s="62">
        <v>31301110</v>
      </c>
      <c r="B5516" s="63" t="s">
        <v>7478</v>
      </c>
    </row>
    <row r="5517" spans="1:2" x14ac:dyDescent="0.25">
      <c r="A5517" s="62">
        <v>31301111</v>
      </c>
      <c r="B5517" s="63" t="s">
        <v>9866</v>
      </c>
    </row>
    <row r="5518" spans="1:2" x14ac:dyDescent="0.25">
      <c r="A5518" s="62">
        <v>31301112</v>
      </c>
      <c r="B5518" s="63" t="s">
        <v>6448</v>
      </c>
    </row>
    <row r="5519" spans="1:2" x14ac:dyDescent="0.25">
      <c r="A5519" s="62">
        <v>31301113</v>
      </c>
      <c r="B5519" s="63" t="s">
        <v>3938</v>
      </c>
    </row>
    <row r="5520" spans="1:2" x14ac:dyDescent="0.25">
      <c r="A5520" s="62">
        <v>31301114</v>
      </c>
      <c r="B5520" s="63" t="s">
        <v>905</v>
      </c>
    </row>
    <row r="5521" spans="1:2" x14ac:dyDescent="0.25">
      <c r="A5521" s="62">
        <v>31301115</v>
      </c>
      <c r="B5521" s="63" t="s">
        <v>10736</v>
      </c>
    </row>
    <row r="5522" spans="1:2" x14ac:dyDescent="0.25">
      <c r="A5522" s="62">
        <v>31301116</v>
      </c>
      <c r="B5522" s="63" t="s">
        <v>2271</v>
      </c>
    </row>
    <row r="5523" spans="1:2" x14ac:dyDescent="0.25">
      <c r="A5523" s="62">
        <v>31301117</v>
      </c>
      <c r="B5523" s="63" t="s">
        <v>14017</v>
      </c>
    </row>
    <row r="5524" spans="1:2" x14ac:dyDescent="0.25">
      <c r="A5524" s="62">
        <v>31301118</v>
      </c>
      <c r="B5524" s="63" t="s">
        <v>4517</v>
      </c>
    </row>
    <row r="5525" spans="1:2" x14ac:dyDescent="0.25">
      <c r="A5525" s="62">
        <v>31301119</v>
      </c>
      <c r="B5525" s="63" t="s">
        <v>13490</v>
      </c>
    </row>
    <row r="5526" spans="1:2" x14ac:dyDescent="0.25">
      <c r="A5526" s="62">
        <v>31301201</v>
      </c>
      <c r="B5526" s="63" t="s">
        <v>15471</v>
      </c>
    </row>
    <row r="5527" spans="1:2" x14ac:dyDescent="0.25">
      <c r="A5527" s="62">
        <v>31301202</v>
      </c>
      <c r="B5527" s="63" t="s">
        <v>9138</v>
      </c>
    </row>
    <row r="5528" spans="1:2" x14ac:dyDescent="0.25">
      <c r="A5528" s="62">
        <v>31301203</v>
      </c>
      <c r="B5528" s="63" t="s">
        <v>7612</v>
      </c>
    </row>
    <row r="5529" spans="1:2" x14ac:dyDescent="0.25">
      <c r="A5529" s="62">
        <v>31301204</v>
      </c>
      <c r="B5529" s="63" t="s">
        <v>1702</v>
      </c>
    </row>
    <row r="5530" spans="1:2" x14ac:dyDescent="0.25">
      <c r="A5530" s="62">
        <v>31301205</v>
      </c>
      <c r="B5530" s="63" t="s">
        <v>13665</v>
      </c>
    </row>
    <row r="5531" spans="1:2" x14ac:dyDescent="0.25">
      <c r="A5531" s="62">
        <v>31301206</v>
      </c>
      <c r="B5531" s="63" t="s">
        <v>4923</v>
      </c>
    </row>
    <row r="5532" spans="1:2" x14ac:dyDescent="0.25">
      <c r="A5532" s="62">
        <v>31301207</v>
      </c>
      <c r="B5532" s="63" t="s">
        <v>267</v>
      </c>
    </row>
    <row r="5533" spans="1:2" x14ac:dyDescent="0.25">
      <c r="A5533" s="62">
        <v>31301208</v>
      </c>
      <c r="B5533" s="63" t="s">
        <v>1586</v>
      </c>
    </row>
    <row r="5534" spans="1:2" x14ac:dyDescent="0.25">
      <c r="A5534" s="62">
        <v>31301209</v>
      </c>
      <c r="B5534" s="63" t="s">
        <v>19081</v>
      </c>
    </row>
    <row r="5535" spans="1:2" x14ac:dyDescent="0.25">
      <c r="A5535" s="62">
        <v>31301210</v>
      </c>
      <c r="B5535" s="63" t="s">
        <v>4104</v>
      </c>
    </row>
    <row r="5536" spans="1:2" x14ac:dyDescent="0.25">
      <c r="A5536" s="62">
        <v>31301211</v>
      </c>
      <c r="B5536" s="63" t="s">
        <v>11648</v>
      </c>
    </row>
    <row r="5537" spans="1:2" x14ac:dyDescent="0.25">
      <c r="A5537" s="62">
        <v>31301212</v>
      </c>
      <c r="B5537" s="63" t="s">
        <v>3464</v>
      </c>
    </row>
    <row r="5538" spans="1:2" x14ac:dyDescent="0.25">
      <c r="A5538" s="62">
        <v>31301213</v>
      </c>
      <c r="B5538" s="63" t="s">
        <v>2154</v>
      </c>
    </row>
    <row r="5539" spans="1:2" x14ac:dyDescent="0.25">
      <c r="A5539" s="62">
        <v>31301214</v>
      </c>
      <c r="B5539" s="63" t="s">
        <v>3900</v>
      </c>
    </row>
    <row r="5540" spans="1:2" x14ac:dyDescent="0.25">
      <c r="A5540" s="62">
        <v>31301215</v>
      </c>
      <c r="B5540" s="63" t="s">
        <v>4297</v>
      </c>
    </row>
    <row r="5541" spans="1:2" x14ac:dyDescent="0.25">
      <c r="A5541" s="62">
        <v>31301216</v>
      </c>
      <c r="B5541" s="63" t="s">
        <v>166</v>
      </c>
    </row>
    <row r="5542" spans="1:2" x14ac:dyDescent="0.25">
      <c r="A5542" s="62">
        <v>31301217</v>
      </c>
      <c r="B5542" s="63" t="s">
        <v>8818</v>
      </c>
    </row>
    <row r="5543" spans="1:2" x14ac:dyDescent="0.25">
      <c r="A5543" s="62">
        <v>31301218</v>
      </c>
      <c r="B5543" s="63" t="s">
        <v>2117</v>
      </c>
    </row>
    <row r="5544" spans="1:2" x14ac:dyDescent="0.25">
      <c r="A5544" s="62">
        <v>31301219</v>
      </c>
      <c r="B5544" s="63" t="s">
        <v>2082</v>
      </c>
    </row>
    <row r="5545" spans="1:2" x14ac:dyDescent="0.25">
      <c r="A5545" s="62">
        <v>31301301</v>
      </c>
      <c r="B5545" s="63" t="s">
        <v>1445</v>
      </c>
    </row>
    <row r="5546" spans="1:2" x14ac:dyDescent="0.25">
      <c r="A5546" s="62">
        <v>31301302</v>
      </c>
      <c r="B5546" s="63" t="s">
        <v>1910</v>
      </c>
    </row>
    <row r="5547" spans="1:2" x14ac:dyDescent="0.25">
      <c r="A5547" s="62">
        <v>31301303</v>
      </c>
      <c r="B5547" s="63" t="s">
        <v>10489</v>
      </c>
    </row>
    <row r="5548" spans="1:2" x14ac:dyDescent="0.25">
      <c r="A5548" s="62">
        <v>31301304</v>
      </c>
      <c r="B5548" s="63" t="s">
        <v>17466</v>
      </c>
    </row>
    <row r="5549" spans="1:2" x14ac:dyDescent="0.25">
      <c r="A5549" s="62">
        <v>31301305</v>
      </c>
      <c r="B5549" s="63" t="s">
        <v>1498</v>
      </c>
    </row>
    <row r="5550" spans="1:2" x14ac:dyDescent="0.25">
      <c r="A5550" s="62">
        <v>31301306</v>
      </c>
      <c r="B5550" s="63" t="s">
        <v>14806</v>
      </c>
    </row>
    <row r="5551" spans="1:2" x14ac:dyDescent="0.25">
      <c r="A5551" s="62">
        <v>31301307</v>
      </c>
      <c r="B5551" s="63" t="s">
        <v>9326</v>
      </c>
    </row>
    <row r="5552" spans="1:2" x14ac:dyDescent="0.25">
      <c r="A5552" s="62">
        <v>31301308</v>
      </c>
      <c r="B5552" s="63" t="s">
        <v>19050</v>
      </c>
    </row>
    <row r="5553" spans="1:2" x14ac:dyDescent="0.25">
      <c r="A5553" s="62">
        <v>31301309</v>
      </c>
      <c r="B5553" s="63" t="s">
        <v>10350</v>
      </c>
    </row>
    <row r="5554" spans="1:2" x14ac:dyDescent="0.25">
      <c r="A5554" s="62">
        <v>31301310</v>
      </c>
      <c r="B5554" s="63" t="s">
        <v>14152</v>
      </c>
    </row>
    <row r="5555" spans="1:2" x14ac:dyDescent="0.25">
      <c r="A5555" s="62">
        <v>31301311</v>
      </c>
      <c r="B5555" s="63" t="s">
        <v>17506</v>
      </c>
    </row>
    <row r="5556" spans="1:2" x14ac:dyDescent="0.25">
      <c r="A5556" s="62">
        <v>31301312</v>
      </c>
      <c r="B5556" s="63" t="s">
        <v>18978</v>
      </c>
    </row>
    <row r="5557" spans="1:2" x14ac:dyDescent="0.25">
      <c r="A5557" s="62">
        <v>31301313</v>
      </c>
      <c r="B5557" s="63" t="s">
        <v>10333</v>
      </c>
    </row>
    <row r="5558" spans="1:2" x14ac:dyDescent="0.25">
      <c r="A5558" s="62">
        <v>31301314</v>
      </c>
      <c r="B5558" s="63" t="s">
        <v>1857</v>
      </c>
    </row>
    <row r="5559" spans="1:2" x14ac:dyDescent="0.25">
      <c r="A5559" s="62">
        <v>31301315</v>
      </c>
      <c r="B5559" s="63" t="s">
        <v>11339</v>
      </c>
    </row>
    <row r="5560" spans="1:2" x14ac:dyDescent="0.25">
      <c r="A5560" s="62">
        <v>31301316</v>
      </c>
      <c r="B5560" s="63" t="s">
        <v>710</v>
      </c>
    </row>
    <row r="5561" spans="1:2" x14ac:dyDescent="0.25">
      <c r="A5561" s="62">
        <v>31301317</v>
      </c>
      <c r="B5561" s="63" t="s">
        <v>13017</v>
      </c>
    </row>
    <row r="5562" spans="1:2" x14ac:dyDescent="0.25">
      <c r="A5562" s="62">
        <v>31301318</v>
      </c>
      <c r="B5562" s="63" t="s">
        <v>17439</v>
      </c>
    </row>
    <row r="5563" spans="1:2" x14ac:dyDescent="0.25">
      <c r="A5563" s="62">
        <v>31301319</v>
      </c>
      <c r="B5563" s="63" t="s">
        <v>12213</v>
      </c>
    </row>
    <row r="5564" spans="1:2" x14ac:dyDescent="0.25">
      <c r="A5564" s="62">
        <v>31301401</v>
      </c>
      <c r="B5564" s="63" t="s">
        <v>8645</v>
      </c>
    </row>
    <row r="5565" spans="1:2" x14ac:dyDescent="0.25">
      <c r="A5565" s="62">
        <v>31301402</v>
      </c>
      <c r="B5565" s="63" t="s">
        <v>131</v>
      </c>
    </row>
    <row r="5566" spans="1:2" x14ac:dyDescent="0.25">
      <c r="A5566" s="62">
        <v>31301403</v>
      </c>
      <c r="B5566" s="63" t="s">
        <v>16505</v>
      </c>
    </row>
    <row r="5567" spans="1:2" x14ac:dyDescent="0.25">
      <c r="A5567" s="62">
        <v>31301404</v>
      </c>
      <c r="B5567" s="63" t="s">
        <v>9060</v>
      </c>
    </row>
    <row r="5568" spans="1:2" x14ac:dyDescent="0.25">
      <c r="A5568" s="62">
        <v>31301405</v>
      </c>
      <c r="B5568" s="63" t="s">
        <v>11616</v>
      </c>
    </row>
    <row r="5569" spans="1:2" x14ac:dyDescent="0.25">
      <c r="A5569" s="62">
        <v>31301406</v>
      </c>
      <c r="B5569" s="63" t="s">
        <v>12948</v>
      </c>
    </row>
    <row r="5570" spans="1:2" x14ac:dyDescent="0.25">
      <c r="A5570" s="62">
        <v>31301407</v>
      </c>
      <c r="B5570" s="63" t="s">
        <v>2861</v>
      </c>
    </row>
    <row r="5571" spans="1:2" x14ac:dyDescent="0.25">
      <c r="A5571" s="62">
        <v>31301408</v>
      </c>
      <c r="B5571" s="63" t="s">
        <v>4828</v>
      </c>
    </row>
    <row r="5572" spans="1:2" x14ac:dyDescent="0.25">
      <c r="A5572" s="62">
        <v>31301409</v>
      </c>
      <c r="B5572" s="63" t="s">
        <v>17496</v>
      </c>
    </row>
    <row r="5573" spans="1:2" x14ac:dyDescent="0.25">
      <c r="A5573" s="62">
        <v>31301410</v>
      </c>
      <c r="B5573" s="63" t="s">
        <v>11384</v>
      </c>
    </row>
    <row r="5574" spans="1:2" x14ac:dyDescent="0.25">
      <c r="A5574" s="62">
        <v>31301411</v>
      </c>
      <c r="B5574" s="63" t="s">
        <v>7099</v>
      </c>
    </row>
    <row r="5575" spans="1:2" x14ac:dyDescent="0.25">
      <c r="A5575" s="62">
        <v>31301412</v>
      </c>
      <c r="B5575" s="63" t="s">
        <v>14183</v>
      </c>
    </row>
    <row r="5576" spans="1:2" x14ac:dyDescent="0.25">
      <c r="A5576" s="62">
        <v>31301413</v>
      </c>
      <c r="B5576" s="63" t="s">
        <v>1157</v>
      </c>
    </row>
    <row r="5577" spans="1:2" x14ac:dyDescent="0.25">
      <c r="A5577" s="62">
        <v>31301414</v>
      </c>
      <c r="B5577" s="63" t="s">
        <v>18585</v>
      </c>
    </row>
    <row r="5578" spans="1:2" x14ac:dyDescent="0.25">
      <c r="A5578" s="62">
        <v>31301415</v>
      </c>
      <c r="B5578" s="63" t="s">
        <v>6939</v>
      </c>
    </row>
    <row r="5579" spans="1:2" x14ac:dyDescent="0.25">
      <c r="A5579" s="62">
        <v>31301416</v>
      </c>
      <c r="B5579" s="63" t="s">
        <v>18291</v>
      </c>
    </row>
    <row r="5580" spans="1:2" x14ac:dyDescent="0.25">
      <c r="A5580" s="62">
        <v>31301417</v>
      </c>
      <c r="B5580" s="63" t="s">
        <v>8732</v>
      </c>
    </row>
    <row r="5581" spans="1:2" x14ac:dyDescent="0.25">
      <c r="A5581" s="62">
        <v>31301418</v>
      </c>
      <c r="B5581" s="63" t="s">
        <v>2413</v>
      </c>
    </row>
    <row r="5582" spans="1:2" x14ac:dyDescent="0.25">
      <c r="A5582" s="62">
        <v>31301419</v>
      </c>
      <c r="B5582" s="63" t="s">
        <v>11167</v>
      </c>
    </row>
    <row r="5583" spans="1:2" x14ac:dyDescent="0.25">
      <c r="A5583" s="62">
        <v>31301501</v>
      </c>
      <c r="B5583" s="63" t="s">
        <v>14408</v>
      </c>
    </row>
    <row r="5584" spans="1:2" x14ac:dyDescent="0.25">
      <c r="A5584" s="62">
        <v>31301502</v>
      </c>
      <c r="B5584" s="63" t="s">
        <v>14397</v>
      </c>
    </row>
    <row r="5585" spans="1:2" x14ac:dyDescent="0.25">
      <c r="A5585" s="62">
        <v>31301503</v>
      </c>
      <c r="B5585" s="63" t="s">
        <v>12304</v>
      </c>
    </row>
    <row r="5586" spans="1:2" x14ac:dyDescent="0.25">
      <c r="A5586" s="62">
        <v>31301504</v>
      </c>
      <c r="B5586" s="63" t="s">
        <v>10041</v>
      </c>
    </row>
    <row r="5587" spans="1:2" x14ac:dyDescent="0.25">
      <c r="A5587" s="62">
        <v>31301505</v>
      </c>
      <c r="B5587" s="63" t="s">
        <v>5011</v>
      </c>
    </row>
    <row r="5588" spans="1:2" x14ac:dyDescent="0.25">
      <c r="A5588" s="62">
        <v>31301506</v>
      </c>
      <c r="B5588" s="63" t="s">
        <v>3510</v>
      </c>
    </row>
    <row r="5589" spans="1:2" x14ac:dyDescent="0.25">
      <c r="A5589" s="62">
        <v>31301507</v>
      </c>
      <c r="B5589" s="63" t="s">
        <v>13496</v>
      </c>
    </row>
    <row r="5590" spans="1:2" x14ac:dyDescent="0.25">
      <c r="A5590" s="62">
        <v>31301508</v>
      </c>
      <c r="B5590" s="63" t="s">
        <v>8906</v>
      </c>
    </row>
    <row r="5591" spans="1:2" x14ac:dyDescent="0.25">
      <c r="A5591" s="62">
        <v>31301509</v>
      </c>
      <c r="B5591" s="63" t="s">
        <v>4391</v>
      </c>
    </row>
    <row r="5592" spans="1:2" x14ac:dyDescent="0.25">
      <c r="A5592" s="62">
        <v>31301510</v>
      </c>
      <c r="B5592" s="63" t="s">
        <v>4527</v>
      </c>
    </row>
    <row r="5593" spans="1:2" x14ac:dyDescent="0.25">
      <c r="A5593" s="62">
        <v>31301511</v>
      </c>
      <c r="B5593" s="63" t="s">
        <v>7034</v>
      </c>
    </row>
    <row r="5594" spans="1:2" x14ac:dyDescent="0.25">
      <c r="A5594" s="62">
        <v>31301512</v>
      </c>
      <c r="B5594" s="63" t="s">
        <v>502</v>
      </c>
    </row>
    <row r="5595" spans="1:2" x14ac:dyDescent="0.25">
      <c r="A5595" s="62">
        <v>31301513</v>
      </c>
      <c r="B5595" s="63" t="s">
        <v>9754</v>
      </c>
    </row>
    <row r="5596" spans="1:2" x14ac:dyDescent="0.25">
      <c r="A5596" s="62">
        <v>31301514</v>
      </c>
      <c r="B5596" s="63" t="s">
        <v>3583</v>
      </c>
    </row>
    <row r="5597" spans="1:2" x14ac:dyDescent="0.25">
      <c r="A5597" s="62">
        <v>31301515</v>
      </c>
      <c r="B5597" s="63" t="s">
        <v>13143</v>
      </c>
    </row>
    <row r="5598" spans="1:2" x14ac:dyDescent="0.25">
      <c r="A5598" s="62">
        <v>31301516</v>
      </c>
      <c r="B5598" s="63" t="s">
        <v>16024</v>
      </c>
    </row>
    <row r="5599" spans="1:2" x14ac:dyDescent="0.25">
      <c r="A5599" s="62">
        <v>31301517</v>
      </c>
      <c r="B5599" s="63" t="s">
        <v>1861</v>
      </c>
    </row>
    <row r="5600" spans="1:2" x14ac:dyDescent="0.25">
      <c r="A5600" s="62">
        <v>31301518</v>
      </c>
      <c r="B5600" s="63" t="s">
        <v>16086</v>
      </c>
    </row>
    <row r="5601" spans="1:2" x14ac:dyDescent="0.25">
      <c r="A5601" s="62">
        <v>31301519</v>
      </c>
      <c r="B5601" s="63" t="s">
        <v>9267</v>
      </c>
    </row>
    <row r="5602" spans="1:2" x14ac:dyDescent="0.25">
      <c r="A5602" s="62">
        <v>31311101</v>
      </c>
      <c r="B5602" s="63" t="s">
        <v>244</v>
      </c>
    </row>
    <row r="5603" spans="1:2" x14ac:dyDescent="0.25">
      <c r="A5603" s="62">
        <v>31311102</v>
      </c>
      <c r="B5603" s="63" t="s">
        <v>15475</v>
      </c>
    </row>
    <row r="5604" spans="1:2" x14ac:dyDescent="0.25">
      <c r="A5604" s="62">
        <v>31311103</v>
      </c>
      <c r="B5604" s="63" t="s">
        <v>527</v>
      </c>
    </row>
    <row r="5605" spans="1:2" x14ac:dyDescent="0.25">
      <c r="A5605" s="62">
        <v>31311104</v>
      </c>
      <c r="B5605" s="63" t="s">
        <v>14927</v>
      </c>
    </row>
    <row r="5606" spans="1:2" x14ac:dyDescent="0.25">
      <c r="A5606" s="62">
        <v>31311105</v>
      </c>
      <c r="B5606" s="63" t="s">
        <v>13045</v>
      </c>
    </row>
    <row r="5607" spans="1:2" x14ac:dyDescent="0.25">
      <c r="A5607" s="62">
        <v>31311106</v>
      </c>
      <c r="B5607" s="63" t="s">
        <v>7903</v>
      </c>
    </row>
    <row r="5608" spans="1:2" x14ac:dyDescent="0.25">
      <c r="A5608" s="62">
        <v>31311109</v>
      </c>
      <c r="B5608" s="63" t="s">
        <v>9847</v>
      </c>
    </row>
    <row r="5609" spans="1:2" x14ac:dyDescent="0.25">
      <c r="A5609" s="62">
        <v>31311110</v>
      </c>
      <c r="B5609" s="63" t="s">
        <v>6950</v>
      </c>
    </row>
    <row r="5610" spans="1:2" x14ac:dyDescent="0.25">
      <c r="A5610" s="62">
        <v>31311111</v>
      </c>
      <c r="B5610" s="63" t="s">
        <v>14984</v>
      </c>
    </row>
    <row r="5611" spans="1:2" x14ac:dyDescent="0.25">
      <c r="A5611" s="62">
        <v>31311112</v>
      </c>
      <c r="B5611" s="63" t="s">
        <v>844</v>
      </c>
    </row>
    <row r="5612" spans="1:2" x14ac:dyDescent="0.25">
      <c r="A5612" s="62">
        <v>31311113</v>
      </c>
      <c r="B5612" s="63" t="s">
        <v>18445</v>
      </c>
    </row>
    <row r="5613" spans="1:2" x14ac:dyDescent="0.25">
      <c r="A5613" s="62">
        <v>31311201</v>
      </c>
      <c r="B5613" s="63" t="s">
        <v>8000</v>
      </c>
    </row>
    <row r="5614" spans="1:2" x14ac:dyDescent="0.25">
      <c r="A5614" s="62">
        <v>31311202</v>
      </c>
      <c r="B5614" s="63" t="s">
        <v>11404</v>
      </c>
    </row>
    <row r="5615" spans="1:2" x14ac:dyDescent="0.25">
      <c r="A5615" s="62">
        <v>31311203</v>
      </c>
      <c r="B5615" s="63" t="s">
        <v>11222</v>
      </c>
    </row>
    <row r="5616" spans="1:2" x14ac:dyDescent="0.25">
      <c r="A5616" s="62">
        <v>31311204</v>
      </c>
      <c r="B5616" s="63" t="s">
        <v>17309</v>
      </c>
    </row>
    <row r="5617" spans="1:2" x14ac:dyDescent="0.25">
      <c r="A5617" s="62">
        <v>31311205</v>
      </c>
      <c r="B5617" s="63" t="s">
        <v>16146</v>
      </c>
    </row>
    <row r="5618" spans="1:2" x14ac:dyDescent="0.25">
      <c r="A5618" s="62">
        <v>31311206</v>
      </c>
      <c r="B5618" s="63" t="s">
        <v>10232</v>
      </c>
    </row>
    <row r="5619" spans="1:2" x14ac:dyDescent="0.25">
      <c r="A5619" s="62">
        <v>31311209</v>
      </c>
      <c r="B5619" s="63" t="s">
        <v>10028</v>
      </c>
    </row>
    <row r="5620" spans="1:2" x14ac:dyDescent="0.25">
      <c r="A5620" s="62">
        <v>31311210</v>
      </c>
      <c r="B5620" s="63" t="s">
        <v>2019</v>
      </c>
    </row>
    <row r="5621" spans="1:2" x14ac:dyDescent="0.25">
      <c r="A5621" s="62">
        <v>31311211</v>
      </c>
      <c r="B5621" s="63" t="s">
        <v>12751</v>
      </c>
    </row>
    <row r="5622" spans="1:2" x14ac:dyDescent="0.25">
      <c r="A5622" s="62">
        <v>31311212</v>
      </c>
      <c r="B5622" s="63" t="s">
        <v>10979</v>
      </c>
    </row>
    <row r="5623" spans="1:2" x14ac:dyDescent="0.25">
      <c r="A5623" s="62">
        <v>31311213</v>
      </c>
      <c r="B5623" s="63" t="s">
        <v>6643</v>
      </c>
    </row>
    <row r="5624" spans="1:2" x14ac:dyDescent="0.25">
      <c r="A5624" s="62">
        <v>31311301</v>
      </c>
      <c r="B5624" s="63" t="s">
        <v>12211</v>
      </c>
    </row>
    <row r="5625" spans="1:2" x14ac:dyDescent="0.25">
      <c r="A5625" s="62">
        <v>31311302</v>
      </c>
      <c r="B5625" s="63" t="s">
        <v>17797</v>
      </c>
    </row>
    <row r="5626" spans="1:2" x14ac:dyDescent="0.25">
      <c r="A5626" s="62">
        <v>31311303</v>
      </c>
      <c r="B5626" s="63" t="s">
        <v>10423</v>
      </c>
    </row>
    <row r="5627" spans="1:2" x14ac:dyDescent="0.25">
      <c r="A5627" s="62">
        <v>31311304</v>
      </c>
      <c r="B5627" s="63" t="s">
        <v>1325</v>
      </c>
    </row>
    <row r="5628" spans="1:2" x14ac:dyDescent="0.25">
      <c r="A5628" s="62">
        <v>31311305</v>
      </c>
      <c r="B5628" s="63" t="s">
        <v>4733</v>
      </c>
    </row>
    <row r="5629" spans="1:2" x14ac:dyDescent="0.25">
      <c r="A5629" s="62">
        <v>31311306</v>
      </c>
      <c r="B5629" s="63" t="s">
        <v>641</v>
      </c>
    </row>
    <row r="5630" spans="1:2" x14ac:dyDescent="0.25">
      <c r="A5630" s="62">
        <v>31311309</v>
      </c>
      <c r="B5630" s="63" t="s">
        <v>3199</v>
      </c>
    </row>
    <row r="5631" spans="1:2" x14ac:dyDescent="0.25">
      <c r="A5631" s="62">
        <v>31311310</v>
      </c>
      <c r="B5631" s="63" t="s">
        <v>15167</v>
      </c>
    </row>
    <row r="5632" spans="1:2" x14ac:dyDescent="0.25">
      <c r="A5632" s="62">
        <v>31311311</v>
      </c>
      <c r="B5632" s="63" t="s">
        <v>12771</v>
      </c>
    </row>
    <row r="5633" spans="1:2" x14ac:dyDescent="0.25">
      <c r="A5633" s="62">
        <v>31311312</v>
      </c>
      <c r="B5633" s="63" t="s">
        <v>6534</v>
      </c>
    </row>
    <row r="5634" spans="1:2" x14ac:dyDescent="0.25">
      <c r="A5634" s="62">
        <v>31311313</v>
      </c>
      <c r="B5634" s="63" t="s">
        <v>16632</v>
      </c>
    </row>
    <row r="5635" spans="1:2" x14ac:dyDescent="0.25">
      <c r="A5635" s="62">
        <v>31311401</v>
      </c>
      <c r="B5635" s="63" t="s">
        <v>728</v>
      </c>
    </row>
    <row r="5636" spans="1:2" x14ac:dyDescent="0.25">
      <c r="A5636" s="62">
        <v>31311402</v>
      </c>
      <c r="B5636" s="63" t="s">
        <v>9944</v>
      </c>
    </row>
    <row r="5637" spans="1:2" x14ac:dyDescent="0.25">
      <c r="A5637" s="62">
        <v>31311403</v>
      </c>
      <c r="B5637" s="63" t="s">
        <v>10060</v>
      </c>
    </row>
    <row r="5638" spans="1:2" x14ac:dyDescent="0.25">
      <c r="A5638" s="62">
        <v>31311404</v>
      </c>
      <c r="B5638" s="63" t="s">
        <v>12868</v>
      </c>
    </row>
    <row r="5639" spans="1:2" x14ac:dyDescent="0.25">
      <c r="A5639" s="62">
        <v>31311405</v>
      </c>
      <c r="B5639" s="63" t="s">
        <v>12918</v>
      </c>
    </row>
    <row r="5640" spans="1:2" x14ac:dyDescent="0.25">
      <c r="A5640" s="62">
        <v>31311406</v>
      </c>
      <c r="B5640" s="63" t="s">
        <v>16360</v>
      </c>
    </row>
    <row r="5641" spans="1:2" x14ac:dyDescent="0.25">
      <c r="A5641" s="62">
        <v>31311409</v>
      </c>
      <c r="B5641" s="63" t="s">
        <v>3843</v>
      </c>
    </row>
    <row r="5642" spans="1:2" x14ac:dyDescent="0.25">
      <c r="A5642" s="62">
        <v>31311410</v>
      </c>
      <c r="B5642" s="63" t="s">
        <v>13112</v>
      </c>
    </row>
    <row r="5643" spans="1:2" x14ac:dyDescent="0.25">
      <c r="A5643" s="62">
        <v>31311411</v>
      </c>
      <c r="B5643" s="63" t="s">
        <v>4406</v>
      </c>
    </row>
    <row r="5644" spans="1:2" x14ac:dyDescent="0.25">
      <c r="A5644" s="62">
        <v>31311412</v>
      </c>
      <c r="B5644" s="63" t="s">
        <v>9860</v>
      </c>
    </row>
    <row r="5645" spans="1:2" x14ac:dyDescent="0.25">
      <c r="A5645" s="62">
        <v>31311413</v>
      </c>
      <c r="B5645" s="63" t="s">
        <v>18169</v>
      </c>
    </row>
    <row r="5646" spans="1:2" x14ac:dyDescent="0.25">
      <c r="A5646" s="62">
        <v>31311501</v>
      </c>
      <c r="B5646" s="63" t="s">
        <v>11748</v>
      </c>
    </row>
    <row r="5647" spans="1:2" x14ac:dyDescent="0.25">
      <c r="A5647" s="62">
        <v>31311502</v>
      </c>
      <c r="B5647" s="63" t="s">
        <v>9676</v>
      </c>
    </row>
    <row r="5648" spans="1:2" x14ac:dyDescent="0.25">
      <c r="A5648" s="62">
        <v>31311503</v>
      </c>
      <c r="B5648" s="63" t="s">
        <v>1465</v>
      </c>
    </row>
    <row r="5649" spans="1:2" x14ac:dyDescent="0.25">
      <c r="A5649" s="62">
        <v>31311504</v>
      </c>
      <c r="B5649" s="63" t="s">
        <v>5974</v>
      </c>
    </row>
    <row r="5650" spans="1:2" x14ac:dyDescent="0.25">
      <c r="A5650" s="62">
        <v>31311505</v>
      </c>
      <c r="B5650" s="63" t="s">
        <v>16900</v>
      </c>
    </row>
    <row r="5651" spans="1:2" x14ac:dyDescent="0.25">
      <c r="A5651" s="62">
        <v>31311506</v>
      </c>
      <c r="B5651" s="63" t="s">
        <v>12610</v>
      </c>
    </row>
    <row r="5652" spans="1:2" x14ac:dyDescent="0.25">
      <c r="A5652" s="62">
        <v>31311509</v>
      </c>
      <c r="B5652" s="63" t="s">
        <v>6683</v>
      </c>
    </row>
    <row r="5653" spans="1:2" x14ac:dyDescent="0.25">
      <c r="A5653" s="62">
        <v>31311510</v>
      </c>
      <c r="B5653" s="63" t="s">
        <v>17234</v>
      </c>
    </row>
    <row r="5654" spans="1:2" x14ac:dyDescent="0.25">
      <c r="A5654" s="62">
        <v>31311511</v>
      </c>
      <c r="B5654" s="63" t="s">
        <v>17503</v>
      </c>
    </row>
    <row r="5655" spans="1:2" x14ac:dyDescent="0.25">
      <c r="A5655" s="62">
        <v>31311512</v>
      </c>
      <c r="B5655" s="63" t="s">
        <v>11076</v>
      </c>
    </row>
    <row r="5656" spans="1:2" x14ac:dyDescent="0.25">
      <c r="A5656" s="62">
        <v>31311513</v>
      </c>
      <c r="B5656" s="63" t="s">
        <v>5058</v>
      </c>
    </row>
    <row r="5657" spans="1:2" x14ac:dyDescent="0.25">
      <c r="A5657" s="62">
        <v>31311601</v>
      </c>
      <c r="B5657" s="63" t="s">
        <v>13692</v>
      </c>
    </row>
    <row r="5658" spans="1:2" x14ac:dyDescent="0.25">
      <c r="A5658" s="62">
        <v>31311602</v>
      </c>
      <c r="B5658" s="63" t="s">
        <v>8978</v>
      </c>
    </row>
    <row r="5659" spans="1:2" x14ac:dyDescent="0.25">
      <c r="A5659" s="62">
        <v>31311603</v>
      </c>
      <c r="B5659" s="63" t="s">
        <v>13425</v>
      </c>
    </row>
    <row r="5660" spans="1:2" x14ac:dyDescent="0.25">
      <c r="A5660" s="62">
        <v>31311604</v>
      </c>
      <c r="B5660" s="63" t="s">
        <v>2502</v>
      </c>
    </row>
    <row r="5661" spans="1:2" x14ac:dyDescent="0.25">
      <c r="A5661" s="62">
        <v>31311605</v>
      </c>
      <c r="B5661" s="63" t="s">
        <v>13992</v>
      </c>
    </row>
    <row r="5662" spans="1:2" x14ac:dyDescent="0.25">
      <c r="A5662" s="62">
        <v>31311606</v>
      </c>
      <c r="B5662" s="63" t="s">
        <v>15955</v>
      </c>
    </row>
    <row r="5663" spans="1:2" x14ac:dyDescent="0.25">
      <c r="A5663" s="62">
        <v>31311609</v>
      </c>
      <c r="B5663" s="63" t="s">
        <v>7472</v>
      </c>
    </row>
    <row r="5664" spans="1:2" x14ac:dyDescent="0.25">
      <c r="A5664" s="62">
        <v>31311610</v>
      </c>
      <c r="B5664" s="63" t="s">
        <v>15726</v>
      </c>
    </row>
    <row r="5665" spans="1:2" x14ac:dyDescent="0.25">
      <c r="A5665" s="62">
        <v>31311611</v>
      </c>
      <c r="B5665" s="63" t="s">
        <v>10212</v>
      </c>
    </row>
    <row r="5666" spans="1:2" x14ac:dyDescent="0.25">
      <c r="A5666" s="62">
        <v>31311612</v>
      </c>
      <c r="B5666" s="63" t="s">
        <v>15801</v>
      </c>
    </row>
    <row r="5667" spans="1:2" x14ac:dyDescent="0.25">
      <c r="A5667" s="62">
        <v>31311613</v>
      </c>
      <c r="B5667" s="63" t="s">
        <v>11822</v>
      </c>
    </row>
    <row r="5668" spans="1:2" x14ac:dyDescent="0.25">
      <c r="A5668" s="62">
        <v>31311701</v>
      </c>
      <c r="B5668" s="63" t="s">
        <v>12748</v>
      </c>
    </row>
    <row r="5669" spans="1:2" x14ac:dyDescent="0.25">
      <c r="A5669" s="62">
        <v>31311702</v>
      </c>
      <c r="B5669" s="63" t="s">
        <v>15565</v>
      </c>
    </row>
    <row r="5670" spans="1:2" x14ac:dyDescent="0.25">
      <c r="A5670" s="62">
        <v>31311703</v>
      </c>
      <c r="B5670" s="63" t="s">
        <v>9553</v>
      </c>
    </row>
    <row r="5671" spans="1:2" x14ac:dyDescent="0.25">
      <c r="A5671" s="62">
        <v>31311704</v>
      </c>
      <c r="B5671" s="63" t="s">
        <v>6595</v>
      </c>
    </row>
    <row r="5672" spans="1:2" x14ac:dyDescent="0.25">
      <c r="A5672" s="62">
        <v>31311705</v>
      </c>
      <c r="B5672" s="63" t="s">
        <v>18315</v>
      </c>
    </row>
    <row r="5673" spans="1:2" x14ac:dyDescent="0.25">
      <c r="A5673" s="62">
        <v>31311706</v>
      </c>
      <c r="B5673" s="63" t="s">
        <v>6076</v>
      </c>
    </row>
    <row r="5674" spans="1:2" x14ac:dyDescent="0.25">
      <c r="A5674" s="62">
        <v>31311709</v>
      </c>
      <c r="B5674" s="63" t="s">
        <v>13768</v>
      </c>
    </row>
    <row r="5675" spans="1:2" x14ac:dyDescent="0.25">
      <c r="A5675" s="62">
        <v>31311710</v>
      </c>
      <c r="B5675" s="63" t="s">
        <v>6481</v>
      </c>
    </row>
    <row r="5676" spans="1:2" x14ac:dyDescent="0.25">
      <c r="A5676" s="62">
        <v>31311711</v>
      </c>
      <c r="B5676" s="63" t="s">
        <v>6193</v>
      </c>
    </row>
    <row r="5677" spans="1:2" x14ac:dyDescent="0.25">
      <c r="A5677" s="62">
        <v>31311712</v>
      </c>
      <c r="B5677" s="63" t="s">
        <v>5622</v>
      </c>
    </row>
    <row r="5678" spans="1:2" x14ac:dyDescent="0.25">
      <c r="A5678" s="62">
        <v>31311713</v>
      </c>
      <c r="B5678" s="63" t="s">
        <v>2706</v>
      </c>
    </row>
    <row r="5679" spans="1:2" x14ac:dyDescent="0.25">
      <c r="A5679" s="62">
        <v>31321101</v>
      </c>
      <c r="B5679" s="63" t="s">
        <v>9416</v>
      </c>
    </row>
    <row r="5680" spans="1:2" x14ac:dyDescent="0.25">
      <c r="A5680" s="62">
        <v>31321102</v>
      </c>
      <c r="B5680" s="63" t="s">
        <v>10320</v>
      </c>
    </row>
    <row r="5681" spans="1:2" x14ac:dyDescent="0.25">
      <c r="A5681" s="62">
        <v>31321103</v>
      </c>
      <c r="B5681" s="63" t="s">
        <v>7705</v>
      </c>
    </row>
    <row r="5682" spans="1:2" x14ac:dyDescent="0.25">
      <c r="A5682" s="62">
        <v>31321104</v>
      </c>
      <c r="B5682" s="63" t="s">
        <v>6915</v>
      </c>
    </row>
    <row r="5683" spans="1:2" x14ac:dyDescent="0.25">
      <c r="A5683" s="62">
        <v>31321105</v>
      </c>
      <c r="B5683" s="63" t="s">
        <v>14521</v>
      </c>
    </row>
    <row r="5684" spans="1:2" x14ac:dyDescent="0.25">
      <c r="A5684" s="62">
        <v>31321106</v>
      </c>
      <c r="B5684" s="63" t="s">
        <v>11106</v>
      </c>
    </row>
    <row r="5685" spans="1:2" x14ac:dyDescent="0.25">
      <c r="A5685" s="62">
        <v>31321109</v>
      </c>
      <c r="B5685" s="63" t="s">
        <v>18410</v>
      </c>
    </row>
    <row r="5686" spans="1:2" x14ac:dyDescent="0.25">
      <c r="A5686" s="62">
        <v>31321110</v>
      </c>
      <c r="B5686" s="63" t="s">
        <v>11125</v>
      </c>
    </row>
    <row r="5687" spans="1:2" x14ac:dyDescent="0.25">
      <c r="A5687" s="62">
        <v>31321111</v>
      </c>
      <c r="B5687" s="63" t="s">
        <v>10458</v>
      </c>
    </row>
    <row r="5688" spans="1:2" x14ac:dyDescent="0.25">
      <c r="A5688" s="62">
        <v>31321112</v>
      </c>
      <c r="B5688" s="63" t="s">
        <v>9662</v>
      </c>
    </row>
    <row r="5689" spans="1:2" x14ac:dyDescent="0.25">
      <c r="A5689" s="62">
        <v>31321113</v>
      </c>
      <c r="B5689" s="63" t="s">
        <v>13922</v>
      </c>
    </row>
    <row r="5690" spans="1:2" x14ac:dyDescent="0.25">
      <c r="A5690" s="62">
        <v>31321201</v>
      </c>
      <c r="B5690" s="63" t="s">
        <v>1903</v>
      </c>
    </row>
    <row r="5691" spans="1:2" x14ac:dyDescent="0.25">
      <c r="A5691" s="62">
        <v>31321202</v>
      </c>
      <c r="B5691" s="63" t="s">
        <v>4530</v>
      </c>
    </row>
    <row r="5692" spans="1:2" x14ac:dyDescent="0.25">
      <c r="A5692" s="62">
        <v>31321203</v>
      </c>
      <c r="B5692" s="63" t="s">
        <v>10256</v>
      </c>
    </row>
    <row r="5693" spans="1:2" x14ac:dyDescent="0.25">
      <c r="A5693" s="62">
        <v>31321204</v>
      </c>
      <c r="B5693" s="63" t="s">
        <v>5850</v>
      </c>
    </row>
    <row r="5694" spans="1:2" x14ac:dyDescent="0.25">
      <c r="A5694" s="62">
        <v>31321205</v>
      </c>
      <c r="B5694" s="63" t="s">
        <v>17517</v>
      </c>
    </row>
    <row r="5695" spans="1:2" x14ac:dyDescent="0.25">
      <c r="A5695" s="62">
        <v>31321206</v>
      </c>
      <c r="B5695" s="63" t="s">
        <v>17848</v>
      </c>
    </row>
    <row r="5696" spans="1:2" x14ac:dyDescent="0.25">
      <c r="A5696" s="62">
        <v>31321209</v>
      </c>
      <c r="B5696" s="63" t="s">
        <v>4496</v>
      </c>
    </row>
    <row r="5697" spans="1:2" x14ac:dyDescent="0.25">
      <c r="A5697" s="62">
        <v>31321210</v>
      </c>
      <c r="B5697" s="63" t="s">
        <v>15373</v>
      </c>
    </row>
    <row r="5698" spans="1:2" x14ac:dyDescent="0.25">
      <c r="A5698" s="62">
        <v>31321211</v>
      </c>
      <c r="B5698" s="63" t="s">
        <v>8383</v>
      </c>
    </row>
    <row r="5699" spans="1:2" x14ac:dyDescent="0.25">
      <c r="A5699" s="62">
        <v>31321212</v>
      </c>
      <c r="B5699" s="63" t="s">
        <v>7188</v>
      </c>
    </row>
    <row r="5700" spans="1:2" x14ac:dyDescent="0.25">
      <c r="A5700" s="62">
        <v>31321213</v>
      </c>
      <c r="B5700" s="63" t="s">
        <v>3742</v>
      </c>
    </row>
    <row r="5701" spans="1:2" x14ac:dyDescent="0.25">
      <c r="A5701" s="62">
        <v>31321301</v>
      </c>
      <c r="B5701" s="63" t="s">
        <v>3925</v>
      </c>
    </row>
    <row r="5702" spans="1:2" x14ac:dyDescent="0.25">
      <c r="A5702" s="62">
        <v>31321302</v>
      </c>
      <c r="B5702" s="63" t="s">
        <v>16361</v>
      </c>
    </row>
    <row r="5703" spans="1:2" x14ac:dyDescent="0.25">
      <c r="A5703" s="62">
        <v>31321303</v>
      </c>
      <c r="B5703" s="63" t="s">
        <v>2332</v>
      </c>
    </row>
    <row r="5704" spans="1:2" x14ac:dyDescent="0.25">
      <c r="A5704" s="62">
        <v>31321304</v>
      </c>
      <c r="B5704" s="63" t="s">
        <v>16495</v>
      </c>
    </row>
    <row r="5705" spans="1:2" x14ac:dyDescent="0.25">
      <c r="A5705" s="62">
        <v>31321305</v>
      </c>
      <c r="B5705" s="63" t="s">
        <v>5083</v>
      </c>
    </row>
    <row r="5706" spans="1:2" x14ac:dyDescent="0.25">
      <c r="A5706" s="62">
        <v>31321306</v>
      </c>
      <c r="B5706" s="63" t="s">
        <v>5125</v>
      </c>
    </row>
    <row r="5707" spans="1:2" x14ac:dyDescent="0.25">
      <c r="A5707" s="62">
        <v>31321309</v>
      </c>
      <c r="B5707" s="63" t="s">
        <v>17806</v>
      </c>
    </row>
    <row r="5708" spans="1:2" x14ac:dyDescent="0.25">
      <c r="A5708" s="62">
        <v>31321310</v>
      </c>
      <c r="B5708" s="63" t="s">
        <v>4616</v>
      </c>
    </row>
    <row r="5709" spans="1:2" x14ac:dyDescent="0.25">
      <c r="A5709" s="62">
        <v>31321311</v>
      </c>
      <c r="B5709" s="63" t="s">
        <v>12443</v>
      </c>
    </row>
    <row r="5710" spans="1:2" x14ac:dyDescent="0.25">
      <c r="A5710" s="62">
        <v>31321312</v>
      </c>
      <c r="B5710" s="63" t="s">
        <v>8396</v>
      </c>
    </row>
    <row r="5711" spans="1:2" x14ac:dyDescent="0.25">
      <c r="A5711" s="62">
        <v>31321313</v>
      </c>
      <c r="B5711" s="63" t="s">
        <v>7479</v>
      </c>
    </row>
    <row r="5712" spans="1:2" x14ac:dyDescent="0.25">
      <c r="A5712" s="62">
        <v>31321401</v>
      </c>
      <c r="B5712" s="63" t="s">
        <v>13434</v>
      </c>
    </row>
    <row r="5713" spans="1:2" x14ac:dyDescent="0.25">
      <c r="A5713" s="62">
        <v>31321402</v>
      </c>
      <c r="B5713" s="63" t="s">
        <v>2749</v>
      </c>
    </row>
    <row r="5714" spans="1:2" x14ac:dyDescent="0.25">
      <c r="A5714" s="62">
        <v>31321403</v>
      </c>
      <c r="B5714" s="63" t="s">
        <v>1886</v>
      </c>
    </row>
    <row r="5715" spans="1:2" x14ac:dyDescent="0.25">
      <c r="A5715" s="62">
        <v>31321404</v>
      </c>
      <c r="B5715" s="63" t="s">
        <v>10681</v>
      </c>
    </row>
    <row r="5716" spans="1:2" x14ac:dyDescent="0.25">
      <c r="A5716" s="62">
        <v>31321405</v>
      </c>
      <c r="B5716" s="63" t="s">
        <v>11193</v>
      </c>
    </row>
    <row r="5717" spans="1:2" x14ac:dyDescent="0.25">
      <c r="A5717" s="62">
        <v>31321406</v>
      </c>
      <c r="B5717" s="63" t="s">
        <v>12344</v>
      </c>
    </row>
    <row r="5718" spans="1:2" x14ac:dyDescent="0.25">
      <c r="A5718" s="62">
        <v>31321409</v>
      </c>
      <c r="B5718" s="63" t="s">
        <v>5090</v>
      </c>
    </row>
    <row r="5719" spans="1:2" x14ac:dyDescent="0.25">
      <c r="A5719" s="62">
        <v>31321410</v>
      </c>
      <c r="B5719" s="63" t="s">
        <v>8189</v>
      </c>
    </row>
    <row r="5720" spans="1:2" x14ac:dyDescent="0.25">
      <c r="A5720" s="62">
        <v>31321411</v>
      </c>
      <c r="B5720" s="63" t="s">
        <v>6627</v>
      </c>
    </row>
    <row r="5721" spans="1:2" x14ac:dyDescent="0.25">
      <c r="A5721" s="62">
        <v>31321412</v>
      </c>
      <c r="B5721" s="63" t="s">
        <v>12712</v>
      </c>
    </row>
    <row r="5722" spans="1:2" x14ac:dyDescent="0.25">
      <c r="A5722" s="62">
        <v>31321413</v>
      </c>
      <c r="B5722" s="63" t="s">
        <v>9420</v>
      </c>
    </row>
    <row r="5723" spans="1:2" x14ac:dyDescent="0.25">
      <c r="A5723" s="62">
        <v>31321501</v>
      </c>
      <c r="B5723" s="63" t="s">
        <v>2367</v>
      </c>
    </row>
    <row r="5724" spans="1:2" x14ac:dyDescent="0.25">
      <c r="A5724" s="62">
        <v>31321502</v>
      </c>
      <c r="B5724" s="63" t="s">
        <v>9861</v>
      </c>
    </row>
    <row r="5725" spans="1:2" x14ac:dyDescent="0.25">
      <c r="A5725" s="62">
        <v>31321503</v>
      </c>
      <c r="B5725" s="63" t="s">
        <v>2301</v>
      </c>
    </row>
    <row r="5726" spans="1:2" x14ac:dyDescent="0.25">
      <c r="A5726" s="62">
        <v>31321504</v>
      </c>
      <c r="B5726" s="63" t="s">
        <v>3966</v>
      </c>
    </row>
    <row r="5727" spans="1:2" x14ac:dyDescent="0.25">
      <c r="A5727" s="62">
        <v>31321505</v>
      </c>
      <c r="B5727" s="63" t="s">
        <v>8547</v>
      </c>
    </row>
    <row r="5728" spans="1:2" x14ac:dyDescent="0.25">
      <c r="A5728" s="62">
        <v>31321506</v>
      </c>
      <c r="B5728" s="63" t="s">
        <v>8684</v>
      </c>
    </row>
    <row r="5729" spans="1:2" x14ac:dyDescent="0.25">
      <c r="A5729" s="62">
        <v>31321509</v>
      </c>
      <c r="B5729" s="63" t="s">
        <v>17487</v>
      </c>
    </row>
    <row r="5730" spans="1:2" x14ac:dyDescent="0.25">
      <c r="A5730" s="62">
        <v>31321510</v>
      </c>
      <c r="B5730" s="63" t="s">
        <v>8712</v>
      </c>
    </row>
    <row r="5731" spans="1:2" x14ac:dyDescent="0.25">
      <c r="A5731" s="62">
        <v>31321511</v>
      </c>
      <c r="B5731" s="63" t="s">
        <v>635</v>
      </c>
    </row>
    <row r="5732" spans="1:2" x14ac:dyDescent="0.25">
      <c r="A5732" s="62">
        <v>31321512</v>
      </c>
      <c r="B5732" s="63" t="s">
        <v>16896</v>
      </c>
    </row>
    <row r="5733" spans="1:2" x14ac:dyDescent="0.25">
      <c r="A5733" s="62">
        <v>31321513</v>
      </c>
      <c r="B5733" s="63" t="s">
        <v>10081</v>
      </c>
    </row>
    <row r="5734" spans="1:2" x14ac:dyDescent="0.25">
      <c r="A5734" s="62">
        <v>31321601</v>
      </c>
      <c r="B5734" s="63" t="s">
        <v>5302</v>
      </c>
    </row>
    <row r="5735" spans="1:2" x14ac:dyDescent="0.25">
      <c r="A5735" s="62">
        <v>31321602</v>
      </c>
      <c r="B5735" s="63" t="s">
        <v>4114</v>
      </c>
    </row>
    <row r="5736" spans="1:2" x14ac:dyDescent="0.25">
      <c r="A5736" s="62">
        <v>31321603</v>
      </c>
      <c r="B5736" s="63" t="s">
        <v>16347</v>
      </c>
    </row>
    <row r="5737" spans="1:2" x14ac:dyDescent="0.25">
      <c r="A5737" s="62">
        <v>31321604</v>
      </c>
      <c r="B5737" s="63" t="s">
        <v>17944</v>
      </c>
    </row>
    <row r="5738" spans="1:2" x14ac:dyDescent="0.25">
      <c r="A5738" s="62">
        <v>31321605</v>
      </c>
      <c r="B5738" s="63" t="s">
        <v>8866</v>
      </c>
    </row>
    <row r="5739" spans="1:2" x14ac:dyDescent="0.25">
      <c r="A5739" s="62">
        <v>31321606</v>
      </c>
      <c r="B5739" s="63" t="s">
        <v>18451</v>
      </c>
    </row>
    <row r="5740" spans="1:2" x14ac:dyDescent="0.25">
      <c r="A5740" s="62">
        <v>31321609</v>
      </c>
      <c r="B5740" s="63" t="s">
        <v>1913</v>
      </c>
    </row>
    <row r="5741" spans="1:2" x14ac:dyDescent="0.25">
      <c r="A5741" s="62">
        <v>31321610</v>
      </c>
      <c r="B5741" s="63" t="s">
        <v>12591</v>
      </c>
    </row>
    <row r="5742" spans="1:2" x14ac:dyDescent="0.25">
      <c r="A5742" s="62">
        <v>31321611</v>
      </c>
      <c r="B5742" s="63" t="s">
        <v>4246</v>
      </c>
    </row>
    <row r="5743" spans="1:2" x14ac:dyDescent="0.25">
      <c r="A5743" s="62">
        <v>31321612</v>
      </c>
      <c r="B5743" s="63" t="s">
        <v>14981</v>
      </c>
    </row>
    <row r="5744" spans="1:2" x14ac:dyDescent="0.25">
      <c r="A5744" s="62">
        <v>31321613</v>
      </c>
      <c r="B5744" s="63" t="s">
        <v>10680</v>
      </c>
    </row>
    <row r="5745" spans="1:2" x14ac:dyDescent="0.25">
      <c r="A5745" s="62">
        <v>31321701</v>
      </c>
      <c r="B5745" s="63" t="s">
        <v>8213</v>
      </c>
    </row>
    <row r="5746" spans="1:2" x14ac:dyDescent="0.25">
      <c r="A5746" s="62">
        <v>31321702</v>
      </c>
      <c r="B5746" s="63" t="s">
        <v>17899</v>
      </c>
    </row>
    <row r="5747" spans="1:2" x14ac:dyDescent="0.25">
      <c r="A5747" s="62">
        <v>31321703</v>
      </c>
      <c r="B5747" s="63" t="s">
        <v>5673</v>
      </c>
    </row>
    <row r="5748" spans="1:2" x14ac:dyDescent="0.25">
      <c r="A5748" s="62">
        <v>31321704</v>
      </c>
      <c r="B5748" s="63" t="s">
        <v>11602</v>
      </c>
    </row>
    <row r="5749" spans="1:2" x14ac:dyDescent="0.25">
      <c r="A5749" s="62">
        <v>31321705</v>
      </c>
      <c r="B5749" s="63" t="s">
        <v>12346</v>
      </c>
    </row>
    <row r="5750" spans="1:2" x14ac:dyDescent="0.25">
      <c r="A5750" s="62">
        <v>31321706</v>
      </c>
      <c r="B5750" s="63" t="s">
        <v>13033</v>
      </c>
    </row>
    <row r="5751" spans="1:2" x14ac:dyDescent="0.25">
      <c r="A5751" s="62">
        <v>31321709</v>
      </c>
      <c r="B5751" s="63" t="s">
        <v>7005</v>
      </c>
    </row>
    <row r="5752" spans="1:2" x14ac:dyDescent="0.25">
      <c r="A5752" s="62">
        <v>31321710</v>
      </c>
      <c r="B5752" s="63" t="s">
        <v>7890</v>
      </c>
    </row>
    <row r="5753" spans="1:2" x14ac:dyDescent="0.25">
      <c r="A5753" s="62">
        <v>31321711</v>
      </c>
      <c r="B5753" s="63" t="s">
        <v>19020</v>
      </c>
    </row>
    <row r="5754" spans="1:2" x14ac:dyDescent="0.25">
      <c r="A5754" s="62">
        <v>31321712</v>
      </c>
      <c r="B5754" s="63" t="s">
        <v>1725</v>
      </c>
    </row>
    <row r="5755" spans="1:2" x14ac:dyDescent="0.25">
      <c r="A5755" s="62">
        <v>31321713</v>
      </c>
      <c r="B5755" s="63" t="s">
        <v>7357</v>
      </c>
    </row>
    <row r="5756" spans="1:2" x14ac:dyDescent="0.25">
      <c r="A5756" s="62">
        <v>31331101</v>
      </c>
      <c r="B5756" s="63" t="s">
        <v>2143</v>
      </c>
    </row>
    <row r="5757" spans="1:2" x14ac:dyDescent="0.25">
      <c r="A5757" s="62">
        <v>31331102</v>
      </c>
      <c r="B5757" s="63" t="s">
        <v>6226</v>
      </c>
    </row>
    <row r="5758" spans="1:2" x14ac:dyDescent="0.25">
      <c r="A5758" s="62">
        <v>31331103</v>
      </c>
      <c r="B5758" s="63" t="s">
        <v>13944</v>
      </c>
    </row>
    <row r="5759" spans="1:2" x14ac:dyDescent="0.25">
      <c r="A5759" s="62">
        <v>31331104</v>
      </c>
      <c r="B5759" s="63" t="s">
        <v>14058</v>
      </c>
    </row>
    <row r="5760" spans="1:2" x14ac:dyDescent="0.25">
      <c r="A5760" s="62">
        <v>31331105</v>
      </c>
      <c r="B5760" s="63" t="s">
        <v>12059</v>
      </c>
    </row>
    <row r="5761" spans="1:2" x14ac:dyDescent="0.25">
      <c r="A5761" s="62">
        <v>31331106</v>
      </c>
      <c r="B5761" s="63" t="s">
        <v>4216</v>
      </c>
    </row>
    <row r="5762" spans="1:2" x14ac:dyDescent="0.25">
      <c r="A5762" s="62">
        <v>31331109</v>
      </c>
      <c r="B5762" s="63" t="s">
        <v>8997</v>
      </c>
    </row>
    <row r="5763" spans="1:2" x14ac:dyDescent="0.25">
      <c r="A5763" s="62">
        <v>31331110</v>
      </c>
      <c r="B5763" s="63" t="s">
        <v>14924</v>
      </c>
    </row>
    <row r="5764" spans="1:2" x14ac:dyDescent="0.25">
      <c r="A5764" s="62">
        <v>31331111</v>
      </c>
      <c r="B5764" s="63" t="s">
        <v>2898</v>
      </c>
    </row>
    <row r="5765" spans="1:2" x14ac:dyDescent="0.25">
      <c r="A5765" s="62">
        <v>31331112</v>
      </c>
      <c r="B5765" s="63" t="s">
        <v>7635</v>
      </c>
    </row>
    <row r="5766" spans="1:2" x14ac:dyDescent="0.25">
      <c r="A5766" s="62">
        <v>31331113</v>
      </c>
      <c r="B5766" s="63" t="s">
        <v>4321</v>
      </c>
    </row>
    <row r="5767" spans="1:2" x14ac:dyDescent="0.25">
      <c r="A5767" s="62">
        <v>31331201</v>
      </c>
      <c r="B5767" s="63" t="s">
        <v>9495</v>
      </c>
    </row>
    <row r="5768" spans="1:2" x14ac:dyDescent="0.25">
      <c r="A5768" s="62">
        <v>31331202</v>
      </c>
      <c r="B5768" s="63" t="s">
        <v>9241</v>
      </c>
    </row>
    <row r="5769" spans="1:2" x14ac:dyDescent="0.25">
      <c r="A5769" s="62">
        <v>31331203</v>
      </c>
      <c r="B5769" s="63" t="s">
        <v>10227</v>
      </c>
    </row>
    <row r="5770" spans="1:2" x14ac:dyDescent="0.25">
      <c r="A5770" s="62">
        <v>31331204</v>
      </c>
      <c r="B5770" s="63" t="s">
        <v>4471</v>
      </c>
    </row>
    <row r="5771" spans="1:2" x14ac:dyDescent="0.25">
      <c r="A5771" s="62">
        <v>31331205</v>
      </c>
      <c r="B5771" s="63" t="s">
        <v>12430</v>
      </c>
    </row>
    <row r="5772" spans="1:2" x14ac:dyDescent="0.25">
      <c r="A5772" s="62">
        <v>31331206</v>
      </c>
      <c r="B5772" s="63" t="s">
        <v>11018</v>
      </c>
    </row>
    <row r="5773" spans="1:2" x14ac:dyDescent="0.25">
      <c r="A5773" s="62">
        <v>31331209</v>
      </c>
      <c r="B5773" s="63" t="s">
        <v>11955</v>
      </c>
    </row>
    <row r="5774" spans="1:2" x14ac:dyDescent="0.25">
      <c r="A5774" s="62">
        <v>31331210</v>
      </c>
      <c r="B5774" s="63" t="s">
        <v>15832</v>
      </c>
    </row>
    <row r="5775" spans="1:2" x14ac:dyDescent="0.25">
      <c r="A5775" s="62">
        <v>31331211</v>
      </c>
      <c r="B5775" s="63" t="s">
        <v>17475</v>
      </c>
    </row>
    <row r="5776" spans="1:2" x14ac:dyDescent="0.25">
      <c r="A5776" s="62">
        <v>31331212</v>
      </c>
      <c r="B5776" s="63" t="s">
        <v>16753</v>
      </c>
    </row>
    <row r="5777" spans="1:2" x14ac:dyDescent="0.25">
      <c r="A5777" s="62">
        <v>31331213</v>
      </c>
      <c r="B5777" s="63" t="s">
        <v>507</v>
      </c>
    </row>
    <row r="5778" spans="1:2" x14ac:dyDescent="0.25">
      <c r="A5778" s="62">
        <v>31331301</v>
      </c>
      <c r="B5778" s="63" t="s">
        <v>15408</v>
      </c>
    </row>
    <row r="5779" spans="1:2" x14ac:dyDescent="0.25">
      <c r="A5779" s="62">
        <v>31331302</v>
      </c>
      <c r="B5779" s="63" t="s">
        <v>10588</v>
      </c>
    </row>
    <row r="5780" spans="1:2" x14ac:dyDescent="0.25">
      <c r="A5780" s="62">
        <v>31331303</v>
      </c>
      <c r="B5780" s="63" t="s">
        <v>15089</v>
      </c>
    </row>
    <row r="5781" spans="1:2" x14ac:dyDescent="0.25">
      <c r="A5781" s="62">
        <v>31331304</v>
      </c>
      <c r="B5781" s="63" t="s">
        <v>11969</v>
      </c>
    </row>
    <row r="5782" spans="1:2" x14ac:dyDescent="0.25">
      <c r="A5782" s="62">
        <v>31331305</v>
      </c>
      <c r="B5782" s="63" t="s">
        <v>2673</v>
      </c>
    </row>
    <row r="5783" spans="1:2" x14ac:dyDescent="0.25">
      <c r="A5783" s="62">
        <v>31331306</v>
      </c>
      <c r="B5783" s="63" t="s">
        <v>18045</v>
      </c>
    </row>
    <row r="5784" spans="1:2" x14ac:dyDescent="0.25">
      <c r="A5784" s="62">
        <v>31331309</v>
      </c>
      <c r="B5784" s="63" t="s">
        <v>1182</v>
      </c>
    </row>
    <row r="5785" spans="1:2" x14ac:dyDescent="0.25">
      <c r="A5785" s="62">
        <v>31331310</v>
      </c>
      <c r="B5785" s="63" t="s">
        <v>18940</v>
      </c>
    </row>
    <row r="5786" spans="1:2" x14ac:dyDescent="0.25">
      <c r="A5786" s="62">
        <v>31331311</v>
      </c>
      <c r="B5786" s="63" t="s">
        <v>13403</v>
      </c>
    </row>
    <row r="5787" spans="1:2" x14ac:dyDescent="0.25">
      <c r="A5787" s="62">
        <v>31331312</v>
      </c>
      <c r="B5787" s="63" t="s">
        <v>2457</v>
      </c>
    </row>
    <row r="5788" spans="1:2" x14ac:dyDescent="0.25">
      <c r="A5788" s="62">
        <v>31331313</v>
      </c>
      <c r="B5788" s="63" t="s">
        <v>19064</v>
      </c>
    </row>
    <row r="5789" spans="1:2" x14ac:dyDescent="0.25">
      <c r="A5789" s="62">
        <v>31331401</v>
      </c>
      <c r="B5789" s="63" t="s">
        <v>12534</v>
      </c>
    </row>
    <row r="5790" spans="1:2" x14ac:dyDescent="0.25">
      <c r="A5790" s="62">
        <v>31331402</v>
      </c>
      <c r="B5790" s="63" t="s">
        <v>11488</v>
      </c>
    </row>
    <row r="5791" spans="1:2" x14ac:dyDescent="0.25">
      <c r="A5791" s="62">
        <v>31331403</v>
      </c>
      <c r="B5791" s="63" t="s">
        <v>11515</v>
      </c>
    </row>
    <row r="5792" spans="1:2" x14ac:dyDescent="0.25">
      <c r="A5792" s="62">
        <v>31331404</v>
      </c>
      <c r="B5792" s="63" t="s">
        <v>19074</v>
      </c>
    </row>
    <row r="5793" spans="1:2" x14ac:dyDescent="0.25">
      <c r="A5793" s="62">
        <v>31331405</v>
      </c>
      <c r="B5793" s="63" t="s">
        <v>2743</v>
      </c>
    </row>
    <row r="5794" spans="1:2" x14ac:dyDescent="0.25">
      <c r="A5794" s="62">
        <v>31331406</v>
      </c>
      <c r="B5794" s="63" t="s">
        <v>9986</v>
      </c>
    </row>
    <row r="5795" spans="1:2" x14ac:dyDescent="0.25">
      <c r="A5795" s="62">
        <v>31331409</v>
      </c>
      <c r="B5795" s="63" t="s">
        <v>12408</v>
      </c>
    </row>
    <row r="5796" spans="1:2" x14ac:dyDescent="0.25">
      <c r="A5796" s="62">
        <v>31331410</v>
      </c>
      <c r="B5796" s="63" t="s">
        <v>7023</v>
      </c>
    </row>
    <row r="5797" spans="1:2" x14ac:dyDescent="0.25">
      <c r="A5797" s="62">
        <v>31331411</v>
      </c>
      <c r="B5797" s="63" t="s">
        <v>16162</v>
      </c>
    </row>
    <row r="5798" spans="1:2" x14ac:dyDescent="0.25">
      <c r="A5798" s="62">
        <v>31331412</v>
      </c>
      <c r="B5798" s="63" t="s">
        <v>11680</v>
      </c>
    </row>
    <row r="5799" spans="1:2" x14ac:dyDescent="0.25">
      <c r="A5799" s="62">
        <v>31331413</v>
      </c>
      <c r="B5799" s="63" t="s">
        <v>3728</v>
      </c>
    </row>
    <row r="5800" spans="1:2" x14ac:dyDescent="0.25">
      <c r="A5800" s="62">
        <v>31331501</v>
      </c>
      <c r="B5800" s="63" t="s">
        <v>1799</v>
      </c>
    </row>
    <row r="5801" spans="1:2" x14ac:dyDescent="0.25">
      <c r="A5801" s="62">
        <v>31331502</v>
      </c>
      <c r="B5801" s="63" t="s">
        <v>14256</v>
      </c>
    </row>
    <row r="5802" spans="1:2" x14ac:dyDescent="0.25">
      <c r="A5802" s="62">
        <v>31331503</v>
      </c>
      <c r="B5802" s="63" t="s">
        <v>7840</v>
      </c>
    </row>
    <row r="5803" spans="1:2" x14ac:dyDescent="0.25">
      <c r="A5803" s="62">
        <v>31331504</v>
      </c>
      <c r="B5803" s="63" t="s">
        <v>17856</v>
      </c>
    </row>
    <row r="5804" spans="1:2" x14ac:dyDescent="0.25">
      <c r="A5804" s="62">
        <v>31331505</v>
      </c>
      <c r="B5804" s="63" t="s">
        <v>7937</v>
      </c>
    </row>
    <row r="5805" spans="1:2" x14ac:dyDescent="0.25">
      <c r="A5805" s="62">
        <v>31331506</v>
      </c>
      <c r="B5805" s="63" t="s">
        <v>6976</v>
      </c>
    </row>
    <row r="5806" spans="1:2" x14ac:dyDescent="0.25">
      <c r="A5806" s="62">
        <v>31331509</v>
      </c>
      <c r="B5806" s="63" t="s">
        <v>3657</v>
      </c>
    </row>
    <row r="5807" spans="1:2" x14ac:dyDescent="0.25">
      <c r="A5807" s="62">
        <v>31331510</v>
      </c>
      <c r="B5807" s="63" t="s">
        <v>4551</v>
      </c>
    </row>
    <row r="5808" spans="1:2" x14ac:dyDescent="0.25">
      <c r="A5808" s="62">
        <v>31331511</v>
      </c>
      <c r="B5808" s="63" t="s">
        <v>15371</v>
      </c>
    </row>
    <row r="5809" spans="1:2" x14ac:dyDescent="0.25">
      <c r="A5809" s="62">
        <v>31331512</v>
      </c>
      <c r="B5809" s="63" t="s">
        <v>17569</v>
      </c>
    </row>
    <row r="5810" spans="1:2" x14ac:dyDescent="0.25">
      <c r="A5810" s="62">
        <v>31331513</v>
      </c>
      <c r="B5810" s="63" t="s">
        <v>6279</v>
      </c>
    </row>
    <row r="5811" spans="1:2" x14ac:dyDescent="0.25">
      <c r="A5811" s="62">
        <v>31331601</v>
      </c>
      <c r="B5811" s="63" t="s">
        <v>2264</v>
      </c>
    </row>
    <row r="5812" spans="1:2" x14ac:dyDescent="0.25">
      <c r="A5812" s="62">
        <v>31331602</v>
      </c>
      <c r="B5812" s="63" t="s">
        <v>8190</v>
      </c>
    </row>
    <row r="5813" spans="1:2" x14ac:dyDescent="0.25">
      <c r="A5813" s="62">
        <v>31331603</v>
      </c>
      <c r="B5813" s="63" t="s">
        <v>13373</v>
      </c>
    </row>
    <row r="5814" spans="1:2" x14ac:dyDescent="0.25">
      <c r="A5814" s="62">
        <v>31331604</v>
      </c>
      <c r="B5814" s="63" t="s">
        <v>915</v>
      </c>
    </row>
    <row r="5815" spans="1:2" x14ac:dyDescent="0.25">
      <c r="A5815" s="62">
        <v>31331605</v>
      </c>
      <c r="B5815" s="63" t="s">
        <v>12641</v>
      </c>
    </row>
    <row r="5816" spans="1:2" x14ac:dyDescent="0.25">
      <c r="A5816" s="62">
        <v>31331606</v>
      </c>
      <c r="B5816" s="63" t="s">
        <v>9258</v>
      </c>
    </row>
    <row r="5817" spans="1:2" x14ac:dyDescent="0.25">
      <c r="A5817" s="62">
        <v>31331609</v>
      </c>
      <c r="B5817" s="63" t="s">
        <v>14280</v>
      </c>
    </row>
    <row r="5818" spans="1:2" x14ac:dyDescent="0.25">
      <c r="A5818" s="62">
        <v>31331610</v>
      </c>
      <c r="B5818" s="63" t="s">
        <v>7695</v>
      </c>
    </row>
    <row r="5819" spans="1:2" x14ac:dyDescent="0.25">
      <c r="A5819" s="62">
        <v>31331611</v>
      </c>
      <c r="B5819" s="63" t="s">
        <v>11764</v>
      </c>
    </row>
    <row r="5820" spans="1:2" x14ac:dyDescent="0.25">
      <c r="A5820" s="62">
        <v>31331612</v>
      </c>
      <c r="B5820" s="63" t="s">
        <v>13668</v>
      </c>
    </row>
    <row r="5821" spans="1:2" x14ac:dyDescent="0.25">
      <c r="A5821" s="62">
        <v>31331613</v>
      </c>
      <c r="B5821" s="63" t="s">
        <v>18602</v>
      </c>
    </row>
    <row r="5822" spans="1:2" x14ac:dyDescent="0.25">
      <c r="A5822" s="62">
        <v>31331701</v>
      </c>
      <c r="B5822" s="63" t="s">
        <v>15120</v>
      </c>
    </row>
    <row r="5823" spans="1:2" x14ac:dyDescent="0.25">
      <c r="A5823" s="62">
        <v>31331702</v>
      </c>
      <c r="B5823" s="63" t="s">
        <v>1440</v>
      </c>
    </row>
    <row r="5824" spans="1:2" x14ac:dyDescent="0.25">
      <c r="A5824" s="62">
        <v>31331703</v>
      </c>
      <c r="B5824" s="63" t="s">
        <v>16372</v>
      </c>
    </row>
    <row r="5825" spans="1:2" x14ac:dyDescent="0.25">
      <c r="A5825" s="62">
        <v>31331704</v>
      </c>
      <c r="B5825" s="63" t="s">
        <v>17904</v>
      </c>
    </row>
    <row r="5826" spans="1:2" x14ac:dyDescent="0.25">
      <c r="A5826" s="62">
        <v>31331705</v>
      </c>
      <c r="B5826" s="63" t="s">
        <v>18569</v>
      </c>
    </row>
    <row r="5827" spans="1:2" x14ac:dyDescent="0.25">
      <c r="A5827" s="62">
        <v>31331706</v>
      </c>
      <c r="B5827" s="63" t="s">
        <v>17210</v>
      </c>
    </row>
    <row r="5828" spans="1:2" x14ac:dyDescent="0.25">
      <c r="A5828" s="62">
        <v>31331709</v>
      </c>
      <c r="B5828" s="63" t="s">
        <v>9458</v>
      </c>
    </row>
    <row r="5829" spans="1:2" x14ac:dyDescent="0.25">
      <c r="A5829" s="62">
        <v>31331710</v>
      </c>
      <c r="B5829" s="63" t="s">
        <v>5504</v>
      </c>
    </row>
    <row r="5830" spans="1:2" x14ac:dyDescent="0.25">
      <c r="A5830" s="62">
        <v>31331711</v>
      </c>
      <c r="B5830" s="63" t="s">
        <v>2492</v>
      </c>
    </row>
    <row r="5831" spans="1:2" x14ac:dyDescent="0.25">
      <c r="A5831" s="62">
        <v>31331712</v>
      </c>
      <c r="B5831" s="63" t="s">
        <v>11298</v>
      </c>
    </row>
    <row r="5832" spans="1:2" x14ac:dyDescent="0.25">
      <c r="A5832" s="62">
        <v>31331713</v>
      </c>
      <c r="B5832" s="63" t="s">
        <v>12677</v>
      </c>
    </row>
    <row r="5833" spans="1:2" x14ac:dyDescent="0.25">
      <c r="A5833" s="62">
        <v>31341101</v>
      </c>
      <c r="B5833" s="63" t="s">
        <v>17600</v>
      </c>
    </row>
    <row r="5834" spans="1:2" x14ac:dyDescent="0.25">
      <c r="A5834" s="62">
        <v>31341102</v>
      </c>
      <c r="B5834" s="63" t="s">
        <v>3442</v>
      </c>
    </row>
    <row r="5835" spans="1:2" x14ac:dyDescent="0.25">
      <c r="A5835" s="62">
        <v>31341103</v>
      </c>
      <c r="B5835" s="63" t="s">
        <v>1469</v>
      </c>
    </row>
    <row r="5836" spans="1:2" x14ac:dyDescent="0.25">
      <c r="A5836" s="62">
        <v>31341104</v>
      </c>
      <c r="B5836" s="63" t="s">
        <v>1504</v>
      </c>
    </row>
    <row r="5837" spans="1:2" x14ac:dyDescent="0.25">
      <c r="A5837" s="62">
        <v>31341105</v>
      </c>
      <c r="B5837" s="63" t="s">
        <v>1809</v>
      </c>
    </row>
    <row r="5838" spans="1:2" x14ac:dyDescent="0.25">
      <c r="A5838" s="62">
        <v>31341106</v>
      </c>
      <c r="B5838" s="63" t="s">
        <v>10907</v>
      </c>
    </row>
    <row r="5839" spans="1:2" x14ac:dyDescent="0.25">
      <c r="A5839" s="62">
        <v>31341109</v>
      </c>
      <c r="B5839" s="63" t="s">
        <v>6096</v>
      </c>
    </row>
    <row r="5840" spans="1:2" x14ac:dyDescent="0.25">
      <c r="A5840" s="62">
        <v>31341110</v>
      </c>
      <c r="B5840" s="63" t="s">
        <v>18273</v>
      </c>
    </row>
    <row r="5841" spans="1:2" x14ac:dyDescent="0.25">
      <c r="A5841" s="62">
        <v>31341111</v>
      </c>
      <c r="B5841" s="63" t="s">
        <v>4223</v>
      </c>
    </row>
    <row r="5842" spans="1:2" x14ac:dyDescent="0.25">
      <c r="A5842" s="62">
        <v>31341112</v>
      </c>
      <c r="B5842" s="63" t="s">
        <v>4909</v>
      </c>
    </row>
    <row r="5843" spans="1:2" x14ac:dyDescent="0.25">
      <c r="A5843" s="62">
        <v>31341113</v>
      </c>
      <c r="B5843" s="63" t="s">
        <v>13080</v>
      </c>
    </row>
    <row r="5844" spans="1:2" x14ac:dyDescent="0.25">
      <c r="A5844" s="62">
        <v>31341201</v>
      </c>
      <c r="B5844" s="63" t="s">
        <v>8269</v>
      </c>
    </row>
    <row r="5845" spans="1:2" x14ac:dyDescent="0.25">
      <c r="A5845" s="62">
        <v>31341202</v>
      </c>
      <c r="B5845" s="63" t="s">
        <v>1864</v>
      </c>
    </row>
    <row r="5846" spans="1:2" x14ac:dyDescent="0.25">
      <c r="A5846" s="62">
        <v>31341203</v>
      </c>
      <c r="B5846" s="63" t="s">
        <v>12885</v>
      </c>
    </row>
    <row r="5847" spans="1:2" x14ac:dyDescent="0.25">
      <c r="A5847" s="62">
        <v>31341204</v>
      </c>
      <c r="B5847" s="63" t="s">
        <v>8878</v>
      </c>
    </row>
    <row r="5848" spans="1:2" x14ac:dyDescent="0.25">
      <c r="A5848" s="62">
        <v>31341205</v>
      </c>
      <c r="B5848" s="63" t="s">
        <v>9180</v>
      </c>
    </row>
    <row r="5849" spans="1:2" x14ac:dyDescent="0.25">
      <c r="A5849" s="62">
        <v>31341206</v>
      </c>
      <c r="B5849" s="63" t="s">
        <v>7173</v>
      </c>
    </row>
    <row r="5850" spans="1:2" x14ac:dyDescent="0.25">
      <c r="A5850" s="62">
        <v>31341209</v>
      </c>
      <c r="B5850" s="63" t="s">
        <v>14731</v>
      </c>
    </row>
    <row r="5851" spans="1:2" x14ac:dyDescent="0.25">
      <c r="A5851" s="62">
        <v>31341210</v>
      </c>
      <c r="B5851" s="63" t="s">
        <v>15181</v>
      </c>
    </row>
    <row r="5852" spans="1:2" x14ac:dyDescent="0.25">
      <c r="A5852" s="62">
        <v>31341211</v>
      </c>
      <c r="B5852" s="63" t="s">
        <v>2192</v>
      </c>
    </row>
    <row r="5853" spans="1:2" x14ac:dyDescent="0.25">
      <c r="A5853" s="62">
        <v>31341212</v>
      </c>
      <c r="B5853" s="63" t="s">
        <v>5661</v>
      </c>
    </row>
    <row r="5854" spans="1:2" x14ac:dyDescent="0.25">
      <c r="A5854" s="62">
        <v>31341213</v>
      </c>
      <c r="B5854" s="63" t="s">
        <v>3639</v>
      </c>
    </row>
    <row r="5855" spans="1:2" x14ac:dyDescent="0.25">
      <c r="A5855" s="62">
        <v>31341301</v>
      </c>
      <c r="B5855" s="63" t="s">
        <v>13173</v>
      </c>
    </row>
    <row r="5856" spans="1:2" x14ac:dyDescent="0.25">
      <c r="A5856" s="62">
        <v>31341302</v>
      </c>
      <c r="B5856" s="63" t="s">
        <v>17369</v>
      </c>
    </row>
    <row r="5857" spans="1:2" x14ac:dyDescent="0.25">
      <c r="A5857" s="62">
        <v>31341303</v>
      </c>
      <c r="B5857" s="63" t="s">
        <v>11581</v>
      </c>
    </row>
    <row r="5858" spans="1:2" x14ac:dyDescent="0.25">
      <c r="A5858" s="62">
        <v>31341304</v>
      </c>
      <c r="B5858" s="63" t="s">
        <v>419</v>
      </c>
    </row>
    <row r="5859" spans="1:2" x14ac:dyDescent="0.25">
      <c r="A5859" s="62">
        <v>31341305</v>
      </c>
      <c r="B5859" s="63" t="s">
        <v>11703</v>
      </c>
    </row>
    <row r="5860" spans="1:2" x14ac:dyDescent="0.25">
      <c r="A5860" s="62">
        <v>31341306</v>
      </c>
      <c r="B5860" s="63" t="s">
        <v>15483</v>
      </c>
    </row>
    <row r="5861" spans="1:2" x14ac:dyDescent="0.25">
      <c r="A5861" s="62">
        <v>31341309</v>
      </c>
      <c r="B5861" s="63" t="s">
        <v>8196</v>
      </c>
    </row>
    <row r="5862" spans="1:2" x14ac:dyDescent="0.25">
      <c r="A5862" s="62">
        <v>31341310</v>
      </c>
      <c r="B5862" s="63" t="s">
        <v>15932</v>
      </c>
    </row>
    <row r="5863" spans="1:2" x14ac:dyDescent="0.25">
      <c r="A5863" s="62">
        <v>31341311</v>
      </c>
      <c r="B5863" s="63" t="s">
        <v>7115</v>
      </c>
    </row>
    <row r="5864" spans="1:2" x14ac:dyDescent="0.25">
      <c r="A5864" s="62">
        <v>31341312</v>
      </c>
      <c r="B5864" s="63" t="s">
        <v>7571</v>
      </c>
    </row>
    <row r="5865" spans="1:2" x14ac:dyDescent="0.25">
      <c r="A5865" s="62">
        <v>31341313</v>
      </c>
      <c r="B5865" s="63" t="s">
        <v>7924</v>
      </c>
    </row>
    <row r="5866" spans="1:2" x14ac:dyDescent="0.25">
      <c r="A5866" s="62">
        <v>31341401</v>
      </c>
      <c r="B5866" s="63" t="s">
        <v>13528</v>
      </c>
    </row>
    <row r="5867" spans="1:2" x14ac:dyDescent="0.25">
      <c r="A5867" s="62">
        <v>31341402</v>
      </c>
      <c r="B5867" s="63" t="s">
        <v>10931</v>
      </c>
    </row>
    <row r="5868" spans="1:2" x14ac:dyDescent="0.25">
      <c r="A5868" s="62">
        <v>31341403</v>
      </c>
      <c r="B5868" s="63" t="s">
        <v>15965</v>
      </c>
    </row>
    <row r="5869" spans="1:2" x14ac:dyDescent="0.25">
      <c r="A5869" s="62">
        <v>31341404</v>
      </c>
      <c r="B5869" s="63" t="s">
        <v>11847</v>
      </c>
    </row>
    <row r="5870" spans="1:2" x14ac:dyDescent="0.25">
      <c r="A5870" s="62">
        <v>31341405</v>
      </c>
      <c r="B5870" s="63" t="s">
        <v>10697</v>
      </c>
    </row>
    <row r="5871" spans="1:2" x14ac:dyDescent="0.25">
      <c r="A5871" s="62">
        <v>31341406</v>
      </c>
      <c r="B5871" s="63" t="s">
        <v>10769</v>
      </c>
    </row>
    <row r="5872" spans="1:2" x14ac:dyDescent="0.25">
      <c r="A5872" s="62">
        <v>31341409</v>
      </c>
      <c r="B5872" s="63" t="s">
        <v>13466</v>
      </c>
    </row>
    <row r="5873" spans="1:2" x14ac:dyDescent="0.25">
      <c r="A5873" s="62">
        <v>31341410</v>
      </c>
      <c r="B5873" s="63" t="s">
        <v>9801</v>
      </c>
    </row>
    <row r="5874" spans="1:2" x14ac:dyDescent="0.25">
      <c r="A5874" s="62">
        <v>31341411</v>
      </c>
      <c r="B5874" s="63" t="s">
        <v>7733</v>
      </c>
    </row>
    <row r="5875" spans="1:2" x14ac:dyDescent="0.25">
      <c r="A5875" s="62">
        <v>31341412</v>
      </c>
      <c r="B5875" s="63" t="s">
        <v>2746</v>
      </c>
    </row>
    <row r="5876" spans="1:2" x14ac:dyDescent="0.25">
      <c r="A5876" s="62">
        <v>31341413</v>
      </c>
      <c r="B5876" s="63" t="s">
        <v>17876</v>
      </c>
    </row>
    <row r="5877" spans="1:2" x14ac:dyDescent="0.25">
      <c r="A5877" s="62">
        <v>31341501</v>
      </c>
      <c r="B5877" s="63" t="s">
        <v>1434</v>
      </c>
    </row>
    <row r="5878" spans="1:2" x14ac:dyDescent="0.25">
      <c r="A5878" s="62">
        <v>31341502</v>
      </c>
      <c r="B5878" s="63" t="s">
        <v>5865</v>
      </c>
    </row>
    <row r="5879" spans="1:2" x14ac:dyDescent="0.25">
      <c r="A5879" s="62">
        <v>31341503</v>
      </c>
      <c r="B5879" s="63" t="s">
        <v>309</v>
      </c>
    </row>
    <row r="5880" spans="1:2" x14ac:dyDescent="0.25">
      <c r="A5880" s="62">
        <v>31341504</v>
      </c>
      <c r="B5880" s="63" t="s">
        <v>12118</v>
      </c>
    </row>
    <row r="5881" spans="1:2" x14ac:dyDescent="0.25">
      <c r="A5881" s="62">
        <v>31341505</v>
      </c>
      <c r="B5881" s="63" t="s">
        <v>18079</v>
      </c>
    </row>
    <row r="5882" spans="1:2" x14ac:dyDescent="0.25">
      <c r="A5882" s="62">
        <v>31341506</v>
      </c>
      <c r="B5882" s="63" t="s">
        <v>9633</v>
      </c>
    </row>
    <row r="5883" spans="1:2" x14ac:dyDescent="0.25">
      <c r="A5883" s="62">
        <v>31341509</v>
      </c>
      <c r="B5883" s="63" t="s">
        <v>12134</v>
      </c>
    </row>
    <row r="5884" spans="1:2" x14ac:dyDescent="0.25">
      <c r="A5884" s="62">
        <v>31341510</v>
      </c>
      <c r="B5884" s="63" t="s">
        <v>15492</v>
      </c>
    </row>
    <row r="5885" spans="1:2" x14ac:dyDescent="0.25">
      <c r="A5885" s="62">
        <v>31341511</v>
      </c>
      <c r="B5885" s="63" t="s">
        <v>13288</v>
      </c>
    </row>
    <row r="5886" spans="1:2" x14ac:dyDescent="0.25">
      <c r="A5886" s="62">
        <v>31341512</v>
      </c>
      <c r="B5886" s="63" t="s">
        <v>10801</v>
      </c>
    </row>
    <row r="5887" spans="1:2" x14ac:dyDescent="0.25">
      <c r="A5887" s="62">
        <v>31341513</v>
      </c>
      <c r="B5887" s="63" t="s">
        <v>669</v>
      </c>
    </row>
    <row r="5888" spans="1:2" x14ac:dyDescent="0.25">
      <c r="A5888" s="62">
        <v>31341601</v>
      </c>
      <c r="B5888" s="63" t="s">
        <v>18934</v>
      </c>
    </row>
    <row r="5889" spans="1:2" x14ac:dyDescent="0.25">
      <c r="A5889" s="62">
        <v>31341602</v>
      </c>
      <c r="B5889" s="63" t="s">
        <v>6795</v>
      </c>
    </row>
    <row r="5890" spans="1:2" x14ac:dyDescent="0.25">
      <c r="A5890" s="62">
        <v>31341603</v>
      </c>
      <c r="B5890" s="63" t="s">
        <v>13728</v>
      </c>
    </row>
    <row r="5891" spans="1:2" x14ac:dyDescent="0.25">
      <c r="A5891" s="62">
        <v>31341604</v>
      </c>
      <c r="B5891" s="63" t="s">
        <v>4818</v>
      </c>
    </row>
    <row r="5892" spans="1:2" x14ac:dyDescent="0.25">
      <c r="A5892" s="62">
        <v>31341605</v>
      </c>
      <c r="B5892" s="63" t="s">
        <v>3541</v>
      </c>
    </row>
    <row r="5893" spans="1:2" x14ac:dyDescent="0.25">
      <c r="A5893" s="62">
        <v>31341606</v>
      </c>
      <c r="B5893" s="63" t="s">
        <v>4215</v>
      </c>
    </row>
    <row r="5894" spans="1:2" x14ac:dyDescent="0.25">
      <c r="A5894" s="62">
        <v>31341609</v>
      </c>
      <c r="B5894" s="63" t="s">
        <v>7554</v>
      </c>
    </row>
    <row r="5895" spans="1:2" x14ac:dyDescent="0.25">
      <c r="A5895" s="62">
        <v>31341610</v>
      </c>
      <c r="B5895" s="63" t="s">
        <v>17081</v>
      </c>
    </row>
    <row r="5896" spans="1:2" x14ac:dyDescent="0.25">
      <c r="A5896" s="62">
        <v>31341611</v>
      </c>
      <c r="B5896" s="63" t="s">
        <v>4932</v>
      </c>
    </row>
    <row r="5897" spans="1:2" x14ac:dyDescent="0.25">
      <c r="A5897" s="62">
        <v>31341612</v>
      </c>
      <c r="B5897" s="63" t="s">
        <v>10591</v>
      </c>
    </row>
    <row r="5898" spans="1:2" x14ac:dyDescent="0.25">
      <c r="A5898" s="62">
        <v>31341613</v>
      </c>
      <c r="B5898" s="63" t="s">
        <v>9203</v>
      </c>
    </row>
    <row r="5899" spans="1:2" x14ac:dyDescent="0.25">
      <c r="A5899" s="62">
        <v>31341701</v>
      </c>
      <c r="B5899" s="63" t="s">
        <v>6980</v>
      </c>
    </row>
    <row r="5900" spans="1:2" x14ac:dyDescent="0.25">
      <c r="A5900" s="62">
        <v>31341702</v>
      </c>
      <c r="B5900" s="63" t="s">
        <v>6678</v>
      </c>
    </row>
    <row r="5901" spans="1:2" x14ac:dyDescent="0.25">
      <c r="A5901" s="62">
        <v>31341703</v>
      </c>
      <c r="B5901" s="63" t="s">
        <v>19033</v>
      </c>
    </row>
    <row r="5902" spans="1:2" x14ac:dyDescent="0.25">
      <c r="A5902" s="62">
        <v>31341704</v>
      </c>
      <c r="B5902" s="63" t="s">
        <v>14318</v>
      </c>
    </row>
    <row r="5903" spans="1:2" x14ac:dyDescent="0.25">
      <c r="A5903" s="62">
        <v>31341705</v>
      </c>
      <c r="B5903" s="63" t="s">
        <v>17708</v>
      </c>
    </row>
    <row r="5904" spans="1:2" x14ac:dyDescent="0.25">
      <c r="A5904" s="62">
        <v>31341706</v>
      </c>
      <c r="B5904" s="63" t="s">
        <v>2107</v>
      </c>
    </row>
    <row r="5905" spans="1:2" x14ac:dyDescent="0.25">
      <c r="A5905" s="62">
        <v>31341709</v>
      </c>
      <c r="B5905" s="63" t="s">
        <v>14233</v>
      </c>
    </row>
    <row r="5906" spans="1:2" x14ac:dyDescent="0.25">
      <c r="A5906" s="62">
        <v>31341710</v>
      </c>
      <c r="B5906" s="63" t="s">
        <v>4700</v>
      </c>
    </row>
    <row r="5907" spans="1:2" x14ac:dyDescent="0.25">
      <c r="A5907" s="62">
        <v>31341711</v>
      </c>
      <c r="B5907" s="63" t="s">
        <v>17118</v>
      </c>
    </row>
    <row r="5908" spans="1:2" x14ac:dyDescent="0.25">
      <c r="A5908" s="62">
        <v>31341712</v>
      </c>
      <c r="B5908" s="63" t="s">
        <v>6361</v>
      </c>
    </row>
    <row r="5909" spans="1:2" x14ac:dyDescent="0.25">
      <c r="A5909" s="62">
        <v>31341713</v>
      </c>
      <c r="B5909" s="63" t="s">
        <v>18043</v>
      </c>
    </row>
    <row r="5910" spans="1:2" x14ac:dyDescent="0.25">
      <c r="A5910" s="62">
        <v>31351101</v>
      </c>
      <c r="B5910" s="63" t="s">
        <v>2621</v>
      </c>
    </row>
    <row r="5911" spans="1:2" x14ac:dyDescent="0.25">
      <c r="A5911" s="62">
        <v>31351102</v>
      </c>
      <c r="B5911" s="63" t="s">
        <v>2864</v>
      </c>
    </row>
    <row r="5912" spans="1:2" x14ac:dyDescent="0.25">
      <c r="A5912" s="62">
        <v>31351103</v>
      </c>
      <c r="B5912" s="63" t="s">
        <v>1294</v>
      </c>
    </row>
    <row r="5913" spans="1:2" x14ac:dyDescent="0.25">
      <c r="A5913" s="62">
        <v>31351104</v>
      </c>
      <c r="B5913" s="63" t="s">
        <v>7026</v>
      </c>
    </row>
    <row r="5914" spans="1:2" x14ac:dyDescent="0.25">
      <c r="A5914" s="62">
        <v>31351105</v>
      </c>
      <c r="B5914" s="63" t="s">
        <v>589</v>
      </c>
    </row>
    <row r="5915" spans="1:2" x14ac:dyDescent="0.25">
      <c r="A5915" s="62">
        <v>31351106</v>
      </c>
      <c r="B5915" s="63" t="s">
        <v>14801</v>
      </c>
    </row>
    <row r="5916" spans="1:2" x14ac:dyDescent="0.25">
      <c r="A5916" s="62">
        <v>31351109</v>
      </c>
      <c r="B5916" s="63" t="s">
        <v>9251</v>
      </c>
    </row>
    <row r="5917" spans="1:2" x14ac:dyDescent="0.25">
      <c r="A5917" s="62">
        <v>31351110</v>
      </c>
      <c r="B5917" s="63" t="s">
        <v>14450</v>
      </c>
    </row>
    <row r="5918" spans="1:2" x14ac:dyDescent="0.25">
      <c r="A5918" s="62">
        <v>31351111</v>
      </c>
      <c r="B5918" s="63" t="s">
        <v>15090</v>
      </c>
    </row>
    <row r="5919" spans="1:2" x14ac:dyDescent="0.25">
      <c r="A5919" s="62">
        <v>31351112</v>
      </c>
      <c r="B5919" s="63" t="s">
        <v>5616</v>
      </c>
    </row>
    <row r="5920" spans="1:2" x14ac:dyDescent="0.25">
      <c r="A5920" s="62">
        <v>31351113</v>
      </c>
      <c r="B5920" s="63" t="s">
        <v>8171</v>
      </c>
    </row>
    <row r="5921" spans="1:2" x14ac:dyDescent="0.25">
      <c r="A5921" s="62">
        <v>31351201</v>
      </c>
      <c r="B5921" s="63" t="s">
        <v>2022</v>
      </c>
    </row>
    <row r="5922" spans="1:2" x14ac:dyDescent="0.25">
      <c r="A5922" s="62">
        <v>31351202</v>
      </c>
      <c r="B5922" s="63" t="s">
        <v>11555</v>
      </c>
    </row>
    <row r="5923" spans="1:2" x14ac:dyDescent="0.25">
      <c r="A5923" s="62">
        <v>31351203</v>
      </c>
      <c r="B5923" s="63" t="s">
        <v>13865</v>
      </c>
    </row>
    <row r="5924" spans="1:2" x14ac:dyDescent="0.25">
      <c r="A5924" s="62">
        <v>31351204</v>
      </c>
      <c r="B5924" s="63" t="s">
        <v>7229</v>
      </c>
    </row>
    <row r="5925" spans="1:2" x14ac:dyDescent="0.25">
      <c r="A5925" s="62">
        <v>31351205</v>
      </c>
      <c r="B5925" s="63" t="s">
        <v>17116</v>
      </c>
    </row>
    <row r="5926" spans="1:2" x14ac:dyDescent="0.25">
      <c r="A5926" s="62">
        <v>31351206</v>
      </c>
      <c r="B5926" s="63" t="s">
        <v>8016</v>
      </c>
    </row>
    <row r="5927" spans="1:2" x14ac:dyDescent="0.25">
      <c r="A5927" s="62">
        <v>31351209</v>
      </c>
      <c r="B5927" s="63" t="s">
        <v>11547</v>
      </c>
    </row>
    <row r="5928" spans="1:2" x14ac:dyDescent="0.25">
      <c r="A5928" s="62">
        <v>31351210</v>
      </c>
      <c r="B5928" s="63" t="s">
        <v>12954</v>
      </c>
    </row>
    <row r="5929" spans="1:2" x14ac:dyDescent="0.25">
      <c r="A5929" s="62">
        <v>31351211</v>
      </c>
      <c r="B5929" s="63" t="s">
        <v>16344</v>
      </c>
    </row>
    <row r="5930" spans="1:2" x14ac:dyDescent="0.25">
      <c r="A5930" s="62">
        <v>31351212</v>
      </c>
      <c r="B5930" s="63" t="s">
        <v>6657</v>
      </c>
    </row>
    <row r="5931" spans="1:2" x14ac:dyDescent="0.25">
      <c r="A5931" s="62">
        <v>31351213</v>
      </c>
      <c r="B5931" s="63" t="s">
        <v>14986</v>
      </c>
    </row>
    <row r="5932" spans="1:2" x14ac:dyDescent="0.25">
      <c r="A5932" s="62">
        <v>31351301</v>
      </c>
      <c r="B5932" s="63" t="s">
        <v>686</v>
      </c>
    </row>
    <row r="5933" spans="1:2" x14ac:dyDescent="0.25">
      <c r="A5933" s="62">
        <v>31351302</v>
      </c>
      <c r="B5933" s="63" t="s">
        <v>18548</v>
      </c>
    </row>
    <row r="5934" spans="1:2" x14ac:dyDescent="0.25">
      <c r="A5934" s="62">
        <v>31351303</v>
      </c>
      <c r="B5934" s="63" t="s">
        <v>6516</v>
      </c>
    </row>
    <row r="5935" spans="1:2" x14ac:dyDescent="0.25">
      <c r="A5935" s="62">
        <v>31351304</v>
      </c>
      <c r="B5935" s="63" t="s">
        <v>6344</v>
      </c>
    </row>
    <row r="5936" spans="1:2" x14ac:dyDescent="0.25">
      <c r="A5936" s="62">
        <v>31351305</v>
      </c>
      <c r="B5936" s="63" t="s">
        <v>7994</v>
      </c>
    </row>
    <row r="5937" spans="1:2" x14ac:dyDescent="0.25">
      <c r="A5937" s="62">
        <v>31351306</v>
      </c>
      <c r="B5937" s="63" t="s">
        <v>11153</v>
      </c>
    </row>
    <row r="5938" spans="1:2" x14ac:dyDescent="0.25">
      <c r="A5938" s="62">
        <v>31351309</v>
      </c>
      <c r="B5938" s="63" t="s">
        <v>15000</v>
      </c>
    </row>
    <row r="5939" spans="1:2" x14ac:dyDescent="0.25">
      <c r="A5939" s="62">
        <v>31351310</v>
      </c>
      <c r="B5939" s="63" t="s">
        <v>4052</v>
      </c>
    </row>
    <row r="5940" spans="1:2" x14ac:dyDescent="0.25">
      <c r="A5940" s="62">
        <v>31351311</v>
      </c>
      <c r="B5940" s="63" t="s">
        <v>5910</v>
      </c>
    </row>
    <row r="5941" spans="1:2" x14ac:dyDescent="0.25">
      <c r="A5941" s="62">
        <v>31351312</v>
      </c>
      <c r="B5941" s="63" t="s">
        <v>13605</v>
      </c>
    </row>
    <row r="5942" spans="1:2" x14ac:dyDescent="0.25">
      <c r="A5942" s="62">
        <v>31351313</v>
      </c>
      <c r="B5942" s="63" t="s">
        <v>14386</v>
      </c>
    </row>
    <row r="5943" spans="1:2" x14ac:dyDescent="0.25">
      <c r="A5943" s="62">
        <v>31351401</v>
      </c>
      <c r="B5943" s="63" t="s">
        <v>5469</v>
      </c>
    </row>
    <row r="5944" spans="1:2" x14ac:dyDescent="0.25">
      <c r="A5944" s="62">
        <v>31351402</v>
      </c>
      <c r="B5944" s="63" t="s">
        <v>7552</v>
      </c>
    </row>
    <row r="5945" spans="1:2" x14ac:dyDescent="0.25">
      <c r="A5945" s="62">
        <v>31351403</v>
      </c>
      <c r="B5945" s="63" t="s">
        <v>615</v>
      </c>
    </row>
    <row r="5946" spans="1:2" x14ac:dyDescent="0.25">
      <c r="A5946" s="62">
        <v>31351404</v>
      </c>
      <c r="B5946" s="63" t="s">
        <v>5010</v>
      </c>
    </row>
    <row r="5947" spans="1:2" x14ac:dyDescent="0.25">
      <c r="A5947" s="62">
        <v>31351405</v>
      </c>
      <c r="B5947" s="63" t="s">
        <v>7658</v>
      </c>
    </row>
    <row r="5948" spans="1:2" x14ac:dyDescent="0.25">
      <c r="A5948" s="62">
        <v>31351406</v>
      </c>
      <c r="B5948" s="63" t="s">
        <v>541</v>
      </c>
    </row>
    <row r="5949" spans="1:2" x14ac:dyDescent="0.25">
      <c r="A5949" s="62">
        <v>31351409</v>
      </c>
      <c r="B5949" s="63" t="s">
        <v>13464</v>
      </c>
    </row>
    <row r="5950" spans="1:2" x14ac:dyDescent="0.25">
      <c r="A5950" s="62">
        <v>31351410</v>
      </c>
      <c r="B5950" s="63" t="s">
        <v>6563</v>
      </c>
    </row>
    <row r="5951" spans="1:2" x14ac:dyDescent="0.25">
      <c r="A5951" s="62">
        <v>31351411</v>
      </c>
      <c r="B5951" s="63" t="s">
        <v>3847</v>
      </c>
    </row>
    <row r="5952" spans="1:2" x14ac:dyDescent="0.25">
      <c r="A5952" s="62">
        <v>31351412</v>
      </c>
      <c r="B5952" s="63" t="s">
        <v>784</v>
      </c>
    </row>
    <row r="5953" spans="1:2" x14ac:dyDescent="0.25">
      <c r="A5953" s="62">
        <v>31351413</v>
      </c>
      <c r="B5953" s="63" t="s">
        <v>5350</v>
      </c>
    </row>
    <row r="5954" spans="1:2" x14ac:dyDescent="0.25">
      <c r="A5954" s="62">
        <v>31351501</v>
      </c>
      <c r="B5954" s="63" t="s">
        <v>15710</v>
      </c>
    </row>
    <row r="5955" spans="1:2" x14ac:dyDescent="0.25">
      <c r="A5955" s="62">
        <v>31351502</v>
      </c>
      <c r="B5955" s="63" t="s">
        <v>4566</v>
      </c>
    </row>
    <row r="5956" spans="1:2" x14ac:dyDescent="0.25">
      <c r="A5956" s="62">
        <v>31351503</v>
      </c>
      <c r="B5956" s="63" t="s">
        <v>11220</v>
      </c>
    </row>
    <row r="5957" spans="1:2" x14ac:dyDescent="0.25">
      <c r="A5957" s="62">
        <v>31351504</v>
      </c>
      <c r="B5957" s="63" t="s">
        <v>1639</v>
      </c>
    </row>
    <row r="5958" spans="1:2" x14ac:dyDescent="0.25">
      <c r="A5958" s="62">
        <v>31351505</v>
      </c>
      <c r="B5958" s="63" t="s">
        <v>13625</v>
      </c>
    </row>
    <row r="5959" spans="1:2" x14ac:dyDescent="0.25">
      <c r="A5959" s="62">
        <v>31351506</v>
      </c>
      <c r="B5959" s="63" t="s">
        <v>16658</v>
      </c>
    </row>
    <row r="5960" spans="1:2" x14ac:dyDescent="0.25">
      <c r="A5960" s="62">
        <v>31351509</v>
      </c>
      <c r="B5960" s="63" t="s">
        <v>13593</v>
      </c>
    </row>
    <row r="5961" spans="1:2" x14ac:dyDescent="0.25">
      <c r="A5961" s="62">
        <v>31351510</v>
      </c>
      <c r="B5961" s="63" t="s">
        <v>334</v>
      </c>
    </row>
    <row r="5962" spans="1:2" x14ac:dyDescent="0.25">
      <c r="A5962" s="62">
        <v>31351511</v>
      </c>
      <c r="B5962" s="63" t="s">
        <v>11358</v>
      </c>
    </row>
    <row r="5963" spans="1:2" x14ac:dyDescent="0.25">
      <c r="A5963" s="62">
        <v>31351512</v>
      </c>
      <c r="B5963" s="63" t="s">
        <v>7821</v>
      </c>
    </row>
    <row r="5964" spans="1:2" x14ac:dyDescent="0.25">
      <c r="A5964" s="62">
        <v>31351513</v>
      </c>
      <c r="B5964" s="63" t="s">
        <v>6156</v>
      </c>
    </row>
    <row r="5965" spans="1:2" x14ac:dyDescent="0.25">
      <c r="A5965" s="62">
        <v>31351601</v>
      </c>
      <c r="B5965" s="63" t="s">
        <v>1633</v>
      </c>
    </row>
    <row r="5966" spans="1:2" x14ac:dyDescent="0.25">
      <c r="A5966" s="62">
        <v>31351602</v>
      </c>
      <c r="B5966" s="63" t="s">
        <v>5594</v>
      </c>
    </row>
    <row r="5967" spans="1:2" x14ac:dyDescent="0.25">
      <c r="A5967" s="62">
        <v>31351603</v>
      </c>
      <c r="B5967" s="63" t="s">
        <v>18060</v>
      </c>
    </row>
    <row r="5968" spans="1:2" x14ac:dyDescent="0.25">
      <c r="A5968" s="62">
        <v>31351604</v>
      </c>
      <c r="B5968" s="63" t="s">
        <v>12470</v>
      </c>
    </row>
    <row r="5969" spans="1:2" x14ac:dyDescent="0.25">
      <c r="A5969" s="62">
        <v>31351605</v>
      </c>
      <c r="B5969" s="63" t="s">
        <v>15409</v>
      </c>
    </row>
    <row r="5970" spans="1:2" x14ac:dyDescent="0.25">
      <c r="A5970" s="62">
        <v>31351606</v>
      </c>
      <c r="B5970" s="63" t="s">
        <v>10267</v>
      </c>
    </row>
    <row r="5971" spans="1:2" x14ac:dyDescent="0.25">
      <c r="A5971" s="62">
        <v>31351609</v>
      </c>
      <c r="B5971" s="63" t="s">
        <v>9358</v>
      </c>
    </row>
    <row r="5972" spans="1:2" x14ac:dyDescent="0.25">
      <c r="A5972" s="62">
        <v>31351610</v>
      </c>
      <c r="B5972" s="63" t="s">
        <v>1993</v>
      </c>
    </row>
    <row r="5973" spans="1:2" x14ac:dyDescent="0.25">
      <c r="A5973" s="62">
        <v>31351611</v>
      </c>
      <c r="B5973" s="63" t="s">
        <v>10734</v>
      </c>
    </row>
    <row r="5974" spans="1:2" x14ac:dyDescent="0.25">
      <c r="A5974" s="62">
        <v>31351612</v>
      </c>
      <c r="B5974" s="63" t="s">
        <v>8216</v>
      </c>
    </row>
    <row r="5975" spans="1:2" x14ac:dyDescent="0.25">
      <c r="A5975" s="62">
        <v>31351613</v>
      </c>
      <c r="B5975" s="63" t="s">
        <v>13814</v>
      </c>
    </row>
    <row r="5976" spans="1:2" x14ac:dyDescent="0.25">
      <c r="A5976" s="62">
        <v>31351701</v>
      </c>
      <c r="B5976" s="63" t="s">
        <v>1889</v>
      </c>
    </row>
    <row r="5977" spans="1:2" x14ac:dyDescent="0.25">
      <c r="A5977" s="62">
        <v>31351702</v>
      </c>
      <c r="B5977" s="63" t="s">
        <v>2445</v>
      </c>
    </row>
    <row r="5978" spans="1:2" x14ac:dyDescent="0.25">
      <c r="A5978" s="62">
        <v>31351703</v>
      </c>
      <c r="B5978" s="63" t="s">
        <v>3133</v>
      </c>
    </row>
    <row r="5979" spans="1:2" x14ac:dyDescent="0.25">
      <c r="A5979" s="62">
        <v>31351704</v>
      </c>
      <c r="B5979" s="63" t="s">
        <v>12937</v>
      </c>
    </row>
    <row r="5980" spans="1:2" x14ac:dyDescent="0.25">
      <c r="A5980" s="62">
        <v>31351705</v>
      </c>
      <c r="B5980" s="63" t="s">
        <v>8056</v>
      </c>
    </row>
    <row r="5981" spans="1:2" x14ac:dyDescent="0.25">
      <c r="A5981" s="62">
        <v>31351706</v>
      </c>
      <c r="B5981" s="63" t="s">
        <v>14499</v>
      </c>
    </row>
    <row r="5982" spans="1:2" x14ac:dyDescent="0.25">
      <c r="A5982" s="62">
        <v>31351709</v>
      </c>
      <c r="B5982" s="63" t="s">
        <v>8635</v>
      </c>
    </row>
    <row r="5983" spans="1:2" x14ac:dyDescent="0.25">
      <c r="A5983" s="62">
        <v>31351710</v>
      </c>
      <c r="B5983" s="63" t="s">
        <v>10124</v>
      </c>
    </row>
    <row r="5984" spans="1:2" x14ac:dyDescent="0.25">
      <c r="A5984" s="62">
        <v>31351711</v>
      </c>
      <c r="B5984" s="63" t="s">
        <v>18636</v>
      </c>
    </row>
    <row r="5985" spans="1:2" x14ac:dyDescent="0.25">
      <c r="A5985" s="62">
        <v>31351712</v>
      </c>
      <c r="B5985" s="63" t="s">
        <v>96</v>
      </c>
    </row>
    <row r="5986" spans="1:2" x14ac:dyDescent="0.25">
      <c r="A5986" s="62">
        <v>31351713</v>
      </c>
      <c r="B5986" s="63" t="s">
        <v>12119</v>
      </c>
    </row>
    <row r="5987" spans="1:2" x14ac:dyDescent="0.25">
      <c r="A5987" s="62">
        <v>31361101</v>
      </c>
      <c r="B5987" s="63" t="s">
        <v>7566</v>
      </c>
    </row>
    <row r="5988" spans="1:2" x14ac:dyDescent="0.25">
      <c r="A5988" s="62">
        <v>31361102</v>
      </c>
      <c r="B5988" s="63" t="s">
        <v>2893</v>
      </c>
    </row>
    <row r="5989" spans="1:2" x14ac:dyDescent="0.25">
      <c r="A5989" s="62">
        <v>31361103</v>
      </c>
      <c r="B5989" s="63" t="s">
        <v>155</v>
      </c>
    </row>
    <row r="5990" spans="1:2" x14ac:dyDescent="0.25">
      <c r="A5990" s="62">
        <v>31361104</v>
      </c>
      <c r="B5990" s="63" t="s">
        <v>10491</v>
      </c>
    </row>
    <row r="5991" spans="1:2" x14ac:dyDescent="0.25">
      <c r="A5991" s="62">
        <v>31361105</v>
      </c>
      <c r="B5991" s="63" t="s">
        <v>14738</v>
      </c>
    </row>
    <row r="5992" spans="1:2" x14ac:dyDescent="0.25">
      <c r="A5992" s="62">
        <v>31361106</v>
      </c>
      <c r="B5992" s="63" t="s">
        <v>6498</v>
      </c>
    </row>
    <row r="5993" spans="1:2" x14ac:dyDescent="0.25">
      <c r="A5993" s="62">
        <v>31361109</v>
      </c>
      <c r="B5993" s="63" t="s">
        <v>3766</v>
      </c>
    </row>
    <row r="5994" spans="1:2" x14ac:dyDescent="0.25">
      <c r="A5994" s="62">
        <v>31361110</v>
      </c>
      <c r="B5994" s="63" t="s">
        <v>1104</v>
      </c>
    </row>
    <row r="5995" spans="1:2" x14ac:dyDescent="0.25">
      <c r="A5995" s="62">
        <v>31361111</v>
      </c>
      <c r="B5995" s="63" t="s">
        <v>17100</v>
      </c>
    </row>
    <row r="5996" spans="1:2" x14ac:dyDescent="0.25">
      <c r="A5996" s="62">
        <v>31361112</v>
      </c>
      <c r="B5996" s="63" t="s">
        <v>3248</v>
      </c>
    </row>
    <row r="5997" spans="1:2" x14ac:dyDescent="0.25">
      <c r="A5997" s="62">
        <v>31361113</v>
      </c>
      <c r="B5997" s="63" t="s">
        <v>9765</v>
      </c>
    </row>
    <row r="5998" spans="1:2" x14ac:dyDescent="0.25">
      <c r="A5998" s="62">
        <v>31361201</v>
      </c>
      <c r="B5998" s="63" t="s">
        <v>12175</v>
      </c>
    </row>
    <row r="5999" spans="1:2" x14ac:dyDescent="0.25">
      <c r="A5999" s="62">
        <v>31361202</v>
      </c>
      <c r="B5999" s="63" t="s">
        <v>18115</v>
      </c>
    </row>
    <row r="6000" spans="1:2" x14ac:dyDescent="0.25">
      <c r="A6000" s="62">
        <v>31361203</v>
      </c>
      <c r="B6000" s="63" t="s">
        <v>17846</v>
      </c>
    </row>
    <row r="6001" spans="1:2" x14ac:dyDescent="0.25">
      <c r="A6001" s="62">
        <v>31361204</v>
      </c>
      <c r="B6001" s="63" t="s">
        <v>1275</v>
      </c>
    </row>
    <row r="6002" spans="1:2" x14ac:dyDescent="0.25">
      <c r="A6002" s="62">
        <v>31361205</v>
      </c>
      <c r="B6002" s="63" t="s">
        <v>16421</v>
      </c>
    </row>
    <row r="6003" spans="1:2" x14ac:dyDescent="0.25">
      <c r="A6003" s="62">
        <v>31361206</v>
      </c>
      <c r="B6003" s="63" t="s">
        <v>16100</v>
      </c>
    </row>
    <row r="6004" spans="1:2" x14ac:dyDescent="0.25">
      <c r="A6004" s="62">
        <v>31361209</v>
      </c>
      <c r="B6004" s="63" t="s">
        <v>12055</v>
      </c>
    </row>
    <row r="6005" spans="1:2" x14ac:dyDescent="0.25">
      <c r="A6005" s="62">
        <v>31361210</v>
      </c>
      <c r="B6005" s="63" t="s">
        <v>17957</v>
      </c>
    </row>
    <row r="6006" spans="1:2" x14ac:dyDescent="0.25">
      <c r="A6006" s="62">
        <v>31361211</v>
      </c>
      <c r="B6006" s="63" t="s">
        <v>3342</v>
      </c>
    </row>
    <row r="6007" spans="1:2" x14ac:dyDescent="0.25">
      <c r="A6007" s="62">
        <v>31361212</v>
      </c>
      <c r="B6007" s="63" t="s">
        <v>1055</v>
      </c>
    </row>
    <row r="6008" spans="1:2" x14ac:dyDescent="0.25">
      <c r="A6008" s="62">
        <v>31361213</v>
      </c>
      <c r="B6008" s="63" t="s">
        <v>13781</v>
      </c>
    </row>
    <row r="6009" spans="1:2" x14ac:dyDescent="0.25">
      <c r="A6009" s="62">
        <v>31361301</v>
      </c>
      <c r="B6009" s="63" t="s">
        <v>13431</v>
      </c>
    </row>
    <row r="6010" spans="1:2" x14ac:dyDescent="0.25">
      <c r="A6010" s="62">
        <v>31361302</v>
      </c>
      <c r="B6010" s="63" t="s">
        <v>16480</v>
      </c>
    </row>
    <row r="6011" spans="1:2" x14ac:dyDescent="0.25">
      <c r="A6011" s="62">
        <v>31361303</v>
      </c>
      <c r="B6011" s="63" t="s">
        <v>6818</v>
      </c>
    </row>
    <row r="6012" spans="1:2" x14ac:dyDescent="0.25">
      <c r="A6012" s="62">
        <v>31361304</v>
      </c>
      <c r="B6012" s="63" t="s">
        <v>5264</v>
      </c>
    </row>
    <row r="6013" spans="1:2" x14ac:dyDescent="0.25">
      <c r="A6013" s="62">
        <v>31361305</v>
      </c>
      <c r="B6013" s="63" t="s">
        <v>2183</v>
      </c>
    </row>
    <row r="6014" spans="1:2" x14ac:dyDescent="0.25">
      <c r="A6014" s="62">
        <v>31361306</v>
      </c>
      <c r="B6014" s="63" t="s">
        <v>8468</v>
      </c>
    </row>
    <row r="6015" spans="1:2" x14ac:dyDescent="0.25">
      <c r="A6015" s="62">
        <v>31361309</v>
      </c>
      <c r="B6015" s="63" t="s">
        <v>14615</v>
      </c>
    </row>
    <row r="6016" spans="1:2" x14ac:dyDescent="0.25">
      <c r="A6016" s="62">
        <v>31361310</v>
      </c>
      <c r="B6016" s="63" t="s">
        <v>10705</v>
      </c>
    </row>
    <row r="6017" spans="1:2" x14ac:dyDescent="0.25">
      <c r="A6017" s="62">
        <v>31361311</v>
      </c>
      <c r="B6017" s="63" t="s">
        <v>14245</v>
      </c>
    </row>
    <row r="6018" spans="1:2" x14ac:dyDescent="0.25">
      <c r="A6018" s="62">
        <v>31361312</v>
      </c>
      <c r="B6018" s="63" t="s">
        <v>17852</v>
      </c>
    </row>
    <row r="6019" spans="1:2" x14ac:dyDescent="0.25">
      <c r="A6019" s="62">
        <v>31361313</v>
      </c>
      <c r="B6019" s="63" t="s">
        <v>16661</v>
      </c>
    </row>
    <row r="6020" spans="1:2" x14ac:dyDescent="0.25">
      <c r="A6020" s="62">
        <v>31361401</v>
      </c>
      <c r="B6020" s="63" t="s">
        <v>7677</v>
      </c>
    </row>
    <row r="6021" spans="1:2" x14ac:dyDescent="0.25">
      <c r="A6021" s="62">
        <v>31361402</v>
      </c>
      <c r="B6021" s="63" t="s">
        <v>754</v>
      </c>
    </row>
    <row r="6022" spans="1:2" x14ac:dyDescent="0.25">
      <c r="A6022" s="62">
        <v>31361403</v>
      </c>
      <c r="B6022" s="63" t="s">
        <v>17449</v>
      </c>
    </row>
    <row r="6023" spans="1:2" x14ac:dyDescent="0.25">
      <c r="A6023" s="62">
        <v>31361404</v>
      </c>
      <c r="B6023" s="63" t="s">
        <v>2250</v>
      </c>
    </row>
    <row r="6024" spans="1:2" x14ac:dyDescent="0.25">
      <c r="A6024" s="62">
        <v>31361405</v>
      </c>
      <c r="B6024" s="63" t="s">
        <v>12586</v>
      </c>
    </row>
    <row r="6025" spans="1:2" x14ac:dyDescent="0.25">
      <c r="A6025" s="62">
        <v>31361406</v>
      </c>
      <c r="B6025" s="63" t="s">
        <v>8339</v>
      </c>
    </row>
    <row r="6026" spans="1:2" x14ac:dyDescent="0.25">
      <c r="A6026" s="62">
        <v>31361409</v>
      </c>
      <c r="B6026" s="63" t="s">
        <v>14345</v>
      </c>
    </row>
    <row r="6027" spans="1:2" x14ac:dyDescent="0.25">
      <c r="A6027" s="62">
        <v>31361410</v>
      </c>
      <c r="B6027" s="63" t="s">
        <v>13261</v>
      </c>
    </row>
    <row r="6028" spans="1:2" x14ac:dyDescent="0.25">
      <c r="A6028" s="62">
        <v>31361411</v>
      </c>
      <c r="B6028" s="63" t="s">
        <v>7283</v>
      </c>
    </row>
    <row r="6029" spans="1:2" x14ac:dyDescent="0.25">
      <c r="A6029" s="62">
        <v>31361412</v>
      </c>
      <c r="B6029" s="63" t="s">
        <v>10448</v>
      </c>
    </row>
    <row r="6030" spans="1:2" x14ac:dyDescent="0.25">
      <c r="A6030" s="62">
        <v>31361413</v>
      </c>
      <c r="B6030" s="63" t="s">
        <v>10407</v>
      </c>
    </row>
    <row r="6031" spans="1:2" x14ac:dyDescent="0.25">
      <c r="A6031" s="62">
        <v>31361501</v>
      </c>
      <c r="B6031" s="63" t="s">
        <v>6454</v>
      </c>
    </row>
    <row r="6032" spans="1:2" x14ac:dyDescent="0.25">
      <c r="A6032" s="62">
        <v>31361502</v>
      </c>
      <c r="B6032" s="63" t="s">
        <v>11929</v>
      </c>
    </row>
    <row r="6033" spans="1:2" x14ac:dyDescent="0.25">
      <c r="A6033" s="62">
        <v>31361503</v>
      </c>
      <c r="B6033" s="63" t="s">
        <v>11104</v>
      </c>
    </row>
    <row r="6034" spans="1:2" x14ac:dyDescent="0.25">
      <c r="A6034" s="62">
        <v>31361504</v>
      </c>
      <c r="B6034" s="63" t="s">
        <v>5403</v>
      </c>
    </row>
    <row r="6035" spans="1:2" x14ac:dyDescent="0.25">
      <c r="A6035" s="62">
        <v>31361505</v>
      </c>
      <c r="B6035" s="63" t="s">
        <v>10400</v>
      </c>
    </row>
    <row r="6036" spans="1:2" x14ac:dyDescent="0.25">
      <c r="A6036" s="62">
        <v>31361506</v>
      </c>
      <c r="B6036" s="63" t="s">
        <v>10961</v>
      </c>
    </row>
    <row r="6037" spans="1:2" x14ac:dyDescent="0.25">
      <c r="A6037" s="62">
        <v>31361509</v>
      </c>
      <c r="B6037" s="63" t="s">
        <v>18984</v>
      </c>
    </row>
    <row r="6038" spans="1:2" x14ac:dyDescent="0.25">
      <c r="A6038" s="62">
        <v>31361510</v>
      </c>
      <c r="B6038" s="63" t="s">
        <v>6331</v>
      </c>
    </row>
    <row r="6039" spans="1:2" x14ac:dyDescent="0.25">
      <c r="A6039" s="62">
        <v>31361511</v>
      </c>
      <c r="B6039" s="63" t="s">
        <v>18804</v>
      </c>
    </row>
    <row r="6040" spans="1:2" x14ac:dyDescent="0.25">
      <c r="A6040" s="62">
        <v>31361512</v>
      </c>
      <c r="B6040" s="63" t="s">
        <v>5321</v>
      </c>
    </row>
    <row r="6041" spans="1:2" x14ac:dyDescent="0.25">
      <c r="A6041" s="62">
        <v>31361513</v>
      </c>
      <c r="B6041" s="63" t="s">
        <v>6925</v>
      </c>
    </row>
    <row r="6042" spans="1:2" x14ac:dyDescent="0.25">
      <c r="A6042" s="62">
        <v>31361601</v>
      </c>
      <c r="B6042" s="63" t="s">
        <v>6569</v>
      </c>
    </row>
    <row r="6043" spans="1:2" x14ac:dyDescent="0.25">
      <c r="A6043" s="62">
        <v>31361602</v>
      </c>
      <c r="B6043" s="63" t="s">
        <v>14744</v>
      </c>
    </row>
    <row r="6044" spans="1:2" x14ac:dyDescent="0.25">
      <c r="A6044" s="62">
        <v>31361603</v>
      </c>
      <c r="B6044" s="63" t="s">
        <v>9600</v>
      </c>
    </row>
    <row r="6045" spans="1:2" x14ac:dyDescent="0.25">
      <c r="A6045" s="62">
        <v>31361604</v>
      </c>
      <c r="B6045" s="63" t="s">
        <v>6730</v>
      </c>
    </row>
    <row r="6046" spans="1:2" x14ac:dyDescent="0.25">
      <c r="A6046" s="62">
        <v>31361605</v>
      </c>
      <c r="B6046" s="63" t="s">
        <v>11306</v>
      </c>
    </row>
    <row r="6047" spans="1:2" x14ac:dyDescent="0.25">
      <c r="A6047" s="62">
        <v>31361606</v>
      </c>
      <c r="B6047" s="63" t="s">
        <v>291</v>
      </c>
    </row>
    <row r="6048" spans="1:2" x14ac:dyDescent="0.25">
      <c r="A6048" s="62">
        <v>31361609</v>
      </c>
      <c r="B6048" s="63" t="s">
        <v>3492</v>
      </c>
    </row>
    <row r="6049" spans="1:2" x14ac:dyDescent="0.25">
      <c r="A6049" s="62">
        <v>31361610</v>
      </c>
      <c r="B6049" s="63" t="s">
        <v>17129</v>
      </c>
    </row>
    <row r="6050" spans="1:2" x14ac:dyDescent="0.25">
      <c r="A6050" s="62">
        <v>31361611</v>
      </c>
      <c r="B6050" s="63" t="s">
        <v>7002</v>
      </c>
    </row>
    <row r="6051" spans="1:2" x14ac:dyDescent="0.25">
      <c r="A6051" s="62">
        <v>31361612</v>
      </c>
      <c r="B6051" s="63" t="s">
        <v>14518</v>
      </c>
    </row>
    <row r="6052" spans="1:2" x14ac:dyDescent="0.25">
      <c r="A6052" s="62">
        <v>31361613</v>
      </c>
      <c r="B6052" s="63" t="s">
        <v>9891</v>
      </c>
    </row>
    <row r="6053" spans="1:2" x14ac:dyDescent="0.25">
      <c r="A6053" s="62">
        <v>31361701</v>
      </c>
      <c r="B6053" s="63" t="s">
        <v>15767</v>
      </c>
    </row>
    <row r="6054" spans="1:2" x14ac:dyDescent="0.25">
      <c r="A6054" s="62">
        <v>31361702</v>
      </c>
      <c r="B6054" s="63" t="s">
        <v>10968</v>
      </c>
    </row>
    <row r="6055" spans="1:2" x14ac:dyDescent="0.25">
      <c r="A6055" s="62">
        <v>31361703</v>
      </c>
      <c r="B6055" s="63" t="s">
        <v>17319</v>
      </c>
    </row>
    <row r="6056" spans="1:2" x14ac:dyDescent="0.25">
      <c r="A6056" s="62">
        <v>31361704</v>
      </c>
      <c r="B6056" s="63" t="s">
        <v>8029</v>
      </c>
    </row>
    <row r="6057" spans="1:2" x14ac:dyDescent="0.25">
      <c r="A6057" s="62">
        <v>31361705</v>
      </c>
      <c r="B6057" s="63" t="s">
        <v>412</v>
      </c>
    </row>
    <row r="6058" spans="1:2" x14ac:dyDescent="0.25">
      <c r="A6058" s="62">
        <v>31361706</v>
      </c>
      <c r="B6058" s="63" t="s">
        <v>433</v>
      </c>
    </row>
    <row r="6059" spans="1:2" x14ac:dyDescent="0.25">
      <c r="A6059" s="62">
        <v>31361709</v>
      </c>
      <c r="B6059" s="63" t="s">
        <v>16859</v>
      </c>
    </row>
    <row r="6060" spans="1:2" x14ac:dyDescent="0.25">
      <c r="A6060" s="62">
        <v>31361710</v>
      </c>
      <c r="B6060" s="63" t="s">
        <v>2418</v>
      </c>
    </row>
    <row r="6061" spans="1:2" x14ac:dyDescent="0.25">
      <c r="A6061" s="62">
        <v>31361711</v>
      </c>
      <c r="B6061" s="63" t="s">
        <v>7819</v>
      </c>
    </row>
    <row r="6062" spans="1:2" x14ac:dyDescent="0.25">
      <c r="A6062" s="62">
        <v>31361712</v>
      </c>
      <c r="B6062" s="63" t="s">
        <v>18468</v>
      </c>
    </row>
    <row r="6063" spans="1:2" x14ac:dyDescent="0.25">
      <c r="A6063" s="62">
        <v>31361713</v>
      </c>
      <c r="B6063" s="63" t="s">
        <v>4126</v>
      </c>
    </row>
    <row r="6064" spans="1:2" x14ac:dyDescent="0.25">
      <c r="A6064" s="62">
        <v>31371001</v>
      </c>
      <c r="B6064" s="63" t="s">
        <v>18395</v>
      </c>
    </row>
    <row r="6065" spans="1:2" x14ac:dyDescent="0.25">
      <c r="A6065" s="62">
        <v>31371002</v>
      </c>
      <c r="B6065" s="63" t="s">
        <v>12048</v>
      </c>
    </row>
    <row r="6066" spans="1:2" x14ac:dyDescent="0.25">
      <c r="A6066" s="62">
        <v>31371003</v>
      </c>
      <c r="B6066" s="63" t="s">
        <v>9298</v>
      </c>
    </row>
    <row r="6067" spans="1:2" x14ac:dyDescent="0.25">
      <c r="A6067" s="62">
        <v>31371101</v>
      </c>
      <c r="B6067" s="63" t="s">
        <v>7318</v>
      </c>
    </row>
    <row r="6068" spans="1:2" x14ac:dyDescent="0.25">
      <c r="A6068" s="62">
        <v>31371102</v>
      </c>
      <c r="B6068" s="63" t="s">
        <v>5994</v>
      </c>
    </row>
    <row r="6069" spans="1:2" x14ac:dyDescent="0.25">
      <c r="A6069" s="62">
        <v>31371103</v>
      </c>
      <c r="B6069" s="63" t="s">
        <v>10113</v>
      </c>
    </row>
    <row r="6070" spans="1:2" x14ac:dyDescent="0.25">
      <c r="A6070" s="62">
        <v>31371104</v>
      </c>
      <c r="B6070" s="63" t="s">
        <v>18461</v>
      </c>
    </row>
    <row r="6071" spans="1:2" x14ac:dyDescent="0.25">
      <c r="A6071" s="62">
        <v>31371105</v>
      </c>
      <c r="B6071" s="63" t="s">
        <v>15084</v>
      </c>
    </row>
    <row r="6072" spans="1:2" x14ac:dyDescent="0.25">
      <c r="A6072" s="62">
        <v>31371106</v>
      </c>
      <c r="B6072" s="63" t="s">
        <v>896</v>
      </c>
    </row>
    <row r="6073" spans="1:2" x14ac:dyDescent="0.25">
      <c r="A6073" s="62">
        <v>31371107</v>
      </c>
      <c r="B6073" s="63" t="s">
        <v>13594</v>
      </c>
    </row>
    <row r="6074" spans="1:2" x14ac:dyDescent="0.25">
      <c r="A6074" s="62">
        <v>31371201</v>
      </c>
      <c r="B6074" s="63" t="s">
        <v>10363</v>
      </c>
    </row>
    <row r="6075" spans="1:2" x14ac:dyDescent="0.25">
      <c r="A6075" s="62">
        <v>31371202</v>
      </c>
      <c r="B6075" s="63" t="s">
        <v>18846</v>
      </c>
    </row>
    <row r="6076" spans="1:2" x14ac:dyDescent="0.25">
      <c r="A6076" s="62">
        <v>31371203</v>
      </c>
      <c r="B6076" s="63" t="s">
        <v>18343</v>
      </c>
    </row>
    <row r="6077" spans="1:2" x14ac:dyDescent="0.25">
      <c r="A6077" s="62">
        <v>31371204</v>
      </c>
      <c r="B6077" s="63" t="s">
        <v>7977</v>
      </c>
    </row>
    <row r="6078" spans="1:2" x14ac:dyDescent="0.25">
      <c r="A6078" s="62">
        <v>31371205</v>
      </c>
      <c r="B6078" s="63" t="s">
        <v>13197</v>
      </c>
    </row>
    <row r="6079" spans="1:2" x14ac:dyDescent="0.25">
      <c r="A6079" s="62">
        <v>31371206</v>
      </c>
      <c r="B6079" s="63" t="s">
        <v>6439</v>
      </c>
    </row>
    <row r="6080" spans="1:2" x14ac:dyDescent="0.25">
      <c r="A6080" s="62">
        <v>31371207</v>
      </c>
      <c r="B6080" s="63" t="s">
        <v>665</v>
      </c>
    </row>
    <row r="6081" spans="1:2" x14ac:dyDescent="0.25">
      <c r="A6081" s="62">
        <v>31371208</v>
      </c>
      <c r="B6081" s="63" t="s">
        <v>5554</v>
      </c>
    </row>
    <row r="6082" spans="1:2" x14ac:dyDescent="0.25">
      <c r="A6082" s="62">
        <v>31371209</v>
      </c>
      <c r="B6082" s="63" t="s">
        <v>15857</v>
      </c>
    </row>
    <row r="6083" spans="1:2" x14ac:dyDescent="0.25">
      <c r="A6083" s="62">
        <v>31371301</v>
      </c>
      <c r="B6083" s="63" t="s">
        <v>5629</v>
      </c>
    </row>
    <row r="6084" spans="1:2" x14ac:dyDescent="0.25">
      <c r="A6084" s="62">
        <v>31371302</v>
      </c>
      <c r="B6084" s="63" t="s">
        <v>4439</v>
      </c>
    </row>
    <row r="6085" spans="1:2" x14ac:dyDescent="0.25">
      <c r="A6085" s="62">
        <v>31371401</v>
      </c>
      <c r="B6085" s="63" t="s">
        <v>6632</v>
      </c>
    </row>
    <row r="6086" spans="1:2" x14ac:dyDescent="0.25">
      <c r="A6086" s="62">
        <v>31381001</v>
      </c>
      <c r="B6086" s="63" t="s">
        <v>11010</v>
      </c>
    </row>
    <row r="6087" spans="1:2" x14ac:dyDescent="0.25">
      <c r="A6087" s="62">
        <v>31381002</v>
      </c>
      <c r="B6087" s="63" t="s">
        <v>1479</v>
      </c>
    </row>
    <row r="6088" spans="1:2" x14ac:dyDescent="0.25">
      <c r="A6088" s="62">
        <v>31381003</v>
      </c>
      <c r="B6088" s="63" t="s">
        <v>18993</v>
      </c>
    </row>
    <row r="6089" spans="1:2" x14ac:dyDescent="0.25">
      <c r="A6089" s="62">
        <v>31381004</v>
      </c>
      <c r="B6089" s="63" t="s">
        <v>81</v>
      </c>
    </row>
    <row r="6090" spans="1:2" x14ac:dyDescent="0.25">
      <c r="A6090" s="62">
        <v>31381005</v>
      </c>
      <c r="B6090" s="63" t="s">
        <v>2238</v>
      </c>
    </row>
    <row r="6091" spans="1:2" x14ac:dyDescent="0.25">
      <c r="A6091" s="62">
        <v>32101502</v>
      </c>
      <c r="B6091" s="63" t="s">
        <v>17131</v>
      </c>
    </row>
    <row r="6092" spans="1:2" x14ac:dyDescent="0.25">
      <c r="A6092" s="62">
        <v>32101503</v>
      </c>
      <c r="B6092" s="63" t="s">
        <v>18707</v>
      </c>
    </row>
    <row r="6093" spans="1:2" x14ac:dyDescent="0.25">
      <c r="A6093" s="62">
        <v>32101504</v>
      </c>
      <c r="B6093" s="63" t="s">
        <v>4441</v>
      </c>
    </row>
    <row r="6094" spans="1:2" x14ac:dyDescent="0.25">
      <c r="A6094" s="62">
        <v>32101505</v>
      </c>
      <c r="B6094" s="63" t="s">
        <v>9893</v>
      </c>
    </row>
    <row r="6095" spans="1:2" x14ac:dyDescent="0.25">
      <c r="A6095" s="62">
        <v>32101506</v>
      </c>
      <c r="B6095" s="63" t="s">
        <v>15229</v>
      </c>
    </row>
    <row r="6096" spans="1:2" x14ac:dyDescent="0.25">
      <c r="A6096" s="62">
        <v>32101507</v>
      </c>
      <c r="B6096" s="63" t="s">
        <v>7473</v>
      </c>
    </row>
    <row r="6097" spans="1:2" x14ac:dyDescent="0.25">
      <c r="A6097" s="62">
        <v>32101508</v>
      </c>
      <c r="B6097" s="63" t="s">
        <v>5081</v>
      </c>
    </row>
    <row r="6098" spans="1:2" x14ac:dyDescent="0.25">
      <c r="A6098" s="62">
        <v>32101509</v>
      </c>
      <c r="B6098" s="63" t="s">
        <v>8220</v>
      </c>
    </row>
    <row r="6099" spans="1:2" x14ac:dyDescent="0.25">
      <c r="A6099" s="62">
        <v>32101510</v>
      </c>
      <c r="B6099" s="63" t="s">
        <v>373</v>
      </c>
    </row>
    <row r="6100" spans="1:2" x14ac:dyDescent="0.25">
      <c r="A6100" s="62">
        <v>32101512</v>
      </c>
      <c r="B6100" s="63" t="s">
        <v>16293</v>
      </c>
    </row>
    <row r="6101" spans="1:2" x14ac:dyDescent="0.25">
      <c r="A6101" s="62">
        <v>32101513</v>
      </c>
      <c r="B6101" s="63" t="s">
        <v>11689</v>
      </c>
    </row>
    <row r="6102" spans="1:2" x14ac:dyDescent="0.25">
      <c r="A6102" s="62">
        <v>32101514</v>
      </c>
      <c r="B6102" s="63" t="s">
        <v>18759</v>
      </c>
    </row>
    <row r="6103" spans="1:2" x14ac:dyDescent="0.25">
      <c r="A6103" s="62">
        <v>32101515</v>
      </c>
      <c r="B6103" s="63" t="s">
        <v>5987</v>
      </c>
    </row>
    <row r="6104" spans="1:2" x14ac:dyDescent="0.25">
      <c r="A6104" s="62">
        <v>32101516</v>
      </c>
      <c r="B6104" s="63" t="s">
        <v>6450</v>
      </c>
    </row>
    <row r="6105" spans="1:2" x14ac:dyDescent="0.25">
      <c r="A6105" s="62">
        <v>32101517</v>
      </c>
      <c r="B6105" s="63" t="s">
        <v>10260</v>
      </c>
    </row>
    <row r="6106" spans="1:2" x14ac:dyDescent="0.25">
      <c r="A6106" s="62">
        <v>32101518</v>
      </c>
      <c r="B6106" s="63" t="s">
        <v>15585</v>
      </c>
    </row>
    <row r="6107" spans="1:2" x14ac:dyDescent="0.25">
      <c r="A6107" s="62">
        <v>32101519</v>
      </c>
      <c r="B6107" s="63" t="s">
        <v>18478</v>
      </c>
    </row>
    <row r="6108" spans="1:2" x14ac:dyDescent="0.25">
      <c r="A6108" s="62">
        <v>32101520</v>
      </c>
      <c r="B6108" s="63" t="s">
        <v>11604</v>
      </c>
    </row>
    <row r="6109" spans="1:2" x14ac:dyDescent="0.25">
      <c r="A6109" s="62">
        <v>32101521</v>
      </c>
      <c r="B6109" s="63" t="s">
        <v>6272</v>
      </c>
    </row>
    <row r="6110" spans="1:2" x14ac:dyDescent="0.25">
      <c r="A6110" s="62">
        <v>32101522</v>
      </c>
      <c r="B6110" s="63" t="s">
        <v>16160</v>
      </c>
    </row>
    <row r="6111" spans="1:2" x14ac:dyDescent="0.25">
      <c r="A6111" s="62">
        <v>32101523</v>
      </c>
      <c r="B6111" s="63" t="s">
        <v>15573</v>
      </c>
    </row>
    <row r="6112" spans="1:2" x14ac:dyDescent="0.25">
      <c r="A6112" s="62">
        <v>32101524</v>
      </c>
      <c r="B6112" s="63" t="s">
        <v>18868</v>
      </c>
    </row>
    <row r="6113" spans="1:2" x14ac:dyDescent="0.25">
      <c r="A6113" s="62">
        <v>32101525</v>
      </c>
      <c r="B6113" s="63" t="s">
        <v>2859</v>
      </c>
    </row>
    <row r="6114" spans="1:2" x14ac:dyDescent="0.25">
      <c r="A6114" s="62">
        <v>32101526</v>
      </c>
      <c r="B6114" s="63" t="s">
        <v>14809</v>
      </c>
    </row>
    <row r="6115" spans="1:2" x14ac:dyDescent="0.25">
      <c r="A6115" s="62">
        <v>32101527</v>
      </c>
      <c r="B6115" s="63" t="s">
        <v>6408</v>
      </c>
    </row>
    <row r="6116" spans="1:2" x14ac:dyDescent="0.25">
      <c r="A6116" s="62">
        <v>32101528</v>
      </c>
      <c r="B6116" s="63" t="s">
        <v>16906</v>
      </c>
    </row>
    <row r="6117" spans="1:2" x14ac:dyDescent="0.25">
      <c r="A6117" s="62">
        <v>32101601</v>
      </c>
      <c r="B6117" s="63" t="s">
        <v>8235</v>
      </c>
    </row>
    <row r="6118" spans="1:2" x14ac:dyDescent="0.25">
      <c r="A6118" s="62">
        <v>32101602</v>
      </c>
      <c r="B6118" s="63" t="s">
        <v>9814</v>
      </c>
    </row>
    <row r="6119" spans="1:2" x14ac:dyDescent="0.25">
      <c r="A6119" s="62">
        <v>32101603</v>
      </c>
      <c r="B6119" s="63" t="s">
        <v>15128</v>
      </c>
    </row>
    <row r="6120" spans="1:2" x14ac:dyDescent="0.25">
      <c r="A6120" s="62">
        <v>32101604</v>
      </c>
      <c r="B6120" s="63" t="s">
        <v>10301</v>
      </c>
    </row>
    <row r="6121" spans="1:2" x14ac:dyDescent="0.25">
      <c r="A6121" s="62">
        <v>32101605</v>
      </c>
      <c r="B6121" s="63" t="s">
        <v>1620</v>
      </c>
    </row>
    <row r="6122" spans="1:2" x14ac:dyDescent="0.25">
      <c r="A6122" s="62">
        <v>32101606</v>
      </c>
      <c r="B6122" s="63" t="s">
        <v>18867</v>
      </c>
    </row>
    <row r="6123" spans="1:2" x14ac:dyDescent="0.25">
      <c r="A6123" s="62">
        <v>32101607</v>
      </c>
      <c r="B6123" s="63" t="s">
        <v>2531</v>
      </c>
    </row>
    <row r="6124" spans="1:2" x14ac:dyDescent="0.25">
      <c r="A6124" s="62">
        <v>32101608</v>
      </c>
      <c r="B6124" s="63" t="s">
        <v>11233</v>
      </c>
    </row>
    <row r="6125" spans="1:2" x14ac:dyDescent="0.25">
      <c r="A6125" s="62">
        <v>32101609</v>
      </c>
      <c r="B6125" s="63" t="s">
        <v>4523</v>
      </c>
    </row>
    <row r="6126" spans="1:2" x14ac:dyDescent="0.25">
      <c r="A6126" s="62">
        <v>32101611</v>
      </c>
      <c r="B6126" s="63" t="s">
        <v>8381</v>
      </c>
    </row>
    <row r="6127" spans="1:2" x14ac:dyDescent="0.25">
      <c r="A6127" s="62">
        <v>32101612</v>
      </c>
      <c r="B6127" s="63" t="s">
        <v>9509</v>
      </c>
    </row>
    <row r="6128" spans="1:2" x14ac:dyDescent="0.25">
      <c r="A6128" s="62">
        <v>32101613</v>
      </c>
      <c r="B6128" s="63" t="s">
        <v>1585</v>
      </c>
    </row>
    <row r="6129" spans="1:2" x14ac:dyDescent="0.25">
      <c r="A6129" s="62">
        <v>32101614</v>
      </c>
      <c r="B6129" s="63" t="s">
        <v>4926</v>
      </c>
    </row>
    <row r="6130" spans="1:2" x14ac:dyDescent="0.25">
      <c r="A6130" s="62">
        <v>32101615</v>
      </c>
      <c r="B6130" s="63" t="s">
        <v>2372</v>
      </c>
    </row>
    <row r="6131" spans="1:2" x14ac:dyDescent="0.25">
      <c r="A6131" s="62">
        <v>32101616</v>
      </c>
      <c r="B6131" s="63" t="s">
        <v>9082</v>
      </c>
    </row>
    <row r="6132" spans="1:2" x14ac:dyDescent="0.25">
      <c r="A6132" s="62">
        <v>32101617</v>
      </c>
      <c r="B6132" s="63" t="s">
        <v>8514</v>
      </c>
    </row>
    <row r="6133" spans="1:2" x14ac:dyDescent="0.25">
      <c r="A6133" s="62">
        <v>32101618</v>
      </c>
      <c r="B6133" s="63" t="s">
        <v>12485</v>
      </c>
    </row>
    <row r="6134" spans="1:2" x14ac:dyDescent="0.25">
      <c r="A6134" s="62">
        <v>32101619</v>
      </c>
      <c r="B6134" s="63" t="s">
        <v>17701</v>
      </c>
    </row>
    <row r="6135" spans="1:2" x14ac:dyDescent="0.25">
      <c r="A6135" s="62">
        <v>32101620</v>
      </c>
      <c r="B6135" s="63" t="s">
        <v>6328</v>
      </c>
    </row>
    <row r="6136" spans="1:2" x14ac:dyDescent="0.25">
      <c r="A6136" s="62">
        <v>32101621</v>
      </c>
      <c r="B6136" s="63" t="s">
        <v>694</v>
      </c>
    </row>
    <row r="6137" spans="1:2" x14ac:dyDescent="0.25">
      <c r="A6137" s="62">
        <v>32101622</v>
      </c>
      <c r="B6137" s="63" t="s">
        <v>4627</v>
      </c>
    </row>
    <row r="6138" spans="1:2" x14ac:dyDescent="0.25">
      <c r="A6138" s="62">
        <v>32101623</v>
      </c>
      <c r="B6138" s="63" t="s">
        <v>2508</v>
      </c>
    </row>
    <row r="6139" spans="1:2" x14ac:dyDescent="0.25">
      <c r="A6139" s="62">
        <v>32101624</v>
      </c>
      <c r="B6139" s="63" t="s">
        <v>13084</v>
      </c>
    </row>
    <row r="6140" spans="1:2" x14ac:dyDescent="0.25">
      <c r="A6140" s="62">
        <v>32101625</v>
      </c>
      <c r="B6140" s="63" t="s">
        <v>16010</v>
      </c>
    </row>
    <row r="6141" spans="1:2" x14ac:dyDescent="0.25">
      <c r="A6141" s="62">
        <v>32101626</v>
      </c>
      <c r="B6141" s="63" t="s">
        <v>1095</v>
      </c>
    </row>
    <row r="6142" spans="1:2" x14ac:dyDescent="0.25">
      <c r="A6142" s="62">
        <v>32101627</v>
      </c>
      <c r="B6142" s="63" t="s">
        <v>4022</v>
      </c>
    </row>
    <row r="6143" spans="1:2" x14ac:dyDescent="0.25">
      <c r="A6143" s="62">
        <v>32101628</v>
      </c>
      <c r="B6143" s="63" t="s">
        <v>18985</v>
      </c>
    </row>
    <row r="6144" spans="1:2" x14ac:dyDescent="0.25">
      <c r="A6144" s="62">
        <v>32101629</v>
      </c>
      <c r="B6144" s="63" t="s">
        <v>14340</v>
      </c>
    </row>
    <row r="6145" spans="1:2" x14ac:dyDescent="0.25">
      <c r="A6145" s="62">
        <v>32101630</v>
      </c>
      <c r="B6145" s="63" t="s">
        <v>16068</v>
      </c>
    </row>
    <row r="6146" spans="1:2" x14ac:dyDescent="0.25">
      <c r="A6146" s="62">
        <v>32101631</v>
      </c>
      <c r="B6146" s="63" t="s">
        <v>14579</v>
      </c>
    </row>
    <row r="6147" spans="1:2" x14ac:dyDescent="0.25">
      <c r="A6147" s="62">
        <v>32101632</v>
      </c>
      <c r="B6147" s="63" t="s">
        <v>18221</v>
      </c>
    </row>
    <row r="6148" spans="1:2" x14ac:dyDescent="0.25">
      <c r="A6148" s="62">
        <v>32101633</v>
      </c>
      <c r="B6148" s="63" t="s">
        <v>18100</v>
      </c>
    </row>
    <row r="6149" spans="1:2" x14ac:dyDescent="0.25">
      <c r="A6149" s="62">
        <v>32101634</v>
      </c>
      <c r="B6149" s="63" t="s">
        <v>9572</v>
      </c>
    </row>
    <row r="6150" spans="1:2" x14ac:dyDescent="0.25">
      <c r="A6150" s="62">
        <v>32101635</v>
      </c>
      <c r="B6150" s="63" t="s">
        <v>15618</v>
      </c>
    </row>
    <row r="6151" spans="1:2" x14ac:dyDescent="0.25">
      <c r="A6151" s="62">
        <v>32101636</v>
      </c>
      <c r="B6151" s="63" t="s">
        <v>3451</v>
      </c>
    </row>
    <row r="6152" spans="1:2" x14ac:dyDescent="0.25">
      <c r="A6152" s="62">
        <v>32101637</v>
      </c>
      <c r="B6152" s="63" t="s">
        <v>5620</v>
      </c>
    </row>
    <row r="6153" spans="1:2" x14ac:dyDescent="0.25">
      <c r="A6153" s="62">
        <v>32111501</v>
      </c>
      <c r="B6153" s="63" t="s">
        <v>14597</v>
      </c>
    </row>
    <row r="6154" spans="1:2" x14ac:dyDescent="0.25">
      <c r="A6154" s="62">
        <v>32111502</v>
      </c>
      <c r="B6154" s="63" t="s">
        <v>6964</v>
      </c>
    </row>
    <row r="6155" spans="1:2" x14ac:dyDescent="0.25">
      <c r="A6155" s="62">
        <v>32111503</v>
      </c>
      <c r="B6155" s="63" t="s">
        <v>9126</v>
      </c>
    </row>
    <row r="6156" spans="1:2" x14ac:dyDescent="0.25">
      <c r="A6156" s="62">
        <v>32111504</v>
      </c>
      <c r="B6156" s="63" t="s">
        <v>6812</v>
      </c>
    </row>
    <row r="6157" spans="1:2" x14ac:dyDescent="0.25">
      <c r="A6157" s="62">
        <v>32111505</v>
      </c>
      <c r="B6157" s="63" t="s">
        <v>11851</v>
      </c>
    </row>
    <row r="6158" spans="1:2" x14ac:dyDescent="0.25">
      <c r="A6158" s="62">
        <v>32111506</v>
      </c>
      <c r="B6158" s="63" t="s">
        <v>2061</v>
      </c>
    </row>
    <row r="6159" spans="1:2" x14ac:dyDescent="0.25">
      <c r="A6159" s="62">
        <v>32111507</v>
      </c>
      <c r="B6159" s="63" t="s">
        <v>3791</v>
      </c>
    </row>
    <row r="6160" spans="1:2" x14ac:dyDescent="0.25">
      <c r="A6160" s="62">
        <v>32111508</v>
      </c>
      <c r="B6160" s="63" t="s">
        <v>18164</v>
      </c>
    </row>
    <row r="6161" spans="1:2" x14ac:dyDescent="0.25">
      <c r="A6161" s="62">
        <v>32111509</v>
      </c>
      <c r="B6161" s="63" t="s">
        <v>454</v>
      </c>
    </row>
    <row r="6162" spans="1:2" x14ac:dyDescent="0.25">
      <c r="A6162" s="62">
        <v>32111510</v>
      </c>
      <c r="B6162" s="63" t="s">
        <v>4871</v>
      </c>
    </row>
    <row r="6163" spans="1:2" x14ac:dyDescent="0.25">
      <c r="A6163" s="62">
        <v>32111511</v>
      </c>
      <c r="B6163" s="63" t="s">
        <v>1823</v>
      </c>
    </row>
    <row r="6164" spans="1:2" x14ac:dyDescent="0.25">
      <c r="A6164" s="62">
        <v>32111512</v>
      </c>
      <c r="B6164" s="63" t="s">
        <v>3889</v>
      </c>
    </row>
    <row r="6165" spans="1:2" x14ac:dyDescent="0.25">
      <c r="A6165" s="62">
        <v>32111601</v>
      </c>
      <c r="B6165" s="63" t="s">
        <v>6399</v>
      </c>
    </row>
    <row r="6166" spans="1:2" x14ac:dyDescent="0.25">
      <c r="A6166" s="62">
        <v>32111602</v>
      </c>
      <c r="B6166" s="63" t="s">
        <v>14441</v>
      </c>
    </row>
    <row r="6167" spans="1:2" x14ac:dyDescent="0.25">
      <c r="A6167" s="62">
        <v>32111603</v>
      </c>
      <c r="B6167" s="63" t="s">
        <v>9863</v>
      </c>
    </row>
    <row r="6168" spans="1:2" x14ac:dyDescent="0.25">
      <c r="A6168" s="62">
        <v>32111604</v>
      </c>
      <c r="B6168" s="63" t="s">
        <v>5652</v>
      </c>
    </row>
    <row r="6169" spans="1:2" x14ac:dyDescent="0.25">
      <c r="A6169" s="62">
        <v>32111607</v>
      </c>
      <c r="B6169" s="63" t="s">
        <v>5660</v>
      </c>
    </row>
    <row r="6170" spans="1:2" x14ac:dyDescent="0.25">
      <c r="A6170" s="62">
        <v>32111608</v>
      </c>
      <c r="B6170" s="63" t="s">
        <v>3967</v>
      </c>
    </row>
    <row r="6171" spans="1:2" x14ac:dyDescent="0.25">
      <c r="A6171" s="62">
        <v>32111609</v>
      </c>
      <c r="B6171" s="63" t="s">
        <v>1088</v>
      </c>
    </row>
    <row r="6172" spans="1:2" x14ac:dyDescent="0.25">
      <c r="A6172" s="62">
        <v>32111610</v>
      </c>
      <c r="B6172" s="63" t="s">
        <v>7420</v>
      </c>
    </row>
    <row r="6173" spans="1:2" x14ac:dyDescent="0.25">
      <c r="A6173" s="62">
        <v>32111611</v>
      </c>
      <c r="B6173" s="63" t="s">
        <v>2931</v>
      </c>
    </row>
    <row r="6174" spans="1:2" x14ac:dyDescent="0.25">
      <c r="A6174" s="62">
        <v>32111701</v>
      </c>
      <c r="B6174" s="63" t="s">
        <v>2608</v>
      </c>
    </row>
    <row r="6175" spans="1:2" x14ac:dyDescent="0.25">
      <c r="A6175" s="62">
        <v>32111702</v>
      </c>
      <c r="B6175" s="63" t="s">
        <v>15822</v>
      </c>
    </row>
    <row r="6176" spans="1:2" x14ac:dyDescent="0.25">
      <c r="A6176" s="62">
        <v>32111703</v>
      </c>
      <c r="B6176" s="63" t="s">
        <v>6821</v>
      </c>
    </row>
    <row r="6177" spans="1:2" x14ac:dyDescent="0.25">
      <c r="A6177" s="62">
        <v>32111704</v>
      </c>
      <c r="B6177" s="63" t="s">
        <v>9992</v>
      </c>
    </row>
    <row r="6178" spans="1:2" x14ac:dyDescent="0.25">
      <c r="A6178" s="62">
        <v>32111705</v>
      </c>
      <c r="B6178" s="63" t="s">
        <v>530</v>
      </c>
    </row>
    <row r="6179" spans="1:2" x14ac:dyDescent="0.25">
      <c r="A6179" s="62">
        <v>32111706</v>
      </c>
      <c r="B6179" s="63" t="s">
        <v>15003</v>
      </c>
    </row>
    <row r="6180" spans="1:2" x14ac:dyDescent="0.25">
      <c r="A6180" s="62">
        <v>32121501</v>
      </c>
      <c r="B6180" s="63" t="s">
        <v>4317</v>
      </c>
    </row>
    <row r="6181" spans="1:2" x14ac:dyDescent="0.25">
      <c r="A6181" s="62">
        <v>32121502</v>
      </c>
      <c r="B6181" s="63" t="s">
        <v>8708</v>
      </c>
    </row>
    <row r="6182" spans="1:2" x14ac:dyDescent="0.25">
      <c r="A6182" s="62">
        <v>32121503</v>
      </c>
      <c r="B6182" s="63" t="s">
        <v>13587</v>
      </c>
    </row>
    <row r="6183" spans="1:2" x14ac:dyDescent="0.25">
      <c r="A6183" s="62">
        <v>32121504</v>
      </c>
      <c r="B6183" s="63" t="s">
        <v>13252</v>
      </c>
    </row>
    <row r="6184" spans="1:2" x14ac:dyDescent="0.25">
      <c r="A6184" s="62">
        <v>32121602</v>
      </c>
      <c r="B6184" s="63" t="s">
        <v>18287</v>
      </c>
    </row>
    <row r="6185" spans="1:2" x14ac:dyDescent="0.25">
      <c r="A6185" s="62">
        <v>32121603</v>
      </c>
      <c r="B6185" s="63" t="s">
        <v>551</v>
      </c>
    </row>
    <row r="6186" spans="1:2" x14ac:dyDescent="0.25">
      <c r="A6186" s="62">
        <v>32121607</v>
      </c>
      <c r="B6186" s="63" t="s">
        <v>10253</v>
      </c>
    </row>
    <row r="6187" spans="1:2" x14ac:dyDescent="0.25">
      <c r="A6187" s="62">
        <v>32121609</v>
      </c>
      <c r="B6187" s="63" t="s">
        <v>8297</v>
      </c>
    </row>
    <row r="6188" spans="1:2" x14ac:dyDescent="0.25">
      <c r="A6188" s="62">
        <v>32121701</v>
      </c>
      <c r="B6188" s="63" t="s">
        <v>4892</v>
      </c>
    </row>
    <row r="6189" spans="1:2" x14ac:dyDescent="0.25">
      <c r="A6189" s="62">
        <v>32121702</v>
      </c>
      <c r="B6189" s="63" t="s">
        <v>13966</v>
      </c>
    </row>
    <row r="6190" spans="1:2" x14ac:dyDescent="0.25">
      <c r="A6190" s="62">
        <v>32121703</v>
      </c>
      <c r="B6190" s="63" t="s">
        <v>16516</v>
      </c>
    </row>
    <row r="6191" spans="1:2" x14ac:dyDescent="0.25">
      <c r="A6191" s="62">
        <v>32121704</v>
      </c>
      <c r="B6191" s="63" t="s">
        <v>13822</v>
      </c>
    </row>
    <row r="6192" spans="1:2" x14ac:dyDescent="0.25">
      <c r="A6192" s="62">
        <v>32121705</v>
      </c>
      <c r="B6192" s="63" t="s">
        <v>8342</v>
      </c>
    </row>
    <row r="6193" spans="1:2" x14ac:dyDescent="0.25">
      <c r="A6193" s="62">
        <v>32121706</v>
      </c>
      <c r="B6193" s="63" t="s">
        <v>7775</v>
      </c>
    </row>
    <row r="6194" spans="1:2" x14ac:dyDescent="0.25">
      <c r="A6194" s="62">
        <v>32131001</v>
      </c>
      <c r="B6194" s="63" t="s">
        <v>4422</v>
      </c>
    </row>
    <row r="6195" spans="1:2" x14ac:dyDescent="0.25">
      <c r="A6195" s="62">
        <v>32131002</v>
      </c>
      <c r="B6195" s="63" t="s">
        <v>14352</v>
      </c>
    </row>
    <row r="6196" spans="1:2" x14ac:dyDescent="0.25">
      <c r="A6196" s="62">
        <v>32131003</v>
      </c>
      <c r="B6196" s="63" t="s">
        <v>15325</v>
      </c>
    </row>
    <row r="6197" spans="1:2" x14ac:dyDescent="0.25">
      <c r="A6197" s="62">
        <v>32131005</v>
      </c>
      <c r="B6197" s="63" t="s">
        <v>7166</v>
      </c>
    </row>
    <row r="6198" spans="1:2" x14ac:dyDescent="0.25">
      <c r="A6198" s="62">
        <v>32131006</v>
      </c>
      <c r="B6198" s="63" t="s">
        <v>18798</v>
      </c>
    </row>
    <row r="6199" spans="1:2" x14ac:dyDescent="0.25">
      <c r="A6199" s="62">
        <v>32131007</v>
      </c>
      <c r="B6199" s="63" t="s">
        <v>4379</v>
      </c>
    </row>
    <row r="6200" spans="1:2" x14ac:dyDescent="0.25">
      <c r="A6200" s="62">
        <v>32131008</v>
      </c>
      <c r="B6200" s="63" t="s">
        <v>17171</v>
      </c>
    </row>
    <row r="6201" spans="1:2" x14ac:dyDescent="0.25">
      <c r="A6201" s="62">
        <v>32131009</v>
      </c>
      <c r="B6201" s="63" t="s">
        <v>1675</v>
      </c>
    </row>
    <row r="6202" spans="1:2" x14ac:dyDescent="0.25">
      <c r="A6202" s="62">
        <v>32131010</v>
      </c>
      <c r="B6202" s="63" t="s">
        <v>9819</v>
      </c>
    </row>
    <row r="6203" spans="1:2" x14ac:dyDescent="0.25">
      <c r="A6203" s="62">
        <v>32131011</v>
      </c>
      <c r="B6203" s="63" t="s">
        <v>11417</v>
      </c>
    </row>
    <row r="6204" spans="1:2" x14ac:dyDescent="0.25">
      <c r="A6204" s="62">
        <v>32131012</v>
      </c>
      <c r="B6204" s="63" t="s">
        <v>9381</v>
      </c>
    </row>
    <row r="6205" spans="1:2" x14ac:dyDescent="0.25">
      <c r="A6205" s="62">
        <v>32141001</v>
      </c>
      <c r="B6205" s="63" t="s">
        <v>16325</v>
      </c>
    </row>
    <row r="6206" spans="1:2" x14ac:dyDescent="0.25">
      <c r="A6206" s="62">
        <v>32141002</v>
      </c>
      <c r="B6206" s="63" t="s">
        <v>9362</v>
      </c>
    </row>
    <row r="6207" spans="1:2" x14ac:dyDescent="0.25">
      <c r="A6207" s="62">
        <v>32141003</v>
      </c>
      <c r="B6207" s="63" t="s">
        <v>9198</v>
      </c>
    </row>
    <row r="6208" spans="1:2" x14ac:dyDescent="0.25">
      <c r="A6208" s="62">
        <v>32141004</v>
      </c>
      <c r="B6208" s="63" t="s">
        <v>9490</v>
      </c>
    </row>
    <row r="6209" spans="1:2" x14ac:dyDescent="0.25">
      <c r="A6209" s="62">
        <v>32141005</v>
      </c>
      <c r="B6209" s="63" t="s">
        <v>16299</v>
      </c>
    </row>
    <row r="6210" spans="1:2" x14ac:dyDescent="0.25">
      <c r="A6210" s="62">
        <v>32141006</v>
      </c>
      <c r="B6210" s="63" t="s">
        <v>7443</v>
      </c>
    </row>
    <row r="6211" spans="1:2" x14ac:dyDescent="0.25">
      <c r="A6211" s="62">
        <v>32141007</v>
      </c>
      <c r="B6211" s="63" t="s">
        <v>4791</v>
      </c>
    </row>
    <row r="6212" spans="1:2" x14ac:dyDescent="0.25">
      <c r="A6212" s="62">
        <v>32141008</v>
      </c>
      <c r="B6212" s="63" t="s">
        <v>18286</v>
      </c>
    </row>
    <row r="6213" spans="1:2" x14ac:dyDescent="0.25">
      <c r="A6213" s="62">
        <v>32141009</v>
      </c>
      <c r="B6213" s="63" t="s">
        <v>13378</v>
      </c>
    </row>
    <row r="6214" spans="1:2" x14ac:dyDescent="0.25">
      <c r="A6214" s="62">
        <v>32141010</v>
      </c>
      <c r="B6214" s="63" t="s">
        <v>11687</v>
      </c>
    </row>
    <row r="6215" spans="1:2" x14ac:dyDescent="0.25">
      <c r="A6215" s="62">
        <v>32141011</v>
      </c>
      <c r="B6215" s="63" t="s">
        <v>811</v>
      </c>
    </row>
    <row r="6216" spans="1:2" x14ac:dyDescent="0.25">
      <c r="A6216" s="62">
        <v>32141012</v>
      </c>
      <c r="B6216" s="63" t="s">
        <v>15309</v>
      </c>
    </row>
    <row r="6217" spans="1:2" x14ac:dyDescent="0.25">
      <c r="A6217" s="62">
        <v>32141013</v>
      </c>
      <c r="B6217" s="63" t="s">
        <v>10270</v>
      </c>
    </row>
    <row r="6218" spans="1:2" x14ac:dyDescent="0.25">
      <c r="A6218" s="62">
        <v>32141014</v>
      </c>
      <c r="B6218" s="63" t="s">
        <v>11325</v>
      </c>
    </row>
    <row r="6219" spans="1:2" x14ac:dyDescent="0.25">
      <c r="A6219" s="62">
        <v>32141015</v>
      </c>
      <c r="B6219" s="63" t="s">
        <v>6340</v>
      </c>
    </row>
    <row r="6220" spans="1:2" x14ac:dyDescent="0.25">
      <c r="A6220" s="62">
        <v>32141016</v>
      </c>
      <c r="B6220" s="63" t="s">
        <v>12167</v>
      </c>
    </row>
    <row r="6221" spans="1:2" x14ac:dyDescent="0.25">
      <c r="A6221" s="62">
        <v>32141101</v>
      </c>
      <c r="B6221" s="63" t="s">
        <v>3143</v>
      </c>
    </row>
    <row r="6222" spans="1:2" x14ac:dyDescent="0.25">
      <c r="A6222" s="62">
        <v>32141102</v>
      </c>
      <c r="B6222" s="63" t="s">
        <v>2159</v>
      </c>
    </row>
    <row r="6223" spans="1:2" x14ac:dyDescent="0.25">
      <c r="A6223" s="62">
        <v>32141103</v>
      </c>
      <c r="B6223" s="63" t="s">
        <v>10426</v>
      </c>
    </row>
    <row r="6224" spans="1:2" x14ac:dyDescent="0.25">
      <c r="A6224" s="62">
        <v>32141104</v>
      </c>
      <c r="B6224" s="63" t="s">
        <v>17484</v>
      </c>
    </row>
    <row r="6225" spans="1:2" x14ac:dyDescent="0.25">
      <c r="A6225" s="62">
        <v>32141105</v>
      </c>
      <c r="B6225" s="63" t="s">
        <v>16980</v>
      </c>
    </row>
    <row r="6226" spans="1:2" x14ac:dyDescent="0.25">
      <c r="A6226" s="62">
        <v>32141106</v>
      </c>
      <c r="B6226" s="63" t="s">
        <v>9302</v>
      </c>
    </row>
    <row r="6227" spans="1:2" x14ac:dyDescent="0.25">
      <c r="A6227" s="62">
        <v>32141107</v>
      </c>
      <c r="B6227" s="63" t="s">
        <v>18157</v>
      </c>
    </row>
    <row r="6228" spans="1:2" x14ac:dyDescent="0.25">
      <c r="A6228" s="62">
        <v>32141108</v>
      </c>
      <c r="B6228" s="63" t="s">
        <v>3734</v>
      </c>
    </row>
    <row r="6229" spans="1:2" x14ac:dyDescent="0.25">
      <c r="A6229" s="62">
        <v>32141109</v>
      </c>
      <c r="B6229" s="63" t="s">
        <v>16007</v>
      </c>
    </row>
    <row r="6230" spans="1:2" x14ac:dyDescent="0.25">
      <c r="A6230" s="62">
        <v>39101601</v>
      </c>
      <c r="B6230" s="63" t="s">
        <v>2721</v>
      </c>
    </row>
    <row r="6231" spans="1:2" x14ac:dyDescent="0.25">
      <c r="A6231" s="62">
        <v>39101602</v>
      </c>
      <c r="B6231" s="63" t="s">
        <v>8055</v>
      </c>
    </row>
    <row r="6232" spans="1:2" x14ac:dyDescent="0.25">
      <c r="A6232" s="62">
        <v>39101603</v>
      </c>
      <c r="B6232" s="63" t="s">
        <v>233</v>
      </c>
    </row>
    <row r="6233" spans="1:2" x14ac:dyDescent="0.25">
      <c r="A6233" s="62">
        <v>39101604</v>
      </c>
      <c r="B6233" s="63" t="s">
        <v>8783</v>
      </c>
    </row>
    <row r="6234" spans="1:2" x14ac:dyDescent="0.25">
      <c r="A6234" s="62">
        <v>39101605</v>
      </c>
      <c r="B6234" s="63" t="s">
        <v>5913</v>
      </c>
    </row>
    <row r="6235" spans="1:2" x14ac:dyDescent="0.25">
      <c r="A6235" s="62">
        <v>39101606</v>
      </c>
      <c r="B6235" s="63" t="s">
        <v>1613</v>
      </c>
    </row>
    <row r="6236" spans="1:2" x14ac:dyDescent="0.25">
      <c r="A6236" s="62">
        <v>39101608</v>
      </c>
      <c r="B6236" s="63" t="s">
        <v>6891</v>
      </c>
    </row>
    <row r="6237" spans="1:2" x14ac:dyDescent="0.25">
      <c r="A6237" s="62">
        <v>39101609</v>
      </c>
      <c r="B6237" s="63" t="s">
        <v>3918</v>
      </c>
    </row>
    <row r="6238" spans="1:2" x14ac:dyDescent="0.25">
      <c r="A6238" s="62">
        <v>39101610</v>
      </c>
      <c r="B6238" s="63" t="s">
        <v>18981</v>
      </c>
    </row>
    <row r="6239" spans="1:2" x14ac:dyDescent="0.25">
      <c r="A6239" s="62">
        <v>39101612</v>
      </c>
      <c r="B6239" s="63" t="s">
        <v>303</v>
      </c>
    </row>
    <row r="6240" spans="1:2" x14ac:dyDescent="0.25">
      <c r="A6240" s="62">
        <v>39101613</v>
      </c>
      <c r="B6240" s="63" t="s">
        <v>3828</v>
      </c>
    </row>
    <row r="6241" spans="1:2" x14ac:dyDescent="0.25">
      <c r="A6241" s="62">
        <v>39101614</v>
      </c>
      <c r="B6241" s="63" t="s">
        <v>12808</v>
      </c>
    </row>
    <row r="6242" spans="1:2" x14ac:dyDescent="0.25">
      <c r="A6242" s="62">
        <v>39101615</v>
      </c>
      <c r="B6242" s="63" t="s">
        <v>17029</v>
      </c>
    </row>
    <row r="6243" spans="1:2" x14ac:dyDescent="0.25">
      <c r="A6243" s="62">
        <v>39101616</v>
      </c>
      <c r="B6243" s="63" t="s">
        <v>11640</v>
      </c>
    </row>
    <row r="6244" spans="1:2" x14ac:dyDescent="0.25">
      <c r="A6244" s="62">
        <v>39101617</v>
      </c>
      <c r="B6244" s="63" t="s">
        <v>11206</v>
      </c>
    </row>
    <row r="6245" spans="1:2" x14ac:dyDescent="0.25">
      <c r="A6245" s="62">
        <v>39101618</v>
      </c>
      <c r="B6245" s="63" t="s">
        <v>7759</v>
      </c>
    </row>
    <row r="6246" spans="1:2" x14ac:dyDescent="0.25">
      <c r="A6246" s="62">
        <v>39101701</v>
      </c>
      <c r="B6246" s="63" t="s">
        <v>3261</v>
      </c>
    </row>
    <row r="6247" spans="1:2" x14ac:dyDescent="0.25">
      <c r="A6247" s="62">
        <v>39101801</v>
      </c>
      <c r="B6247" s="63" t="s">
        <v>18386</v>
      </c>
    </row>
    <row r="6248" spans="1:2" x14ac:dyDescent="0.25">
      <c r="A6248" s="62">
        <v>39111501</v>
      </c>
      <c r="B6248" s="63" t="s">
        <v>1566</v>
      </c>
    </row>
    <row r="6249" spans="1:2" x14ac:dyDescent="0.25">
      <c r="A6249" s="62">
        <v>39111503</v>
      </c>
      <c r="B6249" s="63" t="s">
        <v>8994</v>
      </c>
    </row>
    <row r="6250" spans="1:2" x14ac:dyDescent="0.25">
      <c r="A6250" s="62">
        <v>39111504</v>
      </c>
      <c r="B6250" s="63" t="s">
        <v>7978</v>
      </c>
    </row>
    <row r="6251" spans="1:2" x14ac:dyDescent="0.25">
      <c r="A6251" s="62">
        <v>39111505</v>
      </c>
      <c r="B6251" s="63" t="s">
        <v>15980</v>
      </c>
    </row>
    <row r="6252" spans="1:2" x14ac:dyDescent="0.25">
      <c r="A6252" s="62">
        <v>39111506</v>
      </c>
      <c r="B6252" s="63" t="s">
        <v>5276</v>
      </c>
    </row>
    <row r="6253" spans="1:2" x14ac:dyDescent="0.25">
      <c r="A6253" s="62">
        <v>39111507</v>
      </c>
      <c r="B6253" s="63" t="s">
        <v>17556</v>
      </c>
    </row>
    <row r="6254" spans="1:2" x14ac:dyDescent="0.25">
      <c r="A6254" s="62">
        <v>39111508</v>
      </c>
      <c r="B6254" s="63" t="s">
        <v>2410</v>
      </c>
    </row>
    <row r="6255" spans="1:2" x14ac:dyDescent="0.25">
      <c r="A6255" s="62">
        <v>39111509</v>
      </c>
      <c r="B6255" s="63" t="s">
        <v>15671</v>
      </c>
    </row>
    <row r="6256" spans="1:2" x14ac:dyDescent="0.25">
      <c r="A6256" s="62">
        <v>39111510</v>
      </c>
      <c r="B6256" s="63" t="s">
        <v>8352</v>
      </c>
    </row>
    <row r="6257" spans="1:2" x14ac:dyDescent="0.25">
      <c r="A6257" s="62">
        <v>39111512</v>
      </c>
      <c r="B6257" s="63" t="s">
        <v>13710</v>
      </c>
    </row>
    <row r="6258" spans="1:2" x14ac:dyDescent="0.25">
      <c r="A6258" s="62">
        <v>39111513</v>
      </c>
      <c r="B6258" s="63" t="s">
        <v>9471</v>
      </c>
    </row>
    <row r="6259" spans="1:2" x14ac:dyDescent="0.25">
      <c r="A6259" s="62">
        <v>39111514</v>
      </c>
      <c r="B6259" s="63" t="s">
        <v>14961</v>
      </c>
    </row>
    <row r="6260" spans="1:2" x14ac:dyDescent="0.25">
      <c r="A6260" s="62">
        <v>39111515</v>
      </c>
      <c r="B6260" s="63" t="s">
        <v>7530</v>
      </c>
    </row>
    <row r="6261" spans="1:2" x14ac:dyDescent="0.25">
      <c r="A6261" s="62">
        <v>39111516</v>
      </c>
      <c r="B6261" s="63" t="s">
        <v>9332</v>
      </c>
    </row>
    <row r="6262" spans="1:2" x14ac:dyDescent="0.25">
      <c r="A6262" s="62">
        <v>39111517</v>
      </c>
      <c r="B6262" s="63" t="s">
        <v>1847</v>
      </c>
    </row>
    <row r="6263" spans="1:2" x14ac:dyDescent="0.25">
      <c r="A6263" s="62">
        <v>39111518</v>
      </c>
      <c r="B6263" s="63" t="s">
        <v>1106</v>
      </c>
    </row>
    <row r="6264" spans="1:2" x14ac:dyDescent="0.25">
      <c r="A6264" s="62">
        <v>39111519</v>
      </c>
      <c r="B6264" s="63" t="s">
        <v>16829</v>
      </c>
    </row>
    <row r="6265" spans="1:2" x14ac:dyDescent="0.25">
      <c r="A6265" s="62">
        <v>39111520</v>
      </c>
      <c r="B6265" s="63" t="s">
        <v>1017</v>
      </c>
    </row>
    <row r="6266" spans="1:2" x14ac:dyDescent="0.25">
      <c r="A6266" s="62">
        <v>39111521</v>
      </c>
      <c r="B6266" s="63" t="s">
        <v>17928</v>
      </c>
    </row>
    <row r="6267" spans="1:2" x14ac:dyDescent="0.25">
      <c r="A6267" s="62">
        <v>39111603</v>
      </c>
      <c r="B6267" s="63" t="s">
        <v>13882</v>
      </c>
    </row>
    <row r="6268" spans="1:2" x14ac:dyDescent="0.25">
      <c r="A6268" s="62">
        <v>39111605</v>
      </c>
      <c r="B6268" s="63" t="s">
        <v>19052</v>
      </c>
    </row>
    <row r="6269" spans="1:2" x14ac:dyDescent="0.25">
      <c r="A6269" s="62">
        <v>39111606</v>
      </c>
      <c r="B6269" s="63" t="s">
        <v>3051</v>
      </c>
    </row>
    <row r="6270" spans="1:2" x14ac:dyDescent="0.25">
      <c r="A6270" s="62">
        <v>39111608</v>
      </c>
      <c r="B6270" s="63" t="s">
        <v>9185</v>
      </c>
    </row>
    <row r="6271" spans="1:2" x14ac:dyDescent="0.25">
      <c r="A6271" s="62">
        <v>39111609</v>
      </c>
      <c r="B6271" s="63" t="s">
        <v>3960</v>
      </c>
    </row>
    <row r="6272" spans="1:2" x14ac:dyDescent="0.25">
      <c r="A6272" s="62">
        <v>39111702</v>
      </c>
      <c r="B6272" s="63" t="s">
        <v>18626</v>
      </c>
    </row>
    <row r="6273" spans="1:2" x14ac:dyDescent="0.25">
      <c r="A6273" s="62">
        <v>39111703</v>
      </c>
      <c r="B6273" s="63" t="s">
        <v>18739</v>
      </c>
    </row>
    <row r="6274" spans="1:2" x14ac:dyDescent="0.25">
      <c r="A6274" s="62">
        <v>39111704</v>
      </c>
      <c r="B6274" s="63" t="s">
        <v>13404</v>
      </c>
    </row>
    <row r="6275" spans="1:2" x14ac:dyDescent="0.25">
      <c r="A6275" s="62">
        <v>39111705</v>
      </c>
      <c r="B6275" s="63" t="s">
        <v>18034</v>
      </c>
    </row>
    <row r="6276" spans="1:2" x14ac:dyDescent="0.25">
      <c r="A6276" s="62">
        <v>39111706</v>
      </c>
      <c r="B6276" s="63" t="s">
        <v>6080</v>
      </c>
    </row>
    <row r="6277" spans="1:2" x14ac:dyDescent="0.25">
      <c r="A6277" s="62">
        <v>39111801</v>
      </c>
      <c r="B6277" s="63" t="s">
        <v>13352</v>
      </c>
    </row>
    <row r="6278" spans="1:2" x14ac:dyDescent="0.25">
      <c r="A6278" s="62">
        <v>39111802</v>
      </c>
      <c r="B6278" s="63" t="s">
        <v>15277</v>
      </c>
    </row>
    <row r="6279" spans="1:2" x14ac:dyDescent="0.25">
      <c r="A6279" s="62">
        <v>39111803</v>
      </c>
      <c r="B6279" s="63" t="s">
        <v>14088</v>
      </c>
    </row>
    <row r="6280" spans="1:2" x14ac:dyDescent="0.25">
      <c r="A6280" s="62">
        <v>39111804</v>
      </c>
      <c r="B6280" s="63" t="s">
        <v>17977</v>
      </c>
    </row>
    <row r="6281" spans="1:2" x14ac:dyDescent="0.25">
      <c r="A6281" s="62">
        <v>39111806</v>
      </c>
      <c r="B6281" s="63" t="s">
        <v>8597</v>
      </c>
    </row>
    <row r="6282" spans="1:2" x14ac:dyDescent="0.25">
      <c r="A6282" s="62">
        <v>39111808</v>
      </c>
      <c r="B6282" s="63" t="s">
        <v>9080</v>
      </c>
    </row>
    <row r="6283" spans="1:2" x14ac:dyDescent="0.25">
      <c r="A6283" s="62">
        <v>39111809</v>
      </c>
      <c r="B6283" s="63" t="s">
        <v>3870</v>
      </c>
    </row>
    <row r="6284" spans="1:2" x14ac:dyDescent="0.25">
      <c r="A6284" s="62">
        <v>39111810</v>
      </c>
      <c r="B6284" s="63" t="s">
        <v>5338</v>
      </c>
    </row>
    <row r="6285" spans="1:2" x14ac:dyDescent="0.25">
      <c r="A6285" s="62">
        <v>39111811</v>
      </c>
      <c r="B6285" s="63" t="s">
        <v>3475</v>
      </c>
    </row>
    <row r="6286" spans="1:2" x14ac:dyDescent="0.25">
      <c r="A6286" s="62">
        <v>39111812</v>
      </c>
      <c r="B6286" s="63" t="s">
        <v>508</v>
      </c>
    </row>
    <row r="6287" spans="1:2" x14ac:dyDescent="0.25">
      <c r="A6287" s="62">
        <v>39111813</v>
      </c>
      <c r="B6287" s="63" t="s">
        <v>2840</v>
      </c>
    </row>
    <row r="6288" spans="1:2" x14ac:dyDescent="0.25">
      <c r="A6288" s="62">
        <v>39111901</v>
      </c>
      <c r="B6288" s="63" t="s">
        <v>5696</v>
      </c>
    </row>
    <row r="6289" spans="1:2" x14ac:dyDescent="0.25">
      <c r="A6289" s="62">
        <v>39111902</v>
      </c>
      <c r="B6289" s="63" t="s">
        <v>4862</v>
      </c>
    </row>
    <row r="6290" spans="1:2" x14ac:dyDescent="0.25">
      <c r="A6290" s="62">
        <v>39112001</v>
      </c>
      <c r="B6290" s="63" t="s">
        <v>14416</v>
      </c>
    </row>
    <row r="6291" spans="1:2" x14ac:dyDescent="0.25">
      <c r="A6291" s="62">
        <v>39112002</v>
      </c>
      <c r="B6291" s="63" t="s">
        <v>9541</v>
      </c>
    </row>
    <row r="6292" spans="1:2" x14ac:dyDescent="0.25">
      <c r="A6292" s="62">
        <v>39112003</v>
      </c>
      <c r="B6292" s="63" t="s">
        <v>11855</v>
      </c>
    </row>
    <row r="6293" spans="1:2" x14ac:dyDescent="0.25">
      <c r="A6293" s="62">
        <v>39121001</v>
      </c>
      <c r="B6293" s="63" t="s">
        <v>5235</v>
      </c>
    </row>
    <row r="6294" spans="1:2" x14ac:dyDescent="0.25">
      <c r="A6294" s="62">
        <v>39121002</v>
      </c>
      <c r="B6294" s="63" t="s">
        <v>17147</v>
      </c>
    </row>
    <row r="6295" spans="1:2" x14ac:dyDescent="0.25">
      <c r="A6295" s="62">
        <v>39121003</v>
      </c>
      <c r="B6295" s="63" t="s">
        <v>14713</v>
      </c>
    </row>
    <row r="6296" spans="1:2" x14ac:dyDescent="0.25">
      <c r="A6296" s="62">
        <v>39121004</v>
      </c>
      <c r="B6296" s="63" t="s">
        <v>1629</v>
      </c>
    </row>
    <row r="6297" spans="1:2" x14ac:dyDescent="0.25">
      <c r="A6297" s="62">
        <v>39121006</v>
      </c>
      <c r="B6297" s="63" t="s">
        <v>18313</v>
      </c>
    </row>
    <row r="6298" spans="1:2" x14ac:dyDescent="0.25">
      <c r="A6298" s="62">
        <v>39121007</v>
      </c>
      <c r="B6298" s="63" t="s">
        <v>2564</v>
      </c>
    </row>
    <row r="6299" spans="1:2" x14ac:dyDescent="0.25">
      <c r="A6299" s="62">
        <v>39121008</v>
      </c>
      <c r="B6299" s="63" t="s">
        <v>15732</v>
      </c>
    </row>
    <row r="6300" spans="1:2" x14ac:dyDescent="0.25">
      <c r="A6300" s="62">
        <v>39121009</v>
      </c>
      <c r="B6300" s="63" t="s">
        <v>5776</v>
      </c>
    </row>
    <row r="6301" spans="1:2" x14ac:dyDescent="0.25">
      <c r="A6301" s="62">
        <v>39121010</v>
      </c>
      <c r="B6301" s="63" t="s">
        <v>13916</v>
      </c>
    </row>
    <row r="6302" spans="1:2" x14ac:dyDescent="0.25">
      <c r="A6302" s="62">
        <v>39121011</v>
      </c>
      <c r="B6302" s="63" t="s">
        <v>10240</v>
      </c>
    </row>
    <row r="6303" spans="1:2" x14ac:dyDescent="0.25">
      <c r="A6303" s="62">
        <v>39121012</v>
      </c>
      <c r="B6303" s="63" t="s">
        <v>10580</v>
      </c>
    </row>
    <row r="6304" spans="1:2" x14ac:dyDescent="0.25">
      <c r="A6304" s="62">
        <v>39121013</v>
      </c>
      <c r="B6304" s="63" t="s">
        <v>8845</v>
      </c>
    </row>
    <row r="6305" spans="1:2" x14ac:dyDescent="0.25">
      <c r="A6305" s="62">
        <v>39121014</v>
      </c>
      <c r="B6305" s="63" t="s">
        <v>18431</v>
      </c>
    </row>
    <row r="6306" spans="1:2" x14ac:dyDescent="0.25">
      <c r="A6306" s="62">
        <v>39121015</v>
      </c>
      <c r="B6306" s="63" t="s">
        <v>252</v>
      </c>
    </row>
    <row r="6307" spans="1:2" x14ac:dyDescent="0.25">
      <c r="A6307" s="62">
        <v>39121016</v>
      </c>
      <c r="B6307" s="63" t="s">
        <v>4426</v>
      </c>
    </row>
    <row r="6308" spans="1:2" x14ac:dyDescent="0.25">
      <c r="A6308" s="62">
        <v>39121017</v>
      </c>
      <c r="B6308" s="63" t="s">
        <v>11135</v>
      </c>
    </row>
    <row r="6309" spans="1:2" x14ac:dyDescent="0.25">
      <c r="A6309" s="62">
        <v>39121018</v>
      </c>
      <c r="B6309" s="63" t="s">
        <v>8982</v>
      </c>
    </row>
    <row r="6310" spans="1:2" x14ac:dyDescent="0.25">
      <c r="A6310" s="62">
        <v>39121019</v>
      </c>
      <c r="B6310" s="63" t="s">
        <v>12099</v>
      </c>
    </row>
    <row r="6311" spans="1:2" x14ac:dyDescent="0.25">
      <c r="A6311" s="62">
        <v>39121020</v>
      </c>
      <c r="B6311" s="63" t="s">
        <v>15864</v>
      </c>
    </row>
    <row r="6312" spans="1:2" x14ac:dyDescent="0.25">
      <c r="A6312" s="62">
        <v>39121101</v>
      </c>
      <c r="B6312" s="63" t="s">
        <v>13673</v>
      </c>
    </row>
    <row r="6313" spans="1:2" x14ac:dyDescent="0.25">
      <c r="A6313" s="62">
        <v>39121102</v>
      </c>
      <c r="B6313" s="63" t="s">
        <v>15462</v>
      </c>
    </row>
    <row r="6314" spans="1:2" x14ac:dyDescent="0.25">
      <c r="A6314" s="62">
        <v>39121103</v>
      </c>
      <c r="B6314" s="63" t="s">
        <v>6309</v>
      </c>
    </row>
    <row r="6315" spans="1:2" x14ac:dyDescent="0.25">
      <c r="A6315" s="62">
        <v>39121104</v>
      </c>
      <c r="B6315" s="63" t="s">
        <v>5920</v>
      </c>
    </row>
    <row r="6316" spans="1:2" x14ac:dyDescent="0.25">
      <c r="A6316" s="62">
        <v>39121105</v>
      </c>
      <c r="B6316" s="63" t="s">
        <v>609</v>
      </c>
    </row>
    <row r="6317" spans="1:2" x14ac:dyDescent="0.25">
      <c r="A6317" s="62">
        <v>39121106</v>
      </c>
      <c r="B6317" s="63" t="s">
        <v>9718</v>
      </c>
    </row>
    <row r="6318" spans="1:2" x14ac:dyDescent="0.25">
      <c r="A6318" s="62">
        <v>39121107</v>
      </c>
      <c r="B6318" s="63" t="s">
        <v>16749</v>
      </c>
    </row>
    <row r="6319" spans="1:2" x14ac:dyDescent="0.25">
      <c r="A6319" s="62">
        <v>39121108</v>
      </c>
      <c r="B6319" s="63" t="s">
        <v>12409</v>
      </c>
    </row>
    <row r="6320" spans="1:2" x14ac:dyDescent="0.25">
      <c r="A6320" s="62">
        <v>39121109</v>
      </c>
      <c r="B6320" s="63" t="s">
        <v>14069</v>
      </c>
    </row>
    <row r="6321" spans="1:2" x14ac:dyDescent="0.25">
      <c r="A6321" s="62">
        <v>39121201</v>
      </c>
      <c r="B6321" s="63" t="s">
        <v>13820</v>
      </c>
    </row>
    <row r="6322" spans="1:2" x14ac:dyDescent="0.25">
      <c r="A6322" s="62">
        <v>39121202</v>
      </c>
      <c r="B6322" s="63" t="s">
        <v>10950</v>
      </c>
    </row>
    <row r="6323" spans="1:2" x14ac:dyDescent="0.25">
      <c r="A6323" s="62">
        <v>39121203</v>
      </c>
      <c r="B6323" s="63" t="s">
        <v>2603</v>
      </c>
    </row>
    <row r="6324" spans="1:2" x14ac:dyDescent="0.25">
      <c r="A6324" s="62">
        <v>39121204</v>
      </c>
      <c r="B6324" s="63" t="s">
        <v>4352</v>
      </c>
    </row>
    <row r="6325" spans="1:2" x14ac:dyDescent="0.25">
      <c r="A6325" s="62">
        <v>39121205</v>
      </c>
      <c r="B6325" s="63" t="s">
        <v>1631</v>
      </c>
    </row>
    <row r="6326" spans="1:2" x14ac:dyDescent="0.25">
      <c r="A6326" s="62">
        <v>39121206</v>
      </c>
      <c r="B6326" s="63" t="s">
        <v>15508</v>
      </c>
    </row>
    <row r="6327" spans="1:2" x14ac:dyDescent="0.25">
      <c r="A6327" s="62">
        <v>39121207</v>
      </c>
      <c r="B6327" s="63" t="s">
        <v>11893</v>
      </c>
    </row>
    <row r="6328" spans="1:2" x14ac:dyDescent="0.25">
      <c r="A6328" s="62">
        <v>39121301</v>
      </c>
      <c r="B6328" s="63" t="s">
        <v>9443</v>
      </c>
    </row>
    <row r="6329" spans="1:2" x14ac:dyDescent="0.25">
      <c r="A6329" s="62">
        <v>39121302</v>
      </c>
      <c r="B6329" s="63" t="s">
        <v>1115</v>
      </c>
    </row>
    <row r="6330" spans="1:2" x14ac:dyDescent="0.25">
      <c r="A6330" s="62">
        <v>39121303</v>
      </c>
      <c r="B6330" s="63" t="s">
        <v>18492</v>
      </c>
    </row>
    <row r="6331" spans="1:2" x14ac:dyDescent="0.25">
      <c r="A6331" s="62">
        <v>39121304</v>
      </c>
      <c r="B6331" s="63" t="s">
        <v>10192</v>
      </c>
    </row>
    <row r="6332" spans="1:2" x14ac:dyDescent="0.25">
      <c r="A6332" s="62">
        <v>39121305</v>
      </c>
      <c r="B6332" s="63" t="s">
        <v>7416</v>
      </c>
    </row>
    <row r="6333" spans="1:2" x14ac:dyDescent="0.25">
      <c r="A6333" s="62">
        <v>39121306</v>
      </c>
      <c r="B6333" s="63" t="s">
        <v>2242</v>
      </c>
    </row>
    <row r="6334" spans="1:2" x14ac:dyDescent="0.25">
      <c r="A6334" s="62">
        <v>39121307</v>
      </c>
      <c r="B6334" s="63" t="s">
        <v>12820</v>
      </c>
    </row>
    <row r="6335" spans="1:2" x14ac:dyDescent="0.25">
      <c r="A6335" s="62">
        <v>39121308</v>
      </c>
      <c r="B6335" s="63" t="s">
        <v>2246</v>
      </c>
    </row>
    <row r="6336" spans="1:2" x14ac:dyDescent="0.25">
      <c r="A6336" s="62">
        <v>39121309</v>
      </c>
      <c r="B6336" s="63" t="s">
        <v>14937</v>
      </c>
    </row>
    <row r="6337" spans="1:2" x14ac:dyDescent="0.25">
      <c r="A6337" s="62">
        <v>39121310</v>
      </c>
      <c r="B6337" s="63" t="s">
        <v>17247</v>
      </c>
    </row>
    <row r="6338" spans="1:2" x14ac:dyDescent="0.25">
      <c r="A6338" s="62">
        <v>39121311</v>
      </c>
      <c r="B6338" s="63" t="s">
        <v>12440</v>
      </c>
    </row>
    <row r="6339" spans="1:2" x14ac:dyDescent="0.25">
      <c r="A6339" s="62">
        <v>39121312</v>
      </c>
      <c r="B6339" s="63" t="s">
        <v>15982</v>
      </c>
    </row>
    <row r="6340" spans="1:2" x14ac:dyDescent="0.25">
      <c r="A6340" s="62">
        <v>39121313</v>
      </c>
      <c r="B6340" s="63" t="s">
        <v>14560</v>
      </c>
    </row>
    <row r="6341" spans="1:2" x14ac:dyDescent="0.25">
      <c r="A6341" s="62">
        <v>39121402</v>
      </c>
      <c r="B6341" s="63" t="s">
        <v>1587</v>
      </c>
    </row>
    <row r="6342" spans="1:2" x14ac:dyDescent="0.25">
      <c r="A6342" s="62">
        <v>39121403</v>
      </c>
      <c r="B6342" s="63" t="s">
        <v>8602</v>
      </c>
    </row>
    <row r="6343" spans="1:2" x14ac:dyDescent="0.25">
      <c r="A6343" s="62">
        <v>39121404</v>
      </c>
      <c r="B6343" s="63" t="s">
        <v>11923</v>
      </c>
    </row>
    <row r="6344" spans="1:2" x14ac:dyDescent="0.25">
      <c r="A6344" s="62">
        <v>39121405</v>
      </c>
      <c r="B6344" s="63" t="s">
        <v>18019</v>
      </c>
    </row>
    <row r="6345" spans="1:2" x14ac:dyDescent="0.25">
      <c r="A6345" s="62">
        <v>39121406</v>
      </c>
      <c r="B6345" s="63" t="s">
        <v>4731</v>
      </c>
    </row>
    <row r="6346" spans="1:2" x14ac:dyDescent="0.25">
      <c r="A6346" s="62">
        <v>39121407</v>
      </c>
      <c r="B6346" s="63" t="s">
        <v>8414</v>
      </c>
    </row>
    <row r="6347" spans="1:2" x14ac:dyDescent="0.25">
      <c r="A6347" s="62">
        <v>39121408</v>
      </c>
      <c r="B6347" s="63" t="s">
        <v>8729</v>
      </c>
    </row>
    <row r="6348" spans="1:2" x14ac:dyDescent="0.25">
      <c r="A6348" s="62">
        <v>39121409</v>
      </c>
      <c r="B6348" s="63" t="s">
        <v>9389</v>
      </c>
    </row>
    <row r="6349" spans="1:2" x14ac:dyDescent="0.25">
      <c r="A6349" s="62">
        <v>39121410</v>
      </c>
      <c r="B6349" s="63" t="s">
        <v>466</v>
      </c>
    </row>
    <row r="6350" spans="1:2" x14ac:dyDescent="0.25">
      <c r="A6350" s="62">
        <v>39121411</v>
      </c>
      <c r="B6350" s="63" t="s">
        <v>6935</v>
      </c>
    </row>
    <row r="6351" spans="1:2" x14ac:dyDescent="0.25">
      <c r="A6351" s="62">
        <v>39121412</v>
      </c>
      <c r="B6351" s="63" t="s">
        <v>1016</v>
      </c>
    </row>
    <row r="6352" spans="1:2" x14ac:dyDescent="0.25">
      <c r="A6352" s="62">
        <v>39121413</v>
      </c>
      <c r="B6352" s="63" t="s">
        <v>2763</v>
      </c>
    </row>
    <row r="6353" spans="1:2" x14ac:dyDescent="0.25">
      <c r="A6353" s="62">
        <v>39121414</v>
      </c>
      <c r="B6353" s="63" t="s">
        <v>2686</v>
      </c>
    </row>
    <row r="6354" spans="1:2" x14ac:dyDescent="0.25">
      <c r="A6354" s="62">
        <v>39121415</v>
      </c>
      <c r="B6354" s="63" t="s">
        <v>6464</v>
      </c>
    </row>
    <row r="6355" spans="1:2" x14ac:dyDescent="0.25">
      <c r="A6355" s="62">
        <v>39121416</v>
      </c>
      <c r="B6355" s="63" t="s">
        <v>5995</v>
      </c>
    </row>
    <row r="6356" spans="1:2" x14ac:dyDescent="0.25">
      <c r="A6356" s="62">
        <v>39121419</v>
      </c>
      <c r="B6356" s="63" t="s">
        <v>11943</v>
      </c>
    </row>
    <row r="6357" spans="1:2" x14ac:dyDescent="0.25">
      <c r="A6357" s="62">
        <v>39121420</v>
      </c>
      <c r="B6357" s="63" t="s">
        <v>3015</v>
      </c>
    </row>
    <row r="6358" spans="1:2" x14ac:dyDescent="0.25">
      <c r="A6358" s="62">
        <v>39121421</v>
      </c>
      <c r="B6358" s="63" t="s">
        <v>8679</v>
      </c>
    </row>
    <row r="6359" spans="1:2" x14ac:dyDescent="0.25">
      <c r="A6359" s="62">
        <v>39121422</v>
      </c>
      <c r="B6359" s="63" t="s">
        <v>16481</v>
      </c>
    </row>
    <row r="6360" spans="1:2" x14ac:dyDescent="0.25">
      <c r="A6360" s="62">
        <v>39121423</v>
      </c>
      <c r="B6360" s="63" t="s">
        <v>17730</v>
      </c>
    </row>
    <row r="6361" spans="1:2" x14ac:dyDescent="0.25">
      <c r="A6361" s="62">
        <v>39121424</v>
      </c>
      <c r="B6361" s="63" t="s">
        <v>9956</v>
      </c>
    </row>
    <row r="6362" spans="1:2" x14ac:dyDescent="0.25">
      <c r="A6362" s="62">
        <v>39121425</v>
      </c>
      <c r="B6362" s="63" t="s">
        <v>2076</v>
      </c>
    </row>
    <row r="6363" spans="1:2" x14ac:dyDescent="0.25">
      <c r="A6363" s="62">
        <v>39121426</v>
      </c>
      <c r="B6363" s="63" t="s">
        <v>16340</v>
      </c>
    </row>
    <row r="6364" spans="1:2" x14ac:dyDescent="0.25">
      <c r="A6364" s="62">
        <v>39121427</v>
      </c>
      <c r="B6364" s="63" t="s">
        <v>5414</v>
      </c>
    </row>
    <row r="6365" spans="1:2" x14ac:dyDescent="0.25">
      <c r="A6365" s="62">
        <v>39121428</v>
      </c>
      <c r="B6365" s="63" t="s">
        <v>3090</v>
      </c>
    </row>
    <row r="6366" spans="1:2" x14ac:dyDescent="0.25">
      <c r="A6366" s="62">
        <v>39121429</v>
      </c>
      <c r="B6366" s="63" t="s">
        <v>4729</v>
      </c>
    </row>
    <row r="6367" spans="1:2" x14ac:dyDescent="0.25">
      <c r="A6367" s="62">
        <v>39121430</v>
      </c>
      <c r="B6367" s="63" t="s">
        <v>2696</v>
      </c>
    </row>
    <row r="6368" spans="1:2" x14ac:dyDescent="0.25">
      <c r="A6368" s="62">
        <v>39121431</v>
      </c>
      <c r="B6368" s="63" t="s">
        <v>6783</v>
      </c>
    </row>
    <row r="6369" spans="1:2" x14ac:dyDescent="0.25">
      <c r="A6369" s="62">
        <v>39121432</v>
      </c>
      <c r="B6369" s="63" t="s">
        <v>14223</v>
      </c>
    </row>
    <row r="6370" spans="1:2" x14ac:dyDescent="0.25">
      <c r="A6370" s="62">
        <v>39121433</v>
      </c>
      <c r="B6370" s="63" t="s">
        <v>12612</v>
      </c>
    </row>
    <row r="6371" spans="1:2" x14ac:dyDescent="0.25">
      <c r="A6371" s="62">
        <v>39121434</v>
      </c>
      <c r="B6371" s="63" t="s">
        <v>6523</v>
      </c>
    </row>
    <row r="6372" spans="1:2" x14ac:dyDescent="0.25">
      <c r="A6372" s="62">
        <v>39121435</v>
      </c>
      <c r="B6372" s="63" t="s">
        <v>2504</v>
      </c>
    </row>
    <row r="6373" spans="1:2" x14ac:dyDescent="0.25">
      <c r="A6373" s="62">
        <v>39121436</v>
      </c>
      <c r="B6373" s="63" t="s">
        <v>17172</v>
      </c>
    </row>
    <row r="6374" spans="1:2" x14ac:dyDescent="0.25">
      <c r="A6374" s="62">
        <v>39121437</v>
      </c>
      <c r="B6374" s="63" t="s">
        <v>16633</v>
      </c>
    </row>
    <row r="6375" spans="1:2" x14ac:dyDescent="0.25">
      <c r="A6375" s="62">
        <v>39121501</v>
      </c>
      <c r="B6375" s="63" t="s">
        <v>17338</v>
      </c>
    </row>
    <row r="6376" spans="1:2" x14ac:dyDescent="0.25">
      <c r="A6376" s="62">
        <v>39121502</v>
      </c>
      <c r="B6376" s="63" t="s">
        <v>5070</v>
      </c>
    </row>
    <row r="6377" spans="1:2" x14ac:dyDescent="0.25">
      <c r="A6377" s="62">
        <v>39121503</v>
      </c>
      <c r="B6377" s="63" t="s">
        <v>17705</v>
      </c>
    </row>
    <row r="6378" spans="1:2" x14ac:dyDescent="0.25">
      <c r="A6378" s="62">
        <v>39121504</v>
      </c>
      <c r="B6378" s="63" t="s">
        <v>15698</v>
      </c>
    </row>
    <row r="6379" spans="1:2" x14ac:dyDescent="0.25">
      <c r="A6379" s="62">
        <v>39121505</v>
      </c>
      <c r="B6379" s="63" t="s">
        <v>17765</v>
      </c>
    </row>
    <row r="6380" spans="1:2" x14ac:dyDescent="0.25">
      <c r="A6380" s="62">
        <v>39121506</v>
      </c>
      <c r="B6380" s="63" t="s">
        <v>9172</v>
      </c>
    </row>
    <row r="6381" spans="1:2" x14ac:dyDescent="0.25">
      <c r="A6381" s="62">
        <v>39121507</v>
      </c>
      <c r="B6381" s="63" t="s">
        <v>6496</v>
      </c>
    </row>
    <row r="6382" spans="1:2" x14ac:dyDescent="0.25">
      <c r="A6382" s="62">
        <v>39121508</v>
      </c>
      <c r="B6382" s="63" t="s">
        <v>9368</v>
      </c>
    </row>
    <row r="6383" spans="1:2" x14ac:dyDescent="0.25">
      <c r="A6383" s="62">
        <v>39121509</v>
      </c>
      <c r="B6383" s="63" t="s">
        <v>13996</v>
      </c>
    </row>
    <row r="6384" spans="1:2" x14ac:dyDescent="0.25">
      <c r="A6384" s="62">
        <v>39121510</v>
      </c>
      <c r="B6384" s="63" t="s">
        <v>15660</v>
      </c>
    </row>
    <row r="6385" spans="1:2" x14ac:dyDescent="0.25">
      <c r="A6385" s="62">
        <v>39121511</v>
      </c>
      <c r="B6385" s="63" t="s">
        <v>15603</v>
      </c>
    </row>
    <row r="6386" spans="1:2" x14ac:dyDescent="0.25">
      <c r="A6386" s="62">
        <v>39121512</v>
      </c>
      <c r="B6386" s="63" t="s">
        <v>6487</v>
      </c>
    </row>
    <row r="6387" spans="1:2" x14ac:dyDescent="0.25">
      <c r="A6387" s="62">
        <v>39121513</v>
      </c>
      <c r="B6387" s="63" t="s">
        <v>5396</v>
      </c>
    </row>
    <row r="6388" spans="1:2" x14ac:dyDescent="0.25">
      <c r="A6388" s="62">
        <v>39121514</v>
      </c>
      <c r="B6388" s="63" t="s">
        <v>4786</v>
      </c>
    </row>
    <row r="6389" spans="1:2" x14ac:dyDescent="0.25">
      <c r="A6389" s="62">
        <v>39121515</v>
      </c>
      <c r="B6389" s="63" t="s">
        <v>11231</v>
      </c>
    </row>
    <row r="6390" spans="1:2" x14ac:dyDescent="0.25">
      <c r="A6390" s="62">
        <v>39121516</v>
      </c>
      <c r="B6390" s="63" t="s">
        <v>13591</v>
      </c>
    </row>
    <row r="6391" spans="1:2" x14ac:dyDescent="0.25">
      <c r="A6391" s="62">
        <v>39121517</v>
      </c>
      <c r="B6391" s="63" t="s">
        <v>9345</v>
      </c>
    </row>
    <row r="6392" spans="1:2" x14ac:dyDescent="0.25">
      <c r="A6392" s="62">
        <v>39121518</v>
      </c>
      <c r="B6392" s="63" t="s">
        <v>2990</v>
      </c>
    </row>
    <row r="6393" spans="1:2" x14ac:dyDescent="0.25">
      <c r="A6393" s="62">
        <v>39121519</v>
      </c>
      <c r="B6393" s="63" t="s">
        <v>10839</v>
      </c>
    </row>
    <row r="6394" spans="1:2" x14ac:dyDescent="0.25">
      <c r="A6394" s="62">
        <v>39121520</v>
      </c>
      <c r="B6394" s="63" t="s">
        <v>15757</v>
      </c>
    </row>
    <row r="6395" spans="1:2" x14ac:dyDescent="0.25">
      <c r="A6395" s="62">
        <v>39121521</v>
      </c>
      <c r="B6395" s="63" t="s">
        <v>9649</v>
      </c>
    </row>
    <row r="6396" spans="1:2" x14ac:dyDescent="0.25">
      <c r="A6396" s="62">
        <v>39121522</v>
      </c>
      <c r="B6396" s="63" t="s">
        <v>14186</v>
      </c>
    </row>
    <row r="6397" spans="1:2" x14ac:dyDescent="0.25">
      <c r="A6397" s="62">
        <v>39121523</v>
      </c>
      <c r="B6397" s="63" t="s">
        <v>11200</v>
      </c>
    </row>
    <row r="6398" spans="1:2" x14ac:dyDescent="0.25">
      <c r="A6398" s="62">
        <v>39121524</v>
      </c>
      <c r="B6398" s="63" t="s">
        <v>19000</v>
      </c>
    </row>
    <row r="6399" spans="1:2" x14ac:dyDescent="0.25">
      <c r="A6399" s="62">
        <v>39121525</v>
      </c>
      <c r="B6399" s="63" t="s">
        <v>3642</v>
      </c>
    </row>
    <row r="6400" spans="1:2" x14ac:dyDescent="0.25">
      <c r="A6400" s="62">
        <v>39121527</v>
      </c>
      <c r="B6400" s="63" t="s">
        <v>8243</v>
      </c>
    </row>
    <row r="6401" spans="1:2" x14ac:dyDescent="0.25">
      <c r="A6401" s="62">
        <v>39121528</v>
      </c>
      <c r="B6401" s="63" t="s">
        <v>7228</v>
      </c>
    </row>
    <row r="6402" spans="1:2" x14ac:dyDescent="0.25">
      <c r="A6402" s="62">
        <v>39121529</v>
      </c>
      <c r="B6402" s="63" t="s">
        <v>17153</v>
      </c>
    </row>
    <row r="6403" spans="1:2" x14ac:dyDescent="0.25">
      <c r="A6403" s="62">
        <v>39121531</v>
      </c>
      <c r="B6403" s="63" t="s">
        <v>12244</v>
      </c>
    </row>
    <row r="6404" spans="1:2" x14ac:dyDescent="0.25">
      <c r="A6404" s="62">
        <v>39121532</v>
      </c>
      <c r="B6404" s="63" t="s">
        <v>7597</v>
      </c>
    </row>
    <row r="6405" spans="1:2" x14ac:dyDescent="0.25">
      <c r="A6405" s="62">
        <v>39121533</v>
      </c>
      <c r="B6405" s="63" t="s">
        <v>9576</v>
      </c>
    </row>
    <row r="6406" spans="1:2" x14ac:dyDescent="0.25">
      <c r="A6406" s="62">
        <v>39121534</v>
      </c>
      <c r="B6406" s="63" t="s">
        <v>15307</v>
      </c>
    </row>
    <row r="6407" spans="1:2" x14ac:dyDescent="0.25">
      <c r="A6407" s="62">
        <v>39121535</v>
      </c>
      <c r="B6407" s="63" t="s">
        <v>271</v>
      </c>
    </row>
    <row r="6408" spans="1:2" x14ac:dyDescent="0.25">
      <c r="A6408" s="62">
        <v>39121536</v>
      </c>
      <c r="B6408" s="63" t="s">
        <v>17417</v>
      </c>
    </row>
    <row r="6409" spans="1:2" x14ac:dyDescent="0.25">
      <c r="A6409" s="62">
        <v>39121537</v>
      </c>
      <c r="B6409" s="63" t="s">
        <v>8936</v>
      </c>
    </row>
    <row r="6410" spans="1:2" x14ac:dyDescent="0.25">
      <c r="A6410" s="62">
        <v>39121538</v>
      </c>
      <c r="B6410" s="63" t="s">
        <v>3759</v>
      </c>
    </row>
    <row r="6411" spans="1:2" x14ac:dyDescent="0.25">
      <c r="A6411" s="62">
        <v>39121539</v>
      </c>
      <c r="B6411" s="63" t="s">
        <v>5437</v>
      </c>
    </row>
    <row r="6412" spans="1:2" x14ac:dyDescent="0.25">
      <c r="A6412" s="62">
        <v>39121540</v>
      </c>
      <c r="B6412" s="63" t="s">
        <v>11714</v>
      </c>
    </row>
    <row r="6413" spans="1:2" x14ac:dyDescent="0.25">
      <c r="A6413" s="62">
        <v>39121541</v>
      </c>
      <c r="B6413" s="63" t="s">
        <v>15908</v>
      </c>
    </row>
    <row r="6414" spans="1:2" x14ac:dyDescent="0.25">
      <c r="A6414" s="62">
        <v>39121542</v>
      </c>
      <c r="B6414" s="63" t="s">
        <v>13125</v>
      </c>
    </row>
    <row r="6415" spans="1:2" x14ac:dyDescent="0.25">
      <c r="A6415" s="62">
        <v>39121543</v>
      </c>
      <c r="B6415" s="63" t="s">
        <v>16416</v>
      </c>
    </row>
    <row r="6416" spans="1:2" x14ac:dyDescent="0.25">
      <c r="A6416" s="62">
        <v>39121544</v>
      </c>
      <c r="B6416" s="63" t="s">
        <v>14791</v>
      </c>
    </row>
    <row r="6417" spans="1:2" x14ac:dyDescent="0.25">
      <c r="A6417" s="62">
        <v>39121545</v>
      </c>
      <c r="B6417" s="63" t="s">
        <v>2867</v>
      </c>
    </row>
    <row r="6418" spans="1:2" x14ac:dyDescent="0.25">
      <c r="A6418" s="62">
        <v>39121546</v>
      </c>
      <c r="B6418" s="63" t="s">
        <v>10068</v>
      </c>
    </row>
    <row r="6419" spans="1:2" x14ac:dyDescent="0.25">
      <c r="A6419" s="62">
        <v>39121547</v>
      </c>
      <c r="B6419" s="63" t="s">
        <v>8314</v>
      </c>
    </row>
    <row r="6420" spans="1:2" x14ac:dyDescent="0.25">
      <c r="A6420" s="62">
        <v>39121548</v>
      </c>
      <c r="B6420" s="63" t="s">
        <v>774</v>
      </c>
    </row>
    <row r="6421" spans="1:2" x14ac:dyDescent="0.25">
      <c r="A6421" s="62">
        <v>39121549</v>
      </c>
      <c r="B6421" s="63" t="s">
        <v>1268</v>
      </c>
    </row>
    <row r="6422" spans="1:2" x14ac:dyDescent="0.25">
      <c r="A6422" s="62">
        <v>39121550</v>
      </c>
      <c r="B6422" s="63" t="s">
        <v>7827</v>
      </c>
    </row>
    <row r="6423" spans="1:2" x14ac:dyDescent="0.25">
      <c r="A6423" s="62">
        <v>39121551</v>
      </c>
      <c r="B6423" s="63" t="s">
        <v>10836</v>
      </c>
    </row>
    <row r="6424" spans="1:2" x14ac:dyDescent="0.25">
      <c r="A6424" s="62">
        <v>39121601</v>
      </c>
      <c r="B6424" s="63" t="s">
        <v>1006</v>
      </c>
    </row>
    <row r="6425" spans="1:2" x14ac:dyDescent="0.25">
      <c r="A6425" s="62">
        <v>39121602</v>
      </c>
      <c r="B6425" s="63" t="s">
        <v>16805</v>
      </c>
    </row>
    <row r="6426" spans="1:2" x14ac:dyDescent="0.25">
      <c r="A6426" s="62">
        <v>39121603</v>
      </c>
      <c r="B6426" s="63" t="s">
        <v>9592</v>
      </c>
    </row>
    <row r="6427" spans="1:2" x14ac:dyDescent="0.25">
      <c r="A6427" s="62">
        <v>39121604</v>
      </c>
      <c r="B6427" s="63" t="s">
        <v>12644</v>
      </c>
    </row>
    <row r="6428" spans="1:2" x14ac:dyDescent="0.25">
      <c r="A6428" s="62">
        <v>39121605</v>
      </c>
      <c r="B6428" s="63" t="s">
        <v>12117</v>
      </c>
    </row>
    <row r="6429" spans="1:2" x14ac:dyDescent="0.25">
      <c r="A6429" s="62">
        <v>39121606</v>
      </c>
      <c r="B6429" s="63" t="s">
        <v>7942</v>
      </c>
    </row>
    <row r="6430" spans="1:2" x14ac:dyDescent="0.25">
      <c r="A6430" s="62">
        <v>39121607</v>
      </c>
      <c r="B6430" s="63" t="s">
        <v>443</v>
      </c>
    </row>
    <row r="6431" spans="1:2" x14ac:dyDescent="0.25">
      <c r="A6431" s="62">
        <v>39121608</v>
      </c>
      <c r="B6431" s="63" t="s">
        <v>18357</v>
      </c>
    </row>
    <row r="6432" spans="1:2" x14ac:dyDescent="0.25">
      <c r="A6432" s="62">
        <v>39121609</v>
      </c>
      <c r="B6432" s="63" t="s">
        <v>4116</v>
      </c>
    </row>
    <row r="6433" spans="1:2" x14ac:dyDescent="0.25">
      <c r="A6433" s="62">
        <v>39121610</v>
      </c>
      <c r="B6433" s="63" t="s">
        <v>5256</v>
      </c>
    </row>
    <row r="6434" spans="1:2" x14ac:dyDescent="0.25">
      <c r="A6434" s="62">
        <v>39121611</v>
      </c>
      <c r="B6434" s="63" t="s">
        <v>5800</v>
      </c>
    </row>
    <row r="6435" spans="1:2" x14ac:dyDescent="0.25">
      <c r="A6435" s="62">
        <v>39121612</v>
      </c>
      <c r="B6435" s="63" t="s">
        <v>17617</v>
      </c>
    </row>
    <row r="6436" spans="1:2" x14ac:dyDescent="0.25">
      <c r="A6436" s="62">
        <v>39121613</v>
      </c>
      <c r="B6436" s="63" t="s">
        <v>16577</v>
      </c>
    </row>
    <row r="6437" spans="1:2" x14ac:dyDescent="0.25">
      <c r="A6437" s="62">
        <v>39121614</v>
      </c>
      <c r="B6437" s="63" t="s">
        <v>16811</v>
      </c>
    </row>
    <row r="6438" spans="1:2" x14ac:dyDescent="0.25">
      <c r="A6438" s="62">
        <v>39121615</v>
      </c>
      <c r="B6438" s="63" t="s">
        <v>658</v>
      </c>
    </row>
    <row r="6439" spans="1:2" x14ac:dyDescent="0.25">
      <c r="A6439" s="62">
        <v>39121616</v>
      </c>
      <c r="B6439" s="63" t="s">
        <v>18209</v>
      </c>
    </row>
    <row r="6440" spans="1:2" x14ac:dyDescent="0.25">
      <c r="A6440" s="62">
        <v>39121617</v>
      </c>
      <c r="B6440" s="63" t="s">
        <v>7712</v>
      </c>
    </row>
    <row r="6441" spans="1:2" x14ac:dyDescent="0.25">
      <c r="A6441" s="62">
        <v>39121618</v>
      </c>
      <c r="B6441" s="63" t="s">
        <v>18881</v>
      </c>
    </row>
    <row r="6442" spans="1:2" x14ac:dyDescent="0.25">
      <c r="A6442" s="62">
        <v>39121619</v>
      </c>
      <c r="B6442" s="63" t="s">
        <v>18344</v>
      </c>
    </row>
    <row r="6443" spans="1:2" x14ac:dyDescent="0.25">
      <c r="A6443" s="62">
        <v>39121701</v>
      </c>
      <c r="B6443" s="63" t="s">
        <v>1563</v>
      </c>
    </row>
    <row r="6444" spans="1:2" x14ac:dyDescent="0.25">
      <c r="A6444" s="62">
        <v>39121702</v>
      </c>
      <c r="B6444" s="63" t="s">
        <v>4301</v>
      </c>
    </row>
    <row r="6445" spans="1:2" x14ac:dyDescent="0.25">
      <c r="A6445" s="62">
        <v>39121703</v>
      </c>
      <c r="B6445" s="63" t="s">
        <v>12524</v>
      </c>
    </row>
    <row r="6446" spans="1:2" x14ac:dyDescent="0.25">
      <c r="A6446" s="62">
        <v>39121704</v>
      </c>
      <c r="B6446" s="63" t="s">
        <v>12979</v>
      </c>
    </row>
    <row r="6447" spans="1:2" x14ac:dyDescent="0.25">
      <c r="A6447" s="62">
        <v>39121705</v>
      </c>
      <c r="B6447" s="63" t="s">
        <v>10569</v>
      </c>
    </row>
    <row r="6448" spans="1:2" x14ac:dyDescent="0.25">
      <c r="A6448" s="62">
        <v>39121706</v>
      </c>
      <c r="B6448" s="63" t="s">
        <v>8724</v>
      </c>
    </row>
    <row r="6449" spans="1:2" x14ac:dyDescent="0.25">
      <c r="A6449" s="62">
        <v>39121707</v>
      </c>
      <c r="B6449" s="63" t="s">
        <v>1554</v>
      </c>
    </row>
    <row r="6450" spans="1:2" x14ac:dyDescent="0.25">
      <c r="A6450" s="62">
        <v>39121708</v>
      </c>
      <c r="B6450" s="63" t="s">
        <v>10247</v>
      </c>
    </row>
    <row r="6451" spans="1:2" x14ac:dyDescent="0.25">
      <c r="A6451" s="62">
        <v>39121709</v>
      </c>
      <c r="B6451" s="63" t="s">
        <v>3358</v>
      </c>
    </row>
    <row r="6452" spans="1:2" x14ac:dyDescent="0.25">
      <c r="A6452" s="62">
        <v>39121710</v>
      </c>
      <c r="B6452" s="63" t="s">
        <v>3183</v>
      </c>
    </row>
    <row r="6453" spans="1:2" x14ac:dyDescent="0.25">
      <c r="A6453" s="62">
        <v>39121711</v>
      </c>
      <c r="B6453" s="63" t="s">
        <v>13462</v>
      </c>
    </row>
    <row r="6454" spans="1:2" x14ac:dyDescent="0.25">
      <c r="A6454" s="62">
        <v>39121712</v>
      </c>
      <c r="B6454" s="63" t="s">
        <v>12944</v>
      </c>
    </row>
    <row r="6455" spans="1:2" x14ac:dyDescent="0.25">
      <c r="A6455" s="62">
        <v>39121713</v>
      </c>
      <c r="B6455" s="63" t="s">
        <v>12945</v>
      </c>
    </row>
    <row r="6456" spans="1:2" x14ac:dyDescent="0.25">
      <c r="A6456" s="62">
        <v>39121714</v>
      </c>
      <c r="B6456" s="63" t="s">
        <v>17513</v>
      </c>
    </row>
    <row r="6457" spans="1:2" x14ac:dyDescent="0.25">
      <c r="A6457" s="62">
        <v>39121715</v>
      </c>
      <c r="B6457" s="63" t="s">
        <v>8054</v>
      </c>
    </row>
    <row r="6458" spans="1:2" x14ac:dyDescent="0.25">
      <c r="A6458" s="62">
        <v>39121716</v>
      </c>
      <c r="B6458" s="63" t="s">
        <v>708</v>
      </c>
    </row>
    <row r="6459" spans="1:2" x14ac:dyDescent="0.25">
      <c r="A6459" s="62">
        <v>39121717</v>
      </c>
      <c r="B6459" s="63" t="s">
        <v>590</v>
      </c>
    </row>
    <row r="6460" spans="1:2" x14ac:dyDescent="0.25">
      <c r="A6460" s="62">
        <v>39121718</v>
      </c>
      <c r="B6460" s="63" t="s">
        <v>17376</v>
      </c>
    </row>
    <row r="6461" spans="1:2" x14ac:dyDescent="0.25">
      <c r="A6461" s="62">
        <v>39121719</v>
      </c>
      <c r="B6461" s="63" t="s">
        <v>5741</v>
      </c>
    </row>
    <row r="6462" spans="1:2" x14ac:dyDescent="0.25">
      <c r="A6462" s="62">
        <v>39121720</v>
      </c>
      <c r="B6462" s="63" t="s">
        <v>16401</v>
      </c>
    </row>
    <row r="6463" spans="1:2" x14ac:dyDescent="0.25">
      <c r="A6463" s="62">
        <v>39121721</v>
      </c>
      <c r="B6463" s="63" t="s">
        <v>16479</v>
      </c>
    </row>
    <row r="6464" spans="1:2" x14ac:dyDescent="0.25">
      <c r="A6464" s="62">
        <v>40101501</v>
      </c>
      <c r="B6464" s="63" t="s">
        <v>18447</v>
      </c>
    </row>
    <row r="6465" spans="1:2" x14ac:dyDescent="0.25">
      <c r="A6465" s="62">
        <v>40101502</v>
      </c>
      <c r="B6465" s="63" t="s">
        <v>11058</v>
      </c>
    </row>
    <row r="6466" spans="1:2" x14ac:dyDescent="0.25">
      <c r="A6466" s="62">
        <v>40101503</v>
      </c>
      <c r="B6466" s="63" t="s">
        <v>15445</v>
      </c>
    </row>
    <row r="6467" spans="1:2" x14ac:dyDescent="0.25">
      <c r="A6467" s="62">
        <v>40101504</v>
      </c>
      <c r="B6467" s="63" t="s">
        <v>17952</v>
      </c>
    </row>
    <row r="6468" spans="1:2" x14ac:dyDescent="0.25">
      <c r="A6468" s="62">
        <v>40101505</v>
      </c>
      <c r="B6468" s="63" t="s">
        <v>11281</v>
      </c>
    </row>
    <row r="6469" spans="1:2" x14ac:dyDescent="0.25">
      <c r="A6469" s="62">
        <v>40101506</v>
      </c>
      <c r="B6469" s="63" t="s">
        <v>9506</v>
      </c>
    </row>
    <row r="6470" spans="1:2" x14ac:dyDescent="0.25">
      <c r="A6470" s="62">
        <v>40101601</v>
      </c>
      <c r="B6470" s="63" t="s">
        <v>13340</v>
      </c>
    </row>
    <row r="6471" spans="1:2" x14ac:dyDescent="0.25">
      <c r="A6471" s="62">
        <v>40101602</v>
      </c>
      <c r="B6471" s="63" t="s">
        <v>4344</v>
      </c>
    </row>
    <row r="6472" spans="1:2" x14ac:dyDescent="0.25">
      <c r="A6472" s="62">
        <v>40101603</v>
      </c>
      <c r="B6472" s="63" t="s">
        <v>12552</v>
      </c>
    </row>
    <row r="6473" spans="1:2" x14ac:dyDescent="0.25">
      <c r="A6473" s="62">
        <v>40101604</v>
      </c>
      <c r="B6473" s="63" t="s">
        <v>5976</v>
      </c>
    </row>
    <row r="6474" spans="1:2" x14ac:dyDescent="0.25">
      <c r="A6474" s="62">
        <v>40101605</v>
      </c>
      <c r="B6474" s="63" t="s">
        <v>75</v>
      </c>
    </row>
    <row r="6475" spans="1:2" x14ac:dyDescent="0.25">
      <c r="A6475" s="62">
        <v>40101701</v>
      </c>
      <c r="B6475" s="63" t="s">
        <v>14140</v>
      </c>
    </row>
    <row r="6476" spans="1:2" x14ac:dyDescent="0.25">
      <c r="A6476" s="62">
        <v>40101702</v>
      </c>
      <c r="B6476" s="63" t="s">
        <v>1994</v>
      </c>
    </row>
    <row r="6477" spans="1:2" x14ac:dyDescent="0.25">
      <c r="A6477" s="62">
        <v>40101703</v>
      </c>
      <c r="B6477" s="63" t="s">
        <v>17270</v>
      </c>
    </row>
    <row r="6478" spans="1:2" x14ac:dyDescent="0.25">
      <c r="A6478" s="62">
        <v>40101704</v>
      </c>
      <c r="B6478" s="63" t="s">
        <v>10879</v>
      </c>
    </row>
    <row r="6479" spans="1:2" x14ac:dyDescent="0.25">
      <c r="A6479" s="62">
        <v>40101705</v>
      </c>
      <c r="B6479" s="63" t="s">
        <v>10618</v>
      </c>
    </row>
    <row r="6480" spans="1:2" x14ac:dyDescent="0.25">
      <c r="A6480" s="62">
        <v>40101706</v>
      </c>
      <c r="B6480" s="63" t="s">
        <v>6106</v>
      </c>
    </row>
    <row r="6481" spans="1:2" x14ac:dyDescent="0.25">
      <c r="A6481" s="62">
        <v>40101707</v>
      </c>
      <c r="B6481" s="63" t="s">
        <v>12791</v>
      </c>
    </row>
    <row r="6482" spans="1:2" x14ac:dyDescent="0.25">
      <c r="A6482" s="62">
        <v>40101801</v>
      </c>
      <c r="B6482" s="63" t="s">
        <v>10515</v>
      </c>
    </row>
    <row r="6483" spans="1:2" x14ac:dyDescent="0.25">
      <c r="A6483" s="62">
        <v>40101802</v>
      </c>
      <c r="B6483" s="63" t="s">
        <v>3366</v>
      </c>
    </row>
    <row r="6484" spans="1:2" x14ac:dyDescent="0.25">
      <c r="A6484" s="62">
        <v>40101803</v>
      </c>
      <c r="B6484" s="63" t="s">
        <v>14010</v>
      </c>
    </row>
    <row r="6485" spans="1:2" x14ac:dyDescent="0.25">
      <c r="A6485" s="62">
        <v>40101805</v>
      </c>
      <c r="B6485" s="63" t="s">
        <v>8629</v>
      </c>
    </row>
    <row r="6486" spans="1:2" x14ac:dyDescent="0.25">
      <c r="A6486" s="62">
        <v>40101806</v>
      </c>
      <c r="B6486" s="63" t="s">
        <v>17315</v>
      </c>
    </row>
    <row r="6487" spans="1:2" x14ac:dyDescent="0.25">
      <c r="A6487" s="62">
        <v>40101807</v>
      </c>
      <c r="B6487" s="63" t="s">
        <v>7745</v>
      </c>
    </row>
    <row r="6488" spans="1:2" x14ac:dyDescent="0.25">
      <c r="A6488" s="62">
        <v>40101808</v>
      </c>
      <c r="B6488" s="63" t="s">
        <v>5315</v>
      </c>
    </row>
    <row r="6489" spans="1:2" x14ac:dyDescent="0.25">
      <c r="A6489" s="62">
        <v>40101809</v>
      </c>
      <c r="B6489" s="63" t="s">
        <v>5442</v>
      </c>
    </row>
    <row r="6490" spans="1:2" x14ac:dyDescent="0.25">
      <c r="A6490" s="62">
        <v>40101810</v>
      </c>
      <c r="B6490" s="63" t="s">
        <v>4136</v>
      </c>
    </row>
    <row r="6491" spans="1:2" x14ac:dyDescent="0.25">
      <c r="A6491" s="62">
        <v>40101811</v>
      </c>
      <c r="B6491" s="63" t="s">
        <v>13627</v>
      </c>
    </row>
    <row r="6492" spans="1:2" x14ac:dyDescent="0.25">
      <c r="A6492" s="62">
        <v>40101812</v>
      </c>
      <c r="B6492" s="63" t="s">
        <v>4407</v>
      </c>
    </row>
    <row r="6493" spans="1:2" x14ac:dyDescent="0.25">
      <c r="A6493" s="62">
        <v>40101813</v>
      </c>
      <c r="B6493" s="63" t="s">
        <v>480</v>
      </c>
    </row>
    <row r="6494" spans="1:2" x14ac:dyDescent="0.25">
      <c r="A6494" s="62">
        <v>40101814</v>
      </c>
      <c r="B6494" s="63" t="s">
        <v>5782</v>
      </c>
    </row>
    <row r="6495" spans="1:2" x14ac:dyDescent="0.25">
      <c r="A6495" s="62">
        <v>40101815</v>
      </c>
      <c r="B6495" s="63" t="s">
        <v>5757</v>
      </c>
    </row>
    <row r="6496" spans="1:2" x14ac:dyDescent="0.25">
      <c r="A6496" s="62">
        <v>40101816</v>
      </c>
      <c r="B6496" s="63" t="s">
        <v>7302</v>
      </c>
    </row>
    <row r="6497" spans="1:2" x14ac:dyDescent="0.25">
      <c r="A6497" s="62">
        <v>40101817</v>
      </c>
      <c r="B6497" s="63" t="s">
        <v>7156</v>
      </c>
    </row>
    <row r="6498" spans="1:2" x14ac:dyDescent="0.25">
      <c r="A6498" s="62">
        <v>40101818</v>
      </c>
      <c r="B6498" s="63" t="s">
        <v>7481</v>
      </c>
    </row>
    <row r="6499" spans="1:2" x14ac:dyDescent="0.25">
      <c r="A6499" s="62">
        <v>40101819</v>
      </c>
      <c r="B6499" s="63" t="s">
        <v>3161</v>
      </c>
    </row>
    <row r="6500" spans="1:2" x14ac:dyDescent="0.25">
      <c r="A6500" s="62">
        <v>40101820</v>
      </c>
      <c r="B6500" s="63" t="s">
        <v>4407</v>
      </c>
    </row>
    <row r="6501" spans="1:2" x14ac:dyDescent="0.25">
      <c r="A6501" s="62">
        <v>40101821</v>
      </c>
      <c r="B6501" s="63" t="s">
        <v>375</v>
      </c>
    </row>
    <row r="6502" spans="1:2" x14ac:dyDescent="0.25">
      <c r="A6502" s="62">
        <v>40101822</v>
      </c>
      <c r="B6502" s="63" t="s">
        <v>4605</v>
      </c>
    </row>
    <row r="6503" spans="1:2" x14ac:dyDescent="0.25">
      <c r="A6503" s="62">
        <v>40101823</v>
      </c>
      <c r="B6503" s="63" t="s">
        <v>13415</v>
      </c>
    </row>
    <row r="6504" spans="1:2" x14ac:dyDescent="0.25">
      <c r="A6504" s="62">
        <v>40101824</v>
      </c>
      <c r="B6504" s="63" t="s">
        <v>17364</v>
      </c>
    </row>
    <row r="6505" spans="1:2" x14ac:dyDescent="0.25">
      <c r="A6505" s="62">
        <v>40101825</v>
      </c>
      <c r="B6505" s="63" t="s">
        <v>4251</v>
      </c>
    </row>
    <row r="6506" spans="1:2" x14ac:dyDescent="0.25">
      <c r="A6506" s="62">
        <v>40101826</v>
      </c>
      <c r="B6506" s="63" t="s">
        <v>14238</v>
      </c>
    </row>
    <row r="6507" spans="1:2" x14ac:dyDescent="0.25">
      <c r="A6507" s="62">
        <v>40101827</v>
      </c>
      <c r="B6507" s="63" t="s">
        <v>392</v>
      </c>
    </row>
    <row r="6508" spans="1:2" x14ac:dyDescent="0.25">
      <c r="A6508" s="62">
        <v>40101828</v>
      </c>
      <c r="B6508" s="63" t="s">
        <v>5909</v>
      </c>
    </row>
    <row r="6509" spans="1:2" x14ac:dyDescent="0.25">
      <c r="A6509" s="62">
        <v>40101829</v>
      </c>
      <c r="B6509" s="63" t="s">
        <v>4198</v>
      </c>
    </row>
    <row r="6510" spans="1:2" x14ac:dyDescent="0.25">
      <c r="A6510" s="62">
        <v>40101830</v>
      </c>
      <c r="B6510" s="63" t="s">
        <v>16489</v>
      </c>
    </row>
    <row r="6511" spans="1:2" x14ac:dyDescent="0.25">
      <c r="A6511" s="62">
        <v>40101831</v>
      </c>
      <c r="B6511" s="63" t="s">
        <v>6995</v>
      </c>
    </row>
    <row r="6512" spans="1:2" x14ac:dyDescent="0.25">
      <c r="A6512" s="62">
        <v>40101832</v>
      </c>
      <c r="B6512" s="63" t="s">
        <v>1713</v>
      </c>
    </row>
    <row r="6513" spans="1:2" x14ac:dyDescent="0.25">
      <c r="A6513" s="62">
        <v>40101833</v>
      </c>
      <c r="B6513" s="63" t="s">
        <v>5245</v>
      </c>
    </row>
    <row r="6514" spans="1:2" x14ac:dyDescent="0.25">
      <c r="A6514" s="62">
        <v>40101834</v>
      </c>
      <c r="B6514" s="63" t="s">
        <v>8486</v>
      </c>
    </row>
    <row r="6515" spans="1:2" x14ac:dyDescent="0.25">
      <c r="A6515" s="62">
        <v>40101901</v>
      </c>
      <c r="B6515" s="63" t="s">
        <v>2589</v>
      </c>
    </row>
    <row r="6516" spans="1:2" x14ac:dyDescent="0.25">
      <c r="A6516" s="62">
        <v>40101902</v>
      </c>
      <c r="B6516" s="63" t="s">
        <v>11792</v>
      </c>
    </row>
    <row r="6517" spans="1:2" x14ac:dyDescent="0.25">
      <c r="A6517" s="62">
        <v>40101903</v>
      </c>
      <c r="B6517" s="63" t="s">
        <v>16931</v>
      </c>
    </row>
    <row r="6518" spans="1:2" x14ac:dyDescent="0.25">
      <c r="A6518" s="62">
        <v>40102001</v>
      </c>
      <c r="B6518" s="63" t="s">
        <v>855</v>
      </c>
    </row>
    <row r="6519" spans="1:2" x14ac:dyDescent="0.25">
      <c r="A6519" s="62">
        <v>40102002</v>
      </c>
      <c r="B6519" s="63" t="s">
        <v>4501</v>
      </c>
    </row>
    <row r="6520" spans="1:2" x14ac:dyDescent="0.25">
      <c r="A6520" s="62">
        <v>40102003</v>
      </c>
      <c r="B6520" s="63" t="s">
        <v>2941</v>
      </c>
    </row>
    <row r="6521" spans="1:2" x14ac:dyDescent="0.25">
      <c r="A6521" s="62">
        <v>40102004</v>
      </c>
      <c r="B6521" s="63" t="s">
        <v>14178</v>
      </c>
    </row>
    <row r="6522" spans="1:2" x14ac:dyDescent="0.25">
      <c r="A6522" s="62">
        <v>40102005</v>
      </c>
      <c r="B6522" s="63" t="s">
        <v>1344</v>
      </c>
    </row>
    <row r="6523" spans="1:2" x14ac:dyDescent="0.25">
      <c r="A6523" s="62">
        <v>40141602</v>
      </c>
      <c r="B6523" s="63" t="s">
        <v>12662</v>
      </c>
    </row>
    <row r="6524" spans="1:2" x14ac:dyDescent="0.25">
      <c r="A6524" s="62">
        <v>40141603</v>
      </c>
      <c r="B6524" s="63" t="s">
        <v>6866</v>
      </c>
    </row>
    <row r="6525" spans="1:2" x14ac:dyDescent="0.25">
      <c r="A6525" s="62">
        <v>40141604</v>
      </c>
      <c r="B6525" s="63" t="s">
        <v>12730</v>
      </c>
    </row>
    <row r="6526" spans="1:2" x14ac:dyDescent="0.25">
      <c r="A6526" s="62">
        <v>40141605</v>
      </c>
      <c r="B6526" s="63" t="s">
        <v>1346</v>
      </c>
    </row>
    <row r="6527" spans="1:2" x14ac:dyDescent="0.25">
      <c r="A6527" s="62">
        <v>40141606</v>
      </c>
      <c r="B6527" s="63" t="s">
        <v>16323</v>
      </c>
    </row>
    <row r="6528" spans="1:2" x14ac:dyDescent="0.25">
      <c r="A6528" s="62">
        <v>40141607</v>
      </c>
      <c r="B6528" s="63" t="s">
        <v>770</v>
      </c>
    </row>
    <row r="6529" spans="1:2" x14ac:dyDescent="0.25">
      <c r="A6529" s="62">
        <v>40141608</v>
      </c>
      <c r="B6529" s="63" t="s">
        <v>7403</v>
      </c>
    </row>
    <row r="6530" spans="1:2" x14ac:dyDescent="0.25">
      <c r="A6530" s="62">
        <v>40141609</v>
      </c>
      <c r="B6530" s="63" t="s">
        <v>17905</v>
      </c>
    </row>
    <row r="6531" spans="1:2" x14ac:dyDescent="0.25">
      <c r="A6531" s="62">
        <v>40141610</v>
      </c>
      <c r="B6531" s="63" t="s">
        <v>15470</v>
      </c>
    </row>
    <row r="6532" spans="1:2" x14ac:dyDescent="0.25">
      <c r="A6532" s="62">
        <v>40141611</v>
      </c>
      <c r="B6532" s="63" t="s">
        <v>3291</v>
      </c>
    </row>
    <row r="6533" spans="1:2" x14ac:dyDescent="0.25">
      <c r="A6533" s="62">
        <v>40141612</v>
      </c>
      <c r="B6533" s="63" t="s">
        <v>16910</v>
      </c>
    </row>
    <row r="6534" spans="1:2" x14ac:dyDescent="0.25">
      <c r="A6534" s="62">
        <v>40141613</v>
      </c>
      <c r="B6534" s="63" t="s">
        <v>3729</v>
      </c>
    </row>
    <row r="6535" spans="1:2" x14ac:dyDescent="0.25">
      <c r="A6535" s="62">
        <v>40141615</v>
      </c>
      <c r="B6535" s="63" t="s">
        <v>11563</v>
      </c>
    </row>
    <row r="6536" spans="1:2" x14ac:dyDescent="0.25">
      <c r="A6536" s="62">
        <v>40141616</v>
      </c>
      <c r="B6536" s="63" t="s">
        <v>1476</v>
      </c>
    </row>
    <row r="6537" spans="1:2" x14ac:dyDescent="0.25">
      <c r="A6537" s="62">
        <v>40141617</v>
      </c>
      <c r="B6537" s="63" t="s">
        <v>10316</v>
      </c>
    </row>
    <row r="6538" spans="1:2" x14ac:dyDescent="0.25">
      <c r="A6538" s="62">
        <v>40141618</v>
      </c>
      <c r="B6538" s="63" t="s">
        <v>1196</v>
      </c>
    </row>
    <row r="6539" spans="1:2" x14ac:dyDescent="0.25">
      <c r="A6539" s="62">
        <v>40141619</v>
      </c>
      <c r="B6539" s="63" t="s">
        <v>8488</v>
      </c>
    </row>
    <row r="6540" spans="1:2" x14ac:dyDescent="0.25">
      <c r="A6540" s="62">
        <v>40141620</v>
      </c>
      <c r="B6540" s="63" t="s">
        <v>3878</v>
      </c>
    </row>
    <row r="6541" spans="1:2" x14ac:dyDescent="0.25">
      <c r="A6541" s="62">
        <v>40141621</v>
      </c>
      <c r="B6541" s="63" t="s">
        <v>4202</v>
      </c>
    </row>
    <row r="6542" spans="1:2" x14ac:dyDescent="0.25">
      <c r="A6542" s="62">
        <v>40141622</v>
      </c>
      <c r="B6542" s="63" t="s">
        <v>18310</v>
      </c>
    </row>
    <row r="6543" spans="1:2" x14ac:dyDescent="0.25">
      <c r="A6543" s="62">
        <v>40141623</v>
      </c>
      <c r="B6543" s="63" t="s">
        <v>2613</v>
      </c>
    </row>
    <row r="6544" spans="1:2" x14ac:dyDescent="0.25">
      <c r="A6544" s="62">
        <v>40141624</v>
      </c>
      <c r="B6544" s="63" t="s">
        <v>16833</v>
      </c>
    </row>
    <row r="6545" spans="1:2" x14ac:dyDescent="0.25">
      <c r="A6545" s="62">
        <v>40141625</v>
      </c>
      <c r="B6545" s="63" t="s">
        <v>5963</v>
      </c>
    </row>
    <row r="6546" spans="1:2" x14ac:dyDescent="0.25">
      <c r="A6546" s="62">
        <v>40141626</v>
      </c>
      <c r="B6546" s="63" t="s">
        <v>11361</v>
      </c>
    </row>
    <row r="6547" spans="1:2" x14ac:dyDescent="0.25">
      <c r="A6547" s="62">
        <v>40141627</v>
      </c>
      <c r="B6547" s="63" t="s">
        <v>1627</v>
      </c>
    </row>
    <row r="6548" spans="1:2" x14ac:dyDescent="0.25">
      <c r="A6548" s="62">
        <v>40141628</v>
      </c>
      <c r="B6548" s="63" t="s">
        <v>14463</v>
      </c>
    </row>
    <row r="6549" spans="1:2" x14ac:dyDescent="0.25">
      <c r="A6549" s="62">
        <v>40141629</v>
      </c>
      <c r="B6549" s="63" t="s">
        <v>15971</v>
      </c>
    </row>
    <row r="6550" spans="1:2" x14ac:dyDescent="0.25">
      <c r="A6550" s="62">
        <v>40141630</v>
      </c>
      <c r="B6550" s="63" t="s">
        <v>10640</v>
      </c>
    </row>
    <row r="6551" spans="1:2" x14ac:dyDescent="0.25">
      <c r="A6551" s="62">
        <v>40141631</v>
      </c>
      <c r="B6551" s="63" t="s">
        <v>1219</v>
      </c>
    </row>
    <row r="6552" spans="1:2" x14ac:dyDescent="0.25">
      <c r="A6552" s="62">
        <v>40141632</v>
      </c>
      <c r="B6552" s="63" t="s">
        <v>127</v>
      </c>
    </row>
    <row r="6553" spans="1:2" x14ac:dyDescent="0.25">
      <c r="A6553" s="62">
        <v>40141633</v>
      </c>
      <c r="B6553" s="63" t="s">
        <v>12481</v>
      </c>
    </row>
    <row r="6554" spans="1:2" x14ac:dyDescent="0.25">
      <c r="A6554" s="62">
        <v>40141634</v>
      </c>
      <c r="B6554" s="63" t="s">
        <v>357</v>
      </c>
    </row>
    <row r="6555" spans="1:2" x14ac:dyDescent="0.25">
      <c r="A6555" s="62">
        <v>40141635</v>
      </c>
      <c r="B6555" s="63" t="s">
        <v>1956</v>
      </c>
    </row>
    <row r="6556" spans="1:2" x14ac:dyDescent="0.25">
      <c r="A6556" s="62">
        <v>40141636</v>
      </c>
      <c r="B6556" s="63" t="s">
        <v>9402</v>
      </c>
    </row>
    <row r="6557" spans="1:2" x14ac:dyDescent="0.25">
      <c r="A6557" s="62">
        <v>40141637</v>
      </c>
      <c r="B6557" s="63" t="s">
        <v>18764</v>
      </c>
    </row>
    <row r="6558" spans="1:2" x14ac:dyDescent="0.25">
      <c r="A6558" s="62">
        <v>40141638</v>
      </c>
      <c r="B6558" s="63" t="s">
        <v>19031</v>
      </c>
    </row>
    <row r="6559" spans="1:2" x14ac:dyDescent="0.25">
      <c r="A6559" s="62">
        <v>40141701</v>
      </c>
      <c r="B6559" s="63" t="s">
        <v>11002</v>
      </c>
    </row>
    <row r="6560" spans="1:2" x14ac:dyDescent="0.25">
      <c r="A6560" s="62">
        <v>40141702</v>
      </c>
      <c r="B6560" s="63" t="s">
        <v>7227</v>
      </c>
    </row>
    <row r="6561" spans="1:2" x14ac:dyDescent="0.25">
      <c r="A6561" s="62">
        <v>40141703</v>
      </c>
      <c r="B6561" s="63" t="s">
        <v>2540</v>
      </c>
    </row>
    <row r="6562" spans="1:2" x14ac:dyDescent="0.25">
      <c r="A6562" s="62">
        <v>40141704</v>
      </c>
      <c r="B6562" s="63" t="s">
        <v>16280</v>
      </c>
    </row>
    <row r="6563" spans="1:2" x14ac:dyDescent="0.25">
      <c r="A6563" s="62">
        <v>40141705</v>
      </c>
      <c r="B6563" s="63" t="s">
        <v>14159</v>
      </c>
    </row>
    <row r="6564" spans="1:2" x14ac:dyDescent="0.25">
      <c r="A6564" s="62">
        <v>40141716</v>
      </c>
      <c r="B6564" s="63" t="s">
        <v>7957</v>
      </c>
    </row>
    <row r="6565" spans="1:2" x14ac:dyDescent="0.25">
      <c r="A6565" s="62">
        <v>40141719</v>
      </c>
      <c r="B6565" s="63" t="s">
        <v>1000</v>
      </c>
    </row>
    <row r="6566" spans="1:2" x14ac:dyDescent="0.25">
      <c r="A6566" s="62">
        <v>40141720</v>
      </c>
      <c r="B6566" s="63" t="s">
        <v>16766</v>
      </c>
    </row>
    <row r="6567" spans="1:2" x14ac:dyDescent="0.25">
      <c r="A6567" s="62">
        <v>40141725</v>
      </c>
      <c r="B6567" s="63" t="s">
        <v>5027</v>
      </c>
    </row>
    <row r="6568" spans="1:2" x14ac:dyDescent="0.25">
      <c r="A6568" s="62">
        <v>40141726</v>
      </c>
      <c r="B6568" s="63" t="s">
        <v>10658</v>
      </c>
    </row>
    <row r="6569" spans="1:2" x14ac:dyDescent="0.25">
      <c r="A6569" s="62">
        <v>40141727</v>
      </c>
      <c r="B6569" s="63" t="s">
        <v>6960</v>
      </c>
    </row>
    <row r="6570" spans="1:2" x14ac:dyDescent="0.25">
      <c r="A6570" s="62">
        <v>40141731</v>
      </c>
      <c r="B6570" s="63" t="s">
        <v>17467</v>
      </c>
    </row>
    <row r="6571" spans="1:2" x14ac:dyDescent="0.25">
      <c r="A6571" s="62">
        <v>40141732</v>
      </c>
      <c r="B6571" s="63" t="s">
        <v>12633</v>
      </c>
    </row>
    <row r="6572" spans="1:2" x14ac:dyDescent="0.25">
      <c r="A6572" s="62">
        <v>40141734</v>
      </c>
      <c r="B6572" s="63" t="s">
        <v>1661</v>
      </c>
    </row>
    <row r="6573" spans="1:2" x14ac:dyDescent="0.25">
      <c r="A6573" s="62">
        <v>40141735</v>
      </c>
      <c r="B6573" s="63" t="s">
        <v>16948</v>
      </c>
    </row>
    <row r="6574" spans="1:2" x14ac:dyDescent="0.25">
      <c r="A6574" s="62">
        <v>40141736</v>
      </c>
      <c r="B6574" s="63" t="s">
        <v>174</v>
      </c>
    </row>
    <row r="6575" spans="1:2" x14ac:dyDescent="0.25">
      <c r="A6575" s="62">
        <v>40141737</v>
      </c>
      <c r="B6575" s="63" t="s">
        <v>7461</v>
      </c>
    </row>
    <row r="6576" spans="1:2" x14ac:dyDescent="0.25">
      <c r="A6576" s="62">
        <v>40141738</v>
      </c>
      <c r="B6576" s="63" t="s">
        <v>6483</v>
      </c>
    </row>
    <row r="6577" spans="1:2" x14ac:dyDescent="0.25">
      <c r="A6577" s="62">
        <v>40141739</v>
      </c>
      <c r="B6577" s="63" t="s">
        <v>673</v>
      </c>
    </row>
    <row r="6578" spans="1:2" x14ac:dyDescent="0.25">
      <c r="A6578" s="62">
        <v>40141740</v>
      </c>
      <c r="B6578" s="63" t="s">
        <v>14046</v>
      </c>
    </row>
    <row r="6579" spans="1:2" x14ac:dyDescent="0.25">
      <c r="A6579" s="62">
        <v>40141741</v>
      </c>
      <c r="B6579" s="63" t="s">
        <v>987</v>
      </c>
    </row>
    <row r="6580" spans="1:2" x14ac:dyDescent="0.25">
      <c r="A6580" s="62">
        <v>40141742</v>
      </c>
      <c r="B6580" s="63" t="s">
        <v>6485</v>
      </c>
    </row>
    <row r="6581" spans="1:2" x14ac:dyDescent="0.25">
      <c r="A6581" s="62">
        <v>40141743</v>
      </c>
      <c r="B6581" s="63" t="s">
        <v>2546</v>
      </c>
    </row>
    <row r="6582" spans="1:2" x14ac:dyDescent="0.25">
      <c r="A6582" s="62">
        <v>40141744</v>
      </c>
      <c r="B6582" s="63" t="s">
        <v>1304</v>
      </c>
    </row>
    <row r="6583" spans="1:2" x14ac:dyDescent="0.25">
      <c r="A6583" s="62">
        <v>40141745</v>
      </c>
      <c r="B6583" s="63" t="s">
        <v>14760</v>
      </c>
    </row>
    <row r="6584" spans="1:2" x14ac:dyDescent="0.25">
      <c r="A6584" s="62">
        <v>40141746</v>
      </c>
      <c r="B6584" s="63" t="s">
        <v>5737</v>
      </c>
    </row>
    <row r="6585" spans="1:2" x14ac:dyDescent="0.25">
      <c r="A6585" s="62">
        <v>40141901</v>
      </c>
      <c r="B6585" s="63" t="s">
        <v>15529</v>
      </c>
    </row>
    <row r="6586" spans="1:2" x14ac:dyDescent="0.25">
      <c r="A6586" s="62">
        <v>40141902</v>
      </c>
      <c r="B6586" s="63" t="s">
        <v>9674</v>
      </c>
    </row>
    <row r="6587" spans="1:2" x14ac:dyDescent="0.25">
      <c r="A6587" s="62">
        <v>40141903</v>
      </c>
      <c r="B6587" s="63" t="s">
        <v>10210</v>
      </c>
    </row>
    <row r="6588" spans="1:2" x14ac:dyDescent="0.25">
      <c r="A6588" s="62">
        <v>40141904</v>
      </c>
      <c r="B6588" s="63" t="s">
        <v>13299</v>
      </c>
    </row>
    <row r="6589" spans="1:2" x14ac:dyDescent="0.25">
      <c r="A6589" s="62">
        <v>40141905</v>
      </c>
      <c r="B6589" s="63" t="s">
        <v>4927</v>
      </c>
    </row>
    <row r="6590" spans="1:2" x14ac:dyDescent="0.25">
      <c r="A6590" s="62">
        <v>40141906</v>
      </c>
      <c r="B6590" s="63" t="s">
        <v>10389</v>
      </c>
    </row>
    <row r="6591" spans="1:2" x14ac:dyDescent="0.25">
      <c r="A6591" s="62">
        <v>40141907</v>
      </c>
      <c r="B6591" s="63" t="s">
        <v>10389</v>
      </c>
    </row>
    <row r="6592" spans="1:2" x14ac:dyDescent="0.25">
      <c r="A6592" s="62">
        <v>40141908</v>
      </c>
      <c r="B6592" s="63" t="s">
        <v>17034</v>
      </c>
    </row>
    <row r="6593" spans="1:2" x14ac:dyDescent="0.25">
      <c r="A6593" s="62">
        <v>40141909</v>
      </c>
      <c r="B6593" s="63" t="s">
        <v>13010</v>
      </c>
    </row>
    <row r="6594" spans="1:2" x14ac:dyDescent="0.25">
      <c r="A6594" s="62">
        <v>40141910</v>
      </c>
      <c r="B6594" s="63" t="s">
        <v>17538</v>
      </c>
    </row>
    <row r="6595" spans="1:2" x14ac:dyDescent="0.25">
      <c r="A6595" s="62">
        <v>40141911</v>
      </c>
      <c r="B6595" s="63" t="s">
        <v>17361</v>
      </c>
    </row>
    <row r="6596" spans="1:2" x14ac:dyDescent="0.25">
      <c r="A6596" s="62">
        <v>40141912</v>
      </c>
      <c r="B6596" s="63" t="s">
        <v>2290</v>
      </c>
    </row>
    <row r="6597" spans="1:2" x14ac:dyDescent="0.25">
      <c r="A6597" s="62">
        <v>40141913</v>
      </c>
      <c r="B6597" s="63" t="s">
        <v>12651</v>
      </c>
    </row>
    <row r="6598" spans="1:2" x14ac:dyDescent="0.25">
      <c r="A6598" s="62">
        <v>40141914</v>
      </c>
      <c r="B6598" s="63" t="s">
        <v>6310</v>
      </c>
    </row>
    <row r="6599" spans="1:2" x14ac:dyDescent="0.25">
      <c r="A6599" s="62">
        <v>40141915</v>
      </c>
      <c r="B6599" s="63" t="s">
        <v>4066</v>
      </c>
    </row>
    <row r="6600" spans="1:2" x14ac:dyDescent="0.25">
      <c r="A6600" s="62">
        <v>40141916</v>
      </c>
      <c r="B6600" s="63" t="s">
        <v>897</v>
      </c>
    </row>
    <row r="6601" spans="1:2" x14ac:dyDescent="0.25">
      <c r="A6601" s="62">
        <v>40141917</v>
      </c>
      <c r="B6601" s="63" t="s">
        <v>5889</v>
      </c>
    </row>
    <row r="6602" spans="1:2" x14ac:dyDescent="0.25">
      <c r="A6602" s="62">
        <v>40141918</v>
      </c>
      <c r="B6602" s="63" t="s">
        <v>15274</v>
      </c>
    </row>
    <row r="6603" spans="1:2" x14ac:dyDescent="0.25">
      <c r="A6603" s="62">
        <v>40141919</v>
      </c>
      <c r="B6603" s="63" t="s">
        <v>14307</v>
      </c>
    </row>
    <row r="6604" spans="1:2" x14ac:dyDescent="0.25">
      <c r="A6604" s="62">
        <v>40141920</v>
      </c>
      <c r="B6604" s="63" t="s">
        <v>17362</v>
      </c>
    </row>
    <row r="6605" spans="1:2" x14ac:dyDescent="0.25">
      <c r="A6605" s="62">
        <v>40141921</v>
      </c>
      <c r="B6605" s="63" t="s">
        <v>12941</v>
      </c>
    </row>
    <row r="6606" spans="1:2" x14ac:dyDescent="0.25">
      <c r="A6606" s="62">
        <v>40141922</v>
      </c>
      <c r="B6606" s="63" t="s">
        <v>3118</v>
      </c>
    </row>
    <row r="6607" spans="1:2" x14ac:dyDescent="0.25">
      <c r="A6607" s="62">
        <v>40142001</v>
      </c>
      <c r="B6607" s="63" t="s">
        <v>8880</v>
      </c>
    </row>
    <row r="6608" spans="1:2" x14ac:dyDescent="0.25">
      <c r="A6608" s="62">
        <v>40142002</v>
      </c>
      <c r="B6608" s="63" t="s">
        <v>12404</v>
      </c>
    </row>
    <row r="6609" spans="1:2" x14ac:dyDescent="0.25">
      <c r="A6609" s="62">
        <v>40142003</v>
      </c>
      <c r="B6609" s="63" t="s">
        <v>8481</v>
      </c>
    </row>
    <row r="6610" spans="1:2" x14ac:dyDescent="0.25">
      <c r="A6610" s="62">
        <v>40142004</v>
      </c>
      <c r="B6610" s="63" t="s">
        <v>13998</v>
      </c>
    </row>
    <row r="6611" spans="1:2" x14ac:dyDescent="0.25">
      <c r="A6611" s="62">
        <v>40142005</v>
      </c>
      <c r="B6611" s="63" t="s">
        <v>3296</v>
      </c>
    </row>
    <row r="6612" spans="1:2" x14ac:dyDescent="0.25">
      <c r="A6612" s="62">
        <v>40142006</v>
      </c>
      <c r="B6612" s="63" t="s">
        <v>10684</v>
      </c>
    </row>
    <row r="6613" spans="1:2" x14ac:dyDescent="0.25">
      <c r="A6613" s="62">
        <v>40142007</v>
      </c>
      <c r="B6613" s="63" t="s">
        <v>9187</v>
      </c>
    </row>
    <row r="6614" spans="1:2" x14ac:dyDescent="0.25">
      <c r="A6614" s="62">
        <v>40142008</v>
      </c>
      <c r="B6614" s="63" t="s">
        <v>13255</v>
      </c>
    </row>
    <row r="6615" spans="1:2" x14ac:dyDescent="0.25">
      <c r="A6615" s="62">
        <v>40142009</v>
      </c>
      <c r="B6615" s="63" t="s">
        <v>18426</v>
      </c>
    </row>
    <row r="6616" spans="1:2" x14ac:dyDescent="0.25">
      <c r="A6616" s="62">
        <v>40142010</v>
      </c>
      <c r="B6616" s="63" t="s">
        <v>15059</v>
      </c>
    </row>
    <row r="6617" spans="1:2" x14ac:dyDescent="0.25">
      <c r="A6617" s="62">
        <v>40142101</v>
      </c>
      <c r="B6617" s="63" t="s">
        <v>7650</v>
      </c>
    </row>
    <row r="6618" spans="1:2" x14ac:dyDescent="0.25">
      <c r="A6618" s="62">
        <v>40142102</v>
      </c>
      <c r="B6618" s="63" t="s">
        <v>1144</v>
      </c>
    </row>
    <row r="6619" spans="1:2" x14ac:dyDescent="0.25">
      <c r="A6619" s="62">
        <v>40142103</v>
      </c>
      <c r="B6619" s="63" t="s">
        <v>18206</v>
      </c>
    </row>
    <row r="6620" spans="1:2" x14ac:dyDescent="0.25">
      <c r="A6620" s="62">
        <v>40142104</v>
      </c>
      <c r="B6620" s="63" t="s">
        <v>7512</v>
      </c>
    </row>
    <row r="6621" spans="1:2" x14ac:dyDescent="0.25">
      <c r="A6621" s="62">
        <v>40142105</v>
      </c>
      <c r="B6621" s="63" t="s">
        <v>17576</v>
      </c>
    </row>
    <row r="6622" spans="1:2" x14ac:dyDescent="0.25">
      <c r="A6622" s="62">
        <v>40142106</v>
      </c>
      <c r="B6622" s="63" t="s">
        <v>15466</v>
      </c>
    </row>
    <row r="6623" spans="1:2" x14ac:dyDescent="0.25">
      <c r="A6623" s="62">
        <v>40142107</v>
      </c>
      <c r="B6623" s="63" t="s">
        <v>7764</v>
      </c>
    </row>
    <row r="6624" spans="1:2" x14ac:dyDescent="0.25">
      <c r="A6624" s="62">
        <v>40142108</v>
      </c>
      <c r="B6624" s="63" t="s">
        <v>7962</v>
      </c>
    </row>
    <row r="6625" spans="1:2" x14ac:dyDescent="0.25">
      <c r="A6625" s="62">
        <v>40142109</v>
      </c>
      <c r="B6625" s="63" t="s">
        <v>18961</v>
      </c>
    </row>
    <row r="6626" spans="1:2" x14ac:dyDescent="0.25">
      <c r="A6626" s="62">
        <v>40142110</v>
      </c>
      <c r="B6626" s="63" t="s">
        <v>11647</v>
      </c>
    </row>
    <row r="6627" spans="1:2" x14ac:dyDescent="0.25">
      <c r="A6627" s="62">
        <v>40142111</v>
      </c>
      <c r="B6627" s="63" t="s">
        <v>9313</v>
      </c>
    </row>
    <row r="6628" spans="1:2" x14ac:dyDescent="0.25">
      <c r="A6628" s="62">
        <v>40142112</v>
      </c>
      <c r="B6628" s="63" t="s">
        <v>7916</v>
      </c>
    </row>
    <row r="6629" spans="1:2" x14ac:dyDescent="0.25">
      <c r="A6629" s="62">
        <v>40142113</v>
      </c>
      <c r="B6629" s="63" t="s">
        <v>5483</v>
      </c>
    </row>
    <row r="6630" spans="1:2" x14ac:dyDescent="0.25">
      <c r="A6630" s="62">
        <v>40142114</v>
      </c>
      <c r="B6630" s="63" t="s">
        <v>13469</v>
      </c>
    </row>
    <row r="6631" spans="1:2" x14ac:dyDescent="0.25">
      <c r="A6631" s="62">
        <v>40142115</v>
      </c>
      <c r="B6631" s="63" t="s">
        <v>9071</v>
      </c>
    </row>
    <row r="6632" spans="1:2" x14ac:dyDescent="0.25">
      <c r="A6632" s="62">
        <v>40142116</v>
      </c>
      <c r="B6632" s="63" t="s">
        <v>10151</v>
      </c>
    </row>
    <row r="6633" spans="1:2" x14ac:dyDescent="0.25">
      <c r="A6633" s="62">
        <v>40142117</v>
      </c>
      <c r="B6633" s="63" t="s">
        <v>17577</v>
      </c>
    </row>
    <row r="6634" spans="1:2" x14ac:dyDescent="0.25">
      <c r="A6634" s="62">
        <v>40142118</v>
      </c>
      <c r="B6634" s="63" t="s">
        <v>8</v>
      </c>
    </row>
    <row r="6635" spans="1:2" x14ac:dyDescent="0.25">
      <c r="A6635" s="62">
        <v>40142119</v>
      </c>
      <c r="B6635" s="63" t="s">
        <v>142</v>
      </c>
    </row>
    <row r="6636" spans="1:2" x14ac:dyDescent="0.25">
      <c r="A6636" s="62">
        <v>40142120</v>
      </c>
      <c r="B6636" s="63" t="s">
        <v>18324</v>
      </c>
    </row>
    <row r="6637" spans="1:2" x14ac:dyDescent="0.25">
      <c r="A6637" s="62">
        <v>40142121</v>
      </c>
      <c r="B6637" s="63" t="s">
        <v>9563</v>
      </c>
    </row>
    <row r="6638" spans="1:2" x14ac:dyDescent="0.25">
      <c r="A6638" s="62">
        <v>40142122</v>
      </c>
      <c r="B6638" s="63" t="s">
        <v>6920</v>
      </c>
    </row>
    <row r="6639" spans="1:2" x14ac:dyDescent="0.25">
      <c r="A6639" s="62">
        <v>40142201</v>
      </c>
      <c r="B6639" s="63" t="s">
        <v>3406</v>
      </c>
    </row>
    <row r="6640" spans="1:2" x14ac:dyDescent="0.25">
      <c r="A6640" s="62">
        <v>40142202</v>
      </c>
      <c r="B6640" s="63" t="s">
        <v>6862</v>
      </c>
    </row>
    <row r="6641" spans="1:2" x14ac:dyDescent="0.25">
      <c r="A6641" s="62">
        <v>40142203</v>
      </c>
      <c r="B6641" s="63" t="s">
        <v>5959</v>
      </c>
    </row>
    <row r="6642" spans="1:2" x14ac:dyDescent="0.25">
      <c r="A6642" s="62">
        <v>40142301</v>
      </c>
      <c r="B6642" s="63" t="s">
        <v>2901</v>
      </c>
    </row>
    <row r="6643" spans="1:2" x14ac:dyDescent="0.25">
      <c r="A6643" s="62">
        <v>40142302</v>
      </c>
      <c r="B6643" s="63" t="s">
        <v>15293</v>
      </c>
    </row>
    <row r="6644" spans="1:2" x14ac:dyDescent="0.25">
      <c r="A6644" s="62">
        <v>40142303</v>
      </c>
      <c r="B6644" s="63" t="s">
        <v>12798</v>
      </c>
    </row>
    <row r="6645" spans="1:2" x14ac:dyDescent="0.25">
      <c r="A6645" s="62">
        <v>40142304</v>
      </c>
      <c r="B6645" s="63" t="s">
        <v>2369</v>
      </c>
    </row>
    <row r="6646" spans="1:2" x14ac:dyDescent="0.25">
      <c r="A6646" s="62">
        <v>40142305</v>
      </c>
      <c r="B6646" s="63" t="s">
        <v>8363</v>
      </c>
    </row>
    <row r="6647" spans="1:2" x14ac:dyDescent="0.25">
      <c r="A6647" s="62">
        <v>40142306</v>
      </c>
      <c r="B6647" s="63" t="s">
        <v>9344</v>
      </c>
    </row>
    <row r="6648" spans="1:2" x14ac:dyDescent="0.25">
      <c r="A6648" s="62">
        <v>40142307</v>
      </c>
      <c r="B6648" s="63" t="s">
        <v>4451</v>
      </c>
    </row>
    <row r="6649" spans="1:2" x14ac:dyDescent="0.25">
      <c r="A6649" s="62">
        <v>40142308</v>
      </c>
      <c r="B6649" s="63" t="s">
        <v>14284</v>
      </c>
    </row>
    <row r="6650" spans="1:2" x14ac:dyDescent="0.25">
      <c r="A6650" s="62">
        <v>40142309</v>
      </c>
      <c r="B6650" s="63" t="s">
        <v>8843</v>
      </c>
    </row>
    <row r="6651" spans="1:2" x14ac:dyDescent="0.25">
      <c r="A6651" s="62">
        <v>40142310</v>
      </c>
      <c r="B6651" s="63" t="s">
        <v>9962</v>
      </c>
    </row>
    <row r="6652" spans="1:2" x14ac:dyDescent="0.25">
      <c r="A6652" s="62">
        <v>40142311</v>
      </c>
      <c r="B6652" s="63" t="s">
        <v>9404</v>
      </c>
    </row>
    <row r="6653" spans="1:2" x14ac:dyDescent="0.25">
      <c r="A6653" s="62">
        <v>40142312</v>
      </c>
      <c r="B6653" s="63" t="s">
        <v>13486</v>
      </c>
    </row>
    <row r="6654" spans="1:2" x14ac:dyDescent="0.25">
      <c r="A6654" s="62">
        <v>40142313</v>
      </c>
      <c r="B6654" s="63" t="s">
        <v>6375</v>
      </c>
    </row>
    <row r="6655" spans="1:2" x14ac:dyDescent="0.25">
      <c r="A6655" s="62">
        <v>40142314</v>
      </c>
      <c r="B6655" s="63" t="s">
        <v>1526</v>
      </c>
    </row>
    <row r="6656" spans="1:2" x14ac:dyDescent="0.25">
      <c r="A6656" s="62">
        <v>40142315</v>
      </c>
      <c r="B6656" s="63" t="s">
        <v>12734</v>
      </c>
    </row>
    <row r="6657" spans="1:2" x14ac:dyDescent="0.25">
      <c r="A6657" s="62">
        <v>40142316</v>
      </c>
      <c r="B6657" s="63" t="s">
        <v>9276</v>
      </c>
    </row>
    <row r="6658" spans="1:2" x14ac:dyDescent="0.25">
      <c r="A6658" s="62">
        <v>40142317</v>
      </c>
      <c r="B6658" s="63" t="s">
        <v>8888</v>
      </c>
    </row>
    <row r="6659" spans="1:2" x14ac:dyDescent="0.25">
      <c r="A6659" s="62">
        <v>40142318</v>
      </c>
      <c r="B6659" s="63" t="s">
        <v>3498</v>
      </c>
    </row>
    <row r="6660" spans="1:2" x14ac:dyDescent="0.25">
      <c r="A6660" s="62">
        <v>40142319</v>
      </c>
      <c r="B6660" s="63" t="s">
        <v>2369</v>
      </c>
    </row>
    <row r="6661" spans="1:2" x14ac:dyDescent="0.25">
      <c r="A6661" s="62">
        <v>40142320</v>
      </c>
      <c r="B6661" s="63" t="s">
        <v>18609</v>
      </c>
    </row>
    <row r="6662" spans="1:2" x14ac:dyDescent="0.25">
      <c r="A6662" s="62">
        <v>40142321</v>
      </c>
      <c r="B6662" s="63" t="s">
        <v>3048</v>
      </c>
    </row>
    <row r="6663" spans="1:2" x14ac:dyDescent="0.25">
      <c r="A6663" s="62">
        <v>40142322</v>
      </c>
      <c r="B6663" s="63" t="s">
        <v>9983</v>
      </c>
    </row>
    <row r="6664" spans="1:2" x14ac:dyDescent="0.25">
      <c r="A6664" s="62">
        <v>40142323</v>
      </c>
      <c r="B6664" s="63" t="s">
        <v>8690</v>
      </c>
    </row>
    <row r="6665" spans="1:2" x14ac:dyDescent="0.25">
      <c r="A6665" s="62">
        <v>40142324</v>
      </c>
      <c r="B6665" s="63" t="s">
        <v>5427</v>
      </c>
    </row>
    <row r="6666" spans="1:2" x14ac:dyDescent="0.25">
      <c r="A6666" s="62">
        <v>40142325</v>
      </c>
      <c r="B6666" s="63" t="s">
        <v>4156</v>
      </c>
    </row>
    <row r="6667" spans="1:2" x14ac:dyDescent="0.25">
      <c r="A6667" s="62">
        <v>40142326</v>
      </c>
      <c r="B6667" s="63" t="s">
        <v>4637</v>
      </c>
    </row>
    <row r="6668" spans="1:2" x14ac:dyDescent="0.25">
      <c r="A6668" s="62">
        <v>40142327</v>
      </c>
      <c r="B6668" s="63" t="s">
        <v>5984</v>
      </c>
    </row>
    <row r="6669" spans="1:2" x14ac:dyDescent="0.25">
      <c r="A6669" s="62">
        <v>40142401</v>
      </c>
      <c r="B6669" s="63" t="s">
        <v>10956</v>
      </c>
    </row>
    <row r="6670" spans="1:2" x14ac:dyDescent="0.25">
      <c r="A6670" s="62">
        <v>40142402</v>
      </c>
      <c r="B6670" s="63" t="s">
        <v>12379</v>
      </c>
    </row>
    <row r="6671" spans="1:2" x14ac:dyDescent="0.25">
      <c r="A6671" s="62">
        <v>40142403</v>
      </c>
      <c r="B6671" s="63" t="s">
        <v>8373</v>
      </c>
    </row>
    <row r="6672" spans="1:2" x14ac:dyDescent="0.25">
      <c r="A6672" s="62">
        <v>40142404</v>
      </c>
      <c r="B6672" s="63" t="s">
        <v>9915</v>
      </c>
    </row>
    <row r="6673" spans="1:2" x14ac:dyDescent="0.25">
      <c r="A6673" s="62">
        <v>40142405</v>
      </c>
      <c r="B6673" s="63" t="s">
        <v>5740</v>
      </c>
    </row>
    <row r="6674" spans="1:2" x14ac:dyDescent="0.25">
      <c r="A6674" s="62">
        <v>40142406</v>
      </c>
      <c r="B6674" s="63" t="s">
        <v>11579</v>
      </c>
    </row>
    <row r="6675" spans="1:2" x14ac:dyDescent="0.25">
      <c r="A6675" s="62">
        <v>40142407</v>
      </c>
      <c r="B6675" s="63" t="s">
        <v>8281</v>
      </c>
    </row>
    <row r="6676" spans="1:2" x14ac:dyDescent="0.25">
      <c r="A6676" s="62">
        <v>40142408</v>
      </c>
      <c r="B6676" s="63" t="s">
        <v>8200</v>
      </c>
    </row>
    <row r="6677" spans="1:2" x14ac:dyDescent="0.25">
      <c r="A6677" s="62">
        <v>40142409</v>
      </c>
      <c r="B6677" s="63" t="s">
        <v>2724</v>
      </c>
    </row>
    <row r="6678" spans="1:2" x14ac:dyDescent="0.25">
      <c r="A6678" s="62">
        <v>40142410</v>
      </c>
      <c r="B6678" s="63" t="s">
        <v>9237</v>
      </c>
    </row>
    <row r="6679" spans="1:2" x14ac:dyDescent="0.25">
      <c r="A6679" s="62">
        <v>40142411</v>
      </c>
      <c r="B6679" s="63" t="s">
        <v>10331</v>
      </c>
    </row>
    <row r="6680" spans="1:2" x14ac:dyDescent="0.25">
      <c r="A6680" s="62">
        <v>40142412</v>
      </c>
      <c r="B6680" s="63" t="s">
        <v>437</v>
      </c>
    </row>
    <row r="6681" spans="1:2" x14ac:dyDescent="0.25">
      <c r="A6681" s="62">
        <v>40142413</v>
      </c>
      <c r="B6681" s="63" t="s">
        <v>12179</v>
      </c>
    </row>
    <row r="6682" spans="1:2" x14ac:dyDescent="0.25">
      <c r="A6682" s="62">
        <v>40142414</v>
      </c>
      <c r="B6682" s="63" t="s">
        <v>17625</v>
      </c>
    </row>
    <row r="6683" spans="1:2" x14ac:dyDescent="0.25">
      <c r="A6683" s="62">
        <v>40142501</v>
      </c>
      <c r="B6683" s="63" t="s">
        <v>5826</v>
      </c>
    </row>
    <row r="6684" spans="1:2" x14ac:dyDescent="0.25">
      <c r="A6684" s="62">
        <v>40142502</v>
      </c>
      <c r="B6684" s="63" t="s">
        <v>12903</v>
      </c>
    </row>
    <row r="6685" spans="1:2" x14ac:dyDescent="0.25">
      <c r="A6685" s="62">
        <v>40142503</v>
      </c>
      <c r="B6685" s="63" t="s">
        <v>6757</v>
      </c>
    </row>
    <row r="6686" spans="1:2" x14ac:dyDescent="0.25">
      <c r="A6686" s="62">
        <v>40142504</v>
      </c>
      <c r="B6686" s="63" t="s">
        <v>12613</v>
      </c>
    </row>
    <row r="6687" spans="1:2" x14ac:dyDescent="0.25">
      <c r="A6687" s="62">
        <v>40142604</v>
      </c>
      <c r="B6687" s="63" t="s">
        <v>5137</v>
      </c>
    </row>
    <row r="6688" spans="1:2" x14ac:dyDescent="0.25">
      <c r="A6688" s="62">
        <v>40142605</v>
      </c>
      <c r="B6688" s="63" t="s">
        <v>13035</v>
      </c>
    </row>
    <row r="6689" spans="1:2" x14ac:dyDescent="0.25">
      <c r="A6689" s="62">
        <v>40142606</v>
      </c>
      <c r="B6689" s="63" t="s">
        <v>8446</v>
      </c>
    </row>
    <row r="6690" spans="1:2" x14ac:dyDescent="0.25">
      <c r="A6690" s="62">
        <v>40142607</v>
      </c>
      <c r="B6690" s="63" t="s">
        <v>13805</v>
      </c>
    </row>
    <row r="6691" spans="1:2" x14ac:dyDescent="0.25">
      <c r="A6691" s="62">
        <v>40142608</v>
      </c>
      <c r="B6691" s="63" t="s">
        <v>10175</v>
      </c>
    </row>
    <row r="6692" spans="1:2" x14ac:dyDescent="0.25">
      <c r="A6692" s="62">
        <v>40142609</v>
      </c>
      <c r="B6692" s="63" t="s">
        <v>7996</v>
      </c>
    </row>
    <row r="6693" spans="1:2" x14ac:dyDescent="0.25">
      <c r="A6693" s="62">
        <v>40142610</v>
      </c>
      <c r="B6693" s="63" t="s">
        <v>15171</v>
      </c>
    </row>
    <row r="6694" spans="1:2" x14ac:dyDescent="0.25">
      <c r="A6694" s="62">
        <v>40142611</v>
      </c>
      <c r="B6694" s="63" t="s">
        <v>16035</v>
      </c>
    </row>
    <row r="6695" spans="1:2" x14ac:dyDescent="0.25">
      <c r="A6695" s="62">
        <v>40142612</v>
      </c>
      <c r="B6695" s="63" t="s">
        <v>14508</v>
      </c>
    </row>
    <row r="6696" spans="1:2" x14ac:dyDescent="0.25">
      <c r="A6696" s="62">
        <v>40142613</v>
      </c>
      <c r="B6696" s="63" t="s">
        <v>12484</v>
      </c>
    </row>
    <row r="6697" spans="1:2" x14ac:dyDescent="0.25">
      <c r="A6697" s="62">
        <v>40142614</v>
      </c>
      <c r="B6697" s="63" t="s">
        <v>3997</v>
      </c>
    </row>
    <row r="6698" spans="1:2" x14ac:dyDescent="0.25">
      <c r="A6698" s="62">
        <v>40142615</v>
      </c>
      <c r="B6698" s="63" t="s">
        <v>11080</v>
      </c>
    </row>
    <row r="6699" spans="1:2" x14ac:dyDescent="0.25">
      <c r="A6699" s="62">
        <v>40151501</v>
      </c>
      <c r="B6699" s="63" t="s">
        <v>13014</v>
      </c>
    </row>
    <row r="6700" spans="1:2" x14ac:dyDescent="0.25">
      <c r="A6700" s="62">
        <v>40151502</v>
      </c>
      <c r="B6700" s="63" t="s">
        <v>4812</v>
      </c>
    </row>
    <row r="6701" spans="1:2" x14ac:dyDescent="0.25">
      <c r="A6701" s="62">
        <v>40151503</v>
      </c>
      <c r="B6701" s="63" t="s">
        <v>15937</v>
      </c>
    </row>
    <row r="6702" spans="1:2" x14ac:dyDescent="0.25">
      <c r="A6702" s="62">
        <v>40151504</v>
      </c>
      <c r="B6702" s="63" t="s">
        <v>15724</v>
      </c>
    </row>
    <row r="6703" spans="1:2" x14ac:dyDescent="0.25">
      <c r="A6703" s="62">
        <v>40151505</v>
      </c>
      <c r="B6703" s="63" t="s">
        <v>4048</v>
      </c>
    </row>
    <row r="6704" spans="1:2" x14ac:dyDescent="0.25">
      <c r="A6704" s="62">
        <v>40151506</v>
      </c>
      <c r="B6704" s="63" t="s">
        <v>3951</v>
      </c>
    </row>
    <row r="6705" spans="1:2" x14ac:dyDescent="0.25">
      <c r="A6705" s="62">
        <v>40151507</v>
      </c>
      <c r="B6705" s="63" t="s">
        <v>15107</v>
      </c>
    </row>
    <row r="6706" spans="1:2" x14ac:dyDescent="0.25">
      <c r="A6706" s="62">
        <v>40151508</v>
      </c>
      <c r="B6706" s="63" t="s">
        <v>10376</v>
      </c>
    </row>
    <row r="6707" spans="1:2" x14ac:dyDescent="0.25">
      <c r="A6707" s="62">
        <v>40151509</v>
      </c>
      <c r="B6707" s="63" t="s">
        <v>16962</v>
      </c>
    </row>
    <row r="6708" spans="1:2" x14ac:dyDescent="0.25">
      <c r="A6708" s="62">
        <v>40151510</v>
      </c>
      <c r="B6708" s="63" t="s">
        <v>1775</v>
      </c>
    </row>
    <row r="6709" spans="1:2" x14ac:dyDescent="0.25">
      <c r="A6709" s="62">
        <v>40151511</v>
      </c>
      <c r="B6709" s="63" t="s">
        <v>920</v>
      </c>
    </row>
    <row r="6710" spans="1:2" x14ac:dyDescent="0.25">
      <c r="A6710" s="62">
        <v>40151512</v>
      </c>
      <c r="B6710" s="63" t="s">
        <v>6100</v>
      </c>
    </row>
    <row r="6711" spans="1:2" x14ac:dyDescent="0.25">
      <c r="A6711" s="62">
        <v>40151513</v>
      </c>
      <c r="B6711" s="63" t="s">
        <v>9630</v>
      </c>
    </row>
    <row r="6712" spans="1:2" x14ac:dyDescent="0.25">
      <c r="A6712" s="62">
        <v>40151514</v>
      </c>
      <c r="B6712" s="63" t="s">
        <v>18726</v>
      </c>
    </row>
    <row r="6713" spans="1:2" x14ac:dyDescent="0.25">
      <c r="A6713" s="62">
        <v>40151515</v>
      </c>
      <c r="B6713" s="63" t="s">
        <v>13141</v>
      </c>
    </row>
    <row r="6714" spans="1:2" x14ac:dyDescent="0.25">
      <c r="A6714" s="62">
        <v>40151516</v>
      </c>
      <c r="B6714" s="63" t="s">
        <v>11556</v>
      </c>
    </row>
    <row r="6715" spans="1:2" x14ac:dyDescent="0.25">
      <c r="A6715" s="62">
        <v>40151517</v>
      </c>
      <c r="B6715" s="63" t="s">
        <v>16261</v>
      </c>
    </row>
    <row r="6716" spans="1:2" x14ac:dyDescent="0.25">
      <c r="A6716" s="62">
        <v>40151518</v>
      </c>
      <c r="B6716" s="63" t="s">
        <v>15476</v>
      </c>
    </row>
    <row r="6717" spans="1:2" x14ac:dyDescent="0.25">
      <c r="A6717" s="62">
        <v>40151519</v>
      </c>
      <c r="B6717" s="63" t="s">
        <v>8287</v>
      </c>
    </row>
    <row r="6718" spans="1:2" x14ac:dyDescent="0.25">
      <c r="A6718" s="62">
        <v>40151520</v>
      </c>
      <c r="B6718" s="63" t="s">
        <v>1420</v>
      </c>
    </row>
    <row r="6719" spans="1:2" x14ac:dyDescent="0.25">
      <c r="A6719" s="62">
        <v>40151521</v>
      </c>
      <c r="B6719" s="63" t="s">
        <v>12020</v>
      </c>
    </row>
    <row r="6720" spans="1:2" x14ac:dyDescent="0.25">
      <c r="A6720" s="62">
        <v>40151522</v>
      </c>
      <c r="B6720" s="63" t="s">
        <v>7852</v>
      </c>
    </row>
    <row r="6721" spans="1:2" x14ac:dyDescent="0.25">
      <c r="A6721" s="62">
        <v>40151523</v>
      </c>
      <c r="B6721" s="63" t="s">
        <v>16539</v>
      </c>
    </row>
    <row r="6722" spans="1:2" x14ac:dyDescent="0.25">
      <c r="A6722" s="62">
        <v>40151524</v>
      </c>
      <c r="B6722" s="63" t="s">
        <v>6759</v>
      </c>
    </row>
    <row r="6723" spans="1:2" x14ac:dyDescent="0.25">
      <c r="A6723" s="62">
        <v>40151525</v>
      </c>
      <c r="B6723" s="63" t="s">
        <v>12247</v>
      </c>
    </row>
    <row r="6724" spans="1:2" x14ac:dyDescent="0.25">
      <c r="A6724" s="62">
        <v>40151526</v>
      </c>
      <c r="B6724" s="63" t="s">
        <v>8480</v>
      </c>
    </row>
    <row r="6725" spans="1:2" x14ac:dyDescent="0.25">
      <c r="A6725" s="62">
        <v>40151527</v>
      </c>
      <c r="B6725" s="63" t="s">
        <v>3230</v>
      </c>
    </row>
    <row r="6726" spans="1:2" x14ac:dyDescent="0.25">
      <c r="A6726" s="62">
        <v>40151528</v>
      </c>
      <c r="B6726" s="63" t="s">
        <v>11990</v>
      </c>
    </row>
    <row r="6727" spans="1:2" x14ac:dyDescent="0.25">
      <c r="A6727" s="62">
        <v>40151529</v>
      </c>
      <c r="B6727" s="63" t="s">
        <v>6809</v>
      </c>
    </row>
    <row r="6728" spans="1:2" x14ac:dyDescent="0.25">
      <c r="A6728" s="62">
        <v>40151530</v>
      </c>
      <c r="B6728" s="63" t="s">
        <v>12961</v>
      </c>
    </row>
    <row r="6729" spans="1:2" x14ac:dyDescent="0.25">
      <c r="A6729" s="62">
        <v>40151531</v>
      </c>
      <c r="B6729" s="63" t="s">
        <v>8529</v>
      </c>
    </row>
    <row r="6730" spans="1:2" x14ac:dyDescent="0.25">
      <c r="A6730" s="62">
        <v>40151532</v>
      </c>
      <c r="B6730" s="63" t="s">
        <v>18180</v>
      </c>
    </row>
    <row r="6731" spans="1:2" x14ac:dyDescent="0.25">
      <c r="A6731" s="62">
        <v>40151533</v>
      </c>
      <c r="B6731" s="63" t="s">
        <v>1299</v>
      </c>
    </row>
    <row r="6732" spans="1:2" x14ac:dyDescent="0.25">
      <c r="A6732" s="62">
        <v>40151534</v>
      </c>
      <c r="B6732" s="63" t="s">
        <v>7073</v>
      </c>
    </row>
    <row r="6733" spans="1:2" x14ac:dyDescent="0.25">
      <c r="A6733" s="62">
        <v>40151546</v>
      </c>
      <c r="B6733" s="63" t="s">
        <v>15420</v>
      </c>
    </row>
    <row r="6734" spans="1:2" x14ac:dyDescent="0.25">
      <c r="A6734" s="62">
        <v>40151547</v>
      </c>
      <c r="B6734" s="63" t="s">
        <v>10875</v>
      </c>
    </row>
    <row r="6735" spans="1:2" x14ac:dyDescent="0.25">
      <c r="A6735" s="62">
        <v>40151548</v>
      </c>
      <c r="B6735" s="63" t="s">
        <v>62</v>
      </c>
    </row>
    <row r="6736" spans="1:2" x14ac:dyDescent="0.25">
      <c r="A6736" s="62">
        <v>40151549</v>
      </c>
      <c r="B6736" s="63" t="s">
        <v>2865</v>
      </c>
    </row>
    <row r="6737" spans="1:2" x14ac:dyDescent="0.25">
      <c r="A6737" s="62">
        <v>40151550</v>
      </c>
      <c r="B6737" s="63" t="s">
        <v>4770</v>
      </c>
    </row>
    <row r="6738" spans="1:2" x14ac:dyDescent="0.25">
      <c r="A6738" s="62">
        <v>40151551</v>
      </c>
      <c r="B6738" s="63" t="s">
        <v>18906</v>
      </c>
    </row>
    <row r="6739" spans="1:2" x14ac:dyDescent="0.25">
      <c r="A6739" s="62">
        <v>40151552</v>
      </c>
      <c r="B6739" s="63" t="s">
        <v>12756</v>
      </c>
    </row>
    <row r="6740" spans="1:2" x14ac:dyDescent="0.25">
      <c r="A6740" s="62">
        <v>40151553</v>
      </c>
      <c r="B6740" s="63" t="s">
        <v>12001</v>
      </c>
    </row>
    <row r="6741" spans="1:2" x14ac:dyDescent="0.25">
      <c r="A6741" s="62">
        <v>40151554</v>
      </c>
      <c r="B6741" s="63" t="s">
        <v>15808</v>
      </c>
    </row>
    <row r="6742" spans="1:2" x14ac:dyDescent="0.25">
      <c r="A6742" s="62">
        <v>40151555</v>
      </c>
      <c r="B6742" s="63" t="s">
        <v>15588</v>
      </c>
    </row>
    <row r="6743" spans="1:2" x14ac:dyDescent="0.25">
      <c r="A6743" s="62">
        <v>40151556</v>
      </c>
      <c r="B6743" s="63" t="s">
        <v>10374</v>
      </c>
    </row>
    <row r="6744" spans="1:2" x14ac:dyDescent="0.25">
      <c r="A6744" s="62">
        <v>40151557</v>
      </c>
      <c r="B6744" s="63" t="s">
        <v>10965</v>
      </c>
    </row>
    <row r="6745" spans="1:2" x14ac:dyDescent="0.25">
      <c r="A6745" s="62">
        <v>40151558</v>
      </c>
      <c r="B6745" s="63" t="s">
        <v>10067</v>
      </c>
    </row>
    <row r="6746" spans="1:2" x14ac:dyDescent="0.25">
      <c r="A6746" s="62">
        <v>40151559</v>
      </c>
      <c r="B6746" s="63" t="s">
        <v>4761</v>
      </c>
    </row>
    <row r="6747" spans="1:2" x14ac:dyDescent="0.25">
      <c r="A6747" s="62">
        <v>40151560</v>
      </c>
      <c r="B6747" s="63" t="s">
        <v>15245</v>
      </c>
    </row>
    <row r="6748" spans="1:2" x14ac:dyDescent="0.25">
      <c r="A6748" s="62">
        <v>40151561</v>
      </c>
      <c r="B6748" s="63" t="s">
        <v>14004</v>
      </c>
    </row>
    <row r="6749" spans="1:2" x14ac:dyDescent="0.25">
      <c r="A6749" s="62">
        <v>40151562</v>
      </c>
      <c r="B6749" s="63" t="s">
        <v>6242</v>
      </c>
    </row>
    <row r="6750" spans="1:2" x14ac:dyDescent="0.25">
      <c r="A6750" s="62">
        <v>40151563</v>
      </c>
      <c r="B6750" s="63" t="s">
        <v>14680</v>
      </c>
    </row>
    <row r="6751" spans="1:2" x14ac:dyDescent="0.25">
      <c r="A6751" s="62">
        <v>40151564</v>
      </c>
      <c r="B6751" s="63" t="s">
        <v>4174</v>
      </c>
    </row>
    <row r="6752" spans="1:2" x14ac:dyDescent="0.25">
      <c r="A6752" s="62">
        <v>40151601</v>
      </c>
      <c r="B6752" s="63" t="s">
        <v>11586</v>
      </c>
    </row>
    <row r="6753" spans="1:2" x14ac:dyDescent="0.25">
      <c r="A6753" s="62">
        <v>40151602</v>
      </c>
      <c r="B6753" s="63" t="s">
        <v>8715</v>
      </c>
    </row>
    <row r="6754" spans="1:2" x14ac:dyDescent="0.25">
      <c r="A6754" s="62">
        <v>40151603</v>
      </c>
      <c r="B6754" s="63" t="s">
        <v>4108</v>
      </c>
    </row>
    <row r="6755" spans="1:2" x14ac:dyDescent="0.25">
      <c r="A6755" s="62">
        <v>40151604</v>
      </c>
      <c r="B6755" s="63" t="s">
        <v>1735</v>
      </c>
    </row>
    <row r="6756" spans="1:2" x14ac:dyDescent="0.25">
      <c r="A6756" s="62">
        <v>40151605</v>
      </c>
      <c r="B6756" s="63" t="s">
        <v>4819</v>
      </c>
    </row>
    <row r="6757" spans="1:2" x14ac:dyDescent="0.25">
      <c r="A6757" s="62">
        <v>40151606</v>
      </c>
      <c r="B6757" s="63" t="s">
        <v>4817</v>
      </c>
    </row>
    <row r="6758" spans="1:2" x14ac:dyDescent="0.25">
      <c r="A6758" s="62">
        <v>40151607</v>
      </c>
      <c r="B6758" s="63" t="s">
        <v>3054</v>
      </c>
    </row>
    <row r="6759" spans="1:2" x14ac:dyDescent="0.25">
      <c r="A6759" s="62">
        <v>40151608</v>
      </c>
      <c r="B6759" s="63" t="s">
        <v>469</v>
      </c>
    </row>
    <row r="6760" spans="1:2" x14ac:dyDescent="0.25">
      <c r="A6760" s="62">
        <v>40151609</v>
      </c>
      <c r="B6760" s="63" t="s">
        <v>1933</v>
      </c>
    </row>
    <row r="6761" spans="1:2" x14ac:dyDescent="0.25">
      <c r="A6761" s="62">
        <v>40151610</v>
      </c>
      <c r="B6761" s="63" t="s">
        <v>14761</v>
      </c>
    </row>
    <row r="6762" spans="1:2" x14ac:dyDescent="0.25">
      <c r="A6762" s="62">
        <v>40151611</v>
      </c>
      <c r="B6762" s="63" t="s">
        <v>9178</v>
      </c>
    </row>
    <row r="6763" spans="1:2" x14ac:dyDescent="0.25">
      <c r="A6763" s="62">
        <v>40151612</v>
      </c>
      <c r="B6763" s="63" t="s">
        <v>8181</v>
      </c>
    </row>
    <row r="6764" spans="1:2" x14ac:dyDescent="0.25">
      <c r="A6764" s="62">
        <v>40151613</v>
      </c>
      <c r="B6764" s="63" t="s">
        <v>2260</v>
      </c>
    </row>
    <row r="6765" spans="1:2" x14ac:dyDescent="0.25">
      <c r="A6765" s="62">
        <v>40151614</v>
      </c>
      <c r="B6765" s="63" t="s">
        <v>15986</v>
      </c>
    </row>
    <row r="6766" spans="1:2" x14ac:dyDescent="0.25">
      <c r="A6766" s="62">
        <v>40151615</v>
      </c>
      <c r="B6766" s="63" t="s">
        <v>10202</v>
      </c>
    </row>
    <row r="6767" spans="1:2" x14ac:dyDescent="0.25">
      <c r="A6767" s="62">
        <v>40151616</v>
      </c>
      <c r="B6767" s="63" t="s">
        <v>16440</v>
      </c>
    </row>
    <row r="6768" spans="1:2" x14ac:dyDescent="0.25">
      <c r="A6768" s="62">
        <v>40151701</v>
      </c>
      <c r="B6768" s="63" t="s">
        <v>2163</v>
      </c>
    </row>
    <row r="6769" spans="1:2" x14ac:dyDescent="0.25">
      <c r="A6769" s="62">
        <v>40151712</v>
      </c>
      <c r="B6769" s="63" t="s">
        <v>5324</v>
      </c>
    </row>
    <row r="6770" spans="1:2" x14ac:dyDescent="0.25">
      <c r="A6770" s="62">
        <v>40151713</v>
      </c>
      <c r="B6770" s="63" t="s">
        <v>7654</v>
      </c>
    </row>
    <row r="6771" spans="1:2" x14ac:dyDescent="0.25">
      <c r="A6771" s="62">
        <v>40151714</v>
      </c>
      <c r="B6771" s="63" t="s">
        <v>9732</v>
      </c>
    </row>
    <row r="6772" spans="1:2" x14ac:dyDescent="0.25">
      <c r="A6772" s="62">
        <v>40151715</v>
      </c>
      <c r="B6772" s="63" t="s">
        <v>6932</v>
      </c>
    </row>
    <row r="6773" spans="1:2" x14ac:dyDescent="0.25">
      <c r="A6773" s="62">
        <v>40151716</v>
      </c>
      <c r="B6773" s="63" t="s">
        <v>15242</v>
      </c>
    </row>
    <row r="6774" spans="1:2" x14ac:dyDescent="0.25">
      <c r="A6774" s="62">
        <v>40151717</v>
      </c>
      <c r="B6774" s="63" t="s">
        <v>1516</v>
      </c>
    </row>
    <row r="6775" spans="1:2" x14ac:dyDescent="0.25">
      <c r="A6775" s="62">
        <v>40151718</v>
      </c>
      <c r="B6775" s="63" t="s">
        <v>17823</v>
      </c>
    </row>
    <row r="6776" spans="1:2" x14ac:dyDescent="0.25">
      <c r="A6776" s="62">
        <v>40151719</v>
      </c>
      <c r="B6776" s="63" t="s">
        <v>12421</v>
      </c>
    </row>
    <row r="6777" spans="1:2" x14ac:dyDescent="0.25">
      <c r="A6777" s="62">
        <v>40151720</v>
      </c>
      <c r="B6777" s="63" t="s">
        <v>12490</v>
      </c>
    </row>
    <row r="6778" spans="1:2" x14ac:dyDescent="0.25">
      <c r="A6778" s="62">
        <v>40151721</v>
      </c>
      <c r="B6778" s="63" t="s">
        <v>9366</v>
      </c>
    </row>
    <row r="6779" spans="1:2" x14ac:dyDescent="0.25">
      <c r="A6779" s="62">
        <v>40151722</v>
      </c>
      <c r="B6779" s="63" t="s">
        <v>17888</v>
      </c>
    </row>
    <row r="6780" spans="1:2" x14ac:dyDescent="0.25">
      <c r="A6780" s="62">
        <v>40151723</v>
      </c>
      <c r="B6780" s="63" t="s">
        <v>10142</v>
      </c>
    </row>
    <row r="6781" spans="1:2" x14ac:dyDescent="0.25">
      <c r="A6781" s="62">
        <v>40151724</v>
      </c>
      <c r="B6781" s="63" t="s">
        <v>2843</v>
      </c>
    </row>
    <row r="6782" spans="1:2" x14ac:dyDescent="0.25">
      <c r="A6782" s="62">
        <v>40151725</v>
      </c>
      <c r="B6782" s="63" t="s">
        <v>783</v>
      </c>
    </row>
    <row r="6783" spans="1:2" x14ac:dyDescent="0.25">
      <c r="A6783" s="62">
        <v>40151726</v>
      </c>
      <c r="B6783" s="63" t="s">
        <v>12867</v>
      </c>
    </row>
    <row r="6784" spans="1:2" x14ac:dyDescent="0.25">
      <c r="A6784" s="62">
        <v>40151727</v>
      </c>
      <c r="B6784" s="63" t="s">
        <v>1831</v>
      </c>
    </row>
    <row r="6785" spans="1:2" x14ac:dyDescent="0.25">
      <c r="A6785" s="62">
        <v>40151728</v>
      </c>
      <c r="B6785" s="63" t="s">
        <v>14755</v>
      </c>
    </row>
    <row r="6786" spans="1:2" x14ac:dyDescent="0.25">
      <c r="A6786" s="62">
        <v>40161501</v>
      </c>
      <c r="B6786" s="63" t="s">
        <v>13193</v>
      </c>
    </row>
    <row r="6787" spans="1:2" x14ac:dyDescent="0.25">
      <c r="A6787" s="62">
        <v>40161502</v>
      </c>
      <c r="B6787" s="63" t="s">
        <v>12531</v>
      </c>
    </row>
    <row r="6788" spans="1:2" x14ac:dyDescent="0.25">
      <c r="A6788" s="62">
        <v>40161503</v>
      </c>
      <c r="B6788" s="63" t="s">
        <v>14799</v>
      </c>
    </row>
    <row r="6789" spans="1:2" x14ac:dyDescent="0.25">
      <c r="A6789" s="62">
        <v>40161504</v>
      </c>
      <c r="B6789" s="63" t="s">
        <v>4232</v>
      </c>
    </row>
    <row r="6790" spans="1:2" x14ac:dyDescent="0.25">
      <c r="A6790" s="62">
        <v>40161505</v>
      </c>
      <c r="B6790" s="63" t="s">
        <v>17166</v>
      </c>
    </row>
    <row r="6791" spans="1:2" x14ac:dyDescent="0.25">
      <c r="A6791" s="62">
        <v>40161506</v>
      </c>
      <c r="B6791" s="63" t="s">
        <v>9210</v>
      </c>
    </row>
    <row r="6792" spans="1:2" x14ac:dyDescent="0.25">
      <c r="A6792" s="62">
        <v>40161507</v>
      </c>
      <c r="B6792" s="63" t="s">
        <v>9710</v>
      </c>
    </row>
    <row r="6793" spans="1:2" x14ac:dyDescent="0.25">
      <c r="A6793" s="62">
        <v>40161508</v>
      </c>
      <c r="B6793" s="63" t="s">
        <v>8795</v>
      </c>
    </row>
    <row r="6794" spans="1:2" x14ac:dyDescent="0.25">
      <c r="A6794" s="62">
        <v>40161509</v>
      </c>
      <c r="B6794" s="63" t="s">
        <v>18556</v>
      </c>
    </row>
    <row r="6795" spans="1:2" x14ac:dyDescent="0.25">
      <c r="A6795" s="62">
        <v>40161511</v>
      </c>
      <c r="B6795" s="63" t="s">
        <v>840</v>
      </c>
    </row>
    <row r="6796" spans="1:2" x14ac:dyDescent="0.25">
      <c r="A6796" s="62">
        <v>40161512</v>
      </c>
      <c r="B6796" s="63" t="s">
        <v>16493</v>
      </c>
    </row>
    <row r="6797" spans="1:2" x14ac:dyDescent="0.25">
      <c r="A6797" s="62">
        <v>40161513</v>
      </c>
      <c r="B6797" s="63" t="s">
        <v>6183</v>
      </c>
    </row>
    <row r="6798" spans="1:2" x14ac:dyDescent="0.25">
      <c r="A6798" s="62">
        <v>40161514</v>
      </c>
      <c r="B6798" s="63" t="s">
        <v>4112</v>
      </c>
    </row>
    <row r="6799" spans="1:2" x14ac:dyDescent="0.25">
      <c r="A6799" s="62">
        <v>40161515</v>
      </c>
      <c r="B6799" s="63" t="s">
        <v>13774</v>
      </c>
    </row>
    <row r="6800" spans="1:2" x14ac:dyDescent="0.25">
      <c r="A6800" s="62">
        <v>40161516</v>
      </c>
      <c r="B6800" s="63" t="s">
        <v>16343</v>
      </c>
    </row>
    <row r="6801" spans="1:2" x14ac:dyDescent="0.25">
      <c r="A6801" s="62">
        <v>40161517</v>
      </c>
      <c r="B6801" s="63" t="s">
        <v>16396</v>
      </c>
    </row>
    <row r="6802" spans="1:2" x14ac:dyDescent="0.25">
      <c r="A6802" s="62">
        <v>40161518</v>
      </c>
      <c r="B6802" s="63" t="s">
        <v>204</v>
      </c>
    </row>
    <row r="6803" spans="1:2" x14ac:dyDescent="0.25">
      <c r="A6803" s="62">
        <v>40161519</v>
      </c>
      <c r="B6803" s="63" t="s">
        <v>5374</v>
      </c>
    </row>
    <row r="6804" spans="1:2" x14ac:dyDescent="0.25">
      <c r="A6804" s="62">
        <v>40161520</v>
      </c>
      <c r="B6804" s="63" t="s">
        <v>7522</v>
      </c>
    </row>
    <row r="6805" spans="1:2" x14ac:dyDescent="0.25">
      <c r="A6805" s="62">
        <v>40161521</v>
      </c>
      <c r="B6805" s="63" t="s">
        <v>18082</v>
      </c>
    </row>
    <row r="6806" spans="1:2" x14ac:dyDescent="0.25">
      <c r="A6806" s="62">
        <v>40161522</v>
      </c>
      <c r="B6806" s="63" t="s">
        <v>13724</v>
      </c>
    </row>
    <row r="6807" spans="1:2" x14ac:dyDescent="0.25">
      <c r="A6807" s="62">
        <v>40161524</v>
      </c>
      <c r="B6807" s="63" t="s">
        <v>9977</v>
      </c>
    </row>
    <row r="6808" spans="1:2" x14ac:dyDescent="0.25">
      <c r="A6808" s="62">
        <v>40161525</v>
      </c>
      <c r="B6808" s="63" t="s">
        <v>742</v>
      </c>
    </row>
    <row r="6809" spans="1:2" x14ac:dyDescent="0.25">
      <c r="A6809" s="62">
        <v>40161526</v>
      </c>
      <c r="B6809" s="63" t="s">
        <v>11732</v>
      </c>
    </row>
    <row r="6810" spans="1:2" x14ac:dyDescent="0.25">
      <c r="A6810" s="62">
        <v>40161527</v>
      </c>
      <c r="B6810" s="63" t="s">
        <v>10980</v>
      </c>
    </row>
    <row r="6811" spans="1:2" x14ac:dyDescent="0.25">
      <c r="A6811" s="62">
        <v>40161601</v>
      </c>
      <c r="B6811" s="63" t="s">
        <v>14465</v>
      </c>
    </row>
    <row r="6812" spans="1:2" x14ac:dyDescent="0.25">
      <c r="A6812" s="62">
        <v>40161602</v>
      </c>
      <c r="B6812" s="63" t="s">
        <v>1653</v>
      </c>
    </row>
    <row r="6813" spans="1:2" x14ac:dyDescent="0.25">
      <c r="A6813" s="62">
        <v>40161701</v>
      </c>
      <c r="B6813" s="63" t="s">
        <v>8849</v>
      </c>
    </row>
    <row r="6814" spans="1:2" x14ac:dyDescent="0.25">
      <c r="A6814" s="62">
        <v>40161702</v>
      </c>
      <c r="B6814" s="63" t="s">
        <v>5425</v>
      </c>
    </row>
    <row r="6815" spans="1:2" x14ac:dyDescent="0.25">
      <c r="A6815" s="62">
        <v>40161703</v>
      </c>
      <c r="B6815" s="63" t="s">
        <v>12195</v>
      </c>
    </row>
    <row r="6816" spans="1:2" x14ac:dyDescent="0.25">
      <c r="A6816" s="62">
        <v>40161704</v>
      </c>
      <c r="B6816" s="63" t="s">
        <v>13751</v>
      </c>
    </row>
    <row r="6817" spans="1:2" x14ac:dyDescent="0.25">
      <c r="A6817" s="62">
        <v>40161801</v>
      </c>
      <c r="B6817" s="63" t="s">
        <v>20</v>
      </c>
    </row>
    <row r="6818" spans="1:2" x14ac:dyDescent="0.25">
      <c r="A6818" s="62">
        <v>40161802</v>
      </c>
      <c r="B6818" s="63" t="s">
        <v>10816</v>
      </c>
    </row>
    <row r="6819" spans="1:2" x14ac:dyDescent="0.25">
      <c r="A6819" s="62">
        <v>40161803</v>
      </c>
      <c r="B6819" s="63" t="s">
        <v>12590</v>
      </c>
    </row>
    <row r="6820" spans="1:2" x14ac:dyDescent="0.25">
      <c r="A6820" s="62">
        <v>40161804</v>
      </c>
      <c r="B6820" s="63" t="s">
        <v>5536</v>
      </c>
    </row>
    <row r="6821" spans="1:2" x14ac:dyDescent="0.25">
      <c r="A6821" s="62">
        <v>40161805</v>
      </c>
      <c r="B6821" s="63" t="s">
        <v>2651</v>
      </c>
    </row>
    <row r="6822" spans="1:2" x14ac:dyDescent="0.25">
      <c r="A6822" s="62">
        <v>40161806</v>
      </c>
      <c r="B6822" s="63" t="s">
        <v>1615</v>
      </c>
    </row>
    <row r="6823" spans="1:2" x14ac:dyDescent="0.25">
      <c r="A6823" s="62">
        <v>41101502</v>
      </c>
      <c r="B6823" s="63" t="s">
        <v>895</v>
      </c>
    </row>
    <row r="6824" spans="1:2" x14ac:dyDescent="0.25">
      <c r="A6824" s="62">
        <v>41101503</v>
      </c>
      <c r="B6824" s="63" t="s">
        <v>3567</v>
      </c>
    </row>
    <row r="6825" spans="1:2" x14ac:dyDescent="0.25">
      <c r="A6825" s="62">
        <v>41101504</v>
      </c>
      <c r="B6825" s="63" t="s">
        <v>14363</v>
      </c>
    </row>
    <row r="6826" spans="1:2" x14ac:dyDescent="0.25">
      <c r="A6826" s="62">
        <v>41101505</v>
      </c>
      <c r="B6826" s="63" t="s">
        <v>6954</v>
      </c>
    </row>
    <row r="6827" spans="1:2" x14ac:dyDescent="0.25">
      <c r="A6827" s="62">
        <v>41101515</v>
      </c>
      <c r="B6827" s="63" t="s">
        <v>8744</v>
      </c>
    </row>
    <row r="6828" spans="1:2" x14ac:dyDescent="0.25">
      <c r="A6828" s="62">
        <v>41101516</v>
      </c>
      <c r="B6828" s="63" t="s">
        <v>14128</v>
      </c>
    </row>
    <row r="6829" spans="1:2" x14ac:dyDescent="0.25">
      <c r="A6829" s="62">
        <v>41101518</v>
      </c>
      <c r="B6829" s="63" t="s">
        <v>18233</v>
      </c>
    </row>
    <row r="6830" spans="1:2" x14ac:dyDescent="0.25">
      <c r="A6830" s="62">
        <v>41101701</v>
      </c>
      <c r="B6830" s="63" t="s">
        <v>14144</v>
      </c>
    </row>
    <row r="6831" spans="1:2" x14ac:dyDescent="0.25">
      <c r="A6831" s="62">
        <v>41101702</v>
      </c>
      <c r="B6831" s="63" t="s">
        <v>8677</v>
      </c>
    </row>
    <row r="6832" spans="1:2" x14ac:dyDescent="0.25">
      <c r="A6832" s="62">
        <v>41101703</v>
      </c>
      <c r="B6832" s="63" t="s">
        <v>1092</v>
      </c>
    </row>
    <row r="6833" spans="1:2" x14ac:dyDescent="0.25">
      <c r="A6833" s="62">
        <v>41101705</v>
      </c>
      <c r="B6833" s="63" t="s">
        <v>18247</v>
      </c>
    </row>
    <row r="6834" spans="1:2" x14ac:dyDescent="0.25">
      <c r="A6834" s="62">
        <v>41101706</v>
      </c>
      <c r="B6834" s="63" t="s">
        <v>1280</v>
      </c>
    </row>
    <row r="6835" spans="1:2" x14ac:dyDescent="0.25">
      <c r="A6835" s="62">
        <v>41101707</v>
      </c>
      <c r="B6835" s="63" t="s">
        <v>14780</v>
      </c>
    </row>
    <row r="6836" spans="1:2" x14ac:dyDescent="0.25">
      <c r="A6836" s="62">
        <v>41101801</v>
      </c>
      <c r="B6836" s="63" t="s">
        <v>7487</v>
      </c>
    </row>
    <row r="6837" spans="1:2" x14ac:dyDescent="0.25">
      <c r="A6837" s="62">
        <v>41101802</v>
      </c>
      <c r="B6837" s="63" t="s">
        <v>1896</v>
      </c>
    </row>
    <row r="6838" spans="1:2" x14ac:dyDescent="0.25">
      <c r="A6838" s="62">
        <v>41101803</v>
      </c>
      <c r="B6838" s="63" t="s">
        <v>18332</v>
      </c>
    </row>
    <row r="6839" spans="1:2" x14ac:dyDescent="0.25">
      <c r="A6839" s="62">
        <v>41101804</v>
      </c>
      <c r="B6839" s="63" t="s">
        <v>16604</v>
      </c>
    </row>
    <row r="6840" spans="1:2" x14ac:dyDescent="0.25">
      <c r="A6840" s="62">
        <v>41101805</v>
      </c>
      <c r="B6840" s="63" t="s">
        <v>6796</v>
      </c>
    </row>
    <row r="6841" spans="1:2" x14ac:dyDescent="0.25">
      <c r="A6841" s="62">
        <v>41101806</v>
      </c>
      <c r="B6841" s="63" t="s">
        <v>4430</v>
      </c>
    </row>
    <row r="6842" spans="1:2" x14ac:dyDescent="0.25">
      <c r="A6842" s="62">
        <v>41101807</v>
      </c>
      <c r="B6842" s="63" t="s">
        <v>1333</v>
      </c>
    </row>
    <row r="6843" spans="1:2" x14ac:dyDescent="0.25">
      <c r="A6843" s="62">
        <v>41101808</v>
      </c>
      <c r="B6843" s="63" t="s">
        <v>13</v>
      </c>
    </row>
    <row r="6844" spans="1:2" x14ac:dyDescent="0.25">
      <c r="A6844" s="62">
        <v>41101809</v>
      </c>
      <c r="B6844" s="63" t="s">
        <v>6693</v>
      </c>
    </row>
    <row r="6845" spans="1:2" x14ac:dyDescent="0.25">
      <c r="A6845" s="62">
        <v>41101810</v>
      </c>
      <c r="B6845" s="63" t="s">
        <v>14784</v>
      </c>
    </row>
    <row r="6846" spans="1:2" x14ac:dyDescent="0.25">
      <c r="A6846" s="62">
        <v>41101901</v>
      </c>
      <c r="B6846" s="63" t="s">
        <v>8160</v>
      </c>
    </row>
    <row r="6847" spans="1:2" x14ac:dyDescent="0.25">
      <c r="A6847" s="62">
        <v>41101902</v>
      </c>
      <c r="B6847" s="63" t="s">
        <v>13663</v>
      </c>
    </row>
    <row r="6848" spans="1:2" x14ac:dyDescent="0.25">
      <c r="A6848" s="62">
        <v>41101903</v>
      </c>
      <c r="B6848" s="63" t="s">
        <v>9963</v>
      </c>
    </row>
    <row r="6849" spans="1:2" x14ac:dyDescent="0.25">
      <c r="A6849" s="62">
        <v>41102401</v>
      </c>
      <c r="B6849" s="63" t="s">
        <v>16840</v>
      </c>
    </row>
    <row r="6850" spans="1:2" x14ac:dyDescent="0.25">
      <c r="A6850" s="62">
        <v>41102402</v>
      </c>
      <c r="B6850" s="63" t="s">
        <v>18861</v>
      </c>
    </row>
    <row r="6851" spans="1:2" x14ac:dyDescent="0.25">
      <c r="A6851" s="62">
        <v>41102403</v>
      </c>
      <c r="B6851" s="63" t="s">
        <v>14706</v>
      </c>
    </row>
    <row r="6852" spans="1:2" x14ac:dyDescent="0.25">
      <c r="A6852" s="62">
        <v>41102404</v>
      </c>
      <c r="B6852" s="63" t="s">
        <v>9507</v>
      </c>
    </row>
    <row r="6853" spans="1:2" x14ac:dyDescent="0.25">
      <c r="A6853" s="62">
        <v>41102405</v>
      </c>
      <c r="B6853" s="63" t="s">
        <v>13456</v>
      </c>
    </row>
    <row r="6854" spans="1:2" x14ac:dyDescent="0.25">
      <c r="A6854" s="62">
        <v>41102406</v>
      </c>
      <c r="B6854" s="63" t="s">
        <v>6047</v>
      </c>
    </row>
    <row r="6855" spans="1:2" x14ac:dyDescent="0.25">
      <c r="A6855" s="62">
        <v>41102407</v>
      </c>
      <c r="B6855" s="63" t="s">
        <v>17030</v>
      </c>
    </row>
    <row r="6856" spans="1:2" x14ac:dyDescent="0.25">
      <c r="A6856" s="62">
        <v>41102410</v>
      </c>
      <c r="B6856" s="63" t="s">
        <v>17760</v>
      </c>
    </row>
    <row r="6857" spans="1:2" x14ac:dyDescent="0.25">
      <c r="A6857" s="62">
        <v>41102412</v>
      </c>
      <c r="B6857" s="63" t="s">
        <v>14264</v>
      </c>
    </row>
    <row r="6858" spans="1:2" x14ac:dyDescent="0.25">
      <c r="A6858" s="62">
        <v>41102421</v>
      </c>
      <c r="B6858" s="63" t="s">
        <v>17770</v>
      </c>
    </row>
    <row r="6859" spans="1:2" x14ac:dyDescent="0.25">
      <c r="A6859" s="62">
        <v>41102422</v>
      </c>
      <c r="B6859" s="63" t="s">
        <v>7908</v>
      </c>
    </row>
    <row r="6860" spans="1:2" x14ac:dyDescent="0.25">
      <c r="A6860" s="62">
        <v>41102423</v>
      </c>
      <c r="B6860" s="63" t="s">
        <v>1900</v>
      </c>
    </row>
    <row r="6861" spans="1:2" x14ac:dyDescent="0.25">
      <c r="A6861" s="62">
        <v>41102424</v>
      </c>
      <c r="B6861" s="63" t="s">
        <v>14594</v>
      </c>
    </row>
    <row r="6862" spans="1:2" x14ac:dyDescent="0.25">
      <c r="A6862" s="62">
        <v>41102425</v>
      </c>
      <c r="B6862" s="63" t="s">
        <v>15821</v>
      </c>
    </row>
    <row r="6863" spans="1:2" x14ac:dyDescent="0.25">
      <c r="A6863" s="62">
        <v>41102426</v>
      </c>
      <c r="B6863" s="63" t="s">
        <v>13356</v>
      </c>
    </row>
    <row r="6864" spans="1:2" x14ac:dyDescent="0.25">
      <c r="A6864" s="62">
        <v>41102501</v>
      </c>
      <c r="B6864" s="63" t="s">
        <v>11351</v>
      </c>
    </row>
    <row r="6865" spans="1:2" x14ac:dyDescent="0.25">
      <c r="A6865" s="62">
        <v>41102502</v>
      </c>
      <c r="B6865" s="63" t="s">
        <v>17542</v>
      </c>
    </row>
    <row r="6866" spans="1:2" x14ac:dyDescent="0.25">
      <c r="A6866" s="62">
        <v>41102503</v>
      </c>
      <c r="B6866" s="63" t="s">
        <v>16995</v>
      </c>
    </row>
    <row r="6867" spans="1:2" x14ac:dyDescent="0.25">
      <c r="A6867" s="62">
        <v>41102504</v>
      </c>
      <c r="B6867" s="63" t="s">
        <v>14898</v>
      </c>
    </row>
    <row r="6868" spans="1:2" x14ac:dyDescent="0.25">
      <c r="A6868" s="62">
        <v>41102505</v>
      </c>
      <c r="B6868" s="63" t="s">
        <v>8014</v>
      </c>
    </row>
    <row r="6869" spans="1:2" x14ac:dyDescent="0.25">
      <c r="A6869" s="62">
        <v>41102506</v>
      </c>
      <c r="B6869" s="63" t="s">
        <v>8176</v>
      </c>
    </row>
    <row r="6870" spans="1:2" x14ac:dyDescent="0.25">
      <c r="A6870" s="62">
        <v>41102507</v>
      </c>
      <c r="B6870" s="63" t="s">
        <v>7493</v>
      </c>
    </row>
    <row r="6871" spans="1:2" x14ac:dyDescent="0.25">
      <c r="A6871" s="62">
        <v>41102508</v>
      </c>
      <c r="B6871" s="63" t="s">
        <v>2903</v>
      </c>
    </row>
    <row r="6872" spans="1:2" x14ac:dyDescent="0.25">
      <c r="A6872" s="62">
        <v>41102509</v>
      </c>
      <c r="B6872" s="63" t="s">
        <v>3627</v>
      </c>
    </row>
    <row r="6873" spans="1:2" x14ac:dyDescent="0.25">
      <c r="A6873" s="62">
        <v>41102510</v>
      </c>
      <c r="B6873" s="63" t="s">
        <v>429</v>
      </c>
    </row>
    <row r="6874" spans="1:2" x14ac:dyDescent="0.25">
      <c r="A6874" s="62">
        <v>41102511</v>
      </c>
      <c r="B6874" s="63" t="s">
        <v>5817</v>
      </c>
    </row>
    <row r="6875" spans="1:2" x14ac:dyDescent="0.25">
      <c r="A6875" s="62">
        <v>41102512</v>
      </c>
      <c r="B6875" s="63" t="s">
        <v>9015</v>
      </c>
    </row>
    <row r="6876" spans="1:2" x14ac:dyDescent="0.25">
      <c r="A6876" s="62">
        <v>41102513</v>
      </c>
      <c r="B6876" s="63" t="s">
        <v>8879</v>
      </c>
    </row>
    <row r="6877" spans="1:2" x14ac:dyDescent="0.25">
      <c r="A6877" s="62">
        <v>41102601</v>
      </c>
      <c r="B6877" s="63" t="s">
        <v>15273</v>
      </c>
    </row>
    <row r="6878" spans="1:2" x14ac:dyDescent="0.25">
      <c r="A6878" s="62">
        <v>41102602</v>
      </c>
      <c r="B6878" s="63" t="s">
        <v>12392</v>
      </c>
    </row>
    <row r="6879" spans="1:2" x14ac:dyDescent="0.25">
      <c r="A6879" s="62">
        <v>41102603</v>
      </c>
      <c r="B6879" s="63" t="s">
        <v>5450</v>
      </c>
    </row>
    <row r="6880" spans="1:2" x14ac:dyDescent="0.25">
      <c r="A6880" s="62">
        <v>41102604</v>
      </c>
      <c r="B6880" s="63" t="s">
        <v>16468</v>
      </c>
    </row>
    <row r="6881" spans="1:2" x14ac:dyDescent="0.25">
      <c r="A6881" s="62">
        <v>41102605</v>
      </c>
      <c r="B6881" s="63" t="s">
        <v>8254</v>
      </c>
    </row>
    <row r="6882" spans="1:2" x14ac:dyDescent="0.25">
      <c r="A6882" s="62">
        <v>41102606</v>
      </c>
      <c r="B6882" s="63" t="s">
        <v>13166</v>
      </c>
    </row>
    <row r="6883" spans="1:2" x14ac:dyDescent="0.25">
      <c r="A6883" s="62">
        <v>41102607</v>
      </c>
      <c r="B6883" s="63" t="s">
        <v>10195</v>
      </c>
    </row>
    <row r="6884" spans="1:2" x14ac:dyDescent="0.25">
      <c r="A6884" s="62">
        <v>41102608</v>
      </c>
      <c r="B6884" s="63" t="s">
        <v>15452</v>
      </c>
    </row>
    <row r="6885" spans="1:2" x14ac:dyDescent="0.25">
      <c r="A6885" s="62">
        <v>41102701</v>
      </c>
      <c r="B6885" s="63" t="s">
        <v>16860</v>
      </c>
    </row>
    <row r="6886" spans="1:2" x14ac:dyDescent="0.25">
      <c r="A6886" s="62">
        <v>41102702</v>
      </c>
      <c r="B6886" s="63" t="s">
        <v>11636</v>
      </c>
    </row>
    <row r="6887" spans="1:2" x14ac:dyDescent="0.25">
      <c r="A6887" s="62">
        <v>41102703</v>
      </c>
      <c r="B6887" s="63" t="s">
        <v>7625</v>
      </c>
    </row>
    <row r="6888" spans="1:2" x14ac:dyDescent="0.25">
      <c r="A6888" s="62">
        <v>41102704</v>
      </c>
      <c r="B6888" s="63" t="s">
        <v>14339</v>
      </c>
    </row>
    <row r="6889" spans="1:2" x14ac:dyDescent="0.25">
      <c r="A6889" s="62">
        <v>41102705</v>
      </c>
      <c r="B6889" s="63" t="s">
        <v>7051</v>
      </c>
    </row>
    <row r="6890" spans="1:2" x14ac:dyDescent="0.25">
      <c r="A6890" s="62">
        <v>41102706</v>
      </c>
      <c r="B6890" s="63" t="s">
        <v>12556</v>
      </c>
    </row>
    <row r="6891" spans="1:2" x14ac:dyDescent="0.25">
      <c r="A6891" s="62">
        <v>41102901</v>
      </c>
      <c r="B6891" s="63" t="s">
        <v>6805</v>
      </c>
    </row>
    <row r="6892" spans="1:2" x14ac:dyDescent="0.25">
      <c r="A6892" s="62">
        <v>41102902</v>
      </c>
      <c r="B6892" s="63" t="s">
        <v>6167</v>
      </c>
    </row>
    <row r="6893" spans="1:2" x14ac:dyDescent="0.25">
      <c r="A6893" s="62">
        <v>41102903</v>
      </c>
      <c r="B6893" s="63" t="s">
        <v>17794</v>
      </c>
    </row>
    <row r="6894" spans="1:2" x14ac:dyDescent="0.25">
      <c r="A6894" s="62">
        <v>41102904</v>
      </c>
      <c r="B6894" s="63" t="s">
        <v>436</v>
      </c>
    </row>
    <row r="6895" spans="1:2" x14ac:dyDescent="0.25">
      <c r="A6895" s="62">
        <v>41102905</v>
      </c>
      <c r="B6895" s="63" t="s">
        <v>8353</v>
      </c>
    </row>
    <row r="6896" spans="1:2" x14ac:dyDescent="0.25">
      <c r="A6896" s="62">
        <v>41102909</v>
      </c>
      <c r="B6896" s="63" t="s">
        <v>9356</v>
      </c>
    </row>
    <row r="6897" spans="1:2" x14ac:dyDescent="0.25">
      <c r="A6897" s="62">
        <v>41102910</v>
      </c>
      <c r="B6897" s="63" t="s">
        <v>10149</v>
      </c>
    </row>
    <row r="6898" spans="1:2" x14ac:dyDescent="0.25">
      <c r="A6898" s="62">
        <v>41102911</v>
      </c>
      <c r="B6898" s="63" t="s">
        <v>9745</v>
      </c>
    </row>
    <row r="6899" spans="1:2" x14ac:dyDescent="0.25">
      <c r="A6899" s="62">
        <v>41102912</v>
      </c>
      <c r="B6899" s="63" t="s">
        <v>12982</v>
      </c>
    </row>
    <row r="6900" spans="1:2" x14ac:dyDescent="0.25">
      <c r="A6900" s="62">
        <v>41102913</v>
      </c>
      <c r="B6900" s="63" t="s">
        <v>15360</v>
      </c>
    </row>
    <row r="6901" spans="1:2" x14ac:dyDescent="0.25">
      <c r="A6901" s="62">
        <v>41102914</v>
      </c>
      <c r="B6901" s="63" t="s">
        <v>3274</v>
      </c>
    </row>
    <row r="6902" spans="1:2" x14ac:dyDescent="0.25">
      <c r="A6902" s="62">
        <v>41102915</v>
      </c>
      <c r="B6902" s="63" t="s">
        <v>17080</v>
      </c>
    </row>
    <row r="6903" spans="1:2" x14ac:dyDescent="0.25">
      <c r="A6903" s="62">
        <v>41102916</v>
      </c>
      <c r="B6903" s="63" t="s">
        <v>4962</v>
      </c>
    </row>
    <row r="6904" spans="1:2" x14ac:dyDescent="0.25">
      <c r="A6904" s="62">
        <v>41102917</v>
      </c>
      <c r="B6904" s="63" t="s">
        <v>9597</v>
      </c>
    </row>
    <row r="6905" spans="1:2" x14ac:dyDescent="0.25">
      <c r="A6905" s="62">
        <v>41102918</v>
      </c>
      <c r="B6905" s="63" t="s">
        <v>9288</v>
      </c>
    </row>
    <row r="6906" spans="1:2" x14ac:dyDescent="0.25">
      <c r="A6906" s="62">
        <v>41102919</v>
      </c>
      <c r="B6906" s="63" t="s">
        <v>15768</v>
      </c>
    </row>
    <row r="6907" spans="1:2" x14ac:dyDescent="0.25">
      <c r="A6907" s="62">
        <v>41102920</v>
      </c>
      <c r="B6907" s="63" t="s">
        <v>16465</v>
      </c>
    </row>
    <row r="6908" spans="1:2" x14ac:dyDescent="0.25">
      <c r="A6908" s="62">
        <v>41102921</v>
      </c>
      <c r="B6908" s="63" t="s">
        <v>9877</v>
      </c>
    </row>
    <row r="6909" spans="1:2" x14ac:dyDescent="0.25">
      <c r="A6909" s="62">
        <v>41102922</v>
      </c>
      <c r="B6909" s="63" t="s">
        <v>3346</v>
      </c>
    </row>
    <row r="6910" spans="1:2" x14ac:dyDescent="0.25">
      <c r="A6910" s="62">
        <v>41103001</v>
      </c>
      <c r="B6910" s="63" t="s">
        <v>4553</v>
      </c>
    </row>
    <row r="6911" spans="1:2" x14ac:dyDescent="0.25">
      <c r="A6911" s="62">
        <v>41103003</v>
      </c>
      <c r="B6911" s="63" t="s">
        <v>11496</v>
      </c>
    </row>
    <row r="6912" spans="1:2" x14ac:dyDescent="0.25">
      <c r="A6912" s="62">
        <v>41103004</v>
      </c>
      <c r="B6912" s="63" t="s">
        <v>4793</v>
      </c>
    </row>
    <row r="6913" spans="1:2" x14ac:dyDescent="0.25">
      <c r="A6913" s="62">
        <v>41103005</v>
      </c>
      <c r="B6913" s="63" t="s">
        <v>3426</v>
      </c>
    </row>
    <row r="6914" spans="1:2" x14ac:dyDescent="0.25">
      <c r="A6914" s="62">
        <v>41103006</v>
      </c>
      <c r="B6914" s="63" t="s">
        <v>15106</v>
      </c>
    </row>
    <row r="6915" spans="1:2" x14ac:dyDescent="0.25">
      <c r="A6915" s="62">
        <v>41103007</v>
      </c>
      <c r="B6915" s="63" t="s">
        <v>4289</v>
      </c>
    </row>
    <row r="6916" spans="1:2" x14ac:dyDescent="0.25">
      <c r="A6916" s="62">
        <v>41103008</v>
      </c>
      <c r="B6916" s="63" t="s">
        <v>10300</v>
      </c>
    </row>
    <row r="6917" spans="1:2" x14ac:dyDescent="0.25">
      <c r="A6917" s="62">
        <v>41103010</v>
      </c>
      <c r="B6917" s="63" t="s">
        <v>12072</v>
      </c>
    </row>
    <row r="6918" spans="1:2" x14ac:dyDescent="0.25">
      <c r="A6918" s="62">
        <v>41103011</v>
      </c>
      <c r="B6918" s="63" t="s">
        <v>10413</v>
      </c>
    </row>
    <row r="6919" spans="1:2" x14ac:dyDescent="0.25">
      <c r="A6919" s="62">
        <v>41103012</v>
      </c>
      <c r="B6919" s="63" t="s">
        <v>3595</v>
      </c>
    </row>
    <row r="6920" spans="1:2" x14ac:dyDescent="0.25">
      <c r="A6920" s="62">
        <v>41103013</v>
      </c>
      <c r="B6920" s="63" t="s">
        <v>5331</v>
      </c>
    </row>
    <row r="6921" spans="1:2" x14ac:dyDescent="0.25">
      <c r="A6921" s="62">
        <v>41103014</v>
      </c>
      <c r="B6921" s="63" t="s">
        <v>3489</v>
      </c>
    </row>
    <row r="6922" spans="1:2" x14ac:dyDescent="0.25">
      <c r="A6922" s="62">
        <v>41103015</v>
      </c>
      <c r="B6922" s="63" t="s">
        <v>9284</v>
      </c>
    </row>
    <row r="6923" spans="1:2" x14ac:dyDescent="0.25">
      <c r="A6923" s="62">
        <v>41103017</v>
      </c>
      <c r="B6923" s="63" t="s">
        <v>5285</v>
      </c>
    </row>
    <row r="6924" spans="1:2" x14ac:dyDescent="0.25">
      <c r="A6924" s="62">
        <v>41103019</v>
      </c>
      <c r="B6924" s="63" t="s">
        <v>17324</v>
      </c>
    </row>
    <row r="6925" spans="1:2" x14ac:dyDescent="0.25">
      <c r="A6925" s="62">
        <v>41103020</v>
      </c>
      <c r="B6925" s="63" t="s">
        <v>4255</v>
      </c>
    </row>
    <row r="6926" spans="1:2" x14ac:dyDescent="0.25">
      <c r="A6926" s="62">
        <v>41103021</v>
      </c>
      <c r="B6926" s="63" t="s">
        <v>11212</v>
      </c>
    </row>
    <row r="6927" spans="1:2" x14ac:dyDescent="0.25">
      <c r="A6927" s="62">
        <v>41103022</v>
      </c>
      <c r="B6927" s="63" t="s">
        <v>14150</v>
      </c>
    </row>
    <row r="6928" spans="1:2" x14ac:dyDescent="0.25">
      <c r="A6928" s="62">
        <v>41103023</v>
      </c>
      <c r="B6928" s="63" t="s">
        <v>1053</v>
      </c>
    </row>
    <row r="6929" spans="1:2" x14ac:dyDescent="0.25">
      <c r="A6929" s="62">
        <v>41103024</v>
      </c>
      <c r="B6929" s="63" t="s">
        <v>19018</v>
      </c>
    </row>
    <row r="6930" spans="1:2" x14ac:dyDescent="0.25">
      <c r="A6930" s="62">
        <v>41103025</v>
      </c>
      <c r="B6930" s="63" t="s">
        <v>5879</v>
      </c>
    </row>
    <row r="6931" spans="1:2" x14ac:dyDescent="0.25">
      <c r="A6931" s="62">
        <v>41103201</v>
      </c>
      <c r="B6931" s="63" t="s">
        <v>15928</v>
      </c>
    </row>
    <row r="6932" spans="1:2" x14ac:dyDescent="0.25">
      <c r="A6932" s="62">
        <v>41103202</v>
      </c>
      <c r="B6932" s="63" t="s">
        <v>6115</v>
      </c>
    </row>
    <row r="6933" spans="1:2" x14ac:dyDescent="0.25">
      <c r="A6933" s="62">
        <v>41103203</v>
      </c>
      <c r="B6933" s="63" t="s">
        <v>17082</v>
      </c>
    </row>
    <row r="6934" spans="1:2" x14ac:dyDescent="0.25">
      <c r="A6934" s="62">
        <v>41103205</v>
      </c>
      <c r="B6934" s="63" t="s">
        <v>6287</v>
      </c>
    </row>
    <row r="6935" spans="1:2" x14ac:dyDescent="0.25">
      <c r="A6935" s="62">
        <v>41103206</v>
      </c>
      <c r="B6935" s="63" t="s">
        <v>17393</v>
      </c>
    </row>
    <row r="6936" spans="1:2" x14ac:dyDescent="0.25">
      <c r="A6936" s="62">
        <v>41103207</v>
      </c>
      <c r="B6936" s="63" t="s">
        <v>12693</v>
      </c>
    </row>
    <row r="6937" spans="1:2" x14ac:dyDescent="0.25">
      <c r="A6937" s="62">
        <v>41103208</v>
      </c>
      <c r="B6937" s="63" t="s">
        <v>6349</v>
      </c>
    </row>
    <row r="6938" spans="1:2" x14ac:dyDescent="0.25">
      <c r="A6938" s="62">
        <v>41103209</v>
      </c>
      <c r="B6938" s="63" t="s">
        <v>2605</v>
      </c>
    </row>
    <row r="6939" spans="1:2" x14ac:dyDescent="0.25">
      <c r="A6939" s="62">
        <v>41103210</v>
      </c>
      <c r="B6939" s="63" t="s">
        <v>6427</v>
      </c>
    </row>
    <row r="6940" spans="1:2" x14ac:dyDescent="0.25">
      <c r="A6940" s="62">
        <v>41103301</v>
      </c>
      <c r="B6940" s="63" t="s">
        <v>1588</v>
      </c>
    </row>
    <row r="6941" spans="1:2" x14ac:dyDescent="0.25">
      <c r="A6941" s="62">
        <v>41103302</v>
      </c>
      <c r="B6941" s="63" t="s">
        <v>4366</v>
      </c>
    </row>
    <row r="6942" spans="1:2" x14ac:dyDescent="0.25">
      <c r="A6942" s="62">
        <v>41103303</v>
      </c>
      <c r="B6942" s="63" t="s">
        <v>10452</v>
      </c>
    </row>
    <row r="6943" spans="1:2" x14ac:dyDescent="0.25">
      <c r="A6943" s="62">
        <v>41103305</v>
      </c>
      <c r="B6943" s="63" t="s">
        <v>4047</v>
      </c>
    </row>
    <row r="6944" spans="1:2" x14ac:dyDescent="0.25">
      <c r="A6944" s="62">
        <v>41103306</v>
      </c>
      <c r="B6944" s="63" t="s">
        <v>14348</v>
      </c>
    </row>
    <row r="6945" spans="1:2" x14ac:dyDescent="0.25">
      <c r="A6945" s="62">
        <v>41103307</v>
      </c>
      <c r="B6945" s="63" t="s">
        <v>12086</v>
      </c>
    </row>
    <row r="6946" spans="1:2" x14ac:dyDescent="0.25">
      <c r="A6946" s="62">
        <v>41103308</v>
      </c>
      <c r="B6946" s="63" t="s">
        <v>12198</v>
      </c>
    </row>
    <row r="6947" spans="1:2" x14ac:dyDescent="0.25">
      <c r="A6947" s="62">
        <v>41103309</v>
      </c>
      <c r="B6947" s="63" t="s">
        <v>15997</v>
      </c>
    </row>
    <row r="6948" spans="1:2" x14ac:dyDescent="0.25">
      <c r="A6948" s="62">
        <v>41103310</v>
      </c>
      <c r="B6948" s="63" t="s">
        <v>18031</v>
      </c>
    </row>
    <row r="6949" spans="1:2" x14ac:dyDescent="0.25">
      <c r="A6949" s="62">
        <v>41103311</v>
      </c>
      <c r="B6949" s="63" t="s">
        <v>461</v>
      </c>
    </row>
    <row r="6950" spans="1:2" x14ac:dyDescent="0.25">
      <c r="A6950" s="62">
        <v>41103312</v>
      </c>
      <c r="B6950" s="63" t="s">
        <v>4522</v>
      </c>
    </row>
    <row r="6951" spans="1:2" x14ac:dyDescent="0.25">
      <c r="A6951" s="62">
        <v>41103313</v>
      </c>
      <c r="B6951" s="63" t="s">
        <v>11970</v>
      </c>
    </row>
    <row r="6952" spans="1:2" x14ac:dyDescent="0.25">
      <c r="A6952" s="62">
        <v>41103314</v>
      </c>
      <c r="B6952" s="63" t="s">
        <v>913</v>
      </c>
    </row>
    <row r="6953" spans="1:2" x14ac:dyDescent="0.25">
      <c r="A6953" s="62">
        <v>41103315</v>
      </c>
      <c r="B6953" s="63" t="s">
        <v>8643</v>
      </c>
    </row>
    <row r="6954" spans="1:2" x14ac:dyDescent="0.25">
      <c r="A6954" s="62">
        <v>41103316</v>
      </c>
      <c r="B6954" s="63" t="s">
        <v>4264</v>
      </c>
    </row>
    <row r="6955" spans="1:2" x14ac:dyDescent="0.25">
      <c r="A6955" s="62">
        <v>41103317</v>
      </c>
      <c r="B6955" s="63" t="s">
        <v>17529</v>
      </c>
    </row>
    <row r="6956" spans="1:2" x14ac:dyDescent="0.25">
      <c r="A6956" s="62">
        <v>41103318</v>
      </c>
      <c r="B6956" s="63" t="s">
        <v>17712</v>
      </c>
    </row>
    <row r="6957" spans="1:2" x14ac:dyDescent="0.25">
      <c r="A6957" s="62">
        <v>41103401</v>
      </c>
      <c r="B6957" s="63" t="s">
        <v>15027</v>
      </c>
    </row>
    <row r="6958" spans="1:2" x14ac:dyDescent="0.25">
      <c r="A6958" s="62">
        <v>41103403</v>
      </c>
      <c r="B6958" s="63" t="s">
        <v>8764</v>
      </c>
    </row>
    <row r="6959" spans="1:2" x14ac:dyDescent="0.25">
      <c r="A6959" s="62">
        <v>41103406</v>
      </c>
      <c r="B6959" s="63" t="s">
        <v>16688</v>
      </c>
    </row>
    <row r="6960" spans="1:2" x14ac:dyDescent="0.25">
      <c r="A6960" s="62">
        <v>41103407</v>
      </c>
      <c r="B6960" s="63" t="s">
        <v>3422</v>
      </c>
    </row>
    <row r="6961" spans="1:2" x14ac:dyDescent="0.25">
      <c r="A6961" s="62">
        <v>41103408</v>
      </c>
      <c r="B6961" s="63" t="s">
        <v>2274</v>
      </c>
    </row>
    <row r="6962" spans="1:2" x14ac:dyDescent="0.25">
      <c r="A6962" s="62">
        <v>41103409</v>
      </c>
      <c r="B6962" s="63" t="s">
        <v>5511</v>
      </c>
    </row>
    <row r="6963" spans="1:2" x14ac:dyDescent="0.25">
      <c r="A6963" s="62">
        <v>41103410</v>
      </c>
      <c r="B6963" s="63" t="s">
        <v>5382</v>
      </c>
    </row>
    <row r="6964" spans="1:2" x14ac:dyDescent="0.25">
      <c r="A6964" s="62">
        <v>41103411</v>
      </c>
      <c r="B6964" s="63" t="s">
        <v>16981</v>
      </c>
    </row>
    <row r="6965" spans="1:2" x14ac:dyDescent="0.25">
      <c r="A6965" s="62">
        <v>41103412</v>
      </c>
      <c r="B6965" s="63" t="s">
        <v>18900</v>
      </c>
    </row>
    <row r="6966" spans="1:2" x14ac:dyDescent="0.25">
      <c r="A6966" s="62">
        <v>41103413</v>
      </c>
      <c r="B6966" s="63" t="s">
        <v>8911</v>
      </c>
    </row>
    <row r="6967" spans="1:2" x14ac:dyDescent="0.25">
      <c r="A6967" s="62">
        <v>41103414</v>
      </c>
      <c r="B6967" s="63" t="s">
        <v>1494</v>
      </c>
    </row>
    <row r="6968" spans="1:2" x14ac:dyDescent="0.25">
      <c r="A6968" s="62">
        <v>41103415</v>
      </c>
      <c r="B6968" s="63" t="s">
        <v>14956</v>
      </c>
    </row>
    <row r="6969" spans="1:2" x14ac:dyDescent="0.25">
      <c r="A6969" s="62">
        <v>41103501</v>
      </c>
      <c r="B6969" s="63" t="s">
        <v>425</v>
      </c>
    </row>
    <row r="6970" spans="1:2" x14ac:dyDescent="0.25">
      <c r="A6970" s="62">
        <v>41103502</v>
      </c>
      <c r="B6970" s="63" t="s">
        <v>5991</v>
      </c>
    </row>
    <row r="6971" spans="1:2" x14ac:dyDescent="0.25">
      <c r="A6971" s="62">
        <v>41103504</v>
      </c>
      <c r="B6971" s="63" t="s">
        <v>3039</v>
      </c>
    </row>
    <row r="6972" spans="1:2" x14ac:dyDescent="0.25">
      <c r="A6972" s="62">
        <v>41103506</v>
      </c>
      <c r="B6972" s="63" t="s">
        <v>2145</v>
      </c>
    </row>
    <row r="6973" spans="1:2" x14ac:dyDescent="0.25">
      <c r="A6973" s="62">
        <v>41103507</v>
      </c>
      <c r="B6973" s="63" t="s">
        <v>17150</v>
      </c>
    </row>
    <row r="6974" spans="1:2" x14ac:dyDescent="0.25">
      <c r="A6974" s="62">
        <v>41103508</v>
      </c>
      <c r="B6974" s="63" t="s">
        <v>7379</v>
      </c>
    </row>
    <row r="6975" spans="1:2" x14ac:dyDescent="0.25">
      <c r="A6975" s="62">
        <v>41103509</v>
      </c>
      <c r="B6975" s="63" t="s">
        <v>6424</v>
      </c>
    </row>
    <row r="6976" spans="1:2" x14ac:dyDescent="0.25">
      <c r="A6976" s="62">
        <v>41103510</v>
      </c>
      <c r="B6976" s="63" t="s">
        <v>17520</v>
      </c>
    </row>
    <row r="6977" spans="1:2" x14ac:dyDescent="0.25">
      <c r="A6977" s="62">
        <v>41103511</v>
      </c>
      <c r="B6977" s="63" t="s">
        <v>17750</v>
      </c>
    </row>
    <row r="6978" spans="1:2" x14ac:dyDescent="0.25">
      <c r="A6978" s="62">
        <v>41103512</v>
      </c>
      <c r="B6978" s="63" t="s">
        <v>1829</v>
      </c>
    </row>
    <row r="6979" spans="1:2" x14ac:dyDescent="0.25">
      <c r="A6979" s="62">
        <v>41103513</v>
      </c>
      <c r="B6979" s="63" t="s">
        <v>6259</v>
      </c>
    </row>
    <row r="6980" spans="1:2" x14ac:dyDescent="0.25">
      <c r="A6980" s="62">
        <v>41103701</v>
      </c>
      <c r="B6980" s="63" t="s">
        <v>2703</v>
      </c>
    </row>
    <row r="6981" spans="1:2" x14ac:dyDescent="0.25">
      <c r="A6981" s="62">
        <v>41103702</v>
      </c>
      <c r="B6981" s="63" t="s">
        <v>11416</v>
      </c>
    </row>
    <row r="6982" spans="1:2" x14ac:dyDescent="0.25">
      <c r="A6982" s="62">
        <v>41103703</v>
      </c>
      <c r="B6982" s="63" t="s">
        <v>5066</v>
      </c>
    </row>
    <row r="6983" spans="1:2" x14ac:dyDescent="0.25">
      <c r="A6983" s="62">
        <v>41103704</v>
      </c>
      <c r="B6983" s="63" t="s">
        <v>15814</v>
      </c>
    </row>
    <row r="6984" spans="1:2" x14ac:dyDescent="0.25">
      <c r="A6984" s="62">
        <v>41103705</v>
      </c>
      <c r="B6984" s="63" t="s">
        <v>16625</v>
      </c>
    </row>
    <row r="6985" spans="1:2" x14ac:dyDescent="0.25">
      <c r="A6985" s="62">
        <v>41103706</v>
      </c>
      <c r="B6985" s="63" t="s">
        <v>7315</v>
      </c>
    </row>
    <row r="6986" spans="1:2" x14ac:dyDescent="0.25">
      <c r="A6986" s="62">
        <v>41103707</v>
      </c>
      <c r="B6986" s="63" t="s">
        <v>12773</v>
      </c>
    </row>
    <row r="6987" spans="1:2" x14ac:dyDescent="0.25">
      <c r="A6987" s="62">
        <v>41103708</v>
      </c>
      <c r="B6987" s="63" t="s">
        <v>7314</v>
      </c>
    </row>
    <row r="6988" spans="1:2" x14ac:dyDescent="0.25">
      <c r="A6988" s="62">
        <v>41103709</v>
      </c>
      <c r="B6988" s="63" t="s">
        <v>1316</v>
      </c>
    </row>
    <row r="6989" spans="1:2" x14ac:dyDescent="0.25">
      <c r="A6989" s="62">
        <v>41103710</v>
      </c>
      <c r="B6989" s="63" t="s">
        <v>7735</v>
      </c>
    </row>
    <row r="6990" spans="1:2" x14ac:dyDescent="0.25">
      <c r="A6990" s="62">
        <v>41103711</v>
      </c>
      <c r="B6990" s="63" t="s">
        <v>12666</v>
      </c>
    </row>
    <row r="6991" spans="1:2" x14ac:dyDescent="0.25">
      <c r="A6991" s="62">
        <v>41103712</v>
      </c>
      <c r="B6991" s="63" t="s">
        <v>8167</v>
      </c>
    </row>
    <row r="6992" spans="1:2" x14ac:dyDescent="0.25">
      <c r="A6992" s="62">
        <v>41103713</v>
      </c>
      <c r="B6992" s="63" t="s">
        <v>14473</v>
      </c>
    </row>
    <row r="6993" spans="1:2" x14ac:dyDescent="0.25">
      <c r="A6993" s="62">
        <v>41103714</v>
      </c>
      <c r="B6993" s="63" t="s">
        <v>11487</v>
      </c>
    </row>
    <row r="6994" spans="1:2" x14ac:dyDescent="0.25">
      <c r="A6994" s="62">
        <v>41103715</v>
      </c>
      <c r="B6994" s="63" t="s">
        <v>10544</v>
      </c>
    </row>
    <row r="6995" spans="1:2" x14ac:dyDescent="0.25">
      <c r="A6995" s="62">
        <v>41103801</v>
      </c>
      <c r="B6995" s="63" t="s">
        <v>7529</v>
      </c>
    </row>
    <row r="6996" spans="1:2" x14ac:dyDescent="0.25">
      <c r="A6996" s="62">
        <v>41103802</v>
      </c>
      <c r="B6996" s="63" t="s">
        <v>3768</v>
      </c>
    </row>
    <row r="6997" spans="1:2" x14ac:dyDescent="0.25">
      <c r="A6997" s="62">
        <v>41103803</v>
      </c>
      <c r="B6997" s="63" t="s">
        <v>8987</v>
      </c>
    </row>
    <row r="6998" spans="1:2" x14ac:dyDescent="0.25">
      <c r="A6998" s="62">
        <v>41103804</v>
      </c>
      <c r="B6998" s="63" t="s">
        <v>16770</v>
      </c>
    </row>
    <row r="6999" spans="1:2" x14ac:dyDescent="0.25">
      <c r="A6999" s="62">
        <v>41103805</v>
      </c>
      <c r="B6999" s="63" t="s">
        <v>3659</v>
      </c>
    </row>
    <row r="7000" spans="1:2" x14ac:dyDescent="0.25">
      <c r="A7000" s="62">
        <v>41103806</v>
      </c>
      <c r="B7000" s="63" t="s">
        <v>7842</v>
      </c>
    </row>
    <row r="7001" spans="1:2" x14ac:dyDescent="0.25">
      <c r="A7001" s="62">
        <v>41103807</v>
      </c>
      <c r="B7001" s="63" t="s">
        <v>3109</v>
      </c>
    </row>
    <row r="7002" spans="1:2" x14ac:dyDescent="0.25">
      <c r="A7002" s="62">
        <v>41103808</v>
      </c>
      <c r="B7002" s="63" t="s">
        <v>12971</v>
      </c>
    </row>
    <row r="7003" spans="1:2" x14ac:dyDescent="0.25">
      <c r="A7003" s="62">
        <v>41103809</v>
      </c>
      <c r="B7003" s="63" t="s">
        <v>16355</v>
      </c>
    </row>
    <row r="7004" spans="1:2" x14ac:dyDescent="0.25">
      <c r="A7004" s="62">
        <v>41103810</v>
      </c>
      <c r="B7004" s="63" t="s">
        <v>11410</v>
      </c>
    </row>
    <row r="7005" spans="1:2" x14ac:dyDescent="0.25">
      <c r="A7005" s="62">
        <v>41103811</v>
      </c>
      <c r="B7005" s="63" t="s">
        <v>4489</v>
      </c>
    </row>
    <row r="7006" spans="1:2" x14ac:dyDescent="0.25">
      <c r="A7006" s="62">
        <v>41103812</v>
      </c>
      <c r="B7006" s="63" t="s">
        <v>1351</v>
      </c>
    </row>
    <row r="7007" spans="1:2" x14ac:dyDescent="0.25">
      <c r="A7007" s="62">
        <v>41103813</v>
      </c>
      <c r="B7007" s="63" t="s">
        <v>3473</v>
      </c>
    </row>
    <row r="7008" spans="1:2" x14ac:dyDescent="0.25">
      <c r="A7008" s="62">
        <v>41103814</v>
      </c>
      <c r="B7008" s="63" t="s">
        <v>18913</v>
      </c>
    </row>
    <row r="7009" spans="1:2" x14ac:dyDescent="0.25">
      <c r="A7009" s="62">
        <v>41103815</v>
      </c>
      <c r="B7009" s="63" t="s">
        <v>19038</v>
      </c>
    </row>
    <row r="7010" spans="1:2" x14ac:dyDescent="0.25">
      <c r="A7010" s="62">
        <v>41103816</v>
      </c>
      <c r="B7010" s="63" t="s">
        <v>18525</v>
      </c>
    </row>
    <row r="7011" spans="1:2" x14ac:dyDescent="0.25">
      <c r="A7011" s="62">
        <v>41103901</v>
      </c>
      <c r="B7011" s="63" t="s">
        <v>12393</v>
      </c>
    </row>
    <row r="7012" spans="1:2" x14ac:dyDescent="0.25">
      <c r="A7012" s="62">
        <v>41103902</v>
      </c>
      <c r="B7012" s="63" t="s">
        <v>7172</v>
      </c>
    </row>
    <row r="7013" spans="1:2" x14ac:dyDescent="0.25">
      <c r="A7013" s="62">
        <v>41103903</v>
      </c>
      <c r="B7013" s="63" t="s">
        <v>3500</v>
      </c>
    </row>
    <row r="7014" spans="1:2" x14ac:dyDescent="0.25">
      <c r="A7014" s="62">
        <v>41103904</v>
      </c>
      <c r="B7014" s="63" t="s">
        <v>16277</v>
      </c>
    </row>
    <row r="7015" spans="1:2" x14ac:dyDescent="0.25">
      <c r="A7015" s="62">
        <v>41103905</v>
      </c>
      <c r="B7015" s="63" t="s">
        <v>6555</v>
      </c>
    </row>
    <row r="7016" spans="1:2" x14ac:dyDescent="0.25">
      <c r="A7016" s="62">
        <v>41103906</v>
      </c>
      <c r="B7016" s="63" t="s">
        <v>11110</v>
      </c>
    </row>
    <row r="7017" spans="1:2" x14ac:dyDescent="0.25">
      <c r="A7017" s="62">
        <v>41103907</v>
      </c>
      <c r="B7017" s="63" t="s">
        <v>6495</v>
      </c>
    </row>
    <row r="7018" spans="1:2" x14ac:dyDescent="0.25">
      <c r="A7018" s="62">
        <v>41103908</v>
      </c>
      <c r="B7018" s="63" t="s">
        <v>10451</v>
      </c>
    </row>
    <row r="7019" spans="1:2" x14ac:dyDescent="0.25">
      <c r="A7019" s="62">
        <v>41103909</v>
      </c>
      <c r="B7019" s="63" t="s">
        <v>8185</v>
      </c>
    </row>
    <row r="7020" spans="1:2" x14ac:dyDescent="0.25">
      <c r="A7020" s="62">
        <v>41103910</v>
      </c>
      <c r="B7020" s="63" t="s">
        <v>8609</v>
      </c>
    </row>
    <row r="7021" spans="1:2" x14ac:dyDescent="0.25">
      <c r="A7021" s="62">
        <v>41103911</v>
      </c>
      <c r="B7021" s="63" t="s">
        <v>4334</v>
      </c>
    </row>
    <row r="7022" spans="1:2" x14ac:dyDescent="0.25">
      <c r="A7022" s="62">
        <v>41103912</v>
      </c>
      <c r="B7022" s="63" t="s">
        <v>18853</v>
      </c>
    </row>
    <row r="7023" spans="1:2" x14ac:dyDescent="0.25">
      <c r="A7023" s="62">
        <v>41103913</v>
      </c>
      <c r="B7023" s="63" t="s">
        <v>7407</v>
      </c>
    </row>
    <row r="7024" spans="1:2" x14ac:dyDescent="0.25">
      <c r="A7024" s="62">
        <v>41104001</v>
      </c>
      <c r="B7024" s="63" t="s">
        <v>10791</v>
      </c>
    </row>
    <row r="7025" spans="1:2" x14ac:dyDescent="0.25">
      <c r="A7025" s="62">
        <v>41104002</v>
      </c>
      <c r="B7025" s="63" t="s">
        <v>15489</v>
      </c>
    </row>
    <row r="7026" spans="1:2" x14ac:dyDescent="0.25">
      <c r="A7026" s="62">
        <v>41104003</v>
      </c>
      <c r="B7026" s="63" t="s">
        <v>6482</v>
      </c>
    </row>
    <row r="7027" spans="1:2" x14ac:dyDescent="0.25">
      <c r="A7027" s="62">
        <v>41104004</v>
      </c>
      <c r="B7027" s="63" t="s">
        <v>11646</v>
      </c>
    </row>
    <row r="7028" spans="1:2" x14ac:dyDescent="0.25">
      <c r="A7028" s="62">
        <v>41104005</v>
      </c>
      <c r="B7028" s="63" t="s">
        <v>4565</v>
      </c>
    </row>
    <row r="7029" spans="1:2" x14ac:dyDescent="0.25">
      <c r="A7029" s="62">
        <v>41104006</v>
      </c>
      <c r="B7029" s="63" t="s">
        <v>8860</v>
      </c>
    </row>
    <row r="7030" spans="1:2" x14ac:dyDescent="0.25">
      <c r="A7030" s="62">
        <v>41104007</v>
      </c>
      <c r="B7030" s="63" t="s">
        <v>14034</v>
      </c>
    </row>
    <row r="7031" spans="1:2" x14ac:dyDescent="0.25">
      <c r="A7031" s="62">
        <v>41104008</v>
      </c>
      <c r="B7031" s="63" t="s">
        <v>4320</v>
      </c>
    </row>
    <row r="7032" spans="1:2" x14ac:dyDescent="0.25">
      <c r="A7032" s="62">
        <v>41104009</v>
      </c>
      <c r="B7032" s="63" t="s">
        <v>958</v>
      </c>
    </row>
    <row r="7033" spans="1:2" x14ac:dyDescent="0.25">
      <c r="A7033" s="62">
        <v>41104010</v>
      </c>
      <c r="B7033" s="63" t="s">
        <v>18073</v>
      </c>
    </row>
    <row r="7034" spans="1:2" x14ac:dyDescent="0.25">
      <c r="A7034" s="62">
        <v>41104011</v>
      </c>
      <c r="B7034" s="63" t="s">
        <v>756</v>
      </c>
    </row>
    <row r="7035" spans="1:2" x14ac:dyDescent="0.25">
      <c r="A7035" s="62">
        <v>41104012</v>
      </c>
      <c r="B7035" s="63" t="s">
        <v>268</v>
      </c>
    </row>
    <row r="7036" spans="1:2" x14ac:dyDescent="0.25">
      <c r="A7036" s="62">
        <v>41104013</v>
      </c>
      <c r="B7036" s="63" t="s">
        <v>8862</v>
      </c>
    </row>
    <row r="7037" spans="1:2" x14ac:dyDescent="0.25">
      <c r="A7037" s="62">
        <v>41104014</v>
      </c>
      <c r="B7037" s="63" t="s">
        <v>16051</v>
      </c>
    </row>
    <row r="7038" spans="1:2" x14ac:dyDescent="0.25">
      <c r="A7038" s="62">
        <v>41104015</v>
      </c>
      <c r="B7038" s="63" t="s">
        <v>13765</v>
      </c>
    </row>
    <row r="7039" spans="1:2" x14ac:dyDescent="0.25">
      <c r="A7039" s="62">
        <v>41104016</v>
      </c>
      <c r="B7039" s="63" t="s">
        <v>9577</v>
      </c>
    </row>
    <row r="7040" spans="1:2" x14ac:dyDescent="0.25">
      <c r="A7040" s="62">
        <v>41104017</v>
      </c>
      <c r="B7040" s="63" t="s">
        <v>3534</v>
      </c>
    </row>
    <row r="7041" spans="1:2" x14ac:dyDescent="0.25">
      <c r="A7041" s="62">
        <v>41104018</v>
      </c>
      <c r="B7041" s="63" t="s">
        <v>3961</v>
      </c>
    </row>
    <row r="7042" spans="1:2" x14ac:dyDescent="0.25">
      <c r="A7042" s="62">
        <v>41104019</v>
      </c>
      <c r="B7042" s="63" t="s">
        <v>4</v>
      </c>
    </row>
    <row r="7043" spans="1:2" x14ac:dyDescent="0.25">
      <c r="A7043" s="62">
        <v>41104020</v>
      </c>
      <c r="B7043" s="63" t="s">
        <v>13392</v>
      </c>
    </row>
    <row r="7044" spans="1:2" x14ac:dyDescent="0.25">
      <c r="A7044" s="62">
        <v>41104101</v>
      </c>
      <c r="B7044" s="63" t="s">
        <v>12107</v>
      </c>
    </row>
    <row r="7045" spans="1:2" x14ac:dyDescent="0.25">
      <c r="A7045" s="62">
        <v>41104102</v>
      </c>
      <c r="B7045" s="63" t="s">
        <v>6843</v>
      </c>
    </row>
    <row r="7046" spans="1:2" x14ac:dyDescent="0.25">
      <c r="A7046" s="62">
        <v>41104103</v>
      </c>
      <c r="B7046" s="63" t="s">
        <v>14882</v>
      </c>
    </row>
    <row r="7047" spans="1:2" x14ac:dyDescent="0.25">
      <c r="A7047" s="62">
        <v>41104104</v>
      </c>
      <c r="B7047" s="63" t="s">
        <v>16696</v>
      </c>
    </row>
    <row r="7048" spans="1:2" x14ac:dyDescent="0.25">
      <c r="A7048" s="62">
        <v>41104105</v>
      </c>
      <c r="B7048" s="63" t="s">
        <v>4707</v>
      </c>
    </row>
    <row r="7049" spans="1:2" x14ac:dyDescent="0.25">
      <c r="A7049" s="62">
        <v>41104106</v>
      </c>
      <c r="B7049" s="63" t="s">
        <v>16128</v>
      </c>
    </row>
    <row r="7050" spans="1:2" x14ac:dyDescent="0.25">
      <c r="A7050" s="62">
        <v>41104107</v>
      </c>
      <c r="B7050" s="63" t="s">
        <v>11195</v>
      </c>
    </row>
    <row r="7051" spans="1:2" x14ac:dyDescent="0.25">
      <c r="A7051" s="62">
        <v>41104108</v>
      </c>
      <c r="B7051" s="63" t="s">
        <v>9543</v>
      </c>
    </row>
    <row r="7052" spans="1:2" x14ac:dyDescent="0.25">
      <c r="A7052" s="62">
        <v>41104109</v>
      </c>
      <c r="B7052" s="63" t="s">
        <v>4099</v>
      </c>
    </row>
    <row r="7053" spans="1:2" x14ac:dyDescent="0.25">
      <c r="A7053" s="62">
        <v>41104110</v>
      </c>
      <c r="B7053" s="63" t="s">
        <v>17519</v>
      </c>
    </row>
    <row r="7054" spans="1:2" x14ac:dyDescent="0.25">
      <c r="A7054" s="62">
        <v>41104111</v>
      </c>
      <c r="B7054" s="63" t="s">
        <v>1261</v>
      </c>
    </row>
    <row r="7055" spans="1:2" x14ac:dyDescent="0.25">
      <c r="A7055" s="62">
        <v>41104112</v>
      </c>
      <c r="B7055" s="63" t="s">
        <v>4891</v>
      </c>
    </row>
    <row r="7056" spans="1:2" x14ac:dyDescent="0.25">
      <c r="A7056" s="62">
        <v>41104114</v>
      </c>
      <c r="B7056" s="63" t="s">
        <v>10414</v>
      </c>
    </row>
    <row r="7057" spans="1:2" x14ac:dyDescent="0.25">
      <c r="A7057" s="62">
        <v>41104115</v>
      </c>
      <c r="B7057" s="63" t="s">
        <v>16461</v>
      </c>
    </row>
    <row r="7058" spans="1:2" x14ac:dyDescent="0.25">
      <c r="A7058" s="62">
        <v>41104116</v>
      </c>
      <c r="B7058" s="63" t="s">
        <v>14303</v>
      </c>
    </row>
    <row r="7059" spans="1:2" x14ac:dyDescent="0.25">
      <c r="A7059" s="62">
        <v>41104117</v>
      </c>
      <c r="B7059" s="63" t="s">
        <v>13850</v>
      </c>
    </row>
    <row r="7060" spans="1:2" x14ac:dyDescent="0.25">
      <c r="A7060" s="62">
        <v>41104118</v>
      </c>
      <c r="B7060" s="63" t="s">
        <v>1134</v>
      </c>
    </row>
    <row r="7061" spans="1:2" x14ac:dyDescent="0.25">
      <c r="A7061" s="62">
        <v>41104119</v>
      </c>
      <c r="B7061" s="63" t="s">
        <v>2333</v>
      </c>
    </row>
    <row r="7062" spans="1:2" x14ac:dyDescent="0.25">
      <c r="A7062" s="62">
        <v>41104120</v>
      </c>
      <c r="B7062" s="63" t="s">
        <v>7602</v>
      </c>
    </row>
    <row r="7063" spans="1:2" x14ac:dyDescent="0.25">
      <c r="A7063" s="62">
        <v>41104121</v>
      </c>
      <c r="B7063" s="63" t="s">
        <v>1606</v>
      </c>
    </row>
    <row r="7064" spans="1:2" x14ac:dyDescent="0.25">
      <c r="A7064" s="62">
        <v>41104122</v>
      </c>
      <c r="B7064" s="63" t="s">
        <v>737</v>
      </c>
    </row>
    <row r="7065" spans="1:2" x14ac:dyDescent="0.25">
      <c r="A7065" s="62">
        <v>41104123</v>
      </c>
      <c r="B7065" s="63" t="s">
        <v>8058</v>
      </c>
    </row>
    <row r="7066" spans="1:2" x14ac:dyDescent="0.25">
      <c r="A7066" s="62">
        <v>41104124</v>
      </c>
      <c r="B7066" s="63" t="s">
        <v>18020</v>
      </c>
    </row>
    <row r="7067" spans="1:2" x14ac:dyDescent="0.25">
      <c r="A7067" s="62">
        <v>41104201</v>
      </c>
      <c r="B7067" s="63" t="s">
        <v>17737</v>
      </c>
    </row>
    <row r="7068" spans="1:2" x14ac:dyDescent="0.25">
      <c r="A7068" s="62">
        <v>41104202</v>
      </c>
      <c r="B7068" s="63" t="s">
        <v>12101</v>
      </c>
    </row>
    <row r="7069" spans="1:2" x14ac:dyDescent="0.25">
      <c r="A7069" s="62">
        <v>41104203</v>
      </c>
      <c r="B7069" s="63" t="s">
        <v>1056</v>
      </c>
    </row>
    <row r="7070" spans="1:2" x14ac:dyDescent="0.25">
      <c r="A7070" s="62">
        <v>41104204</v>
      </c>
      <c r="B7070" s="63" t="s">
        <v>7286</v>
      </c>
    </row>
    <row r="7071" spans="1:2" x14ac:dyDescent="0.25">
      <c r="A7071" s="62">
        <v>41104205</v>
      </c>
      <c r="B7071" s="63" t="s">
        <v>1662</v>
      </c>
    </row>
    <row r="7072" spans="1:2" x14ac:dyDescent="0.25">
      <c r="A7072" s="62">
        <v>41104206</v>
      </c>
      <c r="B7072" s="63" t="s">
        <v>1705</v>
      </c>
    </row>
    <row r="7073" spans="1:2" x14ac:dyDescent="0.25">
      <c r="A7073" s="62">
        <v>41104207</v>
      </c>
      <c r="B7073" s="63" t="s">
        <v>12435</v>
      </c>
    </row>
    <row r="7074" spans="1:2" x14ac:dyDescent="0.25">
      <c r="A7074" s="62">
        <v>41104208</v>
      </c>
      <c r="B7074" s="63" t="s">
        <v>18603</v>
      </c>
    </row>
    <row r="7075" spans="1:2" x14ac:dyDescent="0.25">
      <c r="A7075" s="62">
        <v>41104209</v>
      </c>
      <c r="B7075" s="63" t="s">
        <v>8752</v>
      </c>
    </row>
    <row r="7076" spans="1:2" x14ac:dyDescent="0.25">
      <c r="A7076" s="62">
        <v>41104210</v>
      </c>
      <c r="B7076" s="63" t="s">
        <v>6829</v>
      </c>
    </row>
    <row r="7077" spans="1:2" x14ac:dyDescent="0.25">
      <c r="A7077" s="62">
        <v>41104211</v>
      </c>
      <c r="B7077" s="63" t="s">
        <v>4196</v>
      </c>
    </row>
    <row r="7078" spans="1:2" x14ac:dyDescent="0.25">
      <c r="A7078" s="62">
        <v>41104212</v>
      </c>
      <c r="B7078" s="63" t="s">
        <v>11835</v>
      </c>
    </row>
    <row r="7079" spans="1:2" x14ac:dyDescent="0.25">
      <c r="A7079" s="62">
        <v>41104301</v>
      </c>
      <c r="B7079" s="63" t="s">
        <v>264</v>
      </c>
    </row>
    <row r="7080" spans="1:2" x14ac:dyDescent="0.25">
      <c r="A7080" s="62">
        <v>41104302</v>
      </c>
      <c r="B7080" s="63" t="s">
        <v>16430</v>
      </c>
    </row>
    <row r="7081" spans="1:2" x14ac:dyDescent="0.25">
      <c r="A7081" s="62">
        <v>41104303</v>
      </c>
      <c r="B7081" s="63" t="s">
        <v>7494</v>
      </c>
    </row>
    <row r="7082" spans="1:2" x14ac:dyDescent="0.25">
      <c r="A7082" s="62">
        <v>41104304</v>
      </c>
      <c r="B7082" s="63" t="s">
        <v>563</v>
      </c>
    </row>
    <row r="7083" spans="1:2" x14ac:dyDescent="0.25">
      <c r="A7083" s="62">
        <v>41104305</v>
      </c>
      <c r="B7083" s="63" t="s">
        <v>608</v>
      </c>
    </row>
    <row r="7084" spans="1:2" x14ac:dyDescent="0.25">
      <c r="A7084" s="62">
        <v>41104306</v>
      </c>
      <c r="B7084" s="63" t="s">
        <v>10234</v>
      </c>
    </row>
    <row r="7085" spans="1:2" x14ac:dyDescent="0.25">
      <c r="A7085" s="62">
        <v>41104307</v>
      </c>
      <c r="B7085" s="63" t="s">
        <v>9023</v>
      </c>
    </row>
    <row r="7086" spans="1:2" x14ac:dyDescent="0.25">
      <c r="A7086" s="62">
        <v>41104308</v>
      </c>
      <c r="B7086" s="63" t="s">
        <v>8417</v>
      </c>
    </row>
    <row r="7087" spans="1:2" x14ac:dyDescent="0.25">
      <c r="A7087" s="62">
        <v>41104401</v>
      </c>
      <c r="B7087" s="63" t="s">
        <v>9301</v>
      </c>
    </row>
    <row r="7088" spans="1:2" x14ac:dyDescent="0.25">
      <c r="A7088" s="62">
        <v>41104402</v>
      </c>
      <c r="B7088" s="63" t="s">
        <v>795</v>
      </c>
    </row>
    <row r="7089" spans="1:2" x14ac:dyDescent="0.25">
      <c r="A7089" s="62">
        <v>41104403</v>
      </c>
      <c r="B7089" s="63" t="s">
        <v>12090</v>
      </c>
    </row>
    <row r="7090" spans="1:2" x14ac:dyDescent="0.25">
      <c r="A7090" s="62">
        <v>41104404</v>
      </c>
      <c r="B7090" s="63" t="s">
        <v>2351</v>
      </c>
    </row>
    <row r="7091" spans="1:2" x14ac:dyDescent="0.25">
      <c r="A7091" s="62">
        <v>41104405</v>
      </c>
      <c r="B7091" s="63" t="s">
        <v>1915</v>
      </c>
    </row>
    <row r="7092" spans="1:2" x14ac:dyDescent="0.25">
      <c r="A7092" s="62">
        <v>41104406</v>
      </c>
      <c r="B7092" s="63" t="s">
        <v>6351</v>
      </c>
    </row>
    <row r="7093" spans="1:2" x14ac:dyDescent="0.25">
      <c r="A7093" s="62">
        <v>41104407</v>
      </c>
      <c r="B7093" s="63" t="s">
        <v>13103</v>
      </c>
    </row>
    <row r="7094" spans="1:2" x14ac:dyDescent="0.25">
      <c r="A7094" s="62">
        <v>41104408</v>
      </c>
      <c r="B7094" s="63" t="s">
        <v>17645</v>
      </c>
    </row>
    <row r="7095" spans="1:2" x14ac:dyDescent="0.25">
      <c r="A7095" s="62">
        <v>41104409</v>
      </c>
      <c r="B7095" s="63" t="s">
        <v>17785</v>
      </c>
    </row>
    <row r="7096" spans="1:2" x14ac:dyDescent="0.25">
      <c r="A7096" s="62">
        <v>41104410</v>
      </c>
      <c r="B7096" s="63" t="s">
        <v>16209</v>
      </c>
    </row>
    <row r="7097" spans="1:2" x14ac:dyDescent="0.25">
      <c r="A7097" s="62">
        <v>41104411</v>
      </c>
      <c r="B7097" s="63" t="s">
        <v>18890</v>
      </c>
    </row>
    <row r="7098" spans="1:2" x14ac:dyDescent="0.25">
      <c r="A7098" s="62">
        <v>41104412</v>
      </c>
      <c r="B7098" s="63" t="s">
        <v>7767</v>
      </c>
    </row>
    <row r="7099" spans="1:2" x14ac:dyDescent="0.25">
      <c r="A7099" s="62">
        <v>41104413</v>
      </c>
      <c r="B7099" s="63" t="s">
        <v>4319</v>
      </c>
    </row>
    <row r="7100" spans="1:2" x14ac:dyDescent="0.25">
      <c r="A7100" s="62">
        <v>41104414</v>
      </c>
      <c r="B7100" s="63" t="s">
        <v>5451</v>
      </c>
    </row>
    <row r="7101" spans="1:2" x14ac:dyDescent="0.25">
      <c r="A7101" s="62">
        <v>41104415</v>
      </c>
      <c r="B7101" s="63" t="s">
        <v>14395</v>
      </c>
    </row>
    <row r="7102" spans="1:2" x14ac:dyDescent="0.25">
      <c r="A7102" s="62">
        <v>41104416</v>
      </c>
      <c r="B7102" s="63" t="s">
        <v>4188</v>
      </c>
    </row>
    <row r="7103" spans="1:2" x14ac:dyDescent="0.25">
      <c r="A7103" s="62">
        <v>41104417</v>
      </c>
      <c r="B7103" s="63" t="s">
        <v>9076</v>
      </c>
    </row>
    <row r="7104" spans="1:2" x14ac:dyDescent="0.25">
      <c r="A7104" s="62">
        <v>41104418</v>
      </c>
      <c r="B7104" s="63" t="s">
        <v>6786</v>
      </c>
    </row>
    <row r="7105" spans="1:2" x14ac:dyDescent="0.25">
      <c r="A7105" s="62">
        <v>41104419</v>
      </c>
      <c r="B7105" s="63" t="s">
        <v>16662</v>
      </c>
    </row>
    <row r="7106" spans="1:2" x14ac:dyDescent="0.25">
      <c r="A7106" s="62">
        <v>41104420</v>
      </c>
      <c r="B7106" s="63" t="s">
        <v>13388</v>
      </c>
    </row>
    <row r="7107" spans="1:2" x14ac:dyDescent="0.25">
      <c r="A7107" s="62">
        <v>41104421</v>
      </c>
      <c r="B7107" s="63" t="s">
        <v>11025</v>
      </c>
    </row>
    <row r="7108" spans="1:2" x14ac:dyDescent="0.25">
      <c r="A7108" s="62">
        <v>41104422</v>
      </c>
      <c r="B7108" s="63" t="s">
        <v>15552</v>
      </c>
    </row>
    <row r="7109" spans="1:2" x14ac:dyDescent="0.25">
      <c r="A7109" s="62">
        <v>41104423</v>
      </c>
      <c r="B7109" s="63" t="s">
        <v>12217</v>
      </c>
    </row>
    <row r="7110" spans="1:2" x14ac:dyDescent="0.25">
      <c r="A7110" s="62">
        <v>41104424</v>
      </c>
      <c r="B7110" s="63" t="s">
        <v>8324</v>
      </c>
    </row>
    <row r="7111" spans="1:2" x14ac:dyDescent="0.25">
      <c r="A7111" s="62">
        <v>41104501</v>
      </c>
      <c r="B7111" s="63" t="s">
        <v>18050</v>
      </c>
    </row>
    <row r="7112" spans="1:2" x14ac:dyDescent="0.25">
      <c r="A7112" s="62">
        <v>41104502</v>
      </c>
      <c r="B7112" s="63" t="s">
        <v>31</v>
      </c>
    </row>
    <row r="7113" spans="1:2" x14ac:dyDescent="0.25">
      <c r="A7113" s="62">
        <v>41104503</v>
      </c>
      <c r="B7113" s="63" t="s">
        <v>8525</v>
      </c>
    </row>
    <row r="7114" spans="1:2" x14ac:dyDescent="0.25">
      <c r="A7114" s="62">
        <v>41104504</v>
      </c>
      <c r="B7114" s="63" t="s">
        <v>11638</v>
      </c>
    </row>
    <row r="7115" spans="1:2" x14ac:dyDescent="0.25">
      <c r="A7115" s="62">
        <v>41104505</v>
      </c>
      <c r="B7115" s="63" t="s">
        <v>11346</v>
      </c>
    </row>
    <row r="7116" spans="1:2" x14ac:dyDescent="0.25">
      <c r="A7116" s="62">
        <v>41104506</v>
      </c>
      <c r="B7116" s="63" t="s">
        <v>5749</v>
      </c>
    </row>
    <row r="7117" spans="1:2" x14ac:dyDescent="0.25">
      <c r="A7117" s="62">
        <v>41104507</v>
      </c>
      <c r="B7117" s="63" t="s">
        <v>9250</v>
      </c>
    </row>
    <row r="7118" spans="1:2" x14ac:dyDescent="0.25">
      <c r="A7118" s="62">
        <v>41104508</v>
      </c>
      <c r="B7118" s="63" t="s">
        <v>11121</v>
      </c>
    </row>
    <row r="7119" spans="1:2" x14ac:dyDescent="0.25">
      <c r="A7119" s="62">
        <v>41104509</v>
      </c>
      <c r="B7119" s="63" t="s">
        <v>9145</v>
      </c>
    </row>
    <row r="7120" spans="1:2" x14ac:dyDescent="0.25">
      <c r="A7120" s="62">
        <v>41104510</v>
      </c>
      <c r="B7120" s="63" t="s">
        <v>1772</v>
      </c>
    </row>
    <row r="7121" spans="1:2" x14ac:dyDescent="0.25">
      <c r="A7121" s="62">
        <v>41104511</v>
      </c>
      <c r="B7121" s="63" t="s">
        <v>11103</v>
      </c>
    </row>
    <row r="7122" spans="1:2" x14ac:dyDescent="0.25">
      <c r="A7122" s="62">
        <v>41104512</v>
      </c>
      <c r="B7122" s="63" t="s">
        <v>15754</v>
      </c>
    </row>
    <row r="7123" spans="1:2" x14ac:dyDescent="0.25">
      <c r="A7123" s="62">
        <v>41104601</v>
      </c>
      <c r="B7123" s="63" t="s">
        <v>11622</v>
      </c>
    </row>
    <row r="7124" spans="1:2" x14ac:dyDescent="0.25">
      <c r="A7124" s="62">
        <v>41104602</v>
      </c>
      <c r="B7124" s="63" t="s">
        <v>619</v>
      </c>
    </row>
    <row r="7125" spans="1:2" x14ac:dyDescent="0.25">
      <c r="A7125" s="62">
        <v>41104603</v>
      </c>
      <c r="B7125" s="63" t="s">
        <v>963</v>
      </c>
    </row>
    <row r="7126" spans="1:2" x14ac:dyDescent="0.25">
      <c r="A7126" s="62">
        <v>41104604</v>
      </c>
      <c r="B7126" s="63" t="s">
        <v>8869</v>
      </c>
    </row>
    <row r="7127" spans="1:2" x14ac:dyDescent="0.25">
      <c r="A7127" s="62">
        <v>41104605</v>
      </c>
      <c r="B7127" s="63" t="s">
        <v>10150</v>
      </c>
    </row>
    <row r="7128" spans="1:2" x14ac:dyDescent="0.25">
      <c r="A7128" s="62">
        <v>41104606</v>
      </c>
      <c r="B7128" s="63" t="s">
        <v>5223</v>
      </c>
    </row>
    <row r="7129" spans="1:2" x14ac:dyDescent="0.25">
      <c r="A7129" s="62">
        <v>41104607</v>
      </c>
      <c r="B7129" s="63" t="s">
        <v>6404</v>
      </c>
    </row>
    <row r="7130" spans="1:2" x14ac:dyDescent="0.25">
      <c r="A7130" s="62">
        <v>41104608</v>
      </c>
      <c r="B7130" s="63" t="s">
        <v>11877</v>
      </c>
    </row>
    <row r="7131" spans="1:2" x14ac:dyDescent="0.25">
      <c r="A7131" s="62">
        <v>41104609</v>
      </c>
      <c r="B7131" s="63" t="s">
        <v>16670</v>
      </c>
    </row>
    <row r="7132" spans="1:2" x14ac:dyDescent="0.25">
      <c r="A7132" s="62">
        <v>41104610</v>
      </c>
      <c r="B7132" s="63" t="s">
        <v>17287</v>
      </c>
    </row>
    <row r="7133" spans="1:2" x14ac:dyDescent="0.25">
      <c r="A7133" s="62">
        <v>41104611</v>
      </c>
      <c r="B7133" s="63" t="s">
        <v>3063</v>
      </c>
    </row>
    <row r="7134" spans="1:2" x14ac:dyDescent="0.25">
      <c r="A7134" s="62">
        <v>41104612</v>
      </c>
      <c r="B7134" s="63" t="s">
        <v>10080</v>
      </c>
    </row>
    <row r="7135" spans="1:2" x14ac:dyDescent="0.25">
      <c r="A7135" s="62">
        <v>41104701</v>
      </c>
      <c r="B7135" s="63" t="s">
        <v>13390</v>
      </c>
    </row>
    <row r="7136" spans="1:2" x14ac:dyDescent="0.25">
      <c r="A7136" s="62">
        <v>41104702</v>
      </c>
      <c r="B7136" s="63" t="s">
        <v>10215</v>
      </c>
    </row>
    <row r="7137" spans="1:2" x14ac:dyDescent="0.25">
      <c r="A7137" s="62">
        <v>41104703</v>
      </c>
      <c r="B7137" s="63" t="s">
        <v>14062</v>
      </c>
    </row>
    <row r="7138" spans="1:2" x14ac:dyDescent="0.25">
      <c r="A7138" s="62">
        <v>41104704</v>
      </c>
      <c r="B7138" s="63" t="s">
        <v>8223</v>
      </c>
    </row>
    <row r="7139" spans="1:2" x14ac:dyDescent="0.25">
      <c r="A7139" s="62">
        <v>41104801</v>
      </c>
      <c r="B7139" s="63" t="s">
        <v>6207</v>
      </c>
    </row>
    <row r="7140" spans="1:2" x14ac:dyDescent="0.25">
      <c r="A7140" s="62">
        <v>41104802</v>
      </c>
      <c r="B7140" s="63" t="s">
        <v>475</v>
      </c>
    </row>
    <row r="7141" spans="1:2" x14ac:dyDescent="0.25">
      <c r="A7141" s="62">
        <v>41104803</v>
      </c>
      <c r="B7141" s="63" t="s">
        <v>12170</v>
      </c>
    </row>
    <row r="7142" spans="1:2" x14ac:dyDescent="0.25">
      <c r="A7142" s="62">
        <v>41104804</v>
      </c>
      <c r="B7142" s="63" t="s">
        <v>8613</v>
      </c>
    </row>
    <row r="7143" spans="1:2" x14ac:dyDescent="0.25">
      <c r="A7143" s="62">
        <v>41104805</v>
      </c>
      <c r="B7143" s="63" t="s">
        <v>15103</v>
      </c>
    </row>
    <row r="7144" spans="1:2" x14ac:dyDescent="0.25">
      <c r="A7144" s="62">
        <v>41104806</v>
      </c>
      <c r="B7144" s="63" t="s">
        <v>9524</v>
      </c>
    </row>
    <row r="7145" spans="1:2" x14ac:dyDescent="0.25">
      <c r="A7145" s="62">
        <v>41104807</v>
      </c>
      <c r="B7145" s="63" t="s">
        <v>277</v>
      </c>
    </row>
    <row r="7146" spans="1:2" x14ac:dyDescent="0.25">
      <c r="A7146" s="62">
        <v>41104808</v>
      </c>
      <c r="B7146" s="63" t="s">
        <v>11550</v>
      </c>
    </row>
    <row r="7147" spans="1:2" x14ac:dyDescent="0.25">
      <c r="A7147" s="62">
        <v>41104809</v>
      </c>
      <c r="B7147" s="63" t="s">
        <v>6520</v>
      </c>
    </row>
    <row r="7148" spans="1:2" x14ac:dyDescent="0.25">
      <c r="A7148" s="62">
        <v>41104810</v>
      </c>
      <c r="B7148" s="63" t="s">
        <v>12705</v>
      </c>
    </row>
    <row r="7149" spans="1:2" x14ac:dyDescent="0.25">
      <c r="A7149" s="62">
        <v>41104811</v>
      </c>
      <c r="B7149" s="63" t="s">
        <v>5101</v>
      </c>
    </row>
    <row r="7150" spans="1:2" x14ac:dyDescent="0.25">
      <c r="A7150" s="62">
        <v>41104812</v>
      </c>
      <c r="B7150" s="63" t="s">
        <v>7261</v>
      </c>
    </row>
    <row r="7151" spans="1:2" x14ac:dyDescent="0.25">
      <c r="A7151" s="62">
        <v>41104813</v>
      </c>
      <c r="B7151" s="63" t="s">
        <v>18583</v>
      </c>
    </row>
    <row r="7152" spans="1:2" x14ac:dyDescent="0.25">
      <c r="A7152" s="62">
        <v>41104814</v>
      </c>
      <c r="B7152" s="63" t="s">
        <v>3927</v>
      </c>
    </row>
    <row r="7153" spans="1:2" x14ac:dyDescent="0.25">
      <c r="A7153" s="62">
        <v>41104815</v>
      </c>
      <c r="B7153" s="63" t="s">
        <v>1487</v>
      </c>
    </row>
    <row r="7154" spans="1:2" x14ac:dyDescent="0.25">
      <c r="A7154" s="62">
        <v>41104816</v>
      </c>
      <c r="B7154" s="63" t="s">
        <v>6672</v>
      </c>
    </row>
    <row r="7155" spans="1:2" x14ac:dyDescent="0.25">
      <c r="A7155" s="62">
        <v>41104817</v>
      </c>
      <c r="B7155" s="63" t="s">
        <v>10228</v>
      </c>
    </row>
    <row r="7156" spans="1:2" x14ac:dyDescent="0.25">
      <c r="A7156" s="62">
        <v>41104901</v>
      </c>
      <c r="B7156" s="63" t="s">
        <v>10330</v>
      </c>
    </row>
    <row r="7157" spans="1:2" x14ac:dyDescent="0.25">
      <c r="A7157" s="62">
        <v>41104902</v>
      </c>
      <c r="B7157" s="63" t="s">
        <v>17883</v>
      </c>
    </row>
    <row r="7158" spans="1:2" x14ac:dyDescent="0.25">
      <c r="A7158" s="62">
        <v>41104903</v>
      </c>
      <c r="B7158" s="63" t="s">
        <v>2323</v>
      </c>
    </row>
    <row r="7159" spans="1:2" x14ac:dyDescent="0.25">
      <c r="A7159" s="62">
        <v>41104904</v>
      </c>
      <c r="B7159" s="63" t="s">
        <v>11007</v>
      </c>
    </row>
    <row r="7160" spans="1:2" x14ac:dyDescent="0.25">
      <c r="A7160" s="62">
        <v>41104905</v>
      </c>
      <c r="B7160" s="63" t="s">
        <v>9382</v>
      </c>
    </row>
    <row r="7161" spans="1:2" x14ac:dyDescent="0.25">
      <c r="A7161" s="62">
        <v>41104906</v>
      </c>
      <c r="B7161" s="63" t="s">
        <v>6687</v>
      </c>
    </row>
    <row r="7162" spans="1:2" x14ac:dyDescent="0.25">
      <c r="A7162" s="62">
        <v>41104907</v>
      </c>
      <c r="B7162" s="63" t="s">
        <v>4708</v>
      </c>
    </row>
    <row r="7163" spans="1:2" x14ac:dyDescent="0.25">
      <c r="A7163" s="62">
        <v>41104908</v>
      </c>
      <c r="B7163" s="63" t="s">
        <v>3088</v>
      </c>
    </row>
    <row r="7164" spans="1:2" x14ac:dyDescent="0.25">
      <c r="A7164" s="62">
        <v>41104909</v>
      </c>
      <c r="B7164" s="63" t="s">
        <v>7297</v>
      </c>
    </row>
    <row r="7165" spans="1:2" x14ac:dyDescent="0.25">
      <c r="A7165" s="62">
        <v>41104910</v>
      </c>
      <c r="B7165" s="63" t="s">
        <v>16438</v>
      </c>
    </row>
    <row r="7166" spans="1:2" x14ac:dyDescent="0.25">
      <c r="A7166" s="62">
        <v>41104911</v>
      </c>
      <c r="B7166" s="63" t="s">
        <v>17294</v>
      </c>
    </row>
    <row r="7167" spans="1:2" x14ac:dyDescent="0.25">
      <c r="A7167" s="62">
        <v>41104912</v>
      </c>
      <c r="B7167" s="63" t="s">
        <v>17834</v>
      </c>
    </row>
    <row r="7168" spans="1:2" x14ac:dyDescent="0.25">
      <c r="A7168" s="62">
        <v>41104913</v>
      </c>
      <c r="B7168" s="63" t="s">
        <v>1855</v>
      </c>
    </row>
    <row r="7169" spans="1:2" x14ac:dyDescent="0.25">
      <c r="A7169" s="62">
        <v>41104914</v>
      </c>
      <c r="B7169" s="63" t="s">
        <v>16938</v>
      </c>
    </row>
    <row r="7170" spans="1:2" x14ac:dyDescent="0.25">
      <c r="A7170" s="62">
        <v>41104915</v>
      </c>
      <c r="B7170" s="63" t="s">
        <v>10874</v>
      </c>
    </row>
    <row r="7171" spans="1:2" x14ac:dyDescent="0.25">
      <c r="A7171" s="62">
        <v>41104916</v>
      </c>
      <c r="B7171" s="63" t="s">
        <v>7387</v>
      </c>
    </row>
    <row r="7172" spans="1:2" x14ac:dyDescent="0.25">
      <c r="A7172" s="62">
        <v>41104917</v>
      </c>
      <c r="B7172" s="63" t="s">
        <v>10403</v>
      </c>
    </row>
    <row r="7173" spans="1:2" x14ac:dyDescent="0.25">
      <c r="A7173" s="62">
        <v>41104918</v>
      </c>
      <c r="B7173" s="63" t="s">
        <v>3008</v>
      </c>
    </row>
    <row r="7174" spans="1:2" x14ac:dyDescent="0.25">
      <c r="A7174" s="62">
        <v>41104919</v>
      </c>
      <c r="B7174" s="63" t="s">
        <v>16249</v>
      </c>
    </row>
    <row r="7175" spans="1:2" x14ac:dyDescent="0.25">
      <c r="A7175" s="62">
        <v>41104920</v>
      </c>
      <c r="B7175" s="63" t="s">
        <v>6758</v>
      </c>
    </row>
    <row r="7176" spans="1:2" x14ac:dyDescent="0.25">
      <c r="A7176" s="62">
        <v>41104921</v>
      </c>
      <c r="B7176" s="63" t="s">
        <v>8922</v>
      </c>
    </row>
    <row r="7177" spans="1:2" x14ac:dyDescent="0.25">
      <c r="A7177" s="62">
        <v>41104922</v>
      </c>
      <c r="B7177" s="63" t="s">
        <v>16745</v>
      </c>
    </row>
    <row r="7178" spans="1:2" x14ac:dyDescent="0.25">
      <c r="A7178" s="62">
        <v>41104923</v>
      </c>
      <c r="B7178" s="63" t="s">
        <v>3082</v>
      </c>
    </row>
    <row r="7179" spans="1:2" x14ac:dyDescent="0.25">
      <c r="A7179" s="62">
        <v>41104924</v>
      </c>
      <c r="B7179" s="63" t="s">
        <v>3049</v>
      </c>
    </row>
    <row r="7180" spans="1:2" x14ac:dyDescent="0.25">
      <c r="A7180" s="62">
        <v>41104925</v>
      </c>
      <c r="B7180" s="63" t="s">
        <v>314</v>
      </c>
    </row>
    <row r="7181" spans="1:2" x14ac:dyDescent="0.25">
      <c r="A7181" s="62">
        <v>41104926</v>
      </c>
      <c r="B7181" s="63" t="s">
        <v>13947</v>
      </c>
    </row>
    <row r="7182" spans="1:2" x14ac:dyDescent="0.25">
      <c r="A7182" s="62">
        <v>41104927</v>
      </c>
      <c r="B7182" s="63" t="s">
        <v>15720</v>
      </c>
    </row>
    <row r="7183" spans="1:2" x14ac:dyDescent="0.25">
      <c r="A7183" s="62">
        <v>41104928</v>
      </c>
      <c r="B7183" s="63" t="s">
        <v>18325</v>
      </c>
    </row>
    <row r="7184" spans="1:2" x14ac:dyDescent="0.25">
      <c r="A7184" s="62">
        <v>41104929</v>
      </c>
      <c r="B7184" s="63" t="s">
        <v>15875</v>
      </c>
    </row>
    <row r="7185" spans="1:2" x14ac:dyDescent="0.25">
      <c r="A7185" s="62">
        <v>41105001</v>
      </c>
      <c r="B7185" s="63" t="s">
        <v>2062</v>
      </c>
    </row>
    <row r="7186" spans="1:2" x14ac:dyDescent="0.25">
      <c r="A7186" s="62">
        <v>41105002</v>
      </c>
      <c r="B7186" s="63" t="s">
        <v>7321</v>
      </c>
    </row>
    <row r="7187" spans="1:2" x14ac:dyDescent="0.25">
      <c r="A7187" s="62">
        <v>41105003</v>
      </c>
      <c r="B7187" s="63" t="s">
        <v>15460</v>
      </c>
    </row>
    <row r="7188" spans="1:2" x14ac:dyDescent="0.25">
      <c r="A7188" s="62">
        <v>41105101</v>
      </c>
      <c r="B7188" s="63" t="s">
        <v>11707</v>
      </c>
    </row>
    <row r="7189" spans="1:2" x14ac:dyDescent="0.25">
      <c r="A7189" s="62">
        <v>41105102</v>
      </c>
      <c r="B7189" s="63" t="s">
        <v>942</v>
      </c>
    </row>
    <row r="7190" spans="1:2" x14ac:dyDescent="0.25">
      <c r="A7190" s="62">
        <v>41105103</v>
      </c>
      <c r="B7190" s="63" t="s">
        <v>17894</v>
      </c>
    </row>
    <row r="7191" spans="1:2" x14ac:dyDescent="0.25">
      <c r="A7191" s="62">
        <v>41105104</v>
      </c>
      <c r="B7191" s="63" t="s">
        <v>3895</v>
      </c>
    </row>
    <row r="7192" spans="1:2" x14ac:dyDescent="0.25">
      <c r="A7192" s="62">
        <v>41105105</v>
      </c>
      <c r="B7192" s="63" t="s">
        <v>15627</v>
      </c>
    </row>
    <row r="7193" spans="1:2" x14ac:dyDescent="0.25">
      <c r="A7193" s="62">
        <v>41105106</v>
      </c>
      <c r="B7193" s="63" t="s">
        <v>12312</v>
      </c>
    </row>
    <row r="7194" spans="1:2" x14ac:dyDescent="0.25">
      <c r="A7194" s="62">
        <v>41105107</v>
      </c>
      <c r="B7194" s="63" t="s">
        <v>15266</v>
      </c>
    </row>
    <row r="7195" spans="1:2" x14ac:dyDescent="0.25">
      <c r="A7195" s="62">
        <v>41105108</v>
      </c>
      <c r="B7195" s="63" t="s">
        <v>1303</v>
      </c>
    </row>
    <row r="7196" spans="1:2" x14ac:dyDescent="0.25">
      <c r="A7196" s="62">
        <v>41105109</v>
      </c>
      <c r="B7196" s="63" t="s">
        <v>3129</v>
      </c>
    </row>
    <row r="7197" spans="1:2" x14ac:dyDescent="0.25">
      <c r="A7197" s="62">
        <v>41105201</v>
      </c>
      <c r="B7197" s="63" t="s">
        <v>18947</v>
      </c>
    </row>
    <row r="7198" spans="1:2" x14ac:dyDescent="0.25">
      <c r="A7198" s="62">
        <v>41105202</v>
      </c>
      <c r="B7198" s="63" t="s">
        <v>10083</v>
      </c>
    </row>
    <row r="7199" spans="1:2" x14ac:dyDescent="0.25">
      <c r="A7199" s="62">
        <v>41105203</v>
      </c>
      <c r="B7199" s="63" t="s">
        <v>3164</v>
      </c>
    </row>
    <row r="7200" spans="1:2" x14ac:dyDescent="0.25">
      <c r="A7200" s="62">
        <v>41105204</v>
      </c>
      <c r="B7200" s="63" t="s">
        <v>17767</v>
      </c>
    </row>
    <row r="7201" spans="1:2" x14ac:dyDescent="0.25">
      <c r="A7201" s="62">
        <v>41105205</v>
      </c>
      <c r="B7201" s="63" t="s">
        <v>4998</v>
      </c>
    </row>
    <row r="7202" spans="1:2" x14ac:dyDescent="0.25">
      <c r="A7202" s="62">
        <v>41105301</v>
      </c>
      <c r="B7202" s="63" t="s">
        <v>11295</v>
      </c>
    </row>
    <row r="7203" spans="1:2" x14ac:dyDescent="0.25">
      <c r="A7203" s="62">
        <v>41105302</v>
      </c>
      <c r="B7203" s="63" t="s">
        <v>16382</v>
      </c>
    </row>
    <row r="7204" spans="1:2" x14ac:dyDescent="0.25">
      <c r="A7204" s="62">
        <v>41105303</v>
      </c>
      <c r="B7204" s="63" t="s">
        <v>18244</v>
      </c>
    </row>
    <row r="7205" spans="1:2" x14ac:dyDescent="0.25">
      <c r="A7205" s="62">
        <v>41105304</v>
      </c>
      <c r="B7205" s="63" t="s">
        <v>456</v>
      </c>
    </row>
    <row r="7206" spans="1:2" x14ac:dyDescent="0.25">
      <c r="A7206" s="62">
        <v>41105305</v>
      </c>
      <c r="B7206" s="63" t="s">
        <v>16452</v>
      </c>
    </row>
    <row r="7207" spans="1:2" x14ac:dyDescent="0.25">
      <c r="A7207" s="62">
        <v>41105307</v>
      </c>
      <c r="B7207" s="63" t="s">
        <v>7415</v>
      </c>
    </row>
    <row r="7208" spans="1:2" x14ac:dyDescent="0.25">
      <c r="A7208" s="62">
        <v>41105308</v>
      </c>
      <c r="B7208" s="63" t="s">
        <v>8582</v>
      </c>
    </row>
    <row r="7209" spans="1:2" x14ac:dyDescent="0.25">
      <c r="A7209" s="62">
        <v>41105309</v>
      </c>
      <c r="B7209" s="63" t="s">
        <v>7921</v>
      </c>
    </row>
    <row r="7210" spans="1:2" x14ac:dyDescent="0.25">
      <c r="A7210" s="62">
        <v>41105310</v>
      </c>
      <c r="B7210" s="63" t="s">
        <v>15017</v>
      </c>
    </row>
    <row r="7211" spans="1:2" x14ac:dyDescent="0.25">
      <c r="A7211" s="62">
        <v>41105311</v>
      </c>
      <c r="B7211" s="63" t="s">
        <v>13123</v>
      </c>
    </row>
    <row r="7212" spans="1:2" x14ac:dyDescent="0.25">
      <c r="A7212" s="62">
        <v>41105312</v>
      </c>
      <c r="B7212" s="63" t="s">
        <v>5237</v>
      </c>
    </row>
    <row r="7213" spans="1:2" x14ac:dyDescent="0.25">
      <c r="A7213" s="62">
        <v>41105313</v>
      </c>
      <c r="B7213" s="63" t="s">
        <v>3270</v>
      </c>
    </row>
    <row r="7214" spans="1:2" x14ac:dyDescent="0.25">
      <c r="A7214" s="62">
        <v>41105314</v>
      </c>
      <c r="B7214" s="63" t="s">
        <v>14109</v>
      </c>
    </row>
    <row r="7215" spans="1:2" x14ac:dyDescent="0.25">
      <c r="A7215" s="62">
        <v>41105315</v>
      </c>
      <c r="B7215" s="63" t="s">
        <v>8184</v>
      </c>
    </row>
    <row r="7216" spans="1:2" x14ac:dyDescent="0.25">
      <c r="A7216" s="62">
        <v>41105316</v>
      </c>
      <c r="B7216" s="63" t="s">
        <v>16149</v>
      </c>
    </row>
    <row r="7217" spans="1:2" x14ac:dyDescent="0.25">
      <c r="A7217" s="62">
        <v>41105317</v>
      </c>
      <c r="B7217" s="63" t="s">
        <v>5356</v>
      </c>
    </row>
    <row r="7218" spans="1:2" x14ac:dyDescent="0.25">
      <c r="A7218" s="62">
        <v>41105318</v>
      </c>
      <c r="B7218" s="63" t="s">
        <v>16656</v>
      </c>
    </row>
    <row r="7219" spans="1:2" x14ac:dyDescent="0.25">
      <c r="A7219" s="62">
        <v>41105319</v>
      </c>
      <c r="B7219" s="63" t="s">
        <v>16693</v>
      </c>
    </row>
    <row r="7220" spans="1:2" x14ac:dyDescent="0.25">
      <c r="A7220" s="62">
        <v>41105320</v>
      </c>
      <c r="B7220" s="63" t="s">
        <v>8106</v>
      </c>
    </row>
    <row r="7221" spans="1:2" x14ac:dyDescent="0.25">
      <c r="A7221" s="62">
        <v>41105321</v>
      </c>
      <c r="B7221" s="63" t="s">
        <v>2408</v>
      </c>
    </row>
    <row r="7222" spans="1:2" x14ac:dyDescent="0.25">
      <c r="A7222" s="62">
        <v>41105322</v>
      </c>
      <c r="B7222" s="63" t="s">
        <v>218</v>
      </c>
    </row>
    <row r="7223" spans="1:2" x14ac:dyDescent="0.25">
      <c r="A7223" s="62">
        <v>41105323</v>
      </c>
      <c r="B7223" s="63" t="s">
        <v>16498</v>
      </c>
    </row>
    <row r="7224" spans="1:2" x14ac:dyDescent="0.25">
      <c r="A7224" s="62">
        <v>41105324</v>
      </c>
      <c r="B7224" s="63" t="s">
        <v>3556</v>
      </c>
    </row>
    <row r="7225" spans="1:2" x14ac:dyDescent="0.25">
      <c r="A7225" s="62">
        <v>41105325</v>
      </c>
      <c r="B7225" s="63" t="s">
        <v>295</v>
      </c>
    </row>
    <row r="7226" spans="1:2" x14ac:dyDescent="0.25">
      <c r="A7226" s="62">
        <v>41105326</v>
      </c>
      <c r="B7226" s="63" t="s">
        <v>11323</v>
      </c>
    </row>
    <row r="7227" spans="1:2" x14ac:dyDescent="0.25">
      <c r="A7227" s="62">
        <v>41105327</v>
      </c>
      <c r="B7227" s="63" t="s">
        <v>4482</v>
      </c>
    </row>
    <row r="7228" spans="1:2" x14ac:dyDescent="0.25">
      <c r="A7228" s="62">
        <v>41105328</v>
      </c>
      <c r="B7228" s="63" t="s">
        <v>12351</v>
      </c>
    </row>
    <row r="7229" spans="1:2" x14ac:dyDescent="0.25">
      <c r="A7229" s="62">
        <v>41105329</v>
      </c>
      <c r="B7229" s="63" t="s">
        <v>2360</v>
      </c>
    </row>
    <row r="7230" spans="1:2" x14ac:dyDescent="0.25">
      <c r="A7230" s="62">
        <v>41105330</v>
      </c>
      <c r="B7230" s="63" t="s">
        <v>9033</v>
      </c>
    </row>
    <row r="7231" spans="1:2" x14ac:dyDescent="0.25">
      <c r="A7231" s="62">
        <v>41105331</v>
      </c>
      <c r="B7231" s="63" t="s">
        <v>2299</v>
      </c>
    </row>
    <row r="7232" spans="1:2" x14ac:dyDescent="0.25">
      <c r="A7232" s="62">
        <v>41105332</v>
      </c>
      <c r="B7232" s="63" t="s">
        <v>11798</v>
      </c>
    </row>
    <row r="7233" spans="1:2" x14ac:dyDescent="0.25">
      <c r="A7233" s="62">
        <v>41105333</v>
      </c>
      <c r="B7233" s="63" t="s">
        <v>17880</v>
      </c>
    </row>
    <row r="7234" spans="1:2" x14ac:dyDescent="0.25">
      <c r="A7234" s="62">
        <v>41105334</v>
      </c>
      <c r="B7234" s="63" t="s">
        <v>205</v>
      </c>
    </row>
    <row r="7235" spans="1:2" x14ac:dyDescent="0.25">
      <c r="A7235" s="62">
        <v>41105335</v>
      </c>
      <c r="B7235" s="63" t="s">
        <v>18637</v>
      </c>
    </row>
    <row r="7236" spans="1:2" x14ac:dyDescent="0.25">
      <c r="A7236" s="62">
        <v>41105336</v>
      </c>
      <c r="B7236" s="63" t="s">
        <v>12253</v>
      </c>
    </row>
    <row r="7237" spans="1:2" x14ac:dyDescent="0.25">
      <c r="A7237" s="62">
        <v>41105337</v>
      </c>
      <c r="B7237" s="63" t="s">
        <v>6688</v>
      </c>
    </row>
    <row r="7238" spans="1:2" x14ac:dyDescent="0.25">
      <c r="A7238" s="62">
        <v>41105338</v>
      </c>
      <c r="B7238" s="63" t="s">
        <v>18411</v>
      </c>
    </row>
    <row r="7239" spans="1:2" x14ac:dyDescent="0.25">
      <c r="A7239" s="62">
        <v>41105339</v>
      </c>
      <c r="B7239" s="63" t="s">
        <v>1574</v>
      </c>
    </row>
    <row r="7240" spans="1:2" x14ac:dyDescent="0.25">
      <c r="A7240" s="62">
        <v>41105501</v>
      </c>
      <c r="B7240" s="63" t="s">
        <v>15490</v>
      </c>
    </row>
    <row r="7241" spans="1:2" x14ac:dyDescent="0.25">
      <c r="A7241" s="62">
        <v>41105502</v>
      </c>
      <c r="B7241" s="63" t="s">
        <v>5625</v>
      </c>
    </row>
    <row r="7242" spans="1:2" x14ac:dyDescent="0.25">
      <c r="A7242" s="62">
        <v>41105503</v>
      </c>
      <c r="B7242" s="63" t="s">
        <v>10161</v>
      </c>
    </row>
    <row r="7243" spans="1:2" x14ac:dyDescent="0.25">
      <c r="A7243" s="62">
        <v>41105504</v>
      </c>
      <c r="B7243" s="63" t="s">
        <v>8898</v>
      </c>
    </row>
    <row r="7244" spans="1:2" x14ac:dyDescent="0.25">
      <c r="A7244" s="62">
        <v>41105505</v>
      </c>
      <c r="B7244" s="63" t="s">
        <v>16328</v>
      </c>
    </row>
    <row r="7245" spans="1:2" x14ac:dyDescent="0.25">
      <c r="A7245" s="62">
        <v>41105506</v>
      </c>
      <c r="B7245" s="63" t="s">
        <v>11791</v>
      </c>
    </row>
    <row r="7246" spans="1:2" x14ac:dyDescent="0.25">
      <c r="A7246" s="62">
        <v>41105507</v>
      </c>
      <c r="B7246" s="63" t="s">
        <v>1884</v>
      </c>
    </row>
    <row r="7247" spans="1:2" x14ac:dyDescent="0.25">
      <c r="A7247" s="62">
        <v>41105508</v>
      </c>
      <c r="B7247" s="63" t="s">
        <v>10449</v>
      </c>
    </row>
    <row r="7248" spans="1:2" x14ac:dyDescent="0.25">
      <c r="A7248" s="62">
        <v>41105509</v>
      </c>
      <c r="B7248" s="63" t="s">
        <v>7399</v>
      </c>
    </row>
    <row r="7249" spans="1:2" x14ac:dyDescent="0.25">
      <c r="A7249" s="62">
        <v>41105510</v>
      </c>
      <c r="B7249" s="63" t="s">
        <v>1609</v>
      </c>
    </row>
    <row r="7250" spans="1:2" x14ac:dyDescent="0.25">
      <c r="A7250" s="62">
        <v>41105511</v>
      </c>
      <c r="B7250" s="63" t="s">
        <v>1577</v>
      </c>
    </row>
    <row r="7251" spans="1:2" x14ac:dyDescent="0.25">
      <c r="A7251" s="62">
        <v>41105512</v>
      </c>
      <c r="B7251" s="63" t="s">
        <v>17392</v>
      </c>
    </row>
    <row r="7252" spans="1:2" x14ac:dyDescent="0.25">
      <c r="A7252" s="62">
        <v>41105513</v>
      </c>
      <c r="B7252" s="63" t="s">
        <v>11569</v>
      </c>
    </row>
    <row r="7253" spans="1:2" x14ac:dyDescent="0.25">
      <c r="A7253" s="62">
        <v>41105514</v>
      </c>
      <c r="B7253" s="63" t="s">
        <v>5887</v>
      </c>
    </row>
    <row r="7254" spans="1:2" x14ac:dyDescent="0.25">
      <c r="A7254" s="62">
        <v>41105515</v>
      </c>
      <c r="B7254" s="63" t="s">
        <v>8070</v>
      </c>
    </row>
    <row r="7255" spans="1:2" x14ac:dyDescent="0.25">
      <c r="A7255" s="62">
        <v>41105516</v>
      </c>
      <c r="B7255" s="63" t="s">
        <v>9799</v>
      </c>
    </row>
    <row r="7256" spans="1:2" x14ac:dyDescent="0.25">
      <c r="A7256" s="62">
        <v>41105517</v>
      </c>
      <c r="B7256" s="63" t="s">
        <v>2766</v>
      </c>
    </row>
    <row r="7257" spans="1:2" x14ac:dyDescent="0.25">
      <c r="A7257" s="62">
        <v>41105518</v>
      </c>
      <c r="B7257" s="63" t="s">
        <v>6774</v>
      </c>
    </row>
    <row r="7258" spans="1:2" x14ac:dyDescent="0.25">
      <c r="A7258" s="62">
        <v>41105519</v>
      </c>
      <c r="B7258" s="63" t="s">
        <v>1130</v>
      </c>
    </row>
    <row r="7259" spans="1:2" x14ac:dyDescent="0.25">
      <c r="A7259" s="62">
        <v>41105520</v>
      </c>
      <c r="B7259" s="63" t="s">
        <v>4908</v>
      </c>
    </row>
    <row r="7260" spans="1:2" x14ac:dyDescent="0.25">
      <c r="A7260" s="62">
        <v>41105601</v>
      </c>
      <c r="B7260" s="63" t="s">
        <v>17067</v>
      </c>
    </row>
    <row r="7261" spans="1:2" x14ac:dyDescent="0.25">
      <c r="A7261" s="62">
        <v>41105701</v>
      </c>
      <c r="B7261" s="63" t="s">
        <v>17731</v>
      </c>
    </row>
    <row r="7262" spans="1:2" x14ac:dyDescent="0.25">
      <c r="A7262" s="62">
        <v>41105801</v>
      </c>
      <c r="B7262" s="63" t="s">
        <v>5558</v>
      </c>
    </row>
    <row r="7263" spans="1:2" x14ac:dyDescent="0.25">
      <c r="A7263" s="62">
        <v>41105802</v>
      </c>
      <c r="B7263" s="63" t="s">
        <v>4431</v>
      </c>
    </row>
    <row r="7264" spans="1:2" x14ac:dyDescent="0.25">
      <c r="A7264" s="62">
        <v>41105803</v>
      </c>
      <c r="B7264" s="63" t="s">
        <v>12060</v>
      </c>
    </row>
    <row r="7265" spans="1:2" x14ac:dyDescent="0.25">
      <c r="A7265" s="62">
        <v>41105804</v>
      </c>
      <c r="B7265" s="63" t="s">
        <v>8593</v>
      </c>
    </row>
    <row r="7266" spans="1:2" x14ac:dyDescent="0.25">
      <c r="A7266" s="62">
        <v>41105901</v>
      </c>
      <c r="B7266" s="63" t="s">
        <v>448</v>
      </c>
    </row>
    <row r="7267" spans="1:2" x14ac:dyDescent="0.25">
      <c r="A7267" s="62">
        <v>41105902</v>
      </c>
      <c r="B7267" s="63" t="s">
        <v>12753</v>
      </c>
    </row>
    <row r="7268" spans="1:2" x14ac:dyDescent="0.25">
      <c r="A7268" s="62">
        <v>41105903</v>
      </c>
      <c r="B7268" s="63" t="s">
        <v>8118</v>
      </c>
    </row>
    <row r="7269" spans="1:2" x14ac:dyDescent="0.25">
      <c r="A7269" s="62">
        <v>41105904</v>
      </c>
      <c r="B7269" s="63" t="s">
        <v>3691</v>
      </c>
    </row>
    <row r="7270" spans="1:2" x14ac:dyDescent="0.25">
      <c r="A7270" s="62">
        <v>41105905</v>
      </c>
      <c r="B7270" s="63" t="s">
        <v>15046</v>
      </c>
    </row>
    <row r="7271" spans="1:2" x14ac:dyDescent="0.25">
      <c r="A7271" s="62">
        <v>41105906</v>
      </c>
      <c r="B7271" s="63" t="s">
        <v>9586</v>
      </c>
    </row>
    <row r="7272" spans="1:2" x14ac:dyDescent="0.25">
      <c r="A7272" s="62">
        <v>41105907</v>
      </c>
      <c r="B7272" s="63" t="s">
        <v>15577</v>
      </c>
    </row>
    <row r="7273" spans="1:2" x14ac:dyDescent="0.25">
      <c r="A7273" s="62">
        <v>41105908</v>
      </c>
      <c r="B7273" s="63" t="s">
        <v>966</v>
      </c>
    </row>
    <row r="7274" spans="1:2" x14ac:dyDescent="0.25">
      <c r="A7274" s="62">
        <v>41106001</v>
      </c>
      <c r="B7274" s="63" t="s">
        <v>4603</v>
      </c>
    </row>
    <row r="7275" spans="1:2" x14ac:dyDescent="0.25">
      <c r="A7275" s="62">
        <v>41106002</v>
      </c>
      <c r="B7275" s="63" t="s">
        <v>18512</v>
      </c>
    </row>
    <row r="7276" spans="1:2" x14ac:dyDescent="0.25">
      <c r="A7276" s="62">
        <v>41106003</v>
      </c>
      <c r="B7276" s="63" t="s">
        <v>16117</v>
      </c>
    </row>
    <row r="7277" spans="1:2" x14ac:dyDescent="0.25">
      <c r="A7277" s="62">
        <v>41106004</v>
      </c>
      <c r="B7277" s="63" t="s">
        <v>12916</v>
      </c>
    </row>
    <row r="7278" spans="1:2" x14ac:dyDescent="0.25">
      <c r="A7278" s="62">
        <v>41106005</v>
      </c>
      <c r="B7278" s="63" t="s">
        <v>8801</v>
      </c>
    </row>
    <row r="7279" spans="1:2" x14ac:dyDescent="0.25">
      <c r="A7279" s="62">
        <v>41106006</v>
      </c>
      <c r="B7279" s="63" t="s">
        <v>4012</v>
      </c>
    </row>
    <row r="7280" spans="1:2" x14ac:dyDescent="0.25">
      <c r="A7280" s="62">
        <v>41106101</v>
      </c>
      <c r="B7280" s="63" t="s">
        <v>15750</v>
      </c>
    </row>
    <row r="7281" spans="1:2" x14ac:dyDescent="0.25">
      <c r="A7281" s="62">
        <v>41106102</v>
      </c>
      <c r="B7281" s="63" t="s">
        <v>9437</v>
      </c>
    </row>
    <row r="7282" spans="1:2" x14ac:dyDescent="0.25">
      <c r="A7282" s="62">
        <v>41106103</v>
      </c>
      <c r="B7282" s="63" t="s">
        <v>14503</v>
      </c>
    </row>
    <row r="7283" spans="1:2" x14ac:dyDescent="0.25">
      <c r="A7283" s="62">
        <v>41106104</v>
      </c>
      <c r="B7283" s="63" t="s">
        <v>16757</v>
      </c>
    </row>
    <row r="7284" spans="1:2" x14ac:dyDescent="0.25">
      <c r="A7284" s="62">
        <v>41106201</v>
      </c>
      <c r="B7284" s="63" t="s">
        <v>9018</v>
      </c>
    </row>
    <row r="7285" spans="1:2" x14ac:dyDescent="0.25">
      <c r="A7285" s="62">
        <v>41106202</v>
      </c>
      <c r="B7285" s="63" t="s">
        <v>12026</v>
      </c>
    </row>
    <row r="7286" spans="1:2" x14ac:dyDescent="0.25">
      <c r="A7286" s="62">
        <v>41106203</v>
      </c>
      <c r="B7286" s="63" t="s">
        <v>6910</v>
      </c>
    </row>
    <row r="7287" spans="1:2" x14ac:dyDescent="0.25">
      <c r="A7287" s="62">
        <v>41106204</v>
      </c>
      <c r="B7287" s="63" t="s">
        <v>11457</v>
      </c>
    </row>
    <row r="7288" spans="1:2" x14ac:dyDescent="0.25">
      <c r="A7288" s="62">
        <v>41106205</v>
      </c>
      <c r="B7288" s="63" t="s">
        <v>10396</v>
      </c>
    </row>
    <row r="7289" spans="1:2" x14ac:dyDescent="0.25">
      <c r="A7289" s="62">
        <v>41106206</v>
      </c>
      <c r="B7289" s="63" t="s">
        <v>15436</v>
      </c>
    </row>
    <row r="7290" spans="1:2" x14ac:dyDescent="0.25">
      <c r="A7290" s="62">
        <v>41106207</v>
      </c>
      <c r="B7290" s="63" t="s">
        <v>700</v>
      </c>
    </row>
    <row r="7291" spans="1:2" x14ac:dyDescent="0.25">
      <c r="A7291" s="62">
        <v>41106208</v>
      </c>
      <c r="B7291" s="63" t="s">
        <v>16891</v>
      </c>
    </row>
    <row r="7292" spans="1:2" x14ac:dyDescent="0.25">
      <c r="A7292" s="62">
        <v>41106209</v>
      </c>
      <c r="B7292" s="63" t="s">
        <v>3340</v>
      </c>
    </row>
    <row r="7293" spans="1:2" x14ac:dyDescent="0.25">
      <c r="A7293" s="62">
        <v>41106210</v>
      </c>
      <c r="B7293" s="63" t="s">
        <v>18436</v>
      </c>
    </row>
    <row r="7294" spans="1:2" x14ac:dyDescent="0.25">
      <c r="A7294" s="62">
        <v>41106211</v>
      </c>
      <c r="B7294" s="63" t="s">
        <v>4375</v>
      </c>
    </row>
    <row r="7295" spans="1:2" x14ac:dyDescent="0.25">
      <c r="A7295" s="62">
        <v>41106212</v>
      </c>
      <c r="B7295" s="63" t="s">
        <v>4874</v>
      </c>
    </row>
    <row r="7296" spans="1:2" x14ac:dyDescent="0.25">
      <c r="A7296" s="62">
        <v>41106213</v>
      </c>
      <c r="B7296" s="63" t="s">
        <v>16647</v>
      </c>
    </row>
    <row r="7297" spans="1:2" x14ac:dyDescent="0.25">
      <c r="A7297" s="62">
        <v>41106214</v>
      </c>
      <c r="B7297" s="63" t="s">
        <v>4068</v>
      </c>
    </row>
    <row r="7298" spans="1:2" x14ac:dyDescent="0.25">
      <c r="A7298" s="62">
        <v>41106215</v>
      </c>
      <c r="B7298" s="63" t="s">
        <v>5031</v>
      </c>
    </row>
    <row r="7299" spans="1:2" x14ac:dyDescent="0.25">
      <c r="A7299" s="62">
        <v>41106216</v>
      </c>
      <c r="B7299" s="63" t="s">
        <v>2890</v>
      </c>
    </row>
    <row r="7300" spans="1:2" x14ac:dyDescent="0.25">
      <c r="A7300" s="62">
        <v>41106217</v>
      </c>
      <c r="B7300" s="63" t="s">
        <v>11710</v>
      </c>
    </row>
    <row r="7301" spans="1:2" x14ac:dyDescent="0.25">
      <c r="A7301" s="62">
        <v>41106218</v>
      </c>
      <c r="B7301" s="63" t="s">
        <v>2970</v>
      </c>
    </row>
    <row r="7302" spans="1:2" x14ac:dyDescent="0.25">
      <c r="A7302" s="62">
        <v>41106219</v>
      </c>
      <c r="B7302" s="63" t="s">
        <v>15207</v>
      </c>
    </row>
    <row r="7303" spans="1:2" x14ac:dyDescent="0.25">
      <c r="A7303" s="62">
        <v>41106220</v>
      </c>
      <c r="B7303" s="63" t="s">
        <v>16511</v>
      </c>
    </row>
    <row r="7304" spans="1:2" x14ac:dyDescent="0.25">
      <c r="A7304" s="62">
        <v>41106221</v>
      </c>
      <c r="B7304" s="63" t="s">
        <v>13134</v>
      </c>
    </row>
    <row r="7305" spans="1:2" x14ac:dyDescent="0.25">
      <c r="A7305" s="62">
        <v>41106222</v>
      </c>
      <c r="B7305" s="63" t="s">
        <v>4062</v>
      </c>
    </row>
    <row r="7306" spans="1:2" x14ac:dyDescent="0.25">
      <c r="A7306" s="62">
        <v>41106223</v>
      </c>
      <c r="B7306" s="63" t="s">
        <v>7349</v>
      </c>
    </row>
    <row r="7307" spans="1:2" x14ac:dyDescent="0.25">
      <c r="A7307" s="62">
        <v>41106301</v>
      </c>
      <c r="B7307" s="63" t="s">
        <v>12348</v>
      </c>
    </row>
    <row r="7308" spans="1:2" x14ac:dyDescent="0.25">
      <c r="A7308" s="62">
        <v>41106302</v>
      </c>
      <c r="B7308" s="63" t="s">
        <v>15457</v>
      </c>
    </row>
    <row r="7309" spans="1:2" x14ac:dyDescent="0.25">
      <c r="A7309" s="62">
        <v>41106303</v>
      </c>
      <c r="B7309" s="63" t="s">
        <v>6571</v>
      </c>
    </row>
    <row r="7310" spans="1:2" x14ac:dyDescent="0.25">
      <c r="A7310" s="62">
        <v>41106304</v>
      </c>
      <c r="B7310" s="63" t="s">
        <v>9421</v>
      </c>
    </row>
    <row r="7311" spans="1:2" x14ac:dyDescent="0.25">
      <c r="A7311" s="62">
        <v>41106305</v>
      </c>
      <c r="B7311" s="63" t="s">
        <v>7856</v>
      </c>
    </row>
    <row r="7312" spans="1:2" x14ac:dyDescent="0.25">
      <c r="A7312" s="62">
        <v>41106306</v>
      </c>
      <c r="B7312" s="63" t="s">
        <v>18730</v>
      </c>
    </row>
    <row r="7313" spans="1:2" x14ac:dyDescent="0.25">
      <c r="A7313" s="62">
        <v>41106307</v>
      </c>
      <c r="B7313" s="63" t="s">
        <v>13087</v>
      </c>
    </row>
    <row r="7314" spans="1:2" x14ac:dyDescent="0.25">
      <c r="A7314" s="62">
        <v>41106308</v>
      </c>
      <c r="B7314" s="63" t="s">
        <v>11118</v>
      </c>
    </row>
    <row r="7315" spans="1:2" x14ac:dyDescent="0.25">
      <c r="A7315" s="62">
        <v>41106309</v>
      </c>
      <c r="B7315" s="63" t="s">
        <v>2307</v>
      </c>
    </row>
    <row r="7316" spans="1:2" x14ac:dyDescent="0.25">
      <c r="A7316" s="62">
        <v>41106310</v>
      </c>
      <c r="B7316" s="63" t="s">
        <v>2625</v>
      </c>
    </row>
    <row r="7317" spans="1:2" x14ac:dyDescent="0.25">
      <c r="A7317" s="62">
        <v>41106311</v>
      </c>
      <c r="B7317" s="63" t="s">
        <v>14270</v>
      </c>
    </row>
    <row r="7318" spans="1:2" x14ac:dyDescent="0.25">
      <c r="A7318" s="62">
        <v>41106312</v>
      </c>
      <c r="B7318" s="63" t="s">
        <v>4132</v>
      </c>
    </row>
    <row r="7319" spans="1:2" x14ac:dyDescent="0.25">
      <c r="A7319" s="62">
        <v>41106313</v>
      </c>
      <c r="B7319" s="63" t="s">
        <v>13085</v>
      </c>
    </row>
    <row r="7320" spans="1:2" x14ac:dyDescent="0.25">
      <c r="A7320" s="62">
        <v>41106314</v>
      </c>
      <c r="B7320" s="63" t="s">
        <v>16889</v>
      </c>
    </row>
    <row r="7321" spans="1:2" x14ac:dyDescent="0.25">
      <c r="A7321" s="62">
        <v>41106401</v>
      </c>
      <c r="B7321" s="63" t="s">
        <v>2985</v>
      </c>
    </row>
    <row r="7322" spans="1:2" x14ac:dyDescent="0.25">
      <c r="A7322" s="62">
        <v>41106402</v>
      </c>
      <c r="B7322" s="63" t="s">
        <v>5745</v>
      </c>
    </row>
    <row r="7323" spans="1:2" x14ac:dyDescent="0.25">
      <c r="A7323" s="62">
        <v>41106403</v>
      </c>
      <c r="B7323" s="63" t="s">
        <v>2007</v>
      </c>
    </row>
    <row r="7324" spans="1:2" x14ac:dyDescent="0.25">
      <c r="A7324" s="62">
        <v>41106501</v>
      </c>
      <c r="B7324" s="63" t="s">
        <v>9636</v>
      </c>
    </row>
    <row r="7325" spans="1:2" x14ac:dyDescent="0.25">
      <c r="A7325" s="62">
        <v>41106502</v>
      </c>
      <c r="B7325" s="63" t="s">
        <v>3629</v>
      </c>
    </row>
    <row r="7326" spans="1:2" x14ac:dyDescent="0.25">
      <c r="A7326" s="62">
        <v>41106503</v>
      </c>
      <c r="B7326" s="63" t="s">
        <v>3875</v>
      </c>
    </row>
    <row r="7327" spans="1:2" x14ac:dyDescent="0.25">
      <c r="A7327" s="62">
        <v>41106504</v>
      </c>
      <c r="B7327" s="63" t="s">
        <v>857</v>
      </c>
    </row>
    <row r="7328" spans="1:2" x14ac:dyDescent="0.25">
      <c r="A7328" s="62">
        <v>41106505</v>
      </c>
      <c r="B7328" s="63" t="s">
        <v>15097</v>
      </c>
    </row>
    <row r="7329" spans="1:2" x14ac:dyDescent="0.25">
      <c r="A7329" s="62">
        <v>41106506</v>
      </c>
      <c r="B7329" s="63" t="s">
        <v>9318</v>
      </c>
    </row>
    <row r="7330" spans="1:2" x14ac:dyDescent="0.25">
      <c r="A7330" s="62">
        <v>41106507</v>
      </c>
      <c r="B7330" s="63" t="s">
        <v>17097</v>
      </c>
    </row>
    <row r="7331" spans="1:2" x14ac:dyDescent="0.25">
      <c r="A7331" s="62">
        <v>41106508</v>
      </c>
      <c r="B7331" s="63" t="s">
        <v>8082</v>
      </c>
    </row>
    <row r="7332" spans="1:2" x14ac:dyDescent="0.25">
      <c r="A7332" s="62">
        <v>41106509</v>
      </c>
      <c r="B7332" s="63" t="s">
        <v>5479</v>
      </c>
    </row>
    <row r="7333" spans="1:2" x14ac:dyDescent="0.25">
      <c r="A7333" s="62">
        <v>41106510</v>
      </c>
      <c r="B7333" s="63" t="s">
        <v>7757</v>
      </c>
    </row>
    <row r="7334" spans="1:2" x14ac:dyDescent="0.25">
      <c r="A7334" s="62">
        <v>41106511</v>
      </c>
      <c r="B7334" s="63" t="s">
        <v>12345</v>
      </c>
    </row>
    <row r="7335" spans="1:2" x14ac:dyDescent="0.25">
      <c r="A7335" s="62">
        <v>41106512</v>
      </c>
      <c r="B7335" s="63" t="s">
        <v>7039</v>
      </c>
    </row>
    <row r="7336" spans="1:2" x14ac:dyDescent="0.25">
      <c r="A7336" s="62">
        <v>41106513</v>
      </c>
      <c r="B7336" s="63" t="s">
        <v>9330</v>
      </c>
    </row>
    <row r="7337" spans="1:2" x14ac:dyDescent="0.25">
      <c r="A7337" s="62">
        <v>41106514</v>
      </c>
      <c r="B7337" s="63" t="s">
        <v>8442</v>
      </c>
    </row>
    <row r="7338" spans="1:2" x14ac:dyDescent="0.25">
      <c r="A7338" s="62">
        <v>41106515</v>
      </c>
      <c r="B7338" s="63" t="s">
        <v>18814</v>
      </c>
    </row>
    <row r="7339" spans="1:2" x14ac:dyDescent="0.25">
      <c r="A7339" s="62">
        <v>41106601</v>
      </c>
      <c r="B7339" s="63" t="s">
        <v>9130</v>
      </c>
    </row>
    <row r="7340" spans="1:2" x14ac:dyDescent="0.25">
      <c r="A7340" s="62">
        <v>41106602</v>
      </c>
      <c r="B7340" s="63" t="s">
        <v>8819</v>
      </c>
    </row>
    <row r="7341" spans="1:2" x14ac:dyDescent="0.25">
      <c r="A7341" s="62">
        <v>41106603</v>
      </c>
      <c r="B7341" s="63" t="s">
        <v>11172</v>
      </c>
    </row>
    <row r="7342" spans="1:2" x14ac:dyDescent="0.25">
      <c r="A7342" s="62">
        <v>41106604</v>
      </c>
      <c r="B7342" s="63" t="s">
        <v>12327</v>
      </c>
    </row>
    <row r="7343" spans="1:2" x14ac:dyDescent="0.25">
      <c r="A7343" s="62">
        <v>41106605</v>
      </c>
      <c r="B7343" s="63" t="s">
        <v>12660</v>
      </c>
    </row>
    <row r="7344" spans="1:2" x14ac:dyDescent="0.25">
      <c r="A7344" s="62">
        <v>41106606</v>
      </c>
      <c r="B7344" s="63" t="s">
        <v>13240</v>
      </c>
    </row>
    <row r="7345" spans="1:2" x14ac:dyDescent="0.25">
      <c r="A7345" s="62">
        <v>41106607</v>
      </c>
      <c r="B7345" s="63" t="s">
        <v>15877</v>
      </c>
    </row>
    <row r="7346" spans="1:2" x14ac:dyDescent="0.25">
      <c r="A7346" s="62">
        <v>41106608</v>
      </c>
      <c r="B7346" s="63" t="s">
        <v>17236</v>
      </c>
    </row>
    <row r="7347" spans="1:2" x14ac:dyDescent="0.25">
      <c r="A7347" s="62">
        <v>41106609</v>
      </c>
      <c r="B7347" s="63" t="s">
        <v>18044</v>
      </c>
    </row>
    <row r="7348" spans="1:2" x14ac:dyDescent="0.25">
      <c r="A7348" s="62">
        <v>41106610</v>
      </c>
      <c r="B7348" s="63" t="s">
        <v>2469</v>
      </c>
    </row>
    <row r="7349" spans="1:2" x14ac:dyDescent="0.25">
      <c r="A7349" s="62">
        <v>41106611</v>
      </c>
      <c r="B7349" s="63" t="s">
        <v>17642</v>
      </c>
    </row>
    <row r="7350" spans="1:2" x14ac:dyDescent="0.25">
      <c r="A7350" s="62">
        <v>41106612</v>
      </c>
      <c r="B7350" s="63" t="s">
        <v>16936</v>
      </c>
    </row>
    <row r="7351" spans="1:2" x14ac:dyDescent="0.25">
      <c r="A7351" s="62">
        <v>41106613</v>
      </c>
      <c r="B7351" s="63" t="s">
        <v>5422</v>
      </c>
    </row>
    <row r="7352" spans="1:2" x14ac:dyDescent="0.25">
      <c r="A7352" s="62">
        <v>41106614</v>
      </c>
      <c r="B7352" s="63" t="s">
        <v>9455</v>
      </c>
    </row>
    <row r="7353" spans="1:2" x14ac:dyDescent="0.25">
      <c r="A7353" s="62">
        <v>41106615</v>
      </c>
      <c r="B7353" s="63" t="s">
        <v>7251</v>
      </c>
    </row>
    <row r="7354" spans="1:2" x14ac:dyDescent="0.25">
      <c r="A7354" s="62">
        <v>41106616</v>
      </c>
      <c r="B7354" s="63" t="s">
        <v>6986</v>
      </c>
    </row>
    <row r="7355" spans="1:2" x14ac:dyDescent="0.25">
      <c r="A7355" s="62">
        <v>41106617</v>
      </c>
      <c r="B7355" s="63" t="s">
        <v>628</v>
      </c>
    </row>
    <row r="7356" spans="1:2" x14ac:dyDescent="0.25">
      <c r="A7356" s="62">
        <v>41106618</v>
      </c>
      <c r="B7356" s="63" t="s">
        <v>12972</v>
      </c>
    </row>
    <row r="7357" spans="1:2" x14ac:dyDescent="0.25">
      <c r="A7357" s="62">
        <v>41106619</v>
      </c>
      <c r="B7357" s="63" t="s">
        <v>12966</v>
      </c>
    </row>
    <row r="7358" spans="1:2" x14ac:dyDescent="0.25">
      <c r="A7358" s="62">
        <v>41106620</v>
      </c>
      <c r="B7358" s="63" t="s">
        <v>16781</v>
      </c>
    </row>
    <row r="7359" spans="1:2" x14ac:dyDescent="0.25">
      <c r="A7359" s="62">
        <v>41106621</v>
      </c>
      <c r="B7359" s="63" t="s">
        <v>5119</v>
      </c>
    </row>
    <row r="7360" spans="1:2" x14ac:dyDescent="0.25">
      <c r="A7360" s="62">
        <v>41106622</v>
      </c>
      <c r="B7360" s="63" t="s">
        <v>12289</v>
      </c>
    </row>
    <row r="7361" spans="1:2" x14ac:dyDescent="0.25">
      <c r="A7361" s="62">
        <v>41111501</v>
      </c>
      <c r="B7361" s="63" t="s">
        <v>1114</v>
      </c>
    </row>
    <row r="7362" spans="1:2" x14ac:dyDescent="0.25">
      <c r="A7362" s="62">
        <v>41111502</v>
      </c>
      <c r="B7362" s="63" t="s">
        <v>13429</v>
      </c>
    </row>
    <row r="7363" spans="1:2" x14ac:dyDescent="0.25">
      <c r="A7363" s="62">
        <v>41111503</v>
      </c>
      <c r="B7363" s="63" t="s">
        <v>11906</v>
      </c>
    </row>
    <row r="7364" spans="1:2" x14ac:dyDescent="0.25">
      <c r="A7364" s="62">
        <v>41111504</v>
      </c>
      <c r="B7364" s="63" t="s">
        <v>175</v>
      </c>
    </row>
    <row r="7365" spans="1:2" x14ac:dyDescent="0.25">
      <c r="A7365" s="62">
        <v>41111505</v>
      </c>
      <c r="B7365" s="63" t="s">
        <v>7679</v>
      </c>
    </row>
    <row r="7366" spans="1:2" x14ac:dyDescent="0.25">
      <c r="A7366" s="62">
        <v>41111506</v>
      </c>
      <c r="B7366" s="63" t="s">
        <v>16861</v>
      </c>
    </row>
    <row r="7367" spans="1:2" x14ac:dyDescent="0.25">
      <c r="A7367" s="62">
        <v>41111507</v>
      </c>
      <c r="B7367" s="63" t="s">
        <v>37</v>
      </c>
    </row>
    <row r="7368" spans="1:2" x14ac:dyDescent="0.25">
      <c r="A7368" s="62">
        <v>41111508</v>
      </c>
      <c r="B7368" s="63" t="s">
        <v>15760</v>
      </c>
    </row>
    <row r="7369" spans="1:2" x14ac:dyDescent="0.25">
      <c r="A7369" s="62">
        <v>41111509</v>
      </c>
      <c r="B7369" s="63" t="s">
        <v>2649</v>
      </c>
    </row>
    <row r="7370" spans="1:2" x14ac:dyDescent="0.25">
      <c r="A7370" s="62">
        <v>41111510</v>
      </c>
      <c r="B7370" s="63" t="s">
        <v>8546</v>
      </c>
    </row>
    <row r="7371" spans="1:2" x14ac:dyDescent="0.25">
      <c r="A7371" s="62">
        <v>41111511</v>
      </c>
      <c r="B7371" s="63" t="s">
        <v>5131</v>
      </c>
    </row>
    <row r="7372" spans="1:2" x14ac:dyDescent="0.25">
      <c r="A7372" s="62">
        <v>41111512</v>
      </c>
      <c r="B7372" s="63" t="s">
        <v>17857</v>
      </c>
    </row>
    <row r="7373" spans="1:2" x14ac:dyDescent="0.25">
      <c r="A7373" s="62">
        <v>41111513</v>
      </c>
      <c r="B7373" s="63" t="s">
        <v>15602</v>
      </c>
    </row>
    <row r="7374" spans="1:2" x14ac:dyDescent="0.25">
      <c r="A7374" s="62">
        <v>41111515</v>
      </c>
      <c r="B7374" s="63" t="s">
        <v>7456</v>
      </c>
    </row>
    <row r="7375" spans="1:2" x14ac:dyDescent="0.25">
      <c r="A7375" s="62">
        <v>41111516</v>
      </c>
      <c r="B7375" s="63" t="s">
        <v>17995</v>
      </c>
    </row>
    <row r="7376" spans="1:2" x14ac:dyDescent="0.25">
      <c r="A7376" s="62">
        <v>41111517</v>
      </c>
      <c r="B7376" s="63" t="s">
        <v>3040</v>
      </c>
    </row>
    <row r="7377" spans="1:2" x14ac:dyDescent="0.25">
      <c r="A7377" s="62">
        <v>41111601</v>
      </c>
      <c r="B7377" s="63" t="s">
        <v>18507</v>
      </c>
    </row>
    <row r="7378" spans="1:2" x14ac:dyDescent="0.25">
      <c r="A7378" s="62">
        <v>41111602</v>
      </c>
      <c r="B7378" s="63" t="s">
        <v>7702</v>
      </c>
    </row>
    <row r="7379" spans="1:2" x14ac:dyDescent="0.25">
      <c r="A7379" s="62">
        <v>41111603</v>
      </c>
      <c r="B7379" s="63" t="s">
        <v>8692</v>
      </c>
    </row>
    <row r="7380" spans="1:2" x14ac:dyDescent="0.25">
      <c r="A7380" s="62">
        <v>41111604</v>
      </c>
      <c r="B7380" s="63" t="s">
        <v>16446</v>
      </c>
    </row>
    <row r="7381" spans="1:2" x14ac:dyDescent="0.25">
      <c r="A7381" s="62">
        <v>41111605</v>
      </c>
      <c r="B7381" s="63" t="s">
        <v>8832</v>
      </c>
    </row>
    <row r="7382" spans="1:2" x14ac:dyDescent="0.25">
      <c r="A7382" s="62">
        <v>41111606</v>
      </c>
      <c r="B7382" s="63" t="s">
        <v>2185</v>
      </c>
    </row>
    <row r="7383" spans="1:2" x14ac:dyDescent="0.25">
      <c r="A7383" s="62">
        <v>41111607</v>
      </c>
      <c r="B7383" s="63" t="s">
        <v>13813</v>
      </c>
    </row>
    <row r="7384" spans="1:2" x14ac:dyDescent="0.25">
      <c r="A7384" s="62">
        <v>41111613</v>
      </c>
      <c r="B7384" s="63" t="s">
        <v>13764</v>
      </c>
    </row>
    <row r="7385" spans="1:2" x14ac:dyDescent="0.25">
      <c r="A7385" s="62">
        <v>41111614</v>
      </c>
      <c r="B7385" s="63" t="s">
        <v>4421</v>
      </c>
    </row>
    <row r="7386" spans="1:2" x14ac:dyDescent="0.25">
      <c r="A7386" s="62">
        <v>41111615</v>
      </c>
      <c r="B7386" s="63" t="s">
        <v>2174</v>
      </c>
    </row>
    <row r="7387" spans="1:2" x14ac:dyDescent="0.25">
      <c r="A7387" s="62">
        <v>41111616</v>
      </c>
      <c r="B7387" s="63" t="s">
        <v>691</v>
      </c>
    </row>
    <row r="7388" spans="1:2" x14ac:dyDescent="0.25">
      <c r="A7388" s="62">
        <v>41111617</v>
      </c>
      <c r="B7388" s="63" t="s">
        <v>8158</v>
      </c>
    </row>
    <row r="7389" spans="1:2" x14ac:dyDescent="0.25">
      <c r="A7389" s="62">
        <v>41111618</v>
      </c>
      <c r="B7389" s="63" t="s">
        <v>12240</v>
      </c>
    </row>
    <row r="7390" spans="1:2" x14ac:dyDescent="0.25">
      <c r="A7390" s="62">
        <v>41111619</v>
      </c>
      <c r="B7390" s="63" t="s">
        <v>13815</v>
      </c>
    </row>
    <row r="7391" spans="1:2" x14ac:dyDescent="0.25">
      <c r="A7391" s="62">
        <v>41111620</v>
      </c>
      <c r="B7391" s="63" t="s">
        <v>11016</v>
      </c>
    </row>
    <row r="7392" spans="1:2" x14ac:dyDescent="0.25">
      <c r="A7392" s="62">
        <v>41111621</v>
      </c>
      <c r="B7392" s="63" t="s">
        <v>18511</v>
      </c>
    </row>
    <row r="7393" spans="1:2" x14ac:dyDescent="0.25">
      <c r="A7393" s="62">
        <v>41111622</v>
      </c>
      <c r="B7393" s="63" t="s">
        <v>3375</v>
      </c>
    </row>
    <row r="7394" spans="1:2" x14ac:dyDescent="0.25">
      <c r="A7394" s="62">
        <v>41111623</v>
      </c>
      <c r="B7394" s="63" t="s">
        <v>16606</v>
      </c>
    </row>
    <row r="7395" spans="1:2" x14ac:dyDescent="0.25">
      <c r="A7395" s="62">
        <v>41111701</v>
      </c>
      <c r="B7395" s="63" t="s">
        <v>13524</v>
      </c>
    </row>
    <row r="7396" spans="1:2" x14ac:dyDescent="0.25">
      <c r="A7396" s="62">
        <v>41111702</v>
      </c>
      <c r="B7396" s="63" t="s">
        <v>8676</v>
      </c>
    </row>
    <row r="7397" spans="1:2" x14ac:dyDescent="0.25">
      <c r="A7397" s="62">
        <v>41111703</v>
      </c>
      <c r="B7397" s="63" t="s">
        <v>10641</v>
      </c>
    </row>
    <row r="7398" spans="1:2" x14ac:dyDescent="0.25">
      <c r="A7398" s="62">
        <v>41111704</v>
      </c>
      <c r="B7398" s="63" t="s">
        <v>2177</v>
      </c>
    </row>
    <row r="7399" spans="1:2" x14ac:dyDescent="0.25">
      <c r="A7399" s="62">
        <v>41111705</v>
      </c>
      <c r="B7399" s="63" t="s">
        <v>15501</v>
      </c>
    </row>
    <row r="7400" spans="1:2" x14ac:dyDescent="0.25">
      <c r="A7400" s="62">
        <v>41111706</v>
      </c>
      <c r="B7400" s="63" t="s">
        <v>1693</v>
      </c>
    </row>
    <row r="7401" spans="1:2" x14ac:dyDescent="0.25">
      <c r="A7401" s="62">
        <v>41111707</v>
      </c>
      <c r="B7401" s="63" t="s">
        <v>5829</v>
      </c>
    </row>
    <row r="7402" spans="1:2" x14ac:dyDescent="0.25">
      <c r="A7402" s="62">
        <v>41111708</v>
      </c>
      <c r="B7402" s="63" t="s">
        <v>6581</v>
      </c>
    </row>
    <row r="7403" spans="1:2" x14ac:dyDescent="0.25">
      <c r="A7403" s="62">
        <v>41111709</v>
      </c>
      <c r="B7403" s="63" t="s">
        <v>213</v>
      </c>
    </row>
    <row r="7404" spans="1:2" x14ac:dyDescent="0.25">
      <c r="A7404" s="62">
        <v>41111710</v>
      </c>
      <c r="B7404" s="63" t="s">
        <v>11065</v>
      </c>
    </row>
    <row r="7405" spans="1:2" x14ac:dyDescent="0.25">
      <c r="A7405" s="62">
        <v>41111711</v>
      </c>
      <c r="B7405" s="63" t="s">
        <v>7048</v>
      </c>
    </row>
    <row r="7406" spans="1:2" x14ac:dyDescent="0.25">
      <c r="A7406" s="62">
        <v>41111712</v>
      </c>
      <c r="B7406" s="63" t="s">
        <v>14219</v>
      </c>
    </row>
    <row r="7407" spans="1:2" x14ac:dyDescent="0.25">
      <c r="A7407" s="62">
        <v>41111713</v>
      </c>
      <c r="B7407" s="63" t="s">
        <v>6943</v>
      </c>
    </row>
    <row r="7408" spans="1:2" x14ac:dyDescent="0.25">
      <c r="A7408" s="62">
        <v>41111714</v>
      </c>
      <c r="B7408" s="63" t="s">
        <v>4693</v>
      </c>
    </row>
    <row r="7409" spans="1:2" x14ac:dyDescent="0.25">
      <c r="A7409" s="62">
        <v>41111715</v>
      </c>
      <c r="B7409" s="63" t="s">
        <v>17366</v>
      </c>
    </row>
    <row r="7410" spans="1:2" x14ac:dyDescent="0.25">
      <c r="A7410" s="62">
        <v>41111716</v>
      </c>
      <c r="B7410" s="63" t="s">
        <v>2769</v>
      </c>
    </row>
    <row r="7411" spans="1:2" x14ac:dyDescent="0.25">
      <c r="A7411" s="62">
        <v>41111717</v>
      </c>
      <c r="B7411" s="63" t="s">
        <v>16879</v>
      </c>
    </row>
    <row r="7412" spans="1:2" x14ac:dyDescent="0.25">
      <c r="A7412" s="62">
        <v>41111718</v>
      </c>
      <c r="B7412" s="63" t="s">
        <v>7984</v>
      </c>
    </row>
    <row r="7413" spans="1:2" x14ac:dyDescent="0.25">
      <c r="A7413" s="62">
        <v>41111719</v>
      </c>
      <c r="B7413" s="63" t="s">
        <v>17298</v>
      </c>
    </row>
    <row r="7414" spans="1:2" x14ac:dyDescent="0.25">
      <c r="A7414" s="62">
        <v>41111720</v>
      </c>
      <c r="B7414" s="63" t="s">
        <v>6800</v>
      </c>
    </row>
    <row r="7415" spans="1:2" x14ac:dyDescent="0.25">
      <c r="A7415" s="62">
        <v>41111721</v>
      </c>
      <c r="B7415" s="63" t="s">
        <v>15931</v>
      </c>
    </row>
    <row r="7416" spans="1:2" x14ac:dyDescent="0.25">
      <c r="A7416" s="62">
        <v>41111722</v>
      </c>
      <c r="B7416" s="63" t="s">
        <v>6093</v>
      </c>
    </row>
    <row r="7417" spans="1:2" x14ac:dyDescent="0.25">
      <c r="A7417" s="62">
        <v>41111723</v>
      </c>
      <c r="B7417" s="63" t="s">
        <v>10587</v>
      </c>
    </row>
    <row r="7418" spans="1:2" x14ac:dyDescent="0.25">
      <c r="A7418" s="62">
        <v>41111724</v>
      </c>
      <c r="B7418" s="63" t="s">
        <v>13689</v>
      </c>
    </row>
    <row r="7419" spans="1:2" x14ac:dyDescent="0.25">
      <c r="A7419" s="62">
        <v>41111725</v>
      </c>
      <c r="B7419" s="63" t="s">
        <v>18335</v>
      </c>
    </row>
    <row r="7420" spans="1:2" x14ac:dyDescent="0.25">
      <c r="A7420" s="62">
        <v>41111726</v>
      </c>
      <c r="B7420" s="63" t="s">
        <v>12922</v>
      </c>
    </row>
    <row r="7421" spans="1:2" x14ac:dyDescent="0.25">
      <c r="A7421" s="62">
        <v>41111727</v>
      </c>
      <c r="B7421" s="63" t="s">
        <v>4850</v>
      </c>
    </row>
    <row r="7422" spans="1:2" x14ac:dyDescent="0.25">
      <c r="A7422" s="62">
        <v>41111728</v>
      </c>
      <c r="B7422" s="63" t="s">
        <v>5218</v>
      </c>
    </row>
    <row r="7423" spans="1:2" x14ac:dyDescent="0.25">
      <c r="A7423" s="62">
        <v>41111729</v>
      </c>
      <c r="B7423" s="63" t="s">
        <v>18220</v>
      </c>
    </row>
    <row r="7424" spans="1:2" x14ac:dyDescent="0.25">
      <c r="A7424" s="62">
        <v>41111730</v>
      </c>
      <c r="B7424" s="63" t="s">
        <v>3352</v>
      </c>
    </row>
    <row r="7425" spans="1:2" x14ac:dyDescent="0.25">
      <c r="A7425" s="62">
        <v>41111731</v>
      </c>
      <c r="B7425" s="63" t="s">
        <v>13543</v>
      </c>
    </row>
    <row r="7426" spans="1:2" x14ac:dyDescent="0.25">
      <c r="A7426" s="62">
        <v>41111733</v>
      </c>
      <c r="B7426" s="63" t="s">
        <v>13354</v>
      </c>
    </row>
    <row r="7427" spans="1:2" x14ac:dyDescent="0.25">
      <c r="A7427" s="62">
        <v>41111734</v>
      </c>
      <c r="B7427" s="63" t="s">
        <v>6179</v>
      </c>
    </row>
    <row r="7428" spans="1:2" x14ac:dyDescent="0.25">
      <c r="A7428" s="62">
        <v>41111735</v>
      </c>
      <c r="B7428" s="63" t="s">
        <v>17655</v>
      </c>
    </row>
    <row r="7429" spans="1:2" x14ac:dyDescent="0.25">
      <c r="A7429" s="62">
        <v>41111736</v>
      </c>
      <c r="B7429" s="63" t="s">
        <v>653</v>
      </c>
    </row>
    <row r="7430" spans="1:2" x14ac:dyDescent="0.25">
      <c r="A7430" s="62">
        <v>41111737</v>
      </c>
      <c r="B7430" s="63" t="s">
        <v>9696</v>
      </c>
    </row>
    <row r="7431" spans="1:2" x14ac:dyDescent="0.25">
      <c r="A7431" s="62">
        <v>41111738</v>
      </c>
      <c r="B7431" s="63" t="s">
        <v>7811</v>
      </c>
    </row>
    <row r="7432" spans="1:2" x14ac:dyDescent="0.25">
      <c r="A7432" s="62">
        <v>41111739</v>
      </c>
      <c r="B7432" s="63" t="s">
        <v>5336</v>
      </c>
    </row>
    <row r="7433" spans="1:2" x14ac:dyDescent="0.25">
      <c r="A7433" s="62">
        <v>41111801</v>
      </c>
      <c r="B7433" s="63" t="s">
        <v>7044</v>
      </c>
    </row>
    <row r="7434" spans="1:2" x14ac:dyDescent="0.25">
      <c r="A7434" s="62">
        <v>41111802</v>
      </c>
      <c r="B7434" s="63" t="s">
        <v>45</v>
      </c>
    </row>
    <row r="7435" spans="1:2" x14ac:dyDescent="0.25">
      <c r="A7435" s="62">
        <v>41111803</v>
      </c>
      <c r="B7435" s="63" t="s">
        <v>3631</v>
      </c>
    </row>
    <row r="7436" spans="1:2" x14ac:dyDescent="0.25">
      <c r="A7436" s="62">
        <v>41111804</v>
      </c>
      <c r="B7436" s="63" t="s">
        <v>16282</v>
      </c>
    </row>
    <row r="7437" spans="1:2" x14ac:dyDescent="0.25">
      <c r="A7437" s="62">
        <v>41111805</v>
      </c>
      <c r="B7437" s="63" t="s">
        <v>6751</v>
      </c>
    </row>
    <row r="7438" spans="1:2" x14ac:dyDescent="0.25">
      <c r="A7438" s="62">
        <v>41111806</v>
      </c>
      <c r="B7438" s="63" t="s">
        <v>1771</v>
      </c>
    </row>
    <row r="7439" spans="1:2" x14ac:dyDescent="0.25">
      <c r="A7439" s="62">
        <v>41111807</v>
      </c>
      <c r="B7439" s="63" t="s">
        <v>1564</v>
      </c>
    </row>
    <row r="7440" spans="1:2" x14ac:dyDescent="0.25">
      <c r="A7440" s="62">
        <v>41111808</v>
      </c>
      <c r="B7440" s="63" t="s">
        <v>10293</v>
      </c>
    </row>
    <row r="7441" spans="1:2" x14ac:dyDescent="0.25">
      <c r="A7441" s="62">
        <v>41111809</v>
      </c>
      <c r="B7441" s="63" t="s">
        <v>14610</v>
      </c>
    </row>
    <row r="7442" spans="1:2" x14ac:dyDescent="0.25">
      <c r="A7442" s="62">
        <v>41111901</v>
      </c>
      <c r="B7442" s="63" t="s">
        <v>4713</v>
      </c>
    </row>
    <row r="7443" spans="1:2" x14ac:dyDescent="0.25">
      <c r="A7443" s="62">
        <v>41111902</v>
      </c>
      <c r="B7443" s="63" t="s">
        <v>7663</v>
      </c>
    </row>
    <row r="7444" spans="1:2" x14ac:dyDescent="0.25">
      <c r="A7444" s="62">
        <v>41111903</v>
      </c>
      <c r="B7444" s="63" t="s">
        <v>4418</v>
      </c>
    </row>
    <row r="7445" spans="1:2" x14ac:dyDescent="0.25">
      <c r="A7445" s="62">
        <v>41111904</v>
      </c>
      <c r="B7445" s="63" t="s">
        <v>14442</v>
      </c>
    </row>
    <row r="7446" spans="1:2" x14ac:dyDescent="0.25">
      <c r="A7446" s="62">
        <v>41111905</v>
      </c>
      <c r="B7446" s="63" t="s">
        <v>521</v>
      </c>
    </row>
    <row r="7447" spans="1:2" x14ac:dyDescent="0.25">
      <c r="A7447" s="62">
        <v>41111906</v>
      </c>
      <c r="B7447" s="63" t="s">
        <v>15221</v>
      </c>
    </row>
    <row r="7448" spans="1:2" x14ac:dyDescent="0.25">
      <c r="A7448" s="62">
        <v>41111907</v>
      </c>
      <c r="B7448" s="63" t="s">
        <v>6453</v>
      </c>
    </row>
    <row r="7449" spans="1:2" x14ac:dyDescent="0.25">
      <c r="A7449" s="62">
        <v>41111908</v>
      </c>
      <c r="B7449" s="63" t="s">
        <v>2255</v>
      </c>
    </row>
    <row r="7450" spans="1:2" x14ac:dyDescent="0.25">
      <c r="A7450" s="62">
        <v>41111909</v>
      </c>
      <c r="B7450" s="63" t="s">
        <v>14488</v>
      </c>
    </row>
    <row r="7451" spans="1:2" x14ac:dyDescent="0.25">
      <c r="A7451" s="62">
        <v>41111910</v>
      </c>
      <c r="B7451" s="63" t="s">
        <v>8318</v>
      </c>
    </row>
    <row r="7452" spans="1:2" x14ac:dyDescent="0.25">
      <c r="A7452" s="62">
        <v>41111911</v>
      </c>
      <c r="B7452" s="63" t="s">
        <v>14776</v>
      </c>
    </row>
    <row r="7453" spans="1:2" x14ac:dyDescent="0.25">
      <c r="A7453" s="62">
        <v>41111912</v>
      </c>
      <c r="B7453" s="63" t="s">
        <v>2753</v>
      </c>
    </row>
    <row r="7454" spans="1:2" x14ac:dyDescent="0.25">
      <c r="A7454" s="62">
        <v>41111913</v>
      </c>
      <c r="B7454" s="63" t="s">
        <v>5843</v>
      </c>
    </row>
    <row r="7455" spans="1:2" x14ac:dyDescent="0.25">
      <c r="A7455" s="62">
        <v>41111914</v>
      </c>
      <c r="B7455" s="63" t="s">
        <v>15582</v>
      </c>
    </row>
    <row r="7456" spans="1:2" x14ac:dyDescent="0.25">
      <c r="A7456" s="62">
        <v>41111915</v>
      </c>
      <c r="B7456" s="63" t="s">
        <v>16315</v>
      </c>
    </row>
    <row r="7457" spans="1:2" x14ac:dyDescent="0.25">
      <c r="A7457" s="62">
        <v>41111916</v>
      </c>
      <c r="B7457" s="63" t="s">
        <v>13212</v>
      </c>
    </row>
    <row r="7458" spans="1:2" x14ac:dyDescent="0.25">
      <c r="A7458" s="62">
        <v>41111917</v>
      </c>
      <c r="B7458" s="63" t="s">
        <v>8081</v>
      </c>
    </row>
    <row r="7459" spans="1:2" x14ac:dyDescent="0.25">
      <c r="A7459" s="62">
        <v>41111918</v>
      </c>
      <c r="B7459" s="63" t="s">
        <v>16653</v>
      </c>
    </row>
    <row r="7460" spans="1:2" x14ac:dyDescent="0.25">
      <c r="A7460" s="62">
        <v>41111919</v>
      </c>
      <c r="B7460" s="63" t="s">
        <v>7193</v>
      </c>
    </row>
    <row r="7461" spans="1:2" x14ac:dyDescent="0.25">
      <c r="A7461" s="62">
        <v>41111920</v>
      </c>
      <c r="B7461" s="63" t="s">
        <v>15096</v>
      </c>
    </row>
    <row r="7462" spans="1:2" x14ac:dyDescent="0.25">
      <c r="A7462" s="62">
        <v>41111921</v>
      </c>
      <c r="B7462" s="63" t="s">
        <v>6038</v>
      </c>
    </row>
    <row r="7463" spans="1:2" x14ac:dyDescent="0.25">
      <c r="A7463" s="62">
        <v>41111922</v>
      </c>
      <c r="B7463" s="63" t="s">
        <v>17897</v>
      </c>
    </row>
    <row r="7464" spans="1:2" x14ac:dyDescent="0.25">
      <c r="A7464" s="62">
        <v>41111923</v>
      </c>
      <c r="B7464" s="63" t="s">
        <v>10668</v>
      </c>
    </row>
    <row r="7465" spans="1:2" x14ac:dyDescent="0.25">
      <c r="A7465" s="62">
        <v>41111924</v>
      </c>
      <c r="B7465" s="63" t="s">
        <v>5462</v>
      </c>
    </row>
    <row r="7466" spans="1:2" x14ac:dyDescent="0.25">
      <c r="A7466" s="62">
        <v>41111926</v>
      </c>
      <c r="B7466" s="63" t="s">
        <v>8257</v>
      </c>
    </row>
    <row r="7467" spans="1:2" x14ac:dyDescent="0.25">
      <c r="A7467" s="62">
        <v>41111927</v>
      </c>
      <c r="B7467" s="63" t="s">
        <v>6274</v>
      </c>
    </row>
    <row r="7468" spans="1:2" x14ac:dyDescent="0.25">
      <c r="A7468" s="62">
        <v>41111928</v>
      </c>
      <c r="B7468" s="63" t="s">
        <v>3923</v>
      </c>
    </row>
    <row r="7469" spans="1:2" x14ac:dyDescent="0.25">
      <c r="A7469" s="62">
        <v>41111929</v>
      </c>
      <c r="B7469" s="63" t="s">
        <v>10087</v>
      </c>
    </row>
    <row r="7470" spans="1:2" x14ac:dyDescent="0.25">
      <c r="A7470" s="62">
        <v>41111930</v>
      </c>
      <c r="B7470" s="63" t="s">
        <v>8088</v>
      </c>
    </row>
    <row r="7471" spans="1:2" x14ac:dyDescent="0.25">
      <c r="A7471" s="62">
        <v>41111931</v>
      </c>
      <c r="B7471" s="63" t="s">
        <v>15903</v>
      </c>
    </row>
    <row r="7472" spans="1:2" x14ac:dyDescent="0.25">
      <c r="A7472" s="62">
        <v>41111932</v>
      </c>
      <c r="B7472" s="63" t="s">
        <v>4031</v>
      </c>
    </row>
    <row r="7473" spans="1:2" x14ac:dyDescent="0.25">
      <c r="A7473" s="62">
        <v>41111933</v>
      </c>
      <c r="B7473" s="63" t="s">
        <v>7797</v>
      </c>
    </row>
    <row r="7474" spans="1:2" x14ac:dyDescent="0.25">
      <c r="A7474" s="62">
        <v>41111934</v>
      </c>
      <c r="B7474" s="63" t="s">
        <v>7180</v>
      </c>
    </row>
    <row r="7475" spans="1:2" x14ac:dyDescent="0.25">
      <c r="A7475" s="62">
        <v>41111935</v>
      </c>
      <c r="B7475" s="63" t="s">
        <v>4404</v>
      </c>
    </row>
    <row r="7476" spans="1:2" x14ac:dyDescent="0.25">
      <c r="A7476" s="62">
        <v>41111936</v>
      </c>
      <c r="B7476" s="63" t="s">
        <v>18125</v>
      </c>
    </row>
    <row r="7477" spans="1:2" x14ac:dyDescent="0.25">
      <c r="A7477" s="62">
        <v>41111937</v>
      </c>
      <c r="B7477" s="63" t="s">
        <v>14914</v>
      </c>
    </row>
    <row r="7478" spans="1:2" x14ac:dyDescent="0.25">
      <c r="A7478" s="62">
        <v>41111938</v>
      </c>
      <c r="B7478" s="63" t="s">
        <v>18085</v>
      </c>
    </row>
    <row r="7479" spans="1:2" x14ac:dyDescent="0.25">
      <c r="A7479" s="62">
        <v>41111939</v>
      </c>
      <c r="B7479" s="63" t="s">
        <v>17215</v>
      </c>
    </row>
    <row r="7480" spans="1:2" x14ac:dyDescent="0.25">
      <c r="A7480" s="62">
        <v>41111940</v>
      </c>
      <c r="B7480" s="63" t="s">
        <v>18980</v>
      </c>
    </row>
    <row r="7481" spans="1:2" x14ac:dyDescent="0.25">
      <c r="A7481" s="62">
        <v>41111941</v>
      </c>
      <c r="B7481" s="63" t="s">
        <v>3252</v>
      </c>
    </row>
    <row r="7482" spans="1:2" x14ac:dyDescent="0.25">
      <c r="A7482" s="62">
        <v>41111942</v>
      </c>
      <c r="B7482" s="63" t="s">
        <v>3810</v>
      </c>
    </row>
    <row r="7483" spans="1:2" x14ac:dyDescent="0.25">
      <c r="A7483" s="62">
        <v>41111943</v>
      </c>
      <c r="B7483" s="63" t="s">
        <v>13056</v>
      </c>
    </row>
    <row r="7484" spans="1:2" x14ac:dyDescent="0.25">
      <c r="A7484" s="62">
        <v>41111944</v>
      </c>
      <c r="B7484" s="63" t="s">
        <v>5634</v>
      </c>
    </row>
    <row r="7485" spans="1:2" x14ac:dyDescent="0.25">
      <c r="A7485" s="62">
        <v>41111945</v>
      </c>
      <c r="B7485" s="63" t="s">
        <v>10422</v>
      </c>
    </row>
    <row r="7486" spans="1:2" x14ac:dyDescent="0.25">
      <c r="A7486" s="62">
        <v>41111946</v>
      </c>
      <c r="B7486" s="63" t="s">
        <v>9043</v>
      </c>
    </row>
    <row r="7487" spans="1:2" x14ac:dyDescent="0.25">
      <c r="A7487" s="62">
        <v>41111947</v>
      </c>
      <c r="B7487" s="63" t="s">
        <v>17435</v>
      </c>
    </row>
    <row r="7488" spans="1:2" x14ac:dyDescent="0.25">
      <c r="A7488" s="62">
        <v>41111948</v>
      </c>
      <c r="B7488" s="63" t="s">
        <v>9351</v>
      </c>
    </row>
    <row r="7489" spans="1:2" x14ac:dyDescent="0.25">
      <c r="A7489" s="62">
        <v>41112101</v>
      </c>
      <c r="B7489" s="63" t="s">
        <v>9526</v>
      </c>
    </row>
    <row r="7490" spans="1:2" x14ac:dyDescent="0.25">
      <c r="A7490" s="62">
        <v>41112103</v>
      </c>
      <c r="B7490" s="63" t="s">
        <v>1428</v>
      </c>
    </row>
    <row r="7491" spans="1:2" x14ac:dyDescent="0.25">
      <c r="A7491" s="62">
        <v>41112104</v>
      </c>
      <c r="B7491" s="63" t="s">
        <v>4316</v>
      </c>
    </row>
    <row r="7492" spans="1:2" x14ac:dyDescent="0.25">
      <c r="A7492" s="62">
        <v>41112105</v>
      </c>
      <c r="B7492" s="63" t="s">
        <v>4033</v>
      </c>
    </row>
    <row r="7493" spans="1:2" x14ac:dyDescent="0.25">
      <c r="A7493" s="62">
        <v>41112106</v>
      </c>
      <c r="B7493" s="63" t="s">
        <v>13532</v>
      </c>
    </row>
    <row r="7494" spans="1:2" x14ac:dyDescent="0.25">
      <c r="A7494" s="62">
        <v>41112107</v>
      </c>
      <c r="B7494" s="63" t="s">
        <v>7031</v>
      </c>
    </row>
    <row r="7495" spans="1:2" x14ac:dyDescent="0.25">
      <c r="A7495" s="62">
        <v>41112108</v>
      </c>
      <c r="B7495" s="63" t="s">
        <v>14561</v>
      </c>
    </row>
    <row r="7496" spans="1:2" x14ac:dyDescent="0.25">
      <c r="A7496" s="62">
        <v>41112201</v>
      </c>
      <c r="B7496" s="63" t="s">
        <v>2325</v>
      </c>
    </row>
    <row r="7497" spans="1:2" x14ac:dyDescent="0.25">
      <c r="A7497" s="62">
        <v>41112202</v>
      </c>
      <c r="B7497" s="63" t="s">
        <v>7174</v>
      </c>
    </row>
    <row r="7498" spans="1:2" x14ac:dyDescent="0.25">
      <c r="A7498" s="62">
        <v>41112203</v>
      </c>
      <c r="B7498" s="63" t="s">
        <v>12147</v>
      </c>
    </row>
    <row r="7499" spans="1:2" x14ac:dyDescent="0.25">
      <c r="A7499" s="62">
        <v>41112204</v>
      </c>
      <c r="B7499" s="63" t="s">
        <v>6842</v>
      </c>
    </row>
    <row r="7500" spans="1:2" x14ac:dyDescent="0.25">
      <c r="A7500" s="62">
        <v>41112205</v>
      </c>
      <c r="B7500" s="63" t="s">
        <v>5670</v>
      </c>
    </row>
    <row r="7501" spans="1:2" x14ac:dyDescent="0.25">
      <c r="A7501" s="62">
        <v>41112206</v>
      </c>
      <c r="B7501" s="63" t="s">
        <v>152</v>
      </c>
    </row>
    <row r="7502" spans="1:2" x14ac:dyDescent="0.25">
      <c r="A7502" s="62">
        <v>41112207</v>
      </c>
      <c r="B7502" s="63" t="s">
        <v>3226</v>
      </c>
    </row>
    <row r="7503" spans="1:2" x14ac:dyDescent="0.25">
      <c r="A7503" s="62">
        <v>41112209</v>
      </c>
      <c r="B7503" s="63" t="s">
        <v>3656</v>
      </c>
    </row>
    <row r="7504" spans="1:2" x14ac:dyDescent="0.25">
      <c r="A7504" s="62">
        <v>41112210</v>
      </c>
      <c r="B7504" s="63" t="s">
        <v>12411</v>
      </c>
    </row>
    <row r="7505" spans="1:2" x14ac:dyDescent="0.25">
      <c r="A7505" s="62">
        <v>41112211</v>
      </c>
      <c r="B7505" s="63" t="s">
        <v>810</v>
      </c>
    </row>
    <row r="7506" spans="1:2" x14ac:dyDescent="0.25">
      <c r="A7506" s="62">
        <v>41112212</v>
      </c>
      <c r="B7506" s="63" t="s">
        <v>9286</v>
      </c>
    </row>
    <row r="7507" spans="1:2" x14ac:dyDescent="0.25">
      <c r="A7507" s="62">
        <v>41112213</v>
      </c>
      <c r="B7507" s="63" t="s">
        <v>170</v>
      </c>
    </row>
    <row r="7508" spans="1:2" x14ac:dyDescent="0.25">
      <c r="A7508" s="62">
        <v>41112214</v>
      </c>
      <c r="B7508" s="63" t="s">
        <v>16090</v>
      </c>
    </row>
    <row r="7509" spans="1:2" x14ac:dyDescent="0.25">
      <c r="A7509" s="62">
        <v>41112215</v>
      </c>
      <c r="B7509" s="63" t="s">
        <v>2977</v>
      </c>
    </row>
    <row r="7510" spans="1:2" x14ac:dyDescent="0.25">
      <c r="A7510" s="62">
        <v>41112216</v>
      </c>
      <c r="B7510" s="63" t="s">
        <v>697</v>
      </c>
    </row>
    <row r="7511" spans="1:2" x14ac:dyDescent="0.25">
      <c r="A7511" s="62">
        <v>41112217</v>
      </c>
      <c r="B7511" s="63" t="s">
        <v>14522</v>
      </c>
    </row>
    <row r="7512" spans="1:2" x14ac:dyDescent="0.25">
      <c r="A7512" s="62">
        <v>41112218</v>
      </c>
      <c r="B7512" s="63" t="s">
        <v>15172</v>
      </c>
    </row>
    <row r="7513" spans="1:2" x14ac:dyDescent="0.25">
      <c r="A7513" s="62">
        <v>41112219</v>
      </c>
      <c r="B7513" s="63" t="s">
        <v>3996</v>
      </c>
    </row>
    <row r="7514" spans="1:2" x14ac:dyDescent="0.25">
      <c r="A7514" s="62">
        <v>41112220</v>
      </c>
      <c r="B7514" s="63" t="s">
        <v>4727</v>
      </c>
    </row>
    <row r="7515" spans="1:2" x14ac:dyDescent="0.25">
      <c r="A7515" s="62">
        <v>41112221</v>
      </c>
      <c r="B7515" s="63" t="s">
        <v>17964</v>
      </c>
    </row>
    <row r="7516" spans="1:2" x14ac:dyDescent="0.25">
      <c r="A7516" s="62">
        <v>41112301</v>
      </c>
      <c r="B7516" s="63" t="s">
        <v>933</v>
      </c>
    </row>
    <row r="7517" spans="1:2" x14ac:dyDescent="0.25">
      <c r="A7517" s="62">
        <v>41112302</v>
      </c>
      <c r="B7517" s="63" t="s">
        <v>17275</v>
      </c>
    </row>
    <row r="7518" spans="1:2" x14ac:dyDescent="0.25">
      <c r="A7518" s="62">
        <v>41112303</v>
      </c>
      <c r="B7518" s="63" t="s">
        <v>211</v>
      </c>
    </row>
    <row r="7519" spans="1:2" x14ac:dyDescent="0.25">
      <c r="A7519" s="62">
        <v>41112304</v>
      </c>
      <c r="B7519" s="63" t="s">
        <v>13812</v>
      </c>
    </row>
    <row r="7520" spans="1:2" x14ac:dyDescent="0.25">
      <c r="A7520" s="62">
        <v>41112401</v>
      </c>
      <c r="B7520" s="63" t="s">
        <v>11970</v>
      </c>
    </row>
    <row r="7521" spans="1:2" x14ac:dyDescent="0.25">
      <c r="A7521" s="62">
        <v>41112402</v>
      </c>
      <c r="B7521" s="63" t="s">
        <v>2606</v>
      </c>
    </row>
    <row r="7522" spans="1:2" x14ac:dyDescent="0.25">
      <c r="A7522" s="62">
        <v>41112403</v>
      </c>
      <c r="B7522" s="63" t="s">
        <v>17700</v>
      </c>
    </row>
    <row r="7523" spans="1:2" x14ac:dyDescent="0.25">
      <c r="A7523" s="62">
        <v>41112404</v>
      </c>
      <c r="B7523" s="63" t="s">
        <v>1828</v>
      </c>
    </row>
    <row r="7524" spans="1:2" x14ac:dyDescent="0.25">
      <c r="A7524" s="62">
        <v>41112405</v>
      </c>
      <c r="B7524" s="63" t="s">
        <v>7614</v>
      </c>
    </row>
    <row r="7525" spans="1:2" x14ac:dyDescent="0.25">
      <c r="A7525" s="62">
        <v>41112406</v>
      </c>
      <c r="B7525" s="63" t="s">
        <v>10421</v>
      </c>
    </row>
    <row r="7526" spans="1:2" x14ac:dyDescent="0.25">
      <c r="A7526" s="62">
        <v>41112407</v>
      </c>
      <c r="B7526" s="63" t="s">
        <v>5185</v>
      </c>
    </row>
    <row r="7527" spans="1:2" x14ac:dyDescent="0.25">
      <c r="A7527" s="62">
        <v>41112408</v>
      </c>
      <c r="B7527" s="63" t="s">
        <v>1025</v>
      </c>
    </row>
    <row r="7528" spans="1:2" x14ac:dyDescent="0.25">
      <c r="A7528" s="62">
        <v>41112409</v>
      </c>
      <c r="B7528" s="63" t="s">
        <v>17291</v>
      </c>
    </row>
    <row r="7529" spans="1:2" x14ac:dyDescent="0.25">
      <c r="A7529" s="62">
        <v>41112410</v>
      </c>
      <c r="B7529" s="63" t="s">
        <v>8498</v>
      </c>
    </row>
    <row r="7530" spans="1:2" x14ac:dyDescent="0.25">
      <c r="A7530" s="62">
        <v>41112411</v>
      </c>
      <c r="B7530" s="63" t="s">
        <v>6690</v>
      </c>
    </row>
    <row r="7531" spans="1:2" x14ac:dyDescent="0.25">
      <c r="A7531" s="62">
        <v>41112501</v>
      </c>
      <c r="B7531" s="63" t="s">
        <v>6796</v>
      </c>
    </row>
    <row r="7532" spans="1:2" x14ac:dyDescent="0.25">
      <c r="A7532" s="62">
        <v>41112502</v>
      </c>
      <c r="B7532" s="63" t="s">
        <v>3465</v>
      </c>
    </row>
    <row r="7533" spans="1:2" x14ac:dyDescent="0.25">
      <c r="A7533" s="62">
        <v>41112503</v>
      </c>
      <c r="B7533" s="63" t="s">
        <v>10933</v>
      </c>
    </row>
    <row r="7534" spans="1:2" x14ac:dyDescent="0.25">
      <c r="A7534" s="62">
        <v>41112504</v>
      </c>
      <c r="B7534" s="63" t="s">
        <v>5778</v>
      </c>
    </row>
    <row r="7535" spans="1:2" x14ac:dyDescent="0.25">
      <c r="A7535" s="62">
        <v>41112505</v>
      </c>
      <c r="B7535" s="63" t="s">
        <v>15381</v>
      </c>
    </row>
    <row r="7536" spans="1:2" x14ac:dyDescent="0.25">
      <c r="A7536" s="62">
        <v>41112506</v>
      </c>
      <c r="B7536" s="63" t="s">
        <v>14157</v>
      </c>
    </row>
    <row r="7537" spans="1:2" x14ac:dyDescent="0.25">
      <c r="A7537" s="62">
        <v>41112508</v>
      </c>
      <c r="B7537" s="63" t="s">
        <v>18228</v>
      </c>
    </row>
    <row r="7538" spans="1:2" x14ac:dyDescent="0.25">
      <c r="A7538" s="62">
        <v>41112509</v>
      </c>
      <c r="B7538" s="63" t="s">
        <v>2929</v>
      </c>
    </row>
    <row r="7539" spans="1:2" x14ac:dyDescent="0.25">
      <c r="A7539" s="62">
        <v>41112510</v>
      </c>
      <c r="B7539" s="63" t="s">
        <v>18874</v>
      </c>
    </row>
    <row r="7540" spans="1:2" x14ac:dyDescent="0.25">
      <c r="A7540" s="62">
        <v>41112511</v>
      </c>
      <c r="B7540" s="63" t="s">
        <v>506</v>
      </c>
    </row>
    <row r="7541" spans="1:2" x14ac:dyDescent="0.25">
      <c r="A7541" s="62">
        <v>41112512</v>
      </c>
      <c r="B7541" s="63" t="s">
        <v>13991</v>
      </c>
    </row>
    <row r="7542" spans="1:2" x14ac:dyDescent="0.25">
      <c r="A7542" s="62">
        <v>41112513</v>
      </c>
      <c r="B7542" s="63" t="s">
        <v>1155</v>
      </c>
    </row>
    <row r="7543" spans="1:2" x14ac:dyDescent="0.25">
      <c r="A7543" s="62">
        <v>41112514</v>
      </c>
      <c r="B7543" s="63" t="s">
        <v>584</v>
      </c>
    </row>
    <row r="7544" spans="1:2" x14ac:dyDescent="0.25">
      <c r="A7544" s="62">
        <v>41112516</v>
      </c>
      <c r="B7544" s="63" t="s">
        <v>16478</v>
      </c>
    </row>
    <row r="7545" spans="1:2" x14ac:dyDescent="0.25">
      <c r="A7545" s="62">
        <v>41112601</v>
      </c>
      <c r="B7545" s="63" t="s">
        <v>17661</v>
      </c>
    </row>
    <row r="7546" spans="1:2" x14ac:dyDescent="0.25">
      <c r="A7546" s="62">
        <v>41112602</v>
      </c>
      <c r="B7546" s="63" t="s">
        <v>67</v>
      </c>
    </row>
    <row r="7547" spans="1:2" x14ac:dyDescent="0.25">
      <c r="A7547" s="62">
        <v>41112701</v>
      </c>
      <c r="B7547" s="63" t="s">
        <v>12571</v>
      </c>
    </row>
    <row r="7548" spans="1:2" x14ac:dyDescent="0.25">
      <c r="A7548" s="62">
        <v>41112702</v>
      </c>
      <c r="B7548" s="63" t="s">
        <v>15402</v>
      </c>
    </row>
    <row r="7549" spans="1:2" x14ac:dyDescent="0.25">
      <c r="A7549" s="62">
        <v>41112704</v>
      </c>
      <c r="B7549" s="63" t="s">
        <v>14221</v>
      </c>
    </row>
    <row r="7550" spans="1:2" x14ac:dyDescent="0.25">
      <c r="A7550" s="62">
        <v>41112801</v>
      </c>
      <c r="B7550" s="63" t="s">
        <v>15088</v>
      </c>
    </row>
    <row r="7551" spans="1:2" x14ac:dyDescent="0.25">
      <c r="A7551" s="62">
        <v>41112802</v>
      </c>
      <c r="B7551" s="63" t="s">
        <v>3004</v>
      </c>
    </row>
    <row r="7552" spans="1:2" x14ac:dyDescent="0.25">
      <c r="A7552" s="62">
        <v>41112803</v>
      </c>
      <c r="B7552" s="63" t="s">
        <v>17574</v>
      </c>
    </row>
    <row r="7553" spans="1:2" x14ac:dyDescent="0.25">
      <c r="A7553" s="62">
        <v>41112901</v>
      </c>
      <c r="B7553" s="63" t="s">
        <v>13455</v>
      </c>
    </row>
    <row r="7554" spans="1:2" x14ac:dyDescent="0.25">
      <c r="A7554" s="62">
        <v>41112902</v>
      </c>
      <c r="B7554" s="63" t="s">
        <v>10934</v>
      </c>
    </row>
    <row r="7555" spans="1:2" x14ac:dyDescent="0.25">
      <c r="A7555" s="62">
        <v>41112903</v>
      </c>
      <c r="B7555" s="63" t="s">
        <v>1489</v>
      </c>
    </row>
    <row r="7556" spans="1:2" x14ac:dyDescent="0.25">
      <c r="A7556" s="62">
        <v>41112904</v>
      </c>
      <c r="B7556" s="63" t="s">
        <v>12637</v>
      </c>
    </row>
    <row r="7557" spans="1:2" x14ac:dyDescent="0.25">
      <c r="A7557" s="62">
        <v>41113001</v>
      </c>
      <c r="B7557" s="63" t="s">
        <v>13766</v>
      </c>
    </row>
    <row r="7558" spans="1:2" x14ac:dyDescent="0.25">
      <c r="A7558" s="62">
        <v>41113002</v>
      </c>
      <c r="B7558" s="63" t="s">
        <v>2257</v>
      </c>
    </row>
    <row r="7559" spans="1:2" x14ac:dyDescent="0.25">
      <c r="A7559" s="62">
        <v>41113003</v>
      </c>
      <c r="B7559" s="63" t="s">
        <v>6155</v>
      </c>
    </row>
    <row r="7560" spans="1:2" x14ac:dyDescent="0.25">
      <c r="A7560" s="62">
        <v>41113004</v>
      </c>
      <c r="B7560" s="63" t="s">
        <v>11766</v>
      </c>
    </row>
    <row r="7561" spans="1:2" x14ac:dyDescent="0.25">
      <c r="A7561" s="62">
        <v>41113005</v>
      </c>
      <c r="B7561" s="63" t="s">
        <v>2263</v>
      </c>
    </row>
    <row r="7562" spans="1:2" x14ac:dyDescent="0.25">
      <c r="A7562" s="62">
        <v>41113006</v>
      </c>
      <c r="B7562" s="63" t="s">
        <v>9692</v>
      </c>
    </row>
    <row r="7563" spans="1:2" x14ac:dyDescent="0.25">
      <c r="A7563" s="62">
        <v>41113007</v>
      </c>
      <c r="B7563" s="63" t="s">
        <v>9179</v>
      </c>
    </row>
    <row r="7564" spans="1:2" x14ac:dyDescent="0.25">
      <c r="A7564" s="62">
        <v>41113008</v>
      </c>
      <c r="B7564" s="63" t="s">
        <v>14737</v>
      </c>
    </row>
    <row r="7565" spans="1:2" x14ac:dyDescent="0.25">
      <c r="A7565" s="62">
        <v>41113009</v>
      </c>
      <c r="B7565" s="63" t="s">
        <v>15399</v>
      </c>
    </row>
    <row r="7566" spans="1:2" x14ac:dyDescent="0.25">
      <c r="A7566" s="62">
        <v>41113010</v>
      </c>
      <c r="B7566" s="63" t="s">
        <v>17981</v>
      </c>
    </row>
    <row r="7567" spans="1:2" x14ac:dyDescent="0.25">
      <c r="A7567" s="62">
        <v>41113023</v>
      </c>
      <c r="B7567" s="63" t="s">
        <v>11099</v>
      </c>
    </row>
    <row r="7568" spans="1:2" x14ac:dyDescent="0.25">
      <c r="A7568" s="62">
        <v>41113024</v>
      </c>
      <c r="B7568" s="63" t="s">
        <v>11443</v>
      </c>
    </row>
    <row r="7569" spans="1:2" x14ac:dyDescent="0.25">
      <c r="A7569" s="62">
        <v>41113025</v>
      </c>
      <c r="B7569" s="63" t="s">
        <v>8390</v>
      </c>
    </row>
    <row r="7570" spans="1:2" x14ac:dyDescent="0.25">
      <c r="A7570" s="62">
        <v>41113026</v>
      </c>
      <c r="B7570" s="63" t="s">
        <v>2191</v>
      </c>
    </row>
    <row r="7571" spans="1:2" x14ac:dyDescent="0.25">
      <c r="A7571" s="62">
        <v>41113027</v>
      </c>
      <c r="B7571" s="63" t="s">
        <v>13334</v>
      </c>
    </row>
    <row r="7572" spans="1:2" x14ac:dyDescent="0.25">
      <c r="A7572" s="62">
        <v>41113029</v>
      </c>
      <c r="B7572" s="63" t="s">
        <v>15782</v>
      </c>
    </row>
    <row r="7573" spans="1:2" x14ac:dyDescent="0.25">
      <c r="A7573" s="62">
        <v>41113030</v>
      </c>
      <c r="B7573" s="63" t="s">
        <v>18879</v>
      </c>
    </row>
    <row r="7574" spans="1:2" x14ac:dyDescent="0.25">
      <c r="A7574" s="62">
        <v>41113031</v>
      </c>
      <c r="B7574" s="63" t="s">
        <v>16876</v>
      </c>
    </row>
    <row r="7575" spans="1:2" x14ac:dyDescent="0.25">
      <c r="A7575" s="62">
        <v>41113033</v>
      </c>
      <c r="B7575" s="63" t="s">
        <v>15131</v>
      </c>
    </row>
    <row r="7576" spans="1:2" x14ac:dyDescent="0.25">
      <c r="A7576" s="62">
        <v>41113034</v>
      </c>
      <c r="B7576" s="63" t="s">
        <v>18653</v>
      </c>
    </row>
    <row r="7577" spans="1:2" x14ac:dyDescent="0.25">
      <c r="A7577" s="62">
        <v>41113035</v>
      </c>
      <c r="B7577" s="63" t="s">
        <v>11848</v>
      </c>
    </row>
    <row r="7578" spans="1:2" x14ac:dyDescent="0.25">
      <c r="A7578" s="62">
        <v>41113036</v>
      </c>
      <c r="B7578" s="63" t="s">
        <v>16665</v>
      </c>
    </row>
    <row r="7579" spans="1:2" x14ac:dyDescent="0.25">
      <c r="A7579" s="62">
        <v>41113037</v>
      </c>
      <c r="B7579" s="63" t="s">
        <v>8346</v>
      </c>
    </row>
    <row r="7580" spans="1:2" x14ac:dyDescent="0.25">
      <c r="A7580" s="62">
        <v>41113101</v>
      </c>
      <c r="B7580" s="63" t="s">
        <v>4256</v>
      </c>
    </row>
    <row r="7581" spans="1:2" x14ac:dyDescent="0.25">
      <c r="A7581" s="62">
        <v>41113102</v>
      </c>
      <c r="B7581" s="63" t="s">
        <v>711</v>
      </c>
    </row>
    <row r="7582" spans="1:2" x14ac:dyDescent="0.25">
      <c r="A7582" s="62">
        <v>41113103</v>
      </c>
      <c r="B7582" s="63" t="s">
        <v>13377</v>
      </c>
    </row>
    <row r="7583" spans="1:2" x14ac:dyDescent="0.25">
      <c r="A7583" s="62">
        <v>41113104</v>
      </c>
      <c r="B7583" s="63" t="s">
        <v>7137</v>
      </c>
    </row>
    <row r="7584" spans="1:2" x14ac:dyDescent="0.25">
      <c r="A7584" s="62">
        <v>41113105</v>
      </c>
      <c r="B7584" s="63" t="s">
        <v>1748</v>
      </c>
    </row>
    <row r="7585" spans="1:2" x14ac:dyDescent="0.25">
      <c r="A7585" s="62">
        <v>41113106</v>
      </c>
      <c r="B7585" s="63" t="s">
        <v>6239</v>
      </c>
    </row>
    <row r="7586" spans="1:2" x14ac:dyDescent="0.25">
      <c r="A7586" s="62">
        <v>41113107</v>
      </c>
      <c r="B7586" s="63" t="s">
        <v>16529</v>
      </c>
    </row>
    <row r="7587" spans="1:2" x14ac:dyDescent="0.25">
      <c r="A7587" s="62">
        <v>41113108</v>
      </c>
      <c r="B7587" s="63" t="s">
        <v>7406</v>
      </c>
    </row>
    <row r="7588" spans="1:2" x14ac:dyDescent="0.25">
      <c r="A7588" s="62">
        <v>41113109</v>
      </c>
      <c r="B7588" s="63" t="s">
        <v>13086</v>
      </c>
    </row>
    <row r="7589" spans="1:2" x14ac:dyDescent="0.25">
      <c r="A7589" s="62">
        <v>41113110</v>
      </c>
      <c r="B7589" s="63" t="s">
        <v>5420</v>
      </c>
    </row>
    <row r="7590" spans="1:2" x14ac:dyDescent="0.25">
      <c r="A7590" s="62">
        <v>41113111</v>
      </c>
      <c r="B7590" s="63" t="s">
        <v>11165</v>
      </c>
    </row>
    <row r="7591" spans="1:2" x14ac:dyDescent="0.25">
      <c r="A7591" s="62">
        <v>41113112</v>
      </c>
      <c r="B7591" s="63" t="s">
        <v>13374</v>
      </c>
    </row>
    <row r="7592" spans="1:2" x14ac:dyDescent="0.25">
      <c r="A7592" s="62">
        <v>41113113</v>
      </c>
      <c r="B7592" s="63" t="s">
        <v>16013</v>
      </c>
    </row>
    <row r="7593" spans="1:2" x14ac:dyDescent="0.25">
      <c r="A7593" s="62">
        <v>41113114</v>
      </c>
      <c r="B7593" s="63" t="s">
        <v>18187</v>
      </c>
    </row>
    <row r="7594" spans="1:2" x14ac:dyDescent="0.25">
      <c r="A7594" s="62">
        <v>41113115</v>
      </c>
      <c r="B7594" s="63" t="s">
        <v>13698</v>
      </c>
    </row>
    <row r="7595" spans="1:2" x14ac:dyDescent="0.25">
      <c r="A7595" s="62">
        <v>41113116</v>
      </c>
      <c r="B7595" s="63" t="s">
        <v>6479</v>
      </c>
    </row>
    <row r="7596" spans="1:2" x14ac:dyDescent="0.25">
      <c r="A7596" s="62">
        <v>41113117</v>
      </c>
      <c r="B7596" s="63" t="s">
        <v>4398</v>
      </c>
    </row>
    <row r="7597" spans="1:2" x14ac:dyDescent="0.25">
      <c r="A7597" s="62">
        <v>41113118</v>
      </c>
      <c r="B7597" s="63" t="s">
        <v>7405</v>
      </c>
    </row>
    <row r="7598" spans="1:2" x14ac:dyDescent="0.25">
      <c r="A7598" s="62">
        <v>41113119</v>
      </c>
      <c r="B7598" s="63" t="s">
        <v>513</v>
      </c>
    </row>
    <row r="7599" spans="1:2" x14ac:dyDescent="0.25">
      <c r="A7599" s="62">
        <v>41113301</v>
      </c>
      <c r="B7599" s="63" t="s">
        <v>10292</v>
      </c>
    </row>
    <row r="7600" spans="1:2" x14ac:dyDescent="0.25">
      <c r="A7600" s="62">
        <v>41113302</v>
      </c>
      <c r="B7600" s="63" t="s">
        <v>8607</v>
      </c>
    </row>
    <row r="7601" spans="1:2" x14ac:dyDescent="0.25">
      <c r="A7601" s="62">
        <v>41113304</v>
      </c>
      <c r="B7601" s="63" t="s">
        <v>14617</v>
      </c>
    </row>
    <row r="7602" spans="1:2" x14ac:dyDescent="0.25">
      <c r="A7602" s="62">
        <v>41113305</v>
      </c>
      <c r="B7602" s="63" t="s">
        <v>9816</v>
      </c>
    </row>
    <row r="7603" spans="1:2" x14ac:dyDescent="0.25">
      <c r="A7603" s="62">
        <v>41113306</v>
      </c>
      <c r="B7603" s="63" t="s">
        <v>5195</v>
      </c>
    </row>
    <row r="7604" spans="1:2" x14ac:dyDescent="0.25">
      <c r="A7604" s="62">
        <v>41113308</v>
      </c>
      <c r="B7604" s="63" t="s">
        <v>3478</v>
      </c>
    </row>
    <row r="7605" spans="1:2" x14ac:dyDescent="0.25">
      <c r="A7605" s="62">
        <v>41113309</v>
      </c>
      <c r="B7605" s="63" t="s">
        <v>17249</v>
      </c>
    </row>
    <row r="7606" spans="1:2" x14ac:dyDescent="0.25">
      <c r="A7606" s="62">
        <v>41113310</v>
      </c>
      <c r="B7606" s="63" t="s">
        <v>9991</v>
      </c>
    </row>
    <row r="7607" spans="1:2" x14ac:dyDescent="0.25">
      <c r="A7607" s="62">
        <v>41113311</v>
      </c>
      <c r="B7607" s="63" t="s">
        <v>16863</v>
      </c>
    </row>
    <row r="7608" spans="1:2" x14ac:dyDescent="0.25">
      <c r="A7608" s="62">
        <v>41113312</v>
      </c>
      <c r="B7608" s="63" t="s">
        <v>12448</v>
      </c>
    </row>
    <row r="7609" spans="1:2" x14ac:dyDescent="0.25">
      <c r="A7609" s="62">
        <v>41113313</v>
      </c>
      <c r="B7609" s="63" t="s">
        <v>6292</v>
      </c>
    </row>
    <row r="7610" spans="1:2" x14ac:dyDescent="0.25">
      <c r="A7610" s="62">
        <v>41113314</v>
      </c>
      <c r="B7610" s="63" t="s">
        <v>4478</v>
      </c>
    </row>
    <row r="7611" spans="1:2" x14ac:dyDescent="0.25">
      <c r="A7611" s="62">
        <v>41113315</v>
      </c>
      <c r="B7611" s="63" t="s">
        <v>7212</v>
      </c>
    </row>
    <row r="7612" spans="1:2" x14ac:dyDescent="0.25">
      <c r="A7612" s="62">
        <v>41113316</v>
      </c>
      <c r="B7612" s="63" t="s">
        <v>17235</v>
      </c>
    </row>
    <row r="7613" spans="1:2" x14ac:dyDescent="0.25">
      <c r="A7613" s="62">
        <v>41113318</v>
      </c>
      <c r="B7613" s="63" t="s">
        <v>14470</v>
      </c>
    </row>
    <row r="7614" spans="1:2" x14ac:dyDescent="0.25">
      <c r="A7614" s="62">
        <v>41113319</v>
      </c>
      <c r="B7614" s="63" t="s">
        <v>4834</v>
      </c>
    </row>
    <row r="7615" spans="1:2" x14ac:dyDescent="0.25">
      <c r="A7615" s="62">
        <v>41113320</v>
      </c>
      <c r="B7615" s="63" t="s">
        <v>4385</v>
      </c>
    </row>
    <row r="7616" spans="1:2" x14ac:dyDescent="0.25">
      <c r="A7616" s="62">
        <v>41113321</v>
      </c>
      <c r="B7616" s="63" t="s">
        <v>4113</v>
      </c>
    </row>
    <row r="7617" spans="1:2" x14ac:dyDescent="0.25">
      <c r="A7617" s="62">
        <v>41113322</v>
      </c>
      <c r="B7617" s="63" t="s">
        <v>981</v>
      </c>
    </row>
    <row r="7618" spans="1:2" x14ac:dyDescent="0.25">
      <c r="A7618" s="62">
        <v>41113323</v>
      </c>
      <c r="B7618" s="63" t="s">
        <v>6994</v>
      </c>
    </row>
    <row r="7619" spans="1:2" x14ac:dyDescent="0.25">
      <c r="A7619" s="62">
        <v>41113401</v>
      </c>
      <c r="B7619" s="63" t="s">
        <v>1898</v>
      </c>
    </row>
    <row r="7620" spans="1:2" x14ac:dyDescent="0.25">
      <c r="A7620" s="62">
        <v>41113402</v>
      </c>
      <c r="B7620" s="63" t="s">
        <v>17286</v>
      </c>
    </row>
    <row r="7621" spans="1:2" x14ac:dyDescent="0.25">
      <c r="A7621" s="62">
        <v>41113403</v>
      </c>
      <c r="B7621" s="63" t="s">
        <v>11422</v>
      </c>
    </row>
    <row r="7622" spans="1:2" x14ac:dyDescent="0.25">
      <c r="A7622" s="62">
        <v>41113404</v>
      </c>
      <c r="B7622" s="63" t="s">
        <v>6937</v>
      </c>
    </row>
    <row r="7623" spans="1:2" x14ac:dyDescent="0.25">
      <c r="A7623" s="62">
        <v>41113405</v>
      </c>
      <c r="B7623" s="63" t="s">
        <v>18842</v>
      </c>
    </row>
    <row r="7624" spans="1:2" x14ac:dyDescent="0.25">
      <c r="A7624" s="62">
        <v>41113406</v>
      </c>
      <c r="B7624" s="63" t="s">
        <v>1911</v>
      </c>
    </row>
    <row r="7625" spans="1:2" x14ac:dyDescent="0.25">
      <c r="A7625" s="62">
        <v>41113407</v>
      </c>
      <c r="B7625" s="63" t="s">
        <v>5513</v>
      </c>
    </row>
    <row r="7626" spans="1:2" x14ac:dyDescent="0.25">
      <c r="A7626" s="62">
        <v>41113601</v>
      </c>
      <c r="B7626" s="63" t="s">
        <v>15709</v>
      </c>
    </row>
    <row r="7627" spans="1:2" x14ac:dyDescent="0.25">
      <c r="A7627" s="62">
        <v>41113602</v>
      </c>
      <c r="B7627" s="63" t="s">
        <v>6664</v>
      </c>
    </row>
    <row r="7628" spans="1:2" x14ac:dyDescent="0.25">
      <c r="A7628" s="62">
        <v>41113603</v>
      </c>
      <c r="B7628" s="63" t="s">
        <v>7109</v>
      </c>
    </row>
    <row r="7629" spans="1:2" x14ac:dyDescent="0.25">
      <c r="A7629" s="62">
        <v>41113604</v>
      </c>
      <c r="B7629" s="63" t="s">
        <v>13775</v>
      </c>
    </row>
    <row r="7630" spans="1:2" x14ac:dyDescent="0.25">
      <c r="A7630" s="62">
        <v>41113605</v>
      </c>
      <c r="B7630" s="63" t="s">
        <v>6037</v>
      </c>
    </row>
    <row r="7631" spans="1:2" x14ac:dyDescent="0.25">
      <c r="A7631" s="62">
        <v>41113606</v>
      </c>
      <c r="B7631" s="63" t="s">
        <v>796</v>
      </c>
    </row>
    <row r="7632" spans="1:2" x14ac:dyDescent="0.25">
      <c r="A7632" s="62">
        <v>41113607</v>
      </c>
      <c r="B7632" s="63" t="s">
        <v>5872</v>
      </c>
    </row>
    <row r="7633" spans="1:2" x14ac:dyDescent="0.25">
      <c r="A7633" s="62">
        <v>41113608</v>
      </c>
      <c r="B7633" s="63" t="s">
        <v>10518</v>
      </c>
    </row>
    <row r="7634" spans="1:2" x14ac:dyDescent="0.25">
      <c r="A7634" s="62">
        <v>41113611</v>
      </c>
      <c r="B7634" s="63" t="s">
        <v>12614</v>
      </c>
    </row>
    <row r="7635" spans="1:2" x14ac:dyDescent="0.25">
      <c r="A7635" s="62">
        <v>41113612</v>
      </c>
      <c r="B7635" s="63" t="s">
        <v>9493</v>
      </c>
    </row>
    <row r="7636" spans="1:2" x14ac:dyDescent="0.25">
      <c r="A7636" s="62">
        <v>41113613</v>
      </c>
      <c r="B7636" s="63" t="s">
        <v>906</v>
      </c>
    </row>
    <row r="7637" spans="1:2" x14ac:dyDescent="0.25">
      <c r="A7637" s="62">
        <v>41113614</v>
      </c>
      <c r="B7637" s="63" t="s">
        <v>14279</v>
      </c>
    </row>
    <row r="7638" spans="1:2" x14ac:dyDescent="0.25">
      <c r="A7638" s="62">
        <v>41113615</v>
      </c>
      <c r="B7638" s="63" t="s">
        <v>3093</v>
      </c>
    </row>
    <row r="7639" spans="1:2" x14ac:dyDescent="0.25">
      <c r="A7639" s="62">
        <v>41113616</v>
      </c>
      <c r="B7639" s="63" t="s">
        <v>8215</v>
      </c>
    </row>
    <row r="7640" spans="1:2" x14ac:dyDescent="0.25">
      <c r="A7640" s="62">
        <v>41113617</v>
      </c>
      <c r="B7640" s="63" t="s">
        <v>7860</v>
      </c>
    </row>
    <row r="7641" spans="1:2" x14ac:dyDescent="0.25">
      <c r="A7641" s="62">
        <v>41113618</v>
      </c>
      <c r="B7641" s="63" t="s">
        <v>14362</v>
      </c>
    </row>
    <row r="7642" spans="1:2" x14ac:dyDescent="0.25">
      <c r="A7642" s="62">
        <v>41113619</v>
      </c>
      <c r="B7642" s="63" t="s">
        <v>459</v>
      </c>
    </row>
    <row r="7643" spans="1:2" x14ac:dyDescent="0.25">
      <c r="A7643" s="62">
        <v>41113620</v>
      </c>
      <c r="B7643" s="63" t="s">
        <v>9634</v>
      </c>
    </row>
    <row r="7644" spans="1:2" x14ac:dyDescent="0.25">
      <c r="A7644" s="62">
        <v>41113621</v>
      </c>
      <c r="B7644" s="63" t="s">
        <v>4719</v>
      </c>
    </row>
    <row r="7645" spans="1:2" x14ac:dyDescent="0.25">
      <c r="A7645" s="62">
        <v>41113622</v>
      </c>
      <c r="B7645" s="63" t="s">
        <v>16645</v>
      </c>
    </row>
    <row r="7646" spans="1:2" x14ac:dyDescent="0.25">
      <c r="A7646" s="62">
        <v>41113623</v>
      </c>
      <c r="B7646" s="63" t="s">
        <v>17382</v>
      </c>
    </row>
    <row r="7647" spans="1:2" x14ac:dyDescent="0.25">
      <c r="A7647" s="62">
        <v>41113624</v>
      </c>
      <c r="B7647" s="63" t="s">
        <v>10415</v>
      </c>
    </row>
    <row r="7648" spans="1:2" x14ac:dyDescent="0.25">
      <c r="A7648" s="62">
        <v>41113625</v>
      </c>
      <c r="B7648" s="63" t="s">
        <v>16912</v>
      </c>
    </row>
    <row r="7649" spans="1:2" x14ac:dyDescent="0.25">
      <c r="A7649" s="62">
        <v>41113626</v>
      </c>
      <c r="B7649" s="63" t="s">
        <v>9982</v>
      </c>
    </row>
    <row r="7650" spans="1:2" x14ac:dyDescent="0.25">
      <c r="A7650" s="62">
        <v>41113627</v>
      </c>
      <c r="B7650" s="63" t="s">
        <v>7071</v>
      </c>
    </row>
    <row r="7651" spans="1:2" x14ac:dyDescent="0.25">
      <c r="A7651" s="62">
        <v>41113628</v>
      </c>
      <c r="B7651" s="63" t="s">
        <v>10318</v>
      </c>
    </row>
    <row r="7652" spans="1:2" x14ac:dyDescent="0.25">
      <c r="A7652" s="62">
        <v>41113629</v>
      </c>
      <c r="B7652" s="63" t="s">
        <v>3367</v>
      </c>
    </row>
    <row r="7653" spans="1:2" x14ac:dyDescent="0.25">
      <c r="A7653" s="62">
        <v>41113630</v>
      </c>
      <c r="B7653" s="63" t="s">
        <v>3880</v>
      </c>
    </row>
    <row r="7654" spans="1:2" x14ac:dyDescent="0.25">
      <c r="A7654" s="62">
        <v>41113631</v>
      </c>
      <c r="B7654" s="63" t="s">
        <v>11087</v>
      </c>
    </row>
    <row r="7655" spans="1:2" x14ac:dyDescent="0.25">
      <c r="A7655" s="62">
        <v>41113632</v>
      </c>
      <c r="B7655" s="63" t="s">
        <v>14671</v>
      </c>
    </row>
    <row r="7656" spans="1:2" x14ac:dyDescent="0.25">
      <c r="A7656" s="62">
        <v>41113633</v>
      </c>
      <c r="B7656" s="63" t="s">
        <v>1097</v>
      </c>
    </row>
    <row r="7657" spans="1:2" x14ac:dyDescent="0.25">
      <c r="A7657" s="62">
        <v>41113634</v>
      </c>
      <c r="B7657" s="63" t="s">
        <v>16609</v>
      </c>
    </row>
    <row r="7658" spans="1:2" x14ac:dyDescent="0.25">
      <c r="A7658" s="62">
        <v>41113635</v>
      </c>
      <c r="B7658" s="63" t="s">
        <v>18903</v>
      </c>
    </row>
    <row r="7659" spans="1:2" x14ac:dyDescent="0.25">
      <c r="A7659" s="62">
        <v>41113636</v>
      </c>
      <c r="B7659" s="63" t="s">
        <v>11518</v>
      </c>
    </row>
    <row r="7660" spans="1:2" x14ac:dyDescent="0.25">
      <c r="A7660" s="62">
        <v>41113637</v>
      </c>
      <c r="B7660" s="63" t="s">
        <v>5820</v>
      </c>
    </row>
    <row r="7661" spans="1:2" x14ac:dyDescent="0.25">
      <c r="A7661" s="62">
        <v>41113638</v>
      </c>
      <c r="B7661" s="63" t="s">
        <v>18466</v>
      </c>
    </row>
    <row r="7662" spans="1:2" x14ac:dyDescent="0.25">
      <c r="A7662" s="62">
        <v>41113639</v>
      </c>
      <c r="B7662" s="63" t="s">
        <v>5761</v>
      </c>
    </row>
    <row r="7663" spans="1:2" x14ac:dyDescent="0.25">
      <c r="A7663" s="62">
        <v>41113640</v>
      </c>
      <c r="B7663" s="63" t="s">
        <v>10393</v>
      </c>
    </row>
    <row r="7664" spans="1:2" x14ac:dyDescent="0.25">
      <c r="A7664" s="62">
        <v>41113641</v>
      </c>
      <c r="B7664" s="63" t="s">
        <v>14387</v>
      </c>
    </row>
    <row r="7665" spans="1:2" x14ac:dyDescent="0.25">
      <c r="A7665" s="62">
        <v>41113642</v>
      </c>
      <c r="B7665" s="63" t="s">
        <v>1492</v>
      </c>
    </row>
    <row r="7666" spans="1:2" x14ac:dyDescent="0.25">
      <c r="A7666" s="62">
        <v>41113643</v>
      </c>
      <c r="B7666" s="63" t="s">
        <v>3885</v>
      </c>
    </row>
    <row r="7667" spans="1:2" x14ac:dyDescent="0.25">
      <c r="A7667" s="62">
        <v>41113644</v>
      </c>
      <c r="B7667" s="63" t="s">
        <v>17440</v>
      </c>
    </row>
    <row r="7668" spans="1:2" x14ac:dyDescent="0.25">
      <c r="A7668" s="62">
        <v>41113645</v>
      </c>
      <c r="B7668" s="63" t="s">
        <v>5320</v>
      </c>
    </row>
    <row r="7669" spans="1:2" x14ac:dyDescent="0.25">
      <c r="A7669" s="62">
        <v>41113646</v>
      </c>
      <c r="B7669" s="63" t="s">
        <v>13743</v>
      </c>
    </row>
    <row r="7670" spans="1:2" x14ac:dyDescent="0.25">
      <c r="A7670" s="62">
        <v>41113647</v>
      </c>
      <c r="B7670" s="63" t="s">
        <v>11450</v>
      </c>
    </row>
    <row r="7671" spans="1:2" x14ac:dyDescent="0.25">
      <c r="A7671" s="62">
        <v>41113648</v>
      </c>
      <c r="B7671" s="63" t="s">
        <v>14574</v>
      </c>
    </row>
    <row r="7672" spans="1:2" x14ac:dyDescent="0.25">
      <c r="A7672" s="62">
        <v>41113701</v>
      </c>
      <c r="B7672" s="63" t="s">
        <v>1067</v>
      </c>
    </row>
    <row r="7673" spans="1:2" x14ac:dyDescent="0.25">
      <c r="A7673" s="62">
        <v>41113702</v>
      </c>
      <c r="B7673" s="63" t="s">
        <v>15896</v>
      </c>
    </row>
    <row r="7674" spans="1:2" x14ac:dyDescent="0.25">
      <c r="A7674" s="62">
        <v>41113703</v>
      </c>
      <c r="B7674" s="63" t="s">
        <v>9119</v>
      </c>
    </row>
    <row r="7675" spans="1:2" x14ac:dyDescent="0.25">
      <c r="A7675" s="62">
        <v>41113704</v>
      </c>
      <c r="B7675" s="63" t="s">
        <v>10088</v>
      </c>
    </row>
    <row r="7676" spans="1:2" x14ac:dyDescent="0.25">
      <c r="A7676" s="62">
        <v>41113705</v>
      </c>
      <c r="B7676" s="63" t="s">
        <v>8132</v>
      </c>
    </row>
    <row r="7677" spans="1:2" x14ac:dyDescent="0.25">
      <c r="A7677" s="62">
        <v>41113706</v>
      </c>
      <c r="B7677" s="63" t="s">
        <v>1083</v>
      </c>
    </row>
    <row r="7678" spans="1:2" x14ac:dyDescent="0.25">
      <c r="A7678" s="62">
        <v>41113707</v>
      </c>
      <c r="B7678" s="63" t="s">
        <v>19073</v>
      </c>
    </row>
    <row r="7679" spans="1:2" x14ac:dyDescent="0.25">
      <c r="A7679" s="62">
        <v>41113708</v>
      </c>
      <c r="B7679" s="63" t="s">
        <v>11241</v>
      </c>
    </row>
    <row r="7680" spans="1:2" x14ac:dyDescent="0.25">
      <c r="A7680" s="62">
        <v>41113709</v>
      </c>
      <c r="B7680" s="63" t="s">
        <v>1872</v>
      </c>
    </row>
    <row r="7681" spans="1:2" x14ac:dyDescent="0.25">
      <c r="A7681" s="62">
        <v>41113710</v>
      </c>
      <c r="B7681" s="63" t="s">
        <v>14629</v>
      </c>
    </row>
    <row r="7682" spans="1:2" x14ac:dyDescent="0.25">
      <c r="A7682" s="62">
        <v>41113711</v>
      </c>
      <c r="B7682" s="63" t="s">
        <v>11788</v>
      </c>
    </row>
    <row r="7683" spans="1:2" x14ac:dyDescent="0.25">
      <c r="A7683" s="62">
        <v>41113712</v>
      </c>
      <c r="B7683" s="63" t="s">
        <v>17416</v>
      </c>
    </row>
    <row r="7684" spans="1:2" x14ac:dyDescent="0.25">
      <c r="A7684" s="62">
        <v>41113713</v>
      </c>
      <c r="B7684" s="63" t="s">
        <v>11474</v>
      </c>
    </row>
    <row r="7685" spans="1:2" x14ac:dyDescent="0.25">
      <c r="A7685" s="62">
        <v>41113714</v>
      </c>
      <c r="B7685" s="63" t="s">
        <v>5001</v>
      </c>
    </row>
    <row r="7686" spans="1:2" x14ac:dyDescent="0.25">
      <c r="A7686" s="62">
        <v>41113715</v>
      </c>
      <c r="B7686" s="63" t="s">
        <v>1407</v>
      </c>
    </row>
    <row r="7687" spans="1:2" x14ac:dyDescent="0.25">
      <c r="A7687" s="62">
        <v>41113716</v>
      </c>
      <c r="B7687" s="63" t="s">
        <v>17616</v>
      </c>
    </row>
    <row r="7688" spans="1:2" x14ac:dyDescent="0.25">
      <c r="A7688" s="62">
        <v>41113717</v>
      </c>
      <c r="B7688" s="63" t="s">
        <v>9734</v>
      </c>
    </row>
    <row r="7689" spans="1:2" x14ac:dyDescent="0.25">
      <c r="A7689" s="62">
        <v>41113718</v>
      </c>
      <c r="B7689" s="63" t="s">
        <v>664</v>
      </c>
    </row>
    <row r="7690" spans="1:2" x14ac:dyDescent="0.25">
      <c r="A7690" s="62">
        <v>41113801</v>
      </c>
      <c r="B7690" s="63" t="s">
        <v>687</v>
      </c>
    </row>
    <row r="7691" spans="1:2" x14ac:dyDescent="0.25">
      <c r="A7691" s="62">
        <v>41113802</v>
      </c>
      <c r="B7691" s="63" t="s">
        <v>4847</v>
      </c>
    </row>
    <row r="7692" spans="1:2" x14ac:dyDescent="0.25">
      <c r="A7692" s="62">
        <v>41113803</v>
      </c>
      <c r="B7692" s="63" t="s">
        <v>1136</v>
      </c>
    </row>
    <row r="7693" spans="1:2" x14ac:dyDescent="0.25">
      <c r="A7693" s="62">
        <v>41113804</v>
      </c>
      <c r="B7693" s="63" t="s">
        <v>6808</v>
      </c>
    </row>
    <row r="7694" spans="1:2" x14ac:dyDescent="0.25">
      <c r="A7694" s="62">
        <v>41113805</v>
      </c>
      <c r="B7694" s="63" t="s">
        <v>4681</v>
      </c>
    </row>
    <row r="7695" spans="1:2" x14ac:dyDescent="0.25">
      <c r="A7695" s="62">
        <v>41113806</v>
      </c>
      <c r="B7695" s="63" t="s">
        <v>9221</v>
      </c>
    </row>
    <row r="7696" spans="1:2" x14ac:dyDescent="0.25">
      <c r="A7696" s="62">
        <v>41113807</v>
      </c>
      <c r="B7696" s="63" t="s">
        <v>10371</v>
      </c>
    </row>
    <row r="7697" spans="1:2" x14ac:dyDescent="0.25">
      <c r="A7697" s="62">
        <v>41113808</v>
      </c>
      <c r="B7697" s="63" t="s">
        <v>14541</v>
      </c>
    </row>
    <row r="7698" spans="1:2" x14ac:dyDescent="0.25">
      <c r="A7698" s="62">
        <v>41113901</v>
      </c>
      <c r="B7698" s="63" t="s">
        <v>10955</v>
      </c>
    </row>
    <row r="7699" spans="1:2" x14ac:dyDescent="0.25">
      <c r="A7699" s="62">
        <v>41113902</v>
      </c>
      <c r="B7699" s="63" t="s">
        <v>9293</v>
      </c>
    </row>
    <row r="7700" spans="1:2" x14ac:dyDescent="0.25">
      <c r="A7700" s="62">
        <v>41113903</v>
      </c>
      <c r="B7700" s="63" t="s">
        <v>5579</v>
      </c>
    </row>
    <row r="7701" spans="1:2" x14ac:dyDescent="0.25">
      <c r="A7701" s="62">
        <v>41113904</v>
      </c>
      <c r="B7701" s="63" t="s">
        <v>5900</v>
      </c>
    </row>
    <row r="7702" spans="1:2" x14ac:dyDescent="0.25">
      <c r="A7702" s="62">
        <v>41113905</v>
      </c>
      <c r="B7702" s="63" t="s">
        <v>17907</v>
      </c>
    </row>
    <row r="7703" spans="1:2" x14ac:dyDescent="0.25">
      <c r="A7703" s="62">
        <v>41113906</v>
      </c>
      <c r="B7703" s="63" t="s">
        <v>9192</v>
      </c>
    </row>
    <row r="7704" spans="1:2" x14ac:dyDescent="0.25">
      <c r="A7704" s="62">
        <v>41113907</v>
      </c>
      <c r="B7704" s="63" t="s">
        <v>2954</v>
      </c>
    </row>
    <row r="7705" spans="1:2" x14ac:dyDescent="0.25">
      <c r="A7705" s="62">
        <v>41113908</v>
      </c>
      <c r="B7705" s="63" t="s">
        <v>17945</v>
      </c>
    </row>
    <row r="7706" spans="1:2" x14ac:dyDescent="0.25">
      <c r="A7706" s="62">
        <v>41113909</v>
      </c>
      <c r="B7706" s="63" t="s">
        <v>7551</v>
      </c>
    </row>
    <row r="7707" spans="1:2" x14ac:dyDescent="0.25">
      <c r="A7707" s="62">
        <v>41113910</v>
      </c>
      <c r="B7707" s="63" t="s">
        <v>13495</v>
      </c>
    </row>
    <row r="7708" spans="1:2" x14ac:dyDescent="0.25">
      <c r="A7708" s="62">
        <v>41114001</v>
      </c>
      <c r="B7708" s="63" t="s">
        <v>10660</v>
      </c>
    </row>
    <row r="7709" spans="1:2" x14ac:dyDescent="0.25">
      <c r="A7709" s="62">
        <v>41114102</v>
      </c>
      <c r="B7709" s="63" t="s">
        <v>4742</v>
      </c>
    </row>
    <row r="7710" spans="1:2" x14ac:dyDescent="0.25">
      <c r="A7710" s="62">
        <v>41114103</v>
      </c>
      <c r="B7710" s="63" t="s">
        <v>14323</v>
      </c>
    </row>
    <row r="7711" spans="1:2" x14ac:dyDescent="0.25">
      <c r="A7711" s="62">
        <v>41114104</v>
      </c>
      <c r="B7711" s="63" t="s">
        <v>8311</v>
      </c>
    </row>
    <row r="7712" spans="1:2" x14ac:dyDescent="0.25">
      <c r="A7712" s="62">
        <v>41114105</v>
      </c>
      <c r="B7712" s="63" t="s">
        <v>6010</v>
      </c>
    </row>
    <row r="7713" spans="1:2" x14ac:dyDescent="0.25">
      <c r="A7713" s="62">
        <v>41114106</v>
      </c>
      <c r="B7713" s="63" t="s">
        <v>14800</v>
      </c>
    </row>
    <row r="7714" spans="1:2" x14ac:dyDescent="0.25">
      <c r="A7714" s="62">
        <v>41114107</v>
      </c>
      <c r="B7714" s="63" t="s">
        <v>3149</v>
      </c>
    </row>
    <row r="7715" spans="1:2" x14ac:dyDescent="0.25">
      <c r="A7715" s="62">
        <v>41114108</v>
      </c>
      <c r="B7715" s="63" t="s">
        <v>17585</v>
      </c>
    </row>
    <row r="7716" spans="1:2" x14ac:dyDescent="0.25">
      <c r="A7716" s="62">
        <v>41114201</v>
      </c>
      <c r="B7716" s="63" t="s">
        <v>8407</v>
      </c>
    </row>
    <row r="7717" spans="1:2" x14ac:dyDescent="0.25">
      <c r="A7717" s="62">
        <v>41114202</v>
      </c>
      <c r="B7717" s="63" t="s">
        <v>18473</v>
      </c>
    </row>
    <row r="7718" spans="1:2" x14ac:dyDescent="0.25">
      <c r="A7718" s="62">
        <v>41114203</v>
      </c>
      <c r="B7718" s="63" t="s">
        <v>2560</v>
      </c>
    </row>
    <row r="7719" spans="1:2" x14ac:dyDescent="0.25">
      <c r="A7719" s="62">
        <v>41114204</v>
      </c>
      <c r="B7719" s="63" t="s">
        <v>3131</v>
      </c>
    </row>
    <row r="7720" spans="1:2" x14ac:dyDescent="0.25">
      <c r="A7720" s="62">
        <v>41114205</v>
      </c>
      <c r="B7720" s="63" t="s">
        <v>8706</v>
      </c>
    </row>
    <row r="7721" spans="1:2" x14ac:dyDescent="0.25">
      <c r="A7721" s="62">
        <v>41114206</v>
      </c>
      <c r="B7721" s="63" t="s">
        <v>11789</v>
      </c>
    </row>
    <row r="7722" spans="1:2" x14ac:dyDescent="0.25">
      <c r="A7722" s="62">
        <v>41114301</v>
      </c>
      <c r="B7722" s="63" t="s">
        <v>4275</v>
      </c>
    </row>
    <row r="7723" spans="1:2" x14ac:dyDescent="0.25">
      <c r="A7723" s="62">
        <v>41114302</v>
      </c>
      <c r="B7723" s="63" t="s">
        <v>17671</v>
      </c>
    </row>
    <row r="7724" spans="1:2" x14ac:dyDescent="0.25">
      <c r="A7724" s="62">
        <v>41114303</v>
      </c>
      <c r="B7724" s="63" t="s">
        <v>15788</v>
      </c>
    </row>
    <row r="7725" spans="1:2" x14ac:dyDescent="0.25">
      <c r="A7725" s="62">
        <v>41114401</v>
      </c>
      <c r="B7725" s="63" t="s">
        <v>11127</v>
      </c>
    </row>
    <row r="7726" spans="1:2" x14ac:dyDescent="0.25">
      <c r="A7726" s="62">
        <v>41114402</v>
      </c>
      <c r="B7726" s="63" t="s">
        <v>15011</v>
      </c>
    </row>
    <row r="7727" spans="1:2" x14ac:dyDescent="0.25">
      <c r="A7727" s="62">
        <v>41114403</v>
      </c>
      <c r="B7727" s="63" t="s">
        <v>15845</v>
      </c>
    </row>
    <row r="7728" spans="1:2" x14ac:dyDescent="0.25">
      <c r="A7728" s="62">
        <v>41114404</v>
      </c>
      <c r="B7728" s="63" t="s">
        <v>231</v>
      </c>
    </row>
    <row r="7729" spans="1:2" x14ac:dyDescent="0.25">
      <c r="A7729" s="62">
        <v>41114405</v>
      </c>
      <c r="B7729" s="63" t="s">
        <v>9295</v>
      </c>
    </row>
    <row r="7730" spans="1:2" x14ac:dyDescent="0.25">
      <c r="A7730" s="62">
        <v>41114406</v>
      </c>
      <c r="B7730" s="63" t="s">
        <v>16398</v>
      </c>
    </row>
    <row r="7731" spans="1:2" x14ac:dyDescent="0.25">
      <c r="A7731" s="62">
        <v>41114407</v>
      </c>
      <c r="B7731" s="63" t="s">
        <v>12692</v>
      </c>
    </row>
    <row r="7732" spans="1:2" x14ac:dyDescent="0.25">
      <c r="A7732" s="62">
        <v>41114408</v>
      </c>
      <c r="B7732" s="63" t="s">
        <v>15712</v>
      </c>
    </row>
    <row r="7733" spans="1:2" x14ac:dyDescent="0.25">
      <c r="A7733" s="62">
        <v>41114409</v>
      </c>
      <c r="B7733" s="63" t="s">
        <v>1634</v>
      </c>
    </row>
    <row r="7734" spans="1:2" x14ac:dyDescent="0.25">
      <c r="A7734" s="62">
        <v>41114410</v>
      </c>
      <c r="B7734" s="63" t="s">
        <v>2559</v>
      </c>
    </row>
    <row r="7735" spans="1:2" x14ac:dyDescent="0.25">
      <c r="A7735" s="62">
        <v>41114411</v>
      </c>
      <c r="B7735" s="63" t="s">
        <v>8942</v>
      </c>
    </row>
    <row r="7736" spans="1:2" x14ac:dyDescent="0.25">
      <c r="A7736" s="62">
        <v>41114501</v>
      </c>
      <c r="B7736" s="63" t="s">
        <v>13905</v>
      </c>
    </row>
    <row r="7737" spans="1:2" x14ac:dyDescent="0.25">
      <c r="A7737" s="62">
        <v>41114502</v>
      </c>
      <c r="B7737" s="63" t="s">
        <v>17168</v>
      </c>
    </row>
    <row r="7738" spans="1:2" x14ac:dyDescent="0.25">
      <c r="A7738" s="62">
        <v>41114503</v>
      </c>
      <c r="B7738" s="63" t="s">
        <v>1759</v>
      </c>
    </row>
    <row r="7739" spans="1:2" x14ac:dyDescent="0.25">
      <c r="A7739" s="62">
        <v>41114504</v>
      </c>
      <c r="B7739" s="63" t="s">
        <v>16201</v>
      </c>
    </row>
    <row r="7740" spans="1:2" x14ac:dyDescent="0.25">
      <c r="A7740" s="62">
        <v>41114505</v>
      </c>
      <c r="B7740" s="63" t="s">
        <v>12023</v>
      </c>
    </row>
    <row r="7741" spans="1:2" x14ac:dyDescent="0.25">
      <c r="A7741" s="62">
        <v>41114506</v>
      </c>
      <c r="B7741" s="63" t="s">
        <v>4765</v>
      </c>
    </row>
    <row r="7742" spans="1:2" x14ac:dyDescent="0.25">
      <c r="A7742" s="62">
        <v>41114507</v>
      </c>
      <c r="B7742" s="63" t="s">
        <v>19039</v>
      </c>
    </row>
    <row r="7743" spans="1:2" x14ac:dyDescent="0.25">
      <c r="A7743" s="62">
        <v>41114508</v>
      </c>
      <c r="B7743" s="63" t="s">
        <v>8204</v>
      </c>
    </row>
    <row r="7744" spans="1:2" x14ac:dyDescent="0.25">
      <c r="A7744" s="62">
        <v>41114509</v>
      </c>
      <c r="B7744" s="63" t="s">
        <v>6236</v>
      </c>
    </row>
    <row r="7745" spans="1:2" x14ac:dyDescent="0.25">
      <c r="A7745" s="62">
        <v>41114510</v>
      </c>
      <c r="B7745" s="63" t="s">
        <v>7232</v>
      </c>
    </row>
    <row r="7746" spans="1:2" x14ac:dyDescent="0.25">
      <c r="A7746" s="62">
        <v>41114601</v>
      </c>
      <c r="B7746" s="63" t="s">
        <v>776</v>
      </c>
    </row>
    <row r="7747" spans="1:2" x14ac:dyDescent="0.25">
      <c r="A7747" s="62">
        <v>41114602</v>
      </c>
      <c r="B7747" s="63" t="s">
        <v>10514</v>
      </c>
    </row>
    <row r="7748" spans="1:2" x14ac:dyDescent="0.25">
      <c r="A7748" s="62">
        <v>41114603</v>
      </c>
      <c r="B7748" s="63" t="s">
        <v>4424</v>
      </c>
    </row>
    <row r="7749" spans="1:2" x14ac:dyDescent="0.25">
      <c r="A7749" s="62">
        <v>41114604</v>
      </c>
      <c r="B7749" s="63" t="s">
        <v>11782</v>
      </c>
    </row>
    <row r="7750" spans="1:2" x14ac:dyDescent="0.25">
      <c r="A7750" s="62">
        <v>41114605</v>
      </c>
      <c r="B7750" s="63" t="s">
        <v>5952</v>
      </c>
    </row>
    <row r="7751" spans="1:2" x14ac:dyDescent="0.25">
      <c r="A7751" s="62">
        <v>41114606</v>
      </c>
      <c r="B7751" s="63" t="s">
        <v>1648</v>
      </c>
    </row>
    <row r="7752" spans="1:2" x14ac:dyDescent="0.25">
      <c r="A7752" s="62">
        <v>41114607</v>
      </c>
      <c r="B7752" s="63" t="s">
        <v>9306</v>
      </c>
    </row>
    <row r="7753" spans="1:2" x14ac:dyDescent="0.25">
      <c r="A7753" s="62">
        <v>41114608</v>
      </c>
      <c r="B7753" s="63" t="s">
        <v>11964</v>
      </c>
    </row>
    <row r="7754" spans="1:2" x14ac:dyDescent="0.25">
      <c r="A7754" s="62">
        <v>41114609</v>
      </c>
      <c r="B7754" s="63" t="s">
        <v>5714</v>
      </c>
    </row>
    <row r="7755" spans="1:2" x14ac:dyDescent="0.25">
      <c r="A7755" s="62">
        <v>41114610</v>
      </c>
      <c r="B7755" s="63" t="s">
        <v>10637</v>
      </c>
    </row>
    <row r="7756" spans="1:2" x14ac:dyDescent="0.25">
      <c r="A7756" s="62">
        <v>41114611</v>
      </c>
      <c r="B7756" s="63" t="s">
        <v>11596</v>
      </c>
    </row>
    <row r="7757" spans="1:2" x14ac:dyDescent="0.25">
      <c r="A7757" s="62">
        <v>41114612</v>
      </c>
      <c r="B7757" s="63" t="s">
        <v>16996</v>
      </c>
    </row>
    <row r="7758" spans="1:2" x14ac:dyDescent="0.25">
      <c r="A7758" s="62">
        <v>41114613</v>
      </c>
      <c r="B7758" s="63" t="s">
        <v>2468</v>
      </c>
    </row>
    <row r="7759" spans="1:2" x14ac:dyDescent="0.25">
      <c r="A7759" s="62">
        <v>41114614</v>
      </c>
      <c r="B7759" s="63" t="s">
        <v>5739</v>
      </c>
    </row>
    <row r="7760" spans="1:2" x14ac:dyDescent="0.25">
      <c r="A7760" s="62">
        <v>41114615</v>
      </c>
      <c r="B7760" s="63" t="s">
        <v>15005</v>
      </c>
    </row>
    <row r="7761" spans="1:2" x14ac:dyDescent="0.25">
      <c r="A7761" s="62">
        <v>41114616</v>
      </c>
      <c r="B7761" s="63" t="s">
        <v>8652</v>
      </c>
    </row>
    <row r="7762" spans="1:2" x14ac:dyDescent="0.25">
      <c r="A7762" s="62">
        <v>41114617</v>
      </c>
      <c r="B7762" s="63" t="s">
        <v>5736</v>
      </c>
    </row>
    <row r="7763" spans="1:2" x14ac:dyDescent="0.25">
      <c r="A7763" s="62">
        <v>41114618</v>
      </c>
      <c r="B7763" s="63" t="s">
        <v>11663</v>
      </c>
    </row>
    <row r="7764" spans="1:2" x14ac:dyDescent="0.25">
      <c r="A7764" s="62">
        <v>41114619</v>
      </c>
      <c r="B7764" s="63" t="s">
        <v>17008</v>
      </c>
    </row>
    <row r="7765" spans="1:2" x14ac:dyDescent="0.25">
      <c r="A7765" s="62">
        <v>41114620</v>
      </c>
      <c r="B7765" s="63" t="s">
        <v>17632</v>
      </c>
    </row>
    <row r="7766" spans="1:2" x14ac:dyDescent="0.25">
      <c r="A7766" s="62">
        <v>41114621</v>
      </c>
      <c r="B7766" s="63" t="s">
        <v>4545</v>
      </c>
    </row>
    <row r="7767" spans="1:2" x14ac:dyDescent="0.25">
      <c r="A7767" s="62">
        <v>41114622</v>
      </c>
      <c r="B7767" s="63" t="s">
        <v>1223</v>
      </c>
    </row>
    <row r="7768" spans="1:2" x14ac:dyDescent="0.25">
      <c r="A7768" s="62">
        <v>41114623</v>
      </c>
      <c r="B7768" s="63" t="s">
        <v>17962</v>
      </c>
    </row>
    <row r="7769" spans="1:2" x14ac:dyDescent="0.25">
      <c r="A7769" s="62">
        <v>41114624</v>
      </c>
      <c r="B7769" s="63" t="s">
        <v>10492</v>
      </c>
    </row>
    <row r="7770" spans="1:2" x14ac:dyDescent="0.25">
      <c r="A7770" s="62">
        <v>41114625</v>
      </c>
      <c r="B7770" s="63" t="s">
        <v>10002</v>
      </c>
    </row>
    <row r="7771" spans="1:2" x14ac:dyDescent="0.25">
      <c r="A7771" s="62">
        <v>41114626</v>
      </c>
      <c r="B7771" s="63" t="s">
        <v>18096</v>
      </c>
    </row>
    <row r="7772" spans="1:2" x14ac:dyDescent="0.25">
      <c r="A7772" s="62">
        <v>41114701</v>
      </c>
      <c r="B7772" s="63" t="s">
        <v>18571</v>
      </c>
    </row>
    <row r="7773" spans="1:2" x14ac:dyDescent="0.25">
      <c r="A7773" s="62">
        <v>41114702</v>
      </c>
      <c r="B7773" s="63" t="s">
        <v>18646</v>
      </c>
    </row>
    <row r="7774" spans="1:2" x14ac:dyDescent="0.25">
      <c r="A7774" s="62">
        <v>41114703</v>
      </c>
      <c r="B7774" s="63" t="s">
        <v>18432</v>
      </c>
    </row>
    <row r="7775" spans="1:2" x14ac:dyDescent="0.25">
      <c r="A7775" s="62">
        <v>41114704</v>
      </c>
      <c r="B7775" s="63" t="s">
        <v>17500</v>
      </c>
    </row>
    <row r="7776" spans="1:2" x14ac:dyDescent="0.25">
      <c r="A7776" s="62">
        <v>41114705</v>
      </c>
      <c r="B7776" s="63" t="s">
        <v>2774</v>
      </c>
    </row>
    <row r="7777" spans="1:2" x14ac:dyDescent="0.25">
      <c r="A7777" s="62">
        <v>41114706</v>
      </c>
      <c r="B7777" s="63" t="s">
        <v>2387</v>
      </c>
    </row>
    <row r="7778" spans="1:2" x14ac:dyDescent="0.25">
      <c r="A7778" s="62">
        <v>41114801</v>
      </c>
      <c r="B7778" s="63" t="s">
        <v>18877</v>
      </c>
    </row>
    <row r="7779" spans="1:2" x14ac:dyDescent="0.25">
      <c r="A7779" s="62">
        <v>41114802</v>
      </c>
      <c r="B7779" s="63" t="s">
        <v>989</v>
      </c>
    </row>
    <row r="7780" spans="1:2" x14ac:dyDescent="0.25">
      <c r="A7780" s="62">
        <v>41114803</v>
      </c>
      <c r="B7780" s="63" t="s">
        <v>15159</v>
      </c>
    </row>
    <row r="7781" spans="1:2" x14ac:dyDescent="0.25">
      <c r="A7781" s="62">
        <v>41115101</v>
      </c>
      <c r="B7781" s="63" t="s">
        <v>10323</v>
      </c>
    </row>
    <row r="7782" spans="1:2" x14ac:dyDescent="0.25">
      <c r="A7782" s="62">
        <v>41115201</v>
      </c>
      <c r="B7782" s="63" t="s">
        <v>4087</v>
      </c>
    </row>
    <row r="7783" spans="1:2" x14ac:dyDescent="0.25">
      <c r="A7783" s="62">
        <v>41115202</v>
      </c>
      <c r="B7783" s="63" t="s">
        <v>882</v>
      </c>
    </row>
    <row r="7784" spans="1:2" x14ac:dyDescent="0.25">
      <c r="A7784" s="62">
        <v>41115301</v>
      </c>
      <c r="B7784" s="63" t="s">
        <v>9690</v>
      </c>
    </row>
    <row r="7785" spans="1:2" x14ac:dyDescent="0.25">
      <c r="A7785" s="62">
        <v>41115302</v>
      </c>
      <c r="B7785" s="63" t="s">
        <v>13168</v>
      </c>
    </row>
    <row r="7786" spans="1:2" x14ac:dyDescent="0.25">
      <c r="A7786" s="62">
        <v>41115303</v>
      </c>
      <c r="B7786" s="63" t="s">
        <v>13866</v>
      </c>
    </row>
    <row r="7787" spans="1:2" x14ac:dyDescent="0.25">
      <c r="A7787" s="62">
        <v>41115304</v>
      </c>
      <c r="B7787" s="63" t="s">
        <v>18828</v>
      </c>
    </row>
    <row r="7788" spans="1:2" x14ac:dyDescent="0.25">
      <c r="A7788" s="62">
        <v>41115305</v>
      </c>
      <c r="B7788" s="63" t="s">
        <v>17747</v>
      </c>
    </row>
    <row r="7789" spans="1:2" x14ac:dyDescent="0.25">
      <c r="A7789" s="62">
        <v>41115306</v>
      </c>
      <c r="B7789" s="63" t="s">
        <v>4858</v>
      </c>
    </row>
    <row r="7790" spans="1:2" x14ac:dyDescent="0.25">
      <c r="A7790" s="62">
        <v>41115307</v>
      </c>
      <c r="B7790" s="63" t="s">
        <v>11909</v>
      </c>
    </row>
    <row r="7791" spans="1:2" x14ac:dyDescent="0.25">
      <c r="A7791" s="62">
        <v>41115308</v>
      </c>
      <c r="B7791" s="63" t="s">
        <v>5713</v>
      </c>
    </row>
    <row r="7792" spans="1:2" x14ac:dyDescent="0.25">
      <c r="A7792" s="62">
        <v>41115309</v>
      </c>
      <c r="B7792" s="63" t="s">
        <v>11954</v>
      </c>
    </row>
    <row r="7793" spans="1:2" x14ac:dyDescent="0.25">
      <c r="A7793" s="62">
        <v>41115310</v>
      </c>
      <c r="B7793" s="63" t="s">
        <v>6919</v>
      </c>
    </row>
    <row r="7794" spans="1:2" x14ac:dyDescent="0.25">
      <c r="A7794" s="62">
        <v>41115311</v>
      </c>
      <c r="B7794" s="63" t="s">
        <v>14166</v>
      </c>
    </row>
    <row r="7795" spans="1:2" x14ac:dyDescent="0.25">
      <c r="A7795" s="62">
        <v>41115312</v>
      </c>
      <c r="B7795" s="63" t="s">
        <v>15043</v>
      </c>
    </row>
    <row r="7796" spans="1:2" x14ac:dyDescent="0.25">
      <c r="A7796" s="62">
        <v>41115313</v>
      </c>
      <c r="B7796" s="63" t="s">
        <v>1147</v>
      </c>
    </row>
    <row r="7797" spans="1:2" x14ac:dyDescent="0.25">
      <c r="A7797" s="62">
        <v>41115314</v>
      </c>
      <c r="B7797" s="63" t="s">
        <v>2881</v>
      </c>
    </row>
    <row r="7798" spans="1:2" x14ac:dyDescent="0.25">
      <c r="A7798" s="62">
        <v>41115315</v>
      </c>
      <c r="B7798" s="63" t="s">
        <v>14696</v>
      </c>
    </row>
    <row r="7799" spans="1:2" x14ac:dyDescent="0.25">
      <c r="A7799" s="62">
        <v>41115316</v>
      </c>
      <c r="B7799" s="63" t="s">
        <v>11171</v>
      </c>
    </row>
    <row r="7800" spans="1:2" x14ac:dyDescent="0.25">
      <c r="A7800" s="62">
        <v>41115317</v>
      </c>
      <c r="B7800" s="63" t="s">
        <v>9218</v>
      </c>
    </row>
    <row r="7801" spans="1:2" x14ac:dyDescent="0.25">
      <c r="A7801" s="62">
        <v>41115318</v>
      </c>
      <c r="B7801" s="63" t="s">
        <v>11425</v>
      </c>
    </row>
    <row r="7802" spans="1:2" x14ac:dyDescent="0.25">
      <c r="A7802" s="62">
        <v>41115319</v>
      </c>
      <c r="B7802" s="63" t="s">
        <v>2342</v>
      </c>
    </row>
    <row r="7803" spans="1:2" x14ac:dyDescent="0.25">
      <c r="A7803" s="62">
        <v>41115320</v>
      </c>
      <c r="B7803" s="63" t="s">
        <v>2298</v>
      </c>
    </row>
    <row r="7804" spans="1:2" x14ac:dyDescent="0.25">
      <c r="A7804" s="62">
        <v>41115321</v>
      </c>
      <c r="B7804" s="63" t="s">
        <v>2092</v>
      </c>
    </row>
    <row r="7805" spans="1:2" x14ac:dyDescent="0.25">
      <c r="A7805" s="62">
        <v>41115322</v>
      </c>
      <c r="B7805" s="63" t="s">
        <v>11353</v>
      </c>
    </row>
    <row r="7806" spans="1:2" x14ac:dyDescent="0.25">
      <c r="A7806" s="62">
        <v>41115401</v>
      </c>
      <c r="B7806" s="63" t="s">
        <v>16061</v>
      </c>
    </row>
    <row r="7807" spans="1:2" x14ac:dyDescent="0.25">
      <c r="A7807" s="62">
        <v>41115402</v>
      </c>
      <c r="B7807" s="63" t="s">
        <v>15574</v>
      </c>
    </row>
    <row r="7808" spans="1:2" x14ac:dyDescent="0.25">
      <c r="A7808" s="62">
        <v>41115403</v>
      </c>
      <c r="B7808" s="63" t="s">
        <v>18407</v>
      </c>
    </row>
    <row r="7809" spans="1:2" x14ac:dyDescent="0.25">
      <c r="A7809" s="62">
        <v>41115404</v>
      </c>
      <c r="B7809" s="63" t="s">
        <v>18635</v>
      </c>
    </row>
    <row r="7810" spans="1:2" x14ac:dyDescent="0.25">
      <c r="A7810" s="62">
        <v>41115405</v>
      </c>
      <c r="B7810" s="63" t="s">
        <v>14863</v>
      </c>
    </row>
    <row r="7811" spans="1:2" x14ac:dyDescent="0.25">
      <c r="A7811" s="62">
        <v>41115406</v>
      </c>
      <c r="B7811" s="63" t="s">
        <v>4701</v>
      </c>
    </row>
    <row r="7812" spans="1:2" x14ac:dyDescent="0.25">
      <c r="A7812" s="62">
        <v>41115407</v>
      </c>
      <c r="B7812" s="63" t="s">
        <v>4053</v>
      </c>
    </row>
    <row r="7813" spans="1:2" x14ac:dyDescent="0.25">
      <c r="A7813" s="62">
        <v>41115408</v>
      </c>
      <c r="B7813" s="63" t="s">
        <v>18123</v>
      </c>
    </row>
    <row r="7814" spans="1:2" x14ac:dyDescent="0.25">
      <c r="A7814" s="62">
        <v>41115409</v>
      </c>
      <c r="B7814" s="63" t="s">
        <v>1550</v>
      </c>
    </row>
    <row r="7815" spans="1:2" x14ac:dyDescent="0.25">
      <c r="A7815" s="62">
        <v>41115410</v>
      </c>
      <c r="B7815" s="63" t="s">
        <v>12182</v>
      </c>
    </row>
    <row r="7816" spans="1:2" x14ac:dyDescent="0.25">
      <c r="A7816" s="62">
        <v>41115411</v>
      </c>
      <c r="B7816" s="63" t="s">
        <v>18352</v>
      </c>
    </row>
    <row r="7817" spans="1:2" x14ac:dyDescent="0.25">
      <c r="A7817" s="62">
        <v>41115501</v>
      </c>
      <c r="B7817" s="63" t="s">
        <v>11843</v>
      </c>
    </row>
    <row r="7818" spans="1:2" x14ac:dyDescent="0.25">
      <c r="A7818" s="62">
        <v>41115502</v>
      </c>
      <c r="B7818" s="63" t="s">
        <v>10029</v>
      </c>
    </row>
    <row r="7819" spans="1:2" x14ac:dyDescent="0.25">
      <c r="A7819" s="62">
        <v>41115503</v>
      </c>
      <c r="B7819" s="63" t="s">
        <v>17929</v>
      </c>
    </row>
    <row r="7820" spans="1:2" x14ac:dyDescent="0.25">
      <c r="A7820" s="62">
        <v>41115504</v>
      </c>
      <c r="B7820" s="63" t="s">
        <v>7001</v>
      </c>
    </row>
    <row r="7821" spans="1:2" x14ac:dyDescent="0.25">
      <c r="A7821" s="62">
        <v>41115505</v>
      </c>
      <c r="B7821" s="63" t="s">
        <v>12998</v>
      </c>
    </row>
    <row r="7822" spans="1:2" x14ac:dyDescent="0.25">
      <c r="A7822" s="62">
        <v>41115601</v>
      </c>
      <c r="B7822" s="63" t="s">
        <v>10412</v>
      </c>
    </row>
    <row r="7823" spans="1:2" x14ac:dyDescent="0.25">
      <c r="A7823" s="62">
        <v>41115602</v>
      </c>
      <c r="B7823" s="63" t="s">
        <v>7354</v>
      </c>
    </row>
    <row r="7824" spans="1:2" x14ac:dyDescent="0.25">
      <c r="A7824" s="62">
        <v>41115603</v>
      </c>
      <c r="B7824" s="63" t="s">
        <v>3258</v>
      </c>
    </row>
    <row r="7825" spans="1:2" x14ac:dyDescent="0.25">
      <c r="A7825" s="62">
        <v>41115604</v>
      </c>
      <c r="B7825" s="63" t="s">
        <v>18502</v>
      </c>
    </row>
    <row r="7826" spans="1:2" x14ac:dyDescent="0.25">
      <c r="A7826" s="62">
        <v>41115605</v>
      </c>
      <c r="B7826" s="63" t="s">
        <v>17494</v>
      </c>
    </row>
    <row r="7827" spans="1:2" x14ac:dyDescent="0.25">
      <c r="A7827" s="62">
        <v>41115606</v>
      </c>
      <c r="B7827" s="63" t="s">
        <v>2289</v>
      </c>
    </row>
    <row r="7828" spans="1:2" x14ac:dyDescent="0.25">
      <c r="A7828" s="62">
        <v>41115607</v>
      </c>
      <c r="B7828" s="63" t="s">
        <v>4654</v>
      </c>
    </row>
    <row r="7829" spans="1:2" x14ac:dyDescent="0.25">
      <c r="A7829" s="62">
        <v>41115608</v>
      </c>
      <c r="B7829" s="63" t="s">
        <v>11796</v>
      </c>
    </row>
    <row r="7830" spans="1:2" x14ac:dyDescent="0.25">
      <c r="A7830" s="62">
        <v>41115609</v>
      </c>
      <c r="B7830" s="63" t="s">
        <v>13937</v>
      </c>
    </row>
    <row r="7831" spans="1:2" x14ac:dyDescent="0.25">
      <c r="A7831" s="62">
        <v>41115610</v>
      </c>
      <c r="B7831" s="63" t="s">
        <v>13165</v>
      </c>
    </row>
    <row r="7832" spans="1:2" x14ac:dyDescent="0.25">
      <c r="A7832" s="62">
        <v>41115611</v>
      </c>
      <c r="B7832" s="63" t="s">
        <v>14006</v>
      </c>
    </row>
    <row r="7833" spans="1:2" x14ac:dyDescent="0.25">
      <c r="A7833" s="62">
        <v>41115612</v>
      </c>
      <c r="B7833" s="63" t="s">
        <v>91</v>
      </c>
    </row>
    <row r="7834" spans="1:2" x14ac:dyDescent="0.25">
      <c r="A7834" s="62">
        <v>41115613</v>
      </c>
      <c r="B7834" s="63" t="s">
        <v>10294</v>
      </c>
    </row>
    <row r="7835" spans="1:2" x14ac:dyDescent="0.25">
      <c r="A7835" s="62">
        <v>41115614</v>
      </c>
      <c r="B7835" s="63" t="s">
        <v>8445</v>
      </c>
    </row>
    <row r="7836" spans="1:2" x14ac:dyDescent="0.25">
      <c r="A7836" s="62">
        <v>41115701</v>
      </c>
      <c r="B7836" s="63" t="s">
        <v>2695</v>
      </c>
    </row>
    <row r="7837" spans="1:2" x14ac:dyDescent="0.25">
      <c r="A7837" s="62">
        <v>41115702</v>
      </c>
      <c r="B7837" s="63" t="s">
        <v>2776</v>
      </c>
    </row>
    <row r="7838" spans="1:2" x14ac:dyDescent="0.25">
      <c r="A7838" s="62">
        <v>41115703</v>
      </c>
      <c r="B7838" s="63" t="s">
        <v>11535</v>
      </c>
    </row>
    <row r="7839" spans="1:2" x14ac:dyDescent="0.25">
      <c r="A7839" s="62">
        <v>41115704</v>
      </c>
      <c r="B7839" s="63" t="s">
        <v>8762</v>
      </c>
    </row>
    <row r="7840" spans="1:2" x14ac:dyDescent="0.25">
      <c r="A7840" s="62">
        <v>41115705</v>
      </c>
      <c r="B7840" s="63" t="s">
        <v>6731</v>
      </c>
    </row>
    <row r="7841" spans="1:2" x14ac:dyDescent="0.25">
      <c r="A7841" s="62">
        <v>41115706</v>
      </c>
      <c r="B7841" s="63" t="s">
        <v>248</v>
      </c>
    </row>
    <row r="7842" spans="1:2" x14ac:dyDescent="0.25">
      <c r="A7842" s="62">
        <v>41115707</v>
      </c>
      <c r="B7842" s="63" t="s">
        <v>6353</v>
      </c>
    </row>
    <row r="7843" spans="1:2" x14ac:dyDescent="0.25">
      <c r="A7843" s="62">
        <v>41115708</v>
      </c>
      <c r="B7843" s="63" t="s">
        <v>5014</v>
      </c>
    </row>
    <row r="7844" spans="1:2" x14ac:dyDescent="0.25">
      <c r="A7844" s="62">
        <v>41115709</v>
      </c>
      <c r="B7844" s="63" t="s">
        <v>2292</v>
      </c>
    </row>
    <row r="7845" spans="1:2" x14ac:dyDescent="0.25">
      <c r="A7845" s="62">
        <v>41115710</v>
      </c>
      <c r="B7845" s="63" t="s">
        <v>11068</v>
      </c>
    </row>
    <row r="7846" spans="1:2" x14ac:dyDescent="0.25">
      <c r="A7846" s="62">
        <v>41115711</v>
      </c>
      <c r="B7846" s="63" t="s">
        <v>5580</v>
      </c>
    </row>
    <row r="7847" spans="1:2" x14ac:dyDescent="0.25">
      <c r="A7847" s="62">
        <v>41115712</v>
      </c>
      <c r="B7847" s="63" t="s">
        <v>16979</v>
      </c>
    </row>
    <row r="7848" spans="1:2" x14ac:dyDescent="0.25">
      <c r="A7848" s="62">
        <v>41115713</v>
      </c>
      <c r="B7848" s="63" t="s">
        <v>5392</v>
      </c>
    </row>
    <row r="7849" spans="1:2" x14ac:dyDescent="0.25">
      <c r="A7849" s="62">
        <v>41115714</v>
      </c>
      <c r="B7849" s="63" t="s">
        <v>5922</v>
      </c>
    </row>
    <row r="7850" spans="1:2" x14ac:dyDescent="0.25">
      <c r="A7850" s="62">
        <v>41115715</v>
      </c>
      <c r="B7850" s="63" t="s">
        <v>2936</v>
      </c>
    </row>
    <row r="7851" spans="1:2" x14ac:dyDescent="0.25">
      <c r="A7851" s="62">
        <v>41115716</v>
      </c>
      <c r="B7851" s="63" t="s">
        <v>8820</v>
      </c>
    </row>
    <row r="7852" spans="1:2" x14ac:dyDescent="0.25">
      <c r="A7852" s="62">
        <v>41115717</v>
      </c>
      <c r="B7852" s="63" t="s">
        <v>4848</v>
      </c>
    </row>
    <row r="7853" spans="1:2" x14ac:dyDescent="0.25">
      <c r="A7853" s="62">
        <v>41115718</v>
      </c>
      <c r="B7853" s="63" t="s">
        <v>8416</v>
      </c>
    </row>
    <row r="7854" spans="1:2" x14ac:dyDescent="0.25">
      <c r="A7854" s="62">
        <v>41115719</v>
      </c>
      <c r="B7854" s="63" t="s">
        <v>5799</v>
      </c>
    </row>
    <row r="7855" spans="1:2" x14ac:dyDescent="0.25">
      <c r="A7855" s="62">
        <v>41115720</v>
      </c>
      <c r="B7855" s="63" t="s">
        <v>3596</v>
      </c>
    </row>
    <row r="7856" spans="1:2" x14ac:dyDescent="0.25">
      <c r="A7856" s="62">
        <v>41115801</v>
      </c>
      <c r="B7856" s="63" t="s">
        <v>12738</v>
      </c>
    </row>
    <row r="7857" spans="1:2" x14ac:dyDescent="0.25">
      <c r="A7857" s="62">
        <v>41115802</v>
      </c>
      <c r="B7857" s="63" t="s">
        <v>14475</v>
      </c>
    </row>
    <row r="7858" spans="1:2" x14ac:dyDescent="0.25">
      <c r="A7858" s="62">
        <v>41115803</v>
      </c>
      <c r="B7858" s="63" t="s">
        <v>16053</v>
      </c>
    </row>
    <row r="7859" spans="1:2" x14ac:dyDescent="0.25">
      <c r="A7859" s="62">
        <v>41115804</v>
      </c>
      <c r="B7859" s="63" t="s">
        <v>16903</v>
      </c>
    </row>
    <row r="7860" spans="1:2" x14ac:dyDescent="0.25">
      <c r="A7860" s="62">
        <v>41115805</v>
      </c>
      <c r="B7860" s="63" t="s">
        <v>3708</v>
      </c>
    </row>
    <row r="7861" spans="1:2" x14ac:dyDescent="0.25">
      <c r="A7861" s="62">
        <v>41115806</v>
      </c>
      <c r="B7861" s="63" t="s">
        <v>1226</v>
      </c>
    </row>
    <row r="7862" spans="1:2" x14ac:dyDescent="0.25">
      <c r="A7862" s="62">
        <v>41115807</v>
      </c>
      <c r="B7862" s="63" t="s">
        <v>11398</v>
      </c>
    </row>
    <row r="7863" spans="1:2" x14ac:dyDescent="0.25">
      <c r="A7863" s="62">
        <v>41115808</v>
      </c>
      <c r="B7863" s="63" t="s">
        <v>9103</v>
      </c>
    </row>
    <row r="7864" spans="1:2" x14ac:dyDescent="0.25">
      <c r="A7864" s="62">
        <v>41115809</v>
      </c>
      <c r="B7864" s="63" t="s">
        <v>15614</v>
      </c>
    </row>
    <row r="7865" spans="1:2" x14ac:dyDescent="0.25">
      <c r="A7865" s="62">
        <v>41115810</v>
      </c>
      <c r="B7865" s="63" t="s">
        <v>5244</v>
      </c>
    </row>
    <row r="7866" spans="1:2" x14ac:dyDescent="0.25">
      <c r="A7866" s="62">
        <v>41115811</v>
      </c>
      <c r="B7866" s="63" t="s">
        <v>6897</v>
      </c>
    </row>
    <row r="7867" spans="1:2" x14ac:dyDescent="0.25">
      <c r="A7867" s="62">
        <v>41115812</v>
      </c>
      <c r="B7867" s="63" t="s">
        <v>5470</v>
      </c>
    </row>
    <row r="7868" spans="1:2" x14ac:dyDescent="0.25">
      <c r="A7868" s="62">
        <v>41115813</v>
      </c>
      <c r="B7868" s="63" t="s">
        <v>13276</v>
      </c>
    </row>
    <row r="7869" spans="1:2" x14ac:dyDescent="0.25">
      <c r="A7869" s="62">
        <v>41115814</v>
      </c>
      <c r="B7869" s="63" t="s">
        <v>11892</v>
      </c>
    </row>
    <row r="7870" spans="1:2" x14ac:dyDescent="0.25">
      <c r="A7870" s="62">
        <v>41115815</v>
      </c>
      <c r="B7870" s="63" t="s">
        <v>18917</v>
      </c>
    </row>
    <row r="7871" spans="1:2" x14ac:dyDescent="0.25">
      <c r="A7871" s="62">
        <v>41115816</v>
      </c>
      <c r="B7871" s="63" t="s">
        <v>3513</v>
      </c>
    </row>
    <row r="7872" spans="1:2" x14ac:dyDescent="0.25">
      <c r="A7872" s="62">
        <v>41115817</v>
      </c>
      <c r="B7872" s="63" t="s">
        <v>18710</v>
      </c>
    </row>
    <row r="7873" spans="1:2" x14ac:dyDescent="0.25">
      <c r="A7873" s="62">
        <v>41115818</v>
      </c>
      <c r="B7873" s="63" t="s">
        <v>2587</v>
      </c>
    </row>
    <row r="7874" spans="1:2" x14ac:dyDescent="0.25">
      <c r="A7874" s="62">
        <v>41115819</v>
      </c>
      <c r="B7874" s="63" t="s">
        <v>17170</v>
      </c>
    </row>
    <row r="7875" spans="1:2" x14ac:dyDescent="0.25">
      <c r="A7875" s="62">
        <v>41115820</v>
      </c>
      <c r="B7875" s="63" t="s">
        <v>18578</v>
      </c>
    </row>
    <row r="7876" spans="1:2" x14ac:dyDescent="0.25">
      <c r="A7876" s="62">
        <v>41115821</v>
      </c>
      <c r="B7876" s="63" t="s">
        <v>5827</v>
      </c>
    </row>
    <row r="7877" spans="1:2" x14ac:dyDescent="0.25">
      <c r="A7877" s="62">
        <v>41115822</v>
      </c>
      <c r="B7877" s="63" t="s">
        <v>10246</v>
      </c>
    </row>
    <row r="7878" spans="1:2" x14ac:dyDescent="0.25">
      <c r="A7878" s="62">
        <v>41115823</v>
      </c>
      <c r="B7878" s="63" t="s">
        <v>14894</v>
      </c>
    </row>
    <row r="7879" spans="1:2" x14ac:dyDescent="0.25">
      <c r="A7879" s="62">
        <v>41115824</v>
      </c>
      <c r="B7879" s="63" t="s">
        <v>17032</v>
      </c>
    </row>
    <row r="7880" spans="1:2" x14ac:dyDescent="0.25">
      <c r="A7880" s="62">
        <v>41115825</v>
      </c>
      <c r="B7880" s="63" t="s">
        <v>12841</v>
      </c>
    </row>
    <row r="7881" spans="1:2" x14ac:dyDescent="0.25">
      <c r="A7881" s="62">
        <v>41115826</v>
      </c>
      <c r="B7881" s="63" t="s">
        <v>11827</v>
      </c>
    </row>
    <row r="7882" spans="1:2" x14ac:dyDescent="0.25">
      <c r="A7882" s="62">
        <v>41115827</v>
      </c>
      <c r="B7882" s="63" t="s">
        <v>13470</v>
      </c>
    </row>
    <row r="7883" spans="1:2" x14ac:dyDescent="0.25">
      <c r="A7883" s="62">
        <v>41115828</v>
      </c>
      <c r="B7883" s="63" t="s">
        <v>13312</v>
      </c>
    </row>
    <row r="7884" spans="1:2" x14ac:dyDescent="0.25">
      <c r="A7884" s="62">
        <v>41115829</v>
      </c>
      <c r="B7884" s="63" t="s">
        <v>12245</v>
      </c>
    </row>
    <row r="7885" spans="1:2" x14ac:dyDescent="0.25">
      <c r="A7885" s="62">
        <v>41115830</v>
      </c>
      <c r="B7885" s="63" t="s">
        <v>8557</v>
      </c>
    </row>
    <row r="7886" spans="1:2" x14ac:dyDescent="0.25">
      <c r="A7886" s="62">
        <v>41116001</v>
      </c>
      <c r="B7886" s="63" t="s">
        <v>623</v>
      </c>
    </row>
    <row r="7887" spans="1:2" x14ac:dyDescent="0.25">
      <c r="A7887" s="62">
        <v>41116002</v>
      </c>
      <c r="B7887" s="63" t="s">
        <v>9852</v>
      </c>
    </row>
    <row r="7888" spans="1:2" x14ac:dyDescent="0.25">
      <c r="A7888" s="62">
        <v>41116003</v>
      </c>
      <c r="B7888" s="63" t="s">
        <v>6756</v>
      </c>
    </row>
    <row r="7889" spans="1:2" x14ac:dyDescent="0.25">
      <c r="A7889" s="62">
        <v>41116004</v>
      </c>
      <c r="B7889" s="63" t="s">
        <v>730</v>
      </c>
    </row>
    <row r="7890" spans="1:2" x14ac:dyDescent="0.25">
      <c r="A7890" s="62">
        <v>41116005</v>
      </c>
      <c r="B7890" s="63" t="s">
        <v>9990</v>
      </c>
    </row>
    <row r="7891" spans="1:2" x14ac:dyDescent="0.25">
      <c r="A7891" s="62">
        <v>41116006</v>
      </c>
      <c r="B7891" s="63" t="s">
        <v>12604</v>
      </c>
    </row>
    <row r="7892" spans="1:2" x14ac:dyDescent="0.25">
      <c r="A7892" s="62">
        <v>41116007</v>
      </c>
      <c r="B7892" s="63" t="s">
        <v>18384</v>
      </c>
    </row>
    <row r="7893" spans="1:2" x14ac:dyDescent="0.25">
      <c r="A7893" s="62">
        <v>41116008</v>
      </c>
      <c r="B7893" s="63" t="s">
        <v>16993</v>
      </c>
    </row>
    <row r="7894" spans="1:2" x14ac:dyDescent="0.25">
      <c r="A7894" s="62">
        <v>41116009</v>
      </c>
      <c r="B7894" s="63" t="s">
        <v>13031</v>
      </c>
    </row>
    <row r="7895" spans="1:2" x14ac:dyDescent="0.25">
      <c r="A7895" s="62">
        <v>41116010</v>
      </c>
      <c r="B7895" s="63" t="s">
        <v>14359</v>
      </c>
    </row>
    <row r="7896" spans="1:2" x14ac:dyDescent="0.25">
      <c r="A7896" s="62">
        <v>41116011</v>
      </c>
      <c r="B7896" s="63" t="s">
        <v>8424</v>
      </c>
    </row>
    <row r="7897" spans="1:2" x14ac:dyDescent="0.25">
      <c r="A7897" s="62">
        <v>41116012</v>
      </c>
      <c r="B7897" s="63" t="s">
        <v>8165</v>
      </c>
    </row>
    <row r="7898" spans="1:2" x14ac:dyDescent="0.25">
      <c r="A7898" s="62">
        <v>41116013</v>
      </c>
      <c r="B7898" s="63" t="s">
        <v>17368</v>
      </c>
    </row>
    <row r="7899" spans="1:2" x14ac:dyDescent="0.25">
      <c r="A7899" s="62">
        <v>41116014</v>
      </c>
      <c r="B7899" s="63" t="s">
        <v>5068</v>
      </c>
    </row>
    <row r="7900" spans="1:2" x14ac:dyDescent="0.25">
      <c r="A7900" s="62">
        <v>41116015</v>
      </c>
      <c r="B7900" s="63" t="s">
        <v>8420</v>
      </c>
    </row>
    <row r="7901" spans="1:2" x14ac:dyDescent="0.25">
      <c r="A7901" s="62">
        <v>41116101</v>
      </c>
      <c r="B7901" s="63" t="s">
        <v>14934</v>
      </c>
    </row>
    <row r="7902" spans="1:2" x14ac:dyDescent="0.25">
      <c r="A7902" s="62">
        <v>41116102</v>
      </c>
      <c r="B7902" s="63" t="s">
        <v>8740</v>
      </c>
    </row>
    <row r="7903" spans="1:2" x14ac:dyDescent="0.25">
      <c r="A7903" s="62">
        <v>41116103</v>
      </c>
      <c r="B7903" s="63" t="s">
        <v>10971</v>
      </c>
    </row>
    <row r="7904" spans="1:2" x14ac:dyDescent="0.25">
      <c r="A7904" s="62">
        <v>41116104</v>
      </c>
      <c r="B7904" s="63" t="s">
        <v>12975</v>
      </c>
    </row>
    <row r="7905" spans="1:2" x14ac:dyDescent="0.25">
      <c r="A7905" s="62">
        <v>41116105</v>
      </c>
      <c r="B7905" s="63" t="s">
        <v>4361</v>
      </c>
    </row>
    <row r="7906" spans="1:2" x14ac:dyDescent="0.25">
      <c r="A7906" s="62">
        <v>41116106</v>
      </c>
      <c r="B7906" s="63" t="s">
        <v>13315</v>
      </c>
    </row>
    <row r="7907" spans="1:2" x14ac:dyDescent="0.25">
      <c r="A7907" s="62">
        <v>41116107</v>
      </c>
      <c r="B7907" s="63" t="s">
        <v>15165</v>
      </c>
    </row>
    <row r="7908" spans="1:2" x14ac:dyDescent="0.25">
      <c r="A7908" s="62">
        <v>41116108</v>
      </c>
      <c r="B7908" s="63" t="s">
        <v>7991</v>
      </c>
    </row>
    <row r="7909" spans="1:2" x14ac:dyDescent="0.25">
      <c r="A7909" s="62">
        <v>41116109</v>
      </c>
      <c r="B7909" s="63" t="s">
        <v>1664</v>
      </c>
    </row>
    <row r="7910" spans="1:2" x14ac:dyDescent="0.25">
      <c r="A7910" s="62">
        <v>41116110</v>
      </c>
      <c r="B7910" s="63" t="s">
        <v>7801</v>
      </c>
    </row>
    <row r="7911" spans="1:2" x14ac:dyDescent="0.25">
      <c r="A7911" s="62">
        <v>41116111</v>
      </c>
      <c r="B7911" s="63" t="s">
        <v>15804</v>
      </c>
    </row>
    <row r="7912" spans="1:2" x14ac:dyDescent="0.25">
      <c r="A7912" s="62">
        <v>41116112</v>
      </c>
      <c r="B7912" s="63" t="s">
        <v>15236</v>
      </c>
    </row>
    <row r="7913" spans="1:2" x14ac:dyDescent="0.25">
      <c r="A7913" s="62">
        <v>41116113</v>
      </c>
      <c r="B7913" s="63" t="s">
        <v>9821</v>
      </c>
    </row>
    <row r="7914" spans="1:2" x14ac:dyDescent="0.25">
      <c r="A7914" s="62">
        <v>41116116</v>
      </c>
      <c r="B7914" s="63" t="s">
        <v>16622</v>
      </c>
    </row>
    <row r="7915" spans="1:2" x14ac:dyDescent="0.25">
      <c r="A7915" s="62">
        <v>41116117</v>
      </c>
      <c r="B7915" s="63" t="s">
        <v>2293</v>
      </c>
    </row>
    <row r="7916" spans="1:2" x14ac:dyDescent="0.25">
      <c r="A7916" s="62">
        <v>41116118</v>
      </c>
      <c r="B7916" s="63" t="s">
        <v>16742</v>
      </c>
    </row>
    <row r="7917" spans="1:2" x14ac:dyDescent="0.25">
      <c r="A7917" s="62">
        <v>41116119</v>
      </c>
      <c r="B7917" s="63" t="s">
        <v>16039</v>
      </c>
    </row>
    <row r="7918" spans="1:2" x14ac:dyDescent="0.25">
      <c r="A7918" s="62">
        <v>41116120</v>
      </c>
      <c r="B7918" s="63" t="s">
        <v>18718</v>
      </c>
    </row>
    <row r="7919" spans="1:2" x14ac:dyDescent="0.25">
      <c r="A7919" s="62">
        <v>41116121</v>
      </c>
      <c r="B7919" s="63" t="s">
        <v>5452</v>
      </c>
    </row>
    <row r="7920" spans="1:2" x14ac:dyDescent="0.25">
      <c r="A7920" s="62">
        <v>41116122</v>
      </c>
      <c r="B7920" s="63" t="s">
        <v>6663</v>
      </c>
    </row>
    <row r="7921" spans="1:2" x14ac:dyDescent="0.25">
      <c r="A7921" s="62">
        <v>41116123</v>
      </c>
      <c r="B7921" s="63" t="s">
        <v>13679</v>
      </c>
    </row>
    <row r="7922" spans="1:2" x14ac:dyDescent="0.25">
      <c r="A7922" s="62">
        <v>41116124</v>
      </c>
      <c r="B7922" s="63" t="s">
        <v>18806</v>
      </c>
    </row>
    <row r="7923" spans="1:2" x14ac:dyDescent="0.25">
      <c r="A7923" s="62">
        <v>41116125</v>
      </c>
      <c r="B7923" s="63" t="s">
        <v>4448</v>
      </c>
    </row>
    <row r="7924" spans="1:2" x14ac:dyDescent="0.25">
      <c r="A7924" s="62">
        <v>41116126</v>
      </c>
      <c r="B7924" s="63" t="s">
        <v>14612</v>
      </c>
    </row>
    <row r="7925" spans="1:2" x14ac:dyDescent="0.25">
      <c r="A7925" s="62">
        <v>41116127</v>
      </c>
      <c r="B7925" s="63" t="s">
        <v>12486</v>
      </c>
    </row>
    <row r="7926" spans="1:2" x14ac:dyDescent="0.25">
      <c r="A7926" s="62">
        <v>41116128</v>
      </c>
      <c r="B7926" s="63" t="s">
        <v>15738</v>
      </c>
    </row>
    <row r="7927" spans="1:2" x14ac:dyDescent="0.25">
      <c r="A7927" s="62">
        <v>41116129</v>
      </c>
      <c r="B7927" s="63" t="s">
        <v>9319</v>
      </c>
    </row>
    <row r="7928" spans="1:2" x14ac:dyDescent="0.25">
      <c r="A7928" s="62">
        <v>41116130</v>
      </c>
      <c r="B7928" s="63" t="s">
        <v>13982</v>
      </c>
    </row>
    <row r="7929" spans="1:2" x14ac:dyDescent="0.25">
      <c r="A7929" s="62">
        <v>41116131</v>
      </c>
      <c r="B7929" s="63" t="s">
        <v>15956</v>
      </c>
    </row>
    <row r="7930" spans="1:2" x14ac:dyDescent="0.25">
      <c r="A7930" s="62">
        <v>41116132</v>
      </c>
      <c r="B7930" s="63" t="s">
        <v>3991</v>
      </c>
    </row>
    <row r="7931" spans="1:2" x14ac:dyDescent="0.25">
      <c r="A7931" s="62">
        <v>41116133</v>
      </c>
      <c r="B7931" s="63" t="s">
        <v>14599</v>
      </c>
    </row>
    <row r="7932" spans="1:2" x14ac:dyDescent="0.25">
      <c r="A7932" s="62">
        <v>41116134</v>
      </c>
      <c r="B7932" s="63" t="s">
        <v>1194</v>
      </c>
    </row>
    <row r="7933" spans="1:2" x14ac:dyDescent="0.25">
      <c r="A7933" s="62">
        <v>41116135</v>
      </c>
      <c r="B7933" s="63" t="s">
        <v>4714</v>
      </c>
    </row>
    <row r="7934" spans="1:2" x14ac:dyDescent="0.25">
      <c r="A7934" s="62">
        <v>41116136</v>
      </c>
      <c r="B7934" s="63" t="s">
        <v>5478</v>
      </c>
    </row>
    <row r="7935" spans="1:2" x14ac:dyDescent="0.25">
      <c r="A7935" s="62">
        <v>41116137</v>
      </c>
      <c r="B7935" s="63" t="s">
        <v>10524</v>
      </c>
    </row>
    <row r="7936" spans="1:2" x14ac:dyDescent="0.25">
      <c r="A7936" s="62">
        <v>41116138</v>
      </c>
      <c r="B7936" s="63" t="s">
        <v>12054</v>
      </c>
    </row>
    <row r="7937" spans="1:2" x14ac:dyDescent="0.25">
      <c r="A7937" s="62">
        <v>41116139</v>
      </c>
      <c r="B7937" s="63" t="s">
        <v>2925</v>
      </c>
    </row>
    <row r="7938" spans="1:2" x14ac:dyDescent="0.25">
      <c r="A7938" s="62">
        <v>41116140</v>
      </c>
      <c r="B7938" s="63" t="s">
        <v>15228</v>
      </c>
    </row>
    <row r="7939" spans="1:2" x14ac:dyDescent="0.25">
      <c r="A7939" s="62">
        <v>41116141</v>
      </c>
      <c r="B7939" s="63" t="s">
        <v>12317</v>
      </c>
    </row>
    <row r="7940" spans="1:2" x14ac:dyDescent="0.25">
      <c r="A7940" s="62">
        <v>41116142</v>
      </c>
      <c r="B7940" s="63" t="s">
        <v>3876</v>
      </c>
    </row>
    <row r="7941" spans="1:2" x14ac:dyDescent="0.25">
      <c r="A7941" s="62">
        <v>41116143</v>
      </c>
      <c r="B7941" s="63" t="s">
        <v>3689</v>
      </c>
    </row>
    <row r="7942" spans="1:2" x14ac:dyDescent="0.25">
      <c r="A7942" s="62">
        <v>41116144</v>
      </c>
      <c r="B7942" s="63" t="s">
        <v>15294</v>
      </c>
    </row>
    <row r="7943" spans="1:2" x14ac:dyDescent="0.25">
      <c r="A7943" s="62">
        <v>41116145</v>
      </c>
      <c r="B7943" s="63" t="s">
        <v>9846</v>
      </c>
    </row>
    <row r="7944" spans="1:2" x14ac:dyDescent="0.25">
      <c r="A7944" s="62">
        <v>41116146</v>
      </c>
      <c r="B7944" s="63" t="s">
        <v>194</v>
      </c>
    </row>
    <row r="7945" spans="1:2" x14ac:dyDescent="0.25">
      <c r="A7945" s="62">
        <v>41116147</v>
      </c>
      <c r="B7945" s="63" t="s">
        <v>3648</v>
      </c>
    </row>
    <row r="7946" spans="1:2" x14ac:dyDescent="0.25">
      <c r="A7946" s="62">
        <v>41116148</v>
      </c>
      <c r="B7946" s="63" t="s">
        <v>15098</v>
      </c>
    </row>
    <row r="7947" spans="1:2" x14ac:dyDescent="0.25">
      <c r="A7947" s="62">
        <v>41116201</v>
      </c>
      <c r="B7947" s="63" t="s">
        <v>11751</v>
      </c>
    </row>
    <row r="7948" spans="1:2" x14ac:dyDescent="0.25">
      <c r="A7948" s="62">
        <v>41116202</v>
      </c>
      <c r="B7948" s="63" t="s">
        <v>934</v>
      </c>
    </row>
    <row r="7949" spans="1:2" x14ac:dyDescent="0.25">
      <c r="A7949" s="62">
        <v>41116203</v>
      </c>
      <c r="B7949" s="63" t="s">
        <v>14591</v>
      </c>
    </row>
    <row r="7950" spans="1:2" x14ac:dyDescent="0.25">
      <c r="A7950" s="62">
        <v>41116205</v>
      </c>
      <c r="B7950" s="63" t="s">
        <v>15487</v>
      </c>
    </row>
    <row r="7951" spans="1:2" x14ac:dyDescent="0.25">
      <c r="A7951" s="62">
        <v>41116301</v>
      </c>
      <c r="B7951" s="63" t="s">
        <v>1406</v>
      </c>
    </row>
    <row r="7952" spans="1:2" x14ac:dyDescent="0.25">
      <c r="A7952" s="62">
        <v>41116401</v>
      </c>
      <c r="B7952" s="63" t="s">
        <v>9714</v>
      </c>
    </row>
    <row r="7953" spans="1:2" x14ac:dyDescent="0.25">
      <c r="A7953" s="62">
        <v>41116501</v>
      </c>
      <c r="B7953" s="63" t="s">
        <v>18865</v>
      </c>
    </row>
    <row r="7954" spans="1:2" x14ac:dyDescent="0.25">
      <c r="A7954" s="62">
        <v>41121501</v>
      </c>
      <c r="B7954" s="63" t="s">
        <v>6887</v>
      </c>
    </row>
    <row r="7955" spans="1:2" x14ac:dyDescent="0.25">
      <c r="A7955" s="62">
        <v>41121502</v>
      </c>
      <c r="B7955" s="63" t="s">
        <v>3522</v>
      </c>
    </row>
    <row r="7956" spans="1:2" x14ac:dyDescent="0.25">
      <c r="A7956" s="62">
        <v>41121503</v>
      </c>
      <c r="B7956" s="63" t="s">
        <v>18120</v>
      </c>
    </row>
    <row r="7957" spans="1:2" x14ac:dyDescent="0.25">
      <c r="A7957" s="62">
        <v>41121504</v>
      </c>
      <c r="B7957" s="63" t="s">
        <v>7881</v>
      </c>
    </row>
    <row r="7958" spans="1:2" x14ac:dyDescent="0.25">
      <c r="A7958" s="62">
        <v>41121505</v>
      </c>
      <c r="B7958" s="63" t="s">
        <v>12037</v>
      </c>
    </row>
    <row r="7959" spans="1:2" x14ac:dyDescent="0.25">
      <c r="A7959" s="62">
        <v>41121506</v>
      </c>
      <c r="B7959" s="63" t="s">
        <v>11628</v>
      </c>
    </row>
    <row r="7960" spans="1:2" x14ac:dyDescent="0.25">
      <c r="A7960" s="62">
        <v>41121507</v>
      </c>
      <c r="B7960" s="63" t="s">
        <v>7342</v>
      </c>
    </row>
    <row r="7961" spans="1:2" x14ac:dyDescent="0.25">
      <c r="A7961" s="62">
        <v>41121508</v>
      </c>
      <c r="B7961" s="63" t="s">
        <v>14232</v>
      </c>
    </row>
    <row r="7962" spans="1:2" x14ac:dyDescent="0.25">
      <c r="A7962" s="62">
        <v>41121509</v>
      </c>
      <c r="B7962" s="63" t="s">
        <v>5456</v>
      </c>
    </row>
    <row r="7963" spans="1:2" x14ac:dyDescent="0.25">
      <c r="A7963" s="62">
        <v>41121510</v>
      </c>
      <c r="B7963" s="63" t="s">
        <v>14389</v>
      </c>
    </row>
    <row r="7964" spans="1:2" x14ac:dyDescent="0.25">
      <c r="A7964" s="62">
        <v>41121511</v>
      </c>
      <c r="B7964" s="63" t="s">
        <v>435</v>
      </c>
    </row>
    <row r="7965" spans="1:2" x14ac:dyDescent="0.25">
      <c r="A7965" s="62">
        <v>41121513</v>
      </c>
      <c r="B7965" s="63" t="s">
        <v>13169</v>
      </c>
    </row>
    <row r="7966" spans="1:2" x14ac:dyDescent="0.25">
      <c r="A7966" s="62">
        <v>41121514</v>
      </c>
      <c r="B7966" s="63" t="s">
        <v>18541</v>
      </c>
    </row>
    <row r="7967" spans="1:2" x14ac:dyDescent="0.25">
      <c r="A7967" s="62">
        <v>41121515</v>
      </c>
      <c r="B7967" s="63" t="s">
        <v>7498</v>
      </c>
    </row>
    <row r="7968" spans="1:2" x14ac:dyDescent="0.25">
      <c r="A7968" s="62">
        <v>41121516</v>
      </c>
      <c r="B7968" s="63" t="s">
        <v>6729</v>
      </c>
    </row>
    <row r="7969" spans="1:2" x14ac:dyDescent="0.25">
      <c r="A7969" s="62">
        <v>41121517</v>
      </c>
      <c r="B7969" s="63" t="s">
        <v>17818</v>
      </c>
    </row>
    <row r="7970" spans="1:2" x14ac:dyDescent="0.25">
      <c r="A7970" s="62">
        <v>41121601</v>
      </c>
      <c r="B7970" s="63" t="s">
        <v>9679</v>
      </c>
    </row>
    <row r="7971" spans="1:2" x14ac:dyDescent="0.25">
      <c r="A7971" s="62">
        <v>41121602</v>
      </c>
      <c r="B7971" s="63" t="s">
        <v>4180</v>
      </c>
    </row>
    <row r="7972" spans="1:2" x14ac:dyDescent="0.25">
      <c r="A7972" s="62">
        <v>41121603</v>
      </c>
      <c r="B7972" s="63" t="s">
        <v>514</v>
      </c>
    </row>
    <row r="7973" spans="1:2" x14ac:dyDescent="0.25">
      <c r="A7973" s="62">
        <v>41121604</v>
      </c>
      <c r="B7973" s="63" t="s">
        <v>16136</v>
      </c>
    </row>
    <row r="7974" spans="1:2" x14ac:dyDescent="0.25">
      <c r="A7974" s="62">
        <v>41121605</v>
      </c>
      <c r="B7974" s="63" t="s">
        <v>1546</v>
      </c>
    </row>
    <row r="7975" spans="1:2" x14ac:dyDescent="0.25">
      <c r="A7975" s="62">
        <v>41121606</v>
      </c>
      <c r="B7975" s="63" t="s">
        <v>6828</v>
      </c>
    </row>
    <row r="7976" spans="1:2" x14ac:dyDescent="0.25">
      <c r="A7976" s="62">
        <v>41121607</v>
      </c>
      <c r="B7976" s="63" t="s">
        <v>17438</v>
      </c>
    </row>
    <row r="7977" spans="1:2" x14ac:dyDescent="0.25">
      <c r="A7977" s="62">
        <v>41121608</v>
      </c>
      <c r="B7977" s="63" t="s">
        <v>15963</v>
      </c>
    </row>
    <row r="7978" spans="1:2" x14ac:dyDescent="0.25">
      <c r="A7978" s="62">
        <v>41121609</v>
      </c>
      <c r="B7978" s="63" t="s">
        <v>10808</v>
      </c>
    </row>
    <row r="7979" spans="1:2" x14ac:dyDescent="0.25">
      <c r="A7979" s="62">
        <v>41121701</v>
      </c>
      <c r="B7979" s="63" t="s">
        <v>3912</v>
      </c>
    </row>
    <row r="7980" spans="1:2" x14ac:dyDescent="0.25">
      <c r="A7980" s="62">
        <v>41121702</v>
      </c>
      <c r="B7980" s="63" t="s">
        <v>7778</v>
      </c>
    </row>
    <row r="7981" spans="1:2" x14ac:dyDescent="0.25">
      <c r="A7981" s="62">
        <v>41121703</v>
      </c>
      <c r="B7981" s="63" t="s">
        <v>10823</v>
      </c>
    </row>
    <row r="7982" spans="1:2" x14ac:dyDescent="0.25">
      <c r="A7982" s="62">
        <v>41121704</v>
      </c>
      <c r="B7982" s="63" t="s">
        <v>8133</v>
      </c>
    </row>
    <row r="7983" spans="1:2" x14ac:dyDescent="0.25">
      <c r="A7983" s="62">
        <v>41121705</v>
      </c>
      <c r="B7983" s="63" t="s">
        <v>16881</v>
      </c>
    </row>
    <row r="7984" spans="1:2" x14ac:dyDescent="0.25">
      <c r="A7984" s="62">
        <v>41121706</v>
      </c>
      <c r="B7984" s="63" t="s">
        <v>1414</v>
      </c>
    </row>
    <row r="7985" spans="1:2" x14ac:dyDescent="0.25">
      <c r="A7985" s="62">
        <v>41121707</v>
      </c>
      <c r="B7985" s="63" t="s">
        <v>2967</v>
      </c>
    </row>
    <row r="7986" spans="1:2" x14ac:dyDescent="0.25">
      <c r="A7986" s="62">
        <v>41121708</v>
      </c>
      <c r="B7986" s="63" t="s">
        <v>4368</v>
      </c>
    </row>
    <row r="7987" spans="1:2" x14ac:dyDescent="0.25">
      <c r="A7987" s="62">
        <v>41121709</v>
      </c>
      <c r="B7987" s="63" t="s">
        <v>3075</v>
      </c>
    </row>
    <row r="7988" spans="1:2" x14ac:dyDescent="0.25">
      <c r="A7988" s="62">
        <v>41121710</v>
      </c>
      <c r="B7988" s="63" t="s">
        <v>8370</v>
      </c>
    </row>
    <row r="7989" spans="1:2" x14ac:dyDescent="0.25">
      <c r="A7989" s="62">
        <v>41121711</v>
      </c>
      <c r="B7989" s="63" t="s">
        <v>1758</v>
      </c>
    </row>
    <row r="7990" spans="1:2" x14ac:dyDescent="0.25">
      <c r="A7990" s="62">
        <v>41121801</v>
      </c>
      <c r="B7990" s="63" t="s">
        <v>10383</v>
      </c>
    </row>
    <row r="7991" spans="1:2" x14ac:dyDescent="0.25">
      <c r="A7991" s="62">
        <v>41121802</v>
      </c>
      <c r="B7991" s="63" t="s">
        <v>15897</v>
      </c>
    </row>
    <row r="7992" spans="1:2" x14ac:dyDescent="0.25">
      <c r="A7992" s="62">
        <v>41121803</v>
      </c>
      <c r="B7992" s="63" t="s">
        <v>10138</v>
      </c>
    </row>
    <row r="7993" spans="1:2" x14ac:dyDescent="0.25">
      <c r="A7993" s="62">
        <v>41121804</v>
      </c>
      <c r="B7993" s="63" t="s">
        <v>11674</v>
      </c>
    </row>
    <row r="7994" spans="1:2" x14ac:dyDescent="0.25">
      <c r="A7994" s="62">
        <v>41121805</v>
      </c>
      <c r="B7994" s="63" t="s">
        <v>2353</v>
      </c>
    </row>
    <row r="7995" spans="1:2" x14ac:dyDescent="0.25">
      <c r="A7995" s="62">
        <v>41121806</v>
      </c>
      <c r="B7995" s="63" t="s">
        <v>3823</v>
      </c>
    </row>
    <row r="7996" spans="1:2" x14ac:dyDescent="0.25">
      <c r="A7996" s="62">
        <v>41121807</v>
      </c>
      <c r="B7996" s="63" t="s">
        <v>15218</v>
      </c>
    </row>
    <row r="7997" spans="1:2" x14ac:dyDescent="0.25">
      <c r="A7997" s="62">
        <v>41121808</v>
      </c>
      <c r="B7997" s="63" t="s">
        <v>1827</v>
      </c>
    </row>
    <row r="7998" spans="1:2" x14ac:dyDescent="0.25">
      <c r="A7998" s="62">
        <v>41121809</v>
      </c>
      <c r="B7998" s="63" t="s">
        <v>2446</v>
      </c>
    </row>
    <row r="7999" spans="1:2" x14ac:dyDescent="0.25">
      <c r="A7999" s="62">
        <v>41121810</v>
      </c>
      <c r="B7999" s="63" t="s">
        <v>7377</v>
      </c>
    </row>
    <row r="8000" spans="1:2" x14ac:dyDescent="0.25">
      <c r="A8000" s="62">
        <v>41121811</v>
      </c>
      <c r="B8000" s="63" t="s">
        <v>26</v>
      </c>
    </row>
    <row r="8001" spans="1:2" x14ac:dyDescent="0.25">
      <c r="A8001" s="62">
        <v>41121812</v>
      </c>
      <c r="B8001" s="63" t="s">
        <v>6773</v>
      </c>
    </row>
    <row r="8002" spans="1:2" x14ac:dyDescent="0.25">
      <c r="A8002" s="62">
        <v>41121813</v>
      </c>
      <c r="B8002" s="63" t="s">
        <v>11201</v>
      </c>
    </row>
    <row r="8003" spans="1:2" x14ac:dyDescent="0.25">
      <c r="A8003" s="62">
        <v>41121814</v>
      </c>
      <c r="B8003" s="63" t="s">
        <v>8575</v>
      </c>
    </row>
    <row r="8004" spans="1:2" x14ac:dyDescent="0.25">
      <c r="A8004" s="62">
        <v>41121815</v>
      </c>
      <c r="B8004" s="63" t="s">
        <v>1942</v>
      </c>
    </row>
    <row r="8005" spans="1:2" x14ac:dyDescent="0.25">
      <c r="A8005" s="62">
        <v>41122001</v>
      </c>
      <c r="B8005" s="63" t="s">
        <v>17333</v>
      </c>
    </row>
    <row r="8006" spans="1:2" x14ac:dyDescent="0.25">
      <c r="A8006" s="62">
        <v>41122002</v>
      </c>
      <c r="B8006" s="63" t="s">
        <v>18006</v>
      </c>
    </row>
    <row r="8007" spans="1:2" x14ac:dyDescent="0.25">
      <c r="A8007" s="62">
        <v>41122003</v>
      </c>
      <c r="B8007" s="63" t="s">
        <v>13564</v>
      </c>
    </row>
    <row r="8008" spans="1:2" x14ac:dyDescent="0.25">
      <c r="A8008" s="62">
        <v>41122004</v>
      </c>
      <c r="B8008" s="63" t="s">
        <v>12318</v>
      </c>
    </row>
    <row r="8009" spans="1:2" x14ac:dyDescent="0.25">
      <c r="A8009" s="62">
        <v>41122101</v>
      </c>
      <c r="B8009" s="63" t="s">
        <v>15389</v>
      </c>
    </row>
    <row r="8010" spans="1:2" x14ac:dyDescent="0.25">
      <c r="A8010" s="62">
        <v>41122102</v>
      </c>
      <c r="B8010" s="63" t="s">
        <v>1151</v>
      </c>
    </row>
    <row r="8011" spans="1:2" x14ac:dyDescent="0.25">
      <c r="A8011" s="62">
        <v>41122103</v>
      </c>
      <c r="B8011" s="63" t="s">
        <v>8278</v>
      </c>
    </row>
    <row r="8012" spans="1:2" x14ac:dyDescent="0.25">
      <c r="A8012" s="62">
        <v>41122104</v>
      </c>
      <c r="B8012" s="63" t="s">
        <v>9853</v>
      </c>
    </row>
    <row r="8013" spans="1:2" x14ac:dyDescent="0.25">
      <c r="A8013" s="62">
        <v>41122105</v>
      </c>
      <c r="B8013" s="63" t="s">
        <v>15082</v>
      </c>
    </row>
    <row r="8014" spans="1:2" x14ac:dyDescent="0.25">
      <c r="A8014" s="62">
        <v>41122106</v>
      </c>
      <c r="B8014" s="63" t="s">
        <v>11444</v>
      </c>
    </row>
    <row r="8015" spans="1:2" x14ac:dyDescent="0.25">
      <c r="A8015" s="62">
        <v>41122107</v>
      </c>
      <c r="B8015" s="63" t="s">
        <v>6542</v>
      </c>
    </row>
    <row r="8016" spans="1:2" x14ac:dyDescent="0.25">
      <c r="A8016" s="62">
        <v>41122108</v>
      </c>
      <c r="B8016" s="63" t="s">
        <v>17669</v>
      </c>
    </row>
    <row r="8017" spans="1:2" x14ac:dyDescent="0.25">
      <c r="A8017" s="62">
        <v>41122109</v>
      </c>
      <c r="B8017" s="63" t="s">
        <v>7310</v>
      </c>
    </row>
    <row r="8018" spans="1:2" x14ac:dyDescent="0.25">
      <c r="A8018" s="62">
        <v>41122110</v>
      </c>
      <c r="B8018" s="63" t="s">
        <v>6268</v>
      </c>
    </row>
    <row r="8019" spans="1:2" x14ac:dyDescent="0.25">
      <c r="A8019" s="62">
        <v>41122201</v>
      </c>
      <c r="B8019" s="63" t="s">
        <v>16236</v>
      </c>
    </row>
    <row r="8020" spans="1:2" x14ac:dyDescent="0.25">
      <c r="A8020" s="62">
        <v>41122202</v>
      </c>
      <c r="B8020" s="63" t="s">
        <v>15241</v>
      </c>
    </row>
    <row r="8021" spans="1:2" x14ac:dyDescent="0.25">
      <c r="A8021" s="62">
        <v>41122203</v>
      </c>
      <c r="B8021" s="63" t="s">
        <v>10600</v>
      </c>
    </row>
    <row r="8022" spans="1:2" x14ac:dyDescent="0.25">
      <c r="A8022" s="62">
        <v>41122301</v>
      </c>
      <c r="B8022" s="63" t="s">
        <v>6022</v>
      </c>
    </row>
    <row r="8023" spans="1:2" x14ac:dyDescent="0.25">
      <c r="A8023" s="62">
        <v>41122401</v>
      </c>
      <c r="B8023" s="63" t="s">
        <v>253</v>
      </c>
    </row>
    <row r="8024" spans="1:2" x14ac:dyDescent="0.25">
      <c r="A8024" s="62">
        <v>41122402</v>
      </c>
      <c r="B8024" s="63" t="s">
        <v>3677</v>
      </c>
    </row>
    <row r="8025" spans="1:2" x14ac:dyDescent="0.25">
      <c r="A8025" s="62">
        <v>41122403</v>
      </c>
      <c r="B8025" s="63" t="s">
        <v>14868</v>
      </c>
    </row>
    <row r="8026" spans="1:2" x14ac:dyDescent="0.25">
      <c r="A8026" s="62">
        <v>41122404</v>
      </c>
      <c r="B8026" s="63" t="s">
        <v>14819</v>
      </c>
    </row>
    <row r="8027" spans="1:2" x14ac:dyDescent="0.25">
      <c r="A8027" s="62">
        <v>41122405</v>
      </c>
      <c r="B8027" s="63" t="s">
        <v>10977</v>
      </c>
    </row>
    <row r="8028" spans="1:2" x14ac:dyDescent="0.25">
      <c r="A8028" s="62">
        <v>41122406</v>
      </c>
      <c r="B8028" s="63" t="s">
        <v>4795</v>
      </c>
    </row>
    <row r="8029" spans="1:2" x14ac:dyDescent="0.25">
      <c r="A8029" s="62">
        <v>41122407</v>
      </c>
      <c r="B8029" s="63" t="s">
        <v>15587</v>
      </c>
    </row>
    <row r="8030" spans="1:2" x14ac:dyDescent="0.25">
      <c r="A8030" s="62">
        <v>41122408</v>
      </c>
      <c r="B8030" s="63" t="s">
        <v>3606</v>
      </c>
    </row>
    <row r="8031" spans="1:2" x14ac:dyDescent="0.25">
      <c r="A8031" s="62">
        <v>41122409</v>
      </c>
      <c r="B8031" s="63" t="s">
        <v>10484</v>
      </c>
    </row>
    <row r="8032" spans="1:2" x14ac:dyDescent="0.25">
      <c r="A8032" s="62">
        <v>41122410</v>
      </c>
      <c r="B8032" s="63" t="s">
        <v>14712</v>
      </c>
    </row>
    <row r="8033" spans="1:2" x14ac:dyDescent="0.25">
      <c r="A8033" s="62">
        <v>41122411</v>
      </c>
      <c r="B8033" s="63" t="s">
        <v>15787</v>
      </c>
    </row>
    <row r="8034" spans="1:2" x14ac:dyDescent="0.25">
      <c r="A8034" s="62">
        <v>41122412</v>
      </c>
      <c r="B8034" s="63" t="s">
        <v>209</v>
      </c>
    </row>
    <row r="8035" spans="1:2" x14ac:dyDescent="0.25">
      <c r="A8035" s="62">
        <v>41122413</v>
      </c>
      <c r="B8035" s="63" t="s">
        <v>3341</v>
      </c>
    </row>
    <row r="8036" spans="1:2" x14ac:dyDescent="0.25">
      <c r="A8036" s="62">
        <v>41122501</v>
      </c>
      <c r="B8036" s="63" t="s">
        <v>8839</v>
      </c>
    </row>
    <row r="8037" spans="1:2" x14ac:dyDescent="0.25">
      <c r="A8037" s="62">
        <v>41122502</v>
      </c>
      <c r="B8037" s="63" t="s">
        <v>4010</v>
      </c>
    </row>
    <row r="8038" spans="1:2" x14ac:dyDescent="0.25">
      <c r="A8038" s="62">
        <v>41122503</v>
      </c>
      <c r="B8038" s="63" t="s">
        <v>14559</v>
      </c>
    </row>
    <row r="8039" spans="1:2" x14ac:dyDescent="0.25">
      <c r="A8039" s="62">
        <v>41122601</v>
      </c>
      <c r="B8039" s="63" t="s">
        <v>5849</v>
      </c>
    </row>
    <row r="8040" spans="1:2" x14ac:dyDescent="0.25">
      <c r="A8040" s="62">
        <v>41122602</v>
      </c>
      <c r="B8040" s="63" t="s">
        <v>16085</v>
      </c>
    </row>
    <row r="8041" spans="1:2" x14ac:dyDescent="0.25">
      <c r="A8041" s="62">
        <v>41122603</v>
      </c>
      <c r="B8041" s="63" t="s">
        <v>2593</v>
      </c>
    </row>
    <row r="8042" spans="1:2" x14ac:dyDescent="0.25">
      <c r="A8042" s="62">
        <v>41122604</v>
      </c>
      <c r="B8042" s="63" t="s">
        <v>8788</v>
      </c>
    </row>
    <row r="8043" spans="1:2" x14ac:dyDescent="0.25">
      <c r="A8043" s="62">
        <v>41122605</v>
      </c>
      <c r="B8043" s="63" t="s">
        <v>14290</v>
      </c>
    </row>
    <row r="8044" spans="1:2" x14ac:dyDescent="0.25">
      <c r="A8044" s="62">
        <v>41122606</v>
      </c>
      <c r="B8044" s="63" t="s">
        <v>4511</v>
      </c>
    </row>
    <row r="8045" spans="1:2" x14ac:dyDescent="0.25">
      <c r="A8045" s="62">
        <v>41122701</v>
      </c>
      <c r="B8045" s="63" t="s">
        <v>8650</v>
      </c>
    </row>
    <row r="8046" spans="1:2" x14ac:dyDescent="0.25">
      <c r="A8046" s="62">
        <v>41122702</v>
      </c>
      <c r="B8046" s="63" t="s">
        <v>13837</v>
      </c>
    </row>
    <row r="8047" spans="1:2" x14ac:dyDescent="0.25">
      <c r="A8047" s="62">
        <v>41122703</v>
      </c>
      <c r="B8047" s="63" t="s">
        <v>8535</v>
      </c>
    </row>
    <row r="8048" spans="1:2" x14ac:dyDescent="0.25">
      <c r="A8048" s="62">
        <v>41122704</v>
      </c>
      <c r="B8048" s="63" t="s">
        <v>6117</v>
      </c>
    </row>
    <row r="8049" spans="1:2" x14ac:dyDescent="0.25">
      <c r="A8049" s="62">
        <v>41122801</v>
      </c>
      <c r="B8049" s="63" t="s">
        <v>12943</v>
      </c>
    </row>
    <row r="8050" spans="1:2" x14ac:dyDescent="0.25">
      <c r="A8050" s="62">
        <v>41122802</v>
      </c>
      <c r="B8050" s="63" t="s">
        <v>1078</v>
      </c>
    </row>
    <row r="8051" spans="1:2" x14ac:dyDescent="0.25">
      <c r="A8051" s="62">
        <v>41122803</v>
      </c>
      <c r="B8051" s="63" t="s">
        <v>8475</v>
      </c>
    </row>
    <row r="8052" spans="1:2" x14ac:dyDescent="0.25">
      <c r="A8052" s="62">
        <v>41122804</v>
      </c>
      <c r="B8052" s="63" t="s">
        <v>12498</v>
      </c>
    </row>
    <row r="8053" spans="1:2" x14ac:dyDescent="0.25">
      <c r="A8053" s="62">
        <v>41122805</v>
      </c>
      <c r="B8053" s="63" t="s">
        <v>9936</v>
      </c>
    </row>
    <row r="8054" spans="1:2" x14ac:dyDescent="0.25">
      <c r="A8054" s="62">
        <v>41122806</v>
      </c>
      <c r="B8054" s="63" t="s">
        <v>8365</v>
      </c>
    </row>
    <row r="8055" spans="1:2" x14ac:dyDescent="0.25">
      <c r="A8055" s="62">
        <v>41122807</v>
      </c>
      <c r="B8055" s="63" t="s">
        <v>17255</v>
      </c>
    </row>
    <row r="8056" spans="1:2" x14ac:dyDescent="0.25">
      <c r="A8056" s="62">
        <v>41122808</v>
      </c>
      <c r="B8056" s="63" t="s">
        <v>17274</v>
      </c>
    </row>
    <row r="8057" spans="1:2" x14ac:dyDescent="0.25">
      <c r="A8057" s="62">
        <v>41122809</v>
      </c>
      <c r="B8057" s="63" t="s">
        <v>17122</v>
      </c>
    </row>
    <row r="8058" spans="1:2" x14ac:dyDescent="0.25">
      <c r="A8058" s="62">
        <v>41123001</v>
      </c>
      <c r="B8058" s="63" t="s">
        <v>3607</v>
      </c>
    </row>
    <row r="8059" spans="1:2" x14ac:dyDescent="0.25">
      <c r="A8059" s="62">
        <v>41123002</v>
      </c>
      <c r="B8059" s="63" t="s">
        <v>17532</v>
      </c>
    </row>
    <row r="8060" spans="1:2" x14ac:dyDescent="0.25">
      <c r="A8060" s="62">
        <v>41123003</v>
      </c>
      <c r="B8060" s="63" t="s">
        <v>15356</v>
      </c>
    </row>
    <row r="8061" spans="1:2" x14ac:dyDescent="0.25">
      <c r="A8061" s="62">
        <v>41123004</v>
      </c>
      <c r="B8061" s="63" t="s">
        <v>12476</v>
      </c>
    </row>
    <row r="8062" spans="1:2" x14ac:dyDescent="0.25">
      <c r="A8062" s="62">
        <v>41123101</v>
      </c>
      <c r="B8062" s="63" t="s">
        <v>2394</v>
      </c>
    </row>
    <row r="8063" spans="1:2" x14ac:dyDescent="0.25">
      <c r="A8063" s="62">
        <v>41123102</v>
      </c>
      <c r="B8063" s="63" t="s">
        <v>2637</v>
      </c>
    </row>
    <row r="8064" spans="1:2" x14ac:dyDescent="0.25">
      <c r="A8064" s="62">
        <v>41123201</v>
      </c>
      <c r="B8064" s="63" t="s">
        <v>6303</v>
      </c>
    </row>
    <row r="8065" spans="1:2" x14ac:dyDescent="0.25">
      <c r="A8065" s="62">
        <v>41123202</v>
      </c>
      <c r="B8065" s="63" t="s">
        <v>12515</v>
      </c>
    </row>
    <row r="8066" spans="1:2" x14ac:dyDescent="0.25">
      <c r="A8066" s="62">
        <v>41123302</v>
      </c>
      <c r="B8066" s="63" t="s">
        <v>18667</v>
      </c>
    </row>
    <row r="8067" spans="1:2" x14ac:dyDescent="0.25">
      <c r="A8067" s="62">
        <v>41123303</v>
      </c>
      <c r="B8067" s="63" t="s">
        <v>8797</v>
      </c>
    </row>
    <row r="8068" spans="1:2" x14ac:dyDescent="0.25">
      <c r="A8068" s="62">
        <v>41123304</v>
      </c>
      <c r="B8068" s="63" t="s">
        <v>8146</v>
      </c>
    </row>
    <row r="8069" spans="1:2" x14ac:dyDescent="0.25">
      <c r="A8069" s="62">
        <v>41123305</v>
      </c>
      <c r="B8069" s="63" t="s">
        <v>16191</v>
      </c>
    </row>
    <row r="8070" spans="1:2" x14ac:dyDescent="0.25">
      <c r="A8070" s="62">
        <v>41123401</v>
      </c>
      <c r="B8070" s="63" t="s">
        <v>8039</v>
      </c>
    </row>
    <row r="8071" spans="1:2" x14ac:dyDescent="0.25">
      <c r="A8071" s="62">
        <v>41123402</v>
      </c>
      <c r="B8071" s="63" t="s">
        <v>7502</v>
      </c>
    </row>
    <row r="8072" spans="1:2" x14ac:dyDescent="0.25">
      <c r="A8072" s="62">
        <v>41123403</v>
      </c>
      <c r="B8072" s="63" t="s">
        <v>1893</v>
      </c>
    </row>
    <row r="8073" spans="1:2" x14ac:dyDescent="0.25">
      <c r="A8073" s="62">
        <v>42121501</v>
      </c>
      <c r="B8073" s="63" t="s">
        <v>9354</v>
      </c>
    </row>
    <row r="8074" spans="1:2" x14ac:dyDescent="0.25">
      <c r="A8074" s="62">
        <v>42121502</v>
      </c>
      <c r="B8074" s="63" t="s">
        <v>10089</v>
      </c>
    </row>
    <row r="8075" spans="1:2" x14ac:dyDescent="0.25">
      <c r="A8075" s="62">
        <v>42121503</v>
      </c>
      <c r="B8075" s="63" t="s">
        <v>10040</v>
      </c>
    </row>
    <row r="8076" spans="1:2" x14ac:dyDescent="0.25">
      <c r="A8076" s="62">
        <v>42121504</v>
      </c>
      <c r="B8076" s="63" t="s">
        <v>17510</v>
      </c>
    </row>
    <row r="8077" spans="1:2" x14ac:dyDescent="0.25">
      <c r="A8077" s="62">
        <v>42121505</v>
      </c>
      <c r="B8077" s="63" t="s">
        <v>17550</v>
      </c>
    </row>
    <row r="8078" spans="1:2" x14ac:dyDescent="0.25">
      <c r="A8078" s="62">
        <v>42121506</v>
      </c>
      <c r="B8078" s="63" t="s">
        <v>453</v>
      </c>
    </row>
    <row r="8079" spans="1:2" x14ac:dyDescent="0.25">
      <c r="A8079" s="62">
        <v>42121507</v>
      </c>
      <c r="B8079" s="63" t="s">
        <v>6904</v>
      </c>
    </row>
    <row r="8080" spans="1:2" x14ac:dyDescent="0.25">
      <c r="A8080" s="62">
        <v>42121508</v>
      </c>
      <c r="B8080" s="63" t="s">
        <v>12592</v>
      </c>
    </row>
    <row r="8081" spans="1:2" x14ac:dyDescent="0.25">
      <c r="A8081" s="62">
        <v>42121509</v>
      </c>
      <c r="B8081" s="63" t="s">
        <v>8755</v>
      </c>
    </row>
    <row r="8082" spans="1:2" x14ac:dyDescent="0.25">
      <c r="A8082" s="62">
        <v>42121510</v>
      </c>
      <c r="B8082" s="63" t="s">
        <v>13399</v>
      </c>
    </row>
    <row r="8083" spans="1:2" x14ac:dyDescent="0.25">
      <c r="A8083" s="62">
        <v>42121511</v>
      </c>
      <c r="B8083" s="63" t="s">
        <v>6854</v>
      </c>
    </row>
    <row r="8084" spans="1:2" x14ac:dyDescent="0.25">
      <c r="A8084" s="62">
        <v>42121512</v>
      </c>
      <c r="B8084" s="63" t="s">
        <v>1384</v>
      </c>
    </row>
    <row r="8085" spans="1:2" x14ac:dyDescent="0.25">
      <c r="A8085" s="62">
        <v>42121513</v>
      </c>
      <c r="B8085" s="63" t="s">
        <v>14446</v>
      </c>
    </row>
    <row r="8086" spans="1:2" x14ac:dyDescent="0.25">
      <c r="A8086" s="62">
        <v>42121514</v>
      </c>
      <c r="B8086" s="63" t="s">
        <v>2537</v>
      </c>
    </row>
    <row r="8087" spans="1:2" x14ac:dyDescent="0.25">
      <c r="A8087" s="62">
        <v>42121515</v>
      </c>
      <c r="B8087" s="63" t="s">
        <v>4040</v>
      </c>
    </row>
    <row r="8088" spans="1:2" x14ac:dyDescent="0.25">
      <c r="A8088" s="62">
        <v>42121601</v>
      </c>
      <c r="B8088" s="63" t="s">
        <v>5901</v>
      </c>
    </row>
    <row r="8089" spans="1:2" x14ac:dyDescent="0.25">
      <c r="A8089" s="62">
        <v>42121602</v>
      </c>
      <c r="B8089" s="63" t="s">
        <v>7304</v>
      </c>
    </row>
    <row r="8090" spans="1:2" x14ac:dyDescent="0.25">
      <c r="A8090" s="62">
        <v>42121603</v>
      </c>
      <c r="B8090" s="63" t="s">
        <v>141</v>
      </c>
    </row>
    <row r="8091" spans="1:2" x14ac:dyDescent="0.25">
      <c r="A8091" s="62">
        <v>42121604</v>
      </c>
      <c r="B8091" s="63" t="s">
        <v>7883</v>
      </c>
    </row>
    <row r="8092" spans="1:2" x14ac:dyDescent="0.25">
      <c r="A8092" s="62">
        <v>42121605</v>
      </c>
      <c r="B8092" s="63" t="s">
        <v>15001</v>
      </c>
    </row>
    <row r="8093" spans="1:2" x14ac:dyDescent="0.25">
      <c r="A8093" s="62">
        <v>42121606</v>
      </c>
      <c r="B8093" s="63" t="s">
        <v>9144</v>
      </c>
    </row>
    <row r="8094" spans="1:2" x14ac:dyDescent="0.25">
      <c r="A8094" s="62">
        <v>42121607</v>
      </c>
      <c r="B8094" s="63" t="s">
        <v>18621</v>
      </c>
    </row>
    <row r="8095" spans="1:2" x14ac:dyDescent="0.25">
      <c r="A8095" s="62">
        <v>42121608</v>
      </c>
      <c r="B8095" s="63" t="s">
        <v>1186</v>
      </c>
    </row>
    <row r="8096" spans="1:2" x14ac:dyDescent="0.25">
      <c r="A8096" s="62">
        <v>42121701</v>
      </c>
      <c r="B8096" s="63" t="s">
        <v>487</v>
      </c>
    </row>
    <row r="8097" spans="1:2" x14ac:dyDescent="0.25">
      <c r="A8097" s="62">
        <v>42121702</v>
      </c>
      <c r="B8097" s="63" t="s">
        <v>15973</v>
      </c>
    </row>
    <row r="8098" spans="1:2" x14ac:dyDescent="0.25">
      <c r="A8098" s="62">
        <v>42131501</v>
      </c>
      <c r="B8098" s="63" t="s">
        <v>10519</v>
      </c>
    </row>
    <row r="8099" spans="1:2" x14ac:dyDescent="0.25">
      <c r="A8099" s="62">
        <v>42131502</v>
      </c>
      <c r="B8099" s="63" t="s">
        <v>16714</v>
      </c>
    </row>
    <row r="8100" spans="1:2" x14ac:dyDescent="0.25">
      <c r="A8100" s="62">
        <v>42131503</v>
      </c>
      <c r="B8100" s="63" t="s">
        <v>5788</v>
      </c>
    </row>
    <row r="8101" spans="1:2" x14ac:dyDescent="0.25">
      <c r="A8101" s="62">
        <v>42131504</v>
      </c>
      <c r="B8101" s="63" t="s">
        <v>16772</v>
      </c>
    </row>
    <row r="8102" spans="1:2" x14ac:dyDescent="0.25">
      <c r="A8102" s="62">
        <v>42131505</v>
      </c>
      <c r="B8102" s="63" t="s">
        <v>1655</v>
      </c>
    </row>
    <row r="8103" spans="1:2" x14ac:dyDescent="0.25">
      <c r="A8103" s="62">
        <v>42131506</v>
      </c>
      <c r="B8103" s="63" t="s">
        <v>9879</v>
      </c>
    </row>
    <row r="8104" spans="1:2" x14ac:dyDescent="0.25">
      <c r="A8104" s="62">
        <v>42131507</v>
      </c>
      <c r="B8104" s="63" t="s">
        <v>16233</v>
      </c>
    </row>
    <row r="8105" spans="1:2" x14ac:dyDescent="0.25">
      <c r="A8105" s="62">
        <v>42131508</v>
      </c>
      <c r="B8105" s="63" t="s">
        <v>11402</v>
      </c>
    </row>
    <row r="8106" spans="1:2" x14ac:dyDescent="0.25">
      <c r="A8106" s="62">
        <v>42131509</v>
      </c>
      <c r="B8106" s="63" t="s">
        <v>5467</v>
      </c>
    </row>
    <row r="8107" spans="1:2" x14ac:dyDescent="0.25">
      <c r="A8107" s="62">
        <v>42131510</v>
      </c>
      <c r="B8107" s="63" t="s">
        <v>4754</v>
      </c>
    </row>
    <row r="8108" spans="1:2" x14ac:dyDescent="0.25">
      <c r="A8108" s="62">
        <v>42131601</v>
      </c>
      <c r="B8108" s="63" t="s">
        <v>7340</v>
      </c>
    </row>
    <row r="8109" spans="1:2" x14ac:dyDescent="0.25">
      <c r="A8109" s="62">
        <v>42131602</v>
      </c>
      <c r="B8109" s="63" t="s">
        <v>13695</v>
      </c>
    </row>
    <row r="8110" spans="1:2" x14ac:dyDescent="0.25">
      <c r="A8110" s="62">
        <v>42131603</v>
      </c>
      <c r="B8110" s="63" t="s">
        <v>16380</v>
      </c>
    </row>
    <row r="8111" spans="1:2" x14ac:dyDescent="0.25">
      <c r="A8111" s="62">
        <v>42131604</v>
      </c>
      <c r="B8111" s="63" t="s">
        <v>3036</v>
      </c>
    </row>
    <row r="8112" spans="1:2" x14ac:dyDescent="0.25">
      <c r="A8112" s="62">
        <v>42131605</v>
      </c>
      <c r="B8112" s="63" t="s">
        <v>18819</v>
      </c>
    </row>
    <row r="8113" spans="1:2" x14ac:dyDescent="0.25">
      <c r="A8113" s="62">
        <v>42131606</v>
      </c>
      <c r="B8113" s="63" t="s">
        <v>5605</v>
      </c>
    </row>
    <row r="8114" spans="1:2" x14ac:dyDescent="0.25">
      <c r="A8114" s="62">
        <v>42131607</v>
      </c>
      <c r="B8114" s="63" t="s">
        <v>11236</v>
      </c>
    </row>
    <row r="8115" spans="1:2" x14ac:dyDescent="0.25">
      <c r="A8115" s="62">
        <v>42131608</v>
      </c>
      <c r="B8115" s="63" t="s">
        <v>4889</v>
      </c>
    </row>
    <row r="8116" spans="1:2" x14ac:dyDescent="0.25">
      <c r="A8116" s="62">
        <v>42131609</v>
      </c>
      <c r="B8116" s="63" t="s">
        <v>12933</v>
      </c>
    </row>
    <row r="8117" spans="1:2" x14ac:dyDescent="0.25">
      <c r="A8117" s="62">
        <v>42131610</v>
      </c>
      <c r="B8117" s="63" t="s">
        <v>2123</v>
      </c>
    </row>
    <row r="8118" spans="1:2" x14ac:dyDescent="0.25">
      <c r="A8118" s="62">
        <v>42131611</v>
      </c>
      <c r="B8118" s="63" t="s">
        <v>9948</v>
      </c>
    </row>
    <row r="8119" spans="1:2" x14ac:dyDescent="0.25">
      <c r="A8119" s="62">
        <v>42131612</v>
      </c>
      <c r="B8119" s="63" t="s">
        <v>17758</v>
      </c>
    </row>
    <row r="8120" spans="1:2" x14ac:dyDescent="0.25">
      <c r="A8120" s="62">
        <v>42131613</v>
      </c>
      <c r="B8120" s="63" t="s">
        <v>17868</v>
      </c>
    </row>
    <row r="8121" spans="1:2" x14ac:dyDescent="0.25">
      <c r="A8121" s="62">
        <v>42131701</v>
      </c>
      <c r="B8121" s="63" t="s">
        <v>9939</v>
      </c>
    </row>
    <row r="8122" spans="1:2" x14ac:dyDescent="0.25">
      <c r="A8122" s="62">
        <v>42131702</v>
      </c>
      <c r="B8122" s="63" t="s">
        <v>7053</v>
      </c>
    </row>
    <row r="8123" spans="1:2" x14ac:dyDescent="0.25">
      <c r="A8123" s="62">
        <v>42131703</v>
      </c>
      <c r="B8123" s="63" t="s">
        <v>2309</v>
      </c>
    </row>
    <row r="8124" spans="1:2" x14ac:dyDescent="0.25">
      <c r="A8124" s="62">
        <v>42131704</v>
      </c>
      <c r="B8124" s="63" t="s">
        <v>13011</v>
      </c>
    </row>
    <row r="8125" spans="1:2" x14ac:dyDescent="0.25">
      <c r="A8125" s="62">
        <v>42131705</v>
      </c>
      <c r="B8125" s="63" t="s">
        <v>4350</v>
      </c>
    </row>
    <row r="8126" spans="1:2" x14ac:dyDescent="0.25">
      <c r="A8126" s="62">
        <v>42131706</v>
      </c>
      <c r="B8126" s="63" t="s">
        <v>17101</v>
      </c>
    </row>
    <row r="8127" spans="1:2" x14ac:dyDescent="0.25">
      <c r="A8127" s="62">
        <v>42131707</v>
      </c>
      <c r="B8127" s="63" t="s">
        <v>6101</v>
      </c>
    </row>
    <row r="8128" spans="1:2" x14ac:dyDescent="0.25">
      <c r="A8128" s="62">
        <v>42132101</v>
      </c>
      <c r="B8128" s="63" t="s">
        <v>7105</v>
      </c>
    </row>
    <row r="8129" spans="1:2" x14ac:dyDescent="0.25">
      <c r="A8129" s="62">
        <v>42132102</v>
      </c>
      <c r="B8129" s="63" t="s">
        <v>10830</v>
      </c>
    </row>
    <row r="8130" spans="1:2" x14ac:dyDescent="0.25">
      <c r="A8130" s="62">
        <v>42132103</v>
      </c>
      <c r="B8130" s="63" t="s">
        <v>13896</v>
      </c>
    </row>
    <row r="8131" spans="1:2" x14ac:dyDescent="0.25">
      <c r="A8131" s="62">
        <v>42132104</v>
      </c>
      <c r="B8131" s="63" t="s">
        <v>7413</v>
      </c>
    </row>
    <row r="8132" spans="1:2" x14ac:dyDescent="0.25">
      <c r="A8132" s="62">
        <v>42132105</v>
      </c>
      <c r="B8132" s="63" t="s">
        <v>14453</v>
      </c>
    </row>
    <row r="8133" spans="1:2" x14ac:dyDescent="0.25">
      <c r="A8133" s="62">
        <v>42132106</v>
      </c>
      <c r="B8133" s="63" t="s">
        <v>3530</v>
      </c>
    </row>
    <row r="8134" spans="1:2" x14ac:dyDescent="0.25">
      <c r="A8134" s="62">
        <v>42132107</v>
      </c>
      <c r="B8134" s="63" t="s">
        <v>15284</v>
      </c>
    </row>
    <row r="8135" spans="1:2" x14ac:dyDescent="0.25">
      <c r="A8135" s="62">
        <v>42132108</v>
      </c>
      <c r="B8135" s="63" t="s">
        <v>2436</v>
      </c>
    </row>
    <row r="8136" spans="1:2" x14ac:dyDescent="0.25">
      <c r="A8136" s="62">
        <v>42132201</v>
      </c>
      <c r="B8136" s="63" t="s">
        <v>18818</v>
      </c>
    </row>
    <row r="8137" spans="1:2" x14ac:dyDescent="0.25">
      <c r="A8137" s="62">
        <v>42132202</v>
      </c>
      <c r="B8137" s="63" t="s">
        <v>6617</v>
      </c>
    </row>
    <row r="8138" spans="1:2" x14ac:dyDescent="0.25">
      <c r="A8138" s="62">
        <v>42132203</v>
      </c>
      <c r="B8138" s="63" t="s">
        <v>17607</v>
      </c>
    </row>
    <row r="8139" spans="1:2" x14ac:dyDescent="0.25">
      <c r="A8139" s="62">
        <v>42132204</v>
      </c>
      <c r="B8139" s="63" t="s">
        <v>1811</v>
      </c>
    </row>
    <row r="8140" spans="1:2" x14ac:dyDescent="0.25">
      <c r="A8140" s="62">
        <v>42132205</v>
      </c>
      <c r="B8140" s="63" t="s">
        <v>11343</v>
      </c>
    </row>
    <row r="8141" spans="1:2" x14ac:dyDescent="0.25">
      <c r="A8141" s="62">
        <v>42141501</v>
      </c>
      <c r="B8141" s="63" t="s">
        <v>18016</v>
      </c>
    </row>
    <row r="8142" spans="1:2" x14ac:dyDescent="0.25">
      <c r="A8142" s="62">
        <v>42141502</v>
      </c>
      <c r="B8142" s="63" t="s">
        <v>5966</v>
      </c>
    </row>
    <row r="8143" spans="1:2" x14ac:dyDescent="0.25">
      <c r="A8143" s="62">
        <v>42141503</v>
      </c>
      <c r="B8143" s="63" t="s">
        <v>15364</v>
      </c>
    </row>
    <row r="8144" spans="1:2" x14ac:dyDescent="0.25">
      <c r="A8144" s="62">
        <v>42141504</v>
      </c>
      <c r="B8144" s="63" t="s">
        <v>554</v>
      </c>
    </row>
    <row r="8145" spans="1:2" x14ac:dyDescent="0.25">
      <c r="A8145" s="62">
        <v>42141601</v>
      </c>
      <c r="B8145" s="63" t="s">
        <v>5863</v>
      </c>
    </row>
    <row r="8146" spans="1:2" x14ac:dyDescent="0.25">
      <c r="A8146" s="62">
        <v>42141602</v>
      </c>
      <c r="B8146" s="63" t="s">
        <v>2853</v>
      </c>
    </row>
    <row r="8147" spans="1:2" x14ac:dyDescent="0.25">
      <c r="A8147" s="62">
        <v>42141603</v>
      </c>
      <c r="B8147" s="63" t="s">
        <v>8317</v>
      </c>
    </row>
    <row r="8148" spans="1:2" x14ac:dyDescent="0.25">
      <c r="A8148" s="62">
        <v>42141604</v>
      </c>
      <c r="B8148" s="63" t="s">
        <v>14073</v>
      </c>
    </row>
    <row r="8149" spans="1:2" x14ac:dyDescent="0.25">
      <c r="A8149" s="62">
        <v>42141605</v>
      </c>
      <c r="B8149" s="63" t="s">
        <v>18560</v>
      </c>
    </row>
    <row r="8150" spans="1:2" x14ac:dyDescent="0.25">
      <c r="A8150" s="62">
        <v>42141606</v>
      </c>
      <c r="B8150" s="63" t="s">
        <v>6430</v>
      </c>
    </row>
    <row r="8151" spans="1:2" x14ac:dyDescent="0.25">
      <c r="A8151" s="62">
        <v>42141607</v>
      </c>
      <c r="B8151" s="63" t="s">
        <v>3058</v>
      </c>
    </row>
    <row r="8152" spans="1:2" x14ac:dyDescent="0.25">
      <c r="A8152" s="62">
        <v>42141701</v>
      </c>
      <c r="B8152" s="63" t="s">
        <v>13585</v>
      </c>
    </row>
    <row r="8153" spans="1:2" x14ac:dyDescent="0.25">
      <c r="A8153" s="62">
        <v>42141702</v>
      </c>
      <c r="B8153" s="63" t="s">
        <v>5986</v>
      </c>
    </row>
    <row r="8154" spans="1:2" x14ac:dyDescent="0.25">
      <c r="A8154" s="62">
        <v>42141703</v>
      </c>
      <c r="B8154" s="63" t="s">
        <v>18430</v>
      </c>
    </row>
    <row r="8155" spans="1:2" x14ac:dyDescent="0.25">
      <c r="A8155" s="62">
        <v>42141704</v>
      </c>
      <c r="B8155" s="63" t="s">
        <v>17972</v>
      </c>
    </row>
    <row r="8156" spans="1:2" x14ac:dyDescent="0.25">
      <c r="A8156" s="62">
        <v>42141705</v>
      </c>
      <c r="B8156" s="63" t="s">
        <v>13437</v>
      </c>
    </row>
    <row r="8157" spans="1:2" x14ac:dyDescent="0.25">
      <c r="A8157" s="62">
        <v>42141801</v>
      </c>
      <c r="B8157" s="63" t="s">
        <v>3833</v>
      </c>
    </row>
    <row r="8158" spans="1:2" x14ac:dyDescent="0.25">
      <c r="A8158" s="62">
        <v>42141802</v>
      </c>
      <c r="B8158" s="63" t="s">
        <v>1330</v>
      </c>
    </row>
    <row r="8159" spans="1:2" x14ac:dyDescent="0.25">
      <c r="A8159" s="62">
        <v>42141803</v>
      </c>
      <c r="B8159" s="63" t="s">
        <v>6468</v>
      </c>
    </row>
    <row r="8160" spans="1:2" x14ac:dyDescent="0.25">
      <c r="A8160" s="62">
        <v>42141804</v>
      </c>
      <c r="B8160" s="63" t="s">
        <v>7708</v>
      </c>
    </row>
    <row r="8161" spans="1:2" x14ac:dyDescent="0.25">
      <c r="A8161" s="62">
        <v>42141805</v>
      </c>
      <c r="B8161" s="63" t="s">
        <v>6258</v>
      </c>
    </row>
    <row r="8162" spans="1:2" x14ac:dyDescent="0.25">
      <c r="A8162" s="62">
        <v>42141806</v>
      </c>
      <c r="B8162" s="63" t="s">
        <v>8737</v>
      </c>
    </row>
    <row r="8163" spans="1:2" x14ac:dyDescent="0.25">
      <c r="A8163" s="62">
        <v>42141807</v>
      </c>
      <c r="B8163" s="63" t="s">
        <v>15121</v>
      </c>
    </row>
    <row r="8164" spans="1:2" x14ac:dyDescent="0.25">
      <c r="A8164" s="62">
        <v>42141808</v>
      </c>
      <c r="B8164" s="63" t="s">
        <v>7935</v>
      </c>
    </row>
    <row r="8165" spans="1:2" x14ac:dyDescent="0.25">
      <c r="A8165" s="62">
        <v>42141809</v>
      </c>
      <c r="B8165" s="63" t="s">
        <v>1256</v>
      </c>
    </row>
    <row r="8166" spans="1:2" x14ac:dyDescent="0.25">
      <c r="A8166" s="62">
        <v>42141901</v>
      </c>
      <c r="B8166" s="63" t="s">
        <v>10604</v>
      </c>
    </row>
    <row r="8167" spans="1:2" x14ac:dyDescent="0.25">
      <c r="A8167" s="62">
        <v>42141902</v>
      </c>
      <c r="B8167" s="63" t="s">
        <v>7899</v>
      </c>
    </row>
    <row r="8168" spans="1:2" x14ac:dyDescent="0.25">
      <c r="A8168" s="62">
        <v>42141903</v>
      </c>
      <c r="B8168" s="63" t="s">
        <v>13542</v>
      </c>
    </row>
    <row r="8169" spans="1:2" x14ac:dyDescent="0.25">
      <c r="A8169" s="62">
        <v>42141904</v>
      </c>
      <c r="B8169" s="63" t="s">
        <v>13748</v>
      </c>
    </row>
    <row r="8170" spans="1:2" x14ac:dyDescent="0.25">
      <c r="A8170" s="62">
        <v>42141905</v>
      </c>
      <c r="B8170" s="63" t="s">
        <v>12478</v>
      </c>
    </row>
    <row r="8171" spans="1:2" x14ac:dyDescent="0.25">
      <c r="A8171" s="62">
        <v>42142001</v>
      </c>
      <c r="B8171" s="63" t="s">
        <v>15717</v>
      </c>
    </row>
    <row r="8172" spans="1:2" x14ac:dyDescent="0.25">
      <c r="A8172" s="62">
        <v>42142002</v>
      </c>
      <c r="B8172" s="63" t="s">
        <v>12619</v>
      </c>
    </row>
    <row r="8173" spans="1:2" x14ac:dyDescent="0.25">
      <c r="A8173" s="62">
        <v>42142003</v>
      </c>
      <c r="B8173" s="63" t="s">
        <v>15830</v>
      </c>
    </row>
    <row r="8174" spans="1:2" x14ac:dyDescent="0.25">
      <c r="A8174" s="62">
        <v>42142004</v>
      </c>
      <c r="B8174" s="63" t="s">
        <v>10193</v>
      </c>
    </row>
    <row r="8175" spans="1:2" x14ac:dyDescent="0.25">
      <c r="A8175" s="62">
        <v>42142005</v>
      </c>
      <c r="B8175" s="63" t="s">
        <v>2212</v>
      </c>
    </row>
    <row r="8176" spans="1:2" x14ac:dyDescent="0.25">
      <c r="A8176" s="62">
        <v>42142006</v>
      </c>
      <c r="B8176" s="63" t="s">
        <v>9806</v>
      </c>
    </row>
    <row r="8177" spans="1:2" x14ac:dyDescent="0.25">
      <c r="A8177" s="62">
        <v>42142007</v>
      </c>
      <c r="B8177" s="63" t="s">
        <v>11102</v>
      </c>
    </row>
    <row r="8178" spans="1:2" x14ac:dyDescent="0.25">
      <c r="A8178" s="62">
        <v>42142101</v>
      </c>
      <c r="B8178" s="63" t="s">
        <v>3785</v>
      </c>
    </row>
    <row r="8179" spans="1:2" x14ac:dyDescent="0.25">
      <c r="A8179" s="62">
        <v>42142102</v>
      </c>
      <c r="B8179" s="63" t="s">
        <v>2762</v>
      </c>
    </row>
    <row r="8180" spans="1:2" x14ac:dyDescent="0.25">
      <c r="A8180" s="62">
        <v>42142103</v>
      </c>
      <c r="B8180" s="63" t="s">
        <v>12420</v>
      </c>
    </row>
    <row r="8181" spans="1:2" x14ac:dyDescent="0.25">
      <c r="A8181" s="62">
        <v>42142104</v>
      </c>
      <c r="B8181" s="63" t="s">
        <v>8344</v>
      </c>
    </row>
    <row r="8182" spans="1:2" x14ac:dyDescent="0.25">
      <c r="A8182" s="62">
        <v>42142105</v>
      </c>
      <c r="B8182" s="63" t="s">
        <v>10059</v>
      </c>
    </row>
    <row r="8183" spans="1:2" x14ac:dyDescent="0.25">
      <c r="A8183" s="62">
        <v>42142106</v>
      </c>
      <c r="B8183" s="63" t="s">
        <v>16914</v>
      </c>
    </row>
    <row r="8184" spans="1:2" x14ac:dyDescent="0.25">
      <c r="A8184" s="62">
        <v>42142107</v>
      </c>
      <c r="B8184" s="63" t="s">
        <v>9429</v>
      </c>
    </row>
    <row r="8185" spans="1:2" x14ac:dyDescent="0.25">
      <c r="A8185" s="62">
        <v>42142108</v>
      </c>
      <c r="B8185" s="63" t="s">
        <v>13119</v>
      </c>
    </row>
    <row r="8186" spans="1:2" x14ac:dyDescent="0.25">
      <c r="A8186" s="62">
        <v>42142109</v>
      </c>
      <c r="B8186" s="63" t="s">
        <v>103</v>
      </c>
    </row>
    <row r="8187" spans="1:2" x14ac:dyDescent="0.25">
      <c r="A8187" s="62">
        <v>42142110</v>
      </c>
      <c r="B8187" s="63" t="s">
        <v>12406</v>
      </c>
    </row>
    <row r="8188" spans="1:2" x14ac:dyDescent="0.25">
      <c r="A8188" s="62">
        <v>42142111</v>
      </c>
      <c r="B8188" s="63" t="s">
        <v>5008</v>
      </c>
    </row>
    <row r="8189" spans="1:2" x14ac:dyDescent="0.25">
      <c r="A8189" s="62">
        <v>42142112</v>
      </c>
      <c r="B8189" s="63" t="s">
        <v>7084</v>
      </c>
    </row>
    <row r="8190" spans="1:2" x14ac:dyDescent="0.25">
      <c r="A8190" s="62">
        <v>42142113</v>
      </c>
      <c r="B8190" s="63" t="s">
        <v>10866</v>
      </c>
    </row>
    <row r="8191" spans="1:2" x14ac:dyDescent="0.25">
      <c r="A8191" s="62">
        <v>42142114</v>
      </c>
      <c r="B8191" s="63" t="s">
        <v>1820</v>
      </c>
    </row>
    <row r="8192" spans="1:2" x14ac:dyDescent="0.25">
      <c r="A8192" s="62">
        <v>42142119</v>
      </c>
      <c r="B8192" s="63" t="s">
        <v>4348</v>
      </c>
    </row>
    <row r="8193" spans="1:2" x14ac:dyDescent="0.25">
      <c r="A8193" s="62">
        <v>42142201</v>
      </c>
      <c r="B8193" s="63" t="s">
        <v>15703</v>
      </c>
    </row>
    <row r="8194" spans="1:2" x14ac:dyDescent="0.25">
      <c r="A8194" s="62">
        <v>42142202</v>
      </c>
      <c r="B8194" s="63" t="s">
        <v>5668</v>
      </c>
    </row>
    <row r="8195" spans="1:2" x14ac:dyDescent="0.25">
      <c r="A8195" s="62">
        <v>42142203</v>
      </c>
      <c r="B8195" s="63" t="s">
        <v>14691</v>
      </c>
    </row>
    <row r="8196" spans="1:2" x14ac:dyDescent="0.25">
      <c r="A8196" s="62">
        <v>42142204</v>
      </c>
      <c r="B8196" s="63" t="s">
        <v>6850</v>
      </c>
    </row>
    <row r="8197" spans="1:2" x14ac:dyDescent="0.25">
      <c r="A8197" s="62">
        <v>42142301</v>
      </c>
      <c r="B8197" s="63" t="s">
        <v>3127</v>
      </c>
    </row>
    <row r="8198" spans="1:2" x14ac:dyDescent="0.25">
      <c r="A8198" s="62">
        <v>42142302</v>
      </c>
      <c r="B8198" s="63" t="s">
        <v>18210</v>
      </c>
    </row>
    <row r="8199" spans="1:2" x14ac:dyDescent="0.25">
      <c r="A8199" s="62">
        <v>42142303</v>
      </c>
      <c r="B8199" s="63" t="s">
        <v>13859</v>
      </c>
    </row>
    <row r="8200" spans="1:2" x14ac:dyDescent="0.25">
      <c r="A8200" s="62">
        <v>42142401</v>
      </c>
      <c r="B8200" s="63" t="s">
        <v>15505</v>
      </c>
    </row>
    <row r="8201" spans="1:2" x14ac:dyDescent="0.25">
      <c r="A8201" s="62">
        <v>42142402</v>
      </c>
      <c r="B8201" s="63" t="s">
        <v>17501</v>
      </c>
    </row>
    <row r="8202" spans="1:2" x14ac:dyDescent="0.25">
      <c r="A8202" s="62">
        <v>42142403</v>
      </c>
      <c r="B8202" s="63" t="s">
        <v>11560</v>
      </c>
    </row>
    <row r="8203" spans="1:2" x14ac:dyDescent="0.25">
      <c r="A8203" s="62">
        <v>42142404</v>
      </c>
      <c r="B8203" s="63" t="s">
        <v>16882</v>
      </c>
    </row>
    <row r="8204" spans="1:2" x14ac:dyDescent="0.25">
      <c r="A8204" s="62">
        <v>42142405</v>
      </c>
      <c r="B8204" s="63" t="s">
        <v>8168</v>
      </c>
    </row>
    <row r="8205" spans="1:2" x14ac:dyDescent="0.25">
      <c r="A8205" s="62">
        <v>42142406</v>
      </c>
      <c r="B8205" s="63" t="s">
        <v>5418</v>
      </c>
    </row>
    <row r="8206" spans="1:2" x14ac:dyDescent="0.25">
      <c r="A8206" s="62">
        <v>42142407</v>
      </c>
      <c r="B8206" s="63" t="s">
        <v>16566</v>
      </c>
    </row>
    <row r="8207" spans="1:2" x14ac:dyDescent="0.25">
      <c r="A8207" s="62">
        <v>42142501</v>
      </c>
      <c r="B8207" s="63" t="s">
        <v>14747</v>
      </c>
    </row>
    <row r="8208" spans="1:2" x14ac:dyDescent="0.25">
      <c r="A8208" s="62">
        <v>42142502</v>
      </c>
      <c r="B8208" s="63" t="s">
        <v>11019</v>
      </c>
    </row>
    <row r="8209" spans="1:2" x14ac:dyDescent="0.25">
      <c r="A8209" s="62">
        <v>42142503</v>
      </c>
      <c r="B8209" s="63" t="s">
        <v>15235</v>
      </c>
    </row>
    <row r="8210" spans="1:2" x14ac:dyDescent="0.25">
      <c r="A8210" s="62">
        <v>42142504</v>
      </c>
      <c r="B8210" s="63" t="s">
        <v>7624</v>
      </c>
    </row>
    <row r="8211" spans="1:2" x14ac:dyDescent="0.25">
      <c r="A8211" s="62">
        <v>42142505</v>
      </c>
      <c r="B8211" s="63" t="s">
        <v>14911</v>
      </c>
    </row>
    <row r="8212" spans="1:2" x14ac:dyDescent="0.25">
      <c r="A8212" s="62">
        <v>42142506</v>
      </c>
      <c r="B8212" s="63" t="s">
        <v>17536</v>
      </c>
    </row>
    <row r="8213" spans="1:2" x14ac:dyDescent="0.25">
      <c r="A8213" s="62">
        <v>42142507</v>
      </c>
      <c r="B8213" s="63" t="s">
        <v>17954</v>
      </c>
    </row>
    <row r="8214" spans="1:2" x14ac:dyDescent="0.25">
      <c r="A8214" s="62">
        <v>42142509</v>
      </c>
      <c r="B8214" s="63" t="s">
        <v>17307</v>
      </c>
    </row>
    <row r="8215" spans="1:2" x14ac:dyDescent="0.25">
      <c r="A8215" s="62">
        <v>42142510</v>
      </c>
      <c r="B8215" s="63" t="s">
        <v>8992</v>
      </c>
    </row>
    <row r="8216" spans="1:2" x14ac:dyDescent="0.25">
      <c r="A8216" s="62">
        <v>42142511</v>
      </c>
      <c r="B8216" s="63" t="s">
        <v>3335</v>
      </c>
    </row>
    <row r="8217" spans="1:2" x14ac:dyDescent="0.25">
      <c r="A8217" s="62">
        <v>42142512</v>
      </c>
      <c r="B8217" s="63" t="s">
        <v>7687</v>
      </c>
    </row>
    <row r="8218" spans="1:2" x14ac:dyDescent="0.25">
      <c r="A8218" s="62">
        <v>42142513</v>
      </c>
      <c r="B8218" s="63" t="s">
        <v>12829</v>
      </c>
    </row>
    <row r="8219" spans="1:2" x14ac:dyDescent="0.25">
      <c r="A8219" s="62">
        <v>42142514</v>
      </c>
      <c r="B8219" s="63" t="s">
        <v>7696</v>
      </c>
    </row>
    <row r="8220" spans="1:2" x14ac:dyDescent="0.25">
      <c r="A8220" s="62">
        <v>42142515</v>
      </c>
      <c r="B8220" s="63" t="s">
        <v>18838</v>
      </c>
    </row>
    <row r="8221" spans="1:2" x14ac:dyDescent="0.25">
      <c r="A8221" s="62">
        <v>42142516</v>
      </c>
      <c r="B8221" s="63" t="s">
        <v>8623</v>
      </c>
    </row>
    <row r="8222" spans="1:2" x14ac:dyDescent="0.25">
      <c r="A8222" s="62">
        <v>42142517</v>
      </c>
      <c r="B8222" s="63" t="s">
        <v>6579</v>
      </c>
    </row>
    <row r="8223" spans="1:2" x14ac:dyDescent="0.25">
      <c r="A8223" s="62">
        <v>42142518</v>
      </c>
      <c r="B8223" s="63" t="s">
        <v>2300</v>
      </c>
    </row>
    <row r="8224" spans="1:2" x14ac:dyDescent="0.25">
      <c r="A8224" s="62">
        <v>42142519</v>
      </c>
      <c r="B8224" s="63" t="s">
        <v>16918</v>
      </c>
    </row>
    <row r="8225" spans="1:2" x14ac:dyDescent="0.25">
      <c r="A8225" s="62">
        <v>42142520</v>
      </c>
      <c r="B8225" s="63" t="s">
        <v>2838</v>
      </c>
    </row>
    <row r="8226" spans="1:2" x14ac:dyDescent="0.25">
      <c r="A8226" s="62">
        <v>42142521</v>
      </c>
      <c r="B8226" s="63" t="s">
        <v>13002</v>
      </c>
    </row>
    <row r="8227" spans="1:2" x14ac:dyDescent="0.25">
      <c r="A8227" s="62">
        <v>42142522</v>
      </c>
      <c r="B8227" s="63" t="s">
        <v>11744</v>
      </c>
    </row>
    <row r="8228" spans="1:2" x14ac:dyDescent="0.25">
      <c r="A8228" s="62">
        <v>42142523</v>
      </c>
      <c r="B8228" s="63" t="s">
        <v>15146</v>
      </c>
    </row>
    <row r="8229" spans="1:2" x14ac:dyDescent="0.25">
      <c r="A8229" s="62">
        <v>42142524</v>
      </c>
      <c r="B8229" s="63" t="s">
        <v>9934</v>
      </c>
    </row>
    <row r="8230" spans="1:2" x14ac:dyDescent="0.25">
      <c r="A8230" s="62">
        <v>42142525</v>
      </c>
      <c r="B8230" s="63" t="s">
        <v>6787</v>
      </c>
    </row>
    <row r="8231" spans="1:2" x14ac:dyDescent="0.25">
      <c r="A8231" s="62">
        <v>42142526</v>
      </c>
      <c r="B8231" s="63" t="s">
        <v>10577</v>
      </c>
    </row>
    <row r="8232" spans="1:2" x14ac:dyDescent="0.25">
      <c r="A8232" s="62">
        <v>42142527</v>
      </c>
      <c r="B8232" s="63" t="s">
        <v>5807</v>
      </c>
    </row>
    <row r="8233" spans="1:2" x14ac:dyDescent="0.25">
      <c r="A8233" s="62">
        <v>42142528</v>
      </c>
      <c r="B8233" s="63" t="s">
        <v>16453</v>
      </c>
    </row>
    <row r="8234" spans="1:2" x14ac:dyDescent="0.25">
      <c r="A8234" s="62">
        <v>42142529</v>
      </c>
      <c r="B8234" s="63" t="s">
        <v>5359</v>
      </c>
    </row>
    <row r="8235" spans="1:2" x14ac:dyDescent="0.25">
      <c r="A8235" s="62">
        <v>42142530</v>
      </c>
      <c r="B8235" s="63" t="s">
        <v>11321</v>
      </c>
    </row>
    <row r="8236" spans="1:2" x14ac:dyDescent="0.25">
      <c r="A8236" s="62">
        <v>42142531</v>
      </c>
      <c r="B8236" s="63" t="s">
        <v>7911</v>
      </c>
    </row>
    <row r="8237" spans="1:2" x14ac:dyDescent="0.25">
      <c r="A8237" s="62">
        <v>42142532</v>
      </c>
      <c r="B8237" s="63" t="s">
        <v>13581</v>
      </c>
    </row>
    <row r="8238" spans="1:2" x14ac:dyDescent="0.25">
      <c r="A8238" s="62">
        <v>42142601</v>
      </c>
      <c r="B8238" s="63" t="s">
        <v>6148</v>
      </c>
    </row>
    <row r="8239" spans="1:2" x14ac:dyDescent="0.25">
      <c r="A8239" s="62">
        <v>42142602</v>
      </c>
      <c r="B8239" s="63" t="s">
        <v>12188</v>
      </c>
    </row>
    <row r="8240" spans="1:2" x14ac:dyDescent="0.25">
      <c r="A8240" s="62">
        <v>42142603</v>
      </c>
      <c r="B8240" s="63" t="s">
        <v>1430</v>
      </c>
    </row>
    <row r="8241" spans="1:2" x14ac:dyDescent="0.25">
      <c r="A8241" s="62">
        <v>42142604</v>
      </c>
      <c r="B8241" s="63" t="s">
        <v>2248</v>
      </c>
    </row>
    <row r="8242" spans="1:2" x14ac:dyDescent="0.25">
      <c r="A8242" s="62">
        <v>42142605</v>
      </c>
      <c r="B8242" s="63" t="s">
        <v>13052</v>
      </c>
    </row>
    <row r="8243" spans="1:2" x14ac:dyDescent="0.25">
      <c r="A8243" s="62">
        <v>42142606</v>
      </c>
      <c r="B8243" s="63" t="s">
        <v>6979</v>
      </c>
    </row>
    <row r="8244" spans="1:2" x14ac:dyDescent="0.25">
      <c r="A8244" s="62">
        <v>42142607</v>
      </c>
      <c r="B8244" s="63" t="s">
        <v>8672</v>
      </c>
    </row>
    <row r="8245" spans="1:2" x14ac:dyDescent="0.25">
      <c r="A8245" s="62">
        <v>42142608</v>
      </c>
      <c r="B8245" s="63" t="s">
        <v>9669</v>
      </c>
    </row>
    <row r="8246" spans="1:2" x14ac:dyDescent="0.25">
      <c r="A8246" s="62">
        <v>42142609</v>
      </c>
      <c r="B8246" s="63" t="s">
        <v>8104</v>
      </c>
    </row>
    <row r="8247" spans="1:2" x14ac:dyDescent="0.25">
      <c r="A8247" s="62">
        <v>42142610</v>
      </c>
      <c r="B8247" s="63" t="s">
        <v>2609</v>
      </c>
    </row>
    <row r="8248" spans="1:2" x14ac:dyDescent="0.25">
      <c r="A8248" s="62">
        <v>42142611</v>
      </c>
      <c r="B8248" s="63" t="s">
        <v>8428</v>
      </c>
    </row>
    <row r="8249" spans="1:2" x14ac:dyDescent="0.25">
      <c r="A8249" s="62">
        <v>42142612</v>
      </c>
      <c r="B8249" s="63" t="s">
        <v>12816</v>
      </c>
    </row>
    <row r="8250" spans="1:2" x14ac:dyDescent="0.25">
      <c r="A8250" s="62">
        <v>42142613</v>
      </c>
      <c r="B8250" s="63" t="s">
        <v>4119</v>
      </c>
    </row>
    <row r="8251" spans="1:2" x14ac:dyDescent="0.25">
      <c r="A8251" s="62">
        <v>42142614</v>
      </c>
      <c r="B8251" s="63" t="s">
        <v>18437</v>
      </c>
    </row>
    <row r="8252" spans="1:2" x14ac:dyDescent="0.25">
      <c r="A8252" s="62">
        <v>42142615</v>
      </c>
      <c r="B8252" s="63" t="s">
        <v>16644</v>
      </c>
    </row>
    <row r="8253" spans="1:2" x14ac:dyDescent="0.25">
      <c r="A8253" s="62">
        <v>42142616</v>
      </c>
      <c r="B8253" s="63" t="s">
        <v>850</v>
      </c>
    </row>
    <row r="8254" spans="1:2" x14ac:dyDescent="0.25">
      <c r="A8254" s="62">
        <v>42142617</v>
      </c>
      <c r="B8254" s="63" t="s">
        <v>16106</v>
      </c>
    </row>
    <row r="8255" spans="1:2" x14ac:dyDescent="0.25">
      <c r="A8255" s="62">
        <v>42142618</v>
      </c>
      <c r="B8255" s="63" t="s">
        <v>1841</v>
      </c>
    </row>
    <row r="8256" spans="1:2" x14ac:dyDescent="0.25">
      <c r="A8256" s="62">
        <v>42142701</v>
      </c>
      <c r="B8256" s="63" t="s">
        <v>1778</v>
      </c>
    </row>
    <row r="8257" spans="1:2" x14ac:dyDescent="0.25">
      <c r="A8257" s="62">
        <v>42142702</v>
      </c>
      <c r="B8257" s="63" t="s">
        <v>14154</v>
      </c>
    </row>
    <row r="8258" spans="1:2" x14ac:dyDescent="0.25">
      <c r="A8258" s="62">
        <v>42142703</v>
      </c>
      <c r="B8258" s="63" t="s">
        <v>14491</v>
      </c>
    </row>
    <row r="8259" spans="1:2" x14ac:dyDescent="0.25">
      <c r="A8259" s="62">
        <v>42142704</v>
      </c>
      <c r="B8259" s="63" t="s">
        <v>15119</v>
      </c>
    </row>
    <row r="8260" spans="1:2" x14ac:dyDescent="0.25">
      <c r="A8260" s="62">
        <v>42142705</v>
      </c>
      <c r="B8260" s="63" t="s">
        <v>17143</v>
      </c>
    </row>
    <row r="8261" spans="1:2" x14ac:dyDescent="0.25">
      <c r="A8261" s="62">
        <v>42142706</v>
      </c>
      <c r="B8261" s="63" t="s">
        <v>1177</v>
      </c>
    </row>
    <row r="8262" spans="1:2" x14ac:dyDescent="0.25">
      <c r="A8262" s="62">
        <v>42142707</v>
      </c>
      <c r="B8262" s="63" t="s">
        <v>2963</v>
      </c>
    </row>
    <row r="8263" spans="1:2" x14ac:dyDescent="0.25">
      <c r="A8263" s="62">
        <v>42142708</v>
      </c>
      <c r="B8263" s="63" t="s">
        <v>17662</v>
      </c>
    </row>
    <row r="8264" spans="1:2" x14ac:dyDescent="0.25">
      <c r="A8264" s="62">
        <v>42142709</v>
      </c>
      <c r="B8264" s="63" t="s">
        <v>6602</v>
      </c>
    </row>
    <row r="8265" spans="1:2" x14ac:dyDescent="0.25">
      <c r="A8265" s="62">
        <v>42142710</v>
      </c>
      <c r="B8265" s="63" t="s">
        <v>10867</v>
      </c>
    </row>
    <row r="8266" spans="1:2" x14ac:dyDescent="0.25">
      <c r="A8266" s="62">
        <v>42142711</v>
      </c>
      <c r="B8266" s="63" t="s">
        <v>16184</v>
      </c>
    </row>
    <row r="8267" spans="1:2" x14ac:dyDescent="0.25">
      <c r="A8267" s="62">
        <v>42142712</v>
      </c>
      <c r="B8267" s="63" t="s">
        <v>11551</v>
      </c>
    </row>
    <row r="8268" spans="1:2" x14ac:dyDescent="0.25">
      <c r="A8268" s="62">
        <v>42142713</v>
      </c>
      <c r="B8268" s="63" t="s">
        <v>124</v>
      </c>
    </row>
    <row r="8269" spans="1:2" x14ac:dyDescent="0.25">
      <c r="A8269" s="62">
        <v>42142714</v>
      </c>
      <c r="B8269" s="63" t="s">
        <v>2476</v>
      </c>
    </row>
    <row r="8270" spans="1:2" x14ac:dyDescent="0.25">
      <c r="A8270" s="62">
        <v>42142715</v>
      </c>
      <c r="B8270" s="63" t="s">
        <v>366</v>
      </c>
    </row>
    <row r="8271" spans="1:2" x14ac:dyDescent="0.25">
      <c r="A8271" s="62">
        <v>42142716</v>
      </c>
      <c r="B8271" s="63" t="s">
        <v>258</v>
      </c>
    </row>
    <row r="8272" spans="1:2" x14ac:dyDescent="0.25">
      <c r="A8272" s="62">
        <v>42142801</v>
      </c>
      <c r="B8272" s="63" t="s">
        <v>5540</v>
      </c>
    </row>
    <row r="8273" spans="1:2" x14ac:dyDescent="0.25">
      <c r="A8273" s="62">
        <v>42142802</v>
      </c>
      <c r="B8273" s="63" t="s">
        <v>4997</v>
      </c>
    </row>
    <row r="8274" spans="1:2" x14ac:dyDescent="0.25">
      <c r="A8274" s="62">
        <v>42142901</v>
      </c>
      <c r="B8274" s="63" t="s">
        <v>7609</v>
      </c>
    </row>
    <row r="8275" spans="1:2" x14ac:dyDescent="0.25">
      <c r="A8275" s="62">
        <v>42142902</v>
      </c>
      <c r="B8275" s="63" t="s">
        <v>10690</v>
      </c>
    </row>
    <row r="8276" spans="1:2" x14ac:dyDescent="0.25">
      <c r="A8276" s="62">
        <v>42142903</v>
      </c>
      <c r="B8276" s="63" t="s">
        <v>17626</v>
      </c>
    </row>
    <row r="8277" spans="1:2" x14ac:dyDescent="0.25">
      <c r="A8277" s="62">
        <v>42142904</v>
      </c>
      <c r="B8277" s="63" t="s">
        <v>614</v>
      </c>
    </row>
    <row r="8278" spans="1:2" x14ac:dyDescent="0.25">
      <c r="A8278" s="62">
        <v>42142905</v>
      </c>
      <c r="B8278" s="63" t="s">
        <v>7287</v>
      </c>
    </row>
    <row r="8279" spans="1:2" x14ac:dyDescent="0.25">
      <c r="A8279" s="62">
        <v>42142906</v>
      </c>
      <c r="B8279" s="63" t="s">
        <v>6888</v>
      </c>
    </row>
    <row r="8280" spans="1:2" x14ac:dyDescent="0.25">
      <c r="A8280" s="62">
        <v>42142907</v>
      </c>
      <c r="B8280" s="63" t="s">
        <v>7082</v>
      </c>
    </row>
    <row r="8281" spans="1:2" x14ac:dyDescent="0.25">
      <c r="A8281" s="62">
        <v>42142908</v>
      </c>
      <c r="B8281" s="63" t="s">
        <v>5684</v>
      </c>
    </row>
    <row r="8282" spans="1:2" x14ac:dyDescent="0.25">
      <c r="A8282" s="62">
        <v>42142909</v>
      </c>
      <c r="B8282" s="63" t="s">
        <v>2267</v>
      </c>
    </row>
    <row r="8283" spans="1:2" x14ac:dyDescent="0.25">
      <c r="A8283" s="62">
        <v>42142910</v>
      </c>
      <c r="B8283" s="63" t="s">
        <v>15556</v>
      </c>
    </row>
    <row r="8284" spans="1:2" x14ac:dyDescent="0.25">
      <c r="A8284" s="62">
        <v>42142911</v>
      </c>
      <c r="B8284" s="63" t="s">
        <v>3128</v>
      </c>
    </row>
    <row r="8285" spans="1:2" x14ac:dyDescent="0.25">
      <c r="A8285" s="62">
        <v>42142912</v>
      </c>
      <c r="B8285" s="63" t="s">
        <v>14533</v>
      </c>
    </row>
    <row r="8286" spans="1:2" x14ac:dyDescent="0.25">
      <c r="A8286" s="62">
        <v>42142913</v>
      </c>
      <c r="B8286" s="63" t="s">
        <v>3841</v>
      </c>
    </row>
    <row r="8287" spans="1:2" x14ac:dyDescent="0.25">
      <c r="A8287" s="62">
        <v>42143101</v>
      </c>
      <c r="B8287" s="63" t="s">
        <v>7536</v>
      </c>
    </row>
    <row r="8288" spans="1:2" x14ac:dyDescent="0.25">
      <c r="A8288" s="62">
        <v>42143102</v>
      </c>
      <c r="B8288" s="63" t="s">
        <v>8825</v>
      </c>
    </row>
    <row r="8289" spans="1:2" x14ac:dyDescent="0.25">
      <c r="A8289" s="62">
        <v>42143103</v>
      </c>
      <c r="B8289" s="63" t="s">
        <v>15620</v>
      </c>
    </row>
    <row r="8290" spans="1:2" x14ac:dyDescent="0.25">
      <c r="A8290" s="62">
        <v>42143104</v>
      </c>
      <c r="B8290" s="63" t="s">
        <v>93</v>
      </c>
    </row>
    <row r="8291" spans="1:2" x14ac:dyDescent="0.25">
      <c r="A8291" s="62">
        <v>42143105</v>
      </c>
      <c r="B8291" s="63" t="s">
        <v>2322</v>
      </c>
    </row>
    <row r="8292" spans="1:2" x14ac:dyDescent="0.25">
      <c r="A8292" s="62">
        <v>42143106</v>
      </c>
      <c r="B8292" s="63" t="s">
        <v>8934</v>
      </c>
    </row>
    <row r="8293" spans="1:2" x14ac:dyDescent="0.25">
      <c r="A8293" s="62">
        <v>42143201</v>
      </c>
      <c r="B8293" s="63" t="s">
        <v>15177</v>
      </c>
    </row>
    <row r="8294" spans="1:2" x14ac:dyDescent="0.25">
      <c r="A8294" s="62">
        <v>42143202</v>
      </c>
      <c r="B8294" s="63" t="s">
        <v>4036</v>
      </c>
    </row>
    <row r="8295" spans="1:2" x14ac:dyDescent="0.25">
      <c r="A8295" s="62">
        <v>42143301</v>
      </c>
      <c r="B8295" s="63" t="s">
        <v>17723</v>
      </c>
    </row>
    <row r="8296" spans="1:2" x14ac:dyDescent="0.25">
      <c r="A8296" s="62">
        <v>42143401</v>
      </c>
      <c r="B8296" s="63" t="s">
        <v>6191</v>
      </c>
    </row>
    <row r="8297" spans="1:2" x14ac:dyDescent="0.25">
      <c r="A8297" s="62">
        <v>42143501</v>
      </c>
      <c r="B8297" s="63" t="s">
        <v>74</v>
      </c>
    </row>
    <row r="8298" spans="1:2" x14ac:dyDescent="0.25">
      <c r="A8298" s="62">
        <v>42143502</v>
      </c>
      <c r="B8298" s="63" t="s">
        <v>15391</v>
      </c>
    </row>
    <row r="8299" spans="1:2" x14ac:dyDescent="0.25">
      <c r="A8299" s="62">
        <v>42143503</v>
      </c>
      <c r="B8299" s="63" t="s">
        <v>2655</v>
      </c>
    </row>
    <row r="8300" spans="1:2" x14ac:dyDescent="0.25">
      <c r="A8300" s="62">
        <v>42143504</v>
      </c>
      <c r="B8300" s="63" t="s">
        <v>10205</v>
      </c>
    </row>
    <row r="8301" spans="1:2" x14ac:dyDescent="0.25">
      <c r="A8301" s="62">
        <v>42143505</v>
      </c>
      <c r="B8301" s="63" t="s">
        <v>11391</v>
      </c>
    </row>
    <row r="8302" spans="1:2" x14ac:dyDescent="0.25">
      <c r="A8302" s="62">
        <v>42143506</v>
      </c>
      <c r="B8302" s="63" t="s">
        <v>3641</v>
      </c>
    </row>
    <row r="8303" spans="1:2" x14ac:dyDescent="0.25">
      <c r="A8303" s="62">
        <v>42143507</v>
      </c>
      <c r="B8303" s="63" t="s">
        <v>12238</v>
      </c>
    </row>
    <row r="8304" spans="1:2" x14ac:dyDescent="0.25">
      <c r="A8304" s="62">
        <v>42143508</v>
      </c>
      <c r="B8304" s="63" t="s">
        <v>11032</v>
      </c>
    </row>
    <row r="8305" spans="1:2" x14ac:dyDescent="0.25">
      <c r="A8305" s="62">
        <v>42143509</v>
      </c>
      <c r="B8305" s="63" t="s">
        <v>11230</v>
      </c>
    </row>
    <row r="8306" spans="1:2" x14ac:dyDescent="0.25">
      <c r="A8306" s="62">
        <v>42143510</v>
      </c>
      <c r="B8306" s="63" t="s">
        <v>14922</v>
      </c>
    </row>
    <row r="8307" spans="1:2" x14ac:dyDescent="0.25">
      <c r="A8307" s="62">
        <v>42143511</v>
      </c>
      <c r="B8307" s="63" t="s">
        <v>3597</v>
      </c>
    </row>
    <row r="8308" spans="1:2" x14ac:dyDescent="0.25">
      <c r="A8308" s="62">
        <v>42143512</v>
      </c>
      <c r="B8308" s="63" t="s">
        <v>19015</v>
      </c>
    </row>
    <row r="8309" spans="1:2" x14ac:dyDescent="0.25">
      <c r="A8309" s="62">
        <v>42143513</v>
      </c>
      <c r="B8309" s="63" t="s">
        <v>4537</v>
      </c>
    </row>
    <row r="8310" spans="1:2" x14ac:dyDescent="0.25">
      <c r="A8310" s="62">
        <v>42143601</v>
      </c>
      <c r="B8310" s="63" t="s">
        <v>16163</v>
      </c>
    </row>
    <row r="8311" spans="1:2" x14ac:dyDescent="0.25">
      <c r="A8311" s="62">
        <v>42143602</v>
      </c>
      <c r="B8311" s="63" t="s">
        <v>1646</v>
      </c>
    </row>
    <row r="8312" spans="1:2" x14ac:dyDescent="0.25">
      <c r="A8312" s="62">
        <v>42143603</v>
      </c>
      <c r="B8312" s="63" t="s">
        <v>14106</v>
      </c>
    </row>
    <row r="8313" spans="1:2" x14ac:dyDescent="0.25">
      <c r="A8313" s="62">
        <v>42143604</v>
      </c>
      <c r="B8313" s="63" t="s">
        <v>13287</v>
      </c>
    </row>
    <row r="8314" spans="1:2" x14ac:dyDescent="0.25">
      <c r="A8314" s="62">
        <v>42143605</v>
      </c>
      <c r="B8314" s="63" t="s">
        <v>5013</v>
      </c>
    </row>
    <row r="8315" spans="1:2" x14ac:dyDescent="0.25">
      <c r="A8315" s="62">
        <v>42143606</v>
      </c>
      <c r="B8315" s="63" t="s">
        <v>1009</v>
      </c>
    </row>
    <row r="8316" spans="1:2" x14ac:dyDescent="0.25">
      <c r="A8316" s="62">
        <v>42143607</v>
      </c>
      <c r="B8316" s="63" t="s">
        <v>15841</v>
      </c>
    </row>
    <row r="8317" spans="1:2" x14ac:dyDescent="0.25">
      <c r="A8317" s="62">
        <v>42143608</v>
      </c>
      <c r="B8317" s="63" t="s">
        <v>16612</v>
      </c>
    </row>
    <row r="8318" spans="1:2" x14ac:dyDescent="0.25">
      <c r="A8318" s="62">
        <v>42151501</v>
      </c>
      <c r="B8318" s="63" t="s">
        <v>14224</v>
      </c>
    </row>
    <row r="8319" spans="1:2" x14ac:dyDescent="0.25">
      <c r="A8319" s="62">
        <v>42151502</v>
      </c>
      <c r="B8319" s="63" t="s">
        <v>12767</v>
      </c>
    </row>
    <row r="8320" spans="1:2" x14ac:dyDescent="0.25">
      <c r="A8320" s="62">
        <v>42151503</v>
      </c>
      <c r="B8320" s="63" t="s">
        <v>819</v>
      </c>
    </row>
    <row r="8321" spans="1:2" x14ac:dyDescent="0.25">
      <c r="A8321" s="62">
        <v>42151504</v>
      </c>
      <c r="B8321" s="63" t="s">
        <v>17619</v>
      </c>
    </row>
    <row r="8322" spans="1:2" x14ac:dyDescent="0.25">
      <c r="A8322" s="62">
        <v>42151505</v>
      </c>
      <c r="B8322" s="63" t="s">
        <v>2091</v>
      </c>
    </row>
    <row r="8323" spans="1:2" x14ac:dyDescent="0.25">
      <c r="A8323" s="62">
        <v>42151506</v>
      </c>
      <c r="B8323" s="63" t="s">
        <v>6573</v>
      </c>
    </row>
    <row r="8324" spans="1:2" x14ac:dyDescent="0.25">
      <c r="A8324" s="62">
        <v>42151507</v>
      </c>
      <c r="B8324" s="63" t="s">
        <v>10229</v>
      </c>
    </row>
    <row r="8325" spans="1:2" x14ac:dyDescent="0.25">
      <c r="A8325" s="62">
        <v>42151601</v>
      </c>
      <c r="B8325" s="63" t="s">
        <v>1749</v>
      </c>
    </row>
    <row r="8326" spans="1:2" x14ac:dyDescent="0.25">
      <c r="A8326" s="62">
        <v>42151602</v>
      </c>
      <c r="B8326" s="63" t="s">
        <v>16788</v>
      </c>
    </row>
    <row r="8327" spans="1:2" x14ac:dyDescent="0.25">
      <c r="A8327" s="62">
        <v>42151603</v>
      </c>
      <c r="B8327" s="63" t="s">
        <v>12802</v>
      </c>
    </row>
    <row r="8328" spans="1:2" x14ac:dyDescent="0.25">
      <c r="A8328" s="62">
        <v>42151604</v>
      </c>
      <c r="B8328" s="63" t="s">
        <v>8892</v>
      </c>
    </row>
    <row r="8329" spans="1:2" x14ac:dyDescent="0.25">
      <c r="A8329" s="62">
        <v>42151605</v>
      </c>
      <c r="B8329" s="63" t="s">
        <v>14086</v>
      </c>
    </row>
    <row r="8330" spans="1:2" x14ac:dyDescent="0.25">
      <c r="A8330" s="62">
        <v>42151606</v>
      </c>
      <c r="B8330" s="63" t="s">
        <v>6671</v>
      </c>
    </row>
    <row r="8331" spans="1:2" x14ac:dyDescent="0.25">
      <c r="A8331" s="62">
        <v>42151607</v>
      </c>
      <c r="B8331" s="63" t="s">
        <v>1998</v>
      </c>
    </row>
    <row r="8332" spans="1:2" x14ac:dyDescent="0.25">
      <c r="A8332" s="62">
        <v>42151608</v>
      </c>
      <c r="B8332" s="63" t="s">
        <v>11914</v>
      </c>
    </row>
    <row r="8333" spans="1:2" x14ac:dyDescent="0.25">
      <c r="A8333" s="62">
        <v>42151609</v>
      </c>
      <c r="B8333" s="63" t="s">
        <v>14775</v>
      </c>
    </row>
    <row r="8334" spans="1:2" x14ac:dyDescent="0.25">
      <c r="A8334" s="62">
        <v>42151610</v>
      </c>
      <c r="B8334" s="63" t="s">
        <v>6708</v>
      </c>
    </row>
    <row r="8335" spans="1:2" x14ac:dyDescent="0.25">
      <c r="A8335" s="62">
        <v>42151611</v>
      </c>
      <c r="B8335" s="63" t="s">
        <v>9738</v>
      </c>
    </row>
    <row r="8336" spans="1:2" x14ac:dyDescent="0.25">
      <c r="A8336" s="62">
        <v>42151612</v>
      </c>
      <c r="B8336" s="63" t="s">
        <v>7639</v>
      </c>
    </row>
    <row r="8337" spans="1:2" x14ac:dyDescent="0.25">
      <c r="A8337" s="62">
        <v>42151613</v>
      </c>
      <c r="B8337" s="63" t="s">
        <v>18694</v>
      </c>
    </row>
    <row r="8338" spans="1:2" x14ac:dyDescent="0.25">
      <c r="A8338" s="62">
        <v>42151614</v>
      </c>
      <c r="B8338" s="63" t="s">
        <v>807</v>
      </c>
    </row>
    <row r="8339" spans="1:2" x14ac:dyDescent="0.25">
      <c r="A8339" s="62">
        <v>42151615</v>
      </c>
      <c r="B8339" s="63" t="s">
        <v>17184</v>
      </c>
    </row>
    <row r="8340" spans="1:2" x14ac:dyDescent="0.25">
      <c r="A8340" s="62">
        <v>42151616</v>
      </c>
      <c r="B8340" s="63" t="s">
        <v>7133</v>
      </c>
    </row>
    <row r="8341" spans="1:2" x14ac:dyDescent="0.25">
      <c r="A8341" s="62">
        <v>42151617</v>
      </c>
      <c r="B8341" s="63" t="s">
        <v>1919</v>
      </c>
    </row>
    <row r="8342" spans="1:2" x14ac:dyDescent="0.25">
      <c r="A8342" s="62">
        <v>42151618</v>
      </c>
      <c r="B8342" s="63" t="s">
        <v>1667</v>
      </c>
    </row>
    <row r="8343" spans="1:2" x14ac:dyDescent="0.25">
      <c r="A8343" s="62">
        <v>42151619</v>
      </c>
      <c r="B8343" s="63" t="s">
        <v>8256</v>
      </c>
    </row>
    <row r="8344" spans="1:2" x14ac:dyDescent="0.25">
      <c r="A8344" s="62">
        <v>42151620</v>
      </c>
      <c r="B8344" s="63" t="s">
        <v>17713</v>
      </c>
    </row>
    <row r="8345" spans="1:2" x14ac:dyDescent="0.25">
      <c r="A8345" s="62">
        <v>42151621</v>
      </c>
      <c r="B8345" s="63" t="s">
        <v>6390</v>
      </c>
    </row>
    <row r="8346" spans="1:2" x14ac:dyDescent="0.25">
      <c r="A8346" s="62">
        <v>42151622</v>
      </c>
      <c r="B8346" s="63" t="s">
        <v>13190</v>
      </c>
    </row>
    <row r="8347" spans="1:2" x14ac:dyDescent="0.25">
      <c r="A8347" s="62">
        <v>42151623</v>
      </c>
      <c r="B8347" s="63" t="s">
        <v>6781</v>
      </c>
    </row>
    <row r="8348" spans="1:2" x14ac:dyDescent="0.25">
      <c r="A8348" s="62">
        <v>42151624</v>
      </c>
      <c r="B8348" s="63" t="s">
        <v>18797</v>
      </c>
    </row>
    <row r="8349" spans="1:2" x14ac:dyDescent="0.25">
      <c r="A8349" s="62">
        <v>42151625</v>
      </c>
      <c r="B8349" s="63" t="s">
        <v>667</v>
      </c>
    </row>
    <row r="8350" spans="1:2" x14ac:dyDescent="0.25">
      <c r="A8350" s="62">
        <v>42151626</v>
      </c>
      <c r="B8350" s="63" t="s">
        <v>16231</v>
      </c>
    </row>
    <row r="8351" spans="1:2" x14ac:dyDescent="0.25">
      <c r="A8351" s="62">
        <v>42151627</v>
      </c>
      <c r="B8351" s="63" t="s">
        <v>13333</v>
      </c>
    </row>
    <row r="8352" spans="1:2" x14ac:dyDescent="0.25">
      <c r="A8352" s="62">
        <v>42151628</v>
      </c>
      <c r="B8352" s="63" t="s">
        <v>8395</v>
      </c>
    </row>
    <row r="8353" spans="1:2" x14ac:dyDescent="0.25">
      <c r="A8353" s="62">
        <v>42151629</v>
      </c>
      <c r="B8353" s="63" t="s">
        <v>5126</v>
      </c>
    </row>
    <row r="8354" spans="1:2" x14ac:dyDescent="0.25">
      <c r="A8354" s="62">
        <v>42151630</v>
      </c>
      <c r="B8354" s="63" t="s">
        <v>428</v>
      </c>
    </row>
    <row r="8355" spans="1:2" x14ac:dyDescent="0.25">
      <c r="A8355" s="62">
        <v>42151631</v>
      </c>
      <c r="B8355" s="63" t="s">
        <v>1659</v>
      </c>
    </row>
    <row r="8356" spans="1:2" x14ac:dyDescent="0.25">
      <c r="A8356" s="62">
        <v>42151632</v>
      </c>
      <c r="B8356" s="63" t="s">
        <v>18245</v>
      </c>
    </row>
    <row r="8357" spans="1:2" x14ac:dyDescent="0.25">
      <c r="A8357" s="62">
        <v>42151633</v>
      </c>
      <c r="B8357" s="63" t="s">
        <v>18562</v>
      </c>
    </row>
    <row r="8358" spans="1:2" x14ac:dyDescent="0.25">
      <c r="A8358" s="62">
        <v>42151634</v>
      </c>
      <c r="B8358" s="63" t="s">
        <v>4236</v>
      </c>
    </row>
    <row r="8359" spans="1:2" x14ac:dyDescent="0.25">
      <c r="A8359" s="62">
        <v>42151635</v>
      </c>
      <c r="B8359" s="63" t="s">
        <v>15834</v>
      </c>
    </row>
    <row r="8360" spans="1:2" x14ac:dyDescent="0.25">
      <c r="A8360" s="62">
        <v>42151636</v>
      </c>
      <c r="B8360" s="63" t="s">
        <v>12331</v>
      </c>
    </row>
    <row r="8361" spans="1:2" x14ac:dyDescent="0.25">
      <c r="A8361" s="62">
        <v>42151637</v>
      </c>
      <c r="B8361" s="63" t="s">
        <v>15637</v>
      </c>
    </row>
    <row r="8362" spans="1:2" x14ac:dyDescent="0.25">
      <c r="A8362" s="62">
        <v>42151638</v>
      </c>
      <c r="B8362" s="63" t="s">
        <v>11009</v>
      </c>
    </row>
    <row r="8363" spans="1:2" x14ac:dyDescent="0.25">
      <c r="A8363" s="62">
        <v>42151639</v>
      </c>
      <c r="B8363" s="63" t="s">
        <v>9672</v>
      </c>
    </row>
    <row r="8364" spans="1:2" x14ac:dyDescent="0.25">
      <c r="A8364" s="62">
        <v>42151640</v>
      </c>
      <c r="B8364" s="63" t="s">
        <v>17479</v>
      </c>
    </row>
    <row r="8365" spans="1:2" x14ac:dyDescent="0.25">
      <c r="A8365" s="62">
        <v>42151641</v>
      </c>
      <c r="B8365" s="63" t="s">
        <v>15533</v>
      </c>
    </row>
    <row r="8366" spans="1:2" x14ac:dyDescent="0.25">
      <c r="A8366" s="62">
        <v>42151642</v>
      </c>
      <c r="B8366" s="63" t="s">
        <v>1311</v>
      </c>
    </row>
    <row r="8367" spans="1:2" x14ac:dyDescent="0.25">
      <c r="A8367" s="62">
        <v>42151643</v>
      </c>
      <c r="B8367" s="63" t="s">
        <v>11740</v>
      </c>
    </row>
    <row r="8368" spans="1:2" x14ac:dyDescent="0.25">
      <c r="A8368" s="62">
        <v>42151644</v>
      </c>
      <c r="B8368" s="63" t="s">
        <v>14519</v>
      </c>
    </row>
    <row r="8369" spans="1:2" x14ac:dyDescent="0.25">
      <c r="A8369" s="62">
        <v>42151645</v>
      </c>
      <c r="B8369" s="63" t="s">
        <v>1446</v>
      </c>
    </row>
    <row r="8370" spans="1:2" x14ac:dyDescent="0.25">
      <c r="A8370" s="62">
        <v>42151646</v>
      </c>
      <c r="B8370" s="63" t="s">
        <v>1673</v>
      </c>
    </row>
    <row r="8371" spans="1:2" x14ac:dyDescent="0.25">
      <c r="A8371" s="62">
        <v>42151647</v>
      </c>
      <c r="B8371" s="63" t="s">
        <v>12788</v>
      </c>
    </row>
    <row r="8372" spans="1:2" x14ac:dyDescent="0.25">
      <c r="A8372" s="62">
        <v>42151648</v>
      </c>
      <c r="B8372" s="63" t="s">
        <v>1981</v>
      </c>
    </row>
    <row r="8373" spans="1:2" x14ac:dyDescent="0.25">
      <c r="A8373" s="62">
        <v>42151650</v>
      </c>
      <c r="B8373" s="63" t="s">
        <v>1501</v>
      </c>
    </row>
    <row r="8374" spans="1:2" x14ac:dyDescent="0.25">
      <c r="A8374" s="62">
        <v>42151651</v>
      </c>
      <c r="B8374" s="63" t="s">
        <v>1112</v>
      </c>
    </row>
    <row r="8375" spans="1:2" x14ac:dyDescent="0.25">
      <c r="A8375" s="62">
        <v>42151652</v>
      </c>
      <c r="B8375" s="63" t="s">
        <v>13149</v>
      </c>
    </row>
    <row r="8376" spans="1:2" x14ac:dyDescent="0.25">
      <c r="A8376" s="62">
        <v>42151653</v>
      </c>
      <c r="B8376" s="63" t="s">
        <v>14360</v>
      </c>
    </row>
    <row r="8377" spans="1:2" x14ac:dyDescent="0.25">
      <c r="A8377" s="62">
        <v>42151654</v>
      </c>
      <c r="B8377" s="63" t="s">
        <v>2231</v>
      </c>
    </row>
    <row r="8378" spans="1:2" x14ac:dyDescent="0.25">
      <c r="A8378" s="62">
        <v>42151655</v>
      </c>
      <c r="B8378" s="63" t="s">
        <v>14832</v>
      </c>
    </row>
    <row r="8379" spans="1:2" x14ac:dyDescent="0.25">
      <c r="A8379" s="62">
        <v>42151656</v>
      </c>
      <c r="B8379" s="63" t="s">
        <v>6084</v>
      </c>
    </row>
    <row r="8380" spans="1:2" x14ac:dyDescent="0.25">
      <c r="A8380" s="62">
        <v>42151657</v>
      </c>
      <c r="B8380" s="63" t="s">
        <v>17572</v>
      </c>
    </row>
    <row r="8381" spans="1:2" x14ac:dyDescent="0.25">
      <c r="A8381" s="62">
        <v>42151658</v>
      </c>
      <c r="B8381" s="63" t="s">
        <v>6674</v>
      </c>
    </row>
    <row r="8382" spans="1:2" x14ac:dyDescent="0.25">
      <c r="A8382" s="62">
        <v>42151659</v>
      </c>
      <c r="B8382" s="63" t="s">
        <v>16060</v>
      </c>
    </row>
    <row r="8383" spans="1:2" x14ac:dyDescent="0.25">
      <c r="A8383" s="62">
        <v>42151660</v>
      </c>
      <c r="B8383" s="63" t="s">
        <v>15336</v>
      </c>
    </row>
    <row r="8384" spans="1:2" x14ac:dyDescent="0.25">
      <c r="A8384" s="62">
        <v>42151661</v>
      </c>
      <c r="B8384" s="63" t="s">
        <v>10465</v>
      </c>
    </row>
    <row r="8385" spans="1:2" x14ac:dyDescent="0.25">
      <c r="A8385" s="62">
        <v>42151662</v>
      </c>
      <c r="B8385" s="63" t="s">
        <v>10909</v>
      </c>
    </row>
    <row r="8386" spans="1:2" x14ac:dyDescent="0.25">
      <c r="A8386" s="62">
        <v>42151663</v>
      </c>
      <c r="B8386" s="63" t="s">
        <v>13833</v>
      </c>
    </row>
    <row r="8387" spans="1:2" x14ac:dyDescent="0.25">
      <c r="A8387" s="62">
        <v>42151664</v>
      </c>
      <c r="B8387" s="63" t="s">
        <v>3884</v>
      </c>
    </row>
    <row r="8388" spans="1:2" x14ac:dyDescent="0.25">
      <c r="A8388" s="62">
        <v>42151665</v>
      </c>
      <c r="B8388" s="63" t="s">
        <v>5262</v>
      </c>
    </row>
    <row r="8389" spans="1:2" x14ac:dyDescent="0.25">
      <c r="A8389" s="62">
        <v>42151666</v>
      </c>
      <c r="B8389" s="63" t="s">
        <v>11996</v>
      </c>
    </row>
    <row r="8390" spans="1:2" x14ac:dyDescent="0.25">
      <c r="A8390" s="62">
        <v>42151667</v>
      </c>
      <c r="B8390" s="63" t="s">
        <v>6851</v>
      </c>
    </row>
    <row r="8391" spans="1:2" x14ac:dyDescent="0.25">
      <c r="A8391" s="62">
        <v>42151668</v>
      </c>
      <c r="B8391" s="63" t="s">
        <v>5486</v>
      </c>
    </row>
    <row r="8392" spans="1:2" x14ac:dyDescent="0.25">
      <c r="A8392" s="62">
        <v>42151669</v>
      </c>
      <c r="B8392" s="63" t="s">
        <v>9539</v>
      </c>
    </row>
    <row r="8393" spans="1:2" x14ac:dyDescent="0.25">
      <c r="A8393" s="62">
        <v>42151670</v>
      </c>
      <c r="B8393" s="63" t="s">
        <v>14653</v>
      </c>
    </row>
    <row r="8394" spans="1:2" x14ac:dyDescent="0.25">
      <c r="A8394" s="62">
        <v>42151671</v>
      </c>
      <c r="B8394" s="63" t="s">
        <v>10043</v>
      </c>
    </row>
    <row r="8395" spans="1:2" x14ac:dyDescent="0.25">
      <c r="A8395" s="62">
        <v>42151672</v>
      </c>
      <c r="B8395" s="63" t="s">
        <v>2940</v>
      </c>
    </row>
    <row r="8396" spans="1:2" x14ac:dyDescent="0.25">
      <c r="A8396" s="62">
        <v>42151673</v>
      </c>
      <c r="B8396" s="63" t="s">
        <v>11472</v>
      </c>
    </row>
    <row r="8397" spans="1:2" x14ac:dyDescent="0.25">
      <c r="A8397" s="62">
        <v>42151674</v>
      </c>
      <c r="B8397" s="63" t="s">
        <v>16215</v>
      </c>
    </row>
    <row r="8398" spans="1:2" x14ac:dyDescent="0.25">
      <c r="A8398" s="62">
        <v>42151675</v>
      </c>
      <c r="B8398" s="63" t="s">
        <v>4373</v>
      </c>
    </row>
    <row r="8399" spans="1:2" x14ac:dyDescent="0.25">
      <c r="A8399" s="62">
        <v>42151676</v>
      </c>
      <c r="B8399" s="63" t="s">
        <v>14161</v>
      </c>
    </row>
    <row r="8400" spans="1:2" x14ac:dyDescent="0.25">
      <c r="A8400" s="62">
        <v>42151677</v>
      </c>
      <c r="B8400" s="63" t="s">
        <v>8852</v>
      </c>
    </row>
    <row r="8401" spans="1:2" x14ac:dyDescent="0.25">
      <c r="A8401" s="62">
        <v>42151678</v>
      </c>
      <c r="B8401" s="63" t="s">
        <v>3699</v>
      </c>
    </row>
    <row r="8402" spans="1:2" x14ac:dyDescent="0.25">
      <c r="A8402" s="62">
        <v>42151679</v>
      </c>
      <c r="B8402" s="63" t="s">
        <v>11356</v>
      </c>
    </row>
    <row r="8403" spans="1:2" x14ac:dyDescent="0.25">
      <c r="A8403" s="62">
        <v>42151680</v>
      </c>
      <c r="B8403" s="63" t="s">
        <v>18015</v>
      </c>
    </row>
    <row r="8404" spans="1:2" x14ac:dyDescent="0.25">
      <c r="A8404" s="62">
        <v>42151681</v>
      </c>
      <c r="B8404" s="63" t="s">
        <v>16928</v>
      </c>
    </row>
    <row r="8405" spans="1:2" x14ac:dyDescent="0.25">
      <c r="A8405" s="62">
        <v>42151701</v>
      </c>
      <c r="B8405" s="63" t="s">
        <v>1838</v>
      </c>
    </row>
    <row r="8406" spans="1:2" x14ac:dyDescent="0.25">
      <c r="A8406" s="62">
        <v>42151702</v>
      </c>
      <c r="B8406" s="63" t="s">
        <v>15185</v>
      </c>
    </row>
    <row r="8407" spans="1:2" x14ac:dyDescent="0.25">
      <c r="A8407" s="62">
        <v>42151703</v>
      </c>
      <c r="B8407" s="63" t="s">
        <v>18836</v>
      </c>
    </row>
    <row r="8408" spans="1:2" x14ac:dyDescent="0.25">
      <c r="A8408" s="62">
        <v>42151704</v>
      </c>
      <c r="B8408" s="63" t="s">
        <v>3851</v>
      </c>
    </row>
    <row r="8409" spans="1:2" x14ac:dyDescent="0.25">
      <c r="A8409" s="62">
        <v>42151705</v>
      </c>
      <c r="B8409" s="63" t="s">
        <v>16346</v>
      </c>
    </row>
    <row r="8410" spans="1:2" x14ac:dyDescent="0.25">
      <c r="A8410" s="62">
        <v>42151801</v>
      </c>
      <c r="B8410" s="63" t="s">
        <v>1031</v>
      </c>
    </row>
    <row r="8411" spans="1:2" x14ac:dyDescent="0.25">
      <c r="A8411" s="62">
        <v>42151802</v>
      </c>
      <c r="B8411" s="63" t="s">
        <v>325</v>
      </c>
    </row>
    <row r="8412" spans="1:2" x14ac:dyDescent="0.25">
      <c r="A8412" s="62">
        <v>42151803</v>
      </c>
      <c r="B8412" s="63" t="s">
        <v>18898</v>
      </c>
    </row>
    <row r="8413" spans="1:2" x14ac:dyDescent="0.25">
      <c r="A8413" s="62">
        <v>42151804</v>
      </c>
      <c r="B8413" s="63" t="s">
        <v>17073</v>
      </c>
    </row>
    <row r="8414" spans="1:2" x14ac:dyDescent="0.25">
      <c r="A8414" s="62">
        <v>42151805</v>
      </c>
      <c r="B8414" s="63" t="s">
        <v>10108</v>
      </c>
    </row>
    <row r="8415" spans="1:2" x14ac:dyDescent="0.25">
      <c r="A8415" s="62">
        <v>42151806</v>
      </c>
      <c r="B8415" s="63" t="s">
        <v>10428</v>
      </c>
    </row>
    <row r="8416" spans="1:2" x14ac:dyDescent="0.25">
      <c r="A8416" s="62">
        <v>42151807</v>
      </c>
      <c r="B8416" s="63" t="s">
        <v>9767</v>
      </c>
    </row>
    <row r="8417" spans="1:2" x14ac:dyDescent="0.25">
      <c r="A8417" s="62">
        <v>42151808</v>
      </c>
      <c r="B8417" s="63" t="s">
        <v>8440</v>
      </c>
    </row>
    <row r="8418" spans="1:2" x14ac:dyDescent="0.25">
      <c r="A8418" s="62">
        <v>42151809</v>
      </c>
      <c r="B8418" s="63" t="s">
        <v>12216</v>
      </c>
    </row>
    <row r="8419" spans="1:2" x14ac:dyDescent="0.25">
      <c r="A8419" s="62">
        <v>42151810</v>
      </c>
      <c r="B8419" s="63" t="s">
        <v>849</v>
      </c>
    </row>
    <row r="8420" spans="1:2" x14ac:dyDescent="0.25">
      <c r="A8420" s="62">
        <v>42151811</v>
      </c>
      <c r="B8420" s="63" t="s">
        <v>12339</v>
      </c>
    </row>
    <row r="8421" spans="1:2" x14ac:dyDescent="0.25">
      <c r="A8421" s="62">
        <v>42151812</v>
      </c>
      <c r="B8421" s="63" t="s">
        <v>11274</v>
      </c>
    </row>
    <row r="8422" spans="1:2" x14ac:dyDescent="0.25">
      <c r="A8422" s="62">
        <v>42151813</v>
      </c>
      <c r="B8422" s="63" t="s">
        <v>2270</v>
      </c>
    </row>
    <row r="8423" spans="1:2" x14ac:dyDescent="0.25">
      <c r="A8423" s="62">
        <v>42151814</v>
      </c>
      <c r="B8423" s="63" t="s">
        <v>7392</v>
      </c>
    </row>
    <row r="8424" spans="1:2" x14ac:dyDescent="0.25">
      <c r="A8424" s="62">
        <v>42151815</v>
      </c>
      <c r="B8424" s="63" t="s">
        <v>7629</v>
      </c>
    </row>
    <row r="8425" spans="1:2" x14ac:dyDescent="0.25">
      <c r="A8425" s="62">
        <v>42151816</v>
      </c>
      <c r="B8425" s="63" t="s">
        <v>6048</v>
      </c>
    </row>
    <row r="8426" spans="1:2" x14ac:dyDescent="0.25">
      <c r="A8426" s="62">
        <v>42151901</v>
      </c>
      <c r="B8426" s="63" t="s">
        <v>7928</v>
      </c>
    </row>
    <row r="8427" spans="1:2" x14ac:dyDescent="0.25">
      <c r="A8427" s="62">
        <v>42151902</v>
      </c>
      <c r="B8427" s="63" t="s">
        <v>6512</v>
      </c>
    </row>
    <row r="8428" spans="1:2" x14ac:dyDescent="0.25">
      <c r="A8428" s="62">
        <v>42151903</v>
      </c>
      <c r="B8428" s="63" t="s">
        <v>1255</v>
      </c>
    </row>
    <row r="8429" spans="1:2" x14ac:dyDescent="0.25">
      <c r="A8429" s="62">
        <v>42151904</v>
      </c>
      <c r="B8429" s="63" t="s">
        <v>2481</v>
      </c>
    </row>
    <row r="8430" spans="1:2" x14ac:dyDescent="0.25">
      <c r="A8430" s="62">
        <v>42151905</v>
      </c>
      <c r="B8430" s="63" t="s">
        <v>10703</v>
      </c>
    </row>
    <row r="8431" spans="1:2" x14ac:dyDescent="0.25">
      <c r="A8431" s="62">
        <v>42151906</v>
      </c>
      <c r="B8431" s="63" t="s">
        <v>5160</v>
      </c>
    </row>
    <row r="8432" spans="1:2" x14ac:dyDescent="0.25">
      <c r="A8432" s="62">
        <v>42151907</v>
      </c>
      <c r="B8432" s="63" t="s">
        <v>13016</v>
      </c>
    </row>
    <row r="8433" spans="1:2" x14ac:dyDescent="0.25">
      <c r="A8433" s="62">
        <v>42151908</v>
      </c>
      <c r="B8433" s="63" t="s">
        <v>1695</v>
      </c>
    </row>
    <row r="8434" spans="1:2" x14ac:dyDescent="0.25">
      <c r="A8434" s="62">
        <v>42151909</v>
      </c>
      <c r="B8434" s="63" t="s">
        <v>11948</v>
      </c>
    </row>
    <row r="8435" spans="1:2" x14ac:dyDescent="0.25">
      <c r="A8435" s="62">
        <v>42151910</v>
      </c>
      <c r="B8435" s="63" t="s">
        <v>11516</v>
      </c>
    </row>
    <row r="8436" spans="1:2" x14ac:dyDescent="0.25">
      <c r="A8436" s="62">
        <v>42151911</v>
      </c>
      <c r="B8436" s="63" t="s">
        <v>14702</v>
      </c>
    </row>
    <row r="8437" spans="1:2" x14ac:dyDescent="0.25">
      <c r="A8437" s="62">
        <v>42151912</v>
      </c>
      <c r="B8437" s="63" t="s">
        <v>15418</v>
      </c>
    </row>
    <row r="8438" spans="1:2" x14ac:dyDescent="0.25">
      <c r="A8438" s="62">
        <v>42152001</v>
      </c>
      <c r="B8438" s="63" t="s">
        <v>17665</v>
      </c>
    </row>
    <row r="8439" spans="1:2" x14ac:dyDescent="0.25">
      <c r="A8439" s="62">
        <v>42152002</v>
      </c>
      <c r="B8439" s="63" t="s">
        <v>4830</v>
      </c>
    </row>
    <row r="8440" spans="1:2" x14ac:dyDescent="0.25">
      <c r="A8440" s="62">
        <v>42152003</v>
      </c>
      <c r="B8440" s="63" t="s">
        <v>15647</v>
      </c>
    </row>
    <row r="8441" spans="1:2" x14ac:dyDescent="0.25">
      <c r="A8441" s="62">
        <v>42152004</v>
      </c>
      <c r="B8441" s="63" t="s">
        <v>3982</v>
      </c>
    </row>
    <row r="8442" spans="1:2" x14ac:dyDescent="0.25">
      <c r="A8442" s="62">
        <v>42152005</v>
      </c>
      <c r="B8442" s="63" t="s">
        <v>4137</v>
      </c>
    </row>
    <row r="8443" spans="1:2" x14ac:dyDescent="0.25">
      <c r="A8443" s="62">
        <v>42152006</v>
      </c>
      <c r="B8443" s="63" t="s">
        <v>1543</v>
      </c>
    </row>
    <row r="8444" spans="1:2" x14ac:dyDescent="0.25">
      <c r="A8444" s="62">
        <v>42152007</v>
      </c>
      <c r="B8444" s="63" t="s">
        <v>14171</v>
      </c>
    </row>
    <row r="8445" spans="1:2" x14ac:dyDescent="0.25">
      <c r="A8445" s="62">
        <v>42152008</v>
      </c>
      <c r="B8445" s="63" t="s">
        <v>10153</v>
      </c>
    </row>
    <row r="8446" spans="1:2" x14ac:dyDescent="0.25">
      <c r="A8446" s="62">
        <v>42152009</v>
      </c>
      <c r="B8446" s="63" t="s">
        <v>17792</v>
      </c>
    </row>
    <row r="8447" spans="1:2" x14ac:dyDescent="0.25">
      <c r="A8447" s="62">
        <v>42152010</v>
      </c>
      <c r="B8447" s="63" t="s">
        <v>2034</v>
      </c>
    </row>
    <row r="8448" spans="1:2" x14ac:dyDescent="0.25">
      <c r="A8448" s="62">
        <v>42152011</v>
      </c>
      <c r="B8448" s="63" t="s">
        <v>4468</v>
      </c>
    </row>
    <row r="8449" spans="1:2" x14ac:dyDescent="0.25">
      <c r="A8449" s="62">
        <v>42152012</v>
      </c>
      <c r="B8449" s="63" t="s">
        <v>17623</v>
      </c>
    </row>
    <row r="8450" spans="1:2" x14ac:dyDescent="0.25">
      <c r="A8450" s="62">
        <v>42152013</v>
      </c>
      <c r="B8450" s="63" t="s">
        <v>1578</v>
      </c>
    </row>
    <row r="8451" spans="1:2" x14ac:dyDescent="0.25">
      <c r="A8451" s="62">
        <v>42152014</v>
      </c>
      <c r="B8451" s="63" t="s">
        <v>13262</v>
      </c>
    </row>
    <row r="8452" spans="1:2" x14ac:dyDescent="0.25">
      <c r="A8452" s="62">
        <v>42152101</v>
      </c>
      <c r="B8452" s="63" t="s">
        <v>12425</v>
      </c>
    </row>
    <row r="8453" spans="1:2" x14ac:dyDescent="0.25">
      <c r="A8453" s="62">
        <v>42152102</v>
      </c>
      <c r="B8453" s="63" t="s">
        <v>1227</v>
      </c>
    </row>
    <row r="8454" spans="1:2" x14ac:dyDescent="0.25">
      <c r="A8454" s="62">
        <v>42152103</v>
      </c>
      <c r="B8454" s="63" t="s">
        <v>16318</v>
      </c>
    </row>
    <row r="8455" spans="1:2" x14ac:dyDescent="0.25">
      <c r="A8455" s="62">
        <v>42152104</v>
      </c>
      <c r="B8455" s="63" t="s">
        <v>8091</v>
      </c>
    </row>
    <row r="8456" spans="1:2" x14ac:dyDescent="0.25">
      <c r="A8456" s="62">
        <v>42152105</v>
      </c>
      <c r="B8456" s="63" t="s">
        <v>13682</v>
      </c>
    </row>
    <row r="8457" spans="1:2" x14ac:dyDescent="0.25">
      <c r="A8457" s="62">
        <v>42152106</v>
      </c>
      <c r="B8457" s="63" t="s">
        <v>3848</v>
      </c>
    </row>
    <row r="8458" spans="1:2" x14ac:dyDescent="0.25">
      <c r="A8458" s="62">
        <v>42152107</v>
      </c>
      <c r="B8458" s="63" t="s">
        <v>7603</v>
      </c>
    </row>
    <row r="8459" spans="1:2" x14ac:dyDescent="0.25">
      <c r="A8459" s="62">
        <v>42152108</v>
      </c>
      <c r="B8459" s="63" t="s">
        <v>2557</v>
      </c>
    </row>
    <row r="8460" spans="1:2" x14ac:dyDescent="0.25">
      <c r="A8460" s="62">
        <v>42152109</v>
      </c>
      <c r="B8460" s="63" t="s">
        <v>4369</v>
      </c>
    </row>
    <row r="8461" spans="1:2" x14ac:dyDescent="0.25">
      <c r="A8461" s="62">
        <v>42152110</v>
      </c>
      <c r="B8461" s="63" t="s">
        <v>3347</v>
      </c>
    </row>
    <row r="8462" spans="1:2" x14ac:dyDescent="0.25">
      <c r="A8462" s="62">
        <v>42152111</v>
      </c>
      <c r="B8462" s="63" t="s">
        <v>18321</v>
      </c>
    </row>
    <row r="8463" spans="1:2" x14ac:dyDescent="0.25">
      <c r="A8463" s="62">
        <v>42152112</v>
      </c>
      <c r="B8463" s="63" t="s">
        <v>14711</v>
      </c>
    </row>
    <row r="8464" spans="1:2" x14ac:dyDescent="0.25">
      <c r="A8464" s="62">
        <v>42152113</v>
      </c>
      <c r="B8464" s="63" t="s">
        <v>10908</v>
      </c>
    </row>
    <row r="8465" spans="1:2" x14ac:dyDescent="0.25">
      <c r="A8465" s="62">
        <v>42152114</v>
      </c>
      <c r="B8465" s="63" t="s">
        <v>2758</v>
      </c>
    </row>
    <row r="8466" spans="1:2" x14ac:dyDescent="0.25">
      <c r="A8466" s="62">
        <v>42152115</v>
      </c>
      <c r="B8466" s="63" t="s">
        <v>15287</v>
      </c>
    </row>
    <row r="8467" spans="1:2" x14ac:dyDescent="0.25">
      <c r="A8467" s="62">
        <v>42152201</v>
      </c>
      <c r="B8467" s="63" t="s">
        <v>16271</v>
      </c>
    </row>
    <row r="8468" spans="1:2" x14ac:dyDescent="0.25">
      <c r="A8468" s="62">
        <v>42152202</v>
      </c>
      <c r="B8468" s="63" t="s">
        <v>5677</v>
      </c>
    </row>
    <row r="8469" spans="1:2" x14ac:dyDescent="0.25">
      <c r="A8469" s="62">
        <v>42152203</v>
      </c>
      <c r="B8469" s="63" t="s">
        <v>13113</v>
      </c>
    </row>
    <row r="8470" spans="1:2" x14ac:dyDescent="0.25">
      <c r="A8470" s="62">
        <v>42152204</v>
      </c>
      <c r="B8470" s="63" t="s">
        <v>12718</v>
      </c>
    </row>
    <row r="8471" spans="1:2" x14ac:dyDescent="0.25">
      <c r="A8471" s="62">
        <v>42152205</v>
      </c>
      <c r="B8471" s="63" t="s">
        <v>18807</v>
      </c>
    </row>
    <row r="8472" spans="1:2" x14ac:dyDescent="0.25">
      <c r="A8472" s="62">
        <v>42152206</v>
      </c>
      <c r="B8472" s="63" t="s">
        <v>10899</v>
      </c>
    </row>
    <row r="8473" spans="1:2" x14ac:dyDescent="0.25">
      <c r="A8473" s="62">
        <v>42152207</v>
      </c>
      <c r="B8473" s="63" t="s">
        <v>4857</v>
      </c>
    </row>
    <row r="8474" spans="1:2" x14ac:dyDescent="0.25">
      <c r="A8474" s="62">
        <v>42152208</v>
      </c>
      <c r="B8474" s="63" t="s">
        <v>15205</v>
      </c>
    </row>
    <row r="8475" spans="1:2" x14ac:dyDescent="0.25">
      <c r="A8475" s="62">
        <v>42152209</v>
      </c>
      <c r="B8475" s="63" t="s">
        <v>15069</v>
      </c>
    </row>
    <row r="8476" spans="1:2" x14ac:dyDescent="0.25">
      <c r="A8476" s="62">
        <v>42152210</v>
      </c>
      <c r="B8476" s="63" t="s">
        <v>11864</v>
      </c>
    </row>
    <row r="8477" spans="1:2" x14ac:dyDescent="0.25">
      <c r="A8477" s="62">
        <v>42152211</v>
      </c>
      <c r="B8477" s="63" t="s">
        <v>16574</v>
      </c>
    </row>
    <row r="8478" spans="1:2" x14ac:dyDescent="0.25">
      <c r="A8478" s="62">
        <v>42152212</v>
      </c>
      <c r="B8478" s="63" t="s">
        <v>17782</v>
      </c>
    </row>
    <row r="8479" spans="1:2" x14ac:dyDescent="0.25">
      <c r="A8479" s="62">
        <v>42152213</v>
      </c>
      <c r="B8479" s="63" t="s">
        <v>11834</v>
      </c>
    </row>
    <row r="8480" spans="1:2" x14ac:dyDescent="0.25">
      <c r="A8480" s="62">
        <v>42152214</v>
      </c>
      <c r="B8480" s="63" t="s">
        <v>18758</v>
      </c>
    </row>
    <row r="8481" spans="1:2" x14ac:dyDescent="0.25">
      <c r="A8481" s="62">
        <v>42152215</v>
      </c>
      <c r="B8481" s="63" t="s">
        <v>13497</v>
      </c>
    </row>
    <row r="8482" spans="1:2" x14ac:dyDescent="0.25">
      <c r="A8482" s="62">
        <v>42152216</v>
      </c>
      <c r="B8482" s="63" t="s">
        <v>1100</v>
      </c>
    </row>
    <row r="8483" spans="1:2" x14ac:dyDescent="0.25">
      <c r="A8483" s="62">
        <v>42152217</v>
      </c>
      <c r="B8483" s="63" t="s">
        <v>13018</v>
      </c>
    </row>
    <row r="8484" spans="1:2" x14ac:dyDescent="0.25">
      <c r="A8484" s="62">
        <v>42152218</v>
      </c>
      <c r="B8484" s="63" t="s">
        <v>9294</v>
      </c>
    </row>
    <row r="8485" spans="1:2" x14ac:dyDescent="0.25">
      <c r="A8485" s="62">
        <v>42152219</v>
      </c>
      <c r="B8485" s="63" t="s">
        <v>13241</v>
      </c>
    </row>
    <row r="8486" spans="1:2" x14ac:dyDescent="0.25">
      <c r="A8486" s="62">
        <v>42152220</v>
      </c>
      <c r="B8486" s="63" t="s">
        <v>12600</v>
      </c>
    </row>
    <row r="8487" spans="1:2" x14ac:dyDescent="0.25">
      <c r="A8487" s="62">
        <v>42152221</v>
      </c>
      <c r="B8487" s="63" t="s">
        <v>16886</v>
      </c>
    </row>
    <row r="8488" spans="1:2" x14ac:dyDescent="0.25">
      <c r="A8488" s="62">
        <v>42152222</v>
      </c>
      <c r="B8488" s="63" t="s">
        <v>13919</v>
      </c>
    </row>
    <row r="8489" spans="1:2" x14ac:dyDescent="0.25">
      <c r="A8489" s="62">
        <v>42152223</v>
      </c>
      <c r="B8489" s="63" t="s">
        <v>18476</v>
      </c>
    </row>
    <row r="8490" spans="1:2" x14ac:dyDescent="0.25">
      <c r="A8490" s="62">
        <v>42152224</v>
      </c>
      <c r="B8490" s="63" t="s">
        <v>7848</v>
      </c>
    </row>
    <row r="8491" spans="1:2" x14ac:dyDescent="0.25">
      <c r="A8491" s="62">
        <v>42152301</v>
      </c>
      <c r="B8491" s="63" t="s">
        <v>2211</v>
      </c>
    </row>
    <row r="8492" spans="1:2" x14ac:dyDescent="0.25">
      <c r="A8492" s="62">
        <v>42152302</v>
      </c>
      <c r="B8492" s="63" t="s">
        <v>12910</v>
      </c>
    </row>
    <row r="8493" spans="1:2" x14ac:dyDescent="0.25">
      <c r="A8493" s="62">
        <v>42152303</v>
      </c>
      <c r="B8493" s="63" t="s">
        <v>11676</v>
      </c>
    </row>
    <row r="8494" spans="1:2" x14ac:dyDescent="0.25">
      <c r="A8494" s="62">
        <v>42152304</v>
      </c>
      <c r="B8494" s="63" t="s">
        <v>11260</v>
      </c>
    </row>
    <row r="8495" spans="1:2" x14ac:dyDescent="0.25">
      <c r="A8495" s="62">
        <v>42152305</v>
      </c>
      <c r="B8495" s="63" t="s">
        <v>18551</v>
      </c>
    </row>
    <row r="8496" spans="1:2" x14ac:dyDescent="0.25">
      <c r="A8496" s="62">
        <v>42152306</v>
      </c>
      <c r="B8496" s="63" t="s">
        <v>18620</v>
      </c>
    </row>
    <row r="8497" spans="1:2" x14ac:dyDescent="0.25">
      <c r="A8497" s="62">
        <v>42152307</v>
      </c>
      <c r="B8497" s="63" t="s">
        <v>10999</v>
      </c>
    </row>
    <row r="8498" spans="1:2" x14ac:dyDescent="0.25">
      <c r="A8498" s="62">
        <v>42152401</v>
      </c>
      <c r="B8498" s="63" t="s">
        <v>2722</v>
      </c>
    </row>
    <row r="8499" spans="1:2" x14ac:dyDescent="0.25">
      <c r="A8499" s="62">
        <v>42152402</v>
      </c>
      <c r="B8499" s="63" t="s">
        <v>6031</v>
      </c>
    </row>
    <row r="8500" spans="1:2" x14ac:dyDescent="0.25">
      <c r="A8500" s="62">
        <v>42152403</v>
      </c>
      <c r="B8500" s="63" t="s">
        <v>18709</v>
      </c>
    </row>
    <row r="8501" spans="1:2" x14ac:dyDescent="0.25">
      <c r="A8501" s="62">
        <v>42152404</v>
      </c>
      <c r="B8501" s="63" t="s">
        <v>10140</v>
      </c>
    </row>
    <row r="8502" spans="1:2" x14ac:dyDescent="0.25">
      <c r="A8502" s="62">
        <v>42152405</v>
      </c>
      <c r="B8502" s="63" t="s">
        <v>8259</v>
      </c>
    </row>
    <row r="8503" spans="1:2" x14ac:dyDescent="0.25">
      <c r="A8503" s="62">
        <v>42152406</v>
      </c>
      <c r="B8503" s="63" t="s">
        <v>2065</v>
      </c>
    </row>
    <row r="8504" spans="1:2" x14ac:dyDescent="0.25">
      <c r="A8504" s="62">
        <v>42152407</v>
      </c>
      <c r="B8504" s="63" t="s">
        <v>14876</v>
      </c>
    </row>
    <row r="8505" spans="1:2" x14ac:dyDescent="0.25">
      <c r="A8505" s="62">
        <v>42152408</v>
      </c>
      <c r="B8505" s="63" t="s">
        <v>5801</v>
      </c>
    </row>
    <row r="8506" spans="1:2" x14ac:dyDescent="0.25">
      <c r="A8506" s="62">
        <v>42152409</v>
      </c>
      <c r="B8506" s="63" t="s">
        <v>7649</v>
      </c>
    </row>
    <row r="8507" spans="1:2" x14ac:dyDescent="0.25">
      <c r="A8507" s="62">
        <v>42152410</v>
      </c>
      <c r="B8507" s="63" t="s">
        <v>9035</v>
      </c>
    </row>
    <row r="8508" spans="1:2" x14ac:dyDescent="0.25">
      <c r="A8508" s="62">
        <v>42152411</v>
      </c>
      <c r="B8508" s="63" t="s">
        <v>15440</v>
      </c>
    </row>
    <row r="8509" spans="1:2" x14ac:dyDescent="0.25">
      <c r="A8509" s="62">
        <v>42152412</v>
      </c>
      <c r="B8509" s="63" t="s">
        <v>10425</v>
      </c>
    </row>
    <row r="8510" spans="1:2" x14ac:dyDescent="0.25">
      <c r="A8510" s="62">
        <v>42152413</v>
      </c>
      <c r="B8510" s="63" t="s">
        <v>997</v>
      </c>
    </row>
    <row r="8511" spans="1:2" x14ac:dyDescent="0.25">
      <c r="A8511" s="62">
        <v>42152414</v>
      </c>
      <c r="B8511" s="63" t="s">
        <v>9808</v>
      </c>
    </row>
    <row r="8512" spans="1:2" x14ac:dyDescent="0.25">
      <c r="A8512" s="62">
        <v>42152415</v>
      </c>
      <c r="B8512" s="63" t="s">
        <v>18524</v>
      </c>
    </row>
    <row r="8513" spans="1:2" x14ac:dyDescent="0.25">
      <c r="A8513" s="62">
        <v>42152416</v>
      </c>
      <c r="B8513" s="63" t="s">
        <v>12057</v>
      </c>
    </row>
    <row r="8514" spans="1:2" x14ac:dyDescent="0.25">
      <c r="A8514" s="62">
        <v>42152417</v>
      </c>
      <c r="B8514" s="63" t="s">
        <v>872</v>
      </c>
    </row>
    <row r="8515" spans="1:2" x14ac:dyDescent="0.25">
      <c r="A8515" s="62">
        <v>42152418</v>
      </c>
      <c r="B8515" s="63" t="s">
        <v>18441</v>
      </c>
    </row>
    <row r="8516" spans="1:2" x14ac:dyDescent="0.25">
      <c r="A8516" s="62">
        <v>42152419</v>
      </c>
      <c r="B8516" s="63" t="s">
        <v>4596</v>
      </c>
    </row>
    <row r="8517" spans="1:2" x14ac:dyDescent="0.25">
      <c r="A8517" s="62">
        <v>42152420</v>
      </c>
      <c r="B8517" s="63" t="s">
        <v>6237</v>
      </c>
    </row>
    <row r="8518" spans="1:2" x14ac:dyDescent="0.25">
      <c r="A8518" s="62">
        <v>42152421</v>
      </c>
      <c r="B8518" s="63" t="s">
        <v>17389</v>
      </c>
    </row>
    <row r="8519" spans="1:2" x14ac:dyDescent="0.25">
      <c r="A8519" s="62">
        <v>42152422</v>
      </c>
      <c r="B8519" s="63" t="s">
        <v>11757</v>
      </c>
    </row>
    <row r="8520" spans="1:2" x14ac:dyDescent="0.25">
      <c r="A8520" s="62">
        <v>42152423</v>
      </c>
      <c r="B8520" s="63" t="s">
        <v>3086</v>
      </c>
    </row>
    <row r="8521" spans="1:2" x14ac:dyDescent="0.25">
      <c r="A8521" s="62">
        <v>42152424</v>
      </c>
      <c r="B8521" s="63" t="s">
        <v>13355</v>
      </c>
    </row>
    <row r="8522" spans="1:2" x14ac:dyDescent="0.25">
      <c r="A8522" s="62">
        <v>42152425</v>
      </c>
      <c r="B8522" s="63" t="s">
        <v>4046</v>
      </c>
    </row>
    <row r="8523" spans="1:2" x14ac:dyDescent="0.25">
      <c r="A8523" s="62">
        <v>42152426</v>
      </c>
      <c r="B8523" s="63" t="s">
        <v>336</v>
      </c>
    </row>
    <row r="8524" spans="1:2" x14ac:dyDescent="0.25">
      <c r="A8524" s="62">
        <v>42152427</v>
      </c>
      <c r="B8524" s="63" t="s">
        <v>9510</v>
      </c>
    </row>
    <row r="8525" spans="1:2" x14ac:dyDescent="0.25">
      <c r="A8525" s="62">
        <v>42152428</v>
      </c>
      <c r="B8525" s="63" t="s">
        <v>15765</v>
      </c>
    </row>
    <row r="8526" spans="1:2" x14ac:dyDescent="0.25">
      <c r="A8526" s="62">
        <v>42152429</v>
      </c>
      <c r="B8526" s="63" t="s">
        <v>2315</v>
      </c>
    </row>
    <row r="8527" spans="1:2" x14ac:dyDescent="0.25">
      <c r="A8527" s="62">
        <v>42152430</v>
      </c>
      <c r="B8527" s="63" t="s">
        <v>5940</v>
      </c>
    </row>
    <row r="8528" spans="1:2" x14ac:dyDescent="0.25">
      <c r="A8528" s="62">
        <v>42152431</v>
      </c>
      <c r="B8528" s="63" t="s">
        <v>2734</v>
      </c>
    </row>
    <row r="8529" spans="1:2" x14ac:dyDescent="0.25">
      <c r="A8529" s="62">
        <v>42152432</v>
      </c>
      <c r="B8529" s="63" t="s">
        <v>931</v>
      </c>
    </row>
    <row r="8530" spans="1:2" x14ac:dyDescent="0.25">
      <c r="A8530" s="62">
        <v>42152433</v>
      </c>
      <c r="B8530" s="63" t="s">
        <v>6583</v>
      </c>
    </row>
    <row r="8531" spans="1:2" x14ac:dyDescent="0.25">
      <c r="A8531" s="62">
        <v>42152434</v>
      </c>
      <c r="B8531" s="63" t="s">
        <v>6127</v>
      </c>
    </row>
    <row r="8532" spans="1:2" x14ac:dyDescent="0.25">
      <c r="A8532" s="62">
        <v>42152435</v>
      </c>
      <c r="B8532" s="63" t="s">
        <v>8071</v>
      </c>
    </row>
    <row r="8533" spans="1:2" x14ac:dyDescent="0.25">
      <c r="A8533" s="62">
        <v>42152436</v>
      </c>
      <c r="B8533" s="63" t="s">
        <v>5071</v>
      </c>
    </row>
    <row r="8534" spans="1:2" x14ac:dyDescent="0.25">
      <c r="A8534" s="62">
        <v>42152437</v>
      </c>
      <c r="B8534" s="63" t="s">
        <v>13754</v>
      </c>
    </row>
    <row r="8535" spans="1:2" x14ac:dyDescent="0.25">
      <c r="A8535" s="62">
        <v>42152438</v>
      </c>
      <c r="B8535" s="63" t="s">
        <v>7587</v>
      </c>
    </row>
    <row r="8536" spans="1:2" x14ac:dyDescent="0.25">
      <c r="A8536" s="62">
        <v>42152439</v>
      </c>
      <c r="B8536" s="63" t="s">
        <v>374</v>
      </c>
    </row>
    <row r="8537" spans="1:2" x14ac:dyDescent="0.25">
      <c r="A8537" s="62">
        <v>42152440</v>
      </c>
      <c r="B8537" s="63" t="s">
        <v>7766</v>
      </c>
    </row>
    <row r="8538" spans="1:2" x14ac:dyDescent="0.25">
      <c r="A8538" s="62">
        <v>42152441</v>
      </c>
      <c r="B8538" s="63" t="s">
        <v>17341</v>
      </c>
    </row>
    <row r="8539" spans="1:2" x14ac:dyDescent="0.25">
      <c r="A8539" s="62">
        <v>42152442</v>
      </c>
      <c r="B8539" s="63" t="s">
        <v>177</v>
      </c>
    </row>
    <row r="8540" spans="1:2" x14ac:dyDescent="0.25">
      <c r="A8540" s="62">
        <v>42152443</v>
      </c>
      <c r="B8540" s="63" t="s">
        <v>17544</v>
      </c>
    </row>
    <row r="8541" spans="1:2" x14ac:dyDescent="0.25">
      <c r="A8541" s="62">
        <v>42152444</v>
      </c>
      <c r="B8541" s="63" t="s">
        <v>13843</v>
      </c>
    </row>
    <row r="8542" spans="1:2" x14ac:dyDescent="0.25">
      <c r="A8542" s="62">
        <v>42152445</v>
      </c>
      <c r="B8542" s="63" t="s">
        <v>15670</v>
      </c>
    </row>
    <row r="8543" spans="1:2" x14ac:dyDescent="0.25">
      <c r="A8543" s="62">
        <v>42152446</v>
      </c>
      <c r="B8543" s="63" t="s">
        <v>14410</v>
      </c>
    </row>
    <row r="8544" spans="1:2" x14ac:dyDescent="0.25">
      <c r="A8544" s="62">
        <v>42152447</v>
      </c>
      <c r="B8544" s="63" t="s">
        <v>11448</v>
      </c>
    </row>
    <row r="8545" spans="1:2" x14ac:dyDescent="0.25">
      <c r="A8545" s="62">
        <v>42152449</v>
      </c>
      <c r="B8545" s="63" t="s">
        <v>10520</v>
      </c>
    </row>
    <row r="8546" spans="1:2" x14ac:dyDescent="0.25">
      <c r="A8546" s="62">
        <v>42152450</v>
      </c>
      <c r="B8546" s="63" t="s">
        <v>6500</v>
      </c>
    </row>
    <row r="8547" spans="1:2" x14ac:dyDescent="0.25">
      <c r="A8547" s="62">
        <v>42152451</v>
      </c>
      <c r="B8547" s="63" t="s">
        <v>3384</v>
      </c>
    </row>
    <row r="8548" spans="1:2" x14ac:dyDescent="0.25">
      <c r="A8548" s="62">
        <v>42152452</v>
      </c>
      <c r="B8548" s="63" t="s">
        <v>5932</v>
      </c>
    </row>
    <row r="8549" spans="1:2" x14ac:dyDescent="0.25">
      <c r="A8549" s="62">
        <v>42152453</v>
      </c>
      <c r="B8549" s="63" t="s">
        <v>14252</v>
      </c>
    </row>
    <row r="8550" spans="1:2" x14ac:dyDescent="0.25">
      <c r="A8550" s="62">
        <v>42152454</v>
      </c>
      <c r="B8550" s="63" t="s">
        <v>15658</v>
      </c>
    </row>
    <row r="8551" spans="1:2" x14ac:dyDescent="0.25">
      <c r="A8551" s="62">
        <v>42152455</v>
      </c>
      <c r="B8551" s="63" t="s">
        <v>13934</v>
      </c>
    </row>
    <row r="8552" spans="1:2" x14ac:dyDescent="0.25">
      <c r="A8552" s="62">
        <v>42152456</v>
      </c>
      <c r="B8552" s="63" t="s">
        <v>16620</v>
      </c>
    </row>
    <row r="8553" spans="1:2" x14ac:dyDescent="0.25">
      <c r="A8553" s="62">
        <v>42152457</v>
      </c>
      <c r="B8553" s="63" t="s">
        <v>15600</v>
      </c>
    </row>
    <row r="8554" spans="1:2" x14ac:dyDescent="0.25">
      <c r="A8554" s="62">
        <v>42152458</v>
      </c>
      <c r="B8554" s="63" t="s">
        <v>12036</v>
      </c>
    </row>
    <row r="8555" spans="1:2" x14ac:dyDescent="0.25">
      <c r="A8555" s="62">
        <v>42152459</v>
      </c>
      <c r="B8555" s="63" t="s">
        <v>2364</v>
      </c>
    </row>
    <row r="8556" spans="1:2" x14ac:dyDescent="0.25">
      <c r="A8556" s="62">
        <v>42152460</v>
      </c>
      <c r="B8556" s="63" t="s">
        <v>9040</v>
      </c>
    </row>
    <row r="8557" spans="1:2" x14ac:dyDescent="0.25">
      <c r="A8557" s="62">
        <v>42152461</v>
      </c>
      <c r="B8557" s="63" t="s">
        <v>15935</v>
      </c>
    </row>
    <row r="8558" spans="1:2" x14ac:dyDescent="0.25">
      <c r="A8558" s="62">
        <v>42152462</v>
      </c>
      <c r="B8558" s="63" t="s">
        <v>16915</v>
      </c>
    </row>
    <row r="8559" spans="1:2" x14ac:dyDescent="0.25">
      <c r="A8559" s="62">
        <v>42152463</v>
      </c>
      <c r="B8559" s="63" t="s">
        <v>17069</v>
      </c>
    </row>
    <row r="8560" spans="1:2" x14ac:dyDescent="0.25">
      <c r="A8560" s="62">
        <v>42152464</v>
      </c>
      <c r="B8560" s="63" t="s">
        <v>2561</v>
      </c>
    </row>
    <row r="8561" spans="1:2" x14ac:dyDescent="0.25">
      <c r="A8561" s="62">
        <v>42152465</v>
      </c>
      <c r="B8561" s="63" t="s">
        <v>7676</v>
      </c>
    </row>
    <row r="8562" spans="1:2" x14ac:dyDescent="0.25">
      <c r="A8562" s="62">
        <v>42152501</v>
      </c>
      <c r="B8562" s="63" t="s">
        <v>10261</v>
      </c>
    </row>
    <row r="8563" spans="1:2" x14ac:dyDescent="0.25">
      <c r="A8563" s="62">
        <v>42152502</v>
      </c>
      <c r="B8563" s="63" t="s">
        <v>10321</v>
      </c>
    </row>
    <row r="8564" spans="1:2" x14ac:dyDescent="0.25">
      <c r="A8564" s="62">
        <v>42152503</v>
      </c>
      <c r="B8564" s="63" t="s">
        <v>8422</v>
      </c>
    </row>
    <row r="8565" spans="1:2" x14ac:dyDescent="0.25">
      <c r="A8565" s="62">
        <v>42152504</v>
      </c>
      <c r="B8565" s="63" t="s">
        <v>18058</v>
      </c>
    </row>
    <row r="8566" spans="1:2" x14ac:dyDescent="0.25">
      <c r="A8566" s="62">
        <v>42152505</v>
      </c>
      <c r="B8566" s="63" t="s">
        <v>17629</v>
      </c>
    </row>
    <row r="8567" spans="1:2" x14ac:dyDescent="0.25">
      <c r="A8567" s="62">
        <v>42152506</v>
      </c>
      <c r="B8567" s="63" t="s">
        <v>3470</v>
      </c>
    </row>
    <row r="8568" spans="1:2" x14ac:dyDescent="0.25">
      <c r="A8568" s="62">
        <v>42152507</v>
      </c>
      <c r="B8568" s="63" t="s">
        <v>2029</v>
      </c>
    </row>
    <row r="8569" spans="1:2" x14ac:dyDescent="0.25">
      <c r="A8569" s="62">
        <v>42152508</v>
      </c>
      <c r="B8569" s="63" t="s">
        <v>8477</v>
      </c>
    </row>
    <row r="8570" spans="1:2" x14ac:dyDescent="0.25">
      <c r="A8570" s="62">
        <v>42152509</v>
      </c>
      <c r="B8570" s="63" t="s">
        <v>10495</v>
      </c>
    </row>
    <row r="8571" spans="1:2" x14ac:dyDescent="0.25">
      <c r="A8571" s="62">
        <v>42152510</v>
      </c>
      <c r="B8571" s="63" t="s">
        <v>10349</v>
      </c>
    </row>
    <row r="8572" spans="1:2" x14ac:dyDescent="0.25">
      <c r="A8572" s="62">
        <v>42152511</v>
      </c>
      <c r="B8572" s="63" t="s">
        <v>2006</v>
      </c>
    </row>
    <row r="8573" spans="1:2" x14ac:dyDescent="0.25">
      <c r="A8573" s="62">
        <v>42152512</v>
      </c>
      <c r="B8573" s="63" t="s">
        <v>9114</v>
      </c>
    </row>
    <row r="8574" spans="1:2" x14ac:dyDescent="0.25">
      <c r="A8574" s="62">
        <v>42152513</v>
      </c>
      <c r="B8574" s="63" t="s">
        <v>17490</v>
      </c>
    </row>
    <row r="8575" spans="1:2" x14ac:dyDescent="0.25">
      <c r="A8575" s="62">
        <v>42152514</v>
      </c>
      <c r="B8575" s="63" t="s">
        <v>4029</v>
      </c>
    </row>
    <row r="8576" spans="1:2" x14ac:dyDescent="0.25">
      <c r="A8576" s="62">
        <v>42152516</v>
      </c>
      <c r="B8576" s="63" t="s">
        <v>18474</v>
      </c>
    </row>
    <row r="8577" spans="1:2" x14ac:dyDescent="0.25">
      <c r="A8577" s="62">
        <v>42152517</v>
      </c>
      <c r="B8577" s="63" t="s">
        <v>1535</v>
      </c>
    </row>
    <row r="8578" spans="1:2" x14ac:dyDescent="0.25">
      <c r="A8578" s="62">
        <v>42152518</v>
      </c>
      <c r="B8578" s="63" t="s">
        <v>10011</v>
      </c>
    </row>
    <row r="8579" spans="1:2" x14ac:dyDescent="0.25">
      <c r="A8579" s="62">
        <v>42152519</v>
      </c>
      <c r="B8579" s="63" t="s">
        <v>6587</v>
      </c>
    </row>
    <row r="8580" spans="1:2" x14ac:dyDescent="0.25">
      <c r="A8580" s="62">
        <v>42152520</v>
      </c>
      <c r="B8580" s="63" t="s">
        <v>9820</v>
      </c>
    </row>
    <row r="8581" spans="1:2" x14ac:dyDescent="0.25">
      <c r="A8581" s="62">
        <v>42152601</v>
      </c>
      <c r="B8581" s="63" t="s">
        <v>16605</v>
      </c>
    </row>
    <row r="8582" spans="1:2" x14ac:dyDescent="0.25">
      <c r="A8582" s="62">
        <v>42152602</v>
      </c>
      <c r="B8582" s="63" t="s">
        <v>18135</v>
      </c>
    </row>
    <row r="8583" spans="1:2" x14ac:dyDescent="0.25">
      <c r="A8583" s="62">
        <v>42152603</v>
      </c>
      <c r="B8583" s="63" t="s">
        <v>13770</v>
      </c>
    </row>
    <row r="8584" spans="1:2" x14ac:dyDescent="0.25">
      <c r="A8584" s="62">
        <v>42152604</v>
      </c>
      <c r="B8584" s="63" t="s">
        <v>16533</v>
      </c>
    </row>
    <row r="8585" spans="1:2" x14ac:dyDescent="0.25">
      <c r="A8585" s="62">
        <v>42152605</v>
      </c>
      <c r="B8585" s="63" t="s">
        <v>13681</v>
      </c>
    </row>
    <row r="8586" spans="1:2" x14ac:dyDescent="0.25">
      <c r="A8586" s="62">
        <v>42152606</v>
      </c>
      <c r="B8586" s="63" t="s">
        <v>16474</v>
      </c>
    </row>
    <row r="8587" spans="1:2" x14ac:dyDescent="0.25">
      <c r="A8587" s="62">
        <v>42152607</v>
      </c>
      <c r="B8587" s="63" t="s">
        <v>2496</v>
      </c>
    </row>
    <row r="8588" spans="1:2" x14ac:dyDescent="0.25">
      <c r="A8588" s="62">
        <v>42152608</v>
      </c>
      <c r="B8588" s="63" t="s">
        <v>14957</v>
      </c>
    </row>
    <row r="8589" spans="1:2" x14ac:dyDescent="0.25">
      <c r="A8589" s="62">
        <v>42152701</v>
      </c>
      <c r="B8589" s="63" t="s">
        <v>18741</v>
      </c>
    </row>
    <row r="8590" spans="1:2" x14ac:dyDescent="0.25">
      <c r="A8590" s="62">
        <v>42152702</v>
      </c>
      <c r="B8590" s="63" t="s">
        <v>17861</v>
      </c>
    </row>
    <row r="8591" spans="1:2" x14ac:dyDescent="0.25">
      <c r="A8591" s="62">
        <v>42152703</v>
      </c>
      <c r="B8591" s="63" t="s">
        <v>1802</v>
      </c>
    </row>
    <row r="8592" spans="1:2" x14ac:dyDescent="0.25">
      <c r="A8592" s="62">
        <v>42152704</v>
      </c>
      <c r="B8592" s="63" t="s">
        <v>3073</v>
      </c>
    </row>
    <row r="8593" spans="1:2" x14ac:dyDescent="0.25">
      <c r="A8593" s="62">
        <v>42152705</v>
      </c>
      <c r="B8593" s="63" t="s">
        <v>968</v>
      </c>
    </row>
    <row r="8594" spans="1:2" x14ac:dyDescent="0.25">
      <c r="A8594" s="62">
        <v>42152706</v>
      </c>
      <c r="B8594" s="63" t="s">
        <v>10463</v>
      </c>
    </row>
    <row r="8595" spans="1:2" x14ac:dyDescent="0.25">
      <c r="A8595" s="62">
        <v>42152707</v>
      </c>
      <c r="B8595" s="63" t="s">
        <v>2631</v>
      </c>
    </row>
    <row r="8596" spans="1:2" x14ac:dyDescent="0.25">
      <c r="A8596" s="62">
        <v>42152708</v>
      </c>
      <c r="B8596" s="63" t="s">
        <v>5167</v>
      </c>
    </row>
    <row r="8597" spans="1:2" x14ac:dyDescent="0.25">
      <c r="A8597" s="62">
        <v>42152709</v>
      </c>
      <c r="B8597" s="63" t="s">
        <v>15648</v>
      </c>
    </row>
    <row r="8598" spans="1:2" x14ac:dyDescent="0.25">
      <c r="A8598" s="62">
        <v>42152710</v>
      </c>
      <c r="B8598" s="63" t="s">
        <v>18882</v>
      </c>
    </row>
    <row r="8599" spans="1:2" x14ac:dyDescent="0.25">
      <c r="A8599" s="62">
        <v>42152711</v>
      </c>
      <c r="B8599" s="63" t="s">
        <v>1242</v>
      </c>
    </row>
    <row r="8600" spans="1:2" x14ac:dyDescent="0.25">
      <c r="A8600" s="62">
        <v>42152712</v>
      </c>
      <c r="B8600" s="63" t="s">
        <v>16081</v>
      </c>
    </row>
    <row r="8601" spans="1:2" x14ac:dyDescent="0.25">
      <c r="A8601" s="62">
        <v>42152713</v>
      </c>
      <c r="B8601" s="63" t="s">
        <v>16905</v>
      </c>
    </row>
    <row r="8602" spans="1:2" x14ac:dyDescent="0.25">
      <c r="A8602" s="62">
        <v>42152714</v>
      </c>
      <c r="B8602" s="63" t="s">
        <v>7374</v>
      </c>
    </row>
    <row r="8603" spans="1:2" x14ac:dyDescent="0.25">
      <c r="A8603" s="62">
        <v>42152715</v>
      </c>
      <c r="B8603" s="63" t="s">
        <v>15617</v>
      </c>
    </row>
    <row r="8604" spans="1:2" x14ac:dyDescent="0.25">
      <c r="A8604" s="62">
        <v>42152716</v>
      </c>
      <c r="B8604" s="63" t="s">
        <v>2354</v>
      </c>
    </row>
    <row r="8605" spans="1:2" x14ac:dyDescent="0.25">
      <c r="A8605" s="62">
        <v>42152801</v>
      </c>
      <c r="B8605" s="63" t="s">
        <v>17321</v>
      </c>
    </row>
    <row r="8606" spans="1:2" x14ac:dyDescent="0.25">
      <c r="A8606" s="62">
        <v>42152802</v>
      </c>
      <c r="B8606" s="63" t="s">
        <v>12180</v>
      </c>
    </row>
    <row r="8607" spans="1:2" x14ac:dyDescent="0.25">
      <c r="A8607" s="62">
        <v>42152803</v>
      </c>
      <c r="B8607" s="63" t="s">
        <v>4550</v>
      </c>
    </row>
    <row r="8608" spans="1:2" x14ac:dyDescent="0.25">
      <c r="A8608" s="62">
        <v>42152804</v>
      </c>
      <c r="B8608" s="63" t="s">
        <v>10995</v>
      </c>
    </row>
    <row r="8609" spans="1:2" x14ac:dyDescent="0.25">
      <c r="A8609" s="62">
        <v>42152805</v>
      </c>
      <c r="B8609" s="63" t="s">
        <v>4922</v>
      </c>
    </row>
    <row r="8610" spans="1:2" x14ac:dyDescent="0.25">
      <c r="A8610" s="62">
        <v>42152806</v>
      </c>
      <c r="B8610" s="63" t="s">
        <v>5550</v>
      </c>
    </row>
    <row r="8611" spans="1:2" x14ac:dyDescent="0.25">
      <c r="A8611" s="62">
        <v>42152807</v>
      </c>
      <c r="B8611" s="63" t="s">
        <v>17043</v>
      </c>
    </row>
    <row r="8612" spans="1:2" x14ac:dyDescent="0.25">
      <c r="A8612" s="62">
        <v>42152808</v>
      </c>
      <c r="B8612" s="63" t="s">
        <v>11441</v>
      </c>
    </row>
    <row r="8613" spans="1:2" x14ac:dyDescent="0.25">
      <c r="A8613" s="62">
        <v>42152809</v>
      </c>
      <c r="B8613" s="63" t="s">
        <v>11875</v>
      </c>
    </row>
    <row r="8614" spans="1:2" x14ac:dyDescent="0.25">
      <c r="A8614" s="62">
        <v>42152810</v>
      </c>
      <c r="B8614" s="63" t="s">
        <v>7828</v>
      </c>
    </row>
    <row r="8615" spans="1:2" x14ac:dyDescent="0.25">
      <c r="A8615" s="62">
        <v>42161501</v>
      </c>
      <c r="B8615" s="63" t="s">
        <v>15560</v>
      </c>
    </row>
    <row r="8616" spans="1:2" x14ac:dyDescent="0.25">
      <c r="A8616" s="62">
        <v>42161502</v>
      </c>
      <c r="B8616" s="63" t="s">
        <v>15079</v>
      </c>
    </row>
    <row r="8617" spans="1:2" x14ac:dyDescent="0.25">
      <c r="A8617" s="62">
        <v>42161503</v>
      </c>
      <c r="B8617" s="63" t="s">
        <v>9537</v>
      </c>
    </row>
    <row r="8618" spans="1:2" x14ac:dyDescent="0.25">
      <c r="A8618" s="62">
        <v>42161504</v>
      </c>
      <c r="B8618" s="63" t="s">
        <v>10047</v>
      </c>
    </row>
    <row r="8619" spans="1:2" x14ac:dyDescent="0.25">
      <c r="A8619" s="62">
        <v>42161505</v>
      </c>
      <c r="B8619" s="63" t="s">
        <v>11896</v>
      </c>
    </row>
    <row r="8620" spans="1:2" x14ac:dyDescent="0.25">
      <c r="A8620" s="62">
        <v>42161506</v>
      </c>
      <c r="B8620" s="63" t="s">
        <v>3649</v>
      </c>
    </row>
    <row r="8621" spans="1:2" x14ac:dyDescent="0.25">
      <c r="A8621" s="62">
        <v>42161507</v>
      </c>
      <c r="B8621" s="63" t="s">
        <v>15485</v>
      </c>
    </row>
    <row r="8622" spans="1:2" x14ac:dyDescent="0.25">
      <c r="A8622" s="62">
        <v>42161508</v>
      </c>
      <c r="B8622" s="63" t="s">
        <v>11968</v>
      </c>
    </row>
    <row r="8623" spans="1:2" x14ac:dyDescent="0.25">
      <c r="A8623" s="62">
        <v>42161509</v>
      </c>
      <c r="B8623" s="63" t="s">
        <v>5946</v>
      </c>
    </row>
    <row r="8624" spans="1:2" x14ac:dyDescent="0.25">
      <c r="A8624" s="62">
        <v>42161510</v>
      </c>
      <c r="B8624" s="63" t="s">
        <v>5538</v>
      </c>
    </row>
    <row r="8625" spans="1:2" x14ac:dyDescent="0.25">
      <c r="A8625" s="62">
        <v>42161601</v>
      </c>
      <c r="B8625" s="63" t="s">
        <v>3306</v>
      </c>
    </row>
    <row r="8626" spans="1:2" x14ac:dyDescent="0.25">
      <c r="A8626" s="62">
        <v>42161602</v>
      </c>
      <c r="B8626" s="63" t="s">
        <v>17058</v>
      </c>
    </row>
    <row r="8627" spans="1:2" x14ac:dyDescent="0.25">
      <c r="A8627" s="62">
        <v>42161603</v>
      </c>
      <c r="B8627" s="63" t="s">
        <v>912</v>
      </c>
    </row>
    <row r="8628" spans="1:2" x14ac:dyDescent="0.25">
      <c r="A8628" s="62">
        <v>42161604</v>
      </c>
      <c r="B8628" s="63" t="s">
        <v>12124</v>
      </c>
    </row>
    <row r="8629" spans="1:2" x14ac:dyDescent="0.25">
      <c r="A8629" s="62">
        <v>42161605</v>
      </c>
      <c r="B8629" s="63" t="s">
        <v>944</v>
      </c>
    </row>
    <row r="8630" spans="1:2" x14ac:dyDescent="0.25">
      <c r="A8630" s="62">
        <v>42161606</v>
      </c>
      <c r="B8630" s="63" t="s">
        <v>17695</v>
      </c>
    </row>
    <row r="8631" spans="1:2" x14ac:dyDescent="0.25">
      <c r="A8631" s="62">
        <v>42161607</v>
      </c>
      <c r="B8631" s="63" t="s">
        <v>17000</v>
      </c>
    </row>
    <row r="8632" spans="1:2" x14ac:dyDescent="0.25">
      <c r="A8632" s="62">
        <v>42161608</v>
      </c>
      <c r="B8632" s="63" t="s">
        <v>17169</v>
      </c>
    </row>
    <row r="8633" spans="1:2" x14ac:dyDescent="0.25">
      <c r="A8633" s="62">
        <v>42161609</v>
      </c>
      <c r="B8633" s="63" t="s">
        <v>1043</v>
      </c>
    </row>
    <row r="8634" spans="1:2" x14ac:dyDescent="0.25">
      <c r="A8634" s="62">
        <v>42161610</v>
      </c>
      <c r="B8634" s="63" t="s">
        <v>17902</v>
      </c>
    </row>
    <row r="8635" spans="1:2" x14ac:dyDescent="0.25">
      <c r="A8635" s="62">
        <v>42161611</v>
      </c>
      <c r="B8635" s="63" t="s">
        <v>6737</v>
      </c>
    </row>
    <row r="8636" spans="1:2" x14ac:dyDescent="0.25">
      <c r="A8636" s="62">
        <v>42161612</v>
      </c>
      <c r="B8636" s="63" t="s">
        <v>14885</v>
      </c>
    </row>
    <row r="8637" spans="1:2" x14ac:dyDescent="0.25">
      <c r="A8637" s="62">
        <v>42161613</v>
      </c>
      <c r="B8637" s="63" t="s">
        <v>8049</v>
      </c>
    </row>
    <row r="8638" spans="1:2" x14ac:dyDescent="0.25">
      <c r="A8638" s="62">
        <v>42161614</v>
      </c>
      <c r="B8638" s="63" t="s">
        <v>13640</v>
      </c>
    </row>
    <row r="8639" spans="1:2" x14ac:dyDescent="0.25">
      <c r="A8639" s="62">
        <v>42161615</v>
      </c>
      <c r="B8639" s="63" t="s">
        <v>898</v>
      </c>
    </row>
    <row r="8640" spans="1:2" x14ac:dyDescent="0.25">
      <c r="A8640" s="62">
        <v>42161616</v>
      </c>
      <c r="B8640" s="63" t="s">
        <v>1786</v>
      </c>
    </row>
    <row r="8641" spans="1:2" x14ac:dyDescent="0.25">
      <c r="A8641" s="62">
        <v>42161617</v>
      </c>
      <c r="B8641" s="63" t="s">
        <v>8924</v>
      </c>
    </row>
    <row r="8642" spans="1:2" x14ac:dyDescent="0.25">
      <c r="A8642" s="62">
        <v>42161618</v>
      </c>
      <c r="B8642" s="63" t="s">
        <v>16997</v>
      </c>
    </row>
    <row r="8643" spans="1:2" x14ac:dyDescent="0.25">
      <c r="A8643" s="62">
        <v>42161619</v>
      </c>
      <c r="B8643" s="63" t="s">
        <v>3883</v>
      </c>
    </row>
    <row r="8644" spans="1:2" x14ac:dyDescent="0.25">
      <c r="A8644" s="62">
        <v>42161620</v>
      </c>
      <c r="B8644" s="63" t="s">
        <v>9394</v>
      </c>
    </row>
    <row r="8645" spans="1:2" x14ac:dyDescent="0.25">
      <c r="A8645" s="62">
        <v>42161621</v>
      </c>
      <c r="B8645" s="63" t="s">
        <v>12365</v>
      </c>
    </row>
    <row r="8646" spans="1:2" x14ac:dyDescent="0.25">
      <c r="A8646" s="62">
        <v>42161622</v>
      </c>
      <c r="B8646" s="63" t="s">
        <v>8258</v>
      </c>
    </row>
    <row r="8647" spans="1:2" x14ac:dyDescent="0.25">
      <c r="A8647" s="62">
        <v>42161623</v>
      </c>
      <c r="B8647" s="63" t="s">
        <v>5389</v>
      </c>
    </row>
    <row r="8648" spans="1:2" x14ac:dyDescent="0.25">
      <c r="A8648" s="62">
        <v>42161624</v>
      </c>
      <c r="B8648" s="63" t="s">
        <v>8301</v>
      </c>
    </row>
    <row r="8649" spans="1:2" x14ac:dyDescent="0.25">
      <c r="A8649" s="62">
        <v>42161625</v>
      </c>
      <c r="B8649" s="63" t="s">
        <v>12224</v>
      </c>
    </row>
    <row r="8650" spans="1:2" x14ac:dyDescent="0.25">
      <c r="A8650" s="62">
        <v>42161626</v>
      </c>
      <c r="B8650" s="63" t="s">
        <v>7584</v>
      </c>
    </row>
    <row r="8651" spans="1:2" x14ac:dyDescent="0.25">
      <c r="A8651" s="62">
        <v>42161627</v>
      </c>
      <c r="B8651" s="63" t="s">
        <v>13906</v>
      </c>
    </row>
    <row r="8652" spans="1:2" x14ac:dyDescent="0.25">
      <c r="A8652" s="62">
        <v>42161628</v>
      </c>
      <c r="B8652" s="63" t="s">
        <v>11161</v>
      </c>
    </row>
    <row r="8653" spans="1:2" x14ac:dyDescent="0.25">
      <c r="A8653" s="62">
        <v>42161629</v>
      </c>
      <c r="B8653" s="63" t="s">
        <v>17148</v>
      </c>
    </row>
    <row r="8654" spans="1:2" x14ac:dyDescent="0.25">
      <c r="A8654" s="62">
        <v>42161630</v>
      </c>
      <c r="B8654" s="63" t="s">
        <v>4590</v>
      </c>
    </row>
    <row r="8655" spans="1:2" x14ac:dyDescent="0.25">
      <c r="A8655" s="62">
        <v>42161631</v>
      </c>
      <c r="B8655" s="63" t="s">
        <v>10058</v>
      </c>
    </row>
    <row r="8656" spans="1:2" x14ac:dyDescent="0.25">
      <c r="A8656" s="62">
        <v>42161632</v>
      </c>
      <c r="B8656" s="63" t="s">
        <v>6224</v>
      </c>
    </row>
    <row r="8657" spans="1:2" x14ac:dyDescent="0.25">
      <c r="A8657" s="62">
        <v>42161633</v>
      </c>
      <c r="B8657" s="63" t="s">
        <v>4967</v>
      </c>
    </row>
    <row r="8658" spans="1:2" x14ac:dyDescent="0.25">
      <c r="A8658" s="62">
        <v>42161634</v>
      </c>
      <c r="B8658" s="63" t="s">
        <v>369</v>
      </c>
    </row>
    <row r="8659" spans="1:2" x14ac:dyDescent="0.25">
      <c r="A8659" s="62">
        <v>42161635</v>
      </c>
      <c r="B8659" s="63" t="s">
        <v>8240</v>
      </c>
    </row>
    <row r="8660" spans="1:2" x14ac:dyDescent="0.25">
      <c r="A8660" s="62">
        <v>42161701</v>
      </c>
      <c r="B8660" s="63" t="s">
        <v>6753</v>
      </c>
    </row>
    <row r="8661" spans="1:2" x14ac:dyDescent="0.25">
      <c r="A8661" s="62">
        <v>42161702</v>
      </c>
      <c r="B8661" s="63" t="s">
        <v>10345</v>
      </c>
    </row>
    <row r="8662" spans="1:2" x14ac:dyDescent="0.25">
      <c r="A8662" s="62">
        <v>42161703</v>
      </c>
      <c r="B8662" s="63" t="s">
        <v>18793</v>
      </c>
    </row>
    <row r="8663" spans="1:2" x14ac:dyDescent="0.25">
      <c r="A8663" s="62">
        <v>42161704</v>
      </c>
      <c r="B8663" s="63" t="s">
        <v>3651</v>
      </c>
    </row>
    <row r="8664" spans="1:2" x14ac:dyDescent="0.25">
      <c r="A8664" s="62">
        <v>42161801</v>
      </c>
      <c r="B8664" s="63" t="s">
        <v>16541</v>
      </c>
    </row>
    <row r="8665" spans="1:2" x14ac:dyDescent="0.25">
      <c r="A8665" s="62">
        <v>42161802</v>
      </c>
      <c r="B8665" s="63" t="s">
        <v>11174</v>
      </c>
    </row>
    <row r="8666" spans="1:2" x14ac:dyDescent="0.25">
      <c r="A8666" s="62">
        <v>42161803</v>
      </c>
      <c r="B8666" s="63" t="s">
        <v>18708</v>
      </c>
    </row>
    <row r="8667" spans="1:2" x14ac:dyDescent="0.25">
      <c r="A8667" s="62">
        <v>42161804</v>
      </c>
      <c r="B8667" s="63" t="s">
        <v>16239</v>
      </c>
    </row>
    <row r="8668" spans="1:2" x14ac:dyDescent="0.25">
      <c r="A8668" s="62">
        <v>42171501</v>
      </c>
      <c r="B8668" s="63" t="s">
        <v>8380</v>
      </c>
    </row>
    <row r="8669" spans="1:2" x14ac:dyDescent="0.25">
      <c r="A8669" s="62">
        <v>42171502</v>
      </c>
      <c r="B8669" s="63" t="s">
        <v>15203</v>
      </c>
    </row>
    <row r="8670" spans="1:2" x14ac:dyDescent="0.25">
      <c r="A8670" s="62">
        <v>42171601</v>
      </c>
      <c r="B8670" s="63" t="s">
        <v>15559</v>
      </c>
    </row>
    <row r="8671" spans="1:2" x14ac:dyDescent="0.25">
      <c r="A8671" s="62">
        <v>42171602</v>
      </c>
      <c r="B8671" s="63" t="s">
        <v>481</v>
      </c>
    </row>
    <row r="8672" spans="1:2" x14ac:dyDescent="0.25">
      <c r="A8672" s="62">
        <v>42171603</v>
      </c>
      <c r="B8672" s="63" t="s">
        <v>4499</v>
      </c>
    </row>
    <row r="8673" spans="1:2" x14ac:dyDescent="0.25">
      <c r="A8673" s="62">
        <v>42171604</v>
      </c>
      <c r="B8673" s="63" t="s">
        <v>5140</v>
      </c>
    </row>
    <row r="8674" spans="1:2" x14ac:dyDescent="0.25">
      <c r="A8674" s="62">
        <v>42171605</v>
      </c>
      <c r="B8674" s="63" t="s">
        <v>692</v>
      </c>
    </row>
    <row r="8675" spans="1:2" x14ac:dyDescent="0.25">
      <c r="A8675" s="62">
        <v>42171606</v>
      </c>
      <c r="B8675" s="63" t="s">
        <v>13647</v>
      </c>
    </row>
    <row r="8676" spans="1:2" x14ac:dyDescent="0.25">
      <c r="A8676" s="62">
        <v>42171607</v>
      </c>
      <c r="B8676" s="63" t="s">
        <v>12007</v>
      </c>
    </row>
    <row r="8677" spans="1:2" x14ac:dyDescent="0.25">
      <c r="A8677" s="62">
        <v>42171608</v>
      </c>
      <c r="B8677" s="63" t="s">
        <v>5999</v>
      </c>
    </row>
    <row r="8678" spans="1:2" x14ac:dyDescent="0.25">
      <c r="A8678" s="62">
        <v>42171609</v>
      </c>
      <c r="B8678" s="63" t="s">
        <v>12449</v>
      </c>
    </row>
    <row r="8679" spans="1:2" x14ac:dyDescent="0.25">
      <c r="A8679" s="62">
        <v>42171610</v>
      </c>
      <c r="B8679" s="63" t="s">
        <v>18319</v>
      </c>
    </row>
    <row r="8680" spans="1:2" x14ac:dyDescent="0.25">
      <c r="A8680" s="62">
        <v>42171611</v>
      </c>
      <c r="B8680" s="63" t="s">
        <v>3469</v>
      </c>
    </row>
    <row r="8681" spans="1:2" x14ac:dyDescent="0.25">
      <c r="A8681" s="62">
        <v>42171612</v>
      </c>
      <c r="B8681" s="63" t="s">
        <v>8232</v>
      </c>
    </row>
    <row r="8682" spans="1:2" x14ac:dyDescent="0.25">
      <c r="A8682" s="62">
        <v>42171613</v>
      </c>
      <c r="B8682" s="63" t="s">
        <v>2789</v>
      </c>
    </row>
    <row r="8683" spans="1:2" x14ac:dyDescent="0.25">
      <c r="A8683" s="62">
        <v>42171614</v>
      </c>
      <c r="B8683" s="63" t="s">
        <v>13884</v>
      </c>
    </row>
    <row r="8684" spans="1:2" x14ac:dyDescent="0.25">
      <c r="A8684" s="62">
        <v>42171701</v>
      </c>
      <c r="B8684" s="63" t="s">
        <v>5830</v>
      </c>
    </row>
    <row r="8685" spans="1:2" x14ac:dyDescent="0.25">
      <c r="A8685" s="62">
        <v>42171702</v>
      </c>
      <c r="B8685" s="63" t="s">
        <v>421</v>
      </c>
    </row>
    <row r="8686" spans="1:2" x14ac:dyDescent="0.25">
      <c r="A8686" s="62">
        <v>42171703</v>
      </c>
      <c r="B8686" s="63" t="s">
        <v>12976</v>
      </c>
    </row>
    <row r="8687" spans="1:2" x14ac:dyDescent="0.25">
      <c r="A8687" s="62">
        <v>42171704</v>
      </c>
      <c r="B8687" s="63" t="s">
        <v>2725</v>
      </c>
    </row>
    <row r="8688" spans="1:2" x14ac:dyDescent="0.25">
      <c r="A8688" s="62">
        <v>42171801</v>
      </c>
      <c r="B8688" s="63" t="s">
        <v>18129</v>
      </c>
    </row>
    <row r="8689" spans="1:2" x14ac:dyDescent="0.25">
      <c r="A8689" s="62">
        <v>42171802</v>
      </c>
      <c r="B8689" s="63" t="s">
        <v>2505</v>
      </c>
    </row>
    <row r="8690" spans="1:2" x14ac:dyDescent="0.25">
      <c r="A8690" s="62">
        <v>42171803</v>
      </c>
      <c r="B8690" s="63" t="s">
        <v>6128</v>
      </c>
    </row>
    <row r="8691" spans="1:2" x14ac:dyDescent="0.25">
      <c r="A8691" s="62">
        <v>42171804</v>
      </c>
      <c r="B8691" s="63" t="s">
        <v>14367</v>
      </c>
    </row>
    <row r="8692" spans="1:2" x14ac:dyDescent="0.25">
      <c r="A8692" s="62">
        <v>42171805</v>
      </c>
      <c r="B8692" s="63" t="s">
        <v>2049</v>
      </c>
    </row>
    <row r="8693" spans="1:2" x14ac:dyDescent="0.25">
      <c r="A8693" s="62">
        <v>42171806</v>
      </c>
      <c r="B8693" s="63" t="s">
        <v>12722</v>
      </c>
    </row>
    <row r="8694" spans="1:2" x14ac:dyDescent="0.25">
      <c r="A8694" s="62">
        <v>42171901</v>
      </c>
      <c r="B8694" s="63" t="s">
        <v>7113</v>
      </c>
    </row>
    <row r="8695" spans="1:2" x14ac:dyDescent="0.25">
      <c r="A8695" s="62">
        <v>42171902</v>
      </c>
      <c r="B8695" s="63" t="s">
        <v>18645</v>
      </c>
    </row>
    <row r="8696" spans="1:2" x14ac:dyDescent="0.25">
      <c r="A8696" s="62">
        <v>42171903</v>
      </c>
      <c r="B8696" s="63" t="s">
        <v>2658</v>
      </c>
    </row>
    <row r="8697" spans="1:2" x14ac:dyDescent="0.25">
      <c r="A8697" s="62">
        <v>42171904</v>
      </c>
      <c r="B8697" s="63" t="s">
        <v>14746</v>
      </c>
    </row>
    <row r="8698" spans="1:2" x14ac:dyDescent="0.25">
      <c r="A8698" s="62">
        <v>42171905</v>
      </c>
      <c r="B8698" s="63" t="s">
        <v>11214</v>
      </c>
    </row>
    <row r="8699" spans="1:2" x14ac:dyDescent="0.25">
      <c r="A8699" s="62">
        <v>42171906</v>
      </c>
      <c r="B8699" s="63" t="s">
        <v>9512</v>
      </c>
    </row>
    <row r="8700" spans="1:2" x14ac:dyDescent="0.25">
      <c r="A8700" s="62">
        <v>42171907</v>
      </c>
      <c r="B8700" s="63" t="s">
        <v>5725</v>
      </c>
    </row>
    <row r="8701" spans="1:2" x14ac:dyDescent="0.25">
      <c r="A8701" s="62">
        <v>42171908</v>
      </c>
      <c r="B8701" s="63" t="s">
        <v>12354</v>
      </c>
    </row>
    <row r="8702" spans="1:2" x14ac:dyDescent="0.25">
      <c r="A8702" s="62">
        <v>42171909</v>
      </c>
      <c r="B8702" s="63" t="s">
        <v>18673</v>
      </c>
    </row>
    <row r="8703" spans="1:2" x14ac:dyDescent="0.25">
      <c r="A8703" s="62">
        <v>42171910</v>
      </c>
      <c r="B8703" s="63" t="s">
        <v>14174</v>
      </c>
    </row>
    <row r="8704" spans="1:2" x14ac:dyDescent="0.25">
      <c r="A8704" s="62">
        <v>42171911</v>
      </c>
      <c r="B8704" s="63" t="s">
        <v>15513</v>
      </c>
    </row>
    <row r="8705" spans="1:2" x14ac:dyDescent="0.25">
      <c r="A8705" s="62">
        <v>42171912</v>
      </c>
      <c r="B8705" s="63" t="s">
        <v>16056</v>
      </c>
    </row>
    <row r="8706" spans="1:2" x14ac:dyDescent="0.25">
      <c r="A8706" s="62">
        <v>42171913</v>
      </c>
      <c r="B8706" s="63" t="s">
        <v>1418</v>
      </c>
    </row>
    <row r="8707" spans="1:2" x14ac:dyDescent="0.25">
      <c r="A8707" s="62">
        <v>42171914</v>
      </c>
      <c r="B8707" s="63" t="s">
        <v>16278</v>
      </c>
    </row>
    <row r="8708" spans="1:2" x14ac:dyDescent="0.25">
      <c r="A8708" s="62">
        <v>42171915</v>
      </c>
      <c r="B8708" s="63" t="s">
        <v>12328</v>
      </c>
    </row>
    <row r="8709" spans="1:2" x14ac:dyDescent="0.25">
      <c r="A8709" s="62">
        <v>42171916</v>
      </c>
      <c r="B8709" s="63" t="s">
        <v>7217</v>
      </c>
    </row>
    <row r="8710" spans="1:2" x14ac:dyDescent="0.25">
      <c r="A8710" s="62">
        <v>42171917</v>
      </c>
      <c r="B8710" s="63" t="s">
        <v>12597</v>
      </c>
    </row>
    <row r="8711" spans="1:2" x14ac:dyDescent="0.25">
      <c r="A8711" s="62">
        <v>42171918</v>
      </c>
      <c r="B8711" s="63" t="s">
        <v>6985</v>
      </c>
    </row>
    <row r="8712" spans="1:2" x14ac:dyDescent="0.25">
      <c r="A8712" s="62">
        <v>42171919</v>
      </c>
      <c r="B8712" s="63" t="s">
        <v>18063</v>
      </c>
    </row>
    <row r="8713" spans="1:2" x14ac:dyDescent="0.25">
      <c r="A8713" s="62">
        <v>42171920</v>
      </c>
      <c r="B8713" s="63" t="s">
        <v>15728</v>
      </c>
    </row>
    <row r="8714" spans="1:2" x14ac:dyDescent="0.25">
      <c r="A8714" s="62">
        <v>42172001</v>
      </c>
      <c r="B8714" s="63" t="s">
        <v>5343</v>
      </c>
    </row>
    <row r="8715" spans="1:2" x14ac:dyDescent="0.25">
      <c r="A8715" s="62">
        <v>42172002</v>
      </c>
      <c r="B8715" s="63" t="s">
        <v>7160</v>
      </c>
    </row>
    <row r="8716" spans="1:2" x14ac:dyDescent="0.25">
      <c r="A8716" s="62">
        <v>42172003</v>
      </c>
      <c r="B8716" s="63" t="s">
        <v>3956</v>
      </c>
    </row>
    <row r="8717" spans="1:2" x14ac:dyDescent="0.25">
      <c r="A8717" s="62">
        <v>42172004</v>
      </c>
      <c r="B8717" s="63" t="s">
        <v>12653</v>
      </c>
    </row>
    <row r="8718" spans="1:2" x14ac:dyDescent="0.25">
      <c r="A8718" s="62">
        <v>42172005</v>
      </c>
      <c r="B8718" s="63" t="s">
        <v>6605</v>
      </c>
    </row>
    <row r="8719" spans="1:2" x14ac:dyDescent="0.25">
      <c r="A8719" s="62">
        <v>42172006</v>
      </c>
      <c r="B8719" s="63" t="s">
        <v>960</v>
      </c>
    </row>
    <row r="8720" spans="1:2" x14ac:dyDescent="0.25">
      <c r="A8720" s="62">
        <v>42172007</v>
      </c>
      <c r="B8720" s="63" t="s">
        <v>11530</v>
      </c>
    </row>
    <row r="8721" spans="1:2" x14ac:dyDescent="0.25">
      <c r="A8721" s="62">
        <v>42172008</v>
      </c>
      <c r="B8721" s="63" t="s">
        <v>18140</v>
      </c>
    </row>
    <row r="8722" spans="1:2" x14ac:dyDescent="0.25">
      <c r="A8722" s="62">
        <v>42172009</v>
      </c>
      <c r="B8722" s="63" t="s">
        <v>9943</v>
      </c>
    </row>
    <row r="8723" spans="1:2" x14ac:dyDescent="0.25">
      <c r="A8723" s="62">
        <v>42172010</v>
      </c>
      <c r="B8723" s="63" t="s">
        <v>16944</v>
      </c>
    </row>
    <row r="8724" spans="1:2" x14ac:dyDescent="0.25">
      <c r="A8724" s="62">
        <v>42172011</v>
      </c>
      <c r="B8724" s="63" t="s">
        <v>18832</v>
      </c>
    </row>
    <row r="8725" spans="1:2" x14ac:dyDescent="0.25">
      <c r="A8725" s="62">
        <v>42172012</v>
      </c>
      <c r="B8725" s="63" t="s">
        <v>14137</v>
      </c>
    </row>
    <row r="8726" spans="1:2" x14ac:dyDescent="0.25">
      <c r="A8726" s="62">
        <v>42172013</v>
      </c>
      <c r="B8726" s="63" t="s">
        <v>9465</v>
      </c>
    </row>
    <row r="8727" spans="1:2" x14ac:dyDescent="0.25">
      <c r="A8727" s="62">
        <v>42172014</v>
      </c>
      <c r="B8727" s="63" t="s">
        <v>11369</v>
      </c>
    </row>
    <row r="8728" spans="1:2" x14ac:dyDescent="0.25">
      <c r="A8728" s="62">
        <v>42172015</v>
      </c>
      <c r="B8728" s="63" t="s">
        <v>9120</v>
      </c>
    </row>
    <row r="8729" spans="1:2" x14ac:dyDescent="0.25">
      <c r="A8729" s="62">
        <v>42172016</v>
      </c>
      <c r="B8729" s="63" t="s">
        <v>15528</v>
      </c>
    </row>
    <row r="8730" spans="1:2" x14ac:dyDescent="0.25">
      <c r="A8730" s="62">
        <v>42172017</v>
      </c>
      <c r="B8730" s="63" t="s">
        <v>6831</v>
      </c>
    </row>
    <row r="8731" spans="1:2" x14ac:dyDescent="0.25">
      <c r="A8731" s="62">
        <v>42172101</v>
      </c>
      <c r="B8731" s="63" t="s">
        <v>4437</v>
      </c>
    </row>
    <row r="8732" spans="1:2" x14ac:dyDescent="0.25">
      <c r="A8732" s="62">
        <v>42172102</v>
      </c>
      <c r="B8732" s="63" t="s">
        <v>13686</v>
      </c>
    </row>
    <row r="8733" spans="1:2" x14ac:dyDescent="0.25">
      <c r="A8733" s="62">
        <v>42172103</v>
      </c>
      <c r="B8733" s="63" t="s">
        <v>14946</v>
      </c>
    </row>
    <row r="8734" spans="1:2" x14ac:dyDescent="0.25">
      <c r="A8734" s="62">
        <v>42172201</v>
      </c>
      <c r="B8734" s="63" t="s">
        <v>15215</v>
      </c>
    </row>
    <row r="8735" spans="1:2" x14ac:dyDescent="0.25">
      <c r="A8735" s="62">
        <v>42181501</v>
      </c>
      <c r="B8735" s="63" t="s">
        <v>2480</v>
      </c>
    </row>
    <row r="8736" spans="1:2" x14ac:dyDescent="0.25">
      <c r="A8736" s="62">
        <v>42181502</v>
      </c>
      <c r="B8736" s="63" t="s">
        <v>7606</v>
      </c>
    </row>
    <row r="8737" spans="1:2" x14ac:dyDescent="0.25">
      <c r="A8737" s="62">
        <v>42181503</v>
      </c>
      <c r="B8737" s="63" t="s">
        <v>11232</v>
      </c>
    </row>
    <row r="8738" spans="1:2" x14ac:dyDescent="0.25">
      <c r="A8738" s="62">
        <v>42181504</v>
      </c>
      <c r="B8738" s="63" t="s">
        <v>11312</v>
      </c>
    </row>
    <row r="8739" spans="1:2" x14ac:dyDescent="0.25">
      <c r="A8739" s="62">
        <v>42181505</v>
      </c>
      <c r="B8739" s="63" t="s">
        <v>13739</v>
      </c>
    </row>
    <row r="8740" spans="1:2" x14ac:dyDescent="0.25">
      <c r="A8740" s="62">
        <v>42181506</v>
      </c>
      <c r="B8740" s="63" t="s">
        <v>6934</v>
      </c>
    </row>
    <row r="8741" spans="1:2" x14ac:dyDescent="0.25">
      <c r="A8741" s="62">
        <v>42181507</v>
      </c>
      <c r="B8741" s="63" t="s">
        <v>13400</v>
      </c>
    </row>
    <row r="8742" spans="1:2" x14ac:dyDescent="0.25">
      <c r="A8742" s="62">
        <v>42181508</v>
      </c>
      <c r="B8742" s="63" t="s">
        <v>9059</v>
      </c>
    </row>
    <row r="8743" spans="1:2" x14ac:dyDescent="0.25">
      <c r="A8743" s="62">
        <v>42181509</v>
      </c>
      <c r="B8743" s="63" t="s">
        <v>263</v>
      </c>
    </row>
    <row r="8744" spans="1:2" x14ac:dyDescent="0.25">
      <c r="A8744" s="62">
        <v>42181510</v>
      </c>
      <c r="B8744" s="63" t="s">
        <v>4219</v>
      </c>
    </row>
    <row r="8745" spans="1:2" x14ac:dyDescent="0.25">
      <c r="A8745" s="62">
        <v>42181511</v>
      </c>
      <c r="B8745" s="63" t="s">
        <v>15791</v>
      </c>
    </row>
    <row r="8746" spans="1:2" x14ac:dyDescent="0.25">
      <c r="A8746" s="62">
        <v>42181512</v>
      </c>
      <c r="B8746" s="63" t="s">
        <v>17914</v>
      </c>
    </row>
    <row r="8747" spans="1:2" x14ac:dyDescent="0.25">
      <c r="A8747" s="62">
        <v>42181513</v>
      </c>
      <c r="B8747" s="63" t="s">
        <v>4477</v>
      </c>
    </row>
    <row r="8748" spans="1:2" x14ac:dyDescent="0.25">
      <c r="A8748" s="62">
        <v>42181514</v>
      </c>
      <c r="B8748" s="63" t="s">
        <v>5362</v>
      </c>
    </row>
    <row r="8749" spans="1:2" x14ac:dyDescent="0.25">
      <c r="A8749" s="62">
        <v>42181515</v>
      </c>
      <c r="B8749" s="63" t="s">
        <v>3491</v>
      </c>
    </row>
    <row r="8750" spans="1:2" x14ac:dyDescent="0.25">
      <c r="A8750" s="62">
        <v>42181516</v>
      </c>
      <c r="B8750" s="63" t="s">
        <v>14136</v>
      </c>
    </row>
    <row r="8751" spans="1:2" x14ac:dyDescent="0.25">
      <c r="A8751" s="62">
        <v>42181517</v>
      </c>
      <c r="B8751" s="63" t="s">
        <v>2575</v>
      </c>
    </row>
    <row r="8752" spans="1:2" x14ac:dyDescent="0.25">
      <c r="A8752" s="62">
        <v>42181601</v>
      </c>
      <c r="B8752" s="63" t="s">
        <v>12630</v>
      </c>
    </row>
    <row r="8753" spans="1:2" x14ac:dyDescent="0.25">
      <c r="A8753" s="62">
        <v>42181602</v>
      </c>
      <c r="B8753" s="63" t="s">
        <v>11108</v>
      </c>
    </row>
    <row r="8754" spans="1:2" x14ac:dyDescent="0.25">
      <c r="A8754" s="62">
        <v>42181603</v>
      </c>
      <c r="B8754" s="63" t="s">
        <v>14662</v>
      </c>
    </row>
    <row r="8755" spans="1:2" x14ac:dyDescent="0.25">
      <c r="A8755" s="62">
        <v>42181604</v>
      </c>
      <c r="B8755" s="63" t="s">
        <v>1022</v>
      </c>
    </row>
    <row r="8756" spans="1:2" x14ac:dyDescent="0.25">
      <c r="A8756" s="62">
        <v>42181605</v>
      </c>
      <c r="B8756" s="63" t="s">
        <v>2168</v>
      </c>
    </row>
    <row r="8757" spans="1:2" x14ac:dyDescent="0.25">
      <c r="A8757" s="62">
        <v>42181606</v>
      </c>
      <c r="B8757" s="63" t="s">
        <v>15403</v>
      </c>
    </row>
    <row r="8758" spans="1:2" x14ac:dyDescent="0.25">
      <c r="A8758" s="62">
        <v>42181607</v>
      </c>
      <c r="B8758" s="63" t="s">
        <v>17456</v>
      </c>
    </row>
    <row r="8759" spans="1:2" x14ac:dyDescent="0.25">
      <c r="A8759" s="62">
        <v>42181608</v>
      </c>
      <c r="B8759" s="63" t="s">
        <v>5527</v>
      </c>
    </row>
    <row r="8760" spans="1:2" x14ac:dyDescent="0.25">
      <c r="A8760" s="62">
        <v>42181609</v>
      </c>
      <c r="B8760" s="63" t="s">
        <v>8435</v>
      </c>
    </row>
    <row r="8761" spans="1:2" x14ac:dyDescent="0.25">
      <c r="A8761" s="62">
        <v>42181610</v>
      </c>
      <c r="B8761" s="63" t="s">
        <v>3447</v>
      </c>
    </row>
    <row r="8762" spans="1:2" x14ac:dyDescent="0.25">
      <c r="A8762" s="62">
        <v>42181701</v>
      </c>
      <c r="B8762" s="63" t="s">
        <v>10380</v>
      </c>
    </row>
    <row r="8763" spans="1:2" x14ac:dyDescent="0.25">
      <c r="A8763" s="62">
        <v>42181702</v>
      </c>
      <c r="B8763" s="63" t="s">
        <v>18904</v>
      </c>
    </row>
    <row r="8764" spans="1:2" x14ac:dyDescent="0.25">
      <c r="A8764" s="62">
        <v>42181703</v>
      </c>
      <c r="B8764" s="63" t="s">
        <v>14983</v>
      </c>
    </row>
    <row r="8765" spans="1:2" x14ac:dyDescent="0.25">
      <c r="A8765" s="62">
        <v>42181704</v>
      </c>
      <c r="B8765" s="63" t="s">
        <v>16072</v>
      </c>
    </row>
    <row r="8766" spans="1:2" x14ac:dyDescent="0.25">
      <c r="A8766" s="62">
        <v>42181705</v>
      </c>
      <c r="B8766" s="63" t="s">
        <v>13426</v>
      </c>
    </row>
    <row r="8767" spans="1:2" x14ac:dyDescent="0.25">
      <c r="A8767" s="62">
        <v>42181706</v>
      </c>
      <c r="B8767" s="63" t="s">
        <v>12805</v>
      </c>
    </row>
    <row r="8768" spans="1:2" x14ac:dyDescent="0.25">
      <c r="A8768" s="62">
        <v>42181707</v>
      </c>
      <c r="B8768" s="63" t="s">
        <v>9384</v>
      </c>
    </row>
    <row r="8769" spans="1:2" x14ac:dyDescent="0.25">
      <c r="A8769" s="62">
        <v>42181708</v>
      </c>
      <c r="B8769" s="63" t="s">
        <v>15557</v>
      </c>
    </row>
    <row r="8770" spans="1:2" x14ac:dyDescent="0.25">
      <c r="A8770" s="62">
        <v>42181709</v>
      </c>
      <c r="B8770" s="63" t="s">
        <v>5364</v>
      </c>
    </row>
    <row r="8771" spans="1:2" x14ac:dyDescent="0.25">
      <c r="A8771" s="62">
        <v>42181710</v>
      </c>
      <c r="B8771" s="63" t="s">
        <v>1658</v>
      </c>
    </row>
    <row r="8772" spans="1:2" x14ac:dyDescent="0.25">
      <c r="A8772" s="62">
        <v>42181711</v>
      </c>
      <c r="B8772" s="63" t="s">
        <v>10936</v>
      </c>
    </row>
    <row r="8773" spans="1:2" x14ac:dyDescent="0.25">
      <c r="A8773" s="62">
        <v>42181712</v>
      </c>
      <c r="B8773" s="63" t="s">
        <v>13398</v>
      </c>
    </row>
    <row r="8774" spans="1:2" x14ac:dyDescent="0.25">
      <c r="A8774" s="62">
        <v>42181713</v>
      </c>
      <c r="B8774" s="63" t="s">
        <v>4447</v>
      </c>
    </row>
    <row r="8775" spans="1:2" x14ac:dyDescent="0.25">
      <c r="A8775" s="62">
        <v>42181714</v>
      </c>
      <c r="B8775" s="63" t="s">
        <v>6232</v>
      </c>
    </row>
    <row r="8776" spans="1:2" x14ac:dyDescent="0.25">
      <c r="A8776" s="62">
        <v>42181715</v>
      </c>
      <c r="B8776" s="63" t="s">
        <v>7199</v>
      </c>
    </row>
    <row r="8777" spans="1:2" x14ac:dyDescent="0.25">
      <c r="A8777" s="62">
        <v>42181716</v>
      </c>
      <c r="B8777" s="63" t="s">
        <v>10579</v>
      </c>
    </row>
    <row r="8778" spans="1:2" x14ac:dyDescent="0.25">
      <c r="A8778" s="62">
        <v>42181717</v>
      </c>
      <c r="B8778" s="63" t="s">
        <v>1315</v>
      </c>
    </row>
    <row r="8779" spans="1:2" x14ac:dyDescent="0.25">
      <c r="A8779" s="62">
        <v>42181718</v>
      </c>
      <c r="B8779" s="63" t="s">
        <v>16776</v>
      </c>
    </row>
    <row r="8780" spans="1:2" x14ac:dyDescent="0.25">
      <c r="A8780" s="62">
        <v>42181719</v>
      </c>
      <c r="B8780" s="63" t="s">
        <v>6878</v>
      </c>
    </row>
    <row r="8781" spans="1:2" x14ac:dyDescent="0.25">
      <c r="A8781" s="62">
        <v>42181801</v>
      </c>
      <c r="B8781" s="63" t="s">
        <v>2520</v>
      </c>
    </row>
    <row r="8782" spans="1:2" x14ac:dyDescent="0.25">
      <c r="A8782" s="62">
        <v>42181802</v>
      </c>
      <c r="B8782" s="63" t="s">
        <v>11355</v>
      </c>
    </row>
    <row r="8783" spans="1:2" x14ac:dyDescent="0.25">
      <c r="A8783" s="62">
        <v>42181803</v>
      </c>
      <c r="B8783" s="63" t="s">
        <v>9908</v>
      </c>
    </row>
    <row r="8784" spans="1:2" x14ac:dyDescent="0.25">
      <c r="A8784" s="62">
        <v>42181804</v>
      </c>
      <c r="B8784" s="63" t="s">
        <v>1178</v>
      </c>
    </row>
    <row r="8785" spans="1:2" x14ac:dyDescent="0.25">
      <c r="A8785" s="62">
        <v>42181805</v>
      </c>
      <c r="B8785" s="63" t="s">
        <v>2455</v>
      </c>
    </row>
    <row r="8786" spans="1:2" x14ac:dyDescent="0.25">
      <c r="A8786" s="62">
        <v>42181901</v>
      </c>
      <c r="B8786" s="63" t="s">
        <v>865</v>
      </c>
    </row>
    <row r="8787" spans="1:2" x14ac:dyDescent="0.25">
      <c r="A8787" s="62">
        <v>42181902</v>
      </c>
      <c r="B8787" s="63" t="s">
        <v>18515</v>
      </c>
    </row>
    <row r="8788" spans="1:2" x14ac:dyDescent="0.25">
      <c r="A8788" s="62">
        <v>42181903</v>
      </c>
      <c r="B8788" s="63" t="s">
        <v>51</v>
      </c>
    </row>
    <row r="8789" spans="1:2" x14ac:dyDescent="0.25">
      <c r="A8789" s="62">
        <v>42181904</v>
      </c>
      <c r="B8789" s="63" t="s">
        <v>9244</v>
      </c>
    </row>
    <row r="8790" spans="1:2" x14ac:dyDescent="0.25">
      <c r="A8790" s="62">
        <v>42181905</v>
      </c>
      <c r="B8790" s="63" t="s">
        <v>1262</v>
      </c>
    </row>
    <row r="8791" spans="1:2" x14ac:dyDescent="0.25">
      <c r="A8791" s="62">
        <v>42181906</v>
      </c>
      <c r="B8791" s="63" t="s">
        <v>11794</v>
      </c>
    </row>
    <row r="8792" spans="1:2" x14ac:dyDescent="0.25">
      <c r="A8792" s="62">
        <v>42181907</v>
      </c>
      <c r="B8792" s="63" t="s">
        <v>11624</v>
      </c>
    </row>
    <row r="8793" spans="1:2" x14ac:dyDescent="0.25">
      <c r="A8793" s="62">
        <v>42181908</v>
      </c>
      <c r="B8793" s="63" t="s">
        <v>14120</v>
      </c>
    </row>
    <row r="8794" spans="1:2" x14ac:dyDescent="0.25">
      <c r="A8794" s="62">
        <v>42181909</v>
      </c>
      <c r="B8794" s="63" t="s">
        <v>2429</v>
      </c>
    </row>
    <row r="8795" spans="1:2" x14ac:dyDescent="0.25">
      <c r="A8795" s="62">
        <v>42181910</v>
      </c>
      <c r="B8795" s="63" t="s">
        <v>439</v>
      </c>
    </row>
    <row r="8796" spans="1:2" x14ac:dyDescent="0.25">
      <c r="A8796" s="62">
        <v>42181911</v>
      </c>
      <c r="B8796" s="63" t="s">
        <v>7581</v>
      </c>
    </row>
    <row r="8797" spans="1:2" x14ac:dyDescent="0.25">
      <c r="A8797" s="62">
        <v>42182001</v>
      </c>
      <c r="B8797" s="63" t="s">
        <v>12141</v>
      </c>
    </row>
    <row r="8798" spans="1:2" x14ac:dyDescent="0.25">
      <c r="A8798" s="62">
        <v>42182002</v>
      </c>
      <c r="B8798" s="63" t="s">
        <v>1931</v>
      </c>
    </row>
    <row r="8799" spans="1:2" x14ac:dyDescent="0.25">
      <c r="A8799" s="62">
        <v>42182003</v>
      </c>
      <c r="B8799" s="63" t="s">
        <v>3186</v>
      </c>
    </row>
    <row r="8800" spans="1:2" x14ac:dyDescent="0.25">
      <c r="A8800" s="62">
        <v>42182004</v>
      </c>
      <c r="B8800" s="63" t="s">
        <v>13214</v>
      </c>
    </row>
    <row r="8801" spans="1:2" x14ac:dyDescent="0.25">
      <c r="A8801" s="62">
        <v>42182005</v>
      </c>
      <c r="B8801" s="63" t="s">
        <v>5348</v>
      </c>
    </row>
    <row r="8802" spans="1:2" x14ac:dyDescent="0.25">
      <c r="A8802" s="62">
        <v>42182006</v>
      </c>
      <c r="B8802" s="63" t="s">
        <v>10352</v>
      </c>
    </row>
    <row r="8803" spans="1:2" x14ac:dyDescent="0.25">
      <c r="A8803" s="62">
        <v>42182007</v>
      </c>
      <c r="B8803" s="63" t="s">
        <v>18305</v>
      </c>
    </row>
    <row r="8804" spans="1:2" x14ac:dyDescent="0.25">
      <c r="A8804" s="62">
        <v>42182008</v>
      </c>
      <c r="B8804" s="63" t="s">
        <v>19043</v>
      </c>
    </row>
    <row r="8805" spans="1:2" x14ac:dyDescent="0.25">
      <c r="A8805" s="62">
        <v>42182009</v>
      </c>
      <c r="B8805" s="63" t="s">
        <v>1435</v>
      </c>
    </row>
    <row r="8806" spans="1:2" x14ac:dyDescent="0.25">
      <c r="A8806" s="62">
        <v>42182010</v>
      </c>
      <c r="B8806" s="63" t="s">
        <v>5517</v>
      </c>
    </row>
    <row r="8807" spans="1:2" x14ac:dyDescent="0.25">
      <c r="A8807" s="62">
        <v>42182011</v>
      </c>
      <c r="B8807" s="63" t="s">
        <v>1462</v>
      </c>
    </row>
    <row r="8808" spans="1:2" x14ac:dyDescent="0.25">
      <c r="A8808" s="62">
        <v>42182012</v>
      </c>
      <c r="B8808" s="63" t="s">
        <v>18444</v>
      </c>
    </row>
    <row r="8809" spans="1:2" x14ac:dyDescent="0.25">
      <c r="A8809" s="62">
        <v>42182013</v>
      </c>
      <c r="B8809" s="63" t="s">
        <v>5273</v>
      </c>
    </row>
    <row r="8810" spans="1:2" x14ac:dyDescent="0.25">
      <c r="A8810" s="62">
        <v>42182014</v>
      </c>
      <c r="B8810" s="63" t="s">
        <v>7123</v>
      </c>
    </row>
    <row r="8811" spans="1:2" x14ac:dyDescent="0.25">
      <c r="A8811" s="62">
        <v>42182015</v>
      </c>
      <c r="B8811" s="63" t="s">
        <v>11713</v>
      </c>
    </row>
    <row r="8812" spans="1:2" x14ac:dyDescent="0.25">
      <c r="A8812" s="62">
        <v>42182016</v>
      </c>
      <c r="B8812" s="63" t="s">
        <v>18234</v>
      </c>
    </row>
    <row r="8813" spans="1:2" x14ac:dyDescent="0.25">
      <c r="A8813" s="62">
        <v>42182017</v>
      </c>
      <c r="B8813" s="63" t="s">
        <v>10391</v>
      </c>
    </row>
    <row r="8814" spans="1:2" x14ac:dyDescent="0.25">
      <c r="A8814" s="62">
        <v>42182018</v>
      </c>
      <c r="B8814" s="63" t="s">
        <v>8338</v>
      </c>
    </row>
    <row r="8815" spans="1:2" x14ac:dyDescent="0.25">
      <c r="A8815" s="62">
        <v>42182019</v>
      </c>
      <c r="B8815" s="63" t="s">
        <v>186</v>
      </c>
    </row>
    <row r="8816" spans="1:2" x14ac:dyDescent="0.25">
      <c r="A8816" s="62">
        <v>42182020</v>
      </c>
      <c r="B8816" s="63" t="s">
        <v>6592</v>
      </c>
    </row>
    <row r="8817" spans="1:2" x14ac:dyDescent="0.25">
      <c r="A8817" s="62">
        <v>42182101</v>
      </c>
      <c r="B8817" s="63" t="s">
        <v>17349</v>
      </c>
    </row>
    <row r="8818" spans="1:2" x14ac:dyDescent="0.25">
      <c r="A8818" s="62">
        <v>42182102</v>
      </c>
      <c r="B8818" s="63" t="s">
        <v>6711</v>
      </c>
    </row>
    <row r="8819" spans="1:2" x14ac:dyDescent="0.25">
      <c r="A8819" s="62">
        <v>42182103</v>
      </c>
      <c r="B8819" s="63" t="s">
        <v>13069</v>
      </c>
    </row>
    <row r="8820" spans="1:2" x14ac:dyDescent="0.25">
      <c r="A8820" s="62">
        <v>42182104</v>
      </c>
      <c r="B8820" s="63" t="s">
        <v>3999</v>
      </c>
    </row>
    <row r="8821" spans="1:2" x14ac:dyDescent="0.25">
      <c r="A8821" s="62">
        <v>42182105</v>
      </c>
      <c r="B8821" s="63" t="s">
        <v>13330</v>
      </c>
    </row>
    <row r="8822" spans="1:2" x14ac:dyDescent="0.25">
      <c r="A8822" s="62">
        <v>42182106</v>
      </c>
      <c r="B8822" s="63" t="s">
        <v>4435</v>
      </c>
    </row>
    <row r="8823" spans="1:2" x14ac:dyDescent="0.25">
      <c r="A8823" s="62">
        <v>42182107</v>
      </c>
      <c r="B8823" s="63" t="s">
        <v>14031</v>
      </c>
    </row>
    <row r="8824" spans="1:2" x14ac:dyDescent="0.25">
      <c r="A8824" s="62">
        <v>42182108</v>
      </c>
      <c r="B8824" s="63" t="s">
        <v>9110</v>
      </c>
    </row>
    <row r="8825" spans="1:2" x14ac:dyDescent="0.25">
      <c r="A8825" s="62">
        <v>42182201</v>
      </c>
      <c r="B8825" s="63" t="s">
        <v>16827</v>
      </c>
    </row>
    <row r="8826" spans="1:2" x14ac:dyDescent="0.25">
      <c r="A8826" s="62">
        <v>42182202</v>
      </c>
      <c r="B8826" s="63" t="s">
        <v>3020</v>
      </c>
    </row>
    <row r="8827" spans="1:2" x14ac:dyDescent="0.25">
      <c r="A8827" s="62">
        <v>42182203</v>
      </c>
      <c r="B8827" s="63" t="s">
        <v>5341</v>
      </c>
    </row>
    <row r="8828" spans="1:2" x14ac:dyDescent="0.25">
      <c r="A8828" s="62">
        <v>42182204</v>
      </c>
      <c r="B8828" s="63" t="s">
        <v>15327</v>
      </c>
    </row>
    <row r="8829" spans="1:2" x14ac:dyDescent="0.25">
      <c r="A8829" s="62">
        <v>42182205</v>
      </c>
      <c r="B8829" s="63" t="s">
        <v>380</v>
      </c>
    </row>
    <row r="8830" spans="1:2" x14ac:dyDescent="0.25">
      <c r="A8830" s="62">
        <v>42182206</v>
      </c>
      <c r="B8830" s="63" t="s">
        <v>16923</v>
      </c>
    </row>
    <row r="8831" spans="1:2" x14ac:dyDescent="0.25">
      <c r="A8831" s="62">
        <v>42182207</v>
      </c>
      <c r="B8831" s="63" t="s">
        <v>17677</v>
      </c>
    </row>
    <row r="8832" spans="1:2" x14ac:dyDescent="0.25">
      <c r="A8832" s="62">
        <v>42182208</v>
      </c>
      <c r="B8832" s="63" t="s">
        <v>13920</v>
      </c>
    </row>
    <row r="8833" spans="1:2" x14ac:dyDescent="0.25">
      <c r="A8833" s="62">
        <v>42182209</v>
      </c>
      <c r="B8833" s="63" t="s">
        <v>102</v>
      </c>
    </row>
    <row r="8834" spans="1:2" x14ac:dyDescent="0.25">
      <c r="A8834" s="62">
        <v>42182301</v>
      </c>
      <c r="B8834" s="63" t="s">
        <v>15169</v>
      </c>
    </row>
    <row r="8835" spans="1:2" x14ac:dyDescent="0.25">
      <c r="A8835" s="62">
        <v>42182302</v>
      </c>
      <c r="B8835" s="63" t="s">
        <v>2851</v>
      </c>
    </row>
    <row r="8836" spans="1:2" x14ac:dyDescent="0.25">
      <c r="A8836" s="62">
        <v>42182303</v>
      </c>
      <c r="B8836" s="63" t="s">
        <v>16125</v>
      </c>
    </row>
    <row r="8837" spans="1:2" x14ac:dyDescent="0.25">
      <c r="A8837" s="62">
        <v>42182304</v>
      </c>
      <c r="B8837" s="63" t="s">
        <v>1970</v>
      </c>
    </row>
    <row r="8838" spans="1:2" x14ac:dyDescent="0.25">
      <c r="A8838" s="62">
        <v>42182305</v>
      </c>
      <c r="B8838" s="63" t="s">
        <v>12506</v>
      </c>
    </row>
    <row r="8839" spans="1:2" x14ac:dyDescent="0.25">
      <c r="A8839" s="62">
        <v>42182306</v>
      </c>
      <c r="B8839" s="63" t="s">
        <v>15813</v>
      </c>
    </row>
    <row r="8840" spans="1:2" x14ac:dyDescent="0.25">
      <c r="A8840" s="62">
        <v>42182307</v>
      </c>
      <c r="B8840" s="63" t="s">
        <v>3957</v>
      </c>
    </row>
    <row r="8841" spans="1:2" x14ac:dyDescent="0.25">
      <c r="A8841" s="62">
        <v>42182308</v>
      </c>
      <c r="B8841" s="63" t="s">
        <v>5253</v>
      </c>
    </row>
    <row r="8842" spans="1:2" x14ac:dyDescent="0.25">
      <c r="A8842" s="62">
        <v>42182309</v>
      </c>
      <c r="B8842" s="63" t="s">
        <v>12155</v>
      </c>
    </row>
    <row r="8843" spans="1:2" x14ac:dyDescent="0.25">
      <c r="A8843" s="62">
        <v>42182310</v>
      </c>
      <c r="B8843" s="63" t="s">
        <v>848</v>
      </c>
    </row>
    <row r="8844" spans="1:2" x14ac:dyDescent="0.25">
      <c r="A8844" s="62">
        <v>42182311</v>
      </c>
      <c r="B8844" s="63" t="s">
        <v>15042</v>
      </c>
    </row>
    <row r="8845" spans="1:2" x14ac:dyDescent="0.25">
      <c r="A8845" s="62">
        <v>42182312</v>
      </c>
      <c r="B8845" s="63" t="s">
        <v>12306</v>
      </c>
    </row>
    <row r="8846" spans="1:2" x14ac:dyDescent="0.25">
      <c r="A8846" s="62">
        <v>42182313</v>
      </c>
      <c r="B8846" s="63" t="s">
        <v>17455</v>
      </c>
    </row>
    <row r="8847" spans="1:2" x14ac:dyDescent="0.25">
      <c r="A8847" s="62">
        <v>42182314</v>
      </c>
      <c r="B8847" s="63" t="s">
        <v>7981</v>
      </c>
    </row>
    <row r="8848" spans="1:2" x14ac:dyDescent="0.25">
      <c r="A8848" s="62">
        <v>42182401</v>
      </c>
      <c r="B8848" s="63" t="s">
        <v>12544</v>
      </c>
    </row>
    <row r="8849" spans="1:2" x14ac:dyDescent="0.25">
      <c r="A8849" s="62">
        <v>42182402</v>
      </c>
      <c r="B8849" s="63" t="s">
        <v>6991</v>
      </c>
    </row>
    <row r="8850" spans="1:2" x14ac:dyDescent="0.25">
      <c r="A8850" s="62">
        <v>42182403</v>
      </c>
      <c r="B8850" s="63" t="s">
        <v>9834</v>
      </c>
    </row>
    <row r="8851" spans="1:2" x14ac:dyDescent="0.25">
      <c r="A8851" s="62">
        <v>42182404</v>
      </c>
      <c r="B8851" s="63" t="s">
        <v>14854</v>
      </c>
    </row>
    <row r="8852" spans="1:2" x14ac:dyDescent="0.25">
      <c r="A8852" s="62">
        <v>42182405</v>
      </c>
      <c r="B8852" s="63" t="s">
        <v>8973</v>
      </c>
    </row>
    <row r="8853" spans="1:2" x14ac:dyDescent="0.25">
      <c r="A8853" s="62">
        <v>42182406</v>
      </c>
      <c r="B8853" s="63" t="s">
        <v>4533</v>
      </c>
    </row>
    <row r="8854" spans="1:2" x14ac:dyDescent="0.25">
      <c r="A8854" s="62">
        <v>42182407</v>
      </c>
      <c r="B8854" s="63" t="s">
        <v>3012</v>
      </c>
    </row>
    <row r="8855" spans="1:2" x14ac:dyDescent="0.25">
      <c r="A8855" s="62">
        <v>42182408</v>
      </c>
      <c r="B8855" s="63" t="s">
        <v>3694</v>
      </c>
    </row>
    <row r="8856" spans="1:2" x14ac:dyDescent="0.25">
      <c r="A8856" s="62">
        <v>42182409</v>
      </c>
      <c r="B8856" s="63" t="s">
        <v>2585</v>
      </c>
    </row>
    <row r="8857" spans="1:2" x14ac:dyDescent="0.25">
      <c r="A8857" s="62">
        <v>42182410</v>
      </c>
      <c r="B8857" s="63" t="s">
        <v>14556</v>
      </c>
    </row>
    <row r="8858" spans="1:2" x14ac:dyDescent="0.25">
      <c r="A8858" s="62">
        <v>42182411</v>
      </c>
      <c r="B8858" s="63" t="s">
        <v>14078</v>
      </c>
    </row>
    <row r="8859" spans="1:2" x14ac:dyDescent="0.25">
      <c r="A8859" s="62">
        <v>42182412</v>
      </c>
      <c r="B8859" s="63" t="s">
        <v>6011</v>
      </c>
    </row>
    <row r="8860" spans="1:2" x14ac:dyDescent="0.25">
      <c r="A8860" s="62">
        <v>42182413</v>
      </c>
      <c r="B8860" s="63" t="s">
        <v>8723</v>
      </c>
    </row>
    <row r="8861" spans="1:2" x14ac:dyDescent="0.25">
      <c r="A8861" s="62">
        <v>42182414</v>
      </c>
      <c r="B8861" s="63" t="s">
        <v>9629</v>
      </c>
    </row>
    <row r="8862" spans="1:2" x14ac:dyDescent="0.25">
      <c r="A8862" s="62">
        <v>42182415</v>
      </c>
      <c r="B8862" s="63" t="s">
        <v>7324</v>
      </c>
    </row>
    <row r="8863" spans="1:2" x14ac:dyDescent="0.25">
      <c r="A8863" s="62">
        <v>42182416</v>
      </c>
      <c r="B8863" s="63" t="s">
        <v>6417</v>
      </c>
    </row>
    <row r="8864" spans="1:2" x14ac:dyDescent="0.25">
      <c r="A8864" s="62">
        <v>42182417</v>
      </c>
      <c r="B8864" s="63" t="s">
        <v>7949</v>
      </c>
    </row>
    <row r="8865" spans="1:2" x14ac:dyDescent="0.25">
      <c r="A8865" s="62">
        <v>42182418</v>
      </c>
      <c r="B8865" s="63" t="s">
        <v>943</v>
      </c>
    </row>
    <row r="8866" spans="1:2" x14ac:dyDescent="0.25">
      <c r="A8866" s="62">
        <v>42182419</v>
      </c>
      <c r="B8866" s="63" t="s">
        <v>14833</v>
      </c>
    </row>
    <row r="8867" spans="1:2" x14ac:dyDescent="0.25">
      <c r="A8867" s="62">
        <v>42182420</v>
      </c>
      <c r="B8867" s="63" t="s">
        <v>18122</v>
      </c>
    </row>
    <row r="8868" spans="1:2" x14ac:dyDescent="0.25">
      <c r="A8868" s="62">
        <v>42182421</v>
      </c>
      <c r="B8868" s="63" t="s">
        <v>12901</v>
      </c>
    </row>
    <row r="8869" spans="1:2" x14ac:dyDescent="0.25">
      <c r="A8869" s="62">
        <v>42182422</v>
      </c>
      <c r="B8869" s="63" t="s">
        <v>707</v>
      </c>
    </row>
    <row r="8870" spans="1:2" x14ac:dyDescent="0.25">
      <c r="A8870" s="62">
        <v>42182501</v>
      </c>
      <c r="B8870" s="63" t="s">
        <v>3666</v>
      </c>
    </row>
    <row r="8871" spans="1:2" x14ac:dyDescent="0.25">
      <c r="A8871" s="62">
        <v>42182502</v>
      </c>
      <c r="B8871" s="63" t="s">
        <v>6123</v>
      </c>
    </row>
    <row r="8872" spans="1:2" x14ac:dyDescent="0.25">
      <c r="A8872" s="62">
        <v>42182601</v>
      </c>
      <c r="B8872" s="63" t="s">
        <v>16927</v>
      </c>
    </row>
    <row r="8873" spans="1:2" x14ac:dyDescent="0.25">
      <c r="A8873" s="62">
        <v>42182602</v>
      </c>
      <c r="B8873" s="63" t="s">
        <v>5663</v>
      </c>
    </row>
    <row r="8874" spans="1:2" x14ac:dyDescent="0.25">
      <c r="A8874" s="62">
        <v>42182603</v>
      </c>
      <c r="B8874" s="63" t="s">
        <v>16194</v>
      </c>
    </row>
    <row r="8875" spans="1:2" x14ac:dyDescent="0.25">
      <c r="A8875" s="62">
        <v>42182604</v>
      </c>
      <c r="B8875" s="63" t="s">
        <v>16754</v>
      </c>
    </row>
    <row r="8876" spans="1:2" x14ac:dyDescent="0.25">
      <c r="A8876" s="62">
        <v>42182701</v>
      </c>
      <c r="B8876" s="63" t="s">
        <v>9994</v>
      </c>
    </row>
    <row r="8877" spans="1:2" x14ac:dyDescent="0.25">
      <c r="A8877" s="62">
        <v>42182702</v>
      </c>
      <c r="B8877" s="63" t="s">
        <v>3850</v>
      </c>
    </row>
    <row r="8878" spans="1:2" x14ac:dyDescent="0.25">
      <c r="A8878" s="62">
        <v>42182703</v>
      </c>
      <c r="B8878" s="63" t="s">
        <v>4306</v>
      </c>
    </row>
    <row r="8879" spans="1:2" x14ac:dyDescent="0.25">
      <c r="A8879" s="62">
        <v>42182704</v>
      </c>
      <c r="B8879" s="63" t="s">
        <v>7454</v>
      </c>
    </row>
    <row r="8880" spans="1:2" x14ac:dyDescent="0.25">
      <c r="A8880" s="62">
        <v>42182801</v>
      </c>
      <c r="B8880" s="63" t="s">
        <v>4655</v>
      </c>
    </row>
    <row r="8881" spans="1:2" x14ac:dyDescent="0.25">
      <c r="A8881" s="62">
        <v>42182802</v>
      </c>
      <c r="B8881" s="63" t="s">
        <v>14234</v>
      </c>
    </row>
    <row r="8882" spans="1:2" x14ac:dyDescent="0.25">
      <c r="A8882" s="62">
        <v>42182803</v>
      </c>
      <c r="B8882" s="63" t="s">
        <v>17036</v>
      </c>
    </row>
    <row r="8883" spans="1:2" x14ac:dyDescent="0.25">
      <c r="A8883" s="62">
        <v>42182804</v>
      </c>
      <c r="B8883" s="63" t="s">
        <v>8343</v>
      </c>
    </row>
    <row r="8884" spans="1:2" x14ac:dyDescent="0.25">
      <c r="A8884" s="62">
        <v>42182805</v>
      </c>
      <c r="B8884" s="63" t="s">
        <v>14915</v>
      </c>
    </row>
    <row r="8885" spans="1:2" x14ac:dyDescent="0.25">
      <c r="A8885" s="62">
        <v>42182806</v>
      </c>
      <c r="B8885" s="63" t="s">
        <v>16902</v>
      </c>
    </row>
    <row r="8886" spans="1:2" x14ac:dyDescent="0.25">
      <c r="A8886" s="62">
        <v>42182807</v>
      </c>
      <c r="B8886" s="63" t="s">
        <v>5274</v>
      </c>
    </row>
    <row r="8887" spans="1:2" x14ac:dyDescent="0.25">
      <c r="A8887" s="62">
        <v>42182808</v>
      </c>
      <c r="B8887" s="63" t="s">
        <v>9900</v>
      </c>
    </row>
    <row r="8888" spans="1:2" x14ac:dyDescent="0.25">
      <c r="A8888" s="62">
        <v>42182901</v>
      </c>
      <c r="B8888" s="63" t="s">
        <v>3302</v>
      </c>
    </row>
    <row r="8889" spans="1:2" x14ac:dyDescent="0.25">
      <c r="A8889" s="62">
        <v>42182902</v>
      </c>
      <c r="B8889" s="63" t="s">
        <v>3587</v>
      </c>
    </row>
    <row r="8890" spans="1:2" x14ac:dyDescent="0.25">
      <c r="A8890" s="62">
        <v>42182903</v>
      </c>
      <c r="B8890" s="63" t="s">
        <v>10051</v>
      </c>
    </row>
    <row r="8891" spans="1:2" x14ac:dyDescent="0.25">
      <c r="A8891" s="62">
        <v>42182904</v>
      </c>
      <c r="B8891" s="63" t="s">
        <v>11445</v>
      </c>
    </row>
    <row r="8892" spans="1:2" x14ac:dyDescent="0.25">
      <c r="A8892" s="62">
        <v>42183001</v>
      </c>
      <c r="B8892" s="63" t="s">
        <v>15553</v>
      </c>
    </row>
    <row r="8893" spans="1:2" x14ac:dyDescent="0.25">
      <c r="A8893" s="62">
        <v>42183002</v>
      </c>
      <c r="B8893" s="63" t="s">
        <v>4562</v>
      </c>
    </row>
    <row r="8894" spans="1:2" x14ac:dyDescent="0.25">
      <c r="A8894" s="62">
        <v>42183003</v>
      </c>
      <c r="B8894" s="63" t="s">
        <v>1692</v>
      </c>
    </row>
    <row r="8895" spans="1:2" x14ac:dyDescent="0.25">
      <c r="A8895" s="62">
        <v>42183004</v>
      </c>
      <c r="B8895" s="63" t="s">
        <v>3380</v>
      </c>
    </row>
    <row r="8896" spans="1:2" x14ac:dyDescent="0.25">
      <c r="A8896" s="62">
        <v>42183005</v>
      </c>
      <c r="B8896" s="63" t="s">
        <v>814</v>
      </c>
    </row>
    <row r="8897" spans="1:2" x14ac:dyDescent="0.25">
      <c r="A8897" s="62">
        <v>42183006</v>
      </c>
      <c r="B8897" s="63" t="s">
        <v>19078</v>
      </c>
    </row>
    <row r="8898" spans="1:2" x14ac:dyDescent="0.25">
      <c r="A8898" s="62">
        <v>42183007</v>
      </c>
      <c r="B8898" s="63" t="s">
        <v>3121</v>
      </c>
    </row>
    <row r="8899" spans="1:2" x14ac:dyDescent="0.25">
      <c r="A8899" s="62">
        <v>42183008</v>
      </c>
      <c r="B8899" s="63" t="s">
        <v>1094</v>
      </c>
    </row>
    <row r="8900" spans="1:2" x14ac:dyDescent="0.25">
      <c r="A8900" s="62">
        <v>42183009</v>
      </c>
      <c r="B8900" s="63" t="s">
        <v>12530</v>
      </c>
    </row>
    <row r="8901" spans="1:2" x14ac:dyDescent="0.25">
      <c r="A8901" s="62">
        <v>42183010</v>
      </c>
      <c r="B8901" s="63" t="s">
        <v>11759</v>
      </c>
    </row>
    <row r="8902" spans="1:2" x14ac:dyDescent="0.25">
      <c r="A8902" s="62">
        <v>42183011</v>
      </c>
      <c r="B8902" s="63" t="s">
        <v>18579</v>
      </c>
    </row>
    <row r="8903" spans="1:2" x14ac:dyDescent="0.25">
      <c r="A8903" s="62">
        <v>42183012</v>
      </c>
      <c r="B8903" s="63" t="s">
        <v>10571</v>
      </c>
    </row>
    <row r="8904" spans="1:2" x14ac:dyDescent="0.25">
      <c r="A8904" s="62">
        <v>42183013</v>
      </c>
      <c r="B8904" s="63" t="s">
        <v>1873</v>
      </c>
    </row>
    <row r="8905" spans="1:2" x14ac:dyDescent="0.25">
      <c r="A8905" s="62">
        <v>42183014</v>
      </c>
      <c r="B8905" s="63" t="s">
        <v>14160</v>
      </c>
    </row>
    <row r="8906" spans="1:2" x14ac:dyDescent="0.25">
      <c r="A8906" s="62">
        <v>42183015</v>
      </c>
      <c r="B8906" s="63" t="s">
        <v>18790</v>
      </c>
    </row>
    <row r="8907" spans="1:2" x14ac:dyDescent="0.25">
      <c r="A8907" s="62">
        <v>42183016</v>
      </c>
      <c r="B8907" s="63" t="s">
        <v>1562</v>
      </c>
    </row>
    <row r="8908" spans="1:2" x14ac:dyDescent="0.25">
      <c r="A8908" s="62">
        <v>42183017</v>
      </c>
      <c r="B8908" s="63" t="s">
        <v>1281</v>
      </c>
    </row>
    <row r="8909" spans="1:2" x14ac:dyDescent="0.25">
      <c r="A8909" s="62">
        <v>42183018</v>
      </c>
      <c r="B8909" s="63" t="s">
        <v>18899</v>
      </c>
    </row>
    <row r="8910" spans="1:2" x14ac:dyDescent="0.25">
      <c r="A8910" s="62">
        <v>42183019</v>
      </c>
      <c r="B8910" s="63" t="s">
        <v>14573</v>
      </c>
    </row>
    <row r="8911" spans="1:2" x14ac:dyDescent="0.25">
      <c r="A8911" s="62">
        <v>42183020</v>
      </c>
      <c r="B8911" s="63" t="s">
        <v>5823</v>
      </c>
    </row>
    <row r="8912" spans="1:2" x14ac:dyDescent="0.25">
      <c r="A8912" s="62">
        <v>42183021</v>
      </c>
      <c r="B8912" s="63" t="s">
        <v>3200</v>
      </c>
    </row>
    <row r="8913" spans="1:2" x14ac:dyDescent="0.25">
      <c r="A8913" s="62">
        <v>42183022</v>
      </c>
      <c r="B8913" s="63" t="s">
        <v>576</v>
      </c>
    </row>
    <row r="8914" spans="1:2" x14ac:dyDescent="0.25">
      <c r="A8914" s="62">
        <v>42183023</v>
      </c>
      <c r="B8914" s="63" t="s">
        <v>11706</v>
      </c>
    </row>
    <row r="8915" spans="1:2" x14ac:dyDescent="0.25">
      <c r="A8915" s="62">
        <v>42183024</v>
      </c>
      <c r="B8915" s="63" t="s">
        <v>6509</v>
      </c>
    </row>
    <row r="8916" spans="1:2" x14ac:dyDescent="0.25">
      <c r="A8916" s="62">
        <v>42183025</v>
      </c>
      <c r="B8916" s="63" t="s">
        <v>16756</v>
      </c>
    </row>
    <row r="8917" spans="1:2" x14ac:dyDescent="0.25">
      <c r="A8917" s="62">
        <v>42183026</v>
      </c>
      <c r="B8917" s="63" t="s">
        <v>12656</v>
      </c>
    </row>
    <row r="8918" spans="1:2" x14ac:dyDescent="0.25">
      <c r="A8918" s="62">
        <v>42183027</v>
      </c>
      <c r="B8918" s="63" t="s">
        <v>14271</v>
      </c>
    </row>
    <row r="8919" spans="1:2" x14ac:dyDescent="0.25">
      <c r="A8919" s="62">
        <v>42183028</v>
      </c>
      <c r="B8919" s="63" t="s">
        <v>7979</v>
      </c>
    </row>
    <row r="8920" spans="1:2" x14ac:dyDescent="0.25">
      <c r="A8920" s="62">
        <v>42183029</v>
      </c>
      <c r="B8920" s="63" t="s">
        <v>4865</v>
      </c>
    </row>
    <row r="8921" spans="1:2" x14ac:dyDescent="0.25">
      <c r="A8921" s="62">
        <v>42183030</v>
      </c>
      <c r="B8921" s="63" t="s">
        <v>16929</v>
      </c>
    </row>
    <row r="8922" spans="1:2" x14ac:dyDescent="0.25">
      <c r="A8922" s="62">
        <v>42183031</v>
      </c>
      <c r="B8922" s="63" t="s">
        <v>12953</v>
      </c>
    </row>
    <row r="8923" spans="1:2" x14ac:dyDescent="0.25">
      <c r="A8923" s="62">
        <v>42183032</v>
      </c>
      <c r="B8923" s="63" t="s">
        <v>18499</v>
      </c>
    </row>
    <row r="8924" spans="1:2" x14ac:dyDescent="0.25">
      <c r="A8924" s="62">
        <v>42183033</v>
      </c>
      <c r="B8924" s="63" t="s">
        <v>14567</v>
      </c>
    </row>
    <row r="8925" spans="1:2" x14ac:dyDescent="0.25">
      <c r="A8925" s="62">
        <v>42183034</v>
      </c>
      <c r="B8925" s="63" t="s">
        <v>11885</v>
      </c>
    </row>
    <row r="8926" spans="1:2" x14ac:dyDescent="0.25">
      <c r="A8926" s="62">
        <v>42183035</v>
      </c>
      <c r="B8926" s="63" t="s">
        <v>12251</v>
      </c>
    </row>
    <row r="8927" spans="1:2" x14ac:dyDescent="0.25">
      <c r="A8927" s="62">
        <v>42183036</v>
      </c>
      <c r="B8927" s="63" t="s">
        <v>14532</v>
      </c>
    </row>
    <row r="8928" spans="1:2" x14ac:dyDescent="0.25">
      <c r="A8928" s="62">
        <v>42183037</v>
      </c>
      <c r="B8928" s="63" t="s">
        <v>16221</v>
      </c>
    </row>
    <row r="8929" spans="1:2" x14ac:dyDescent="0.25">
      <c r="A8929" s="62">
        <v>42183038</v>
      </c>
      <c r="B8929" s="63" t="s">
        <v>10557</v>
      </c>
    </row>
    <row r="8930" spans="1:2" x14ac:dyDescent="0.25">
      <c r="A8930" s="62">
        <v>42183039</v>
      </c>
      <c r="B8930" s="63" t="s">
        <v>9325</v>
      </c>
    </row>
    <row r="8931" spans="1:2" x14ac:dyDescent="0.25">
      <c r="A8931" s="62">
        <v>42183040</v>
      </c>
      <c r="B8931" s="63" t="s">
        <v>14056</v>
      </c>
    </row>
    <row r="8932" spans="1:2" x14ac:dyDescent="0.25">
      <c r="A8932" s="62">
        <v>42183041</v>
      </c>
      <c r="B8932" s="63" t="s">
        <v>2475</v>
      </c>
    </row>
    <row r="8933" spans="1:2" x14ac:dyDescent="0.25">
      <c r="A8933" s="62">
        <v>42183042</v>
      </c>
      <c r="B8933" s="63" t="s">
        <v>1102</v>
      </c>
    </row>
    <row r="8934" spans="1:2" x14ac:dyDescent="0.25">
      <c r="A8934" s="62">
        <v>42183043</v>
      </c>
      <c r="B8934" s="63" t="s">
        <v>3444</v>
      </c>
    </row>
    <row r="8935" spans="1:2" x14ac:dyDescent="0.25">
      <c r="A8935" s="62">
        <v>42183044</v>
      </c>
      <c r="B8935" s="63" t="s">
        <v>11880</v>
      </c>
    </row>
    <row r="8936" spans="1:2" x14ac:dyDescent="0.25">
      <c r="A8936" s="62">
        <v>42183045</v>
      </c>
      <c r="B8936" s="63" t="s">
        <v>4205</v>
      </c>
    </row>
    <row r="8937" spans="1:2" x14ac:dyDescent="0.25">
      <c r="A8937" s="62">
        <v>42183046</v>
      </c>
      <c r="B8937" s="63" t="s">
        <v>5092</v>
      </c>
    </row>
    <row r="8938" spans="1:2" x14ac:dyDescent="0.25">
      <c r="A8938" s="62">
        <v>42183047</v>
      </c>
      <c r="B8938" s="63" t="s">
        <v>8265</v>
      </c>
    </row>
    <row r="8939" spans="1:2" x14ac:dyDescent="0.25">
      <c r="A8939" s="62">
        <v>42183048</v>
      </c>
      <c r="B8939" s="63" t="s">
        <v>17508</v>
      </c>
    </row>
    <row r="8940" spans="1:2" x14ac:dyDescent="0.25">
      <c r="A8940" s="62">
        <v>42183101</v>
      </c>
      <c r="B8940" s="63" t="s">
        <v>13472</v>
      </c>
    </row>
    <row r="8941" spans="1:2" x14ac:dyDescent="0.25">
      <c r="A8941" s="62">
        <v>42183201</v>
      </c>
      <c r="B8941" s="63" t="s">
        <v>18296</v>
      </c>
    </row>
    <row r="8942" spans="1:2" x14ac:dyDescent="0.25">
      <c r="A8942" s="62">
        <v>42183301</v>
      </c>
      <c r="B8942" s="63" t="s">
        <v>319</v>
      </c>
    </row>
    <row r="8943" spans="1:2" x14ac:dyDescent="0.25">
      <c r="A8943" s="62">
        <v>42191501</v>
      </c>
      <c r="B8943" s="63" t="s">
        <v>6611</v>
      </c>
    </row>
    <row r="8944" spans="1:2" x14ac:dyDescent="0.25">
      <c r="A8944" s="62">
        <v>42191502</v>
      </c>
      <c r="B8944" s="63" t="s">
        <v>10285</v>
      </c>
    </row>
    <row r="8945" spans="1:2" x14ac:dyDescent="0.25">
      <c r="A8945" s="62">
        <v>42191601</v>
      </c>
      <c r="B8945" s="63" t="s">
        <v>18074</v>
      </c>
    </row>
    <row r="8946" spans="1:2" x14ac:dyDescent="0.25">
      <c r="A8946" s="62">
        <v>42191602</v>
      </c>
      <c r="B8946" s="63" t="s">
        <v>4870</v>
      </c>
    </row>
    <row r="8947" spans="1:2" x14ac:dyDescent="0.25">
      <c r="A8947" s="62">
        <v>42191603</v>
      </c>
      <c r="B8947" s="63" t="s">
        <v>397</v>
      </c>
    </row>
    <row r="8948" spans="1:2" x14ac:dyDescent="0.25">
      <c r="A8948" s="62">
        <v>42191604</v>
      </c>
      <c r="B8948" s="63" t="s">
        <v>11229</v>
      </c>
    </row>
    <row r="8949" spans="1:2" x14ac:dyDescent="0.25">
      <c r="A8949" s="62">
        <v>42191605</v>
      </c>
      <c r="B8949" s="63" t="s">
        <v>18268</v>
      </c>
    </row>
    <row r="8950" spans="1:2" x14ac:dyDescent="0.25">
      <c r="A8950" s="62">
        <v>42191606</v>
      </c>
      <c r="B8950" s="63" t="s">
        <v>11228</v>
      </c>
    </row>
    <row r="8951" spans="1:2" x14ac:dyDescent="0.25">
      <c r="A8951" s="62">
        <v>42191607</v>
      </c>
      <c r="B8951" s="63" t="s">
        <v>7835</v>
      </c>
    </row>
    <row r="8952" spans="1:2" x14ac:dyDescent="0.25">
      <c r="A8952" s="62">
        <v>42191608</v>
      </c>
      <c r="B8952" s="63" t="s">
        <v>2431</v>
      </c>
    </row>
    <row r="8953" spans="1:2" x14ac:dyDescent="0.25">
      <c r="A8953" s="62">
        <v>42191609</v>
      </c>
      <c r="B8953" s="63" t="s">
        <v>16321</v>
      </c>
    </row>
    <row r="8954" spans="1:2" x14ac:dyDescent="0.25">
      <c r="A8954" s="62">
        <v>42191610</v>
      </c>
      <c r="B8954" s="63" t="s">
        <v>15270</v>
      </c>
    </row>
    <row r="8955" spans="1:2" x14ac:dyDescent="0.25">
      <c r="A8955" s="62">
        <v>42191611</v>
      </c>
      <c r="B8955" s="63" t="s">
        <v>2164</v>
      </c>
    </row>
    <row r="8956" spans="1:2" x14ac:dyDescent="0.25">
      <c r="A8956" s="62">
        <v>42191612</v>
      </c>
      <c r="B8956" s="63" t="s">
        <v>17387</v>
      </c>
    </row>
    <row r="8957" spans="1:2" x14ac:dyDescent="0.25">
      <c r="A8957" s="62">
        <v>42191701</v>
      </c>
      <c r="B8957" s="63" t="s">
        <v>13602</v>
      </c>
    </row>
    <row r="8958" spans="1:2" x14ac:dyDescent="0.25">
      <c r="A8958" s="62">
        <v>42191702</v>
      </c>
      <c r="B8958" s="63" t="s">
        <v>876</v>
      </c>
    </row>
    <row r="8959" spans="1:2" x14ac:dyDescent="0.25">
      <c r="A8959" s="62">
        <v>42191703</v>
      </c>
      <c r="B8959" s="63" t="s">
        <v>7732</v>
      </c>
    </row>
    <row r="8960" spans="1:2" x14ac:dyDescent="0.25">
      <c r="A8960" s="62">
        <v>42191704</v>
      </c>
      <c r="B8960" s="63" t="s">
        <v>10332</v>
      </c>
    </row>
    <row r="8961" spans="1:2" x14ac:dyDescent="0.25">
      <c r="A8961" s="62">
        <v>42191705</v>
      </c>
      <c r="B8961" s="63" t="s">
        <v>7267</v>
      </c>
    </row>
    <row r="8962" spans="1:2" x14ac:dyDescent="0.25">
      <c r="A8962" s="62">
        <v>42191706</v>
      </c>
      <c r="B8962" s="63" t="s">
        <v>13293</v>
      </c>
    </row>
    <row r="8963" spans="1:2" x14ac:dyDescent="0.25">
      <c r="A8963" s="62">
        <v>42191707</v>
      </c>
      <c r="B8963" s="63" t="s">
        <v>13588</v>
      </c>
    </row>
    <row r="8964" spans="1:2" x14ac:dyDescent="0.25">
      <c r="A8964" s="62">
        <v>42191708</v>
      </c>
      <c r="B8964" s="63" t="s">
        <v>12258</v>
      </c>
    </row>
    <row r="8965" spans="1:2" x14ac:dyDescent="0.25">
      <c r="A8965" s="62">
        <v>42191709</v>
      </c>
      <c r="B8965" s="63" t="s">
        <v>7976</v>
      </c>
    </row>
    <row r="8966" spans="1:2" x14ac:dyDescent="0.25">
      <c r="A8966" s="62">
        <v>42191710</v>
      </c>
      <c r="B8966" s="63" t="s">
        <v>19028</v>
      </c>
    </row>
    <row r="8967" spans="1:2" x14ac:dyDescent="0.25">
      <c r="A8967" s="62">
        <v>42191711</v>
      </c>
      <c r="B8967" s="63" t="s">
        <v>3569</v>
      </c>
    </row>
    <row r="8968" spans="1:2" x14ac:dyDescent="0.25">
      <c r="A8968" s="62">
        <v>42191801</v>
      </c>
      <c r="B8968" s="63" t="s">
        <v>3368</v>
      </c>
    </row>
    <row r="8969" spans="1:2" x14ac:dyDescent="0.25">
      <c r="A8969" s="62">
        <v>42191802</v>
      </c>
      <c r="B8969" s="63" t="s">
        <v>11124</v>
      </c>
    </row>
    <row r="8970" spans="1:2" x14ac:dyDescent="0.25">
      <c r="A8970" s="62">
        <v>42191803</v>
      </c>
      <c r="B8970" s="63" t="s">
        <v>11297</v>
      </c>
    </row>
    <row r="8971" spans="1:2" x14ac:dyDescent="0.25">
      <c r="A8971" s="62">
        <v>42191804</v>
      </c>
      <c r="B8971" s="63" t="s">
        <v>12835</v>
      </c>
    </row>
    <row r="8972" spans="1:2" x14ac:dyDescent="0.25">
      <c r="A8972" s="62">
        <v>42191805</v>
      </c>
      <c r="B8972" s="63" t="s">
        <v>965</v>
      </c>
    </row>
    <row r="8973" spans="1:2" x14ac:dyDescent="0.25">
      <c r="A8973" s="62">
        <v>42191806</v>
      </c>
      <c r="B8973" s="63" t="s">
        <v>18056</v>
      </c>
    </row>
    <row r="8974" spans="1:2" x14ac:dyDescent="0.25">
      <c r="A8974" s="62">
        <v>42191807</v>
      </c>
      <c r="B8974" s="63" t="s">
        <v>602</v>
      </c>
    </row>
    <row r="8975" spans="1:2" x14ac:dyDescent="0.25">
      <c r="A8975" s="62">
        <v>42191808</v>
      </c>
      <c r="B8975" s="63" t="s">
        <v>13479</v>
      </c>
    </row>
    <row r="8976" spans="1:2" x14ac:dyDescent="0.25">
      <c r="A8976" s="62">
        <v>42191809</v>
      </c>
      <c r="B8976" s="63" t="s">
        <v>11644</v>
      </c>
    </row>
    <row r="8977" spans="1:2" x14ac:dyDescent="0.25">
      <c r="A8977" s="62">
        <v>42191810</v>
      </c>
      <c r="B8977" s="63" t="s">
        <v>4065</v>
      </c>
    </row>
    <row r="8978" spans="1:2" x14ac:dyDescent="0.25">
      <c r="A8978" s="62">
        <v>42191811</v>
      </c>
      <c r="B8978" s="63" t="s">
        <v>15615</v>
      </c>
    </row>
    <row r="8979" spans="1:2" x14ac:dyDescent="0.25">
      <c r="A8979" s="62">
        <v>42191812</v>
      </c>
      <c r="B8979" s="63" t="s">
        <v>10812</v>
      </c>
    </row>
    <row r="8980" spans="1:2" x14ac:dyDescent="0.25">
      <c r="A8980" s="62">
        <v>42191813</v>
      </c>
      <c r="B8980" s="63" t="s">
        <v>10023</v>
      </c>
    </row>
    <row r="8981" spans="1:2" x14ac:dyDescent="0.25">
      <c r="A8981" s="62">
        <v>42191814</v>
      </c>
      <c r="B8981" s="63" t="s">
        <v>5519</v>
      </c>
    </row>
    <row r="8982" spans="1:2" x14ac:dyDescent="0.25">
      <c r="A8982" s="62">
        <v>42191901</v>
      </c>
      <c r="B8982" s="63" t="s">
        <v>599</v>
      </c>
    </row>
    <row r="8983" spans="1:2" x14ac:dyDescent="0.25">
      <c r="A8983" s="62">
        <v>42191902</v>
      </c>
      <c r="B8983" s="63" t="s">
        <v>16982</v>
      </c>
    </row>
    <row r="8984" spans="1:2" x14ac:dyDescent="0.25">
      <c r="A8984" s="62">
        <v>42191903</v>
      </c>
      <c r="B8984" s="63" t="s">
        <v>11668</v>
      </c>
    </row>
    <row r="8985" spans="1:2" x14ac:dyDescent="0.25">
      <c r="A8985" s="62">
        <v>42191904</v>
      </c>
      <c r="B8985" s="63" t="s">
        <v>16793</v>
      </c>
    </row>
    <row r="8986" spans="1:2" x14ac:dyDescent="0.25">
      <c r="A8986" s="62">
        <v>42191905</v>
      </c>
      <c r="B8986" s="63" t="s">
        <v>6389</v>
      </c>
    </row>
    <row r="8987" spans="1:2" x14ac:dyDescent="0.25">
      <c r="A8987" s="62">
        <v>42191906</v>
      </c>
      <c r="B8987" s="63" t="s">
        <v>18607</v>
      </c>
    </row>
    <row r="8988" spans="1:2" x14ac:dyDescent="0.25">
      <c r="A8988" s="62">
        <v>42191907</v>
      </c>
      <c r="B8988" s="63" t="s">
        <v>4169</v>
      </c>
    </row>
    <row r="8989" spans="1:2" x14ac:dyDescent="0.25">
      <c r="A8989" s="62">
        <v>42192001</v>
      </c>
      <c r="B8989" s="63" t="s">
        <v>8853</v>
      </c>
    </row>
    <row r="8990" spans="1:2" x14ac:dyDescent="0.25">
      <c r="A8990" s="62">
        <v>42192002</v>
      </c>
      <c r="B8990" s="63" t="s">
        <v>11067</v>
      </c>
    </row>
    <row r="8991" spans="1:2" x14ac:dyDescent="0.25">
      <c r="A8991" s="62">
        <v>42192101</v>
      </c>
      <c r="B8991" s="63" t="s">
        <v>16237</v>
      </c>
    </row>
    <row r="8992" spans="1:2" x14ac:dyDescent="0.25">
      <c r="A8992" s="62">
        <v>42192102</v>
      </c>
      <c r="B8992" s="63" t="s">
        <v>675</v>
      </c>
    </row>
    <row r="8993" spans="1:2" x14ac:dyDescent="0.25">
      <c r="A8993" s="62">
        <v>42192103</v>
      </c>
      <c r="B8993" s="63" t="s">
        <v>226</v>
      </c>
    </row>
    <row r="8994" spans="1:2" x14ac:dyDescent="0.25">
      <c r="A8994" s="62">
        <v>42192104</v>
      </c>
      <c r="B8994" s="63" t="s">
        <v>1282</v>
      </c>
    </row>
    <row r="8995" spans="1:2" x14ac:dyDescent="0.25">
      <c r="A8995" s="62">
        <v>42192106</v>
      </c>
      <c r="B8995" s="63" t="s">
        <v>6449</v>
      </c>
    </row>
    <row r="8996" spans="1:2" x14ac:dyDescent="0.25">
      <c r="A8996" s="62">
        <v>42192107</v>
      </c>
      <c r="B8996" s="63" t="s">
        <v>5543</v>
      </c>
    </row>
    <row r="8997" spans="1:2" x14ac:dyDescent="0.25">
      <c r="A8997" s="62">
        <v>42192201</v>
      </c>
      <c r="B8997" s="63" t="s">
        <v>7589</v>
      </c>
    </row>
    <row r="8998" spans="1:2" x14ac:dyDescent="0.25">
      <c r="A8998" s="62">
        <v>42192202</v>
      </c>
      <c r="B8998" s="63" t="s">
        <v>12648</v>
      </c>
    </row>
    <row r="8999" spans="1:2" x14ac:dyDescent="0.25">
      <c r="A8999" s="62">
        <v>42192203</v>
      </c>
      <c r="B8999" s="63" t="s">
        <v>18679</v>
      </c>
    </row>
    <row r="9000" spans="1:2" x14ac:dyDescent="0.25">
      <c r="A9000" s="62">
        <v>42192204</v>
      </c>
      <c r="B9000" s="63" t="s">
        <v>13232</v>
      </c>
    </row>
    <row r="9001" spans="1:2" x14ac:dyDescent="0.25">
      <c r="A9001" s="62">
        <v>42192205</v>
      </c>
      <c r="B9001" s="63" t="s">
        <v>18688</v>
      </c>
    </row>
    <row r="9002" spans="1:2" x14ac:dyDescent="0.25">
      <c r="A9002" s="62">
        <v>42192206</v>
      </c>
      <c r="B9002" s="63" t="s">
        <v>10306</v>
      </c>
    </row>
    <row r="9003" spans="1:2" x14ac:dyDescent="0.25">
      <c r="A9003" s="62">
        <v>42192207</v>
      </c>
      <c r="B9003" s="63" t="s">
        <v>5893</v>
      </c>
    </row>
    <row r="9004" spans="1:2" x14ac:dyDescent="0.25">
      <c r="A9004" s="62">
        <v>42192208</v>
      </c>
      <c r="B9004" s="63" t="s">
        <v>12989</v>
      </c>
    </row>
    <row r="9005" spans="1:2" x14ac:dyDescent="0.25">
      <c r="A9005" s="62">
        <v>42192209</v>
      </c>
      <c r="B9005" s="63" t="s">
        <v>1703</v>
      </c>
    </row>
    <row r="9006" spans="1:2" x14ac:dyDescent="0.25">
      <c r="A9006" s="62">
        <v>42192210</v>
      </c>
      <c r="B9006" s="63" t="s">
        <v>15337</v>
      </c>
    </row>
    <row r="9007" spans="1:2" x14ac:dyDescent="0.25">
      <c r="A9007" s="62">
        <v>42192211</v>
      </c>
      <c r="B9007" s="63" t="s">
        <v>16669</v>
      </c>
    </row>
    <row r="9008" spans="1:2" x14ac:dyDescent="0.25">
      <c r="A9008" s="62">
        <v>42192212</v>
      </c>
      <c r="B9008" s="63" t="s">
        <v>3555</v>
      </c>
    </row>
    <row r="9009" spans="1:2" x14ac:dyDescent="0.25">
      <c r="A9009" s="62">
        <v>42192213</v>
      </c>
      <c r="B9009" s="63" t="s">
        <v>3987</v>
      </c>
    </row>
    <row r="9010" spans="1:2" x14ac:dyDescent="0.25">
      <c r="A9010" s="62">
        <v>42192301</v>
      </c>
      <c r="B9010" s="63" t="s">
        <v>9561</v>
      </c>
    </row>
    <row r="9011" spans="1:2" x14ac:dyDescent="0.25">
      <c r="A9011" s="62">
        <v>42192302</v>
      </c>
      <c r="B9011" s="63" t="s">
        <v>18172</v>
      </c>
    </row>
    <row r="9012" spans="1:2" x14ac:dyDescent="0.25">
      <c r="A9012" s="62">
        <v>42192303</v>
      </c>
      <c r="B9012" s="63" t="s">
        <v>7068</v>
      </c>
    </row>
    <row r="9013" spans="1:2" x14ac:dyDescent="0.25">
      <c r="A9013" s="62">
        <v>42192304</v>
      </c>
      <c r="B9013" s="63" t="s">
        <v>13452</v>
      </c>
    </row>
    <row r="9014" spans="1:2" x14ac:dyDescent="0.25">
      <c r="A9014" s="62">
        <v>42192305</v>
      </c>
      <c r="B9014" s="63" t="s">
        <v>1066</v>
      </c>
    </row>
    <row r="9015" spans="1:2" x14ac:dyDescent="0.25">
      <c r="A9015" s="62">
        <v>42192401</v>
      </c>
      <c r="B9015" s="63" t="s">
        <v>12194</v>
      </c>
    </row>
    <row r="9016" spans="1:2" x14ac:dyDescent="0.25">
      <c r="A9016" s="62">
        <v>42192402</v>
      </c>
      <c r="B9016" s="63" t="s">
        <v>18876</v>
      </c>
    </row>
    <row r="9017" spans="1:2" x14ac:dyDescent="0.25">
      <c r="A9017" s="62">
        <v>42192403</v>
      </c>
      <c r="B9017" s="63" t="s">
        <v>415</v>
      </c>
    </row>
    <row r="9018" spans="1:2" x14ac:dyDescent="0.25">
      <c r="A9018" s="62">
        <v>42192404</v>
      </c>
      <c r="B9018" s="63" t="s">
        <v>12094</v>
      </c>
    </row>
    <row r="9019" spans="1:2" x14ac:dyDescent="0.25">
      <c r="A9019" s="62">
        <v>42192405</v>
      </c>
      <c r="B9019" s="63" t="s">
        <v>17960</v>
      </c>
    </row>
    <row r="9020" spans="1:2" x14ac:dyDescent="0.25">
      <c r="A9020" s="62">
        <v>42192406</v>
      </c>
      <c r="B9020" s="63" t="s">
        <v>4333</v>
      </c>
    </row>
    <row r="9021" spans="1:2" x14ac:dyDescent="0.25">
      <c r="A9021" s="62">
        <v>42192501</v>
      </c>
      <c r="B9021" s="63" t="s">
        <v>15964</v>
      </c>
    </row>
    <row r="9022" spans="1:2" x14ac:dyDescent="0.25">
      <c r="A9022" s="62">
        <v>42192502</v>
      </c>
      <c r="B9022" s="63" t="s">
        <v>10646</v>
      </c>
    </row>
    <row r="9023" spans="1:2" x14ac:dyDescent="0.25">
      <c r="A9023" s="62">
        <v>42192601</v>
      </c>
      <c r="B9023" s="63" t="s">
        <v>8763</v>
      </c>
    </row>
    <row r="9024" spans="1:2" x14ac:dyDescent="0.25">
      <c r="A9024" s="62">
        <v>42192602</v>
      </c>
      <c r="B9024" s="63" t="s">
        <v>8452</v>
      </c>
    </row>
    <row r="9025" spans="1:2" x14ac:dyDescent="0.25">
      <c r="A9025" s="62">
        <v>42192603</v>
      </c>
      <c r="B9025" s="63" t="s">
        <v>8429</v>
      </c>
    </row>
    <row r="9026" spans="1:2" x14ac:dyDescent="0.25">
      <c r="A9026" s="62">
        <v>42192604</v>
      </c>
      <c r="B9026" s="63" t="s">
        <v>28</v>
      </c>
    </row>
    <row r="9027" spans="1:2" x14ac:dyDescent="0.25">
      <c r="A9027" s="62">
        <v>42192605</v>
      </c>
      <c r="B9027" s="63" t="s">
        <v>17682</v>
      </c>
    </row>
    <row r="9028" spans="1:2" x14ac:dyDescent="0.25">
      <c r="A9028" s="62">
        <v>42201501</v>
      </c>
      <c r="B9028" s="63" t="s">
        <v>18189</v>
      </c>
    </row>
    <row r="9029" spans="1:2" x14ac:dyDescent="0.25">
      <c r="A9029" s="62">
        <v>42201502</v>
      </c>
      <c r="B9029" s="63" t="s">
        <v>8540</v>
      </c>
    </row>
    <row r="9030" spans="1:2" x14ac:dyDescent="0.25">
      <c r="A9030" s="62">
        <v>42201503</v>
      </c>
      <c r="B9030" s="63" t="s">
        <v>6930</v>
      </c>
    </row>
    <row r="9031" spans="1:2" x14ac:dyDescent="0.25">
      <c r="A9031" s="62">
        <v>42201504</v>
      </c>
      <c r="B9031" s="63" t="s">
        <v>4911</v>
      </c>
    </row>
    <row r="9032" spans="1:2" x14ac:dyDescent="0.25">
      <c r="A9032" s="62">
        <v>42201505</v>
      </c>
      <c r="B9032" s="63" t="s">
        <v>13529</v>
      </c>
    </row>
    <row r="9033" spans="1:2" x14ac:dyDescent="0.25">
      <c r="A9033" s="62">
        <v>42201506</v>
      </c>
      <c r="B9033" s="63" t="s">
        <v>1180</v>
      </c>
    </row>
    <row r="9034" spans="1:2" x14ac:dyDescent="0.25">
      <c r="A9034" s="62">
        <v>42201507</v>
      </c>
      <c r="B9034" s="63" t="s">
        <v>3333</v>
      </c>
    </row>
    <row r="9035" spans="1:2" x14ac:dyDescent="0.25">
      <c r="A9035" s="62">
        <v>42201508</v>
      </c>
      <c r="B9035" s="63" t="s">
        <v>6553</v>
      </c>
    </row>
    <row r="9036" spans="1:2" x14ac:dyDescent="0.25">
      <c r="A9036" s="62">
        <v>42201509</v>
      </c>
      <c r="B9036" s="63" t="s">
        <v>8840</v>
      </c>
    </row>
    <row r="9037" spans="1:2" x14ac:dyDescent="0.25">
      <c r="A9037" s="62">
        <v>42201510</v>
      </c>
      <c r="B9037" s="63" t="s">
        <v>15784</v>
      </c>
    </row>
    <row r="9038" spans="1:2" x14ac:dyDescent="0.25">
      <c r="A9038" s="62">
        <v>42201511</v>
      </c>
      <c r="B9038" s="63" t="s">
        <v>6250</v>
      </c>
    </row>
    <row r="9039" spans="1:2" x14ac:dyDescent="0.25">
      <c r="A9039" s="62">
        <v>42201512</v>
      </c>
      <c r="B9039" s="63" t="s">
        <v>2399</v>
      </c>
    </row>
    <row r="9040" spans="1:2" x14ac:dyDescent="0.25">
      <c r="A9040" s="62">
        <v>42201513</v>
      </c>
      <c r="B9040" s="63" t="s">
        <v>1277</v>
      </c>
    </row>
    <row r="9041" spans="1:2" x14ac:dyDescent="0.25">
      <c r="A9041" s="62">
        <v>42201601</v>
      </c>
      <c r="B9041" s="63" t="s">
        <v>432</v>
      </c>
    </row>
    <row r="9042" spans="1:2" x14ac:dyDescent="0.25">
      <c r="A9042" s="62">
        <v>42201602</v>
      </c>
      <c r="B9042" s="63" t="s">
        <v>14620</v>
      </c>
    </row>
    <row r="9043" spans="1:2" x14ac:dyDescent="0.25">
      <c r="A9043" s="62">
        <v>42201603</v>
      </c>
      <c r="B9043" s="63" t="s">
        <v>5440</v>
      </c>
    </row>
    <row r="9044" spans="1:2" x14ac:dyDescent="0.25">
      <c r="A9044" s="62">
        <v>42201604</v>
      </c>
      <c r="B9044" s="63" t="s">
        <v>6639</v>
      </c>
    </row>
    <row r="9045" spans="1:2" x14ac:dyDescent="0.25">
      <c r="A9045" s="62">
        <v>42201605</v>
      </c>
      <c r="B9045" s="63" t="s">
        <v>11619</v>
      </c>
    </row>
    <row r="9046" spans="1:2" x14ac:dyDescent="0.25">
      <c r="A9046" s="62">
        <v>42201606</v>
      </c>
      <c r="B9046" s="63" t="s">
        <v>17012</v>
      </c>
    </row>
    <row r="9047" spans="1:2" x14ac:dyDescent="0.25">
      <c r="A9047" s="62">
        <v>42201607</v>
      </c>
      <c r="B9047" s="63" t="s">
        <v>9643</v>
      </c>
    </row>
    <row r="9048" spans="1:2" x14ac:dyDescent="0.25">
      <c r="A9048" s="62">
        <v>42201608</v>
      </c>
      <c r="B9048" s="63" t="s">
        <v>13788</v>
      </c>
    </row>
    <row r="9049" spans="1:2" x14ac:dyDescent="0.25">
      <c r="A9049" s="62">
        <v>42201609</v>
      </c>
      <c r="B9049" s="63" t="s">
        <v>6034</v>
      </c>
    </row>
    <row r="9050" spans="1:2" x14ac:dyDescent="0.25">
      <c r="A9050" s="62">
        <v>42201610</v>
      </c>
      <c r="B9050" s="63" t="s">
        <v>7328</v>
      </c>
    </row>
    <row r="9051" spans="1:2" x14ac:dyDescent="0.25">
      <c r="A9051" s="62">
        <v>42201611</v>
      </c>
      <c r="B9051" s="63" t="s">
        <v>12043</v>
      </c>
    </row>
    <row r="9052" spans="1:2" x14ac:dyDescent="0.25">
      <c r="A9052" s="62">
        <v>42201701</v>
      </c>
      <c r="B9052" s="63" t="s">
        <v>9656</v>
      </c>
    </row>
    <row r="9053" spans="1:2" x14ac:dyDescent="0.25">
      <c r="A9053" s="62">
        <v>42201702</v>
      </c>
      <c r="B9053" s="63" t="s">
        <v>1285</v>
      </c>
    </row>
    <row r="9054" spans="1:2" x14ac:dyDescent="0.25">
      <c r="A9054" s="62">
        <v>42201703</v>
      </c>
      <c r="B9054" s="63" t="s">
        <v>5703</v>
      </c>
    </row>
    <row r="9055" spans="1:2" x14ac:dyDescent="0.25">
      <c r="A9055" s="62">
        <v>42201704</v>
      </c>
      <c r="B9055" s="63" t="s">
        <v>8264</v>
      </c>
    </row>
    <row r="9056" spans="1:2" x14ac:dyDescent="0.25">
      <c r="A9056" s="62">
        <v>42201705</v>
      </c>
      <c r="B9056" s="63" t="s">
        <v>16070</v>
      </c>
    </row>
    <row r="9057" spans="1:2" x14ac:dyDescent="0.25">
      <c r="A9057" s="62">
        <v>42201706</v>
      </c>
      <c r="B9057" s="63" t="s">
        <v>2416</v>
      </c>
    </row>
    <row r="9058" spans="1:2" x14ac:dyDescent="0.25">
      <c r="A9058" s="62">
        <v>42201707</v>
      </c>
      <c r="B9058" s="63" t="s">
        <v>6133</v>
      </c>
    </row>
    <row r="9059" spans="1:2" x14ac:dyDescent="0.25">
      <c r="A9059" s="62">
        <v>42201708</v>
      </c>
      <c r="B9059" s="63" t="s">
        <v>10613</v>
      </c>
    </row>
    <row r="9060" spans="1:2" x14ac:dyDescent="0.25">
      <c r="A9060" s="62">
        <v>42201709</v>
      </c>
      <c r="B9060" s="63" t="s">
        <v>4896</v>
      </c>
    </row>
    <row r="9061" spans="1:2" x14ac:dyDescent="0.25">
      <c r="A9061" s="62">
        <v>42201710</v>
      </c>
      <c r="B9061" s="63" t="s">
        <v>8439</v>
      </c>
    </row>
    <row r="9062" spans="1:2" x14ac:dyDescent="0.25">
      <c r="A9062" s="62">
        <v>42201711</v>
      </c>
      <c r="B9062" s="63" t="s">
        <v>11799</v>
      </c>
    </row>
    <row r="9063" spans="1:2" x14ac:dyDescent="0.25">
      <c r="A9063" s="62">
        <v>42201712</v>
      </c>
      <c r="B9063" s="63" t="s">
        <v>1996</v>
      </c>
    </row>
    <row r="9064" spans="1:2" x14ac:dyDescent="0.25">
      <c r="A9064" s="62">
        <v>42201713</v>
      </c>
      <c r="B9064" s="63" t="s">
        <v>13489</v>
      </c>
    </row>
    <row r="9065" spans="1:2" x14ac:dyDescent="0.25">
      <c r="A9065" s="62">
        <v>42201714</v>
      </c>
      <c r="B9065" s="63" t="s">
        <v>6236</v>
      </c>
    </row>
    <row r="9066" spans="1:2" x14ac:dyDescent="0.25">
      <c r="A9066" s="62">
        <v>42201715</v>
      </c>
      <c r="B9066" s="63" t="s">
        <v>18920</v>
      </c>
    </row>
    <row r="9067" spans="1:2" x14ac:dyDescent="0.25">
      <c r="A9067" s="62">
        <v>42201716</v>
      </c>
      <c r="B9067" s="63" t="s">
        <v>17810</v>
      </c>
    </row>
    <row r="9068" spans="1:2" x14ac:dyDescent="0.25">
      <c r="A9068" s="62">
        <v>42201717</v>
      </c>
      <c r="B9068" s="63" t="s">
        <v>18746</v>
      </c>
    </row>
    <row r="9069" spans="1:2" x14ac:dyDescent="0.25">
      <c r="A9069" s="62">
        <v>42201718</v>
      </c>
      <c r="B9069" s="63" t="s">
        <v>2538</v>
      </c>
    </row>
    <row r="9070" spans="1:2" x14ac:dyDescent="0.25">
      <c r="A9070" s="62">
        <v>42201719</v>
      </c>
      <c r="B9070" s="63" t="s">
        <v>8984</v>
      </c>
    </row>
    <row r="9071" spans="1:2" x14ac:dyDescent="0.25">
      <c r="A9071" s="62">
        <v>42201801</v>
      </c>
      <c r="B9071" s="63" t="s">
        <v>4220</v>
      </c>
    </row>
    <row r="9072" spans="1:2" x14ac:dyDescent="0.25">
      <c r="A9072" s="62">
        <v>42201802</v>
      </c>
      <c r="B9072" s="63" t="s">
        <v>3721</v>
      </c>
    </row>
    <row r="9073" spans="1:2" x14ac:dyDescent="0.25">
      <c r="A9073" s="62">
        <v>42201803</v>
      </c>
      <c r="B9073" s="63" t="s">
        <v>15975</v>
      </c>
    </row>
    <row r="9074" spans="1:2" x14ac:dyDescent="0.25">
      <c r="A9074" s="62">
        <v>42201804</v>
      </c>
      <c r="B9074" s="63" t="s">
        <v>15905</v>
      </c>
    </row>
    <row r="9075" spans="1:2" x14ac:dyDescent="0.25">
      <c r="A9075" s="62">
        <v>42201805</v>
      </c>
      <c r="B9075" s="63" t="s">
        <v>12593</v>
      </c>
    </row>
    <row r="9076" spans="1:2" x14ac:dyDescent="0.25">
      <c r="A9076" s="62">
        <v>42201806</v>
      </c>
      <c r="B9076" s="63" t="s">
        <v>9511</v>
      </c>
    </row>
    <row r="9077" spans="1:2" x14ac:dyDescent="0.25">
      <c r="A9077" s="62">
        <v>42201807</v>
      </c>
      <c r="B9077" s="63" t="s">
        <v>9261</v>
      </c>
    </row>
    <row r="9078" spans="1:2" x14ac:dyDescent="0.25">
      <c r="A9078" s="62">
        <v>42201808</v>
      </c>
      <c r="B9078" s="63" t="s">
        <v>2765</v>
      </c>
    </row>
    <row r="9079" spans="1:2" x14ac:dyDescent="0.25">
      <c r="A9079" s="62">
        <v>42201809</v>
      </c>
      <c r="B9079" s="63" t="s">
        <v>12905</v>
      </c>
    </row>
    <row r="9080" spans="1:2" x14ac:dyDescent="0.25">
      <c r="A9080" s="62">
        <v>42201810</v>
      </c>
      <c r="B9080" s="63" t="s">
        <v>10134</v>
      </c>
    </row>
    <row r="9081" spans="1:2" x14ac:dyDescent="0.25">
      <c r="A9081" s="62">
        <v>42201811</v>
      </c>
      <c r="B9081" s="63" t="s">
        <v>16819</v>
      </c>
    </row>
    <row r="9082" spans="1:2" x14ac:dyDescent="0.25">
      <c r="A9082" s="62">
        <v>42201812</v>
      </c>
      <c r="B9082" s="63" t="s">
        <v>16783</v>
      </c>
    </row>
    <row r="9083" spans="1:2" x14ac:dyDescent="0.25">
      <c r="A9083" s="62">
        <v>42201813</v>
      </c>
      <c r="B9083" s="63" t="s">
        <v>16326</v>
      </c>
    </row>
    <row r="9084" spans="1:2" x14ac:dyDescent="0.25">
      <c r="A9084" s="62">
        <v>42201814</v>
      </c>
      <c r="B9084" s="63" t="s">
        <v>16434</v>
      </c>
    </row>
    <row r="9085" spans="1:2" x14ac:dyDescent="0.25">
      <c r="A9085" s="62">
        <v>42201815</v>
      </c>
      <c r="B9085" s="63" t="s">
        <v>9289</v>
      </c>
    </row>
    <row r="9086" spans="1:2" x14ac:dyDescent="0.25">
      <c r="A9086" s="62">
        <v>42201816</v>
      </c>
      <c r="B9086" s="63" t="s">
        <v>7367</v>
      </c>
    </row>
    <row r="9087" spans="1:2" x14ac:dyDescent="0.25">
      <c r="A9087" s="62">
        <v>42201817</v>
      </c>
      <c r="B9087" s="63" t="s">
        <v>3050</v>
      </c>
    </row>
    <row r="9088" spans="1:2" x14ac:dyDescent="0.25">
      <c r="A9088" s="62">
        <v>42201818</v>
      </c>
      <c r="B9088" s="63" t="s">
        <v>2000</v>
      </c>
    </row>
    <row r="9089" spans="1:2" x14ac:dyDescent="0.25">
      <c r="A9089" s="62">
        <v>42201819</v>
      </c>
      <c r="B9089" s="63" t="s">
        <v>6219</v>
      </c>
    </row>
    <row r="9090" spans="1:2" x14ac:dyDescent="0.25">
      <c r="A9090" s="62">
        <v>42201820</v>
      </c>
      <c r="B9090" s="63" t="s">
        <v>17052</v>
      </c>
    </row>
    <row r="9091" spans="1:2" x14ac:dyDescent="0.25">
      <c r="A9091" s="62">
        <v>42201821</v>
      </c>
      <c r="B9091" s="63" t="s">
        <v>17748</v>
      </c>
    </row>
    <row r="9092" spans="1:2" x14ac:dyDescent="0.25">
      <c r="A9092" s="62">
        <v>42201822</v>
      </c>
      <c r="B9092" s="63" t="s">
        <v>5633</v>
      </c>
    </row>
    <row r="9093" spans="1:2" x14ac:dyDescent="0.25">
      <c r="A9093" s="62">
        <v>42201823</v>
      </c>
      <c r="B9093" s="63" t="s">
        <v>17936</v>
      </c>
    </row>
    <row r="9094" spans="1:2" x14ac:dyDescent="0.25">
      <c r="A9094" s="62">
        <v>42201824</v>
      </c>
      <c r="B9094" s="63" t="s">
        <v>11773</v>
      </c>
    </row>
    <row r="9095" spans="1:2" x14ac:dyDescent="0.25">
      <c r="A9095" s="62">
        <v>42201825</v>
      </c>
      <c r="B9095" s="63" t="s">
        <v>12602</v>
      </c>
    </row>
    <row r="9096" spans="1:2" x14ac:dyDescent="0.25">
      <c r="A9096" s="62">
        <v>42201826</v>
      </c>
      <c r="B9096" s="63" t="s">
        <v>1656</v>
      </c>
    </row>
    <row r="9097" spans="1:2" x14ac:dyDescent="0.25">
      <c r="A9097" s="62">
        <v>42201827</v>
      </c>
      <c r="B9097" s="63" t="s">
        <v>8867</v>
      </c>
    </row>
    <row r="9098" spans="1:2" x14ac:dyDescent="0.25">
      <c r="A9098" s="62">
        <v>42201828</v>
      </c>
      <c r="B9098" s="63" t="s">
        <v>18011</v>
      </c>
    </row>
    <row r="9099" spans="1:2" x14ac:dyDescent="0.25">
      <c r="A9099" s="62">
        <v>42201829</v>
      </c>
      <c r="B9099" s="63" t="s">
        <v>10248</v>
      </c>
    </row>
    <row r="9100" spans="1:2" x14ac:dyDescent="0.25">
      <c r="A9100" s="62">
        <v>42201830</v>
      </c>
      <c r="B9100" s="63" t="s">
        <v>7675</v>
      </c>
    </row>
    <row r="9101" spans="1:2" x14ac:dyDescent="0.25">
      <c r="A9101" s="62">
        <v>42201831</v>
      </c>
      <c r="B9101" s="63" t="s">
        <v>11767</v>
      </c>
    </row>
    <row r="9102" spans="1:2" x14ac:dyDescent="0.25">
      <c r="A9102" s="62">
        <v>42201832</v>
      </c>
      <c r="B9102" s="63" t="s">
        <v>18735</v>
      </c>
    </row>
    <row r="9103" spans="1:2" x14ac:dyDescent="0.25">
      <c r="A9103" s="62">
        <v>42201833</v>
      </c>
      <c r="B9103" s="63" t="s">
        <v>9706</v>
      </c>
    </row>
    <row r="9104" spans="1:2" x14ac:dyDescent="0.25">
      <c r="A9104" s="62">
        <v>42201834</v>
      </c>
      <c r="B9104" s="63" t="s">
        <v>10176</v>
      </c>
    </row>
    <row r="9105" spans="1:2" x14ac:dyDescent="0.25">
      <c r="A9105" s="62">
        <v>42201835</v>
      </c>
      <c r="B9105" s="63" t="s">
        <v>9363</v>
      </c>
    </row>
    <row r="9106" spans="1:2" x14ac:dyDescent="0.25">
      <c r="A9106" s="62">
        <v>42201836</v>
      </c>
      <c r="B9106" s="63" t="s">
        <v>13554</v>
      </c>
    </row>
    <row r="9107" spans="1:2" x14ac:dyDescent="0.25">
      <c r="A9107" s="62">
        <v>42201837</v>
      </c>
      <c r="B9107" s="63" t="s">
        <v>13995</v>
      </c>
    </row>
    <row r="9108" spans="1:2" x14ac:dyDescent="0.25">
      <c r="A9108" s="62">
        <v>42201838</v>
      </c>
      <c r="B9108" s="63" t="s">
        <v>5762</v>
      </c>
    </row>
    <row r="9109" spans="1:2" x14ac:dyDescent="0.25">
      <c r="A9109" s="62">
        <v>42201839</v>
      </c>
      <c r="B9109" s="63" t="s">
        <v>6153</v>
      </c>
    </row>
    <row r="9110" spans="1:2" x14ac:dyDescent="0.25">
      <c r="A9110" s="62">
        <v>42201840</v>
      </c>
      <c r="B9110" s="63" t="s">
        <v>18816</v>
      </c>
    </row>
    <row r="9111" spans="1:2" x14ac:dyDescent="0.25">
      <c r="A9111" s="62">
        <v>42201841</v>
      </c>
      <c r="B9111" s="63" t="s">
        <v>3643</v>
      </c>
    </row>
    <row r="9112" spans="1:2" x14ac:dyDescent="0.25">
      <c r="A9112" s="62">
        <v>42201901</v>
      </c>
      <c r="B9112" s="63" t="s">
        <v>7255</v>
      </c>
    </row>
    <row r="9113" spans="1:2" x14ac:dyDescent="0.25">
      <c r="A9113" s="62">
        <v>42201902</v>
      </c>
      <c r="B9113" s="63" t="s">
        <v>4736</v>
      </c>
    </row>
    <row r="9114" spans="1:2" x14ac:dyDescent="0.25">
      <c r="A9114" s="62">
        <v>42201903</v>
      </c>
      <c r="B9114" s="63" t="s">
        <v>11180</v>
      </c>
    </row>
    <row r="9115" spans="1:2" x14ac:dyDescent="0.25">
      <c r="A9115" s="62">
        <v>42201904</v>
      </c>
      <c r="B9115" s="63" t="s">
        <v>12708</v>
      </c>
    </row>
    <row r="9116" spans="1:2" x14ac:dyDescent="0.25">
      <c r="A9116" s="62">
        <v>42201905</v>
      </c>
      <c r="B9116" s="63" t="s">
        <v>7638</v>
      </c>
    </row>
    <row r="9117" spans="1:2" x14ac:dyDescent="0.25">
      <c r="A9117" s="62">
        <v>42201906</v>
      </c>
      <c r="B9117" s="63" t="s">
        <v>12991</v>
      </c>
    </row>
    <row r="9118" spans="1:2" x14ac:dyDescent="0.25">
      <c r="A9118" s="62">
        <v>42201907</v>
      </c>
      <c r="B9118" s="63" t="s">
        <v>3893</v>
      </c>
    </row>
    <row r="9119" spans="1:2" x14ac:dyDescent="0.25">
      <c r="A9119" s="62">
        <v>42201908</v>
      </c>
      <c r="B9119" s="63" t="s">
        <v>5665</v>
      </c>
    </row>
    <row r="9120" spans="1:2" x14ac:dyDescent="0.25">
      <c r="A9120" s="62">
        <v>42202001</v>
      </c>
      <c r="B9120" s="63" t="s">
        <v>7938</v>
      </c>
    </row>
    <row r="9121" spans="1:2" x14ac:dyDescent="0.25">
      <c r="A9121" s="62">
        <v>42202002</v>
      </c>
      <c r="B9121" s="63" t="s">
        <v>17688</v>
      </c>
    </row>
    <row r="9122" spans="1:2" x14ac:dyDescent="0.25">
      <c r="A9122" s="62">
        <v>42202003</v>
      </c>
      <c r="B9122" s="63" t="s">
        <v>4682</v>
      </c>
    </row>
    <row r="9123" spans="1:2" x14ac:dyDescent="0.25">
      <c r="A9123" s="62">
        <v>42202004</v>
      </c>
      <c r="B9123" s="63" t="s">
        <v>19010</v>
      </c>
    </row>
    <row r="9124" spans="1:2" x14ac:dyDescent="0.25">
      <c r="A9124" s="62">
        <v>42202005</v>
      </c>
      <c r="B9124" s="63" t="s">
        <v>16508</v>
      </c>
    </row>
    <row r="9125" spans="1:2" x14ac:dyDescent="0.25">
      <c r="A9125" s="62">
        <v>42202101</v>
      </c>
      <c r="B9125" s="63" t="s">
        <v>14253</v>
      </c>
    </row>
    <row r="9126" spans="1:2" x14ac:dyDescent="0.25">
      <c r="A9126" s="62">
        <v>42202102</v>
      </c>
      <c r="B9126" s="63" t="s">
        <v>10564</v>
      </c>
    </row>
    <row r="9127" spans="1:2" x14ac:dyDescent="0.25">
      <c r="A9127" s="62">
        <v>42202103</v>
      </c>
      <c r="B9127" s="63" t="s">
        <v>8077</v>
      </c>
    </row>
    <row r="9128" spans="1:2" x14ac:dyDescent="0.25">
      <c r="A9128" s="62">
        <v>42202104</v>
      </c>
      <c r="B9128" s="63" t="s">
        <v>10317</v>
      </c>
    </row>
    <row r="9129" spans="1:2" x14ac:dyDescent="0.25">
      <c r="A9129" s="62">
        <v>42202105</v>
      </c>
      <c r="B9129" s="63" t="s">
        <v>8102</v>
      </c>
    </row>
    <row r="9130" spans="1:2" x14ac:dyDescent="0.25">
      <c r="A9130" s="62">
        <v>42202201</v>
      </c>
      <c r="B9130" s="63" t="s">
        <v>4327</v>
      </c>
    </row>
    <row r="9131" spans="1:2" x14ac:dyDescent="0.25">
      <c r="A9131" s="62">
        <v>42202202</v>
      </c>
      <c r="B9131" s="63" t="s">
        <v>15763</v>
      </c>
    </row>
    <row r="9132" spans="1:2" x14ac:dyDescent="0.25">
      <c r="A9132" s="62">
        <v>42202203</v>
      </c>
      <c r="B9132" s="63" t="s">
        <v>4199</v>
      </c>
    </row>
    <row r="9133" spans="1:2" x14ac:dyDescent="0.25">
      <c r="A9133" s="62">
        <v>42202301</v>
      </c>
      <c r="B9133" s="63" t="s">
        <v>16671</v>
      </c>
    </row>
    <row r="9134" spans="1:2" x14ac:dyDescent="0.25">
      <c r="A9134" s="62">
        <v>42202302</v>
      </c>
      <c r="B9134" s="63" t="s">
        <v>937</v>
      </c>
    </row>
    <row r="9135" spans="1:2" x14ac:dyDescent="0.25">
      <c r="A9135" s="62">
        <v>42202303</v>
      </c>
      <c r="B9135" s="63" t="s">
        <v>12027</v>
      </c>
    </row>
    <row r="9136" spans="1:2" x14ac:dyDescent="0.25">
      <c r="A9136" s="62">
        <v>42202401</v>
      </c>
      <c r="B9136" s="63" t="s">
        <v>16561</v>
      </c>
    </row>
    <row r="9137" spans="1:2" x14ac:dyDescent="0.25">
      <c r="A9137" s="62">
        <v>42202501</v>
      </c>
      <c r="B9137" s="63" t="s">
        <v>17799</v>
      </c>
    </row>
    <row r="9138" spans="1:2" x14ac:dyDescent="0.25">
      <c r="A9138" s="62">
        <v>42202601</v>
      </c>
      <c r="B9138" s="63" t="s">
        <v>17943</v>
      </c>
    </row>
    <row r="9139" spans="1:2" x14ac:dyDescent="0.25">
      <c r="A9139" s="62">
        <v>42202602</v>
      </c>
      <c r="B9139" s="63" t="s">
        <v>6458</v>
      </c>
    </row>
    <row r="9140" spans="1:2" x14ac:dyDescent="0.25">
      <c r="A9140" s="62">
        <v>42202701</v>
      </c>
      <c r="B9140" s="63" t="s">
        <v>7620</v>
      </c>
    </row>
    <row r="9141" spans="1:2" x14ac:dyDescent="0.25">
      <c r="A9141" s="62">
        <v>42202702</v>
      </c>
      <c r="B9141" s="63" t="s">
        <v>18811</v>
      </c>
    </row>
    <row r="9142" spans="1:2" x14ac:dyDescent="0.25">
      <c r="A9142" s="62">
        <v>42202703</v>
      </c>
      <c r="B9142" s="63" t="s">
        <v>10025</v>
      </c>
    </row>
    <row r="9143" spans="1:2" x14ac:dyDescent="0.25">
      <c r="A9143" s="62">
        <v>42202704</v>
      </c>
      <c r="B9143" s="63" t="s">
        <v>14554</v>
      </c>
    </row>
    <row r="9144" spans="1:2" x14ac:dyDescent="0.25">
      <c r="A9144" s="62">
        <v>42202801</v>
      </c>
      <c r="B9144" s="63" t="s">
        <v>3431</v>
      </c>
    </row>
    <row r="9145" spans="1:2" x14ac:dyDescent="0.25">
      <c r="A9145" s="62">
        <v>42202802</v>
      </c>
      <c r="B9145" s="63" t="s">
        <v>13838</v>
      </c>
    </row>
    <row r="9146" spans="1:2" x14ac:dyDescent="0.25">
      <c r="A9146" s="62">
        <v>42202901</v>
      </c>
      <c r="B9146" s="63" t="s">
        <v>478</v>
      </c>
    </row>
    <row r="9147" spans="1:2" x14ac:dyDescent="0.25">
      <c r="A9147" s="62">
        <v>42203001</v>
      </c>
      <c r="B9147" s="63" t="s">
        <v>15850</v>
      </c>
    </row>
    <row r="9148" spans="1:2" x14ac:dyDescent="0.25">
      <c r="A9148" s="62">
        <v>42203101</v>
      </c>
      <c r="B9148" s="63" t="s">
        <v>9104</v>
      </c>
    </row>
    <row r="9149" spans="1:2" x14ac:dyDescent="0.25">
      <c r="A9149" s="62">
        <v>42203201</v>
      </c>
      <c r="B9149" s="63" t="s">
        <v>9774</v>
      </c>
    </row>
    <row r="9150" spans="1:2" x14ac:dyDescent="0.25">
      <c r="A9150" s="62">
        <v>42203202</v>
      </c>
      <c r="B9150" s="63" t="s">
        <v>12376</v>
      </c>
    </row>
    <row r="9151" spans="1:2" x14ac:dyDescent="0.25">
      <c r="A9151" s="62">
        <v>42203301</v>
      </c>
      <c r="B9151" s="63" t="s">
        <v>6119</v>
      </c>
    </row>
    <row r="9152" spans="1:2" x14ac:dyDescent="0.25">
      <c r="A9152" s="62">
        <v>42203302</v>
      </c>
      <c r="B9152" s="63" t="s">
        <v>276</v>
      </c>
    </row>
    <row r="9153" spans="1:2" x14ac:dyDescent="0.25">
      <c r="A9153" s="62">
        <v>42203303</v>
      </c>
      <c r="B9153" s="63" t="s">
        <v>6142</v>
      </c>
    </row>
    <row r="9154" spans="1:2" x14ac:dyDescent="0.25">
      <c r="A9154" s="62">
        <v>42203401</v>
      </c>
      <c r="B9154" s="63" t="s">
        <v>8332</v>
      </c>
    </row>
    <row r="9155" spans="1:2" x14ac:dyDescent="0.25">
      <c r="A9155" s="62">
        <v>42203402</v>
      </c>
      <c r="B9155" s="63" t="s">
        <v>8320</v>
      </c>
    </row>
    <row r="9156" spans="1:2" x14ac:dyDescent="0.25">
      <c r="A9156" s="62">
        <v>42203403</v>
      </c>
      <c r="B9156" s="63" t="s">
        <v>10841</v>
      </c>
    </row>
    <row r="9157" spans="1:2" x14ac:dyDescent="0.25">
      <c r="A9157" s="62">
        <v>42203404</v>
      </c>
      <c r="B9157" s="63" t="s">
        <v>6205</v>
      </c>
    </row>
    <row r="9158" spans="1:2" x14ac:dyDescent="0.25">
      <c r="A9158" s="62">
        <v>42203405</v>
      </c>
      <c r="B9158" s="63" t="s">
        <v>14958</v>
      </c>
    </row>
    <row r="9159" spans="1:2" x14ac:dyDescent="0.25">
      <c r="A9159" s="62">
        <v>42203406</v>
      </c>
      <c r="B9159" s="63" t="s">
        <v>13432</v>
      </c>
    </row>
    <row r="9160" spans="1:2" x14ac:dyDescent="0.25">
      <c r="A9160" s="62">
        <v>42203407</v>
      </c>
      <c r="B9160" s="63" t="s">
        <v>8585</v>
      </c>
    </row>
    <row r="9161" spans="1:2" x14ac:dyDescent="0.25">
      <c r="A9161" s="62">
        <v>42203408</v>
      </c>
      <c r="B9161" s="63" t="s">
        <v>1030</v>
      </c>
    </row>
    <row r="9162" spans="1:2" x14ac:dyDescent="0.25">
      <c r="A9162" s="62">
        <v>42203409</v>
      </c>
      <c r="B9162" s="63" t="s">
        <v>12557</v>
      </c>
    </row>
    <row r="9163" spans="1:2" x14ac:dyDescent="0.25">
      <c r="A9163" s="62">
        <v>42203410</v>
      </c>
      <c r="B9163" s="63" t="s">
        <v>3533</v>
      </c>
    </row>
    <row r="9164" spans="1:2" x14ac:dyDescent="0.25">
      <c r="A9164" s="62">
        <v>42203411</v>
      </c>
      <c r="B9164" s="63" t="s">
        <v>18026</v>
      </c>
    </row>
    <row r="9165" spans="1:2" x14ac:dyDescent="0.25">
      <c r="A9165" s="62">
        <v>42203412</v>
      </c>
      <c r="B9165" s="63" t="s">
        <v>8821</v>
      </c>
    </row>
    <row r="9166" spans="1:2" x14ac:dyDescent="0.25">
      <c r="A9166" s="62">
        <v>42203501</v>
      </c>
      <c r="B9166" s="63" t="s">
        <v>12294</v>
      </c>
    </row>
    <row r="9167" spans="1:2" x14ac:dyDescent="0.25">
      <c r="A9167" s="62">
        <v>42203502</v>
      </c>
      <c r="B9167" s="63" t="s">
        <v>9234</v>
      </c>
    </row>
    <row r="9168" spans="1:2" x14ac:dyDescent="0.25">
      <c r="A9168" s="62">
        <v>42203503</v>
      </c>
      <c r="B9168" s="63" t="s">
        <v>13789</v>
      </c>
    </row>
    <row r="9169" spans="1:2" x14ac:dyDescent="0.25">
      <c r="A9169" s="62">
        <v>42203504</v>
      </c>
      <c r="B9169" s="63" t="s">
        <v>6480</v>
      </c>
    </row>
    <row r="9170" spans="1:2" x14ac:dyDescent="0.25">
      <c r="A9170" s="62">
        <v>42203601</v>
      </c>
      <c r="B9170" s="63" t="s">
        <v>15800</v>
      </c>
    </row>
    <row r="9171" spans="1:2" x14ac:dyDescent="0.25">
      <c r="A9171" s="62">
        <v>42203602</v>
      </c>
      <c r="B9171" s="63" t="s">
        <v>6670</v>
      </c>
    </row>
    <row r="9172" spans="1:2" x14ac:dyDescent="0.25">
      <c r="A9172" s="62">
        <v>42203603</v>
      </c>
      <c r="B9172" s="63" t="s">
        <v>2016</v>
      </c>
    </row>
    <row r="9173" spans="1:2" x14ac:dyDescent="0.25">
      <c r="A9173" s="62">
        <v>42203604</v>
      </c>
      <c r="B9173" s="63" t="s">
        <v>3803</v>
      </c>
    </row>
    <row r="9174" spans="1:2" x14ac:dyDescent="0.25">
      <c r="A9174" s="62">
        <v>42203605</v>
      </c>
      <c r="B9174" s="63" t="s">
        <v>13081</v>
      </c>
    </row>
    <row r="9175" spans="1:2" x14ac:dyDescent="0.25">
      <c r="A9175" s="62">
        <v>42203701</v>
      </c>
      <c r="B9175" s="63" t="s">
        <v>2533</v>
      </c>
    </row>
    <row r="9176" spans="1:2" x14ac:dyDescent="0.25">
      <c r="A9176" s="62">
        <v>42203702</v>
      </c>
      <c r="B9176" s="63" t="s">
        <v>681</v>
      </c>
    </row>
    <row r="9177" spans="1:2" x14ac:dyDescent="0.25">
      <c r="A9177" s="62">
        <v>42203703</v>
      </c>
      <c r="B9177" s="63" t="s">
        <v>4577</v>
      </c>
    </row>
    <row r="9178" spans="1:2" x14ac:dyDescent="0.25">
      <c r="A9178" s="62">
        <v>42203704</v>
      </c>
      <c r="B9178" s="63" t="s">
        <v>4481</v>
      </c>
    </row>
    <row r="9179" spans="1:2" x14ac:dyDescent="0.25">
      <c r="A9179" s="62">
        <v>42203705</v>
      </c>
      <c r="B9179" s="63" t="s">
        <v>702</v>
      </c>
    </row>
    <row r="9180" spans="1:2" x14ac:dyDescent="0.25">
      <c r="A9180" s="62">
        <v>42203706</v>
      </c>
      <c r="B9180" s="63" t="s">
        <v>13327</v>
      </c>
    </row>
    <row r="9181" spans="1:2" x14ac:dyDescent="0.25">
      <c r="A9181" s="62">
        <v>42203707</v>
      </c>
      <c r="B9181" s="63" t="s">
        <v>2920</v>
      </c>
    </row>
    <row r="9182" spans="1:2" x14ac:dyDescent="0.25">
      <c r="A9182" s="62">
        <v>42203708</v>
      </c>
      <c r="B9182" s="63" t="s">
        <v>10311</v>
      </c>
    </row>
    <row r="9183" spans="1:2" x14ac:dyDescent="0.25">
      <c r="A9183" s="62">
        <v>42203709</v>
      </c>
      <c r="B9183" s="63" t="s">
        <v>7032</v>
      </c>
    </row>
    <row r="9184" spans="1:2" x14ac:dyDescent="0.25">
      <c r="A9184" s="62">
        <v>42203710</v>
      </c>
      <c r="B9184" s="63" t="s">
        <v>9477</v>
      </c>
    </row>
    <row r="9185" spans="1:2" x14ac:dyDescent="0.25">
      <c r="A9185" s="62">
        <v>42203801</v>
      </c>
      <c r="B9185" s="63" t="s">
        <v>3097</v>
      </c>
    </row>
    <row r="9186" spans="1:2" x14ac:dyDescent="0.25">
      <c r="A9186" s="62">
        <v>42203802</v>
      </c>
      <c r="B9186" s="63" t="s">
        <v>11928</v>
      </c>
    </row>
    <row r="9187" spans="1:2" x14ac:dyDescent="0.25">
      <c r="A9187" s="62">
        <v>42203803</v>
      </c>
      <c r="B9187" s="63" t="s">
        <v>13842</v>
      </c>
    </row>
    <row r="9188" spans="1:2" x14ac:dyDescent="0.25">
      <c r="A9188" s="62">
        <v>42203901</v>
      </c>
      <c r="B9188" s="63" t="s">
        <v>4060</v>
      </c>
    </row>
    <row r="9189" spans="1:2" x14ac:dyDescent="0.25">
      <c r="A9189" s="62">
        <v>42203902</v>
      </c>
      <c r="B9189" s="63" t="s">
        <v>9078</v>
      </c>
    </row>
    <row r="9190" spans="1:2" x14ac:dyDescent="0.25">
      <c r="A9190" s="62">
        <v>42204001</v>
      </c>
      <c r="B9190" s="63" t="s">
        <v>492</v>
      </c>
    </row>
    <row r="9191" spans="1:2" x14ac:dyDescent="0.25">
      <c r="A9191" s="62">
        <v>42204002</v>
      </c>
      <c r="B9191" s="63" t="s">
        <v>14807</v>
      </c>
    </row>
    <row r="9192" spans="1:2" x14ac:dyDescent="0.25">
      <c r="A9192" s="62">
        <v>42204003</v>
      </c>
      <c r="B9192" s="63" t="s">
        <v>14840</v>
      </c>
    </row>
    <row r="9193" spans="1:2" x14ac:dyDescent="0.25">
      <c r="A9193" s="62">
        <v>42204004</v>
      </c>
      <c r="B9193" s="63" t="s">
        <v>17709</v>
      </c>
    </row>
    <row r="9194" spans="1:2" x14ac:dyDescent="0.25">
      <c r="A9194" s="62">
        <v>42204005</v>
      </c>
      <c r="B9194" s="63" t="s">
        <v>2382</v>
      </c>
    </row>
    <row r="9195" spans="1:2" x14ac:dyDescent="0.25">
      <c r="A9195" s="62">
        <v>42204006</v>
      </c>
      <c r="B9195" s="63" t="s">
        <v>10854</v>
      </c>
    </row>
    <row r="9196" spans="1:2" x14ac:dyDescent="0.25">
      <c r="A9196" s="62">
        <v>42204007</v>
      </c>
      <c r="B9196" s="63" t="s">
        <v>18199</v>
      </c>
    </row>
    <row r="9197" spans="1:2" x14ac:dyDescent="0.25">
      <c r="A9197" s="62">
        <v>42204008</v>
      </c>
      <c r="B9197" s="63" t="s">
        <v>11525</v>
      </c>
    </row>
    <row r="9198" spans="1:2" x14ac:dyDescent="0.25">
      <c r="A9198" s="62">
        <v>42211501</v>
      </c>
      <c r="B9198" s="63" t="s">
        <v>17296</v>
      </c>
    </row>
    <row r="9199" spans="1:2" x14ac:dyDescent="0.25">
      <c r="A9199" s="62">
        <v>42211502</v>
      </c>
      <c r="B9199" s="63" t="s">
        <v>5874</v>
      </c>
    </row>
    <row r="9200" spans="1:2" x14ac:dyDescent="0.25">
      <c r="A9200" s="62">
        <v>42211503</v>
      </c>
      <c r="B9200" s="63" t="s">
        <v>12153</v>
      </c>
    </row>
    <row r="9201" spans="1:2" x14ac:dyDescent="0.25">
      <c r="A9201" s="62">
        <v>42211504</v>
      </c>
      <c r="B9201" s="63" t="s">
        <v>1383</v>
      </c>
    </row>
    <row r="9202" spans="1:2" x14ac:dyDescent="0.25">
      <c r="A9202" s="62">
        <v>42211505</v>
      </c>
      <c r="B9202" s="63" t="s">
        <v>9194</v>
      </c>
    </row>
    <row r="9203" spans="1:2" x14ac:dyDescent="0.25">
      <c r="A9203" s="62">
        <v>42211506</v>
      </c>
      <c r="B9203" s="63" t="s">
        <v>15833</v>
      </c>
    </row>
    <row r="9204" spans="1:2" x14ac:dyDescent="0.25">
      <c r="A9204" s="62">
        <v>42211507</v>
      </c>
      <c r="B9204" s="63" t="s">
        <v>11956</v>
      </c>
    </row>
    <row r="9205" spans="1:2" x14ac:dyDescent="0.25">
      <c r="A9205" s="62">
        <v>42211508</v>
      </c>
      <c r="B9205" s="63" t="s">
        <v>18275</v>
      </c>
    </row>
    <row r="9206" spans="1:2" x14ac:dyDescent="0.25">
      <c r="A9206" s="62">
        <v>42211509</v>
      </c>
      <c r="B9206" s="63" t="s">
        <v>5035</v>
      </c>
    </row>
    <row r="9207" spans="1:2" x14ac:dyDescent="0.25">
      <c r="A9207" s="62">
        <v>42211601</v>
      </c>
      <c r="B9207" s="63" t="s">
        <v>14274</v>
      </c>
    </row>
    <row r="9208" spans="1:2" x14ac:dyDescent="0.25">
      <c r="A9208" s="62">
        <v>42211602</v>
      </c>
      <c r="B9208" s="63" t="s">
        <v>3292</v>
      </c>
    </row>
    <row r="9209" spans="1:2" x14ac:dyDescent="0.25">
      <c r="A9209" s="62">
        <v>42211603</v>
      </c>
      <c r="B9209" s="63" t="s">
        <v>15319</v>
      </c>
    </row>
    <row r="9210" spans="1:2" x14ac:dyDescent="0.25">
      <c r="A9210" s="62">
        <v>42211604</v>
      </c>
      <c r="B9210" s="63" t="s">
        <v>17620</v>
      </c>
    </row>
    <row r="9211" spans="1:2" x14ac:dyDescent="0.25">
      <c r="A9211" s="62">
        <v>42211605</v>
      </c>
      <c r="B9211" s="63" t="s">
        <v>10627</v>
      </c>
    </row>
    <row r="9212" spans="1:2" x14ac:dyDescent="0.25">
      <c r="A9212" s="62">
        <v>42211606</v>
      </c>
      <c r="B9212" s="63" t="s">
        <v>14796</v>
      </c>
    </row>
    <row r="9213" spans="1:2" x14ac:dyDescent="0.25">
      <c r="A9213" s="62">
        <v>42211607</v>
      </c>
      <c r="B9213" s="63" t="s">
        <v>10822</v>
      </c>
    </row>
    <row r="9214" spans="1:2" x14ac:dyDescent="0.25">
      <c r="A9214" s="62">
        <v>42211608</v>
      </c>
      <c r="B9214" s="63" t="s">
        <v>13759</v>
      </c>
    </row>
    <row r="9215" spans="1:2" x14ac:dyDescent="0.25">
      <c r="A9215" s="62">
        <v>42211609</v>
      </c>
      <c r="B9215" s="63" t="s">
        <v>9557</v>
      </c>
    </row>
    <row r="9216" spans="1:2" x14ac:dyDescent="0.25">
      <c r="A9216" s="62">
        <v>42211610</v>
      </c>
      <c r="B9216" s="63" t="s">
        <v>15206</v>
      </c>
    </row>
    <row r="9217" spans="1:2" x14ac:dyDescent="0.25">
      <c r="A9217" s="62">
        <v>42211611</v>
      </c>
      <c r="B9217" s="63" t="s">
        <v>4356</v>
      </c>
    </row>
    <row r="9218" spans="1:2" x14ac:dyDescent="0.25">
      <c r="A9218" s="62">
        <v>42211612</v>
      </c>
      <c r="B9218" s="63" t="s">
        <v>12899</v>
      </c>
    </row>
    <row r="9219" spans="1:2" x14ac:dyDescent="0.25">
      <c r="A9219" s="62">
        <v>42211613</v>
      </c>
      <c r="B9219" s="63" t="s">
        <v>5637</v>
      </c>
    </row>
    <row r="9220" spans="1:2" x14ac:dyDescent="0.25">
      <c r="A9220" s="62">
        <v>42211614</v>
      </c>
      <c r="B9220" s="63" t="s">
        <v>13536</v>
      </c>
    </row>
    <row r="9221" spans="1:2" x14ac:dyDescent="0.25">
      <c r="A9221" s="62">
        <v>42211615</v>
      </c>
      <c r="B9221" s="63" t="s">
        <v>7466</v>
      </c>
    </row>
    <row r="9222" spans="1:2" x14ac:dyDescent="0.25">
      <c r="A9222" s="62">
        <v>42211616</v>
      </c>
      <c r="B9222" s="63" t="s">
        <v>902</v>
      </c>
    </row>
    <row r="9223" spans="1:2" x14ac:dyDescent="0.25">
      <c r="A9223" s="62">
        <v>42211617</v>
      </c>
      <c r="B9223" s="63" t="s">
        <v>14771</v>
      </c>
    </row>
    <row r="9224" spans="1:2" x14ac:dyDescent="0.25">
      <c r="A9224" s="62">
        <v>42211618</v>
      </c>
      <c r="B9224" s="63" t="s">
        <v>18747</v>
      </c>
    </row>
    <row r="9225" spans="1:2" x14ac:dyDescent="0.25">
      <c r="A9225" s="62">
        <v>42211701</v>
      </c>
      <c r="B9225" s="63" t="s">
        <v>7222</v>
      </c>
    </row>
    <row r="9226" spans="1:2" x14ac:dyDescent="0.25">
      <c r="A9226" s="62">
        <v>42211702</v>
      </c>
      <c r="B9226" s="63" t="s">
        <v>13802</v>
      </c>
    </row>
    <row r="9227" spans="1:2" x14ac:dyDescent="0.25">
      <c r="A9227" s="62">
        <v>42211703</v>
      </c>
      <c r="B9227" s="63" t="s">
        <v>17297</v>
      </c>
    </row>
    <row r="9228" spans="1:2" x14ac:dyDescent="0.25">
      <c r="A9228" s="62">
        <v>42211704</v>
      </c>
      <c r="B9228" s="63" t="s">
        <v>4651</v>
      </c>
    </row>
    <row r="9229" spans="1:2" x14ac:dyDescent="0.25">
      <c r="A9229" s="62">
        <v>42211705</v>
      </c>
      <c r="B9229" s="63" t="s">
        <v>4973</v>
      </c>
    </row>
    <row r="9230" spans="1:2" x14ac:dyDescent="0.25">
      <c r="A9230" s="62">
        <v>42211706</v>
      </c>
      <c r="B9230" s="63" t="s">
        <v>16433</v>
      </c>
    </row>
    <row r="9231" spans="1:2" x14ac:dyDescent="0.25">
      <c r="A9231" s="62">
        <v>42211707</v>
      </c>
      <c r="B9231" s="63" t="s">
        <v>14215</v>
      </c>
    </row>
    <row r="9232" spans="1:2" x14ac:dyDescent="0.25">
      <c r="A9232" s="62">
        <v>42211708</v>
      </c>
      <c r="B9232" s="63" t="s">
        <v>18433</v>
      </c>
    </row>
    <row r="9233" spans="1:2" x14ac:dyDescent="0.25">
      <c r="A9233" s="62">
        <v>42211709</v>
      </c>
      <c r="B9233" s="63" t="s">
        <v>13540</v>
      </c>
    </row>
    <row r="9234" spans="1:2" x14ac:dyDescent="0.25">
      <c r="A9234" s="62">
        <v>42211710</v>
      </c>
      <c r="B9234" s="63" t="s">
        <v>15311</v>
      </c>
    </row>
    <row r="9235" spans="1:2" x14ac:dyDescent="0.25">
      <c r="A9235" s="62">
        <v>42211711</v>
      </c>
      <c r="B9235" s="63" t="s">
        <v>5260</v>
      </c>
    </row>
    <row r="9236" spans="1:2" x14ac:dyDescent="0.25">
      <c r="A9236" s="62">
        <v>42211712</v>
      </c>
      <c r="B9236" s="63" t="s">
        <v>15055</v>
      </c>
    </row>
    <row r="9237" spans="1:2" x14ac:dyDescent="0.25">
      <c r="A9237" s="62">
        <v>42211801</v>
      </c>
      <c r="B9237" s="63" t="s">
        <v>2643</v>
      </c>
    </row>
    <row r="9238" spans="1:2" x14ac:dyDescent="0.25">
      <c r="A9238" s="62">
        <v>42211802</v>
      </c>
      <c r="B9238" s="63" t="s">
        <v>427</v>
      </c>
    </row>
    <row r="9239" spans="1:2" x14ac:dyDescent="0.25">
      <c r="A9239" s="62">
        <v>42211803</v>
      </c>
      <c r="B9239" s="63" t="s">
        <v>5003</v>
      </c>
    </row>
    <row r="9240" spans="1:2" x14ac:dyDescent="0.25">
      <c r="A9240" s="62">
        <v>42211804</v>
      </c>
      <c r="B9240" s="63" t="s">
        <v>12772</v>
      </c>
    </row>
    <row r="9241" spans="1:2" x14ac:dyDescent="0.25">
      <c r="A9241" s="62">
        <v>42211805</v>
      </c>
      <c r="B9241" s="63" t="s">
        <v>6603</v>
      </c>
    </row>
    <row r="9242" spans="1:2" x14ac:dyDescent="0.25">
      <c r="A9242" s="62">
        <v>42211806</v>
      </c>
      <c r="B9242" s="63" t="s">
        <v>18503</v>
      </c>
    </row>
    <row r="9243" spans="1:2" x14ac:dyDescent="0.25">
      <c r="A9243" s="62">
        <v>42211807</v>
      </c>
      <c r="B9243" s="63" t="s">
        <v>18857</v>
      </c>
    </row>
    <row r="9244" spans="1:2" x14ac:dyDescent="0.25">
      <c r="A9244" s="62">
        <v>42211808</v>
      </c>
      <c r="B9244" s="63" t="s">
        <v>18845</v>
      </c>
    </row>
    <row r="9245" spans="1:2" x14ac:dyDescent="0.25">
      <c r="A9245" s="62">
        <v>42211809</v>
      </c>
      <c r="B9245" s="63" t="s">
        <v>5322</v>
      </c>
    </row>
    <row r="9246" spans="1:2" x14ac:dyDescent="0.25">
      <c r="A9246" s="62">
        <v>42211810</v>
      </c>
      <c r="B9246" s="63" t="s">
        <v>18306</v>
      </c>
    </row>
    <row r="9247" spans="1:2" x14ac:dyDescent="0.25">
      <c r="A9247" s="62">
        <v>42211811</v>
      </c>
      <c r="B9247" s="63" t="s">
        <v>14995</v>
      </c>
    </row>
    <row r="9248" spans="1:2" x14ac:dyDescent="0.25">
      <c r="A9248" s="62">
        <v>42211812</v>
      </c>
      <c r="B9248" s="63" t="s">
        <v>7867</v>
      </c>
    </row>
    <row r="9249" spans="1:2" x14ac:dyDescent="0.25">
      <c r="A9249" s="62">
        <v>42211813</v>
      </c>
      <c r="B9249" s="63" t="s">
        <v>12248</v>
      </c>
    </row>
    <row r="9250" spans="1:2" x14ac:dyDescent="0.25">
      <c r="A9250" s="62">
        <v>42211901</v>
      </c>
      <c r="B9250" s="63" t="s">
        <v>17226</v>
      </c>
    </row>
    <row r="9251" spans="1:2" x14ac:dyDescent="0.25">
      <c r="A9251" s="62">
        <v>42211902</v>
      </c>
      <c r="B9251" s="63" t="s">
        <v>8628</v>
      </c>
    </row>
    <row r="9252" spans="1:2" x14ac:dyDescent="0.25">
      <c r="A9252" s="62">
        <v>42211903</v>
      </c>
      <c r="B9252" s="63" t="s">
        <v>5791</v>
      </c>
    </row>
    <row r="9253" spans="1:2" x14ac:dyDescent="0.25">
      <c r="A9253" s="62">
        <v>42211904</v>
      </c>
      <c r="B9253" s="63" t="s">
        <v>6256</v>
      </c>
    </row>
    <row r="9254" spans="1:2" x14ac:dyDescent="0.25">
      <c r="A9254" s="62">
        <v>42211905</v>
      </c>
      <c r="B9254" s="63" t="s">
        <v>5981</v>
      </c>
    </row>
    <row r="9255" spans="1:2" x14ac:dyDescent="0.25">
      <c r="A9255" s="62">
        <v>42211906</v>
      </c>
      <c r="B9255" s="63" t="s">
        <v>17049</v>
      </c>
    </row>
    <row r="9256" spans="1:2" x14ac:dyDescent="0.25">
      <c r="A9256" s="62">
        <v>42211907</v>
      </c>
      <c r="B9256" s="63" t="s">
        <v>9195</v>
      </c>
    </row>
    <row r="9257" spans="1:2" x14ac:dyDescent="0.25">
      <c r="A9257" s="62">
        <v>42211908</v>
      </c>
      <c r="B9257" s="63" t="s">
        <v>16368</v>
      </c>
    </row>
    <row r="9258" spans="1:2" x14ac:dyDescent="0.25">
      <c r="A9258" s="62">
        <v>42211909</v>
      </c>
      <c r="B9258" s="63" t="s">
        <v>14237</v>
      </c>
    </row>
    <row r="9259" spans="1:2" x14ac:dyDescent="0.25">
      <c r="A9259" s="62">
        <v>42211910</v>
      </c>
      <c r="B9259" s="63" t="s">
        <v>18277</v>
      </c>
    </row>
    <row r="9260" spans="1:2" x14ac:dyDescent="0.25">
      <c r="A9260" s="62">
        <v>42211911</v>
      </c>
      <c r="B9260" s="63" t="s">
        <v>1021</v>
      </c>
    </row>
    <row r="9261" spans="1:2" x14ac:dyDescent="0.25">
      <c r="A9261" s="62">
        <v>42211912</v>
      </c>
      <c r="B9261" s="63" t="s">
        <v>8139</v>
      </c>
    </row>
    <row r="9262" spans="1:2" x14ac:dyDescent="0.25">
      <c r="A9262" s="62">
        <v>42211913</v>
      </c>
      <c r="B9262" s="63" t="s">
        <v>8653</v>
      </c>
    </row>
    <row r="9263" spans="1:2" x14ac:dyDescent="0.25">
      <c r="A9263" s="62">
        <v>42211914</v>
      </c>
      <c r="B9263" s="63" t="s">
        <v>16572</v>
      </c>
    </row>
    <row r="9264" spans="1:2" x14ac:dyDescent="0.25">
      <c r="A9264" s="62">
        <v>42211915</v>
      </c>
      <c r="B9264" s="63" t="s">
        <v>5326</v>
      </c>
    </row>
    <row r="9265" spans="1:2" x14ac:dyDescent="0.25">
      <c r="A9265" s="62">
        <v>42211916</v>
      </c>
      <c r="B9265" s="63" t="s">
        <v>10827</v>
      </c>
    </row>
    <row r="9266" spans="1:2" x14ac:dyDescent="0.25">
      <c r="A9266" s="62">
        <v>42211917</v>
      </c>
      <c r="B9266" s="63" t="s">
        <v>3232</v>
      </c>
    </row>
    <row r="9267" spans="1:2" x14ac:dyDescent="0.25">
      <c r="A9267" s="62">
        <v>42211918</v>
      </c>
      <c r="B9267" s="63" t="s">
        <v>15390</v>
      </c>
    </row>
    <row r="9268" spans="1:2" x14ac:dyDescent="0.25">
      <c r="A9268" s="62">
        <v>42212001</v>
      </c>
      <c r="B9268" s="63" t="s">
        <v>5265</v>
      </c>
    </row>
    <row r="9269" spans="1:2" x14ac:dyDescent="0.25">
      <c r="A9269" s="62">
        <v>42212002</v>
      </c>
      <c r="B9269" s="63" t="s">
        <v>11639</v>
      </c>
    </row>
    <row r="9270" spans="1:2" x14ac:dyDescent="0.25">
      <c r="A9270" s="62">
        <v>42212003</v>
      </c>
      <c r="B9270" s="63" t="s">
        <v>7198</v>
      </c>
    </row>
    <row r="9271" spans="1:2" x14ac:dyDescent="0.25">
      <c r="A9271" s="62">
        <v>42212004</v>
      </c>
      <c r="B9271" s="63" t="s">
        <v>3026</v>
      </c>
    </row>
    <row r="9272" spans="1:2" x14ac:dyDescent="0.25">
      <c r="A9272" s="62">
        <v>42212005</v>
      </c>
      <c r="B9272" s="63" t="s">
        <v>15872</v>
      </c>
    </row>
    <row r="9273" spans="1:2" x14ac:dyDescent="0.25">
      <c r="A9273" s="62">
        <v>42212006</v>
      </c>
      <c r="B9273" s="63" t="s">
        <v>8461</v>
      </c>
    </row>
    <row r="9274" spans="1:2" x14ac:dyDescent="0.25">
      <c r="A9274" s="62">
        <v>42212007</v>
      </c>
      <c r="B9274" s="63" t="s">
        <v>13106</v>
      </c>
    </row>
    <row r="9275" spans="1:2" x14ac:dyDescent="0.25">
      <c r="A9275" s="62">
        <v>42212101</v>
      </c>
      <c r="B9275" s="63" t="s">
        <v>10625</v>
      </c>
    </row>
    <row r="9276" spans="1:2" x14ac:dyDescent="0.25">
      <c r="A9276" s="62">
        <v>42212102</v>
      </c>
      <c r="B9276" s="63" t="s">
        <v>1105</v>
      </c>
    </row>
    <row r="9277" spans="1:2" x14ac:dyDescent="0.25">
      <c r="A9277" s="62">
        <v>42212103</v>
      </c>
      <c r="B9277" s="63" t="s">
        <v>11036</v>
      </c>
    </row>
    <row r="9278" spans="1:2" x14ac:dyDescent="0.25">
      <c r="A9278" s="62">
        <v>42212104</v>
      </c>
      <c r="B9278" s="63" t="s">
        <v>16736</v>
      </c>
    </row>
    <row r="9279" spans="1:2" x14ac:dyDescent="0.25">
      <c r="A9279" s="62">
        <v>42212105</v>
      </c>
      <c r="B9279" s="63" t="s">
        <v>10891</v>
      </c>
    </row>
    <row r="9280" spans="1:2" x14ac:dyDescent="0.25">
      <c r="A9280" s="62">
        <v>42212106</v>
      </c>
      <c r="B9280" s="63" t="s">
        <v>18372</v>
      </c>
    </row>
    <row r="9281" spans="1:2" x14ac:dyDescent="0.25">
      <c r="A9281" s="62">
        <v>42212107</v>
      </c>
      <c r="B9281" s="63" t="s">
        <v>15596</v>
      </c>
    </row>
    <row r="9282" spans="1:2" x14ac:dyDescent="0.25">
      <c r="A9282" s="62">
        <v>42212108</v>
      </c>
      <c r="B9282" s="63" t="s">
        <v>13339</v>
      </c>
    </row>
    <row r="9283" spans="1:2" x14ac:dyDescent="0.25">
      <c r="A9283" s="62">
        <v>42212109</v>
      </c>
      <c r="B9283" s="63" t="s">
        <v>15518</v>
      </c>
    </row>
    <row r="9284" spans="1:2" x14ac:dyDescent="0.25">
      <c r="A9284" s="62">
        <v>42212110</v>
      </c>
      <c r="B9284" s="63" t="s">
        <v>10199</v>
      </c>
    </row>
    <row r="9285" spans="1:2" x14ac:dyDescent="0.25">
      <c r="A9285" s="62">
        <v>42212111</v>
      </c>
      <c r="B9285" s="63" t="s">
        <v>17458</v>
      </c>
    </row>
    <row r="9286" spans="1:2" x14ac:dyDescent="0.25">
      <c r="A9286" s="62">
        <v>42212112</v>
      </c>
      <c r="B9286" s="63" t="s">
        <v>12399</v>
      </c>
    </row>
    <row r="9287" spans="1:2" x14ac:dyDescent="0.25">
      <c r="A9287" s="62">
        <v>42212113</v>
      </c>
      <c r="B9287" s="63" t="s">
        <v>7697</v>
      </c>
    </row>
    <row r="9288" spans="1:2" x14ac:dyDescent="0.25">
      <c r="A9288" s="62">
        <v>42212201</v>
      </c>
      <c r="B9288" s="63" t="s">
        <v>18527</v>
      </c>
    </row>
    <row r="9289" spans="1:2" x14ac:dyDescent="0.25">
      <c r="A9289" s="62">
        <v>42212202</v>
      </c>
      <c r="B9289" s="63" t="s">
        <v>1382</v>
      </c>
    </row>
    <row r="9290" spans="1:2" x14ac:dyDescent="0.25">
      <c r="A9290" s="62">
        <v>42212203</v>
      </c>
      <c r="B9290" s="63" t="s">
        <v>17855</v>
      </c>
    </row>
    <row r="9291" spans="1:2" x14ac:dyDescent="0.25">
      <c r="A9291" s="62">
        <v>42212204</v>
      </c>
      <c r="B9291" s="63" t="s">
        <v>8326</v>
      </c>
    </row>
    <row r="9292" spans="1:2" x14ac:dyDescent="0.25">
      <c r="A9292" s="62">
        <v>42212301</v>
      </c>
      <c r="B9292" s="63" t="s">
        <v>2384</v>
      </c>
    </row>
    <row r="9293" spans="1:2" x14ac:dyDescent="0.25">
      <c r="A9293" s="62">
        <v>42212302</v>
      </c>
      <c r="B9293" s="63" t="s">
        <v>2640</v>
      </c>
    </row>
    <row r="9294" spans="1:2" x14ac:dyDescent="0.25">
      <c r="A9294" s="62">
        <v>42212303</v>
      </c>
      <c r="B9294" s="63" t="s">
        <v>2443</v>
      </c>
    </row>
    <row r="9295" spans="1:2" x14ac:dyDescent="0.25">
      <c r="A9295" s="62">
        <v>42212304</v>
      </c>
      <c r="B9295" s="63" t="s">
        <v>8111</v>
      </c>
    </row>
    <row r="9296" spans="1:2" x14ac:dyDescent="0.25">
      <c r="A9296" s="62">
        <v>42221501</v>
      </c>
      <c r="B9296" s="63" t="s">
        <v>16758</v>
      </c>
    </row>
    <row r="9297" spans="1:2" x14ac:dyDescent="0.25">
      <c r="A9297" s="62">
        <v>42221502</v>
      </c>
      <c r="B9297" s="63" t="s">
        <v>5936</v>
      </c>
    </row>
    <row r="9298" spans="1:2" x14ac:dyDescent="0.25">
      <c r="A9298" s="62">
        <v>42221503</v>
      </c>
      <c r="B9298" s="63" t="s">
        <v>15338</v>
      </c>
    </row>
    <row r="9299" spans="1:2" x14ac:dyDescent="0.25">
      <c r="A9299" s="62">
        <v>42221504</v>
      </c>
      <c r="B9299" s="63" t="s">
        <v>7464</v>
      </c>
    </row>
    <row r="9300" spans="1:2" x14ac:dyDescent="0.25">
      <c r="A9300" s="62">
        <v>42221505</v>
      </c>
      <c r="B9300" s="63" t="s">
        <v>1118</v>
      </c>
    </row>
    <row r="9301" spans="1:2" x14ac:dyDescent="0.25">
      <c r="A9301" s="62">
        <v>42221506</v>
      </c>
      <c r="B9301" s="63" t="s">
        <v>16352</v>
      </c>
    </row>
    <row r="9302" spans="1:2" x14ac:dyDescent="0.25">
      <c r="A9302" s="62">
        <v>42221507</v>
      </c>
      <c r="B9302" s="63" t="s">
        <v>6090</v>
      </c>
    </row>
    <row r="9303" spans="1:2" x14ac:dyDescent="0.25">
      <c r="A9303" s="62">
        <v>42221508</v>
      </c>
      <c r="B9303" s="63" t="s">
        <v>13291</v>
      </c>
    </row>
    <row r="9304" spans="1:2" x14ac:dyDescent="0.25">
      <c r="A9304" s="62">
        <v>42221509</v>
      </c>
      <c r="B9304" s="63" t="s">
        <v>8671</v>
      </c>
    </row>
    <row r="9305" spans="1:2" x14ac:dyDescent="0.25">
      <c r="A9305" s="62">
        <v>42221512</v>
      </c>
      <c r="B9305" s="63" t="s">
        <v>6451</v>
      </c>
    </row>
    <row r="9306" spans="1:2" x14ac:dyDescent="0.25">
      <c r="A9306" s="62">
        <v>42221513</v>
      </c>
      <c r="B9306" s="63" t="s">
        <v>16769</v>
      </c>
    </row>
    <row r="9307" spans="1:2" x14ac:dyDescent="0.25">
      <c r="A9307" s="62">
        <v>42221601</v>
      </c>
      <c r="B9307" s="63" t="s">
        <v>9277</v>
      </c>
    </row>
    <row r="9308" spans="1:2" x14ac:dyDescent="0.25">
      <c r="A9308" s="62">
        <v>42221602</v>
      </c>
      <c r="B9308" s="63" t="s">
        <v>7964</v>
      </c>
    </row>
    <row r="9309" spans="1:2" x14ac:dyDescent="0.25">
      <c r="A9309" s="62">
        <v>42221603</v>
      </c>
      <c r="B9309" s="63" t="s">
        <v>17336</v>
      </c>
    </row>
    <row r="9310" spans="1:2" x14ac:dyDescent="0.25">
      <c r="A9310" s="62">
        <v>42221604</v>
      </c>
      <c r="B9310" s="63" t="s">
        <v>4814</v>
      </c>
    </row>
    <row r="9311" spans="1:2" x14ac:dyDescent="0.25">
      <c r="A9311" s="62">
        <v>42221605</v>
      </c>
      <c r="B9311" s="63" t="s">
        <v>15538</v>
      </c>
    </row>
    <row r="9312" spans="1:2" x14ac:dyDescent="0.25">
      <c r="A9312" s="62">
        <v>42221606</v>
      </c>
      <c r="B9312" s="63" t="s">
        <v>14772</v>
      </c>
    </row>
    <row r="9313" spans="1:2" x14ac:dyDescent="0.25">
      <c r="A9313" s="62">
        <v>42221607</v>
      </c>
      <c r="B9313" s="63" t="s">
        <v>3160</v>
      </c>
    </row>
    <row r="9314" spans="1:2" x14ac:dyDescent="0.25">
      <c r="A9314" s="62">
        <v>42221608</v>
      </c>
      <c r="B9314" s="63" t="s">
        <v>8293</v>
      </c>
    </row>
    <row r="9315" spans="1:2" x14ac:dyDescent="0.25">
      <c r="A9315" s="62">
        <v>42221609</v>
      </c>
      <c r="B9315" s="63" t="s">
        <v>18193</v>
      </c>
    </row>
    <row r="9316" spans="1:2" x14ac:dyDescent="0.25">
      <c r="A9316" s="62">
        <v>42221610</v>
      </c>
      <c r="B9316" s="63" t="s">
        <v>9912</v>
      </c>
    </row>
    <row r="9317" spans="1:2" x14ac:dyDescent="0.25">
      <c r="A9317" s="62">
        <v>42221611</v>
      </c>
      <c r="B9317" s="63" t="s">
        <v>13202</v>
      </c>
    </row>
    <row r="9318" spans="1:2" x14ac:dyDescent="0.25">
      <c r="A9318" s="62">
        <v>42221612</v>
      </c>
      <c r="B9318" s="63" t="s">
        <v>73</v>
      </c>
    </row>
    <row r="9319" spans="1:2" x14ac:dyDescent="0.25">
      <c r="A9319" s="62">
        <v>42221613</v>
      </c>
      <c r="B9319" s="63" t="s">
        <v>2543</v>
      </c>
    </row>
    <row r="9320" spans="1:2" x14ac:dyDescent="0.25">
      <c r="A9320" s="62">
        <v>42221614</v>
      </c>
      <c r="B9320" s="63" t="s">
        <v>7329</v>
      </c>
    </row>
    <row r="9321" spans="1:2" x14ac:dyDescent="0.25">
      <c r="A9321" s="62">
        <v>42221615</v>
      </c>
      <c r="B9321" s="63" t="s">
        <v>10378</v>
      </c>
    </row>
    <row r="9322" spans="1:2" x14ac:dyDescent="0.25">
      <c r="A9322" s="62">
        <v>42221616</v>
      </c>
      <c r="B9322" s="63" t="s">
        <v>8444</v>
      </c>
    </row>
    <row r="9323" spans="1:2" x14ac:dyDescent="0.25">
      <c r="A9323" s="62">
        <v>42221617</v>
      </c>
      <c r="B9323" s="63" t="s">
        <v>9717</v>
      </c>
    </row>
    <row r="9324" spans="1:2" x14ac:dyDescent="0.25">
      <c r="A9324" s="62">
        <v>42221618</v>
      </c>
      <c r="B9324" s="63" t="s">
        <v>10236</v>
      </c>
    </row>
    <row r="9325" spans="1:2" x14ac:dyDescent="0.25">
      <c r="A9325" s="62">
        <v>42221701</v>
      </c>
      <c r="B9325" s="63" t="s">
        <v>5096</v>
      </c>
    </row>
    <row r="9326" spans="1:2" x14ac:dyDescent="0.25">
      <c r="A9326" s="62">
        <v>42221702</v>
      </c>
      <c r="B9326" s="63" t="s">
        <v>7966</v>
      </c>
    </row>
    <row r="9327" spans="1:2" x14ac:dyDescent="0.25">
      <c r="A9327" s="62">
        <v>42221703</v>
      </c>
      <c r="B9327" s="63" t="s">
        <v>4752</v>
      </c>
    </row>
    <row r="9328" spans="1:2" x14ac:dyDescent="0.25">
      <c r="A9328" s="62">
        <v>42221704</v>
      </c>
      <c r="B9328" s="63" t="s">
        <v>10958</v>
      </c>
    </row>
    <row r="9329" spans="1:2" x14ac:dyDescent="0.25">
      <c r="A9329" s="62">
        <v>42221705</v>
      </c>
      <c r="B9329" s="63" t="s">
        <v>9792</v>
      </c>
    </row>
    <row r="9330" spans="1:2" x14ac:dyDescent="0.25">
      <c r="A9330" s="62">
        <v>42221706</v>
      </c>
      <c r="B9330" s="63" t="s">
        <v>17557</v>
      </c>
    </row>
    <row r="9331" spans="1:2" x14ac:dyDescent="0.25">
      <c r="A9331" s="62">
        <v>42221707</v>
      </c>
      <c r="B9331" s="63" t="s">
        <v>13983</v>
      </c>
    </row>
    <row r="9332" spans="1:2" x14ac:dyDescent="0.25">
      <c r="A9332" s="62">
        <v>42221801</v>
      </c>
      <c r="B9332" s="63" t="s">
        <v>11508</v>
      </c>
    </row>
    <row r="9333" spans="1:2" x14ac:dyDescent="0.25">
      <c r="A9333" s="62">
        <v>42221802</v>
      </c>
      <c r="B9333" s="63" t="s">
        <v>2295</v>
      </c>
    </row>
    <row r="9334" spans="1:2" x14ac:dyDescent="0.25">
      <c r="A9334" s="62">
        <v>42221803</v>
      </c>
      <c r="B9334" s="63" t="s">
        <v>18810</v>
      </c>
    </row>
    <row r="9335" spans="1:2" x14ac:dyDescent="0.25">
      <c r="A9335" s="62">
        <v>42221901</v>
      </c>
      <c r="B9335" s="63" t="s">
        <v>16335</v>
      </c>
    </row>
    <row r="9336" spans="1:2" x14ac:dyDescent="0.25">
      <c r="A9336" s="62">
        <v>42221902</v>
      </c>
      <c r="B9336" s="63" t="s">
        <v>14497</v>
      </c>
    </row>
    <row r="9337" spans="1:2" x14ac:dyDescent="0.25">
      <c r="A9337" s="62">
        <v>42221903</v>
      </c>
      <c r="B9337" s="63" t="s">
        <v>11650</v>
      </c>
    </row>
    <row r="9338" spans="1:2" x14ac:dyDescent="0.25">
      <c r="A9338" s="62">
        <v>42222001</v>
      </c>
      <c r="B9338" s="63" t="s">
        <v>11054</v>
      </c>
    </row>
    <row r="9339" spans="1:2" x14ac:dyDescent="0.25">
      <c r="A9339" s="62">
        <v>42222002</v>
      </c>
      <c r="B9339" s="63" t="s">
        <v>18183</v>
      </c>
    </row>
    <row r="9340" spans="1:2" x14ac:dyDescent="0.25">
      <c r="A9340" s="62">
        <v>42222003</v>
      </c>
      <c r="B9340" s="63" t="s">
        <v>16232</v>
      </c>
    </row>
    <row r="9341" spans="1:2" x14ac:dyDescent="0.25">
      <c r="A9341" s="62">
        <v>42222004</v>
      </c>
      <c r="B9341" s="63" t="s">
        <v>14728</v>
      </c>
    </row>
    <row r="9342" spans="1:2" x14ac:dyDescent="0.25">
      <c r="A9342" s="62">
        <v>42222005</v>
      </c>
      <c r="B9342" s="63" t="s">
        <v>6041</v>
      </c>
    </row>
    <row r="9343" spans="1:2" x14ac:dyDescent="0.25">
      <c r="A9343" s="62">
        <v>42222006</v>
      </c>
      <c r="B9343" s="63" t="s">
        <v>1010</v>
      </c>
    </row>
    <row r="9344" spans="1:2" x14ac:dyDescent="0.25">
      <c r="A9344" s="62">
        <v>42222007</v>
      </c>
      <c r="B9344" s="63" t="s">
        <v>14481</v>
      </c>
    </row>
    <row r="9345" spans="1:2" x14ac:dyDescent="0.25">
      <c r="A9345" s="62">
        <v>42222008</v>
      </c>
      <c r="B9345" s="63" t="s">
        <v>5021</v>
      </c>
    </row>
    <row r="9346" spans="1:2" x14ac:dyDescent="0.25">
      <c r="A9346" s="62">
        <v>42222101</v>
      </c>
      <c r="B9346" s="63" t="s">
        <v>7847</v>
      </c>
    </row>
    <row r="9347" spans="1:2" x14ac:dyDescent="0.25">
      <c r="A9347" s="62">
        <v>42222102</v>
      </c>
      <c r="B9347" s="63" t="s">
        <v>4872</v>
      </c>
    </row>
    <row r="9348" spans="1:2" x14ac:dyDescent="0.25">
      <c r="A9348" s="62">
        <v>42222103</v>
      </c>
      <c r="B9348" s="63" t="s">
        <v>16115</v>
      </c>
    </row>
    <row r="9349" spans="1:2" x14ac:dyDescent="0.25">
      <c r="A9349" s="62">
        <v>42222104</v>
      </c>
      <c r="B9349" s="63" t="s">
        <v>15536</v>
      </c>
    </row>
    <row r="9350" spans="1:2" x14ac:dyDescent="0.25">
      <c r="A9350" s="62">
        <v>42222201</v>
      </c>
      <c r="B9350" s="63" t="s">
        <v>16124</v>
      </c>
    </row>
    <row r="9351" spans="1:2" x14ac:dyDescent="0.25">
      <c r="A9351" s="62">
        <v>42222202</v>
      </c>
      <c r="B9351" s="63" t="s">
        <v>16260</v>
      </c>
    </row>
    <row r="9352" spans="1:2" x14ac:dyDescent="0.25">
      <c r="A9352" s="62">
        <v>42222301</v>
      </c>
      <c r="B9352" s="63" t="s">
        <v>15657</v>
      </c>
    </row>
    <row r="9353" spans="1:2" x14ac:dyDescent="0.25">
      <c r="A9353" s="62">
        <v>42222302</v>
      </c>
      <c r="B9353" s="63" t="s">
        <v>6503</v>
      </c>
    </row>
    <row r="9354" spans="1:2" x14ac:dyDescent="0.25">
      <c r="A9354" s="62">
        <v>42222303</v>
      </c>
      <c r="B9354" s="63" t="s">
        <v>6626</v>
      </c>
    </row>
    <row r="9355" spans="1:2" x14ac:dyDescent="0.25">
      <c r="A9355" s="62">
        <v>42222304</v>
      </c>
      <c r="B9355" s="63" t="s">
        <v>17916</v>
      </c>
    </row>
    <row r="9356" spans="1:2" x14ac:dyDescent="0.25">
      <c r="A9356" s="62">
        <v>42222305</v>
      </c>
      <c r="B9356" s="63" t="s">
        <v>11277</v>
      </c>
    </row>
    <row r="9357" spans="1:2" x14ac:dyDescent="0.25">
      <c r="A9357" s="62">
        <v>42222306</v>
      </c>
      <c r="B9357" s="63" t="s">
        <v>8618</v>
      </c>
    </row>
    <row r="9358" spans="1:2" x14ac:dyDescent="0.25">
      <c r="A9358" s="62">
        <v>42222307</v>
      </c>
      <c r="B9358" s="63" t="s">
        <v>10508</v>
      </c>
    </row>
    <row r="9359" spans="1:2" x14ac:dyDescent="0.25">
      <c r="A9359" s="62">
        <v>42222308</v>
      </c>
      <c r="B9359" s="63" t="s">
        <v>18397</v>
      </c>
    </row>
    <row r="9360" spans="1:2" x14ac:dyDescent="0.25">
      <c r="A9360" s="62">
        <v>42222309</v>
      </c>
      <c r="B9360" s="63" t="s">
        <v>8741</v>
      </c>
    </row>
    <row r="9361" spans="1:2" x14ac:dyDescent="0.25">
      <c r="A9361" s="62">
        <v>42231501</v>
      </c>
      <c r="B9361" s="63" t="s">
        <v>18282</v>
      </c>
    </row>
    <row r="9362" spans="1:2" x14ac:dyDescent="0.25">
      <c r="A9362" s="62">
        <v>42231502</v>
      </c>
      <c r="B9362" s="63" t="s">
        <v>8814</v>
      </c>
    </row>
    <row r="9363" spans="1:2" x14ac:dyDescent="0.25">
      <c r="A9363" s="62">
        <v>42231503</v>
      </c>
      <c r="B9363" s="63" t="s">
        <v>1741</v>
      </c>
    </row>
    <row r="9364" spans="1:2" x14ac:dyDescent="0.25">
      <c r="A9364" s="62">
        <v>42231504</v>
      </c>
      <c r="B9364" s="63" t="s">
        <v>13289</v>
      </c>
    </row>
    <row r="9365" spans="1:2" x14ac:dyDescent="0.25">
      <c r="A9365" s="62">
        <v>42231505</v>
      </c>
      <c r="B9365" s="63" t="s">
        <v>17516</v>
      </c>
    </row>
    <row r="9366" spans="1:2" x14ac:dyDescent="0.25">
      <c r="A9366" s="62">
        <v>42231506</v>
      </c>
      <c r="B9366" s="63" t="s">
        <v>10674</v>
      </c>
    </row>
    <row r="9367" spans="1:2" x14ac:dyDescent="0.25">
      <c r="A9367" s="62">
        <v>42231507</v>
      </c>
      <c r="B9367" s="63" t="s">
        <v>17640</v>
      </c>
    </row>
    <row r="9368" spans="1:2" x14ac:dyDescent="0.25">
      <c r="A9368" s="62">
        <v>42231508</v>
      </c>
      <c r="B9368" s="63" t="s">
        <v>9827</v>
      </c>
    </row>
    <row r="9369" spans="1:2" x14ac:dyDescent="0.25">
      <c r="A9369" s="62">
        <v>42231509</v>
      </c>
      <c r="B9369" s="63" t="s">
        <v>2961</v>
      </c>
    </row>
    <row r="9370" spans="1:2" x14ac:dyDescent="0.25">
      <c r="A9370" s="62">
        <v>42231510</v>
      </c>
      <c r="B9370" s="63" t="s">
        <v>8019</v>
      </c>
    </row>
    <row r="9371" spans="1:2" x14ac:dyDescent="0.25">
      <c r="A9371" s="62">
        <v>42231601</v>
      </c>
      <c r="B9371" s="63" t="s">
        <v>4920</v>
      </c>
    </row>
    <row r="9372" spans="1:2" x14ac:dyDescent="0.25">
      <c r="A9372" s="62">
        <v>42231602</v>
      </c>
      <c r="B9372" s="63" t="s">
        <v>18642</v>
      </c>
    </row>
    <row r="9373" spans="1:2" x14ac:dyDescent="0.25">
      <c r="A9373" s="62">
        <v>42231603</v>
      </c>
      <c r="B9373" s="63" t="s">
        <v>14</v>
      </c>
    </row>
    <row r="9374" spans="1:2" x14ac:dyDescent="0.25">
      <c r="A9374" s="62">
        <v>42231604</v>
      </c>
      <c r="B9374" s="63" t="s">
        <v>18808</v>
      </c>
    </row>
    <row r="9375" spans="1:2" x14ac:dyDescent="0.25">
      <c r="A9375" s="62">
        <v>42231605</v>
      </c>
      <c r="B9375" s="63" t="s">
        <v>2814</v>
      </c>
    </row>
    <row r="9376" spans="1:2" x14ac:dyDescent="0.25">
      <c r="A9376" s="62">
        <v>42231606</v>
      </c>
      <c r="B9376" s="63" t="s">
        <v>2996</v>
      </c>
    </row>
    <row r="9377" spans="1:2" x14ac:dyDescent="0.25">
      <c r="A9377" s="62">
        <v>42231608</v>
      </c>
      <c r="B9377" s="63" t="s">
        <v>14550</v>
      </c>
    </row>
    <row r="9378" spans="1:2" x14ac:dyDescent="0.25">
      <c r="A9378" s="62">
        <v>42231609</v>
      </c>
      <c r="B9378" s="63" t="s">
        <v>6620</v>
      </c>
    </row>
    <row r="9379" spans="1:2" x14ac:dyDescent="0.25">
      <c r="A9379" s="62">
        <v>42231701</v>
      </c>
      <c r="B9379" s="63" t="s">
        <v>18483</v>
      </c>
    </row>
    <row r="9380" spans="1:2" x14ac:dyDescent="0.25">
      <c r="A9380" s="62">
        <v>42231702</v>
      </c>
      <c r="B9380" s="63" t="s">
        <v>1737</v>
      </c>
    </row>
    <row r="9381" spans="1:2" x14ac:dyDescent="0.25">
      <c r="A9381" s="62">
        <v>42231703</v>
      </c>
      <c r="B9381" s="63" t="s">
        <v>13712</v>
      </c>
    </row>
    <row r="9382" spans="1:2" x14ac:dyDescent="0.25">
      <c r="A9382" s="62">
        <v>42231704</v>
      </c>
      <c r="B9382" s="63" t="s">
        <v>18463</v>
      </c>
    </row>
    <row r="9383" spans="1:2" x14ac:dyDescent="0.25">
      <c r="A9383" s="62">
        <v>42231705</v>
      </c>
      <c r="B9383" s="63" t="s">
        <v>2942</v>
      </c>
    </row>
    <row r="9384" spans="1:2" x14ac:dyDescent="0.25">
      <c r="A9384" s="62">
        <v>42231801</v>
      </c>
      <c r="B9384" s="63" t="s">
        <v>7539</v>
      </c>
    </row>
    <row r="9385" spans="1:2" x14ac:dyDescent="0.25">
      <c r="A9385" s="62">
        <v>42231802</v>
      </c>
      <c r="B9385" s="63" t="s">
        <v>7970</v>
      </c>
    </row>
    <row r="9386" spans="1:2" x14ac:dyDescent="0.25">
      <c r="A9386" s="62">
        <v>42231803</v>
      </c>
      <c r="B9386" s="63" t="s">
        <v>10139</v>
      </c>
    </row>
    <row r="9387" spans="1:2" x14ac:dyDescent="0.25">
      <c r="A9387" s="62">
        <v>42231804</v>
      </c>
      <c r="B9387" s="63" t="s">
        <v>16991</v>
      </c>
    </row>
    <row r="9388" spans="1:2" x14ac:dyDescent="0.25">
      <c r="A9388" s="62">
        <v>42231805</v>
      </c>
      <c r="B9388" s="63" t="s">
        <v>14326</v>
      </c>
    </row>
    <row r="9389" spans="1:2" x14ac:dyDescent="0.25">
      <c r="A9389" s="62">
        <v>42231806</v>
      </c>
      <c r="B9389" s="63" t="s">
        <v>3298</v>
      </c>
    </row>
    <row r="9390" spans="1:2" x14ac:dyDescent="0.25">
      <c r="A9390" s="62">
        <v>42231807</v>
      </c>
      <c r="B9390" s="63" t="s">
        <v>8203</v>
      </c>
    </row>
    <row r="9391" spans="1:2" x14ac:dyDescent="0.25">
      <c r="A9391" s="62">
        <v>42231901</v>
      </c>
      <c r="B9391" s="63" t="s">
        <v>9497</v>
      </c>
    </row>
    <row r="9392" spans="1:2" x14ac:dyDescent="0.25">
      <c r="A9392" s="62">
        <v>42231902</v>
      </c>
      <c r="B9392" s="63" t="s">
        <v>6350</v>
      </c>
    </row>
    <row r="9393" spans="1:2" x14ac:dyDescent="0.25">
      <c r="A9393" s="62">
        <v>42231903</v>
      </c>
      <c r="B9393" s="63" t="s">
        <v>10926</v>
      </c>
    </row>
    <row r="9394" spans="1:2" x14ac:dyDescent="0.25">
      <c r="A9394" s="62">
        <v>42232001</v>
      </c>
      <c r="B9394" s="63" t="s">
        <v>3354</v>
      </c>
    </row>
    <row r="9395" spans="1:2" x14ac:dyDescent="0.25">
      <c r="A9395" s="62">
        <v>42232002</v>
      </c>
      <c r="B9395" s="63" t="s">
        <v>16721</v>
      </c>
    </row>
    <row r="9396" spans="1:2" x14ac:dyDescent="0.25">
      <c r="A9396" s="62">
        <v>42232003</v>
      </c>
      <c r="B9396" s="63" t="s">
        <v>1251</v>
      </c>
    </row>
    <row r="9397" spans="1:2" x14ac:dyDescent="0.25">
      <c r="A9397" s="62">
        <v>42241501</v>
      </c>
      <c r="B9397" s="63" t="s">
        <v>9704</v>
      </c>
    </row>
    <row r="9398" spans="1:2" x14ac:dyDescent="0.25">
      <c r="A9398" s="62">
        <v>42241502</v>
      </c>
      <c r="B9398" s="63" t="s">
        <v>17299</v>
      </c>
    </row>
    <row r="9399" spans="1:2" x14ac:dyDescent="0.25">
      <c r="A9399" s="62">
        <v>42241503</v>
      </c>
      <c r="B9399" s="63" t="s">
        <v>17014</v>
      </c>
    </row>
    <row r="9400" spans="1:2" x14ac:dyDescent="0.25">
      <c r="A9400" s="62">
        <v>42241504</v>
      </c>
      <c r="B9400" s="63" t="s">
        <v>122</v>
      </c>
    </row>
    <row r="9401" spans="1:2" x14ac:dyDescent="0.25">
      <c r="A9401" s="62">
        <v>42241505</v>
      </c>
      <c r="B9401" s="63" t="s">
        <v>5084</v>
      </c>
    </row>
    <row r="9402" spans="1:2" x14ac:dyDescent="0.25">
      <c r="A9402" s="62">
        <v>42241506</v>
      </c>
      <c r="B9402" s="63" t="s">
        <v>6255</v>
      </c>
    </row>
    <row r="9403" spans="1:2" x14ac:dyDescent="0.25">
      <c r="A9403" s="62">
        <v>42241507</v>
      </c>
      <c r="B9403" s="63" t="s">
        <v>18047</v>
      </c>
    </row>
    <row r="9404" spans="1:2" x14ac:dyDescent="0.25">
      <c r="A9404" s="62">
        <v>42241509</v>
      </c>
      <c r="B9404" s="63" t="s">
        <v>6832</v>
      </c>
    </row>
    <row r="9405" spans="1:2" x14ac:dyDescent="0.25">
      <c r="A9405" s="62">
        <v>42241510</v>
      </c>
      <c r="B9405" s="63" t="s">
        <v>7397</v>
      </c>
    </row>
    <row r="9406" spans="1:2" x14ac:dyDescent="0.25">
      <c r="A9406" s="62">
        <v>42241511</v>
      </c>
      <c r="B9406" s="63" t="s">
        <v>11641</v>
      </c>
    </row>
    <row r="9407" spans="1:2" x14ac:dyDescent="0.25">
      <c r="A9407" s="62">
        <v>42241512</v>
      </c>
      <c r="B9407" s="63" t="s">
        <v>15267</v>
      </c>
    </row>
    <row r="9408" spans="1:2" x14ac:dyDescent="0.25">
      <c r="A9408" s="62">
        <v>42241513</v>
      </c>
      <c r="B9408" s="63" t="s">
        <v>4283</v>
      </c>
    </row>
    <row r="9409" spans="1:2" x14ac:dyDescent="0.25">
      <c r="A9409" s="62">
        <v>42241514</v>
      </c>
      <c r="B9409" s="63" t="s">
        <v>16880</v>
      </c>
    </row>
    <row r="9410" spans="1:2" x14ac:dyDescent="0.25">
      <c r="A9410" s="62">
        <v>42241515</v>
      </c>
      <c r="B9410" s="63" t="s">
        <v>17486</v>
      </c>
    </row>
    <row r="9411" spans="1:2" x14ac:dyDescent="0.25">
      <c r="A9411" s="62">
        <v>42241601</v>
      </c>
      <c r="B9411" s="63" t="s">
        <v>8938</v>
      </c>
    </row>
    <row r="9412" spans="1:2" x14ac:dyDescent="0.25">
      <c r="A9412" s="62">
        <v>42241602</v>
      </c>
      <c r="B9412" s="63" t="s">
        <v>6770</v>
      </c>
    </row>
    <row r="9413" spans="1:2" x14ac:dyDescent="0.25">
      <c r="A9413" s="62">
        <v>42241603</v>
      </c>
      <c r="B9413" s="63" t="s">
        <v>18338</v>
      </c>
    </row>
    <row r="9414" spans="1:2" x14ac:dyDescent="0.25">
      <c r="A9414" s="62">
        <v>42241604</v>
      </c>
      <c r="B9414" s="63" t="s">
        <v>18922</v>
      </c>
    </row>
    <row r="9415" spans="1:2" x14ac:dyDescent="0.25">
      <c r="A9415" s="62">
        <v>42241606</v>
      </c>
      <c r="B9415" s="63" t="s">
        <v>15829</v>
      </c>
    </row>
    <row r="9416" spans="1:2" x14ac:dyDescent="0.25">
      <c r="A9416" s="62">
        <v>42241607</v>
      </c>
      <c r="B9416" s="63" t="s">
        <v>3069</v>
      </c>
    </row>
    <row r="9417" spans="1:2" x14ac:dyDescent="0.25">
      <c r="A9417" s="62">
        <v>42241701</v>
      </c>
      <c r="B9417" s="63" t="s">
        <v>7203</v>
      </c>
    </row>
    <row r="9418" spans="1:2" x14ac:dyDescent="0.25">
      <c r="A9418" s="62">
        <v>42241702</v>
      </c>
      <c r="B9418" s="63" t="s">
        <v>2023</v>
      </c>
    </row>
    <row r="9419" spans="1:2" x14ac:dyDescent="0.25">
      <c r="A9419" s="62">
        <v>42241703</v>
      </c>
      <c r="B9419" s="63" t="s">
        <v>11273</v>
      </c>
    </row>
    <row r="9420" spans="1:2" x14ac:dyDescent="0.25">
      <c r="A9420" s="62">
        <v>42241704</v>
      </c>
      <c r="B9420" s="63" t="s">
        <v>2395</v>
      </c>
    </row>
    <row r="9421" spans="1:2" x14ac:dyDescent="0.25">
      <c r="A9421" s="62">
        <v>42241705</v>
      </c>
      <c r="B9421" s="63" t="s">
        <v>16594</v>
      </c>
    </row>
    <row r="9422" spans="1:2" x14ac:dyDescent="0.25">
      <c r="A9422" s="62">
        <v>42241706</v>
      </c>
      <c r="B9422" s="63" t="s">
        <v>16469</v>
      </c>
    </row>
    <row r="9423" spans="1:2" x14ac:dyDescent="0.25">
      <c r="A9423" s="62">
        <v>42241707</v>
      </c>
      <c r="B9423" s="63" t="s">
        <v>14725</v>
      </c>
    </row>
    <row r="9424" spans="1:2" x14ac:dyDescent="0.25">
      <c r="A9424" s="62">
        <v>42241708</v>
      </c>
      <c r="B9424" s="63" t="s">
        <v>15590</v>
      </c>
    </row>
    <row r="9425" spans="1:2" x14ac:dyDescent="0.25">
      <c r="A9425" s="62">
        <v>42241801</v>
      </c>
      <c r="B9425" s="63" t="s">
        <v>5841</v>
      </c>
    </row>
    <row r="9426" spans="1:2" x14ac:dyDescent="0.25">
      <c r="A9426" s="62">
        <v>42241802</v>
      </c>
      <c r="B9426" s="63" t="s">
        <v>16739</v>
      </c>
    </row>
    <row r="9427" spans="1:2" x14ac:dyDescent="0.25">
      <c r="A9427" s="62">
        <v>42241803</v>
      </c>
      <c r="B9427" s="63" t="s">
        <v>3197</v>
      </c>
    </row>
    <row r="9428" spans="1:2" x14ac:dyDescent="0.25">
      <c r="A9428" s="62">
        <v>42241804</v>
      </c>
      <c r="B9428" s="63" t="s">
        <v>8663</v>
      </c>
    </row>
    <row r="9429" spans="1:2" x14ac:dyDescent="0.25">
      <c r="A9429" s="62">
        <v>42241805</v>
      </c>
      <c r="B9429" s="63" t="s">
        <v>9828</v>
      </c>
    </row>
    <row r="9430" spans="1:2" x14ac:dyDescent="0.25">
      <c r="A9430" s="62">
        <v>42241806</v>
      </c>
      <c r="B9430" s="63" t="s">
        <v>19040</v>
      </c>
    </row>
    <row r="9431" spans="1:2" x14ac:dyDescent="0.25">
      <c r="A9431" s="62">
        <v>42241807</v>
      </c>
      <c r="B9431" s="63" t="s">
        <v>12042</v>
      </c>
    </row>
    <row r="9432" spans="1:2" x14ac:dyDescent="0.25">
      <c r="A9432" s="62">
        <v>42241808</v>
      </c>
      <c r="B9432" s="63" t="s">
        <v>8500</v>
      </c>
    </row>
    <row r="9433" spans="1:2" x14ac:dyDescent="0.25">
      <c r="A9433" s="62">
        <v>42241809</v>
      </c>
      <c r="B9433" s="63" t="s">
        <v>8331</v>
      </c>
    </row>
    <row r="9434" spans="1:2" x14ac:dyDescent="0.25">
      <c r="A9434" s="62">
        <v>42241810</v>
      </c>
      <c r="B9434" s="63" t="s">
        <v>10782</v>
      </c>
    </row>
    <row r="9435" spans="1:2" x14ac:dyDescent="0.25">
      <c r="A9435" s="62">
        <v>42241811</v>
      </c>
      <c r="B9435" s="63" t="s">
        <v>12654</v>
      </c>
    </row>
    <row r="9436" spans="1:2" x14ac:dyDescent="0.25">
      <c r="A9436" s="62">
        <v>42241901</v>
      </c>
      <c r="B9436" s="63" t="s">
        <v>17941</v>
      </c>
    </row>
    <row r="9437" spans="1:2" x14ac:dyDescent="0.25">
      <c r="A9437" s="62">
        <v>42241902</v>
      </c>
      <c r="B9437" s="63" t="s">
        <v>3732</v>
      </c>
    </row>
    <row r="9438" spans="1:2" x14ac:dyDescent="0.25">
      <c r="A9438" s="62">
        <v>42242001</v>
      </c>
      <c r="B9438" s="63" t="s">
        <v>13062</v>
      </c>
    </row>
    <row r="9439" spans="1:2" x14ac:dyDescent="0.25">
      <c r="A9439" s="62">
        <v>42242002</v>
      </c>
      <c r="B9439" s="63" t="s">
        <v>8062</v>
      </c>
    </row>
    <row r="9440" spans="1:2" x14ac:dyDescent="0.25">
      <c r="A9440" s="62">
        <v>42242003</v>
      </c>
      <c r="B9440" s="63" t="s">
        <v>15166</v>
      </c>
    </row>
    <row r="9441" spans="1:2" x14ac:dyDescent="0.25">
      <c r="A9441" s="62">
        <v>42242004</v>
      </c>
      <c r="B9441" s="63" t="s">
        <v>16466</v>
      </c>
    </row>
    <row r="9442" spans="1:2" x14ac:dyDescent="0.25">
      <c r="A9442" s="62">
        <v>42242101</v>
      </c>
      <c r="B9442" s="63" t="s">
        <v>17022</v>
      </c>
    </row>
    <row r="9443" spans="1:2" x14ac:dyDescent="0.25">
      <c r="A9443" s="62">
        <v>42242102</v>
      </c>
      <c r="B9443" s="63" t="s">
        <v>916</v>
      </c>
    </row>
    <row r="9444" spans="1:2" x14ac:dyDescent="0.25">
      <c r="A9444" s="62">
        <v>42242103</v>
      </c>
      <c r="B9444" s="63" t="s">
        <v>13321</v>
      </c>
    </row>
    <row r="9445" spans="1:2" x14ac:dyDescent="0.25">
      <c r="A9445" s="62">
        <v>42242104</v>
      </c>
      <c r="B9445" s="63" t="s">
        <v>19048</v>
      </c>
    </row>
    <row r="9446" spans="1:2" x14ac:dyDescent="0.25">
      <c r="A9446" s="62">
        <v>42242105</v>
      </c>
      <c r="B9446" s="63" t="s">
        <v>9170</v>
      </c>
    </row>
    <row r="9447" spans="1:2" x14ac:dyDescent="0.25">
      <c r="A9447" s="62">
        <v>42242106</v>
      </c>
      <c r="B9447" s="63" t="s">
        <v>11635</v>
      </c>
    </row>
    <row r="9448" spans="1:2" x14ac:dyDescent="0.25">
      <c r="A9448" s="62">
        <v>42242107</v>
      </c>
      <c r="B9448" s="63" t="s">
        <v>5288</v>
      </c>
    </row>
    <row r="9449" spans="1:2" x14ac:dyDescent="0.25">
      <c r="A9449" s="62">
        <v>42242108</v>
      </c>
      <c r="B9449" s="63" t="s">
        <v>17390</v>
      </c>
    </row>
    <row r="9450" spans="1:2" x14ac:dyDescent="0.25">
      <c r="A9450" s="62">
        <v>42242109</v>
      </c>
      <c r="B9450" s="63" t="s">
        <v>8036</v>
      </c>
    </row>
    <row r="9451" spans="1:2" x14ac:dyDescent="0.25">
      <c r="A9451" s="62">
        <v>42242301</v>
      </c>
      <c r="B9451" s="63" t="s">
        <v>7151</v>
      </c>
    </row>
    <row r="9452" spans="1:2" x14ac:dyDescent="0.25">
      <c r="A9452" s="62">
        <v>42242302</v>
      </c>
      <c r="B9452" s="63" t="s">
        <v>5202</v>
      </c>
    </row>
    <row r="9453" spans="1:2" x14ac:dyDescent="0.25">
      <c r="A9453" s="62">
        <v>42251501</v>
      </c>
      <c r="B9453" s="63" t="s">
        <v>17358</v>
      </c>
    </row>
    <row r="9454" spans="1:2" x14ac:dyDescent="0.25">
      <c r="A9454" s="62">
        <v>42251502</v>
      </c>
      <c r="B9454" s="63" t="s">
        <v>7090</v>
      </c>
    </row>
    <row r="9455" spans="1:2" x14ac:dyDescent="0.25">
      <c r="A9455" s="62">
        <v>42251503</v>
      </c>
      <c r="B9455" s="63" t="s">
        <v>16963</v>
      </c>
    </row>
    <row r="9456" spans="1:2" x14ac:dyDescent="0.25">
      <c r="A9456" s="62">
        <v>42251504</v>
      </c>
      <c r="B9456" s="63" t="s">
        <v>8693</v>
      </c>
    </row>
    <row r="9457" spans="1:2" x14ac:dyDescent="0.25">
      <c r="A9457" s="62">
        <v>42251505</v>
      </c>
      <c r="B9457" s="63" t="s">
        <v>5925</v>
      </c>
    </row>
    <row r="9458" spans="1:2" x14ac:dyDescent="0.25">
      <c r="A9458" s="62">
        <v>42251506</v>
      </c>
      <c r="B9458" s="63" t="s">
        <v>10762</v>
      </c>
    </row>
    <row r="9459" spans="1:2" x14ac:dyDescent="0.25">
      <c r="A9459" s="62">
        <v>42251601</v>
      </c>
      <c r="B9459" s="63" t="s">
        <v>8321</v>
      </c>
    </row>
    <row r="9460" spans="1:2" x14ac:dyDescent="0.25">
      <c r="A9460" s="62">
        <v>42251602</v>
      </c>
      <c r="B9460" s="63" t="s">
        <v>13513</v>
      </c>
    </row>
    <row r="9461" spans="1:2" x14ac:dyDescent="0.25">
      <c r="A9461" s="62">
        <v>42251603</v>
      </c>
      <c r="B9461" s="63" t="s">
        <v>17478</v>
      </c>
    </row>
    <row r="9462" spans="1:2" x14ac:dyDescent="0.25">
      <c r="A9462" s="62">
        <v>42251604</v>
      </c>
      <c r="B9462" s="63" t="s">
        <v>14613</v>
      </c>
    </row>
    <row r="9463" spans="1:2" x14ac:dyDescent="0.25">
      <c r="A9463" s="62">
        <v>42251605</v>
      </c>
      <c r="B9463" s="63" t="s">
        <v>441</v>
      </c>
    </row>
    <row r="9464" spans="1:2" x14ac:dyDescent="0.25">
      <c r="A9464" s="62">
        <v>42251606</v>
      </c>
      <c r="B9464" s="63" t="s">
        <v>17776</v>
      </c>
    </row>
    <row r="9465" spans="1:2" x14ac:dyDescent="0.25">
      <c r="A9465" s="62">
        <v>42251607</v>
      </c>
      <c r="B9465" s="63" t="s">
        <v>8430</v>
      </c>
    </row>
    <row r="9466" spans="1:2" x14ac:dyDescent="0.25">
      <c r="A9466" s="62">
        <v>42251608</v>
      </c>
      <c r="B9466" s="63" t="s">
        <v>12526</v>
      </c>
    </row>
    <row r="9467" spans="1:2" x14ac:dyDescent="0.25">
      <c r="A9467" s="62">
        <v>42251609</v>
      </c>
      <c r="B9467" s="63" t="s">
        <v>18013</v>
      </c>
    </row>
    <row r="9468" spans="1:2" x14ac:dyDescent="0.25">
      <c r="A9468" s="62">
        <v>42251610</v>
      </c>
      <c r="B9468" s="63" t="s">
        <v>13963</v>
      </c>
    </row>
    <row r="9469" spans="1:2" x14ac:dyDescent="0.25">
      <c r="A9469" s="62">
        <v>42251611</v>
      </c>
      <c r="B9469" s="63" t="s">
        <v>12510</v>
      </c>
    </row>
    <row r="9470" spans="1:2" x14ac:dyDescent="0.25">
      <c r="A9470" s="62">
        <v>42251612</v>
      </c>
      <c r="B9470" s="63" t="s">
        <v>5975</v>
      </c>
    </row>
    <row r="9471" spans="1:2" x14ac:dyDescent="0.25">
      <c r="A9471" s="62">
        <v>42251613</v>
      </c>
      <c r="B9471" s="63" t="s">
        <v>7854</v>
      </c>
    </row>
    <row r="9472" spans="1:2" x14ac:dyDescent="0.25">
      <c r="A9472" s="62">
        <v>42251614</v>
      </c>
      <c r="B9472" s="63" t="s">
        <v>6871</v>
      </c>
    </row>
    <row r="9473" spans="1:2" x14ac:dyDescent="0.25">
      <c r="A9473" s="62">
        <v>42251615</v>
      </c>
      <c r="B9473" s="63" t="s">
        <v>10328</v>
      </c>
    </row>
    <row r="9474" spans="1:2" x14ac:dyDescent="0.25">
      <c r="A9474" s="62">
        <v>42251616</v>
      </c>
      <c r="B9474" s="63" t="s">
        <v>6610</v>
      </c>
    </row>
    <row r="9475" spans="1:2" x14ac:dyDescent="0.25">
      <c r="A9475" s="62">
        <v>42251617</v>
      </c>
      <c r="B9475" s="63" t="s">
        <v>10739</v>
      </c>
    </row>
    <row r="9476" spans="1:2" x14ac:dyDescent="0.25">
      <c r="A9476" s="62">
        <v>42251618</v>
      </c>
      <c r="B9476" s="63" t="s">
        <v>13351</v>
      </c>
    </row>
    <row r="9477" spans="1:2" x14ac:dyDescent="0.25">
      <c r="A9477" s="62">
        <v>42251619</v>
      </c>
      <c r="B9477" s="63" t="s">
        <v>2781</v>
      </c>
    </row>
    <row r="9478" spans="1:2" x14ac:dyDescent="0.25">
      <c r="A9478" s="62">
        <v>42251620</v>
      </c>
      <c r="B9478" s="63" t="s">
        <v>8836</v>
      </c>
    </row>
    <row r="9479" spans="1:2" x14ac:dyDescent="0.25">
      <c r="A9479" s="62">
        <v>42251621</v>
      </c>
      <c r="B9479" s="63" t="s">
        <v>15275</v>
      </c>
    </row>
    <row r="9480" spans="1:2" x14ac:dyDescent="0.25">
      <c r="A9480" s="62">
        <v>42251622</v>
      </c>
      <c r="B9480" s="63" t="s">
        <v>7573</v>
      </c>
    </row>
    <row r="9481" spans="1:2" x14ac:dyDescent="0.25">
      <c r="A9481" s="62">
        <v>42251623</v>
      </c>
      <c r="B9481" s="63" t="s">
        <v>60</v>
      </c>
    </row>
    <row r="9482" spans="1:2" x14ac:dyDescent="0.25">
      <c r="A9482" s="62">
        <v>42251624</v>
      </c>
      <c r="B9482" s="63" t="s">
        <v>13892</v>
      </c>
    </row>
    <row r="9483" spans="1:2" x14ac:dyDescent="0.25">
      <c r="A9483" s="62">
        <v>42251701</v>
      </c>
      <c r="B9483" s="63" t="s">
        <v>15335</v>
      </c>
    </row>
    <row r="9484" spans="1:2" x14ac:dyDescent="0.25">
      <c r="A9484" s="62">
        <v>42251702</v>
      </c>
      <c r="B9484" s="63" t="s">
        <v>8246</v>
      </c>
    </row>
    <row r="9485" spans="1:2" x14ac:dyDescent="0.25">
      <c r="A9485" s="62">
        <v>42251703</v>
      </c>
      <c r="B9485" s="63" t="s">
        <v>8401</v>
      </c>
    </row>
    <row r="9486" spans="1:2" x14ac:dyDescent="0.25">
      <c r="A9486" s="62">
        <v>42251704</v>
      </c>
      <c r="B9486" s="63" t="s">
        <v>12758</v>
      </c>
    </row>
    <row r="9487" spans="1:2" x14ac:dyDescent="0.25">
      <c r="A9487" s="62">
        <v>42251705</v>
      </c>
      <c r="B9487" s="63" t="s">
        <v>12928</v>
      </c>
    </row>
    <row r="9488" spans="1:2" x14ac:dyDescent="0.25">
      <c r="A9488" s="62">
        <v>42251706</v>
      </c>
      <c r="B9488" s="63" t="s">
        <v>13895</v>
      </c>
    </row>
    <row r="9489" spans="1:2" x14ac:dyDescent="0.25">
      <c r="A9489" s="62">
        <v>42251801</v>
      </c>
      <c r="B9489" s="63" t="s">
        <v>15517</v>
      </c>
    </row>
    <row r="9490" spans="1:2" x14ac:dyDescent="0.25">
      <c r="A9490" s="62">
        <v>42251802</v>
      </c>
      <c r="B9490" s="63" t="s">
        <v>7577</v>
      </c>
    </row>
    <row r="9491" spans="1:2" x14ac:dyDescent="0.25">
      <c r="A9491" s="62">
        <v>42251803</v>
      </c>
      <c r="B9491" s="63" t="s">
        <v>18243</v>
      </c>
    </row>
    <row r="9492" spans="1:2" x14ac:dyDescent="0.25">
      <c r="A9492" s="62">
        <v>42251804</v>
      </c>
      <c r="B9492" s="63" t="s">
        <v>12862</v>
      </c>
    </row>
    <row r="9493" spans="1:2" x14ac:dyDescent="0.25">
      <c r="A9493" s="62">
        <v>42251805</v>
      </c>
      <c r="B9493" s="63" t="s">
        <v>12236</v>
      </c>
    </row>
    <row r="9494" spans="1:2" x14ac:dyDescent="0.25">
      <c r="A9494" s="62">
        <v>42261501</v>
      </c>
      <c r="B9494" s="63" t="s">
        <v>2748</v>
      </c>
    </row>
    <row r="9495" spans="1:2" x14ac:dyDescent="0.25">
      <c r="A9495" s="62">
        <v>42261502</v>
      </c>
      <c r="B9495" s="63" t="s">
        <v>3312</v>
      </c>
    </row>
    <row r="9496" spans="1:2" x14ac:dyDescent="0.25">
      <c r="A9496" s="62">
        <v>42261503</v>
      </c>
      <c r="B9496" s="63" t="s">
        <v>7006</v>
      </c>
    </row>
    <row r="9497" spans="1:2" x14ac:dyDescent="0.25">
      <c r="A9497" s="62">
        <v>42261504</v>
      </c>
      <c r="B9497" s="63" t="s">
        <v>12908</v>
      </c>
    </row>
    <row r="9498" spans="1:2" x14ac:dyDescent="0.25">
      <c r="A9498" s="62">
        <v>42261505</v>
      </c>
      <c r="B9498" s="63" t="s">
        <v>7383</v>
      </c>
    </row>
    <row r="9499" spans="1:2" x14ac:dyDescent="0.25">
      <c r="A9499" s="62">
        <v>42261506</v>
      </c>
      <c r="B9499" s="63" t="s">
        <v>13902</v>
      </c>
    </row>
    <row r="9500" spans="1:2" x14ac:dyDescent="0.25">
      <c r="A9500" s="62">
        <v>42261507</v>
      </c>
      <c r="B9500" s="63" t="s">
        <v>3873</v>
      </c>
    </row>
    <row r="9501" spans="1:2" x14ac:dyDescent="0.25">
      <c r="A9501" s="62">
        <v>42261508</v>
      </c>
      <c r="B9501" s="63" t="s">
        <v>12784</v>
      </c>
    </row>
    <row r="9502" spans="1:2" x14ac:dyDescent="0.25">
      <c r="A9502" s="62">
        <v>42261509</v>
      </c>
      <c r="B9502" s="63" t="s">
        <v>87</v>
      </c>
    </row>
    <row r="9503" spans="1:2" x14ac:dyDescent="0.25">
      <c r="A9503" s="62">
        <v>42261510</v>
      </c>
      <c r="B9503" s="63" t="s">
        <v>18207</v>
      </c>
    </row>
    <row r="9504" spans="1:2" x14ac:dyDescent="0.25">
      <c r="A9504" s="62">
        <v>42261511</v>
      </c>
      <c r="B9504" s="63" t="s">
        <v>8766</v>
      </c>
    </row>
    <row r="9505" spans="1:2" x14ac:dyDescent="0.25">
      <c r="A9505" s="62">
        <v>42261512</v>
      </c>
      <c r="B9505" s="63" t="s">
        <v>11178</v>
      </c>
    </row>
    <row r="9506" spans="1:2" x14ac:dyDescent="0.25">
      <c r="A9506" s="62">
        <v>42261513</v>
      </c>
      <c r="B9506" s="63" t="s">
        <v>12652</v>
      </c>
    </row>
    <row r="9507" spans="1:2" x14ac:dyDescent="0.25">
      <c r="A9507" s="62">
        <v>42261514</v>
      </c>
      <c r="B9507" s="63" t="s">
        <v>5796</v>
      </c>
    </row>
    <row r="9508" spans="1:2" x14ac:dyDescent="0.25">
      <c r="A9508" s="62">
        <v>42261515</v>
      </c>
      <c r="B9508" s="63" t="s">
        <v>18936</v>
      </c>
    </row>
    <row r="9509" spans="1:2" x14ac:dyDescent="0.25">
      <c r="A9509" s="62">
        <v>42261516</v>
      </c>
      <c r="B9509" s="63" t="s">
        <v>6079</v>
      </c>
    </row>
    <row r="9510" spans="1:2" x14ac:dyDescent="0.25">
      <c r="A9510" s="62">
        <v>42261601</v>
      </c>
      <c r="B9510" s="63" t="s">
        <v>18261</v>
      </c>
    </row>
    <row r="9511" spans="1:2" x14ac:dyDescent="0.25">
      <c r="A9511" s="62">
        <v>42261602</v>
      </c>
      <c r="B9511" s="63" t="s">
        <v>8647</v>
      </c>
    </row>
    <row r="9512" spans="1:2" x14ac:dyDescent="0.25">
      <c r="A9512" s="62">
        <v>42261603</v>
      </c>
      <c r="B9512" s="63" t="s">
        <v>3501</v>
      </c>
    </row>
    <row r="9513" spans="1:2" x14ac:dyDescent="0.25">
      <c r="A9513" s="62">
        <v>42261604</v>
      </c>
      <c r="B9513" s="63" t="s">
        <v>1846</v>
      </c>
    </row>
    <row r="9514" spans="1:2" x14ac:dyDescent="0.25">
      <c r="A9514" s="62">
        <v>42261605</v>
      </c>
      <c r="B9514" s="63" t="s">
        <v>10369</v>
      </c>
    </row>
    <row r="9515" spans="1:2" x14ac:dyDescent="0.25">
      <c r="A9515" s="62">
        <v>42261606</v>
      </c>
      <c r="B9515" s="63" t="s">
        <v>17909</v>
      </c>
    </row>
    <row r="9516" spans="1:2" x14ac:dyDescent="0.25">
      <c r="A9516" s="62">
        <v>42261607</v>
      </c>
      <c r="B9516" s="63" t="s">
        <v>3812</v>
      </c>
    </row>
    <row r="9517" spans="1:2" x14ac:dyDescent="0.25">
      <c r="A9517" s="62">
        <v>42261608</v>
      </c>
      <c r="B9517" s="63" t="s">
        <v>888</v>
      </c>
    </row>
    <row r="9518" spans="1:2" x14ac:dyDescent="0.25">
      <c r="A9518" s="62">
        <v>42261609</v>
      </c>
      <c r="B9518" s="63" t="s">
        <v>9913</v>
      </c>
    </row>
    <row r="9519" spans="1:2" x14ac:dyDescent="0.25">
      <c r="A9519" s="62">
        <v>42261610</v>
      </c>
      <c r="B9519" s="63" t="s">
        <v>13771</v>
      </c>
    </row>
    <row r="9520" spans="1:2" x14ac:dyDescent="0.25">
      <c r="A9520" s="62">
        <v>42261611</v>
      </c>
      <c r="B9520" s="63" t="s">
        <v>699</v>
      </c>
    </row>
    <row r="9521" spans="1:2" x14ac:dyDescent="0.25">
      <c r="A9521" s="62">
        <v>42261612</v>
      </c>
      <c r="B9521" s="63" t="s">
        <v>15934</v>
      </c>
    </row>
    <row r="9522" spans="1:2" x14ac:dyDescent="0.25">
      <c r="A9522" s="62">
        <v>42261613</v>
      </c>
      <c r="B9522" s="63" t="s">
        <v>5141</v>
      </c>
    </row>
    <row r="9523" spans="1:2" x14ac:dyDescent="0.25">
      <c r="A9523" s="62">
        <v>42261701</v>
      </c>
      <c r="B9523" s="63" t="s">
        <v>18728</v>
      </c>
    </row>
    <row r="9524" spans="1:2" x14ac:dyDescent="0.25">
      <c r="A9524" s="62">
        <v>42261702</v>
      </c>
      <c r="B9524" s="63" t="s">
        <v>6262</v>
      </c>
    </row>
    <row r="9525" spans="1:2" x14ac:dyDescent="0.25">
      <c r="A9525" s="62">
        <v>42261703</v>
      </c>
      <c r="B9525" s="63" t="s">
        <v>12367</v>
      </c>
    </row>
    <row r="9526" spans="1:2" x14ac:dyDescent="0.25">
      <c r="A9526" s="62">
        <v>42261704</v>
      </c>
      <c r="B9526" s="63" t="s">
        <v>10258</v>
      </c>
    </row>
    <row r="9527" spans="1:2" x14ac:dyDescent="0.25">
      <c r="A9527" s="62">
        <v>42261705</v>
      </c>
      <c r="B9527" s="63" t="s">
        <v>1791</v>
      </c>
    </row>
    <row r="9528" spans="1:2" x14ac:dyDescent="0.25">
      <c r="A9528" s="62">
        <v>42261706</v>
      </c>
      <c r="B9528" s="63" t="s">
        <v>7588</v>
      </c>
    </row>
    <row r="9529" spans="1:2" x14ac:dyDescent="0.25">
      <c r="A9529" s="62">
        <v>42261707</v>
      </c>
      <c r="B9529" s="63" t="s">
        <v>16148</v>
      </c>
    </row>
    <row r="9530" spans="1:2" x14ac:dyDescent="0.25">
      <c r="A9530" s="62">
        <v>42261801</v>
      </c>
      <c r="B9530" s="63" t="s">
        <v>13569</v>
      </c>
    </row>
    <row r="9531" spans="1:2" x14ac:dyDescent="0.25">
      <c r="A9531" s="62">
        <v>42261802</v>
      </c>
      <c r="B9531" s="63" t="s">
        <v>17921</v>
      </c>
    </row>
    <row r="9532" spans="1:2" x14ac:dyDescent="0.25">
      <c r="A9532" s="62">
        <v>42261803</v>
      </c>
      <c r="B9532" s="63" t="s">
        <v>17495</v>
      </c>
    </row>
    <row r="9533" spans="1:2" x14ac:dyDescent="0.25">
      <c r="A9533" s="62">
        <v>42261804</v>
      </c>
      <c r="B9533" s="63" t="s">
        <v>5093</v>
      </c>
    </row>
    <row r="9534" spans="1:2" x14ac:dyDescent="0.25">
      <c r="A9534" s="62">
        <v>42261805</v>
      </c>
      <c r="B9534" s="63" t="s">
        <v>13735</v>
      </c>
    </row>
    <row r="9535" spans="1:2" x14ac:dyDescent="0.25">
      <c r="A9535" s="62">
        <v>42261806</v>
      </c>
      <c r="B9535" s="63" t="s">
        <v>11505</v>
      </c>
    </row>
    <row r="9536" spans="1:2" x14ac:dyDescent="0.25">
      <c r="A9536" s="62">
        <v>42261807</v>
      </c>
      <c r="B9536" s="63" t="s">
        <v>3078</v>
      </c>
    </row>
    <row r="9537" spans="1:2" x14ac:dyDescent="0.25">
      <c r="A9537" s="62">
        <v>42261808</v>
      </c>
      <c r="B9537" s="63" t="s">
        <v>6318</v>
      </c>
    </row>
    <row r="9538" spans="1:2" x14ac:dyDescent="0.25">
      <c r="A9538" s="62">
        <v>42261809</v>
      </c>
      <c r="B9538" s="63" t="s">
        <v>12111</v>
      </c>
    </row>
    <row r="9539" spans="1:2" x14ac:dyDescent="0.25">
      <c r="A9539" s="62">
        <v>42261810</v>
      </c>
      <c r="B9539" s="63" t="s">
        <v>11775</v>
      </c>
    </row>
    <row r="9540" spans="1:2" x14ac:dyDescent="0.25">
      <c r="A9540" s="62">
        <v>42261901</v>
      </c>
      <c r="B9540" s="63" t="s">
        <v>5592</v>
      </c>
    </row>
    <row r="9541" spans="1:2" x14ac:dyDescent="0.25">
      <c r="A9541" s="62">
        <v>42261902</v>
      </c>
      <c r="B9541" s="63" t="s">
        <v>17293</v>
      </c>
    </row>
    <row r="9542" spans="1:2" x14ac:dyDescent="0.25">
      <c r="A9542" s="62">
        <v>42261903</v>
      </c>
      <c r="B9542" s="63" t="s">
        <v>5642</v>
      </c>
    </row>
    <row r="9543" spans="1:2" x14ac:dyDescent="0.25">
      <c r="A9543" s="62">
        <v>42261904</v>
      </c>
      <c r="B9543" s="63" t="s">
        <v>12828</v>
      </c>
    </row>
    <row r="9544" spans="1:2" x14ac:dyDescent="0.25">
      <c r="A9544" s="62">
        <v>42262001</v>
      </c>
      <c r="B9544" s="63" t="s">
        <v>8850</v>
      </c>
    </row>
    <row r="9545" spans="1:2" x14ac:dyDescent="0.25">
      <c r="A9545" s="62">
        <v>42262002</v>
      </c>
      <c r="B9545" s="63" t="s">
        <v>10159</v>
      </c>
    </row>
    <row r="9546" spans="1:2" x14ac:dyDescent="0.25">
      <c r="A9546" s="62">
        <v>42262003</v>
      </c>
      <c r="B9546" s="63" t="s">
        <v>17002</v>
      </c>
    </row>
    <row r="9547" spans="1:2" x14ac:dyDescent="0.25">
      <c r="A9547" s="62">
        <v>42262004</v>
      </c>
      <c r="B9547" s="63" t="s">
        <v>15661</v>
      </c>
    </row>
    <row r="9548" spans="1:2" x14ac:dyDescent="0.25">
      <c r="A9548" s="62">
        <v>42262005</v>
      </c>
      <c r="B9548" s="63" t="s">
        <v>7927</v>
      </c>
    </row>
    <row r="9549" spans="1:2" x14ac:dyDescent="0.25">
      <c r="A9549" s="62">
        <v>42262006</v>
      </c>
      <c r="B9549" s="63" t="s">
        <v>15623</v>
      </c>
    </row>
    <row r="9550" spans="1:2" x14ac:dyDescent="0.25">
      <c r="A9550" s="62">
        <v>42262007</v>
      </c>
      <c r="B9550" s="63" t="s">
        <v>27</v>
      </c>
    </row>
    <row r="9551" spans="1:2" x14ac:dyDescent="0.25">
      <c r="A9551" s="62">
        <v>42262008</v>
      </c>
      <c r="B9551" s="63" t="s">
        <v>18644</v>
      </c>
    </row>
    <row r="9552" spans="1:2" x14ac:dyDescent="0.25">
      <c r="A9552" s="62">
        <v>42262101</v>
      </c>
      <c r="B9552" s="63" t="s">
        <v>2415</v>
      </c>
    </row>
    <row r="9553" spans="1:2" x14ac:dyDescent="0.25">
      <c r="A9553" s="62">
        <v>42262102</v>
      </c>
      <c r="B9553" s="63" t="s">
        <v>12150</v>
      </c>
    </row>
    <row r="9554" spans="1:2" x14ac:dyDescent="0.25">
      <c r="A9554" s="62">
        <v>42262103</v>
      </c>
      <c r="B9554" s="63" t="s">
        <v>1640</v>
      </c>
    </row>
    <row r="9555" spans="1:2" x14ac:dyDescent="0.25">
      <c r="A9555" s="62">
        <v>42262104</v>
      </c>
      <c r="B9555" s="63" t="s">
        <v>12636</v>
      </c>
    </row>
    <row r="9556" spans="1:2" x14ac:dyDescent="0.25">
      <c r="A9556" s="62">
        <v>42262105</v>
      </c>
      <c r="B9556" s="63" t="s">
        <v>3816</v>
      </c>
    </row>
    <row r="9557" spans="1:2" x14ac:dyDescent="0.25">
      <c r="A9557" s="62">
        <v>42271501</v>
      </c>
      <c r="B9557" s="63" t="s">
        <v>16417</v>
      </c>
    </row>
    <row r="9558" spans="1:2" x14ac:dyDescent="0.25">
      <c r="A9558" s="62">
        <v>42271502</v>
      </c>
      <c r="B9558" s="63" t="s">
        <v>17762</v>
      </c>
    </row>
    <row r="9559" spans="1:2" x14ac:dyDescent="0.25">
      <c r="A9559" s="62">
        <v>42271503</v>
      </c>
      <c r="B9559" s="63" t="s">
        <v>8953</v>
      </c>
    </row>
    <row r="9560" spans="1:2" x14ac:dyDescent="0.25">
      <c r="A9560" s="62">
        <v>42271504</v>
      </c>
      <c r="B9560" s="63" t="s">
        <v>17724</v>
      </c>
    </row>
    <row r="9561" spans="1:2" x14ac:dyDescent="0.25">
      <c r="A9561" s="62">
        <v>42271505</v>
      </c>
      <c r="B9561" s="63" t="s">
        <v>3509</v>
      </c>
    </row>
    <row r="9562" spans="1:2" x14ac:dyDescent="0.25">
      <c r="A9562" s="62">
        <v>42271506</v>
      </c>
      <c r="B9562" s="63" t="s">
        <v>10250</v>
      </c>
    </row>
    <row r="9563" spans="1:2" x14ac:dyDescent="0.25">
      <c r="A9563" s="62">
        <v>42271601</v>
      </c>
      <c r="B9563" s="63" t="s">
        <v>9280</v>
      </c>
    </row>
    <row r="9564" spans="1:2" x14ac:dyDescent="0.25">
      <c r="A9564" s="62">
        <v>42271602</v>
      </c>
      <c r="B9564" s="63" t="s">
        <v>496</v>
      </c>
    </row>
    <row r="9565" spans="1:2" x14ac:dyDescent="0.25">
      <c r="A9565" s="62">
        <v>42271603</v>
      </c>
      <c r="B9565" s="63" t="s">
        <v>558</v>
      </c>
    </row>
    <row r="9566" spans="1:2" x14ac:dyDescent="0.25">
      <c r="A9566" s="62">
        <v>42271604</v>
      </c>
      <c r="B9566" s="63" t="s">
        <v>13852</v>
      </c>
    </row>
    <row r="9567" spans="1:2" x14ac:dyDescent="0.25">
      <c r="A9567" s="62">
        <v>42271605</v>
      </c>
      <c r="B9567" s="63" t="s">
        <v>11208</v>
      </c>
    </row>
    <row r="9568" spans="1:2" x14ac:dyDescent="0.25">
      <c r="A9568" s="62">
        <v>42271606</v>
      </c>
      <c r="B9568" s="63" t="s">
        <v>3713</v>
      </c>
    </row>
    <row r="9569" spans="1:2" x14ac:dyDescent="0.25">
      <c r="A9569" s="62">
        <v>42271607</v>
      </c>
      <c r="B9569" s="63" t="s">
        <v>2021</v>
      </c>
    </row>
    <row r="9570" spans="1:2" x14ac:dyDescent="0.25">
      <c r="A9570" s="62">
        <v>42271608</v>
      </c>
      <c r="B9570" s="63" t="s">
        <v>4843</v>
      </c>
    </row>
    <row r="9571" spans="1:2" x14ac:dyDescent="0.25">
      <c r="A9571" s="62">
        <v>42271609</v>
      </c>
      <c r="B9571" s="63" t="s">
        <v>1460</v>
      </c>
    </row>
    <row r="9572" spans="1:2" x14ac:dyDescent="0.25">
      <c r="A9572" s="62">
        <v>42271610</v>
      </c>
      <c r="B9572" s="63" t="s">
        <v>15243</v>
      </c>
    </row>
    <row r="9573" spans="1:2" x14ac:dyDescent="0.25">
      <c r="A9573" s="62">
        <v>42271611</v>
      </c>
      <c r="B9573" s="63" t="s">
        <v>11921</v>
      </c>
    </row>
    <row r="9574" spans="1:2" x14ac:dyDescent="0.25">
      <c r="A9574" s="62">
        <v>42271612</v>
      </c>
      <c r="B9574" s="63" t="s">
        <v>17209</v>
      </c>
    </row>
    <row r="9575" spans="1:2" x14ac:dyDescent="0.25">
      <c r="A9575" s="62">
        <v>42271613</v>
      </c>
      <c r="B9575" s="63" t="s">
        <v>13881</v>
      </c>
    </row>
    <row r="9576" spans="1:2" x14ac:dyDescent="0.25">
      <c r="A9576" s="62">
        <v>42271614</v>
      </c>
      <c r="B9576" s="63" t="s">
        <v>846</v>
      </c>
    </row>
    <row r="9577" spans="1:2" x14ac:dyDescent="0.25">
      <c r="A9577" s="62">
        <v>42271615</v>
      </c>
      <c r="B9577" s="63" t="s">
        <v>2441</v>
      </c>
    </row>
    <row r="9578" spans="1:2" x14ac:dyDescent="0.25">
      <c r="A9578" s="62">
        <v>42271616</v>
      </c>
      <c r="B9578" s="63" t="s">
        <v>1359</v>
      </c>
    </row>
    <row r="9579" spans="1:2" x14ac:dyDescent="0.25">
      <c r="A9579" s="62">
        <v>42271617</v>
      </c>
      <c r="B9579" s="63" t="s">
        <v>10887</v>
      </c>
    </row>
    <row r="9580" spans="1:2" x14ac:dyDescent="0.25">
      <c r="A9580" s="62">
        <v>42271618</v>
      </c>
      <c r="B9580" s="63" t="s">
        <v>4340</v>
      </c>
    </row>
    <row r="9581" spans="1:2" x14ac:dyDescent="0.25">
      <c r="A9581" s="62">
        <v>42271701</v>
      </c>
      <c r="B9581" s="63" t="s">
        <v>6431</v>
      </c>
    </row>
    <row r="9582" spans="1:2" x14ac:dyDescent="0.25">
      <c r="A9582" s="62">
        <v>42271702</v>
      </c>
      <c r="B9582" s="63" t="s">
        <v>34</v>
      </c>
    </row>
    <row r="9583" spans="1:2" x14ac:dyDescent="0.25">
      <c r="A9583" s="62">
        <v>42271703</v>
      </c>
      <c r="B9583" s="63" t="s">
        <v>11742</v>
      </c>
    </row>
    <row r="9584" spans="1:2" x14ac:dyDescent="0.25">
      <c r="A9584" s="62">
        <v>42271704</v>
      </c>
      <c r="B9584" s="63" t="s">
        <v>12563</v>
      </c>
    </row>
    <row r="9585" spans="1:2" x14ac:dyDescent="0.25">
      <c r="A9585" s="62">
        <v>42271705</v>
      </c>
      <c r="B9585" s="63" t="s">
        <v>9154</v>
      </c>
    </row>
    <row r="9586" spans="1:2" x14ac:dyDescent="0.25">
      <c r="A9586" s="62">
        <v>42271706</v>
      </c>
      <c r="B9586" s="63" t="s">
        <v>10793</v>
      </c>
    </row>
    <row r="9587" spans="1:2" x14ac:dyDescent="0.25">
      <c r="A9587" s="62">
        <v>42271707</v>
      </c>
      <c r="B9587" s="63" t="s">
        <v>17051</v>
      </c>
    </row>
    <row r="9588" spans="1:2" x14ac:dyDescent="0.25">
      <c r="A9588" s="62">
        <v>42271708</v>
      </c>
      <c r="B9588" s="63" t="s">
        <v>2834</v>
      </c>
    </row>
    <row r="9589" spans="1:2" x14ac:dyDescent="0.25">
      <c r="A9589" s="62">
        <v>42271709</v>
      </c>
      <c r="B9589" s="63" t="s">
        <v>11771</v>
      </c>
    </row>
    <row r="9590" spans="1:2" x14ac:dyDescent="0.25">
      <c r="A9590" s="62">
        <v>42271710</v>
      </c>
      <c r="B9590" s="63" t="s">
        <v>11793</v>
      </c>
    </row>
    <row r="9591" spans="1:2" x14ac:dyDescent="0.25">
      <c r="A9591" s="62">
        <v>42271711</v>
      </c>
      <c r="B9591" s="63" t="s">
        <v>6158</v>
      </c>
    </row>
    <row r="9592" spans="1:2" x14ac:dyDescent="0.25">
      <c r="A9592" s="62">
        <v>42271712</v>
      </c>
      <c r="B9592" s="63" t="s">
        <v>16977</v>
      </c>
    </row>
    <row r="9593" spans="1:2" x14ac:dyDescent="0.25">
      <c r="A9593" s="62">
        <v>42271713</v>
      </c>
      <c r="B9593" s="63" t="s">
        <v>12564</v>
      </c>
    </row>
    <row r="9594" spans="1:2" x14ac:dyDescent="0.25">
      <c r="A9594" s="62">
        <v>42271714</v>
      </c>
      <c r="B9594" s="63" t="s">
        <v>1660</v>
      </c>
    </row>
    <row r="9595" spans="1:2" x14ac:dyDescent="0.25">
      <c r="A9595" s="62">
        <v>42271715</v>
      </c>
      <c r="B9595" s="63" t="s">
        <v>1891</v>
      </c>
    </row>
    <row r="9596" spans="1:2" x14ac:dyDescent="0.25">
      <c r="A9596" s="62">
        <v>42271716</v>
      </c>
      <c r="B9596" s="63" t="s">
        <v>8098</v>
      </c>
    </row>
    <row r="9597" spans="1:2" x14ac:dyDescent="0.25">
      <c r="A9597" s="62">
        <v>42271717</v>
      </c>
      <c r="B9597" s="63" t="s">
        <v>1376</v>
      </c>
    </row>
    <row r="9598" spans="1:2" x14ac:dyDescent="0.25">
      <c r="A9598" s="62">
        <v>42271718</v>
      </c>
      <c r="B9598" s="63" t="s">
        <v>8095</v>
      </c>
    </row>
    <row r="9599" spans="1:2" x14ac:dyDescent="0.25">
      <c r="A9599" s="62">
        <v>42271719</v>
      </c>
      <c r="B9599" s="63" t="s">
        <v>2826</v>
      </c>
    </row>
    <row r="9600" spans="1:2" x14ac:dyDescent="0.25">
      <c r="A9600" s="62">
        <v>42271720</v>
      </c>
      <c r="B9600" s="63" t="s">
        <v>11978</v>
      </c>
    </row>
    <row r="9601" spans="1:2" x14ac:dyDescent="0.25">
      <c r="A9601" s="62">
        <v>42271721</v>
      </c>
      <c r="B9601" s="63" t="s">
        <v>14535</v>
      </c>
    </row>
    <row r="9602" spans="1:2" x14ac:dyDescent="0.25">
      <c r="A9602" s="62">
        <v>42271801</v>
      </c>
      <c r="B9602" s="63" t="s">
        <v>15919</v>
      </c>
    </row>
    <row r="9603" spans="1:2" x14ac:dyDescent="0.25">
      <c r="A9603" s="62">
        <v>42271802</v>
      </c>
      <c r="B9603" s="63" t="s">
        <v>6739</v>
      </c>
    </row>
    <row r="9604" spans="1:2" x14ac:dyDescent="0.25">
      <c r="A9604" s="62">
        <v>42271803</v>
      </c>
      <c r="B9604" s="63" t="s">
        <v>16075</v>
      </c>
    </row>
    <row r="9605" spans="1:2" x14ac:dyDescent="0.25">
      <c r="A9605" s="62">
        <v>42271901</v>
      </c>
      <c r="B9605" s="63" t="s">
        <v>4191</v>
      </c>
    </row>
    <row r="9606" spans="1:2" x14ac:dyDescent="0.25">
      <c r="A9606" s="62">
        <v>42271902</v>
      </c>
      <c r="B9606" s="63" t="s">
        <v>7078</v>
      </c>
    </row>
    <row r="9607" spans="1:2" x14ac:dyDescent="0.25">
      <c r="A9607" s="62">
        <v>42271903</v>
      </c>
      <c r="B9607" s="63" t="s">
        <v>9223</v>
      </c>
    </row>
    <row r="9608" spans="1:2" x14ac:dyDescent="0.25">
      <c r="A9608" s="62">
        <v>42271904</v>
      </c>
      <c r="B9608" s="63" t="s">
        <v>6429</v>
      </c>
    </row>
    <row r="9609" spans="1:2" x14ac:dyDescent="0.25">
      <c r="A9609" s="62">
        <v>42271905</v>
      </c>
      <c r="B9609" s="63" t="s">
        <v>16737</v>
      </c>
    </row>
    <row r="9610" spans="1:2" x14ac:dyDescent="0.25">
      <c r="A9610" s="62">
        <v>42271906</v>
      </c>
      <c r="B9610" s="63" t="s">
        <v>16560</v>
      </c>
    </row>
    <row r="9611" spans="1:2" x14ac:dyDescent="0.25">
      <c r="A9611" s="62">
        <v>42271907</v>
      </c>
      <c r="B9611" s="63" t="s">
        <v>12518</v>
      </c>
    </row>
    <row r="9612" spans="1:2" x14ac:dyDescent="0.25">
      <c r="A9612" s="62">
        <v>42271908</v>
      </c>
      <c r="B9612" s="63" t="s">
        <v>4056</v>
      </c>
    </row>
    <row r="9613" spans="1:2" x14ac:dyDescent="0.25">
      <c r="A9613" s="62">
        <v>42271909</v>
      </c>
      <c r="B9613" s="63" t="s">
        <v>5383</v>
      </c>
    </row>
    <row r="9614" spans="1:2" x14ac:dyDescent="0.25">
      <c r="A9614" s="62">
        <v>42271910</v>
      </c>
      <c r="B9614" s="63" t="s">
        <v>2375</v>
      </c>
    </row>
    <row r="9615" spans="1:2" x14ac:dyDescent="0.25">
      <c r="A9615" s="62">
        <v>42271911</v>
      </c>
      <c r="B9615" s="63" t="s">
        <v>14432</v>
      </c>
    </row>
    <row r="9616" spans="1:2" x14ac:dyDescent="0.25">
      <c r="A9616" s="62">
        <v>42271912</v>
      </c>
      <c r="B9616" s="63" t="s">
        <v>14330</v>
      </c>
    </row>
    <row r="9617" spans="1:2" x14ac:dyDescent="0.25">
      <c r="A9617" s="62">
        <v>42271913</v>
      </c>
      <c r="B9617" s="63" t="s">
        <v>14018</v>
      </c>
    </row>
    <row r="9618" spans="1:2" x14ac:dyDescent="0.25">
      <c r="A9618" s="62">
        <v>42271914</v>
      </c>
      <c r="B9618" s="63" t="s">
        <v>16172</v>
      </c>
    </row>
    <row r="9619" spans="1:2" x14ac:dyDescent="0.25">
      <c r="A9619" s="62">
        <v>42271915</v>
      </c>
      <c r="B9619" s="63" t="s">
        <v>12210</v>
      </c>
    </row>
    <row r="9620" spans="1:2" x14ac:dyDescent="0.25">
      <c r="A9620" s="62">
        <v>42272001</v>
      </c>
      <c r="B9620" s="63" t="s">
        <v>3138</v>
      </c>
    </row>
    <row r="9621" spans="1:2" x14ac:dyDescent="0.25">
      <c r="A9621" s="62">
        <v>42272002</v>
      </c>
      <c r="B9621" s="63" t="s">
        <v>1794</v>
      </c>
    </row>
    <row r="9622" spans="1:2" x14ac:dyDescent="0.25">
      <c r="A9622" s="62">
        <v>42272003</v>
      </c>
      <c r="B9622" s="63" t="s">
        <v>15678</v>
      </c>
    </row>
    <row r="9623" spans="1:2" x14ac:dyDescent="0.25">
      <c r="A9623" s="62">
        <v>42272004</v>
      </c>
      <c r="B9623" s="63" t="s">
        <v>4208</v>
      </c>
    </row>
    <row r="9624" spans="1:2" x14ac:dyDescent="0.25">
      <c r="A9624" s="62">
        <v>42272005</v>
      </c>
      <c r="B9624" s="63" t="s">
        <v>15113</v>
      </c>
    </row>
    <row r="9625" spans="1:2" x14ac:dyDescent="0.25">
      <c r="A9625" s="62">
        <v>42272006</v>
      </c>
      <c r="B9625" s="63" t="s">
        <v>5271</v>
      </c>
    </row>
    <row r="9626" spans="1:2" x14ac:dyDescent="0.25">
      <c r="A9626" s="62">
        <v>42272007</v>
      </c>
      <c r="B9626" s="63" t="s">
        <v>729</v>
      </c>
    </row>
    <row r="9627" spans="1:2" x14ac:dyDescent="0.25">
      <c r="A9627" s="62">
        <v>42272008</v>
      </c>
      <c r="B9627" s="63" t="s">
        <v>9566</v>
      </c>
    </row>
    <row r="9628" spans="1:2" x14ac:dyDescent="0.25">
      <c r="A9628" s="62">
        <v>42272009</v>
      </c>
      <c r="B9628" s="63" t="s">
        <v>1621</v>
      </c>
    </row>
    <row r="9629" spans="1:2" x14ac:dyDescent="0.25">
      <c r="A9629" s="62">
        <v>42272010</v>
      </c>
      <c r="B9629" s="63" t="s">
        <v>9492</v>
      </c>
    </row>
    <row r="9630" spans="1:2" x14ac:dyDescent="0.25">
      <c r="A9630" s="62">
        <v>42272011</v>
      </c>
      <c r="B9630" s="63" t="s">
        <v>11860</v>
      </c>
    </row>
    <row r="9631" spans="1:2" x14ac:dyDescent="0.25">
      <c r="A9631" s="62">
        <v>42272012</v>
      </c>
      <c r="B9631" s="63" t="s">
        <v>18982</v>
      </c>
    </row>
    <row r="9632" spans="1:2" x14ac:dyDescent="0.25">
      <c r="A9632" s="62">
        <v>42272013</v>
      </c>
      <c r="B9632" s="63" t="s">
        <v>9519</v>
      </c>
    </row>
    <row r="9633" spans="1:2" x14ac:dyDescent="0.25">
      <c r="A9633" s="62">
        <v>42272014</v>
      </c>
      <c r="B9633" s="63" t="s">
        <v>290</v>
      </c>
    </row>
    <row r="9634" spans="1:2" x14ac:dyDescent="0.25">
      <c r="A9634" s="62">
        <v>42272015</v>
      </c>
      <c r="B9634" s="63" t="s">
        <v>14072</v>
      </c>
    </row>
    <row r="9635" spans="1:2" x14ac:dyDescent="0.25">
      <c r="A9635" s="62">
        <v>42272016</v>
      </c>
      <c r="B9635" s="63" t="s">
        <v>16934</v>
      </c>
    </row>
    <row r="9636" spans="1:2" x14ac:dyDescent="0.25">
      <c r="A9636" s="62">
        <v>42272017</v>
      </c>
      <c r="B9636" s="63" t="s">
        <v>15263</v>
      </c>
    </row>
    <row r="9637" spans="1:2" x14ac:dyDescent="0.25">
      <c r="A9637" s="62">
        <v>42272101</v>
      </c>
      <c r="B9637" s="63" t="s">
        <v>10978</v>
      </c>
    </row>
    <row r="9638" spans="1:2" x14ac:dyDescent="0.25">
      <c r="A9638" s="62">
        <v>42272102</v>
      </c>
      <c r="B9638" s="63" t="s">
        <v>14218</v>
      </c>
    </row>
    <row r="9639" spans="1:2" x14ac:dyDescent="0.25">
      <c r="A9639" s="62">
        <v>42272201</v>
      </c>
      <c r="B9639" s="63" t="s">
        <v>6988</v>
      </c>
    </row>
    <row r="9640" spans="1:2" x14ac:dyDescent="0.25">
      <c r="A9640" s="62">
        <v>42272202</v>
      </c>
      <c r="B9640" s="63" t="s">
        <v>8469</v>
      </c>
    </row>
    <row r="9641" spans="1:2" x14ac:dyDescent="0.25">
      <c r="A9641" s="62">
        <v>42272203</v>
      </c>
      <c r="B9641" s="63" t="s">
        <v>18929</v>
      </c>
    </row>
    <row r="9642" spans="1:2" x14ac:dyDescent="0.25">
      <c r="A9642" s="62">
        <v>42272204</v>
      </c>
      <c r="B9642" s="63" t="s">
        <v>5754</v>
      </c>
    </row>
    <row r="9643" spans="1:2" x14ac:dyDescent="0.25">
      <c r="A9643" s="62">
        <v>42272205</v>
      </c>
      <c r="B9643" s="63" t="s">
        <v>2148</v>
      </c>
    </row>
    <row r="9644" spans="1:2" x14ac:dyDescent="0.25">
      <c r="A9644" s="62">
        <v>42272206</v>
      </c>
      <c r="B9644" s="63" t="s">
        <v>2026</v>
      </c>
    </row>
    <row r="9645" spans="1:2" x14ac:dyDescent="0.25">
      <c r="A9645" s="62">
        <v>42272207</v>
      </c>
      <c r="B9645" s="63" t="s">
        <v>17725</v>
      </c>
    </row>
    <row r="9646" spans="1:2" x14ac:dyDescent="0.25">
      <c r="A9646" s="62">
        <v>42272208</v>
      </c>
      <c r="B9646" s="63" t="s">
        <v>15224</v>
      </c>
    </row>
    <row r="9647" spans="1:2" x14ac:dyDescent="0.25">
      <c r="A9647" s="62">
        <v>42272209</v>
      </c>
      <c r="B9647" s="63" t="s">
        <v>14902</v>
      </c>
    </row>
    <row r="9648" spans="1:2" x14ac:dyDescent="0.25">
      <c r="A9648" s="62">
        <v>42272210</v>
      </c>
      <c r="B9648" s="63" t="s">
        <v>4594</v>
      </c>
    </row>
    <row r="9649" spans="1:2" x14ac:dyDescent="0.25">
      <c r="A9649" s="62">
        <v>42272211</v>
      </c>
      <c r="B9649" s="63" t="s">
        <v>30</v>
      </c>
    </row>
    <row r="9650" spans="1:2" x14ac:dyDescent="0.25">
      <c r="A9650" s="62">
        <v>42272212</v>
      </c>
      <c r="B9650" s="63" t="s">
        <v>16868</v>
      </c>
    </row>
    <row r="9651" spans="1:2" x14ac:dyDescent="0.25">
      <c r="A9651" s="62">
        <v>42272213</v>
      </c>
      <c r="B9651" s="63" t="s">
        <v>17063</v>
      </c>
    </row>
    <row r="9652" spans="1:2" x14ac:dyDescent="0.25">
      <c r="A9652" s="62">
        <v>42272214</v>
      </c>
      <c r="B9652" s="63" t="s">
        <v>1731</v>
      </c>
    </row>
    <row r="9653" spans="1:2" x14ac:dyDescent="0.25">
      <c r="A9653" s="62">
        <v>42272215</v>
      </c>
      <c r="B9653" s="63" t="s">
        <v>18062</v>
      </c>
    </row>
    <row r="9654" spans="1:2" x14ac:dyDescent="0.25">
      <c r="A9654" s="62">
        <v>42272216</v>
      </c>
      <c r="B9654" s="63" t="s">
        <v>16994</v>
      </c>
    </row>
    <row r="9655" spans="1:2" x14ac:dyDescent="0.25">
      <c r="A9655" s="62">
        <v>42272217</v>
      </c>
      <c r="B9655" s="63" t="s">
        <v>3753</v>
      </c>
    </row>
    <row r="9656" spans="1:2" x14ac:dyDescent="0.25">
      <c r="A9656" s="62">
        <v>42272218</v>
      </c>
      <c r="B9656" s="63" t="s">
        <v>7240</v>
      </c>
    </row>
    <row r="9657" spans="1:2" x14ac:dyDescent="0.25">
      <c r="A9657" s="62">
        <v>42272219</v>
      </c>
      <c r="B9657" s="63" t="s">
        <v>17028</v>
      </c>
    </row>
    <row r="9658" spans="1:2" x14ac:dyDescent="0.25">
      <c r="A9658" s="62">
        <v>42272220</v>
      </c>
      <c r="B9658" s="63" t="s">
        <v>3612</v>
      </c>
    </row>
    <row r="9659" spans="1:2" x14ac:dyDescent="0.25">
      <c r="A9659" s="62">
        <v>42272221</v>
      </c>
      <c r="B9659" s="63" t="s">
        <v>14654</v>
      </c>
    </row>
    <row r="9660" spans="1:2" x14ac:dyDescent="0.25">
      <c r="A9660" s="62">
        <v>42272222</v>
      </c>
      <c r="B9660" s="63" t="s">
        <v>13670</v>
      </c>
    </row>
    <row r="9661" spans="1:2" x14ac:dyDescent="0.25">
      <c r="A9661" s="62">
        <v>42272223</v>
      </c>
      <c r="B9661" s="63" t="s">
        <v>18497</v>
      </c>
    </row>
    <row r="9662" spans="1:2" x14ac:dyDescent="0.25">
      <c r="A9662" s="62">
        <v>42272224</v>
      </c>
      <c r="B9662" s="63" t="s">
        <v>17648</v>
      </c>
    </row>
    <row r="9663" spans="1:2" x14ac:dyDescent="0.25">
      <c r="A9663" s="62">
        <v>42272225</v>
      </c>
      <c r="B9663" s="63" t="s">
        <v>2979</v>
      </c>
    </row>
    <row r="9664" spans="1:2" x14ac:dyDescent="0.25">
      <c r="A9664" s="62">
        <v>42272301</v>
      </c>
      <c r="B9664" s="63" t="s">
        <v>11754</v>
      </c>
    </row>
    <row r="9665" spans="1:2" x14ac:dyDescent="0.25">
      <c r="A9665" s="62">
        <v>42272302</v>
      </c>
      <c r="B9665" s="63" t="s">
        <v>9496</v>
      </c>
    </row>
    <row r="9666" spans="1:2" x14ac:dyDescent="0.25">
      <c r="A9666" s="62">
        <v>42272303</v>
      </c>
      <c r="B9666" s="63" t="s">
        <v>12696</v>
      </c>
    </row>
    <row r="9667" spans="1:2" x14ac:dyDescent="0.25">
      <c r="A9667" s="62">
        <v>42272304</v>
      </c>
      <c r="B9667" s="63" t="s">
        <v>3715</v>
      </c>
    </row>
    <row r="9668" spans="1:2" x14ac:dyDescent="0.25">
      <c r="A9668" s="62">
        <v>42272305</v>
      </c>
      <c r="B9668" s="63" t="s">
        <v>3215</v>
      </c>
    </row>
    <row r="9669" spans="1:2" x14ac:dyDescent="0.25">
      <c r="A9669" s="62">
        <v>42272306</v>
      </c>
      <c r="B9669" s="63" t="s">
        <v>14346</v>
      </c>
    </row>
    <row r="9670" spans="1:2" x14ac:dyDescent="0.25">
      <c r="A9670" s="62">
        <v>42272307</v>
      </c>
      <c r="B9670" s="63" t="s">
        <v>15227</v>
      </c>
    </row>
    <row r="9671" spans="1:2" x14ac:dyDescent="0.25">
      <c r="A9671" s="62">
        <v>42272401</v>
      </c>
      <c r="B9671" s="63" t="s">
        <v>14749</v>
      </c>
    </row>
    <row r="9672" spans="1:2" x14ac:dyDescent="0.25">
      <c r="A9672" s="62">
        <v>42272402</v>
      </c>
      <c r="B9672" s="63" t="s">
        <v>7596</v>
      </c>
    </row>
    <row r="9673" spans="1:2" x14ac:dyDescent="0.25">
      <c r="A9673" s="62">
        <v>42272403</v>
      </c>
      <c r="B9673" s="63" t="s">
        <v>3792</v>
      </c>
    </row>
    <row r="9674" spans="1:2" x14ac:dyDescent="0.25">
      <c r="A9674" s="62">
        <v>42272404</v>
      </c>
      <c r="B9674" s="63" t="s">
        <v>15006</v>
      </c>
    </row>
    <row r="9675" spans="1:2" x14ac:dyDescent="0.25">
      <c r="A9675" s="62">
        <v>42272501</v>
      </c>
      <c r="B9675" s="63" t="s">
        <v>9264</v>
      </c>
    </row>
    <row r="9676" spans="1:2" x14ac:dyDescent="0.25">
      <c r="A9676" s="62">
        <v>42272502</v>
      </c>
      <c r="B9676" s="63" t="s">
        <v>16613</v>
      </c>
    </row>
    <row r="9677" spans="1:2" x14ac:dyDescent="0.25">
      <c r="A9677" s="62">
        <v>42272503</v>
      </c>
      <c r="B9677" s="63" t="s">
        <v>2344</v>
      </c>
    </row>
    <row r="9678" spans="1:2" x14ac:dyDescent="0.25">
      <c r="A9678" s="62">
        <v>42272504</v>
      </c>
      <c r="B9678" s="63" t="s">
        <v>579</v>
      </c>
    </row>
    <row r="9679" spans="1:2" x14ac:dyDescent="0.25">
      <c r="A9679" s="62">
        <v>42272505</v>
      </c>
      <c r="B9679" s="63" t="s">
        <v>6028</v>
      </c>
    </row>
    <row r="9680" spans="1:2" x14ac:dyDescent="0.25">
      <c r="A9680" s="62">
        <v>42272506</v>
      </c>
      <c r="B9680" s="63" t="s">
        <v>7279</v>
      </c>
    </row>
    <row r="9681" spans="1:2" x14ac:dyDescent="0.25">
      <c r="A9681" s="62">
        <v>42272507</v>
      </c>
      <c r="B9681" s="63" t="s">
        <v>1579</v>
      </c>
    </row>
    <row r="9682" spans="1:2" x14ac:dyDescent="0.25">
      <c r="A9682" s="62">
        <v>42272508</v>
      </c>
      <c r="B9682" s="63" t="s">
        <v>14042</v>
      </c>
    </row>
    <row r="9683" spans="1:2" x14ac:dyDescent="0.25">
      <c r="A9683" s="62">
        <v>42281501</v>
      </c>
      <c r="B9683" s="63" t="s">
        <v>2610</v>
      </c>
    </row>
    <row r="9684" spans="1:2" x14ac:dyDescent="0.25">
      <c r="A9684" s="62">
        <v>42281502</v>
      </c>
      <c r="B9684" s="63" t="s">
        <v>1499</v>
      </c>
    </row>
    <row r="9685" spans="1:2" x14ac:dyDescent="0.25">
      <c r="A9685" s="62">
        <v>42281503</v>
      </c>
      <c r="B9685" s="63" t="s">
        <v>5067</v>
      </c>
    </row>
    <row r="9686" spans="1:2" x14ac:dyDescent="0.25">
      <c r="A9686" s="62">
        <v>42281504</v>
      </c>
      <c r="B9686" s="63" t="s">
        <v>9591</v>
      </c>
    </row>
    <row r="9687" spans="1:2" x14ac:dyDescent="0.25">
      <c r="A9687" s="62">
        <v>42281505</v>
      </c>
      <c r="B9687" s="63" t="s">
        <v>1816</v>
      </c>
    </row>
    <row r="9688" spans="1:2" x14ac:dyDescent="0.25">
      <c r="A9688" s="62">
        <v>42281506</v>
      </c>
      <c r="B9688" s="63" t="s">
        <v>3084</v>
      </c>
    </row>
    <row r="9689" spans="1:2" x14ac:dyDescent="0.25">
      <c r="A9689" s="62">
        <v>42281507</v>
      </c>
      <c r="B9689" s="63" t="s">
        <v>2253</v>
      </c>
    </row>
    <row r="9690" spans="1:2" x14ac:dyDescent="0.25">
      <c r="A9690" s="62">
        <v>42281508</v>
      </c>
      <c r="B9690" s="63" t="s">
        <v>464</v>
      </c>
    </row>
    <row r="9691" spans="1:2" x14ac:dyDescent="0.25">
      <c r="A9691" s="62">
        <v>42281509</v>
      </c>
      <c r="B9691" s="63" t="s">
        <v>18543</v>
      </c>
    </row>
    <row r="9692" spans="1:2" x14ac:dyDescent="0.25">
      <c r="A9692" s="62">
        <v>42281510</v>
      </c>
      <c r="B9692" s="63" t="s">
        <v>10960</v>
      </c>
    </row>
    <row r="9693" spans="1:2" x14ac:dyDescent="0.25">
      <c r="A9693" s="62">
        <v>42281511</v>
      </c>
      <c r="B9693" s="63" t="s">
        <v>9626</v>
      </c>
    </row>
    <row r="9694" spans="1:2" x14ac:dyDescent="0.25">
      <c r="A9694" s="62">
        <v>42281512</v>
      </c>
      <c r="B9694" s="63" t="s">
        <v>11399</v>
      </c>
    </row>
    <row r="9695" spans="1:2" x14ac:dyDescent="0.25">
      <c r="A9695" s="62">
        <v>42281513</v>
      </c>
      <c r="B9695" s="63" t="s">
        <v>18873</v>
      </c>
    </row>
    <row r="9696" spans="1:2" x14ac:dyDescent="0.25">
      <c r="A9696" s="62">
        <v>42281514</v>
      </c>
      <c r="B9696" s="63" t="s">
        <v>9623</v>
      </c>
    </row>
    <row r="9697" spans="1:2" x14ac:dyDescent="0.25">
      <c r="A9697" s="62">
        <v>42281515</v>
      </c>
      <c r="B9697" s="63" t="s">
        <v>16562</v>
      </c>
    </row>
    <row r="9698" spans="1:2" x14ac:dyDescent="0.25">
      <c r="A9698" s="62">
        <v>42281516</v>
      </c>
      <c r="B9698" s="63" t="s">
        <v>861</v>
      </c>
    </row>
    <row r="9699" spans="1:2" x14ac:dyDescent="0.25">
      <c r="A9699" s="62">
        <v>42281517</v>
      </c>
      <c r="B9699" s="63" t="s">
        <v>7688</v>
      </c>
    </row>
    <row r="9700" spans="1:2" x14ac:dyDescent="0.25">
      <c r="A9700" s="62">
        <v>42281518</v>
      </c>
      <c r="B9700" s="63" t="s">
        <v>16587</v>
      </c>
    </row>
    <row r="9701" spans="1:2" x14ac:dyDescent="0.25">
      <c r="A9701" s="62">
        <v>42281519</v>
      </c>
      <c r="B9701" s="63" t="s">
        <v>15448</v>
      </c>
    </row>
    <row r="9702" spans="1:2" x14ac:dyDescent="0.25">
      <c r="A9702" s="62">
        <v>42281520</v>
      </c>
      <c r="B9702" s="63" t="s">
        <v>10014</v>
      </c>
    </row>
    <row r="9703" spans="1:2" x14ac:dyDescent="0.25">
      <c r="A9703" s="62">
        <v>42281521</v>
      </c>
      <c r="B9703" s="63" t="s">
        <v>16677</v>
      </c>
    </row>
    <row r="9704" spans="1:2" x14ac:dyDescent="0.25">
      <c r="A9704" s="62">
        <v>42281522</v>
      </c>
      <c r="B9704" s="63" t="s">
        <v>3411</v>
      </c>
    </row>
    <row r="9705" spans="1:2" x14ac:dyDescent="0.25">
      <c r="A9705" s="62">
        <v>42281523</v>
      </c>
      <c r="B9705" s="63" t="s">
        <v>430</v>
      </c>
    </row>
    <row r="9706" spans="1:2" x14ac:dyDescent="0.25">
      <c r="A9706" s="62">
        <v>42281524</v>
      </c>
      <c r="B9706" s="63" t="s">
        <v>17157</v>
      </c>
    </row>
    <row r="9707" spans="1:2" x14ac:dyDescent="0.25">
      <c r="A9707" s="62">
        <v>42281601</v>
      </c>
      <c r="B9707" s="63" t="s">
        <v>19008</v>
      </c>
    </row>
    <row r="9708" spans="1:2" x14ac:dyDescent="0.25">
      <c r="A9708" s="62">
        <v>42281602</v>
      </c>
      <c r="B9708" s="63" t="s">
        <v>14717</v>
      </c>
    </row>
    <row r="9709" spans="1:2" x14ac:dyDescent="0.25">
      <c r="A9709" s="62">
        <v>42281603</v>
      </c>
      <c r="B9709" s="63" t="s">
        <v>18989</v>
      </c>
    </row>
    <row r="9710" spans="1:2" x14ac:dyDescent="0.25">
      <c r="A9710" s="62">
        <v>42281604</v>
      </c>
      <c r="B9710" s="63" t="s">
        <v>7865</v>
      </c>
    </row>
    <row r="9711" spans="1:2" x14ac:dyDescent="0.25">
      <c r="A9711" s="62">
        <v>42281605</v>
      </c>
      <c r="B9711" s="63" t="s">
        <v>64</v>
      </c>
    </row>
    <row r="9712" spans="1:2" x14ac:dyDescent="0.25">
      <c r="A9712" s="62">
        <v>42281606</v>
      </c>
      <c r="B9712" s="63" t="s">
        <v>12787</v>
      </c>
    </row>
    <row r="9713" spans="1:2" x14ac:dyDescent="0.25">
      <c r="A9713" s="62">
        <v>42281701</v>
      </c>
      <c r="B9713" s="63" t="s">
        <v>17596</v>
      </c>
    </row>
    <row r="9714" spans="1:2" x14ac:dyDescent="0.25">
      <c r="A9714" s="62">
        <v>42281702</v>
      </c>
      <c r="B9714" s="63" t="s">
        <v>12853</v>
      </c>
    </row>
    <row r="9715" spans="1:2" x14ac:dyDescent="0.25">
      <c r="A9715" s="62">
        <v>42281703</v>
      </c>
      <c r="B9715" s="63" t="s">
        <v>12658</v>
      </c>
    </row>
    <row r="9716" spans="1:2" x14ac:dyDescent="0.25">
      <c r="A9716" s="62">
        <v>42281704</v>
      </c>
      <c r="B9716" s="63" t="s">
        <v>15772</v>
      </c>
    </row>
    <row r="9717" spans="1:2" x14ac:dyDescent="0.25">
      <c r="A9717" s="62">
        <v>42281705</v>
      </c>
      <c r="B9717" s="63" t="s">
        <v>10439</v>
      </c>
    </row>
    <row r="9718" spans="1:2" x14ac:dyDescent="0.25">
      <c r="A9718" s="62">
        <v>42281706</v>
      </c>
      <c r="B9718" s="63" t="s">
        <v>8308</v>
      </c>
    </row>
    <row r="9719" spans="1:2" x14ac:dyDescent="0.25">
      <c r="A9719" s="62">
        <v>42281707</v>
      </c>
      <c r="B9719" s="63" t="s">
        <v>4239</v>
      </c>
    </row>
    <row r="9720" spans="1:2" x14ac:dyDescent="0.25">
      <c r="A9720" s="62">
        <v>42281708</v>
      </c>
      <c r="B9720" s="63" t="s">
        <v>3079</v>
      </c>
    </row>
    <row r="9721" spans="1:2" x14ac:dyDescent="0.25">
      <c r="A9721" s="62">
        <v>42281709</v>
      </c>
      <c r="B9721" s="63" t="s">
        <v>1011</v>
      </c>
    </row>
    <row r="9722" spans="1:2" x14ac:dyDescent="0.25">
      <c r="A9722" s="62">
        <v>42281710</v>
      </c>
      <c r="B9722" s="63" t="s">
        <v>5676</v>
      </c>
    </row>
    <row r="9723" spans="1:2" x14ac:dyDescent="0.25">
      <c r="A9723" s="62">
        <v>42281711</v>
      </c>
      <c r="B9723" s="63" t="s">
        <v>9725</v>
      </c>
    </row>
    <row r="9724" spans="1:2" x14ac:dyDescent="0.25">
      <c r="A9724" s="62">
        <v>42281712</v>
      </c>
      <c r="B9724" s="63" t="s">
        <v>9415</v>
      </c>
    </row>
    <row r="9725" spans="1:2" x14ac:dyDescent="0.25">
      <c r="A9725" s="62">
        <v>42281713</v>
      </c>
      <c r="B9725" s="63" t="s">
        <v>2672</v>
      </c>
    </row>
    <row r="9726" spans="1:2" x14ac:dyDescent="0.25">
      <c r="A9726" s="62">
        <v>42281801</v>
      </c>
      <c r="B9726" s="63" t="s">
        <v>11133</v>
      </c>
    </row>
    <row r="9727" spans="1:2" x14ac:dyDescent="0.25">
      <c r="A9727" s="62">
        <v>42281802</v>
      </c>
      <c r="B9727" s="63" t="s">
        <v>2109</v>
      </c>
    </row>
    <row r="9728" spans="1:2" x14ac:dyDescent="0.25">
      <c r="A9728" s="62">
        <v>42281803</v>
      </c>
      <c r="B9728" s="63" t="s">
        <v>8916</v>
      </c>
    </row>
    <row r="9729" spans="1:2" x14ac:dyDescent="0.25">
      <c r="A9729" s="62">
        <v>42281804</v>
      </c>
      <c r="B9729" s="63" t="s">
        <v>7118</v>
      </c>
    </row>
    <row r="9730" spans="1:2" x14ac:dyDescent="0.25">
      <c r="A9730" s="62">
        <v>42281805</v>
      </c>
      <c r="B9730" s="63" t="s">
        <v>17192</v>
      </c>
    </row>
    <row r="9731" spans="1:2" x14ac:dyDescent="0.25">
      <c r="A9731" s="62">
        <v>42281806</v>
      </c>
      <c r="B9731" s="63" t="s">
        <v>1250</v>
      </c>
    </row>
    <row r="9732" spans="1:2" x14ac:dyDescent="0.25">
      <c r="A9732" s="62">
        <v>42281807</v>
      </c>
      <c r="B9732" s="63" t="s">
        <v>10401</v>
      </c>
    </row>
    <row r="9733" spans="1:2" x14ac:dyDescent="0.25">
      <c r="A9733" s="62">
        <v>42281808</v>
      </c>
      <c r="B9733" s="63" t="s">
        <v>2419</v>
      </c>
    </row>
    <row r="9734" spans="1:2" x14ac:dyDescent="0.25">
      <c r="A9734" s="62">
        <v>42281809</v>
      </c>
      <c r="B9734" s="63" t="s">
        <v>801</v>
      </c>
    </row>
    <row r="9735" spans="1:2" x14ac:dyDescent="0.25">
      <c r="A9735" s="62">
        <v>42281810</v>
      </c>
      <c r="B9735" s="63" t="s">
        <v>4399</v>
      </c>
    </row>
    <row r="9736" spans="1:2" x14ac:dyDescent="0.25">
      <c r="A9736" s="62">
        <v>42281901</v>
      </c>
      <c r="B9736" s="63" t="s">
        <v>18983</v>
      </c>
    </row>
    <row r="9737" spans="1:2" x14ac:dyDescent="0.25">
      <c r="A9737" s="62">
        <v>42281902</v>
      </c>
      <c r="B9737" s="63" t="s">
        <v>2449</v>
      </c>
    </row>
    <row r="9738" spans="1:2" x14ac:dyDescent="0.25">
      <c r="A9738" s="62">
        <v>42281903</v>
      </c>
      <c r="B9738" s="63" t="s">
        <v>4038</v>
      </c>
    </row>
    <row r="9739" spans="1:2" x14ac:dyDescent="0.25">
      <c r="A9739" s="62">
        <v>42281904</v>
      </c>
      <c r="B9739" s="63" t="s">
        <v>5177</v>
      </c>
    </row>
    <row r="9740" spans="1:2" x14ac:dyDescent="0.25">
      <c r="A9740" s="62">
        <v>42281905</v>
      </c>
      <c r="B9740" s="63" t="s">
        <v>10066</v>
      </c>
    </row>
    <row r="9741" spans="1:2" x14ac:dyDescent="0.25">
      <c r="A9741" s="62">
        <v>42281906</v>
      </c>
      <c r="B9741" s="63" t="s">
        <v>4743</v>
      </c>
    </row>
    <row r="9742" spans="1:2" x14ac:dyDescent="0.25">
      <c r="A9742" s="62">
        <v>42281907</v>
      </c>
      <c r="B9742" s="63" t="s">
        <v>9621</v>
      </c>
    </row>
    <row r="9743" spans="1:2" x14ac:dyDescent="0.25">
      <c r="A9743" s="62">
        <v>42281908</v>
      </c>
      <c r="B9743" s="63" t="s">
        <v>3236</v>
      </c>
    </row>
    <row r="9744" spans="1:2" x14ac:dyDescent="0.25">
      <c r="A9744" s="62">
        <v>42281909</v>
      </c>
      <c r="B9744" s="63" t="s">
        <v>799</v>
      </c>
    </row>
    <row r="9745" spans="1:2" x14ac:dyDescent="0.25">
      <c r="A9745" s="62">
        <v>42281912</v>
      </c>
      <c r="B9745" s="63" t="s">
        <v>12413</v>
      </c>
    </row>
    <row r="9746" spans="1:2" x14ac:dyDescent="0.25">
      <c r="A9746" s="62">
        <v>42281913</v>
      </c>
      <c r="B9746" s="63" t="s">
        <v>1600</v>
      </c>
    </row>
    <row r="9747" spans="1:2" x14ac:dyDescent="0.25">
      <c r="A9747" s="62">
        <v>42281914</v>
      </c>
      <c r="B9747" s="63" t="s">
        <v>11973</v>
      </c>
    </row>
    <row r="9748" spans="1:2" x14ac:dyDescent="0.25">
      <c r="A9748" s="62">
        <v>42281915</v>
      </c>
      <c r="B9748" s="63" t="s">
        <v>16402</v>
      </c>
    </row>
    <row r="9749" spans="1:2" x14ac:dyDescent="0.25">
      <c r="A9749" s="62">
        <v>42281916</v>
      </c>
      <c r="B9749" s="63" t="s">
        <v>12680</v>
      </c>
    </row>
    <row r="9750" spans="1:2" x14ac:dyDescent="0.25">
      <c r="A9750" s="62">
        <v>42291501</v>
      </c>
      <c r="B9750" s="63" t="s">
        <v>12984</v>
      </c>
    </row>
    <row r="9751" spans="1:2" x14ac:dyDescent="0.25">
      <c r="A9751" s="62">
        <v>42291502</v>
      </c>
      <c r="B9751" s="63" t="s">
        <v>14055</v>
      </c>
    </row>
    <row r="9752" spans="1:2" x14ac:dyDescent="0.25">
      <c r="A9752" s="62">
        <v>42291601</v>
      </c>
      <c r="B9752" s="63" t="s">
        <v>12638</v>
      </c>
    </row>
    <row r="9753" spans="1:2" x14ac:dyDescent="0.25">
      <c r="A9753" s="62">
        <v>42291602</v>
      </c>
      <c r="B9753" s="63" t="s">
        <v>1955</v>
      </c>
    </row>
    <row r="9754" spans="1:2" x14ac:dyDescent="0.25">
      <c r="A9754" s="62">
        <v>42291603</v>
      </c>
      <c r="B9754" s="63" t="s">
        <v>6069</v>
      </c>
    </row>
    <row r="9755" spans="1:2" x14ac:dyDescent="0.25">
      <c r="A9755" s="62">
        <v>42291604</v>
      </c>
      <c r="B9755" s="63" t="s">
        <v>15619</v>
      </c>
    </row>
    <row r="9756" spans="1:2" x14ac:dyDescent="0.25">
      <c r="A9756" s="62">
        <v>42291605</v>
      </c>
      <c r="B9756" s="63" t="s">
        <v>6112</v>
      </c>
    </row>
    <row r="9757" spans="1:2" x14ac:dyDescent="0.25">
      <c r="A9757" s="62">
        <v>42291606</v>
      </c>
      <c r="B9757" s="63" t="s">
        <v>6394</v>
      </c>
    </row>
    <row r="9758" spans="1:2" x14ac:dyDescent="0.25">
      <c r="A9758" s="62">
        <v>42291607</v>
      </c>
      <c r="B9758" s="63" t="s">
        <v>17967</v>
      </c>
    </row>
    <row r="9759" spans="1:2" x14ac:dyDescent="0.25">
      <c r="A9759" s="62">
        <v>42291608</v>
      </c>
      <c r="B9759" s="63" t="s">
        <v>15819</v>
      </c>
    </row>
    <row r="9760" spans="1:2" x14ac:dyDescent="0.25">
      <c r="A9760" s="62">
        <v>42291609</v>
      </c>
      <c r="B9760" s="63" t="s">
        <v>5989</v>
      </c>
    </row>
    <row r="9761" spans="1:2" x14ac:dyDescent="0.25">
      <c r="A9761" s="62">
        <v>42291610</v>
      </c>
      <c r="B9761" s="63" t="s">
        <v>4157</v>
      </c>
    </row>
    <row r="9762" spans="1:2" x14ac:dyDescent="0.25">
      <c r="A9762" s="62">
        <v>42291611</v>
      </c>
      <c r="B9762" s="63" t="s">
        <v>12615</v>
      </c>
    </row>
    <row r="9763" spans="1:2" x14ac:dyDescent="0.25">
      <c r="A9763" s="62">
        <v>42291612</v>
      </c>
      <c r="B9763" s="63" t="s">
        <v>12064</v>
      </c>
    </row>
    <row r="9764" spans="1:2" x14ac:dyDescent="0.25">
      <c r="A9764" s="62">
        <v>42291613</v>
      </c>
      <c r="B9764" s="63" t="s">
        <v>8182</v>
      </c>
    </row>
    <row r="9765" spans="1:2" x14ac:dyDescent="0.25">
      <c r="A9765" s="62">
        <v>42291614</v>
      </c>
      <c r="B9765" s="63" t="s">
        <v>19047</v>
      </c>
    </row>
    <row r="9766" spans="1:2" x14ac:dyDescent="0.25">
      <c r="A9766" s="62">
        <v>42291615</v>
      </c>
      <c r="B9766" s="63" t="s">
        <v>19047</v>
      </c>
    </row>
    <row r="9767" spans="1:2" x14ac:dyDescent="0.25">
      <c r="A9767" s="62">
        <v>42291616</v>
      </c>
      <c r="B9767" s="63" t="s">
        <v>15981</v>
      </c>
    </row>
    <row r="9768" spans="1:2" x14ac:dyDescent="0.25">
      <c r="A9768" s="62">
        <v>42291617</v>
      </c>
      <c r="B9768" s="63" t="s">
        <v>7823</v>
      </c>
    </row>
    <row r="9769" spans="1:2" x14ac:dyDescent="0.25">
      <c r="A9769" s="62">
        <v>42291619</v>
      </c>
      <c r="B9769" s="63" t="s">
        <v>4282</v>
      </c>
    </row>
    <row r="9770" spans="1:2" x14ac:dyDescent="0.25">
      <c r="A9770" s="62">
        <v>42291620</v>
      </c>
      <c r="B9770" s="63" t="s">
        <v>14824</v>
      </c>
    </row>
    <row r="9771" spans="1:2" x14ac:dyDescent="0.25">
      <c r="A9771" s="62">
        <v>42291621</v>
      </c>
      <c r="B9771" s="63" t="s">
        <v>14107</v>
      </c>
    </row>
    <row r="9772" spans="1:2" x14ac:dyDescent="0.25">
      <c r="A9772" s="62">
        <v>42291622</v>
      </c>
      <c r="B9772" s="63" t="s">
        <v>18017</v>
      </c>
    </row>
    <row r="9773" spans="1:2" x14ac:dyDescent="0.25">
      <c r="A9773" s="62">
        <v>42291623</v>
      </c>
      <c r="B9773" s="63" t="s">
        <v>10726</v>
      </c>
    </row>
    <row r="9774" spans="1:2" x14ac:dyDescent="0.25">
      <c r="A9774" s="62">
        <v>42291624</v>
      </c>
      <c r="B9774" s="63" t="s">
        <v>679</v>
      </c>
    </row>
    <row r="9775" spans="1:2" x14ac:dyDescent="0.25">
      <c r="A9775" s="62">
        <v>42291625</v>
      </c>
      <c r="B9775" s="63" t="s">
        <v>6141</v>
      </c>
    </row>
    <row r="9776" spans="1:2" x14ac:dyDescent="0.25">
      <c r="A9776" s="62">
        <v>42291701</v>
      </c>
      <c r="B9776" s="63" t="s">
        <v>19065</v>
      </c>
    </row>
    <row r="9777" spans="1:2" x14ac:dyDescent="0.25">
      <c r="A9777" s="62">
        <v>42291702</v>
      </c>
      <c r="B9777" s="63" t="s">
        <v>2790</v>
      </c>
    </row>
    <row r="9778" spans="1:2" x14ac:dyDescent="0.25">
      <c r="A9778" s="62">
        <v>42291703</v>
      </c>
      <c r="B9778" s="63" t="s">
        <v>6823</v>
      </c>
    </row>
    <row r="9779" spans="1:2" x14ac:dyDescent="0.25">
      <c r="A9779" s="62">
        <v>42291704</v>
      </c>
      <c r="B9779" s="63" t="s">
        <v>9414</v>
      </c>
    </row>
    <row r="9780" spans="1:2" x14ac:dyDescent="0.25">
      <c r="A9780" s="62">
        <v>42291705</v>
      </c>
      <c r="B9780" s="63" t="s">
        <v>6151</v>
      </c>
    </row>
    <row r="9781" spans="1:2" x14ac:dyDescent="0.25">
      <c r="A9781" s="62">
        <v>42291706</v>
      </c>
      <c r="B9781" s="63" t="s">
        <v>9489</v>
      </c>
    </row>
    <row r="9782" spans="1:2" x14ac:dyDescent="0.25">
      <c r="A9782" s="62">
        <v>42291707</v>
      </c>
      <c r="B9782" s="63" t="s">
        <v>11081</v>
      </c>
    </row>
    <row r="9783" spans="1:2" x14ac:dyDescent="0.25">
      <c r="A9783" s="62">
        <v>42291708</v>
      </c>
      <c r="B9783" s="63" t="s">
        <v>16047</v>
      </c>
    </row>
    <row r="9784" spans="1:2" x14ac:dyDescent="0.25">
      <c r="A9784" s="62">
        <v>42291709</v>
      </c>
      <c r="B9784" s="63" t="s">
        <v>13969</v>
      </c>
    </row>
    <row r="9785" spans="1:2" x14ac:dyDescent="0.25">
      <c r="A9785" s="62">
        <v>42291801</v>
      </c>
      <c r="B9785" s="63" t="s">
        <v>10471</v>
      </c>
    </row>
    <row r="9786" spans="1:2" x14ac:dyDescent="0.25">
      <c r="A9786" s="62">
        <v>42291802</v>
      </c>
      <c r="B9786" s="63" t="s">
        <v>11762</v>
      </c>
    </row>
    <row r="9787" spans="1:2" x14ac:dyDescent="0.25">
      <c r="A9787" s="62">
        <v>42291803</v>
      </c>
      <c r="B9787" s="63" t="s">
        <v>14665</v>
      </c>
    </row>
    <row r="9788" spans="1:2" x14ac:dyDescent="0.25">
      <c r="A9788" s="62">
        <v>42291901</v>
      </c>
      <c r="B9788" s="63" t="s">
        <v>1230</v>
      </c>
    </row>
    <row r="9789" spans="1:2" x14ac:dyDescent="0.25">
      <c r="A9789" s="62">
        <v>42291902</v>
      </c>
      <c r="B9789" s="63" t="s">
        <v>6035</v>
      </c>
    </row>
    <row r="9790" spans="1:2" x14ac:dyDescent="0.25">
      <c r="A9790" s="62">
        <v>42292001</v>
      </c>
      <c r="B9790" s="63" t="s">
        <v>16549</v>
      </c>
    </row>
    <row r="9791" spans="1:2" x14ac:dyDescent="0.25">
      <c r="A9791" s="62">
        <v>42292101</v>
      </c>
      <c r="B9791" s="63" t="s">
        <v>2269</v>
      </c>
    </row>
    <row r="9792" spans="1:2" x14ac:dyDescent="0.25">
      <c r="A9792" s="62">
        <v>42292102</v>
      </c>
      <c r="B9792" s="63" t="s">
        <v>16592</v>
      </c>
    </row>
    <row r="9793" spans="1:2" x14ac:dyDescent="0.25">
      <c r="A9793" s="62">
        <v>42292103</v>
      </c>
      <c r="B9793" s="63" t="s">
        <v>12156</v>
      </c>
    </row>
    <row r="9794" spans="1:2" x14ac:dyDescent="0.25">
      <c r="A9794" s="62">
        <v>42292201</v>
      </c>
      <c r="B9794" s="63" t="s">
        <v>2654</v>
      </c>
    </row>
    <row r="9795" spans="1:2" x14ac:dyDescent="0.25">
      <c r="A9795" s="62">
        <v>42292202</v>
      </c>
      <c r="B9795" s="63" t="s">
        <v>7110</v>
      </c>
    </row>
    <row r="9796" spans="1:2" x14ac:dyDescent="0.25">
      <c r="A9796" s="62">
        <v>42292203</v>
      </c>
      <c r="B9796" s="63" t="s">
        <v>2220</v>
      </c>
    </row>
    <row r="9797" spans="1:2" x14ac:dyDescent="0.25">
      <c r="A9797" s="62">
        <v>42292301</v>
      </c>
      <c r="B9797" s="63" t="s">
        <v>18222</v>
      </c>
    </row>
    <row r="9798" spans="1:2" x14ac:dyDescent="0.25">
      <c r="A9798" s="62">
        <v>42292302</v>
      </c>
      <c r="B9798" s="63" t="s">
        <v>14729</v>
      </c>
    </row>
    <row r="9799" spans="1:2" x14ac:dyDescent="0.25">
      <c r="A9799" s="62">
        <v>42292303</v>
      </c>
      <c r="B9799" s="63" t="s">
        <v>16659</v>
      </c>
    </row>
    <row r="9800" spans="1:2" x14ac:dyDescent="0.25">
      <c r="A9800" s="62">
        <v>42292304</v>
      </c>
      <c r="B9800" s="63" t="s">
        <v>6472</v>
      </c>
    </row>
    <row r="9801" spans="1:2" x14ac:dyDescent="0.25">
      <c r="A9801" s="62">
        <v>42292305</v>
      </c>
      <c r="B9801" s="63" t="s">
        <v>278</v>
      </c>
    </row>
    <row r="9802" spans="1:2" x14ac:dyDescent="0.25">
      <c r="A9802" s="62">
        <v>42292306</v>
      </c>
      <c r="B9802" s="63" t="s">
        <v>2973</v>
      </c>
    </row>
    <row r="9803" spans="1:2" x14ac:dyDescent="0.25">
      <c r="A9803" s="62">
        <v>42292307</v>
      </c>
      <c r="B9803" s="63" t="s">
        <v>11137</v>
      </c>
    </row>
    <row r="9804" spans="1:2" x14ac:dyDescent="0.25">
      <c r="A9804" s="62">
        <v>42292401</v>
      </c>
      <c r="B9804" s="63" t="s">
        <v>14643</v>
      </c>
    </row>
    <row r="9805" spans="1:2" x14ac:dyDescent="0.25">
      <c r="A9805" s="62">
        <v>42292402</v>
      </c>
      <c r="B9805" s="63" t="s">
        <v>3427</v>
      </c>
    </row>
    <row r="9806" spans="1:2" x14ac:dyDescent="0.25">
      <c r="A9806" s="62">
        <v>42292403</v>
      </c>
      <c r="B9806" s="63" t="s">
        <v>636</v>
      </c>
    </row>
    <row r="9807" spans="1:2" x14ac:dyDescent="0.25">
      <c r="A9807" s="62">
        <v>42292501</v>
      </c>
      <c r="B9807" s="63" t="s">
        <v>13263</v>
      </c>
    </row>
    <row r="9808" spans="1:2" x14ac:dyDescent="0.25">
      <c r="A9808" s="62">
        <v>42292502</v>
      </c>
      <c r="B9808" s="63" t="s">
        <v>12215</v>
      </c>
    </row>
    <row r="9809" spans="1:2" x14ac:dyDescent="0.25">
      <c r="A9809" s="62">
        <v>42292503</v>
      </c>
      <c r="B9809" s="63" t="s">
        <v>8758</v>
      </c>
    </row>
    <row r="9810" spans="1:2" x14ac:dyDescent="0.25">
      <c r="A9810" s="62">
        <v>42292504</v>
      </c>
      <c r="B9810" s="63" t="s">
        <v>11069</v>
      </c>
    </row>
    <row r="9811" spans="1:2" x14ac:dyDescent="0.25">
      <c r="A9811" s="62">
        <v>42292505</v>
      </c>
      <c r="B9811" s="63" t="s">
        <v>11605</v>
      </c>
    </row>
    <row r="9812" spans="1:2" x14ac:dyDescent="0.25">
      <c r="A9812" s="62">
        <v>42292601</v>
      </c>
      <c r="B9812" s="63" t="s">
        <v>6911</v>
      </c>
    </row>
    <row r="9813" spans="1:2" x14ac:dyDescent="0.25">
      <c r="A9813" s="62">
        <v>42292602</v>
      </c>
      <c r="B9813" s="63" t="s">
        <v>17896</v>
      </c>
    </row>
    <row r="9814" spans="1:2" x14ac:dyDescent="0.25">
      <c r="A9814" s="62">
        <v>42292603</v>
      </c>
      <c r="B9814" s="63" t="s">
        <v>15368</v>
      </c>
    </row>
    <row r="9815" spans="1:2" x14ac:dyDescent="0.25">
      <c r="A9815" s="62">
        <v>42292701</v>
      </c>
      <c r="B9815" s="63" t="s">
        <v>11028</v>
      </c>
    </row>
    <row r="9816" spans="1:2" x14ac:dyDescent="0.25">
      <c r="A9816" s="62">
        <v>42292702</v>
      </c>
      <c r="B9816" s="63" t="s">
        <v>19030</v>
      </c>
    </row>
    <row r="9817" spans="1:2" x14ac:dyDescent="0.25">
      <c r="A9817" s="62">
        <v>42292703</v>
      </c>
      <c r="B9817" s="63" t="s">
        <v>11671</v>
      </c>
    </row>
    <row r="9818" spans="1:2" x14ac:dyDescent="0.25">
      <c r="A9818" s="62">
        <v>42292704</v>
      </c>
      <c r="B9818" s="63" t="s">
        <v>13070</v>
      </c>
    </row>
    <row r="9819" spans="1:2" x14ac:dyDescent="0.25">
      <c r="A9819" s="62">
        <v>42292801</v>
      </c>
      <c r="B9819" s="63" t="s">
        <v>18001</v>
      </c>
    </row>
    <row r="9820" spans="1:2" x14ac:dyDescent="0.25">
      <c r="A9820" s="62">
        <v>42292802</v>
      </c>
      <c r="B9820" s="63" t="s">
        <v>781</v>
      </c>
    </row>
    <row r="9821" spans="1:2" x14ac:dyDescent="0.25">
      <c r="A9821" s="62">
        <v>42292901</v>
      </c>
      <c r="B9821" s="63" t="s">
        <v>7355</v>
      </c>
    </row>
    <row r="9822" spans="1:2" x14ac:dyDescent="0.25">
      <c r="A9822" s="62">
        <v>42292902</v>
      </c>
      <c r="B9822" s="63" t="s">
        <v>12568</v>
      </c>
    </row>
    <row r="9823" spans="1:2" x14ac:dyDescent="0.25">
      <c r="A9823" s="62">
        <v>42292903</v>
      </c>
      <c r="B9823" s="63" t="s">
        <v>10738</v>
      </c>
    </row>
    <row r="9824" spans="1:2" x14ac:dyDescent="0.25">
      <c r="A9824" s="62">
        <v>42292904</v>
      </c>
      <c r="B9824" s="63" t="s">
        <v>18951</v>
      </c>
    </row>
    <row r="9825" spans="1:2" x14ac:dyDescent="0.25">
      <c r="A9825" s="62">
        <v>42292907</v>
      </c>
      <c r="B9825" s="63" t="s">
        <v>9746</v>
      </c>
    </row>
    <row r="9826" spans="1:2" x14ac:dyDescent="0.25">
      <c r="A9826" s="62">
        <v>42292908</v>
      </c>
      <c r="B9826" s="63" t="s">
        <v>3855</v>
      </c>
    </row>
    <row r="9827" spans="1:2" x14ac:dyDescent="0.25">
      <c r="A9827" s="62">
        <v>42293001</v>
      </c>
      <c r="B9827" s="63" t="s">
        <v>12783</v>
      </c>
    </row>
    <row r="9828" spans="1:2" x14ac:dyDescent="0.25">
      <c r="A9828" s="62">
        <v>42293002</v>
      </c>
      <c r="B9828" s="63" t="s">
        <v>11426</v>
      </c>
    </row>
    <row r="9829" spans="1:2" x14ac:dyDescent="0.25">
      <c r="A9829" s="62">
        <v>42293003</v>
      </c>
      <c r="B9829" s="63" t="s">
        <v>2244</v>
      </c>
    </row>
    <row r="9830" spans="1:2" x14ac:dyDescent="0.25">
      <c r="A9830" s="62">
        <v>42293004</v>
      </c>
      <c r="B9830" s="63" t="s">
        <v>3536</v>
      </c>
    </row>
    <row r="9831" spans="1:2" x14ac:dyDescent="0.25">
      <c r="A9831" s="62">
        <v>42293005</v>
      </c>
      <c r="B9831" s="63" t="s">
        <v>6409</v>
      </c>
    </row>
    <row r="9832" spans="1:2" x14ac:dyDescent="0.25">
      <c r="A9832" s="62">
        <v>42293006</v>
      </c>
      <c r="B9832" s="63" t="s">
        <v>5731</v>
      </c>
    </row>
    <row r="9833" spans="1:2" x14ac:dyDescent="0.25">
      <c r="A9833" s="62">
        <v>42293101</v>
      </c>
      <c r="B9833" s="63" t="s">
        <v>11071</v>
      </c>
    </row>
    <row r="9834" spans="1:2" x14ac:dyDescent="0.25">
      <c r="A9834" s="62">
        <v>42293102</v>
      </c>
      <c r="B9834" s="63" t="s">
        <v>5047</v>
      </c>
    </row>
    <row r="9835" spans="1:2" x14ac:dyDescent="0.25">
      <c r="A9835" s="62">
        <v>42293103</v>
      </c>
      <c r="B9835" s="63" t="s">
        <v>4453</v>
      </c>
    </row>
    <row r="9836" spans="1:2" x14ac:dyDescent="0.25">
      <c r="A9836" s="62">
        <v>42293104</v>
      </c>
      <c r="B9836" s="63" t="s">
        <v>18114</v>
      </c>
    </row>
    <row r="9837" spans="1:2" x14ac:dyDescent="0.25">
      <c r="A9837" s="62">
        <v>42293105</v>
      </c>
      <c r="B9837" s="63" t="s">
        <v>12168</v>
      </c>
    </row>
    <row r="9838" spans="1:2" x14ac:dyDescent="0.25">
      <c r="A9838" s="62">
        <v>42293106</v>
      </c>
      <c r="B9838" s="63" t="s">
        <v>18768</v>
      </c>
    </row>
    <row r="9839" spans="1:2" x14ac:dyDescent="0.25">
      <c r="A9839" s="62">
        <v>42293107</v>
      </c>
      <c r="B9839" s="63" t="s">
        <v>6333</v>
      </c>
    </row>
    <row r="9840" spans="1:2" x14ac:dyDescent="0.25">
      <c r="A9840" s="62">
        <v>42293108</v>
      </c>
      <c r="B9840" s="63" t="s">
        <v>7062</v>
      </c>
    </row>
    <row r="9841" spans="1:2" x14ac:dyDescent="0.25">
      <c r="A9841" s="62">
        <v>42293109</v>
      </c>
      <c r="B9841" s="63" t="s">
        <v>5659</v>
      </c>
    </row>
    <row r="9842" spans="1:2" x14ac:dyDescent="0.25">
      <c r="A9842" s="62">
        <v>42293110</v>
      </c>
      <c r="B9842" s="63" t="s">
        <v>9831</v>
      </c>
    </row>
    <row r="9843" spans="1:2" x14ac:dyDescent="0.25">
      <c r="A9843" s="62">
        <v>42293111</v>
      </c>
      <c r="B9843" s="63" t="s">
        <v>2156</v>
      </c>
    </row>
    <row r="9844" spans="1:2" x14ac:dyDescent="0.25">
      <c r="A9844" s="62">
        <v>42293112</v>
      </c>
      <c r="B9844" s="63" t="s">
        <v>4669</v>
      </c>
    </row>
    <row r="9845" spans="1:2" x14ac:dyDescent="0.25">
      <c r="A9845" s="62">
        <v>42293113</v>
      </c>
      <c r="B9845" s="63" t="s">
        <v>6543</v>
      </c>
    </row>
    <row r="9846" spans="1:2" x14ac:dyDescent="0.25">
      <c r="A9846" s="62">
        <v>42293114</v>
      </c>
      <c r="B9846" s="63" t="s">
        <v>11846</v>
      </c>
    </row>
    <row r="9847" spans="1:2" x14ac:dyDescent="0.25">
      <c r="A9847" s="62">
        <v>42293115</v>
      </c>
      <c r="B9847" s="63" t="s">
        <v>3684</v>
      </c>
    </row>
    <row r="9848" spans="1:2" x14ac:dyDescent="0.25">
      <c r="A9848" s="62">
        <v>42293116</v>
      </c>
      <c r="B9848" s="63" t="s">
        <v>11749</v>
      </c>
    </row>
    <row r="9849" spans="1:2" x14ac:dyDescent="0.25">
      <c r="A9849" s="62">
        <v>42293117</v>
      </c>
      <c r="B9849" s="63" t="s">
        <v>12973</v>
      </c>
    </row>
    <row r="9850" spans="1:2" x14ac:dyDescent="0.25">
      <c r="A9850" s="62">
        <v>42293118</v>
      </c>
      <c r="B9850" s="63" t="s">
        <v>18039</v>
      </c>
    </row>
    <row r="9851" spans="1:2" x14ac:dyDescent="0.25">
      <c r="A9851" s="62">
        <v>42293119</v>
      </c>
      <c r="B9851" s="63" t="s">
        <v>4949</v>
      </c>
    </row>
    <row r="9852" spans="1:2" x14ac:dyDescent="0.25">
      <c r="A9852" s="62">
        <v>42293120</v>
      </c>
      <c r="B9852" s="63" t="s">
        <v>12299</v>
      </c>
    </row>
    <row r="9853" spans="1:2" x14ac:dyDescent="0.25">
      <c r="A9853" s="62">
        <v>42293121</v>
      </c>
      <c r="B9853" s="63" t="s">
        <v>2236</v>
      </c>
    </row>
    <row r="9854" spans="1:2" x14ac:dyDescent="0.25">
      <c r="A9854" s="62">
        <v>42293122</v>
      </c>
      <c r="B9854" s="63" t="s">
        <v>8910</v>
      </c>
    </row>
    <row r="9855" spans="1:2" x14ac:dyDescent="0.25">
      <c r="A9855" s="62">
        <v>42293123</v>
      </c>
      <c r="B9855" s="63" t="s">
        <v>13736</v>
      </c>
    </row>
    <row r="9856" spans="1:2" x14ac:dyDescent="0.25">
      <c r="A9856" s="62">
        <v>42293124</v>
      </c>
      <c r="B9856" s="63" t="s">
        <v>15665</v>
      </c>
    </row>
    <row r="9857" spans="1:2" x14ac:dyDescent="0.25">
      <c r="A9857" s="62">
        <v>42293125</v>
      </c>
      <c r="B9857" s="63" t="s">
        <v>9658</v>
      </c>
    </row>
    <row r="9858" spans="1:2" x14ac:dyDescent="0.25">
      <c r="A9858" s="62">
        <v>42293126</v>
      </c>
      <c r="B9858" s="63" t="s">
        <v>4016</v>
      </c>
    </row>
    <row r="9859" spans="1:2" x14ac:dyDescent="0.25">
      <c r="A9859" s="62">
        <v>42293127</v>
      </c>
      <c r="B9859" s="63" t="s">
        <v>9659</v>
      </c>
    </row>
    <row r="9860" spans="1:2" x14ac:dyDescent="0.25">
      <c r="A9860" s="62">
        <v>42293128</v>
      </c>
      <c r="B9860" s="63" t="s">
        <v>10669</v>
      </c>
    </row>
    <row r="9861" spans="1:2" x14ac:dyDescent="0.25">
      <c r="A9861" s="62">
        <v>42293129</v>
      </c>
      <c r="B9861" s="63" t="s">
        <v>16492</v>
      </c>
    </row>
    <row r="9862" spans="1:2" x14ac:dyDescent="0.25">
      <c r="A9862" s="62">
        <v>42293130</v>
      </c>
      <c r="B9862" s="63" t="s">
        <v>6946</v>
      </c>
    </row>
    <row r="9863" spans="1:2" x14ac:dyDescent="0.25">
      <c r="A9863" s="62">
        <v>42293131</v>
      </c>
      <c r="B9863" s="63" t="s">
        <v>10929</v>
      </c>
    </row>
    <row r="9864" spans="1:2" x14ac:dyDescent="0.25">
      <c r="A9864" s="62">
        <v>42293132</v>
      </c>
      <c r="B9864" s="63" t="s">
        <v>5957</v>
      </c>
    </row>
    <row r="9865" spans="1:2" x14ac:dyDescent="0.25">
      <c r="A9865" s="62">
        <v>42293133</v>
      </c>
      <c r="B9865" s="63" t="s">
        <v>4808</v>
      </c>
    </row>
    <row r="9866" spans="1:2" x14ac:dyDescent="0.25">
      <c r="A9866" s="62">
        <v>42293134</v>
      </c>
      <c r="B9866" s="63" t="s">
        <v>7378</v>
      </c>
    </row>
    <row r="9867" spans="1:2" x14ac:dyDescent="0.25">
      <c r="A9867" s="62">
        <v>42293135</v>
      </c>
      <c r="B9867" s="63" t="s">
        <v>15297</v>
      </c>
    </row>
    <row r="9868" spans="1:2" x14ac:dyDescent="0.25">
      <c r="A9868" s="62">
        <v>42293136</v>
      </c>
      <c r="B9868" s="63" t="s">
        <v>7063</v>
      </c>
    </row>
    <row r="9869" spans="1:2" x14ac:dyDescent="0.25">
      <c r="A9869" s="62">
        <v>42293137</v>
      </c>
      <c r="B9869" s="63" t="s">
        <v>11349</v>
      </c>
    </row>
    <row r="9870" spans="1:2" x14ac:dyDescent="0.25">
      <c r="A9870" s="62">
        <v>42293138</v>
      </c>
      <c r="B9870" s="63" t="s">
        <v>14975</v>
      </c>
    </row>
    <row r="9871" spans="1:2" x14ac:dyDescent="0.25">
      <c r="A9871" s="62">
        <v>42293139</v>
      </c>
      <c r="B9871" s="63" t="s">
        <v>4978</v>
      </c>
    </row>
    <row r="9872" spans="1:2" x14ac:dyDescent="0.25">
      <c r="A9872" s="62">
        <v>42293201</v>
      </c>
      <c r="B9872" s="63" t="s">
        <v>18706</v>
      </c>
    </row>
    <row r="9873" spans="1:2" x14ac:dyDescent="0.25">
      <c r="A9873" s="62">
        <v>42293301</v>
      </c>
      <c r="B9873" s="63" t="s">
        <v>18672</v>
      </c>
    </row>
    <row r="9874" spans="1:2" x14ac:dyDescent="0.25">
      <c r="A9874" s="62">
        <v>42293302</v>
      </c>
      <c r="B9874" s="63" t="s">
        <v>2225</v>
      </c>
    </row>
    <row r="9875" spans="1:2" x14ac:dyDescent="0.25">
      <c r="A9875" s="62">
        <v>42293303</v>
      </c>
      <c r="B9875" s="63" t="s">
        <v>11322</v>
      </c>
    </row>
    <row r="9876" spans="1:2" x14ac:dyDescent="0.25">
      <c r="A9876" s="62">
        <v>42293304</v>
      </c>
      <c r="B9876" s="63" t="s">
        <v>12017</v>
      </c>
    </row>
    <row r="9877" spans="1:2" x14ac:dyDescent="0.25">
      <c r="A9877" s="62">
        <v>42293401</v>
      </c>
      <c r="B9877" s="63" t="s">
        <v>8559</v>
      </c>
    </row>
    <row r="9878" spans="1:2" x14ac:dyDescent="0.25">
      <c r="A9878" s="62">
        <v>42293403</v>
      </c>
      <c r="B9878" s="63" t="s">
        <v>16441</v>
      </c>
    </row>
    <row r="9879" spans="1:2" x14ac:dyDescent="0.25">
      <c r="A9879" s="62">
        <v>42293404</v>
      </c>
      <c r="B9879" s="63" t="s">
        <v>11129</v>
      </c>
    </row>
    <row r="9880" spans="1:2" x14ac:dyDescent="0.25">
      <c r="A9880" s="62">
        <v>42293405</v>
      </c>
      <c r="B9880" s="63" t="s">
        <v>10133</v>
      </c>
    </row>
    <row r="9881" spans="1:2" x14ac:dyDescent="0.25">
      <c r="A9881" s="62">
        <v>42293406</v>
      </c>
      <c r="B9881" s="63" t="s">
        <v>9263</v>
      </c>
    </row>
    <row r="9882" spans="1:2" x14ac:dyDescent="0.25">
      <c r="A9882" s="62">
        <v>42293407</v>
      </c>
      <c r="B9882" s="63" t="s">
        <v>12529</v>
      </c>
    </row>
    <row r="9883" spans="1:2" x14ac:dyDescent="0.25">
      <c r="A9883" s="62">
        <v>42293501</v>
      </c>
      <c r="B9883" s="63" t="s">
        <v>4124</v>
      </c>
    </row>
    <row r="9884" spans="1:2" x14ac:dyDescent="0.25">
      <c r="A9884" s="62">
        <v>42293502</v>
      </c>
      <c r="B9884" s="63" t="s">
        <v>8796</v>
      </c>
    </row>
    <row r="9885" spans="1:2" x14ac:dyDescent="0.25">
      <c r="A9885" s="62">
        <v>42293503</v>
      </c>
      <c r="B9885" s="63" t="s">
        <v>12996</v>
      </c>
    </row>
    <row r="9886" spans="1:2" x14ac:dyDescent="0.25">
      <c r="A9886" s="62">
        <v>42293504</v>
      </c>
      <c r="B9886" s="63" t="s">
        <v>14331</v>
      </c>
    </row>
    <row r="9887" spans="1:2" x14ac:dyDescent="0.25">
      <c r="A9887" s="62">
        <v>42293505</v>
      </c>
      <c r="B9887" s="63" t="s">
        <v>17432</v>
      </c>
    </row>
    <row r="9888" spans="1:2" x14ac:dyDescent="0.25">
      <c r="A9888" s="62">
        <v>42293506</v>
      </c>
      <c r="B9888" s="63" t="s">
        <v>8125</v>
      </c>
    </row>
    <row r="9889" spans="1:2" x14ac:dyDescent="0.25">
      <c r="A9889" s="62">
        <v>42293507</v>
      </c>
      <c r="B9889" s="63" t="s">
        <v>245</v>
      </c>
    </row>
    <row r="9890" spans="1:2" x14ac:dyDescent="0.25">
      <c r="A9890" s="62">
        <v>42293508</v>
      </c>
      <c r="B9890" s="63" t="s">
        <v>6060</v>
      </c>
    </row>
    <row r="9891" spans="1:2" x14ac:dyDescent="0.25">
      <c r="A9891" s="62">
        <v>42293509</v>
      </c>
      <c r="B9891" s="63" t="s">
        <v>9165</v>
      </c>
    </row>
    <row r="9892" spans="1:2" x14ac:dyDescent="0.25">
      <c r="A9892" s="62">
        <v>42293601</v>
      </c>
      <c r="B9892" s="63" t="s">
        <v>8704</v>
      </c>
    </row>
    <row r="9893" spans="1:2" x14ac:dyDescent="0.25">
      <c r="A9893" s="62">
        <v>42293602</v>
      </c>
      <c r="B9893" s="63" t="s">
        <v>17243</v>
      </c>
    </row>
    <row r="9894" spans="1:2" x14ac:dyDescent="0.25">
      <c r="A9894" s="62">
        <v>42293603</v>
      </c>
      <c r="B9894" s="63" t="s">
        <v>5944</v>
      </c>
    </row>
    <row r="9895" spans="1:2" x14ac:dyDescent="0.25">
      <c r="A9895" s="62">
        <v>42293701</v>
      </c>
      <c r="B9895" s="63" t="s">
        <v>227</v>
      </c>
    </row>
    <row r="9896" spans="1:2" x14ac:dyDescent="0.25">
      <c r="A9896" s="62">
        <v>42293702</v>
      </c>
      <c r="B9896" s="63" t="s">
        <v>2478</v>
      </c>
    </row>
    <row r="9897" spans="1:2" x14ac:dyDescent="0.25">
      <c r="A9897" s="62">
        <v>42293703</v>
      </c>
      <c r="B9897" s="63" t="s">
        <v>2297</v>
      </c>
    </row>
    <row r="9898" spans="1:2" x14ac:dyDescent="0.25">
      <c r="A9898" s="62">
        <v>42293801</v>
      </c>
      <c r="B9898" s="63" t="s">
        <v>18572</v>
      </c>
    </row>
    <row r="9899" spans="1:2" x14ac:dyDescent="0.25">
      <c r="A9899" s="62">
        <v>42293802</v>
      </c>
      <c r="B9899" s="63" t="s">
        <v>3998</v>
      </c>
    </row>
    <row r="9900" spans="1:2" x14ac:dyDescent="0.25">
      <c r="A9900" s="62">
        <v>42293803</v>
      </c>
      <c r="B9900" s="63" t="s">
        <v>14392</v>
      </c>
    </row>
    <row r="9901" spans="1:2" x14ac:dyDescent="0.25">
      <c r="A9901" s="62">
        <v>42293804</v>
      </c>
      <c r="B9901" s="63" t="s">
        <v>878</v>
      </c>
    </row>
    <row r="9902" spans="1:2" x14ac:dyDescent="0.25">
      <c r="A9902" s="62">
        <v>42293901</v>
      </c>
      <c r="B9902" s="63" t="s">
        <v>16132</v>
      </c>
    </row>
    <row r="9903" spans="1:2" x14ac:dyDescent="0.25">
      <c r="A9903" s="62">
        <v>42293902</v>
      </c>
      <c r="B9903" s="63" t="s">
        <v>418</v>
      </c>
    </row>
    <row r="9904" spans="1:2" x14ac:dyDescent="0.25">
      <c r="A9904" s="62">
        <v>42294001</v>
      </c>
      <c r="B9904" s="63" t="s">
        <v>15968</v>
      </c>
    </row>
    <row r="9905" spans="1:2" x14ac:dyDescent="0.25">
      <c r="A9905" s="62">
        <v>42294002</v>
      </c>
      <c r="B9905" s="63" t="s">
        <v>9764</v>
      </c>
    </row>
    <row r="9906" spans="1:2" x14ac:dyDescent="0.25">
      <c r="A9906" s="62">
        <v>42294003</v>
      </c>
      <c r="B9906" s="63" t="s">
        <v>10749</v>
      </c>
    </row>
    <row r="9907" spans="1:2" x14ac:dyDescent="0.25">
      <c r="A9907" s="62">
        <v>42294101</v>
      </c>
      <c r="B9907" s="63" t="s">
        <v>6378</v>
      </c>
    </row>
    <row r="9908" spans="1:2" x14ac:dyDescent="0.25">
      <c r="A9908" s="62">
        <v>42294102</v>
      </c>
      <c r="B9908" s="63" t="s">
        <v>12033</v>
      </c>
    </row>
    <row r="9909" spans="1:2" x14ac:dyDescent="0.25">
      <c r="A9909" s="62">
        <v>42294103</v>
      </c>
      <c r="B9909" s="63" t="s">
        <v>2090</v>
      </c>
    </row>
    <row r="9910" spans="1:2" x14ac:dyDescent="0.25">
      <c r="A9910" s="62">
        <v>42294201</v>
      </c>
      <c r="B9910" s="63" t="s">
        <v>7477</v>
      </c>
    </row>
    <row r="9911" spans="1:2" x14ac:dyDescent="0.25">
      <c r="A9911" s="62">
        <v>42294202</v>
      </c>
      <c r="B9911" s="63" t="s">
        <v>7948</v>
      </c>
    </row>
    <row r="9912" spans="1:2" x14ac:dyDescent="0.25">
      <c r="A9912" s="62">
        <v>42294203</v>
      </c>
      <c r="B9912" s="63" t="s">
        <v>4109</v>
      </c>
    </row>
    <row r="9913" spans="1:2" x14ac:dyDescent="0.25">
      <c r="A9913" s="62">
        <v>42294204</v>
      </c>
      <c r="B9913" s="63" t="s">
        <v>4921</v>
      </c>
    </row>
    <row r="9914" spans="1:2" x14ac:dyDescent="0.25">
      <c r="A9914" s="62">
        <v>42294205</v>
      </c>
      <c r="B9914" s="63" t="s">
        <v>18188</v>
      </c>
    </row>
    <row r="9915" spans="1:2" x14ac:dyDescent="0.25">
      <c r="A9915" s="62">
        <v>42294206</v>
      </c>
      <c r="B9915" s="63" t="s">
        <v>11958</v>
      </c>
    </row>
    <row r="9916" spans="1:2" x14ac:dyDescent="0.25">
      <c r="A9916" s="62">
        <v>42294207</v>
      </c>
      <c r="B9916" s="63" t="s">
        <v>16527</v>
      </c>
    </row>
    <row r="9917" spans="1:2" x14ac:dyDescent="0.25">
      <c r="A9917" s="62">
        <v>42294208</v>
      </c>
      <c r="B9917" s="63" t="s">
        <v>16930</v>
      </c>
    </row>
    <row r="9918" spans="1:2" x14ac:dyDescent="0.25">
      <c r="A9918" s="62">
        <v>42294209</v>
      </c>
      <c r="B9918" s="63" t="s">
        <v>10509</v>
      </c>
    </row>
    <row r="9919" spans="1:2" x14ac:dyDescent="0.25">
      <c r="A9919" s="62">
        <v>42294210</v>
      </c>
      <c r="B9919" s="63" t="s">
        <v>17676</v>
      </c>
    </row>
    <row r="9920" spans="1:2" x14ac:dyDescent="0.25">
      <c r="A9920" s="62">
        <v>42294211</v>
      </c>
      <c r="B9920" s="63" t="s">
        <v>3417</v>
      </c>
    </row>
    <row r="9921" spans="1:2" x14ac:dyDescent="0.25">
      <c r="A9921" s="62">
        <v>42294212</v>
      </c>
      <c r="B9921" s="63" t="s">
        <v>13762</v>
      </c>
    </row>
    <row r="9922" spans="1:2" x14ac:dyDescent="0.25">
      <c r="A9922" s="62">
        <v>42294213</v>
      </c>
      <c r="B9922" s="63" t="s">
        <v>13638</v>
      </c>
    </row>
    <row r="9923" spans="1:2" x14ac:dyDescent="0.25">
      <c r="A9923" s="62">
        <v>42294214</v>
      </c>
      <c r="B9923" s="63" t="s">
        <v>2795</v>
      </c>
    </row>
    <row r="9924" spans="1:2" x14ac:dyDescent="0.25">
      <c r="A9924" s="62">
        <v>42294215</v>
      </c>
      <c r="B9924" s="63" t="s">
        <v>18601</v>
      </c>
    </row>
    <row r="9925" spans="1:2" x14ac:dyDescent="0.25">
      <c r="A9925" s="62">
        <v>42294216</v>
      </c>
      <c r="B9925" s="63" t="s">
        <v>2951</v>
      </c>
    </row>
    <row r="9926" spans="1:2" x14ac:dyDescent="0.25">
      <c r="A9926" s="62">
        <v>42294217</v>
      </c>
      <c r="B9926" s="63" t="s">
        <v>15076</v>
      </c>
    </row>
    <row r="9927" spans="1:2" x14ac:dyDescent="0.25">
      <c r="A9927" s="62">
        <v>42294218</v>
      </c>
      <c r="B9927" s="63" t="s">
        <v>18301</v>
      </c>
    </row>
    <row r="9928" spans="1:2" x14ac:dyDescent="0.25">
      <c r="A9928" s="62">
        <v>42294219</v>
      </c>
      <c r="B9928" s="63" t="s">
        <v>8479</v>
      </c>
    </row>
    <row r="9929" spans="1:2" x14ac:dyDescent="0.25">
      <c r="A9929" s="62">
        <v>42294220</v>
      </c>
      <c r="B9929" s="63" t="s">
        <v>5870</v>
      </c>
    </row>
    <row r="9930" spans="1:2" x14ac:dyDescent="0.25">
      <c r="A9930" s="62">
        <v>42294301</v>
      </c>
      <c r="B9930" s="63" t="s">
        <v>11874</v>
      </c>
    </row>
    <row r="9931" spans="1:2" x14ac:dyDescent="0.25">
      <c r="A9931" s="62">
        <v>42294302</v>
      </c>
      <c r="B9931" s="63" t="s">
        <v>15488</v>
      </c>
    </row>
    <row r="9932" spans="1:2" x14ac:dyDescent="0.25">
      <c r="A9932" s="62">
        <v>42294303</v>
      </c>
      <c r="B9932" s="63" t="s">
        <v>195</v>
      </c>
    </row>
    <row r="9933" spans="1:2" x14ac:dyDescent="0.25">
      <c r="A9933" s="62">
        <v>42294304</v>
      </c>
      <c r="B9933" s="63" t="s">
        <v>511</v>
      </c>
    </row>
    <row r="9934" spans="1:2" x14ac:dyDescent="0.25">
      <c r="A9934" s="62">
        <v>42294305</v>
      </c>
      <c r="B9934" s="63" t="s">
        <v>3070</v>
      </c>
    </row>
    <row r="9935" spans="1:2" x14ac:dyDescent="0.25">
      <c r="A9935" s="62">
        <v>42294306</v>
      </c>
      <c r="B9935" s="63" t="s">
        <v>18084</v>
      </c>
    </row>
    <row r="9936" spans="1:2" x14ac:dyDescent="0.25">
      <c r="A9936" s="62">
        <v>42294401</v>
      </c>
      <c r="B9936" s="63" t="s">
        <v>7401</v>
      </c>
    </row>
    <row r="9937" spans="1:2" x14ac:dyDescent="0.25">
      <c r="A9937" s="62">
        <v>42294402</v>
      </c>
      <c r="B9937" s="63" t="s">
        <v>13371</v>
      </c>
    </row>
    <row r="9938" spans="1:2" x14ac:dyDescent="0.25">
      <c r="A9938" s="62">
        <v>42294501</v>
      </c>
      <c r="B9938" s="63" t="s">
        <v>6215</v>
      </c>
    </row>
    <row r="9939" spans="1:2" x14ac:dyDescent="0.25">
      <c r="A9939" s="62">
        <v>42294502</v>
      </c>
      <c r="B9939" s="63" t="s">
        <v>5891</v>
      </c>
    </row>
    <row r="9940" spans="1:2" x14ac:dyDescent="0.25">
      <c r="A9940" s="62">
        <v>42294503</v>
      </c>
      <c r="B9940" s="63" t="s">
        <v>8399</v>
      </c>
    </row>
    <row r="9941" spans="1:2" x14ac:dyDescent="0.25">
      <c r="A9941" s="62">
        <v>42294504</v>
      </c>
      <c r="B9941" s="63" t="s">
        <v>6646</v>
      </c>
    </row>
    <row r="9942" spans="1:2" x14ac:dyDescent="0.25">
      <c r="A9942" s="62">
        <v>42294505</v>
      </c>
      <c r="B9942" s="63" t="s">
        <v>13006</v>
      </c>
    </row>
    <row r="9943" spans="1:2" x14ac:dyDescent="0.25">
      <c r="A9943" s="62">
        <v>42294506</v>
      </c>
      <c r="B9943" s="63" t="s">
        <v>462</v>
      </c>
    </row>
    <row r="9944" spans="1:2" x14ac:dyDescent="0.25">
      <c r="A9944" s="62">
        <v>42294507</v>
      </c>
      <c r="B9944" s="63" t="s">
        <v>18269</v>
      </c>
    </row>
    <row r="9945" spans="1:2" x14ac:dyDescent="0.25">
      <c r="A9945" s="62">
        <v>42294508</v>
      </c>
      <c r="B9945" s="63" t="s">
        <v>13411</v>
      </c>
    </row>
    <row r="9946" spans="1:2" x14ac:dyDescent="0.25">
      <c r="A9946" s="62">
        <v>42294509</v>
      </c>
      <c r="B9946" s="63" t="s">
        <v>4975</v>
      </c>
    </row>
    <row r="9947" spans="1:2" x14ac:dyDescent="0.25">
      <c r="A9947" s="62">
        <v>42294510</v>
      </c>
      <c r="B9947" s="63" t="s">
        <v>8567</v>
      </c>
    </row>
    <row r="9948" spans="1:2" x14ac:dyDescent="0.25">
      <c r="A9948" s="62">
        <v>42294511</v>
      </c>
      <c r="B9948" s="63" t="s">
        <v>15783</v>
      </c>
    </row>
    <row r="9949" spans="1:2" x14ac:dyDescent="0.25">
      <c r="A9949" s="62">
        <v>42294512</v>
      </c>
      <c r="B9949" s="63" t="s">
        <v>4402</v>
      </c>
    </row>
    <row r="9950" spans="1:2" x14ac:dyDescent="0.25">
      <c r="A9950" s="62">
        <v>42294513</v>
      </c>
      <c r="B9950" s="63" t="s">
        <v>12356</v>
      </c>
    </row>
    <row r="9951" spans="1:2" x14ac:dyDescent="0.25">
      <c r="A9951" s="62">
        <v>42294514</v>
      </c>
      <c r="B9951" s="63" t="s">
        <v>11931</v>
      </c>
    </row>
    <row r="9952" spans="1:2" x14ac:dyDescent="0.25">
      <c r="A9952" s="62">
        <v>42294515</v>
      </c>
      <c r="B9952" s="63" t="s">
        <v>11722</v>
      </c>
    </row>
    <row r="9953" spans="1:2" x14ac:dyDescent="0.25">
      <c r="A9953" s="62">
        <v>42294516</v>
      </c>
      <c r="B9953" s="63" t="s">
        <v>6217</v>
      </c>
    </row>
    <row r="9954" spans="1:2" x14ac:dyDescent="0.25">
      <c r="A9954" s="62">
        <v>42294517</v>
      </c>
      <c r="B9954" s="63" t="s">
        <v>8270</v>
      </c>
    </row>
    <row r="9955" spans="1:2" x14ac:dyDescent="0.25">
      <c r="A9955" s="62">
        <v>42294518</v>
      </c>
      <c r="B9955" s="63" t="s">
        <v>7838</v>
      </c>
    </row>
    <row r="9956" spans="1:2" x14ac:dyDescent="0.25">
      <c r="A9956" s="62">
        <v>42294519</v>
      </c>
      <c r="B9956" s="63" t="s">
        <v>2728</v>
      </c>
    </row>
    <row r="9957" spans="1:2" x14ac:dyDescent="0.25">
      <c r="A9957" s="62">
        <v>42294520</v>
      </c>
      <c r="B9957" s="63" t="s">
        <v>9931</v>
      </c>
    </row>
    <row r="9958" spans="1:2" x14ac:dyDescent="0.25">
      <c r="A9958" s="62">
        <v>42294521</v>
      </c>
      <c r="B9958" s="63" t="s">
        <v>8425</v>
      </c>
    </row>
    <row r="9959" spans="1:2" x14ac:dyDescent="0.25">
      <c r="A9959" s="62">
        <v>42294522</v>
      </c>
      <c r="B9959" s="63" t="s">
        <v>16487</v>
      </c>
    </row>
    <row r="9960" spans="1:2" x14ac:dyDescent="0.25">
      <c r="A9960" s="62">
        <v>42294523</v>
      </c>
      <c r="B9960" s="63" t="s">
        <v>10030</v>
      </c>
    </row>
    <row r="9961" spans="1:2" x14ac:dyDescent="0.25">
      <c r="A9961" s="62">
        <v>42294524</v>
      </c>
      <c r="B9961" s="63" t="s">
        <v>10364</v>
      </c>
    </row>
    <row r="9962" spans="1:2" x14ac:dyDescent="0.25">
      <c r="A9962" s="62">
        <v>42294525</v>
      </c>
      <c r="B9962" s="63" t="s">
        <v>5631</v>
      </c>
    </row>
    <row r="9963" spans="1:2" x14ac:dyDescent="0.25">
      <c r="A9963" s="62">
        <v>42294526</v>
      </c>
      <c r="B9963" s="63" t="s">
        <v>6972</v>
      </c>
    </row>
    <row r="9964" spans="1:2" x14ac:dyDescent="0.25">
      <c r="A9964" s="62">
        <v>42294601</v>
      </c>
      <c r="B9964" s="63" t="s">
        <v>8657</v>
      </c>
    </row>
    <row r="9965" spans="1:2" x14ac:dyDescent="0.25">
      <c r="A9965" s="62">
        <v>42294602</v>
      </c>
      <c r="B9965" s="63" t="s">
        <v>10109</v>
      </c>
    </row>
    <row r="9966" spans="1:2" x14ac:dyDescent="0.25">
      <c r="A9966" s="62">
        <v>42294603</v>
      </c>
      <c r="B9966" s="63" t="s">
        <v>9680</v>
      </c>
    </row>
    <row r="9967" spans="1:2" x14ac:dyDescent="0.25">
      <c r="A9967" s="62">
        <v>42294604</v>
      </c>
      <c r="B9967" s="63" t="s">
        <v>6743</v>
      </c>
    </row>
    <row r="9968" spans="1:2" x14ac:dyDescent="0.25">
      <c r="A9968" s="62">
        <v>42294605</v>
      </c>
      <c r="B9968" s="63" t="s">
        <v>8927</v>
      </c>
    </row>
    <row r="9969" spans="1:2" x14ac:dyDescent="0.25">
      <c r="A9969" s="62">
        <v>42294606</v>
      </c>
      <c r="B9969" s="63" t="s">
        <v>1451</v>
      </c>
    </row>
    <row r="9970" spans="1:2" x14ac:dyDescent="0.25">
      <c r="A9970" s="62">
        <v>42294607</v>
      </c>
      <c r="B9970" s="63" t="s">
        <v>9000</v>
      </c>
    </row>
    <row r="9971" spans="1:2" x14ac:dyDescent="0.25">
      <c r="A9971" s="62">
        <v>42294701</v>
      </c>
      <c r="B9971" s="63" t="s">
        <v>16629</v>
      </c>
    </row>
    <row r="9972" spans="1:2" x14ac:dyDescent="0.25">
      <c r="A9972" s="62">
        <v>42294702</v>
      </c>
      <c r="B9972" s="63" t="s">
        <v>11727</v>
      </c>
    </row>
    <row r="9973" spans="1:2" x14ac:dyDescent="0.25">
      <c r="A9973" s="62">
        <v>42294703</v>
      </c>
      <c r="B9973" s="63" t="s">
        <v>11126</v>
      </c>
    </row>
    <row r="9974" spans="1:2" x14ac:dyDescent="0.25">
      <c r="A9974" s="62">
        <v>42294704</v>
      </c>
      <c r="B9974" s="63" t="s">
        <v>2421</v>
      </c>
    </row>
    <row r="9975" spans="1:2" x14ac:dyDescent="0.25">
      <c r="A9975" s="62">
        <v>42294705</v>
      </c>
      <c r="B9975" s="63" t="s">
        <v>13567</v>
      </c>
    </row>
    <row r="9976" spans="1:2" x14ac:dyDescent="0.25">
      <c r="A9976" s="62">
        <v>42294706</v>
      </c>
      <c r="B9976" s="63" t="s">
        <v>4538</v>
      </c>
    </row>
    <row r="9977" spans="1:2" x14ac:dyDescent="0.25">
      <c r="A9977" s="62">
        <v>42294707</v>
      </c>
      <c r="B9977" s="63" t="s">
        <v>14077</v>
      </c>
    </row>
    <row r="9978" spans="1:2" x14ac:dyDescent="0.25">
      <c r="A9978" s="62">
        <v>42294708</v>
      </c>
      <c r="B9978" s="63" t="s">
        <v>15530</v>
      </c>
    </row>
    <row r="9979" spans="1:2" x14ac:dyDescent="0.25">
      <c r="A9979" s="62">
        <v>42294709</v>
      </c>
      <c r="B9979" s="63" t="s">
        <v>18769</v>
      </c>
    </row>
    <row r="9980" spans="1:2" x14ac:dyDescent="0.25">
      <c r="A9980" s="62">
        <v>42294710</v>
      </c>
      <c r="B9980" s="63" t="s">
        <v>6949</v>
      </c>
    </row>
    <row r="9981" spans="1:2" x14ac:dyDescent="0.25">
      <c r="A9981" s="62">
        <v>42294711</v>
      </c>
      <c r="B9981" s="63" t="s">
        <v>16584</v>
      </c>
    </row>
    <row r="9982" spans="1:2" x14ac:dyDescent="0.25">
      <c r="A9982" s="62">
        <v>42294712</v>
      </c>
      <c r="B9982" s="63" t="s">
        <v>5004</v>
      </c>
    </row>
    <row r="9983" spans="1:2" x14ac:dyDescent="0.25">
      <c r="A9983" s="62">
        <v>42294713</v>
      </c>
      <c r="B9983" s="63" t="s">
        <v>7125</v>
      </c>
    </row>
    <row r="9984" spans="1:2" x14ac:dyDescent="0.25">
      <c r="A9984" s="62">
        <v>42294714</v>
      </c>
      <c r="B9984" s="63" t="s">
        <v>10861</v>
      </c>
    </row>
    <row r="9985" spans="1:2" x14ac:dyDescent="0.25">
      <c r="A9985" s="62">
        <v>42294715</v>
      </c>
      <c r="B9985" s="63" t="s">
        <v>16109</v>
      </c>
    </row>
    <row r="9986" spans="1:2" x14ac:dyDescent="0.25">
      <c r="A9986" s="62">
        <v>42294716</v>
      </c>
      <c r="B9986" s="63" t="s">
        <v>14540</v>
      </c>
    </row>
    <row r="9987" spans="1:2" x14ac:dyDescent="0.25">
      <c r="A9987" s="62">
        <v>42294717</v>
      </c>
      <c r="B9987" s="63" t="s">
        <v>5523</v>
      </c>
    </row>
    <row r="9988" spans="1:2" x14ac:dyDescent="0.25">
      <c r="A9988" s="62">
        <v>42294718</v>
      </c>
      <c r="B9988" s="63" t="s">
        <v>3437</v>
      </c>
    </row>
    <row r="9989" spans="1:2" x14ac:dyDescent="0.25">
      <c r="A9989" s="62">
        <v>42294719</v>
      </c>
      <c r="B9989" s="63" t="s">
        <v>1290</v>
      </c>
    </row>
    <row r="9990" spans="1:2" x14ac:dyDescent="0.25">
      <c r="A9990" s="62">
        <v>42294720</v>
      </c>
      <c r="B9990" s="63" t="s">
        <v>11000</v>
      </c>
    </row>
    <row r="9991" spans="1:2" x14ac:dyDescent="0.25">
      <c r="A9991" s="62">
        <v>42294721</v>
      </c>
      <c r="B9991" s="63" t="s">
        <v>9694</v>
      </c>
    </row>
    <row r="9992" spans="1:2" x14ac:dyDescent="0.25">
      <c r="A9992" s="62">
        <v>42294722</v>
      </c>
      <c r="B9992" s="63" t="s">
        <v>2201</v>
      </c>
    </row>
    <row r="9993" spans="1:2" x14ac:dyDescent="0.25">
      <c r="A9993" s="62">
        <v>42294801</v>
      </c>
      <c r="B9993" s="63" t="s">
        <v>3154</v>
      </c>
    </row>
    <row r="9994" spans="1:2" x14ac:dyDescent="0.25">
      <c r="A9994" s="62">
        <v>42294802</v>
      </c>
      <c r="B9994" s="63" t="s">
        <v>7873</v>
      </c>
    </row>
    <row r="9995" spans="1:2" x14ac:dyDescent="0.25">
      <c r="A9995" s="62">
        <v>42294803</v>
      </c>
      <c r="B9995" s="63" t="s">
        <v>17867</v>
      </c>
    </row>
    <row r="9996" spans="1:2" x14ac:dyDescent="0.25">
      <c r="A9996" s="62">
        <v>42294804</v>
      </c>
      <c r="B9996" s="63" t="s">
        <v>15465</v>
      </c>
    </row>
    <row r="9997" spans="1:2" x14ac:dyDescent="0.25">
      <c r="A9997" s="62">
        <v>42294805</v>
      </c>
      <c r="B9997" s="63" t="s">
        <v>9112</v>
      </c>
    </row>
    <row r="9998" spans="1:2" x14ac:dyDescent="0.25">
      <c r="A9998" s="62">
        <v>42294806</v>
      </c>
      <c r="B9998" s="63" t="s">
        <v>7914</v>
      </c>
    </row>
    <row r="9999" spans="1:2" x14ac:dyDescent="0.25">
      <c r="A9999" s="62">
        <v>42294807</v>
      </c>
      <c r="B9999" s="63" t="s">
        <v>4649</v>
      </c>
    </row>
    <row r="10000" spans="1:2" x14ac:dyDescent="0.25">
      <c r="A10000" s="62">
        <v>42294808</v>
      </c>
      <c r="B10000" s="63" t="s">
        <v>9200</v>
      </c>
    </row>
    <row r="10001" spans="1:2" x14ac:dyDescent="0.25">
      <c r="A10001" s="62">
        <v>42294901</v>
      </c>
      <c r="B10001" s="63" t="s">
        <v>12669</v>
      </c>
    </row>
    <row r="10002" spans="1:2" x14ac:dyDescent="0.25">
      <c r="A10002" s="62">
        <v>42294902</v>
      </c>
      <c r="B10002" s="63" t="s">
        <v>8541</v>
      </c>
    </row>
    <row r="10003" spans="1:2" x14ac:dyDescent="0.25">
      <c r="A10003" s="62">
        <v>42294903</v>
      </c>
      <c r="B10003" s="63" t="s">
        <v>3710</v>
      </c>
    </row>
    <row r="10004" spans="1:2" x14ac:dyDescent="0.25">
      <c r="A10004" s="62">
        <v>42294904</v>
      </c>
      <c r="B10004" s="63" t="s">
        <v>6438</v>
      </c>
    </row>
    <row r="10005" spans="1:2" x14ac:dyDescent="0.25">
      <c r="A10005" s="62">
        <v>42294905</v>
      </c>
      <c r="B10005" s="63" t="s">
        <v>14292</v>
      </c>
    </row>
    <row r="10006" spans="1:2" x14ac:dyDescent="0.25">
      <c r="A10006" s="62">
        <v>42294906</v>
      </c>
      <c r="B10006" s="63" t="s">
        <v>18219</v>
      </c>
    </row>
    <row r="10007" spans="1:2" x14ac:dyDescent="0.25">
      <c r="A10007" s="62">
        <v>42294907</v>
      </c>
      <c r="B10007" s="63" t="s">
        <v>8805</v>
      </c>
    </row>
    <row r="10008" spans="1:2" x14ac:dyDescent="0.25">
      <c r="A10008" s="62">
        <v>42294908</v>
      </c>
      <c r="B10008" s="63" t="s">
        <v>6547</v>
      </c>
    </row>
    <row r="10009" spans="1:2" x14ac:dyDescent="0.25">
      <c r="A10009" s="62">
        <v>42294909</v>
      </c>
      <c r="B10009" s="63" t="s">
        <v>13708</v>
      </c>
    </row>
    <row r="10010" spans="1:2" x14ac:dyDescent="0.25">
      <c r="A10010" s="62">
        <v>42294910</v>
      </c>
      <c r="B10010" s="63" t="s">
        <v>11395</v>
      </c>
    </row>
    <row r="10011" spans="1:2" x14ac:dyDescent="0.25">
      <c r="A10011" s="62">
        <v>42294911</v>
      </c>
      <c r="B10011" s="63" t="s">
        <v>3681</v>
      </c>
    </row>
    <row r="10012" spans="1:2" x14ac:dyDescent="0.25">
      <c r="A10012" s="62">
        <v>42294912</v>
      </c>
      <c r="B10012" s="63" t="s">
        <v>7107</v>
      </c>
    </row>
    <row r="10013" spans="1:2" x14ac:dyDescent="0.25">
      <c r="A10013" s="62">
        <v>42294913</v>
      </c>
      <c r="B10013" s="63" t="s">
        <v>6140</v>
      </c>
    </row>
    <row r="10014" spans="1:2" x14ac:dyDescent="0.25">
      <c r="A10014" s="62">
        <v>42294914</v>
      </c>
      <c r="B10014" s="63" t="s">
        <v>9432</v>
      </c>
    </row>
    <row r="10015" spans="1:2" x14ac:dyDescent="0.25">
      <c r="A10015" s="62">
        <v>42294915</v>
      </c>
      <c r="B10015" s="63" t="s">
        <v>2085</v>
      </c>
    </row>
    <row r="10016" spans="1:2" x14ac:dyDescent="0.25">
      <c r="A10016" s="62">
        <v>42294916</v>
      </c>
      <c r="B10016" s="63" t="s">
        <v>9</v>
      </c>
    </row>
    <row r="10017" spans="1:2" x14ac:dyDescent="0.25">
      <c r="A10017" s="62">
        <v>42294917</v>
      </c>
      <c r="B10017" s="63" t="s">
        <v>11454</v>
      </c>
    </row>
    <row r="10018" spans="1:2" x14ac:dyDescent="0.25">
      <c r="A10018" s="62">
        <v>42294918</v>
      </c>
      <c r="B10018" s="63" t="s">
        <v>8720</v>
      </c>
    </row>
    <row r="10019" spans="1:2" x14ac:dyDescent="0.25">
      <c r="A10019" s="62">
        <v>42294919</v>
      </c>
      <c r="B10019" s="63" t="s">
        <v>1240</v>
      </c>
    </row>
    <row r="10020" spans="1:2" x14ac:dyDescent="0.25">
      <c r="A10020" s="62">
        <v>42294920</v>
      </c>
      <c r="B10020" s="63" t="s">
        <v>9867</v>
      </c>
    </row>
    <row r="10021" spans="1:2" x14ac:dyDescent="0.25">
      <c r="A10021" s="62">
        <v>42294921</v>
      </c>
      <c r="B10021" s="63" t="s">
        <v>14425</v>
      </c>
    </row>
    <row r="10022" spans="1:2" x14ac:dyDescent="0.25">
      <c r="A10022" s="62">
        <v>42294922</v>
      </c>
      <c r="B10022" s="63" t="s">
        <v>8780</v>
      </c>
    </row>
    <row r="10023" spans="1:2" x14ac:dyDescent="0.25">
      <c r="A10023" s="62">
        <v>42294923</v>
      </c>
      <c r="B10023" s="63" t="s">
        <v>14439</v>
      </c>
    </row>
    <row r="10024" spans="1:2" x14ac:dyDescent="0.25">
      <c r="A10024" s="62">
        <v>42294924</v>
      </c>
      <c r="B10024" s="63" t="s">
        <v>9933</v>
      </c>
    </row>
    <row r="10025" spans="1:2" x14ac:dyDescent="0.25">
      <c r="A10025" s="62">
        <v>42294925</v>
      </c>
      <c r="B10025" s="63" t="s">
        <v>11038</v>
      </c>
    </row>
    <row r="10026" spans="1:2" x14ac:dyDescent="0.25">
      <c r="A10026" s="62">
        <v>42294926</v>
      </c>
      <c r="B10026" s="63" t="s">
        <v>14194</v>
      </c>
    </row>
    <row r="10027" spans="1:2" x14ac:dyDescent="0.25">
      <c r="A10027" s="62">
        <v>42294927</v>
      </c>
      <c r="B10027" s="63" t="s">
        <v>11063</v>
      </c>
    </row>
    <row r="10028" spans="1:2" x14ac:dyDescent="0.25">
      <c r="A10028" s="62">
        <v>42294928</v>
      </c>
      <c r="B10028" s="63" t="s">
        <v>10079</v>
      </c>
    </row>
    <row r="10029" spans="1:2" x14ac:dyDescent="0.25">
      <c r="A10029" s="62">
        <v>42294929</v>
      </c>
      <c r="B10029" s="63" t="s">
        <v>6830</v>
      </c>
    </row>
    <row r="10030" spans="1:2" x14ac:dyDescent="0.25">
      <c r="A10030" s="62">
        <v>42294930</v>
      </c>
      <c r="B10030" s="63" t="s">
        <v>4571</v>
      </c>
    </row>
    <row r="10031" spans="1:2" x14ac:dyDescent="0.25">
      <c r="A10031" s="62">
        <v>42294931</v>
      </c>
      <c r="B10031" s="63" t="s">
        <v>1179</v>
      </c>
    </row>
    <row r="10032" spans="1:2" x14ac:dyDescent="0.25">
      <c r="A10032" s="62">
        <v>42294932</v>
      </c>
      <c r="B10032" s="63" t="s">
        <v>12089</v>
      </c>
    </row>
    <row r="10033" spans="1:2" x14ac:dyDescent="0.25">
      <c r="A10033" s="62">
        <v>42294933</v>
      </c>
      <c r="B10033" s="63" t="s">
        <v>9450</v>
      </c>
    </row>
    <row r="10034" spans="1:2" x14ac:dyDescent="0.25">
      <c r="A10034" s="62">
        <v>42294934</v>
      </c>
      <c r="B10034" s="63" t="s">
        <v>16152</v>
      </c>
    </row>
    <row r="10035" spans="1:2" x14ac:dyDescent="0.25">
      <c r="A10035" s="62">
        <v>42294935</v>
      </c>
      <c r="B10035" s="63" t="s">
        <v>3779</v>
      </c>
    </row>
    <row r="10036" spans="1:2" x14ac:dyDescent="0.25">
      <c r="A10036" s="62">
        <v>42294936</v>
      </c>
      <c r="B10036" s="63" t="s">
        <v>18400</v>
      </c>
    </row>
    <row r="10037" spans="1:2" x14ac:dyDescent="0.25">
      <c r="A10037" s="62">
        <v>42294937</v>
      </c>
      <c r="B10037" s="63" t="s">
        <v>4401</v>
      </c>
    </row>
    <row r="10038" spans="1:2" x14ac:dyDescent="0.25">
      <c r="A10038" s="62">
        <v>42294938</v>
      </c>
      <c r="B10038" s="63" t="s">
        <v>9459</v>
      </c>
    </row>
    <row r="10039" spans="1:2" x14ac:dyDescent="0.25">
      <c r="A10039" s="62">
        <v>42294939</v>
      </c>
      <c r="B10039" s="63" t="s">
        <v>12963</v>
      </c>
    </row>
    <row r="10040" spans="1:2" x14ac:dyDescent="0.25">
      <c r="A10040" s="62">
        <v>42294940</v>
      </c>
      <c r="B10040" s="63" t="s">
        <v>15555</v>
      </c>
    </row>
    <row r="10041" spans="1:2" x14ac:dyDescent="0.25">
      <c r="A10041" s="62">
        <v>42294941</v>
      </c>
      <c r="B10041" s="63" t="s">
        <v>7876</v>
      </c>
    </row>
    <row r="10042" spans="1:2" x14ac:dyDescent="0.25">
      <c r="A10042" s="62">
        <v>42294942</v>
      </c>
      <c r="B10042" s="63" t="s">
        <v>15296</v>
      </c>
    </row>
    <row r="10043" spans="1:2" x14ac:dyDescent="0.25">
      <c r="A10043" s="62">
        <v>42294943</v>
      </c>
      <c r="B10043" s="63" t="s">
        <v>6940</v>
      </c>
    </row>
    <row r="10044" spans="1:2" x14ac:dyDescent="0.25">
      <c r="A10044" s="62">
        <v>42294944</v>
      </c>
      <c r="B10044" s="63" t="s">
        <v>5837</v>
      </c>
    </row>
    <row r="10045" spans="1:2" x14ac:dyDescent="0.25">
      <c r="A10045" s="62">
        <v>42294945</v>
      </c>
      <c r="B10045" s="63" t="s">
        <v>17707</v>
      </c>
    </row>
    <row r="10046" spans="1:2" x14ac:dyDescent="0.25">
      <c r="A10046" s="62">
        <v>42294946</v>
      </c>
      <c r="B10046" s="63" t="s">
        <v>17353</v>
      </c>
    </row>
    <row r="10047" spans="1:2" x14ac:dyDescent="0.25">
      <c r="A10047" s="62">
        <v>42294947</v>
      </c>
      <c r="B10047" s="63" t="s">
        <v>11001</v>
      </c>
    </row>
    <row r="10048" spans="1:2" x14ac:dyDescent="0.25">
      <c r="A10048" s="62">
        <v>42294948</v>
      </c>
      <c r="B10048" s="63" t="s">
        <v>4919</v>
      </c>
    </row>
    <row r="10049" spans="1:2" x14ac:dyDescent="0.25">
      <c r="A10049" s="62">
        <v>42294949</v>
      </c>
      <c r="B10049" s="63" t="s">
        <v>5002</v>
      </c>
    </row>
    <row r="10050" spans="1:2" x14ac:dyDescent="0.25">
      <c r="A10050" s="62">
        <v>42294950</v>
      </c>
      <c r="B10050" s="63" t="s">
        <v>11484</v>
      </c>
    </row>
    <row r="10051" spans="1:2" x14ac:dyDescent="0.25">
      <c r="A10051" s="62">
        <v>42294951</v>
      </c>
      <c r="B10051" s="63" t="s">
        <v>17735</v>
      </c>
    </row>
    <row r="10052" spans="1:2" x14ac:dyDescent="0.25">
      <c r="A10052" s="62">
        <v>42294952</v>
      </c>
      <c r="B10052" s="63" t="s">
        <v>2214</v>
      </c>
    </row>
    <row r="10053" spans="1:2" x14ac:dyDescent="0.25">
      <c r="A10053" s="62">
        <v>42294953</v>
      </c>
      <c r="B10053" s="63" t="s">
        <v>14686</v>
      </c>
    </row>
    <row r="10054" spans="1:2" x14ac:dyDescent="0.25">
      <c r="A10054" s="62">
        <v>42294954</v>
      </c>
      <c r="B10054" s="63" t="s">
        <v>18271</v>
      </c>
    </row>
    <row r="10055" spans="1:2" x14ac:dyDescent="0.25">
      <c r="A10055" s="62">
        <v>42294955</v>
      </c>
      <c r="B10055" s="63" t="s">
        <v>10595</v>
      </c>
    </row>
    <row r="10056" spans="1:2" x14ac:dyDescent="0.25">
      <c r="A10056" s="62">
        <v>42294956</v>
      </c>
      <c r="B10056" s="63" t="s">
        <v>9444</v>
      </c>
    </row>
    <row r="10057" spans="1:2" x14ac:dyDescent="0.25">
      <c r="A10057" s="62">
        <v>42295001</v>
      </c>
      <c r="B10057" s="63" t="s">
        <v>12466</v>
      </c>
    </row>
    <row r="10058" spans="1:2" x14ac:dyDescent="0.25">
      <c r="A10058" s="62">
        <v>42295002</v>
      </c>
      <c r="B10058" s="63" t="s">
        <v>2716</v>
      </c>
    </row>
    <row r="10059" spans="1:2" x14ac:dyDescent="0.25">
      <c r="A10059" s="62">
        <v>42295003</v>
      </c>
      <c r="B10059" s="63" t="s">
        <v>2227</v>
      </c>
    </row>
    <row r="10060" spans="1:2" x14ac:dyDescent="0.25">
      <c r="A10060" s="62">
        <v>42295004</v>
      </c>
      <c r="B10060" s="63" t="s">
        <v>11785</v>
      </c>
    </row>
    <row r="10061" spans="1:2" x14ac:dyDescent="0.25">
      <c r="A10061" s="62">
        <v>42295005</v>
      </c>
      <c r="B10061" s="63" t="s">
        <v>15213</v>
      </c>
    </row>
    <row r="10062" spans="1:2" x14ac:dyDescent="0.25">
      <c r="A10062" s="62">
        <v>42295006</v>
      </c>
      <c r="B10062" s="63" t="s">
        <v>982</v>
      </c>
    </row>
    <row r="10063" spans="1:2" x14ac:dyDescent="0.25">
      <c r="A10063" s="62">
        <v>42295007</v>
      </c>
      <c r="B10063" s="63" t="s">
        <v>6073</v>
      </c>
    </row>
    <row r="10064" spans="1:2" x14ac:dyDescent="0.25">
      <c r="A10064" s="62">
        <v>42295008</v>
      </c>
      <c r="B10064" s="63" t="s">
        <v>16832</v>
      </c>
    </row>
    <row r="10065" spans="1:2" x14ac:dyDescent="0.25">
      <c r="A10065" s="62">
        <v>42295009</v>
      </c>
      <c r="B10065" s="63" t="s">
        <v>12269</v>
      </c>
    </row>
    <row r="10066" spans="1:2" x14ac:dyDescent="0.25">
      <c r="A10066" s="62">
        <v>42295010</v>
      </c>
      <c r="B10066" s="63" t="s">
        <v>11</v>
      </c>
    </row>
    <row r="10067" spans="1:2" x14ac:dyDescent="0.25">
      <c r="A10067" s="62">
        <v>42295011</v>
      </c>
      <c r="B10067" s="63" t="s">
        <v>5728</v>
      </c>
    </row>
    <row r="10068" spans="1:2" x14ac:dyDescent="0.25">
      <c r="A10068" s="62">
        <v>42295012</v>
      </c>
      <c r="B10068" s="63" t="s">
        <v>522</v>
      </c>
    </row>
    <row r="10069" spans="1:2" x14ac:dyDescent="0.25">
      <c r="A10069" s="62">
        <v>42295013</v>
      </c>
      <c r="B10069" s="63" t="s">
        <v>7875</v>
      </c>
    </row>
    <row r="10070" spans="1:2" x14ac:dyDescent="0.25">
      <c r="A10070" s="62">
        <v>42295014</v>
      </c>
      <c r="B10070" s="63" t="s">
        <v>5961</v>
      </c>
    </row>
    <row r="10071" spans="1:2" x14ac:dyDescent="0.25">
      <c r="A10071" s="62">
        <v>42295015</v>
      </c>
      <c r="B10071" s="63" t="s">
        <v>12386</v>
      </c>
    </row>
    <row r="10072" spans="1:2" x14ac:dyDescent="0.25">
      <c r="A10072" s="62">
        <v>42295101</v>
      </c>
      <c r="B10072" s="63" t="s">
        <v>15881</v>
      </c>
    </row>
    <row r="10073" spans="1:2" x14ac:dyDescent="0.25">
      <c r="A10073" s="62">
        <v>42295102</v>
      </c>
      <c r="B10073" s="63" t="s">
        <v>11475</v>
      </c>
    </row>
    <row r="10074" spans="1:2" x14ac:dyDescent="0.25">
      <c r="A10074" s="62">
        <v>42295103</v>
      </c>
      <c r="B10074" s="63" t="s">
        <v>18349</v>
      </c>
    </row>
    <row r="10075" spans="1:2" x14ac:dyDescent="0.25">
      <c r="A10075" s="62">
        <v>42295104</v>
      </c>
      <c r="B10075" s="63" t="s">
        <v>8520</v>
      </c>
    </row>
    <row r="10076" spans="1:2" x14ac:dyDescent="0.25">
      <c r="A10076" s="62">
        <v>42295105</v>
      </c>
      <c r="B10076" s="63" t="s">
        <v>10505</v>
      </c>
    </row>
    <row r="10077" spans="1:2" x14ac:dyDescent="0.25">
      <c r="A10077" s="62">
        <v>42295106</v>
      </c>
      <c r="B10077" s="63" t="s">
        <v>9687</v>
      </c>
    </row>
    <row r="10078" spans="1:2" x14ac:dyDescent="0.25">
      <c r="A10078" s="62">
        <v>42295107</v>
      </c>
      <c r="B10078" s="63" t="s">
        <v>18516</v>
      </c>
    </row>
    <row r="10079" spans="1:2" x14ac:dyDescent="0.25">
      <c r="A10079" s="62">
        <v>42295108</v>
      </c>
      <c r="B10079" s="63" t="s">
        <v>15722</v>
      </c>
    </row>
    <row r="10080" spans="1:2" x14ac:dyDescent="0.25">
      <c r="A10080" s="62">
        <v>42295109</v>
      </c>
      <c r="B10080" s="63" t="s">
        <v>8007</v>
      </c>
    </row>
    <row r="10081" spans="1:2" x14ac:dyDescent="0.25">
      <c r="A10081" s="62">
        <v>42295110</v>
      </c>
      <c r="B10081" s="63" t="s">
        <v>13406</v>
      </c>
    </row>
    <row r="10082" spans="1:2" x14ac:dyDescent="0.25">
      <c r="A10082" s="62">
        <v>42295111</v>
      </c>
      <c r="B10082" s="63" t="s">
        <v>13000</v>
      </c>
    </row>
    <row r="10083" spans="1:2" x14ac:dyDescent="0.25">
      <c r="A10083" s="62">
        <v>42295112</v>
      </c>
      <c r="B10083" s="63" t="s">
        <v>15837</v>
      </c>
    </row>
    <row r="10084" spans="1:2" x14ac:dyDescent="0.25">
      <c r="A10084" s="62">
        <v>42295113</v>
      </c>
      <c r="B10084" s="63" t="s">
        <v>17217</v>
      </c>
    </row>
    <row r="10085" spans="1:2" x14ac:dyDescent="0.25">
      <c r="A10085" s="62">
        <v>42295114</v>
      </c>
      <c r="B10085" s="63" t="s">
        <v>12151</v>
      </c>
    </row>
    <row r="10086" spans="1:2" x14ac:dyDescent="0.25">
      <c r="A10086" s="62">
        <v>42295115</v>
      </c>
      <c r="B10086" s="63" t="s">
        <v>11207</v>
      </c>
    </row>
    <row r="10087" spans="1:2" x14ac:dyDescent="0.25">
      <c r="A10087" s="62">
        <v>42295116</v>
      </c>
      <c r="B10087" s="63" t="s">
        <v>6857</v>
      </c>
    </row>
    <row r="10088" spans="1:2" x14ac:dyDescent="0.25">
      <c r="A10088" s="62">
        <v>42295117</v>
      </c>
      <c r="B10088" s="63" t="s">
        <v>11390</v>
      </c>
    </row>
    <row r="10089" spans="1:2" x14ac:dyDescent="0.25">
      <c r="A10089" s="62">
        <v>42295118</v>
      </c>
      <c r="B10089" s="63" t="s">
        <v>399</v>
      </c>
    </row>
    <row r="10090" spans="1:2" x14ac:dyDescent="0.25">
      <c r="A10090" s="62">
        <v>42295119</v>
      </c>
      <c r="B10090" s="63" t="s">
        <v>2908</v>
      </c>
    </row>
    <row r="10091" spans="1:2" x14ac:dyDescent="0.25">
      <c r="A10091" s="62">
        <v>42295120</v>
      </c>
      <c r="B10091" s="63" t="s">
        <v>5193</v>
      </c>
    </row>
    <row r="10092" spans="1:2" x14ac:dyDescent="0.25">
      <c r="A10092" s="62">
        <v>42295121</v>
      </c>
      <c r="B10092" s="63" t="s">
        <v>10693</v>
      </c>
    </row>
    <row r="10093" spans="1:2" x14ac:dyDescent="0.25">
      <c r="A10093" s="62">
        <v>42295122</v>
      </c>
      <c r="B10093" s="63" t="s">
        <v>4716</v>
      </c>
    </row>
    <row r="10094" spans="1:2" x14ac:dyDescent="0.25">
      <c r="A10094" s="62">
        <v>42295123</v>
      </c>
      <c r="B10094" s="63" t="s">
        <v>5183</v>
      </c>
    </row>
    <row r="10095" spans="1:2" x14ac:dyDescent="0.25">
      <c r="A10095" s="62">
        <v>42295124</v>
      </c>
      <c r="B10095" s="63" t="s">
        <v>8046</v>
      </c>
    </row>
    <row r="10096" spans="1:2" x14ac:dyDescent="0.25">
      <c r="A10096" s="62">
        <v>42295125</v>
      </c>
      <c r="B10096" s="63" t="s">
        <v>18092</v>
      </c>
    </row>
    <row r="10097" spans="1:2" x14ac:dyDescent="0.25">
      <c r="A10097" s="62">
        <v>42295126</v>
      </c>
      <c r="B10097" s="63" t="s">
        <v>8201</v>
      </c>
    </row>
    <row r="10098" spans="1:2" x14ac:dyDescent="0.25">
      <c r="A10098" s="62">
        <v>42295127</v>
      </c>
      <c r="B10098" s="63" t="s">
        <v>9149</v>
      </c>
    </row>
    <row r="10099" spans="1:2" x14ac:dyDescent="0.25">
      <c r="A10099" s="62">
        <v>42295128</v>
      </c>
      <c r="B10099" s="63" t="s">
        <v>4286</v>
      </c>
    </row>
    <row r="10100" spans="1:2" x14ac:dyDescent="0.25">
      <c r="A10100" s="62">
        <v>42295129</v>
      </c>
      <c r="B10100" s="63" t="s">
        <v>5767</v>
      </c>
    </row>
    <row r="10101" spans="1:2" x14ac:dyDescent="0.25">
      <c r="A10101" s="62">
        <v>42295130</v>
      </c>
      <c r="B10101" s="63" t="s">
        <v>15078</v>
      </c>
    </row>
    <row r="10102" spans="1:2" x14ac:dyDescent="0.25">
      <c r="A10102" s="62">
        <v>42295131</v>
      </c>
      <c r="B10102" s="63" t="s">
        <v>4670</v>
      </c>
    </row>
    <row r="10103" spans="1:2" x14ac:dyDescent="0.25">
      <c r="A10103" s="62">
        <v>42295132</v>
      </c>
      <c r="B10103" s="63" t="s">
        <v>15256</v>
      </c>
    </row>
    <row r="10104" spans="1:2" x14ac:dyDescent="0.25">
      <c r="A10104" s="62">
        <v>42295133</v>
      </c>
      <c r="B10104" s="63" t="s">
        <v>748</v>
      </c>
    </row>
    <row r="10105" spans="1:2" x14ac:dyDescent="0.25">
      <c r="A10105" s="62">
        <v>42295134</v>
      </c>
      <c r="B10105" s="63" t="s">
        <v>17961</v>
      </c>
    </row>
    <row r="10106" spans="1:2" x14ac:dyDescent="0.25">
      <c r="A10106" s="62">
        <v>42295135</v>
      </c>
      <c r="B10106" s="63" t="s">
        <v>553</v>
      </c>
    </row>
    <row r="10107" spans="1:2" x14ac:dyDescent="0.25">
      <c r="A10107" s="62">
        <v>42295136</v>
      </c>
      <c r="B10107" s="63" t="s">
        <v>13068</v>
      </c>
    </row>
    <row r="10108" spans="1:2" x14ac:dyDescent="0.25">
      <c r="A10108" s="62">
        <v>42295137</v>
      </c>
      <c r="B10108" s="63" t="s">
        <v>2827</v>
      </c>
    </row>
    <row r="10109" spans="1:2" x14ac:dyDescent="0.25">
      <c r="A10109" s="62">
        <v>42295138</v>
      </c>
      <c r="B10109" s="63" t="s">
        <v>14121</v>
      </c>
    </row>
    <row r="10110" spans="1:2" x14ac:dyDescent="0.25">
      <c r="A10110" s="62">
        <v>42295139</v>
      </c>
      <c r="B10110" s="63" t="s">
        <v>58</v>
      </c>
    </row>
    <row r="10111" spans="1:2" x14ac:dyDescent="0.25">
      <c r="A10111" s="62">
        <v>42295140</v>
      </c>
      <c r="B10111" s="63" t="s">
        <v>18227</v>
      </c>
    </row>
    <row r="10112" spans="1:2" x14ac:dyDescent="0.25">
      <c r="A10112" s="62">
        <v>42295201</v>
      </c>
      <c r="B10112" s="63" t="s">
        <v>11269</v>
      </c>
    </row>
    <row r="10113" spans="1:2" x14ac:dyDescent="0.25">
      <c r="A10113" s="62">
        <v>42295202</v>
      </c>
      <c r="B10113" s="63" t="s">
        <v>7081</v>
      </c>
    </row>
    <row r="10114" spans="1:2" x14ac:dyDescent="0.25">
      <c r="A10114" s="62">
        <v>42295203</v>
      </c>
      <c r="B10114" s="63" t="s">
        <v>8608</v>
      </c>
    </row>
    <row r="10115" spans="1:2" x14ac:dyDescent="0.25">
      <c r="A10115" s="62">
        <v>42295204</v>
      </c>
      <c r="B10115" s="63" t="s">
        <v>17796</v>
      </c>
    </row>
    <row r="10116" spans="1:2" x14ac:dyDescent="0.25">
      <c r="A10116" s="62">
        <v>42295205</v>
      </c>
      <c r="B10116" s="63" t="s">
        <v>3979</v>
      </c>
    </row>
    <row r="10117" spans="1:2" x14ac:dyDescent="0.25">
      <c r="A10117" s="62">
        <v>42295206</v>
      </c>
      <c r="B10117" s="63" t="s">
        <v>2676</v>
      </c>
    </row>
    <row r="10118" spans="1:2" x14ac:dyDescent="0.25">
      <c r="A10118" s="62">
        <v>42295301</v>
      </c>
      <c r="B10118" s="63" t="s">
        <v>4995</v>
      </c>
    </row>
    <row r="10119" spans="1:2" x14ac:dyDescent="0.25">
      <c r="A10119" s="62">
        <v>42295302</v>
      </c>
      <c r="B10119" s="63" t="s">
        <v>17096</v>
      </c>
    </row>
    <row r="10120" spans="1:2" x14ac:dyDescent="0.25">
      <c r="A10120" s="62">
        <v>42295303</v>
      </c>
      <c r="B10120" s="63" t="s">
        <v>12892</v>
      </c>
    </row>
    <row r="10121" spans="1:2" x14ac:dyDescent="0.25">
      <c r="A10121" s="62">
        <v>42295304</v>
      </c>
      <c r="B10121" s="63" t="s">
        <v>5169</v>
      </c>
    </row>
    <row r="10122" spans="1:2" x14ac:dyDescent="0.25">
      <c r="A10122" s="62">
        <v>42295305</v>
      </c>
      <c r="B10122" s="63" t="s">
        <v>6377</v>
      </c>
    </row>
    <row r="10123" spans="1:2" x14ac:dyDescent="0.25">
      <c r="A10123" s="62">
        <v>42295306</v>
      </c>
      <c r="B10123" s="63" t="s">
        <v>16812</v>
      </c>
    </row>
    <row r="10124" spans="1:2" x14ac:dyDescent="0.25">
      <c r="A10124" s="62">
        <v>42295307</v>
      </c>
      <c r="B10124" s="63" t="s">
        <v>6383</v>
      </c>
    </row>
    <row r="10125" spans="1:2" x14ac:dyDescent="0.25">
      <c r="A10125" s="62">
        <v>42295308</v>
      </c>
      <c r="B10125" s="63" t="s">
        <v>5559</v>
      </c>
    </row>
    <row r="10126" spans="1:2" x14ac:dyDescent="0.25">
      <c r="A10126" s="62">
        <v>42295401</v>
      </c>
      <c r="B10126" s="63" t="s">
        <v>10878</v>
      </c>
    </row>
    <row r="10127" spans="1:2" x14ac:dyDescent="0.25">
      <c r="A10127" s="62">
        <v>42295402</v>
      </c>
      <c r="B10127" s="63" t="s">
        <v>5292</v>
      </c>
    </row>
    <row r="10128" spans="1:2" x14ac:dyDescent="0.25">
      <c r="A10128" s="62">
        <v>42295403</v>
      </c>
      <c r="B10128" s="63" t="s">
        <v>16601</v>
      </c>
    </row>
    <row r="10129" spans="1:2" x14ac:dyDescent="0.25">
      <c r="A10129" s="62">
        <v>42295404</v>
      </c>
      <c r="B10129" s="63" t="s">
        <v>11861</v>
      </c>
    </row>
    <row r="10130" spans="1:2" x14ac:dyDescent="0.25">
      <c r="A10130" s="62">
        <v>42295405</v>
      </c>
      <c r="B10130" s="63" t="s">
        <v>13786</v>
      </c>
    </row>
    <row r="10131" spans="1:2" x14ac:dyDescent="0.25">
      <c r="A10131" s="62">
        <v>42295406</v>
      </c>
      <c r="B10131" s="63" t="s">
        <v>2779</v>
      </c>
    </row>
    <row r="10132" spans="1:2" x14ac:dyDescent="0.25">
      <c r="A10132" s="62">
        <v>42295407</v>
      </c>
      <c r="B10132" s="63" t="s">
        <v>18166</v>
      </c>
    </row>
    <row r="10133" spans="1:2" x14ac:dyDescent="0.25">
      <c r="A10133" s="62">
        <v>42295408</v>
      </c>
      <c r="B10133" s="63" t="s">
        <v>17634</v>
      </c>
    </row>
    <row r="10134" spans="1:2" x14ac:dyDescent="0.25">
      <c r="A10134" s="62">
        <v>42295409</v>
      </c>
      <c r="B10134" s="63" t="s">
        <v>10780</v>
      </c>
    </row>
    <row r="10135" spans="1:2" x14ac:dyDescent="0.25">
      <c r="A10135" s="62">
        <v>42295410</v>
      </c>
      <c r="B10135" s="63" t="s">
        <v>12880</v>
      </c>
    </row>
    <row r="10136" spans="1:2" x14ac:dyDescent="0.25">
      <c r="A10136" s="62">
        <v>42295411</v>
      </c>
      <c r="B10136" s="63" t="s">
        <v>1849</v>
      </c>
    </row>
    <row r="10137" spans="1:2" x14ac:dyDescent="0.25">
      <c r="A10137" s="62">
        <v>42295412</v>
      </c>
      <c r="B10137" s="63" t="s">
        <v>15854</v>
      </c>
    </row>
    <row r="10138" spans="1:2" x14ac:dyDescent="0.25">
      <c r="A10138" s="62">
        <v>42295413</v>
      </c>
      <c r="B10138" s="63" t="s">
        <v>11186</v>
      </c>
    </row>
    <row r="10139" spans="1:2" x14ac:dyDescent="0.25">
      <c r="A10139" s="62">
        <v>42295414</v>
      </c>
      <c r="B10139" s="63" t="s">
        <v>1558</v>
      </c>
    </row>
    <row r="10140" spans="1:2" x14ac:dyDescent="0.25">
      <c r="A10140" s="62">
        <v>42295415</v>
      </c>
      <c r="B10140" s="63" t="s">
        <v>3033</v>
      </c>
    </row>
    <row r="10141" spans="1:2" x14ac:dyDescent="0.25">
      <c r="A10141" s="62">
        <v>42295416</v>
      </c>
      <c r="B10141" s="63" t="s">
        <v>3654</v>
      </c>
    </row>
    <row r="10142" spans="1:2" x14ac:dyDescent="0.25">
      <c r="A10142" s="62">
        <v>42295417</v>
      </c>
      <c r="B10142" s="63" t="s">
        <v>11033</v>
      </c>
    </row>
    <row r="10143" spans="1:2" x14ac:dyDescent="0.25">
      <c r="A10143" s="62">
        <v>42295418</v>
      </c>
      <c r="B10143" s="63" t="s">
        <v>14764</v>
      </c>
    </row>
    <row r="10144" spans="1:2" x14ac:dyDescent="0.25">
      <c r="A10144" s="62">
        <v>42295419</v>
      </c>
      <c r="B10144" s="63" t="s">
        <v>3802</v>
      </c>
    </row>
    <row r="10145" spans="1:2" x14ac:dyDescent="0.25">
      <c r="A10145" s="62">
        <v>42295420</v>
      </c>
      <c r="B10145" s="63" t="s">
        <v>5529</v>
      </c>
    </row>
    <row r="10146" spans="1:2" x14ac:dyDescent="0.25">
      <c r="A10146" s="62">
        <v>42295421</v>
      </c>
      <c r="B10146" s="63" t="s">
        <v>460</v>
      </c>
    </row>
    <row r="10147" spans="1:2" x14ac:dyDescent="0.25">
      <c r="A10147" s="62">
        <v>42295422</v>
      </c>
      <c r="B10147" s="63" t="s">
        <v>12136</v>
      </c>
    </row>
    <row r="10148" spans="1:2" x14ac:dyDescent="0.25">
      <c r="A10148" s="62">
        <v>42295423</v>
      </c>
      <c r="B10148" s="63" t="s">
        <v>1124</v>
      </c>
    </row>
    <row r="10149" spans="1:2" x14ac:dyDescent="0.25">
      <c r="A10149" s="62">
        <v>42295424</v>
      </c>
      <c r="B10149" s="63" t="s">
        <v>13413</v>
      </c>
    </row>
    <row r="10150" spans="1:2" x14ac:dyDescent="0.25">
      <c r="A10150" s="62">
        <v>42295425</v>
      </c>
      <c r="B10150" s="63" t="s">
        <v>7426</v>
      </c>
    </row>
    <row r="10151" spans="1:2" x14ac:dyDescent="0.25">
      <c r="A10151" s="62">
        <v>42295426</v>
      </c>
      <c r="B10151" s="63" t="s">
        <v>2745</v>
      </c>
    </row>
    <row r="10152" spans="1:2" x14ac:dyDescent="0.25">
      <c r="A10152" s="62">
        <v>42295427</v>
      </c>
      <c r="B10152" s="63" t="s">
        <v>10620</v>
      </c>
    </row>
    <row r="10153" spans="1:2" x14ac:dyDescent="0.25">
      <c r="A10153" s="62">
        <v>42295428</v>
      </c>
      <c r="B10153" s="63" t="s">
        <v>6651</v>
      </c>
    </row>
    <row r="10154" spans="1:2" x14ac:dyDescent="0.25">
      <c r="A10154" s="62">
        <v>42295429</v>
      </c>
      <c r="B10154" s="63" t="s">
        <v>17933</v>
      </c>
    </row>
    <row r="10155" spans="1:2" x14ac:dyDescent="0.25">
      <c r="A10155" s="62">
        <v>42295430</v>
      </c>
      <c r="B10155" s="63" t="s">
        <v>6794</v>
      </c>
    </row>
    <row r="10156" spans="1:2" x14ac:dyDescent="0.25">
      <c r="A10156" s="62">
        <v>42295431</v>
      </c>
      <c r="B10156" s="63" t="s">
        <v>16338</v>
      </c>
    </row>
    <row r="10157" spans="1:2" x14ac:dyDescent="0.25">
      <c r="A10157" s="62">
        <v>42295432</v>
      </c>
      <c r="B10157" s="63" t="s">
        <v>13019</v>
      </c>
    </row>
    <row r="10158" spans="1:2" x14ac:dyDescent="0.25">
      <c r="A10158" s="62">
        <v>42295433</v>
      </c>
      <c r="B10158" s="63" t="s">
        <v>10143</v>
      </c>
    </row>
    <row r="10159" spans="1:2" x14ac:dyDescent="0.25">
      <c r="A10159" s="62">
        <v>42295434</v>
      </c>
      <c r="B10159" s="63" t="s">
        <v>16544</v>
      </c>
    </row>
    <row r="10160" spans="1:2" x14ac:dyDescent="0.25">
      <c r="A10160" s="62">
        <v>42295435</v>
      </c>
      <c r="B10160" s="63" t="s">
        <v>6615</v>
      </c>
    </row>
    <row r="10161" spans="1:2" x14ac:dyDescent="0.25">
      <c r="A10161" s="62">
        <v>42295436</v>
      </c>
      <c r="B10161" s="63" t="s">
        <v>6521</v>
      </c>
    </row>
    <row r="10162" spans="1:2" x14ac:dyDescent="0.25">
      <c r="A10162" s="62">
        <v>42295437</v>
      </c>
      <c r="B10162" s="63" t="s">
        <v>9839</v>
      </c>
    </row>
    <row r="10163" spans="1:2" x14ac:dyDescent="0.25">
      <c r="A10163" s="62">
        <v>42295439</v>
      </c>
      <c r="B10163" s="63" t="s">
        <v>18048</v>
      </c>
    </row>
    <row r="10164" spans="1:2" x14ac:dyDescent="0.25">
      <c r="A10164" s="62">
        <v>42295440</v>
      </c>
      <c r="B10164" s="63" t="s">
        <v>3180</v>
      </c>
    </row>
    <row r="10165" spans="1:2" x14ac:dyDescent="0.25">
      <c r="A10165" s="62">
        <v>42295441</v>
      </c>
      <c r="B10165" s="63" t="s">
        <v>14199</v>
      </c>
    </row>
    <row r="10166" spans="1:2" x14ac:dyDescent="0.25">
      <c r="A10166" s="62">
        <v>42295445</v>
      </c>
      <c r="B10166" s="63" t="s">
        <v>15366</v>
      </c>
    </row>
    <row r="10167" spans="1:2" x14ac:dyDescent="0.25">
      <c r="A10167" s="62">
        <v>42295446</v>
      </c>
      <c r="B10167" s="63" t="s">
        <v>14328</v>
      </c>
    </row>
    <row r="10168" spans="1:2" x14ac:dyDescent="0.25">
      <c r="A10168" s="62">
        <v>42295448</v>
      </c>
      <c r="B10168" s="63" t="s">
        <v>5805</v>
      </c>
    </row>
    <row r="10169" spans="1:2" x14ac:dyDescent="0.25">
      <c r="A10169" s="62">
        <v>42295450</v>
      </c>
      <c r="B10169" s="63" t="s">
        <v>3834</v>
      </c>
    </row>
    <row r="10170" spans="1:2" x14ac:dyDescent="0.25">
      <c r="A10170" s="62">
        <v>42295451</v>
      </c>
      <c r="B10170" s="63" t="s">
        <v>12795</v>
      </c>
    </row>
    <row r="10171" spans="1:2" x14ac:dyDescent="0.25">
      <c r="A10171" s="62">
        <v>42295452</v>
      </c>
      <c r="B10171" s="63" t="s">
        <v>14001</v>
      </c>
    </row>
    <row r="10172" spans="1:2" x14ac:dyDescent="0.25">
      <c r="A10172" s="62">
        <v>42295453</v>
      </c>
      <c r="B10172" s="63" t="s">
        <v>6459</v>
      </c>
    </row>
    <row r="10173" spans="1:2" x14ac:dyDescent="0.25">
      <c r="A10173" s="62">
        <v>42295454</v>
      </c>
      <c r="B10173" s="63" t="s">
        <v>9562</v>
      </c>
    </row>
    <row r="10174" spans="1:2" x14ac:dyDescent="0.25">
      <c r="A10174" s="62">
        <v>42295455</v>
      </c>
      <c r="B10174" s="63" t="s">
        <v>3772</v>
      </c>
    </row>
    <row r="10175" spans="1:2" x14ac:dyDescent="0.25">
      <c r="A10175" s="62">
        <v>42295456</v>
      </c>
      <c r="B10175" s="63" t="s">
        <v>8227</v>
      </c>
    </row>
    <row r="10176" spans="1:2" x14ac:dyDescent="0.25">
      <c r="A10176" s="62">
        <v>42295457</v>
      </c>
      <c r="B10176" s="63" t="s">
        <v>7187</v>
      </c>
    </row>
    <row r="10177" spans="1:2" x14ac:dyDescent="0.25">
      <c r="A10177" s="62">
        <v>42295458</v>
      </c>
      <c r="B10177" s="63" t="s">
        <v>9278</v>
      </c>
    </row>
    <row r="10178" spans="1:2" x14ac:dyDescent="0.25">
      <c r="A10178" s="62">
        <v>42295459</v>
      </c>
      <c r="B10178" s="63" t="s">
        <v>17310</v>
      </c>
    </row>
    <row r="10179" spans="1:2" x14ac:dyDescent="0.25">
      <c r="A10179" s="62">
        <v>42295460</v>
      </c>
      <c r="B10179" s="63" t="s">
        <v>11653</v>
      </c>
    </row>
    <row r="10180" spans="1:2" x14ac:dyDescent="0.25">
      <c r="A10180" s="62">
        <v>42295461</v>
      </c>
      <c r="B10180" s="63" t="s">
        <v>4182</v>
      </c>
    </row>
    <row r="10181" spans="1:2" x14ac:dyDescent="0.25">
      <c r="A10181" s="62">
        <v>42295462</v>
      </c>
      <c r="B10181" s="63" t="s">
        <v>15915</v>
      </c>
    </row>
    <row r="10182" spans="1:2" x14ac:dyDescent="0.25">
      <c r="A10182" s="62">
        <v>42295463</v>
      </c>
      <c r="B10182" s="63" t="s">
        <v>3740</v>
      </c>
    </row>
    <row r="10183" spans="1:2" x14ac:dyDescent="0.25">
      <c r="A10183" s="62">
        <v>42295501</v>
      </c>
      <c r="B10183" s="63" t="s">
        <v>13359</v>
      </c>
    </row>
    <row r="10184" spans="1:2" x14ac:dyDescent="0.25">
      <c r="A10184" s="62">
        <v>42295502</v>
      </c>
      <c r="B10184" s="63" t="s">
        <v>12495</v>
      </c>
    </row>
    <row r="10185" spans="1:2" x14ac:dyDescent="0.25">
      <c r="A10185" s="62">
        <v>42295503</v>
      </c>
      <c r="B10185" s="63" t="s">
        <v>6327</v>
      </c>
    </row>
    <row r="10186" spans="1:2" x14ac:dyDescent="0.25">
      <c r="A10186" s="62">
        <v>42295504</v>
      </c>
      <c r="B10186" s="63" t="s">
        <v>16324</v>
      </c>
    </row>
    <row r="10187" spans="1:2" x14ac:dyDescent="0.25">
      <c r="A10187" s="62">
        <v>42295505</v>
      </c>
      <c r="B10187" s="63" t="s">
        <v>8465</v>
      </c>
    </row>
    <row r="10188" spans="1:2" x14ac:dyDescent="0.25">
      <c r="A10188" s="62">
        <v>42295506</v>
      </c>
      <c r="B10188" s="63" t="s">
        <v>12460</v>
      </c>
    </row>
    <row r="10189" spans="1:2" x14ac:dyDescent="0.25">
      <c r="A10189" s="62">
        <v>42295507</v>
      </c>
      <c r="B10189" s="63" t="s">
        <v>483</v>
      </c>
    </row>
    <row r="10190" spans="1:2" x14ac:dyDescent="0.25">
      <c r="A10190" s="62">
        <v>42295508</v>
      </c>
      <c r="B10190" s="63" t="s">
        <v>13741</v>
      </c>
    </row>
    <row r="10191" spans="1:2" x14ac:dyDescent="0.25">
      <c r="A10191" s="62">
        <v>42295509</v>
      </c>
      <c r="B10191" s="63" t="s">
        <v>11299</v>
      </c>
    </row>
    <row r="10192" spans="1:2" x14ac:dyDescent="0.25">
      <c r="A10192" s="62">
        <v>42295510</v>
      </c>
      <c r="B10192" s="63" t="s">
        <v>17177</v>
      </c>
    </row>
    <row r="10193" spans="1:2" x14ac:dyDescent="0.25">
      <c r="A10193" s="62">
        <v>42295511</v>
      </c>
      <c r="B10193" s="63" t="s">
        <v>16310</v>
      </c>
    </row>
    <row r="10194" spans="1:2" x14ac:dyDescent="0.25">
      <c r="A10194" s="62">
        <v>42295512</v>
      </c>
      <c r="B10194" s="63" t="s">
        <v>8336</v>
      </c>
    </row>
    <row r="10195" spans="1:2" x14ac:dyDescent="0.25">
      <c r="A10195" s="62">
        <v>42295513</v>
      </c>
      <c r="B10195" s="63" t="s">
        <v>5267</v>
      </c>
    </row>
    <row r="10196" spans="1:2" x14ac:dyDescent="0.25">
      <c r="A10196" s="62">
        <v>42295514</v>
      </c>
      <c r="B10196" s="63" t="s">
        <v>12261</v>
      </c>
    </row>
    <row r="10197" spans="1:2" x14ac:dyDescent="0.25">
      <c r="A10197" s="62">
        <v>42295515</v>
      </c>
      <c r="B10197" s="63" t="s">
        <v>14645</v>
      </c>
    </row>
    <row r="10198" spans="1:2" x14ac:dyDescent="0.25">
      <c r="A10198" s="62">
        <v>42295516</v>
      </c>
      <c r="B10198" s="63" t="s">
        <v>6933</v>
      </c>
    </row>
    <row r="10199" spans="1:2" x14ac:dyDescent="0.25">
      <c r="A10199" s="62">
        <v>42295517</v>
      </c>
      <c r="B10199" s="63" t="s">
        <v>14973</v>
      </c>
    </row>
    <row r="10200" spans="1:2" x14ac:dyDescent="0.25">
      <c r="A10200" s="62">
        <v>42295518</v>
      </c>
      <c r="B10200" s="63" t="s">
        <v>147</v>
      </c>
    </row>
    <row r="10201" spans="1:2" x14ac:dyDescent="0.25">
      <c r="A10201" s="62">
        <v>42301501</v>
      </c>
      <c r="B10201" s="63" t="s">
        <v>10546</v>
      </c>
    </row>
    <row r="10202" spans="1:2" x14ac:dyDescent="0.25">
      <c r="A10202" s="62">
        <v>42301502</v>
      </c>
      <c r="B10202" s="63" t="s">
        <v>5132</v>
      </c>
    </row>
    <row r="10203" spans="1:2" x14ac:dyDescent="0.25">
      <c r="A10203" s="62">
        <v>42301503</v>
      </c>
      <c r="B10203" s="63" t="s">
        <v>15091</v>
      </c>
    </row>
    <row r="10204" spans="1:2" x14ac:dyDescent="0.25">
      <c r="A10204" s="62">
        <v>42301504</v>
      </c>
      <c r="B10204" s="63" t="s">
        <v>12766</v>
      </c>
    </row>
    <row r="10205" spans="1:2" x14ac:dyDescent="0.25">
      <c r="A10205" s="62">
        <v>42301505</v>
      </c>
      <c r="B10205" s="63" t="s">
        <v>18201</v>
      </c>
    </row>
    <row r="10206" spans="1:2" x14ac:dyDescent="0.25">
      <c r="A10206" s="62">
        <v>42301506</v>
      </c>
      <c r="B10206" s="63" t="s">
        <v>19024</v>
      </c>
    </row>
    <row r="10207" spans="1:2" x14ac:dyDescent="0.25">
      <c r="A10207" s="62">
        <v>42301507</v>
      </c>
      <c r="B10207" s="63" t="s">
        <v>17917</v>
      </c>
    </row>
    <row r="10208" spans="1:2" x14ac:dyDescent="0.25">
      <c r="A10208" s="62">
        <v>42301508</v>
      </c>
      <c r="B10208" s="63" t="s">
        <v>2950</v>
      </c>
    </row>
    <row r="10209" spans="1:2" x14ac:dyDescent="0.25">
      <c r="A10209" s="62">
        <v>42311501</v>
      </c>
      <c r="B10209" s="63" t="s">
        <v>6801</v>
      </c>
    </row>
    <row r="10210" spans="1:2" x14ac:dyDescent="0.25">
      <c r="A10210" s="62">
        <v>42311502</v>
      </c>
      <c r="B10210" s="63" t="s">
        <v>3208</v>
      </c>
    </row>
    <row r="10211" spans="1:2" x14ac:dyDescent="0.25">
      <c r="A10211" s="62">
        <v>42311503</v>
      </c>
      <c r="B10211" s="63" t="s">
        <v>8727</v>
      </c>
    </row>
    <row r="10212" spans="1:2" x14ac:dyDescent="0.25">
      <c r="A10212" s="62">
        <v>42311504</v>
      </c>
      <c r="B10212" s="63" t="s">
        <v>16108</v>
      </c>
    </row>
    <row r="10213" spans="1:2" x14ac:dyDescent="0.25">
      <c r="A10213" s="62">
        <v>42311505</v>
      </c>
      <c r="B10213" s="63" t="s">
        <v>637</v>
      </c>
    </row>
    <row r="10214" spans="1:2" x14ac:dyDescent="0.25">
      <c r="A10214" s="62">
        <v>42311506</v>
      </c>
      <c r="B10214" s="63" t="s">
        <v>2484</v>
      </c>
    </row>
    <row r="10215" spans="1:2" x14ac:dyDescent="0.25">
      <c r="A10215" s="62">
        <v>42311507</v>
      </c>
      <c r="B10215" s="63" t="s">
        <v>7447</v>
      </c>
    </row>
    <row r="10216" spans="1:2" x14ac:dyDescent="0.25">
      <c r="A10216" s="62">
        <v>42311508</v>
      </c>
      <c r="B10216" s="63" t="s">
        <v>8064</v>
      </c>
    </row>
    <row r="10217" spans="1:2" x14ac:dyDescent="0.25">
      <c r="A10217" s="62">
        <v>42311509</v>
      </c>
      <c r="B10217" s="63" t="s">
        <v>5945</v>
      </c>
    </row>
    <row r="10218" spans="1:2" x14ac:dyDescent="0.25">
      <c r="A10218" s="62">
        <v>42311510</v>
      </c>
      <c r="B10218" s="63" t="s">
        <v>10772</v>
      </c>
    </row>
    <row r="10219" spans="1:2" x14ac:dyDescent="0.25">
      <c r="A10219" s="62">
        <v>42311511</v>
      </c>
      <c r="B10219" s="63" t="s">
        <v>10326</v>
      </c>
    </row>
    <row r="10220" spans="1:2" x14ac:dyDescent="0.25">
      <c r="A10220" s="62">
        <v>42311512</v>
      </c>
      <c r="B10220" s="63" t="s">
        <v>7364</v>
      </c>
    </row>
    <row r="10221" spans="1:2" x14ac:dyDescent="0.25">
      <c r="A10221" s="62">
        <v>42311513</v>
      </c>
      <c r="B10221" s="63" t="s">
        <v>8355</v>
      </c>
    </row>
    <row r="10222" spans="1:2" x14ac:dyDescent="0.25">
      <c r="A10222" s="62">
        <v>42311514</v>
      </c>
      <c r="B10222" s="63" t="s">
        <v>2014</v>
      </c>
    </row>
    <row r="10223" spans="1:2" x14ac:dyDescent="0.25">
      <c r="A10223" s="62">
        <v>42311515</v>
      </c>
      <c r="B10223" s="63" t="s">
        <v>9064</v>
      </c>
    </row>
    <row r="10224" spans="1:2" x14ac:dyDescent="0.25">
      <c r="A10224" s="62">
        <v>42311516</v>
      </c>
      <c r="B10224" s="63" t="s">
        <v>581</v>
      </c>
    </row>
    <row r="10225" spans="1:2" x14ac:dyDescent="0.25">
      <c r="A10225" s="62">
        <v>42311517</v>
      </c>
      <c r="B10225" s="63" t="s">
        <v>9726</v>
      </c>
    </row>
    <row r="10226" spans="1:2" x14ac:dyDescent="0.25">
      <c r="A10226" s="62">
        <v>42311518</v>
      </c>
      <c r="B10226" s="63" t="s">
        <v>5000</v>
      </c>
    </row>
    <row r="10227" spans="1:2" x14ac:dyDescent="0.25">
      <c r="A10227" s="62">
        <v>42311519</v>
      </c>
      <c r="B10227" s="63" t="s">
        <v>1770</v>
      </c>
    </row>
    <row r="10228" spans="1:2" x14ac:dyDescent="0.25">
      <c r="A10228" s="62">
        <v>42311520</v>
      </c>
      <c r="B10228" s="63" t="s">
        <v>13956</v>
      </c>
    </row>
    <row r="10229" spans="1:2" x14ac:dyDescent="0.25">
      <c r="A10229" s="62">
        <v>42311521</v>
      </c>
      <c r="B10229" s="63" t="s">
        <v>13579</v>
      </c>
    </row>
    <row r="10230" spans="1:2" x14ac:dyDescent="0.25">
      <c r="A10230" s="62">
        <v>42311522</v>
      </c>
      <c r="B10230" s="63" t="s">
        <v>2800</v>
      </c>
    </row>
    <row r="10231" spans="1:2" x14ac:dyDescent="0.25">
      <c r="A10231" s="62">
        <v>42311523</v>
      </c>
      <c r="B10231" s="63" t="s">
        <v>3173</v>
      </c>
    </row>
    <row r="10232" spans="1:2" x14ac:dyDescent="0.25">
      <c r="A10232" s="62">
        <v>42311524</v>
      </c>
      <c r="B10232" s="63" t="s">
        <v>12297</v>
      </c>
    </row>
    <row r="10233" spans="1:2" x14ac:dyDescent="0.25">
      <c r="A10233" s="62">
        <v>42311525</v>
      </c>
      <c r="B10233" s="63" t="s">
        <v>14168</v>
      </c>
    </row>
    <row r="10234" spans="1:2" x14ac:dyDescent="0.25">
      <c r="A10234" s="62">
        <v>42311526</v>
      </c>
      <c r="B10234" s="63" t="s">
        <v>17764</v>
      </c>
    </row>
    <row r="10235" spans="1:2" x14ac:dyDescent="0.25">
      <c r="A10235" s="62">
        <v>42311527</v>
      </c>
      <c r="B10235" s="63" t="s">
        <v>6936</v>
      </c>
    </row>
    <row r="10236" spans="1:2" x14ac:dyDescent="0.25">
      <c r="A10236" s="62">
        <v>42311528</v>
      </c>
      <c r="B10236" s="63" t="s">
        <v>3862</v>
      </c>
    </row>
    <row r="10237" spans="1:2" x14ac:dyDescent="0.25">
      <c r="A10237" s="62">
        <v>42311531</v>
      </c>
      <c r="B10237" s="63" t="s">
        <v>16220</v>
      </c>
    </row>
    <row r="10238" spans="1:2" x14ac:dyDescent="0.25">
      <c r="A10238" s="62">
        <v>42311532</v>
      </c>
      <c r="B10238" s="63" t="s">
        <v>12361</v>
      </c>
    </row>
    <row r="10239" spans="1:2" x14ac:dyDescent="0.25">
      <c r="A10239" s="62">
        <v>42311537</v>
      </c>
      <c r="B10239" s="63" t="s">
        <v>13732</v>
      </c>
    </row>
    <row r="10240" spans="1:2" x14ac:dyDescent="0.25">
      <c r="A10240" s="62">
        <v>42311538</v>
      </c>
      <c r="B10240" s="63" t="s">
        <v>852</v>
      </c>
    </row>
    <row r="10241" spans="1:2" x14ac:dyDescent="0.25">
      <c r="A10241" s="62">
        <v>42311539</v>
      </c>
      <c r="B10241" s="63" t="s">
        <v>18594</v>
      </c>
    </row>
    <row r="10242" spans="1:2" x14ac:dyDescent="0.25">
      <c r="A10242" s="62">
        <v>42311601</v>
      </c>
      <c r="B10242" s="63" t="s">
        <v>9249</v>
      </c>
    </row>
    <row r="10243" spans="1:2" x14ac:dyDescent="0.25">
      <c r="A10243" s="62">
        <v>42311602</v>
      </c>
      <c r="B10243" s="63" t="s">
        <v>15156</v>
      </c>
    </row>
    <row r="10244" spans="1:2" x14ac:dyDescent="0.25">
      <c r="A10244" s="62">
        <v>42311603</v>
      </c>
      <c r="B10244" s="63" t="s">
        <v>17779</v>
      </c>
    </row>
    <row r="10245" spans="1:2" x14ac:dyDescent="0.25">
      <c r="A10245" s="62">
        <v>42311604</v>
      </c>
      <c r="B10245" s="63" t="s">
        <v>1665</v>
      </c>
    </row>
    <row r="10246" spans="1:2" x14ac:dyDescent="0.25">
      <c r="A10246" s="62">
        <v>42311702</v>
      </c>
      <c r="B10246" s="63" t="s">
        <v>7558</v>
      </c>
    </row>
    <row r="10247" spans="1:2" x14ac:dyDescent="0.25">
      <c r="A10247" s="62">
        <v>42311703</v>
      </c>
      <c r="B10247" s="63" t="s">
        <v>15676</v>
      </c>
    </row>
    <row r="10248" spans="1:2" x14ac:dyDescent="0.25">
      <c r="A10248" s="62">
        <v>42311704</v>
      </c>
      <c r="B10248" s="63" t="s">
        <v>4685</v>
      </c>
    </row>
    <row r="10249" spans="1:2" x14ac:dyDescent="0.25">
      <c r="A10249" s="62">
        <v>42311705</v>
      </c>
      <c r="B10249" s="63" t="s">
        <v>12733</v>
      </c>
    </row>
    <row r="10250" spans="1:2" x14ac:dyDescent="0.25">
      <c r="A10250" s="62">
        <v>42311707</v>
      </c>
      <c r="B10250" s="63" t="s">
        <v>17318</v>
      </c>
    </row>
    <row r="10251" spans="1:2" x14ac:dyDescent="0.25">
      <c r="A10251" s="62">
        <v>42311708</v>
      </c>
      <c r="B10251" s="63" t="s">
        <v>15299</v>
      </c>
    </row>
    <row r="10252" spans="1:2" x14ac:dyDescent="0.25">
      <c r="A10252" s="62">
        <v>42311901</v>
      </c>
      <c r="B10252" s="63" t="s">
        <v>8512</v>
      </c>
    </row>
    <row r="10253" spans="1:2" x14ac:dyDescent="0.25">
      <c r="A10253" s="62">
        <v>42311902</v>
      </c>
      <c r="B10253" s="63" t="s">
        <v>14357</v>
      </c>
    </row>
    <row r="10254" spans="1:2" x14ac:dyDescent="0.25">
      <c r="A10254" s="62">
        <v>42311903</v>
      </c>
      <c r="B10254" s="63" t="s">
        <v>7889</v>
      </c>
    </row>
    <row r="10255" spans="1:2" x14ac:dyDescent="0.25">
      <c r="A10255" s="62">
        <v>42312001</v>
      </c>
      <c r="B10255" s="63" t="s">
        <v>10351</v>
      </c>
    </row>
    <row r="10256" spans="1:2" x14ac:dyDescent="0.25">
      <c r="A10256" s="62">
        <v>42312002</v>
      </c>
      <c r="B10256" s="63" t="s">
        <v>12347</v>
      </c>
    </row>
    <row r="10257" spans="1:2" x14ac:dyDescent="0.25">
      <c r="A10257" s="62">
        <v>42312003</v>
      </c>
      <c r="B10257" s="63" t="s">
        <v>17214</v>
      </c>
    </row>
    <row r="10258" spans="1:2" x14ac:dyDescent="0.25">
      <c r="A10258" s="62">
        <v>42312004</v>
      </c>
      <c r="B10258" s="63" t="s">
        <v>5877</v>
      </c>
    </row>
    <row r="10259" spans="1:2" x14ac:dyDescent="0.25">
      <c r="A10259" s="62">
        <v>42312005</v>
      </c>
      <c r="B10259" s="63" t="s">
        <v>5151</v>
      </c>
    </row>
    <row r="10260" spans="1:2" x14ac:dyDescent="0.25">
      <c r="A10260" s="62">
        <v>42312006</v>
      </c>
      <c r="B10260" s="63" t="s">
        <v>10747</v>
      </c>
    </row>
    <row r="10261" spans="1:2" x14ac:dyDescent="0.25">
      <c r="A10261" s="62">
        <v>42312007</v>
      </c>
      <c r="B10261" s="63" t="s">
        <v>7621</v>
      </c>
    </row>
    <row r="10262" spans="1:2" x14ac:dyDescent="0.25">
      <c r="A10262" s="62">
        <v>42312008</v>
      </c>
      <c r="B10262" s="63" t="s">
        <v>16628</v>
      </c>
    </row>
    <row r="10263" spans="1:2" x14ac:dyDescent="0.25">
      <c r="A10263" s="62">
        <v>42312009</v>
      </c>
      <c r="B10263" s="63" t="s">
        <v>11741</v>
      </c>
    </row>
    <row r="10264" spans="1:2" x14ac:dyDescent="0.25">
      <c r="A10264" s="62">
        <v>42312010</v>
      </c>
      <c r="B10264" s="63" t="s">
        <v>10314</v>
      </c>
    </row>
    <row r="10265" spans="1:2" x14ac:dyDescent="0.25">
      <c r="A10265" s="62">
        <v>42312011</v>
      </c>
      <c r="B10265" s="63" t="s">
        <v>9214</v>
      </c>
    </row>
    <row r="10266" spans="1:2" x14ac:dyDescent="0.25">
      <c r="A10266" s="62">
        <v>42312012</v>
      </c>
      <c r="B10266" s="63" t="s">
        <v>3673</v>
      </c>
    </row>
    <row r="10267" spans="1:2" x14ac:dyDescent="0.25">
      <c r="A10267" s="62">
        <v>42312014</v>
      </c>
      <c r="B10267" s="63" t="s">
        <v>17825</v>
      </c>
    </row>
    <row r="10268" spans="1:2" x14ac:dyDescent="0.25">
      <c r="A10268" s="62">
        <v>42312101</v>
      </c>
      <c r="B10268" s="63" t="s">
        <v>19072</v>
      </c>
    </row>
    <row r="10269" spans="1:2" x14ac:dyDescent="0.25">
      <c r="A10269" s="62">
        <v>42312102</v>
      </c>
      <c r="B10269" s="63" t="s">
        <v>2934</v>
      </c>
    </row>
    <row r="10270" spans="1:2" x14ac:dyDescent="0.25">
      <c r="A10270" s="62">
        <v>42312103</v>
      </c>
      <c r="B10270" s="63" t="s">
        <v>5280</v>
      </c>
    </row>
    <row r="10271" spans="1:2" x14ac:dyDescent="0.25">
      <c r="A10271" s="62">
        <v>42312104</v>
      </c>
      <c r="B10271" s="63" t="s">
        <v>9238</v>
      </c>
    </row>
    <row r="10272" spans="1:2" x14ac:dyDescent="0.25">
      <c r="A10272" s="62">
        <v>42312105</v>
      </c>
      <c r="B10272" s="63" t="s">
        <v>17144</v>
      </c>
    </row>
    <row r="10273" spans="1:2" x14ac:dyDescent="0.25">
      <c r="A10273" s="62">
        <v>42312106</v>
      </c>
      <c r="B10273" s="63" t="s">
        <v>13979</v>
      </c>
    </row>
    <row r="10274" spans="1:2" x14ac:dyDescent="0.25">
      <c r="A10274" s="62">
        <v>42312107</v>
      </c>
      <c r="B10274" s="63" t="s">
        <v>11109</v>
      </c>
    </row>
    <row r="10275" spans="1:2" x14ac:dyDescent="0.25">
      <c r="A10275" s="62">
        <v>42312108</v>
      </c>
      <c r="B10275" s="63" t="s">
        <v>2104</v>
      </c>
    </row>
    <row r="10276" spans="1:2" x14ac:dyDescent="0.25">
      <c r="A10276" s="62">
        <v>42312109</v>
      </c>
      <c r="B10276" s="63" t="s">
        <v>5181</v>
      </c>
    </row>
    <row r="10277" spans="1:2" x14ac:dyDescent="0.25">
      <c r="A10277" s="62">
        <v>42312110</v>
      </c>
      <c r="B10277" s="63" t="s">
        <v>3286</v>
      </c>
    </row>
    <row r="10278" spans="1:2" x14ac:dyDescent="0.25">
      <c r="A10278" s="62">
        <v>42312111</v>
      </c>
      <c r="B10278" s="63" t="s">
        <v>12022</v>
      </c>
    </row>
    <row r="10279" spans="1:2" x14ac:dyDescent="0.25">
      <c r="A10279" s="62">
        <v>42312112</v>
      </c>
      <c r="B10279" s="63" t="s">
        <v>2400</v>
      </c>
    </row>
    <row r="10280" spans="1:2" x14ac:dyDescent="0.25">
      <c r="A10280" s="62">
        <v>42312113</v>
      </c>
      <c r="B10280" s="63" t="s">
        <v>10526</v>
      </c>
    </row>
    <row r="10281" spans="1:2" x14ac:dyDescent="0.25">
      <c r="A10281" s="62">
        <v>42312114</v>
      </c>
      <c r="B10281" s="63" t="s">
        <v>368</v>
      </c>
    </row>
    <row r="10282" spans="1:2" x14ac:dyDescent="0.25">
      <c r="A10282" s="62">
        <v>42312115</v>
      </c>
      <c r="B10282" s="63" t="s">
        <v>1512</v>
      </c>
    </row>
    <row r="10283" spans="1:2" x14ac:dyDescent="0.25">
      <c r="A10283" s="62">
        <v>42312201</v>
      </c>
      <c r="B10283" s="63" t="s">
        <v>15040</v>
      </c>
    </row>
    <row r="10284" spans="1:2" x14ac:dyDescent="0.25">
      <c r="A10284" s="62">
        <v>42312202</v>
      </c>
      <c r="B10284" s="63" t="s">
        <v>6477</v>
      </c>
    </row>
    <row r="10285" spans="1:2" x14ac:dyDescent="0.25">
      <c r="A10285" s="62">
        <v>42312203</v>
      </c>
      <c r="B10285" s="63" t="s">
        <v>9273</v>
      </c>
    </row>
    <row r="10286" spans="1:2" x14ac:dyDescent="0.25">
      <c r="A10286" s="62">
        <v>42312204</v>
      </c>
      <c r="B10286" s="63" t="s">
        <v>6311</v>
      </c>
    </row>
    <row r="10287" spans="1:2" x14ac:dyDescent="0.25">
      <c r="A10287" s="62">
        <v>42312205</v>
      </c>
      <c r="B10287" s="63" t="s">
        <v>6531</v>
      </c>
    </row>
    <row r="10288" spans="1:2" x14ac:dyDescent="0.25">
      <c r="A10288" s="62">
        <v>42312206</v>
      </c>
      <c r="B10288" s="63" t="s">
        <v>18496</v>
      </c>
    </row>
    <row r="10289" spans="1:2" x14ac:dyDescent="0.25">
      <c r="A10289" s="62">
        <v>42312207</v>
      </c>
      <c r="B10289" s="63" t="s">
        <v>12886</v>
      </c>
    </row>
    <row r="10290" spans="1:2" x14ac:dyDescent="0.25">
      <c r="A10290" s="62">
        <v>42312208</v>
      </c>
      <c r="B10290" s="63" t="s">
        <v>3115</v>
      </c>
    </row>
    <row r="10291" spans="1:2" x14ac:dyDescent="0.25">
      <c r="A10291" s="62">
        <v>42312301</v>
      </c>
      <c r="B10291" s="63" t="s">
        <v>4247</v>
      </c>
    </row>
    <row r="10292" spans="1:2" x14ac:dyDescent="0.25">
      <c r="A10292" s="62">
        <v>42312302</v>
      </c>
      <c r="B10292" s="63" t="s">
        <v>10748</v>
      </c>
    </row>
    <row r="10293" spans="1:2" x14ac:dyDescent="0.25">
      <c r="A10293" s="62">
        <v>42312303</v>
      </c>
      <c r="B10293" s="63" t="s">
        <v>8831</v>
      </c>
    </row>
    <row r="10294" spans="1:2" x14ac:dyDescent="0.25">
      <c r="A10294" s="62">
        <v>42312304</v>
      </c>
      <c r="B10294" s="63" t="s">
        <v>5638</v>
      </c>
    </row>
    <row r="10295" spans="1:2" x14ac:dyDescent="0.25">
      <c r="A10295" s="62">
        <v>42312305</v>
      </c>
      <c r="B10295" s="63" t="s">
        <v>5413</v>
      </c>
    </row>
    <row r="10296" spans="1:2" x14ac:dyDescent="0.25">
      <c r="A10296" s="62">
        <v>42312306</v>
      </c>
      <c r="B10296" s="63" t="s">
        <v>16454</v>
      </c>
    </row>
    <row r="10297" spans="1:2" x14ac:dyDescent="0.25">
      <c r="A10297" s="62">
        <v>42312307</v>
      </c>
      <c r="B10297" s="63" t="s">
        <v>15041</v>
      </c>
    </row>
    <row r="10298" spans="1:2" x14ac:dyDescent="0.25">
      <c r="A10298" s="62">
        <v>42312309</v>
      </c>
      <c r="B10298" s="63" t="s">
        <v>14464</v>
      </c>
    </row>
    <row r="10299" spans="1:2" x14ac:dyDescent="0.25">
      <c r="A10299" s="62">
        <v>42312310</v>
      </c>
      <c r="B10299" s="63" t="s">
        <v>5497</v>
      </c>
    </row>
    <row r="10300" spans="1:2" x14ac:dyDescent="0.25">
      <c r="A10300" s="62">
        <v>42312311</v>
      </c>
      <c r="B10300" s="63" t="s">
        <v>9513</v>
      </c>
    </row>
    <row r="10301" spans="1:2" x14ac:dyDescent="0.25">
      <c r="A10301" s="62">
        <v>42312312</v>
      </c>
      <c r="B10301" s="63" t="s">
        <v>4930</v>
      </c>
    </row>
    <row r="10302" spans="1:2" x14ac:dyDescent="0.25">
      <c r="A10302" s="62">
        <v>42312313</v>
      </c>
      <c r="B10302" s="63" t="s">
        <v>18216</v>
      </c>
    </row>
    <row r="10303" spans="1:2" x14ac:dyDescent="0.25">
      <c r="A10303" s="62">
        <v>42312401</v>
      </c>
      <c r="B10303" s="63" t="s">
        <v>9038</v>
      </c>
    </row>
    <row r="10304" spans="1:2" x14ac:dyDescent="0.25">
      <c r="A10304" s="62">
        <v>42312402</v>
      </c>
      <c r="B10304" s="63" t="s">
        <v>3017</v>
      </c>
    </row>
    <row r="10305" spans="1:2" x14ac:dyDescent="0.25">
      <c r="A10305" s="62">
        <v>42312403</v>
      </c>
      <c r="B10305" s="63" t="s">
        <v>14403</v>
      </c>
    </row>
    <row r="10306" spans="1:2" x14ac:dyDescent="0.25">
      <c r="A10306" s="62">
        <v>42312501</v>
      </c>
      <c r="B10306" s="63" t="s">
        <v>8148</v>
      </c>
    </row>
    <row r="10307" spans="1:2" x14ac:dyDescent="0.25">
      <c r="A10307" s="62">
        <v>42312502</v>
      </c>
      <c r="B10307" s="63" t="s">
        <v>3735</v>
      </c>
    </row>
    <row r="10308" spans="1:2" x14ac:dyDescent="0.25">
      <c r="A10308" s="62">
        <v>42312503</v>
      </c>
      <c r="B10308" s="63" t="s">
        <v>8274</v>
      </c>
    </row>
    <row r="10309" spans="1:2" x14ac:dyDescent="0.25">
      <c r="A10309" s="62">
        <v>43191501</v>
      </c>
      <c r="B10309" s="63" t="s">
        <v>10190</v>
      </c>
    </row>
    <row r="10310" spans="1:2" x14ac:dyDescent="0.25">
      <c r="A10310" s="62">
        <v>43191502</v>
      </c>
      <c r="B10310" s="63" t="s">
        <v>9666</v>
      </c>
    </row>
    <row r="10311" spans="1:2" x14ac:dyDescent="0.25">
      <c r="A10311" s="62">
        <v>43191503</v>
      </c>
      <c r="B10311" s="63" t="s">
        <v>9287</v>
      </c>
    </row>
    <row r="10312" spans="1:2" x14ac:dyDescent="0.25">
      <c r="A10312" s="62">
        <v>43191504</v>
      </c>
      <c r="B10312" s="63" t="s">
        <v>16390</v>
      </c>
    </row>
    <row r="10313" spans="1:2" x14ac:dyDescent="0.25">
      <c r="A10313" s="62">
        <v>43191505</v>
      </c>
      <c r="B10313" s="63" t="s">
        <v>18</v>
      </c>
    </row>
    <row r="10314" spans="1:2" x14ac:dyDescent="0.25">
      <c r="A10314" s="62">
        <v>43191507</v>
      </c>
      <c r="B10314" s="63" t="s">
        <v>13950</v>
      </c>
    </row>
    <row r="10315" spans="1:2" x14ac:dyDescent="0.25">
      <c r="A10315" s="62">
        <v>43191508</v>
      </c>
      <c r="B10315" s="63" t="s">
        <v>663</v>
      </c>
    </row>
    <row r="10316" spans="1:2" x14ac:dyDescent="0.25">
      <c r="A10316" s="62">
        <v>43191509</v>
      </c>
      <c r="B10316" s="63" t="s">
        <v>947</v>
      </c>
    </row>
    <row r="10317" spans="1:2" x14ac:dyDescent="0.25">
      <c r="A10317" s="62">
        <v>43191510</v>
      </c>
      <c r="B10317" s="63" t="s">
        <v>18302</v>
      </c>
    </row>
    <row r="10318" spans="1:2" x14ac:dyDescent="0.25">
      <c r="A10318" s="62">
        <v>43191601</v>
      </c>
      <c r="B10318" s="63" t="s">
        <v>13835</v>
      </c>
    </row>
    <row r="10319" spans="1:2" x14ac:dyDescent="0.25">
      <c r="A10319" s="62">
        <v>43191602</v>
      </c>
      <c r="B10319" s="63" t="s">
        <v>18012</v>
      </c>
    </row>
    <row r="10320" spans="1:2" x14ac:dyDescent="0.25">
      <c r="A10320" s="62">
        <v>43191603</v>
      </c>
      <c r="B10320" s="63" t="s">
        <v>11043</v>
      </c>
    </row>
    <row r="10321" spans="1:2" x14ac:dyDescent="0.25">
      <c r="A10321" s="62">
        <v>43191604</v>
      </c>
      <c r="B10321" s="63" t="s">
        <v>15866</v>
      </c>
    </row>
    <row r="10322" spans="1:2" x14ac:dyDescent="0.25">
      <c r="A10322" s="62">
        <v>43191605</v>
      </c>
      <c r="B10322" s="63" t="s">
        <v>1680</v>
      </c>
    </row>
    <row r="10323" spans="1:2" x14ac:dyDescent="0.25">
      <c r="A10323" s="62">
        <v>43191606</v>
      </c>
      <c r="B10323" s="63" t="s">
        <v>15622</v>
      </c>
    </row>
    <row r="10324" spans="1:2" x14ac:dyDescent="0.25">
      <c r="A10324" s="62">
        <v>43191607</v>
      </c>
      <c r="B10324" s="63" t="s">
        <v>18176</v>
      </c>
    </row>
    <row r="10325" spans="1:2" x14ac:dyDescent="0.25">
      <c r="A10325" s="62">
        <v>43191608</v>
      </c>
      <c r="B10325" s="63" t="s">
        <v>762</v>
      </c>
    </row>
    <row r="10326" spans="1:2" x14ac:dyDescent="0.25">
      <c r="A10326" s="62">
        <v>43191609</v>
      </c>
      <c r="B10326" s="63" t="s">
        <v>5656</v>
      </c>
    </row>
    <row r="10327" spans="1:2" x14ac:dyDescent="0.25">
      <c r="A10327" s="62">
        <v>43191610</v>
      </c>
      <c r="B10327" s="63" t="s">
        <v>197</v>
      </c>
    </row>
    <row r="10328" spans="1:2" x14ac:dyDescent="0.25">
      <c r="A10328" s="62">
        <v>43191611</v>
      </c>
      <c r="B10328" s="63" t="s">
        <v>8734</v>
      </c>
    </row>
    <row r="10329" spans="1:2" x14ac:dyDescent="0.25">
      <c r="A10329" s="62">
        <v>43191612</v>
      </c>
      <c r="B10329" s="63" t="s">
        <v>11204</v>
      </c>
    </row>
    <row r="10330" spans="1:2" x14ac:dyDescent="0.25">
      <c r="A10330" s="62">
        <v>43191614</v>
      </c>
      <c r="B10330" s="63" t="s">
        <v>12779</v>
      </c>
    </row>
    <row r="10331" spans="1:2" x14ac:dyDescent="0.25">
      <c r="A10331" s="62">
        <v>43191615</v>
      </c>
      <c r="B10331" s="63" t="s">
        <v>4414</v>
      </c>
    </row>
    <row r="10332" spans="1:2" x14ac:dyDescent="0.25">
      <c r="A10332" s="62">
        <v>43191616</v>
      </c>
      <c r="B10332" s="63" t="s">
        <v>11682</v>
      </c>
    </row>
    <row r="10333" spans="1:2" x14ac:dyDescent="0.25">
      <c r="A10333" s="62">
        <v>43191618</v>
      </c>
      <c r="B10333" s="63" t="s">
        <v>1065</v>
      </c>
    </row>
    <row r="10334" spans="1:2" x14ac:dyDescent="0.25">
      <c r="A10334" s="62">
        <v>43191619</v>
      </c>
      <c r="B10334" s="63" t="s">
        <v>2798</v>
      </c>
    </row>
    <row r="10335" spans="1:2" x14ac:dyDescent="0.25">
      <c r="A10335" s="62">
        <v>43191621</v>
      </c>
      <c r="B10335" s="63" t="s">
        <v>2303</v>
      </c>
    </row>
    <row r="10336" spans="1:2" x14ac:dyDescent="0.25">
      <c r="A10336" s="62">
        <v>43191622</v>
      </c>
      <c r="B10336" s="63" t="s">
        <v>9800</v>
      </c>
    </row>
    <row r="10337" spans="1:2" x14ac:dyDescent="0.25">
      <c r="A10337" s="62">
        <v>43191623</v>
      </c>
      <c r="B10337" s="63" t="s">
        <v>3801</v>
      </c>
    </row>
    <row r="10338" spans="1:2" x14ac:dyDescent="0.25">
      <c r="A10338" s="62">
        <v>43191624</v>
      </c>
      <c r="B10338" s="63" t="s">
        <v>794</v>
      </c>
    </row>
    <row r="10339" spans="1:2" x14ac:dyDescent="0.25">
      <c r="A10339" s="62">
        <v>43191625</v>
      </c>
      <c r="B10339" s="63" t="s">
        <v>16588</v>
      </c>
    </row>
    <row r="10340" spans="1:2" x14ac:dyDescent="0.25">
      <c r="A10340" s="62">
        <v>43191626</v>
      </c>
      <c r="B10340" s="63" t="s">
        <v>8193</v>
      </c>
    </row>
    <row r="10341" spans="1:2" x14ac:dyDescent="0.25">
      <c r="A10341" s="62">
        <v>43191627</v>
      </c>
      <c r="B10341" s="63" t="s">
        <v>1404</v>
      </c>
    </row>
    <row r="10342" spans="1:2" x14ac:dyDescent="0.25">
      <c r="A10342" s="62">
        <v>43191628</v>
      </c>
      <c r="B10342" s="63" t="s">
        <v>9353</v>
      </c>
    </row>
    <row r="10343" spans="1:2" x14ac:dyDescent="0.25">
      <c r="A10343" s="62">
        <v>43191629</v>
      </c>
      <c r="B10343" s="63" t="s">
        <v>18005</v>
      </c>
    </row>
    <row r="10344" spans="1:2" x14ac:dyDescent="0.25">
      <c r="A10344" s="62">
        <v>43191630</v>
      </c>
      <c r="B10344" s="63" t="s">
        <v>6178</v>
      </c>
    </row>
    <row r="10345" spans="1:2" x14ac:dyDescent="0.25">
      <c r="A10345" s="62">
        <v>43201401</v>
      </c>
      <c r="B10345" s="63" t="s">
        <v>14040</v>
      </c>
    </row>
    <row r="10346" spans="1:2" x14ac:dyDescent="0.25">
      <c r="A10346" s="62">
        <v>43201402</v>
      </c>
      <c r="B10346" s="63" t="s">
        <v>7033</v>
      </c>
    </row>
    <row r="10347" spans="1:2" x14ac:dyDescent="0.25">
      <c r="A10347" s="62">
        <v>43201403</v>
      </c>
      <c r="B10347" s="63" t="s">
        <v>17141</v>
      </c>
    </row>
    <row r="10348" spans="1:2" x14ac:dyDescent="0.25">
      <c r="A10348" s="62">
        <v>43201404</v>
      </c>
      <c r="B10348" s="63" t="s">
        <v>11907</v>
      </c>
    </row>
    <row r="10349" spans="1:2" x14ac:dyDescent="0.25">
      <c r="A10349" s="62">
        <v>43201405</v>
      </c>
      <c r="B10349" s="63" t="s">
        <v>15276</v>
      </c>
    </row>
    <row r="10350" spans="1:2" x14ac:dyDescent="0.25">
      <c r="A10350" s="62">
        <v>43201406</v>
      </c>
      <c r="B10350" s="63" t="s">
        <v>967</v>
      </c>
    </row>
    <row r="10351" spans="1:2" x14ac:dyDescent="0.25">
      <c r="A10351" s="62">
        <v>43201407</v>
      </c>
      <c r="B10351" s="63" t="s">
        <v>13358</v>
      </c>
    </row>
    <row r="10352" spans="1:2" x14ac:dyDescent="0.25">
      <c r="A10352" s="62">
        <v>43201408</v>
      </c>
      <c r="B10352" s="63" t="s">
        <v>2684</v>
      </c>
    </row>
    <row r="10353" spans="1:2" x14ac:dyDescent="0.25">
      <c r="A10353" s="62">
        <v>43201409</v>
      </c>
      <c r="B10353" s="63" t="s">
        <v>565</v>
      </c>
    </row>
    <row r="10354" spans="1:2" x14ac:dyDescent="0.25">
      <c r="A10354" s="62">
        <v>43201410</v>
      </c>
      <c r="B10354" s="63" t="s">
        <v>4619</v>
      </c>
    </row>
    <row r="10355" spans="1:2" x14ac:dyDescent="0.25">
      <c r="A10355" s="62">
        <v>43201501</v>
      </c>
      <c r="B10355" s="63" t="s">
        <v>2554</v>
      </c>
    </row>
    <row r="10356" spans="1:2" x14ac:dyDescent="0.25">
      <c r="A10356" s="62">
        <v>43201502</v>
      </c>
      <c r="B10356" s="63" t="s">
        <v>11145</v>
      </c>
    </row>
    <row r="10357" spans="1:2" x14ac:dyDescent="0.25">
      <c r="A10357" s="62">
        <v>43201503</v>
      </c>
      <c r="B10357" s="63" t="s">
        <v>10774</v>
      </c>
    </row>
    <row r="10358" spans="1:2" x14ac:dyDescent="0.25">
      <c r="A10358" s="62">
        <v>43201507</v>
      </c>
      <c r="B10358" s="63" t="s">
        <v>4410</v>
      </c>
    </row>
    <row r="10359" spans="1:2" x14ac:dyDescent="0.25">
      <c r="A10359" s="62">
        <v>43201508</v>
      </c>
      <c r="B10359" s="63" t="s">
        <v>10631</v>
      </c>
    </row>
    <row r="10360" spans="1:2" x14ac:dyDescent="0.25">
      <c r="A10360" s="62">
        <v>43201509</v>
      </c>
      <c r="B10360" s="63" t="s">
        <v>12061</v>
      </c>
    </row>
    <row r="10361" spans="1:2" x14ac:dyDescent="0.25">
      <c r="A10361" s="62">
        <v>43201513</v>
      </c>
      <c r="B10361" s="63" t="s">
        <v>15044</v>
      </c>
    </row>
    <row r="10362" spans="1:2" x14ac:dyDescent="0.25">
      <c r="A10362" s="62">
        <v>43201522</v>
      </c>
      <c r="B10362" s="63" t="s">
        <v>4779</v>
      </c>
    </row>
    <row r="10363" spans="1:2" x14ac:dyDescent="0.25">
      <c r="A10363" s="62">
        <v>43201531</v>
      </c>
      <c r="B10363" s="63" t="s">
        <v>16518</v>
      </c>
    </row>
    <row r="10364" spans="1:2" x14ac:dyDescent="0.25">
      <c r="A10364" s="62">
        <v>43201533</v>
      </c>
      <c r="B10364" s="63" t="s">
        <v>6270</v>
      </c>
    </row>
    <row r="10365" spans="1:2" x14ac:dyDescent="0.25">
      <c r="A10365" s="62">
        <v>43201534</v>
      </c>
      <c r="B10365" s="63" t="s">
        <v>1651</v>
      </c>
    </row>
    <row r="10366" spans="1:2" x14ac:dyDescent="0.25">
      <c r="A10366" s="62">
        <v>43201535</v>
      </c>
      <c r="B10366" s="63" t="s">
        <v>4890</v>
      </c>
    </row>
    <row r="10367" spans="1:2" x14ac:dyDescent="0.25">
      <c r="A10367" s="62">
        <v>43201537</v>
      </c>
      <c r="B10367" s="63" t="s">
        <v>18289</v>
      </c>
    </row>
    <row r="10368" spans="1:2" x14ac:dyDescent="0.25">
      <c r="A10368" s="62">
        <v>43201538</v>
      </c>
      <c r="B10368" s="63" t="s">
        <v>18165</v>
      </c>
    </row>
    <row r="10369" spans="1:2" x14ac:dyDescent="0.25">
      <c r="A10369" s="62">
        <v>43201539</v>
      </c>
      <c r="B10369" s="63" t="s">
        <v>2155</v>
      </c>
    </row>
    <row r="10370" spans="1:2" x14ac:dyDescent="0.25">
      <c r="A10370" s="62">
        <v>43201540</v>
      </c>
      <c r="B10370" s="63" t="s">
        <v>18911</v>
      </c>
    </row>
    <row r="10371" spans="1:2" x14ac:dyDescent="0.25">
      <c r="A10371" s="62">
        <v>43201541</v>
      </c>
      <c r="B10371" s="63" t="s">
        <v>6320</v>
      </c>
    </row>
    <row r="10372" spans="1:2" x14ac:dyDescent="0.25">
      <c r="A10372" s="62">
        <v>43201542</v>
      </c>
      <c r="B10372" s="63" t="s">
        <v>15320</v>
      </c>
    </row>
    <row r="10373" spans="1:2" x14ac:dyDescent="0.25">
      <c r="A10373" s="62">
        <v>43201543</v>
      </c>
      <c r="B10373" s="63" t="s">
        <v>11418</v>
      </c>
    </row>
    <row r="10374" spans="1:2" x14ac:dyDescent="0.25">
      <c r="A10374" s="62">
        <v>43201544</v>
      </c>
      <c r="B10374" s="63" t="s">
        <v>12227</v>
      </c>
    </row>
    <row r="10375" spans="1:2" x14ac:dyDescent="0.25">
      <c r="A10375" s="62">
        <v>43201545</v>
      </c>
      <c r="B10375" s="63" t="s">
        <v>17285</v>
      </c>
    </row>
    <row r="10376" spans="1:2" x14ac:dyDescent="0.25">
      <c r="A10376" s="62">
        <v>43201546</v>
      </c>
      <c r="B10376" s="63" t="s">
        <v>10395</v>
      </c>
    </row>
    <row r="10377" spans="1:2" x14ac:dyDescent="0.25">
      <c r="A10377" s="62">
        <v>43201547</v>
      </c>
      <c r="B10377" s="63" t="s">
        <v>8202</v>
      </c>
    </row>
    <row r="10378" spans="1:2" x14ac:dyDescent="0.25">
      <c r="A10378" s="62">
        <v>43201549</v>
      </c>
      <c r="B10378" s="63" t="s">
        <v>14928</v>
      </c>
    </row>
    <row r="10379" spans="1:2" x14ac:dyDescent="0.25">
      <c r="A10379" s="62">
        <v>43201550</v>
      </c>
      <c r="B10379" s="63" t="s">
        <v>7057</v>
      </c>
    </row>
    <row r="10380" spans="1:2" x14ac:dyDescent="0.25">
      <c r="A10380" s="62">
        <v>43201552</v>
      </c>
      <c r="B10380" s="63" t="s">
        <v>17666</v>
      </c>
    </row>
    <row r="10381" spans="1:2" x14ac:dyDescent="0.25">
      <c r="A10381" s="62">
        <v>43201553</v>
      </c>
      <c r="B10381" s="63" t="s">
        <v>18425</v>
      </c>
    </row>
    <row r="10382" spans="1:2" x14ac:dyDescent="0.25">
      <c r="A10382" s="62">
        <v>43201601</v>
      </c>
      <c r="B10382" s="63" t="s">
        <v>16027</v>
      </c>
    </row>
    <row r="10383" spans="1:2" x14ac:dyDescent="0.25">
      <c r="A10383" s="62">
        <v>43201602</v>
      </c>
      <c r="B10383" s="63" t="s">
        <v>3637</v>
      </c>
    </row>
    <row r="10384" spans="1:2" x14ac:dyDescent="0.25">
      <c r="A10384" s="62">
        <v>43201603</v>
      </c>
      <c r="B10384" s="63" t="s">
        <v>17847</v>
      </c>
    </row>
    <row r="10385" spans="1:2" x14ac:dyDescent="0.25">
      <c r="A10385" s="62">
        <v>43201604</v>
      </c>
      <c r="B10385" s="63" t="s">
        <v>4041</v>
      </c>
    </row>
    <row r="10386" spans="1:2" x14ac:dyDescent="0.25">
      <c r="A10386" s="62">
        <v>43201605</v>
      </c>
      <c r="B10386" s="63" t="s">
        <v>19070</v>
      </c>
    </row>
    <row r="10387" spans="1:2" x14ac:dyDescent="0.25">
      <c r="A10387" s="62">
        <v>43201608</v>
      </c>
      <c r="B10387" s="63" t="s">
        <v>6550</v>
      </c>
    </row>
    <row r="10388" spans="1:2" x14ac:dyDescent="0.25">
      <c r="A10388" s="62">
        <v>43201609</v>
      </c>
      <c r="B10388" s="63" t="s">
        <v>16331</v>
      </c>
    </row>
    <row r="10389" spans="1:2" x14ac:dyDescent="0.25">
      <c r="A10389" s="62">
        <v>43201610</v>
      </c>
      <c r="B10389" s="63" t="s">
        <v>11537</v>
      </c>
    </row>
    <row r="10390" spans="1:2" x14ac:dyDescent="0.25">
      <c r="A10390" s="62">
        <v>43201611</v>
      </c>
      <c r="B10390" s="63" t="s">
        <v>10096</v>
      </c>
    </row>
    <row r="10391" spans="1:2" x14ac:dyDescent="0.25">
      <c r="A10391" s="62">
        <v>43201612</v>
      </c>
      <c r="B10391" s="63" t="s">
        <v>3440</v>
      </c>
    </row>
    <row r="10392" spans="1:2" x14ac:dyDescent="0.25">
      <c r="A10392" s="62">
        <v>43201614</v>
      </c>
      <c r="B10392" s="63" t="s">
        <v>13909</v>
      </c>
    </row>
    <row r="10393" spans="1:2" x14ac:dyDescent="0.25">
      <c r="A10393" s="62">
        <v>43201615</v>
      </c>
      <c r="B10393" s="63" t="s">
        <v>4164</v>
      </c>
    </row>
    <row r="10394" spans="1:2" x14ac:dyDescent="0.25">
      <c r="A10394" s="62">
        <v>43201616</v>
      </c>
      <c r="B10394" s="63" t="s">
        <v>10511</v>
      </c>
    </row>
    <row r="10395" spans="1:2" x14ac:dyDescent="0.25">
      <c r="A10395" s="62">
        <v>43201801</v>
      </c>
      <c r="B10395" s="63" t="s">
        <v>4039</v>
      </c>
    </row>
    <row r="10396" spans="1:2" x14ac:dyDescent="0.25">
      <c r="A10396" s="62">
        <v>43201802</v>
      </c>
      <c r="B10396" s="63" t="s">
        <v>17186</v>
      </c>
    </row>
    <row r="10397" spans="1:2" x14ac:dyDescent="0.25">
      <c r="A10397" s="62">
        <v>43201803</v>
      </c>
      <c r="B10397" s="63" t="s">
        <v>17053</v>
      </c>
    </row>
    <row r="10398" spans="1:2" x14ac:dyDescent="0.25">
      <c r="A10398" s="62">
        <v>43201806</v>
      </c>
      <c r="B10398" s="63" t="s">
        <v>7897</v>
      </c>
    </row>
    <row r="10399" spans="1:2" x14ac:dyDescent="0.25">
      <c r="A10399" s="62">
        <v>43201807</v>
      </c>
      <c r="B10399" s="63" t="s">
        <v>6662</v>
      </c>
    </row>
    <row r="10400" spans="1:2" x14ac:dyDescent="0.25">
      <c r="A10400" s="62">
        <v>43201808</v>
      </c>
      <c r="B10400" s="63" t="s">
        <v>4249</v>
      </c>
    </row>
    <row r="10401" spans="1:2" x14ac:dyDescent="0.25">
      <c r="A10401" s="62">
        <v>43201809</v>
      </c>
      <c r="B10401" s="63" t="s">
        <v>9768</v>
      </c>
    </row>
    <row r="10402" spans="1:2" x14ac:dyDescent="0.25">
      <c r="A10402" s="62">
        <v>43201810</v>
      </c>
      <c r="B10402" s="63" t="s">
        <v>4211</v>
      </c>
    </row>
    <row r="10403" spans="1:2" x14ac:dyDescent="0.25">
      <c r="A10403" s="62">
        <v>43201811</v>
      </c>
      <c r="B10403" s="63" t="s">
        <v>13494</v>
      </c>
    </row>
    <row r="10404" spans="1:2" x14ac:dyDescent="0.25">
      <c r="A10404" s="62">
        <v>43201812</v>
      </c>
      <c r="B10404" s="63" t="s">
        <v>3103</v>
      </c>
    </row>
    <row r="10405" spans="1:2" x14ac:dyDescent="0.25">
      <c r="A10405" s="62">
        <v>43201813</v>
      </c>
      <c r="B10405" s="63" t="s">
        <v>18630</v>
      </c>
    </row>
    <row r="10406" spans="1:2" x14ac:dyDescent="0.25">
      <c r="A10406" s="62">
        <v>43201814</v>
      </c>
      <c r="B10406" s="63" t="s">
        <v>2806</v>
      </c>
    </row>
    <row r="10407" spans="1:2" x14ac:dyDescent="0.25">
      <c r="A10407" s="62">
        <v>43201815</v>
      </c>
      <c r="B10407" s="63" t="s">
        <v>13498</v>
      </c>
    </row>
    <row r="10408" spans="1:2" x14ac:dyDescent="0.25">
      <c r="A10408" s="62">
        <v>43201902</v>
      </c>
      <c r="B10408" s="63" t="s">
        <v>9053</v>
      </c>
    </row>
    <row r="10409" spans="1:2" x14ac:dyDescent="0.25">
      <c r="A10409" s="62">
        <v>43201903</v>
      </c>
      <c r="B10409" s="63" t="s">
        <v>2070</v>
      </c>
    </row>
    <row r="10410" spans="1:2" x14ac:dyDescent="0.25">
      <c r="A10410" s="62">
        <v>43202001</v>
      </c>
      <c r="B10410" s="63" t="s">
        <v>1485</v>
      </c>
    </row>
    <row r="10411" spans="1:2" x14ac:dyDescent="0.25">
      <c r="A10411" s="62">
        <v>43202002</v>
      </c>
      <c r="B10411" s="63" t="s">
        <v>9841</v>
      </c>
    </row>
    <row r="10412" spans="1:2" x14ac:dyDescent="0.25">
      <c r="A10412" s="62">
        <v>43202003</v>
      </c>
      <c r="B10412" s="63" t="s">
        <v>4723</v>
      </c>
    </row>
    <row r="10413" spans="1:2" x14ac:dyDescent="0.25">
      <c r="A10413" s="62">
        <v>43202004</v>
      </c>
      <c r="B10413" s="63" t="s">
        <v>2509</v>
      </c>
    </row>
    <row r="10414" spans="1:2" x14ac:dyDescent="0.25">
      <c r="A10414" s="62">
        <v>43202005</v>
      </c>
      <c r="B10414" s="63" t="s">
        <v>16836</v>
      </c>
    </row>
    <row r="10415" spans="1:2" x14ac:dyDescent="0.25">
      <c r="A10415" s="62">
        <v>43202101</v>
      </c>
      <c r="B10415" s="63" t="s">
        <v>8605</v>
      </c>
    </row>
    <row r="10416" spans="1:2" x14ac:dyDescent="0.25">
      <c r="A10416" s="62">
        <v>43202102</v>
      </c>
      <c r="B10416" s="63" t="s">
        <v>4488</v>
      </c>
    </row>
    <row r="10417" spans="1:2" x14ac:dyDescent="0.25">
      <c r="A10417" s="62">
        <v>43202103</v>
      </c>
      <c r="B10417" s="63" t="s">
        <v>15520</v>
      </c>
    </row>
    <row r="10418" spans="1:2" x14ac:dyDescent="0.25">
      <c r="A10418" s="62">
        <v>43202104</v>
      </c>
      <c r="B10418" s="63" t="s">
        <v>1159</v>
      </c>
    </row>
    <row r="10419" spans="1:2" x14ac:dyDescent="0.25">
      <c r="A10419" s="62">
        <v>43202105</v>
      </c>
      <c r="B10419" s="63" t="s">
        <v>422</v>
      </c>
    </row>
    <row r="10420" spans="1:2" x14ac:dyDescent="0.25">
      <c r="A10420" s="62">
        <v>43202201</v>
      </c>
      <c r="B10420" s="63" t="s">
        <v>14783</v>
      </c>
    </row>
    <row r="10421" spans="1:2" x14ac:dyDescent="0.25">
      <c r="A10421" s="62">
        <v>43202202</v>
      </c>
      <c r="B10421" s="63" t="s">
        <v>7293</v>
      </c>
    </row>
    <row r="10422" spans="1:2" x14ac:dyDescent="0.25">
      <c r="A10422" s="62">
        <v>43202204</v>
      </c>
      <c r="B10422" s="63" t="s">
        <v>630</v>
      </c>
    </row>
    <row r="10423" spans="1:2" x14ac:dyDescent="0.25">
      <c r="A10423" s="62">
        <v>43202205</v>
      </c>
      <c r="B10423" s="63" t="s">
        <v>14396</v>
      </c>
    </row>
    <row r="10424" spans="1:2" x14ac:dyDescent="0.25">
      <c r="A10424" s="62">
        <v>43202206</v>
      </c>
      <c r="B10424" s="63" t="s">
        <v>5604</v>
      </c>
    </row>
    <row r="10425" spans="1:2" x14ac:dyDescent="0.25">
      <c r="A10425" s="62">
        <v>43202207</v>
      </c>
      <c r="B10425" s="63" t="s">
        <v>1373</v>
      </c>
    </row>
    <row r="10426" spans="1:2" x14ac:dyDescent="0.25">
      <c r="A10426" s="62">
        <v>43202208</v>
      </c>
      <c r="B10426" s="63" t="s">
        <v>12336</v>
      </c>
    </row>
    <row r="10427" spans="1:2" x14ac:dyDescent="0.25">
      <c r="A10427" s="62">
        <v>43202209</v>
      </c>
      <c r="B10427" s="63" t="s">
        <v>7946</v>
      </c>
    </row>
    <row r="10428" spans="1:2" x14ac:dyDescent="0.25">
      <c r="A10428" s="62">
        <v>43202210</v>
      </c>
      <c r="B10428" s="63" t="s">
        <v>4376</v>
      </c>
    </row>
    <row r="10429" spans="1:2" x14ac:dyDescent="0.25">
      <c r="A10429" s="62">
        <v>43202211</v>
      </c>
      <c r="B10429" s="63" t="s">
        <v>12678</v>
      </c>
    </row>
    <row r="10430" spans="1:2" x14ac:dyDescent="0.25">
      <c r="A10430" s="62">
        <v>43202212</v>
      </c>
      <c r="B10430" s="63" t="s">
        <v>4958</v>
      </c>
    </row>
    <row r="10431" spans="1:2" x14ac:dyDescent="0.25">
      <c r="A10431" s="62">
        <v>43202213</v>
      </c>
      <c r="B10431" s="63" t="s">
        <v>9374</v>
      </c>
    </row>
    <row r="10432" spans="1:2" x14ac:dyDescent="0.25">
      <c r="A10432" s="62">
        <v>43202214</v>
      </c>
      <c r="B10432" s="63" t="s">
        <v>18923</v>
      </c>
    </row>
    <row r="10433" spans="1:2" x14ac:dyDescent="0.25">
      <c r="A10433" s="62">
        <v>43211501</v>
      </c>
      <c r="B10433" s="63" t="s">
        <v>16213</v>
      </c>
    </row>
    <row r="10434" spans="1:2" x14ac:dyDescent="0.25">
      <c r="A10434" s="62">
        <v>43211502</v>
      </c>
      <c r="B10434" s="63" t="s">
        <v>14485</v>
      </c>
    </row>
    <row r="10435" spans="1:2" x14ac:dyDescent="0.25">
      <c r="A10435" s="62">
        <v>43211503</v>
      </c>
      <c r="B10435" s="63" t="s">
        <v>13834</v>
      </c>
    </row>
    <row r="10436" spans="1:2" x14ac:dyDescent="0.25">
      <c r="A10436" s="62">
        <v>43211504</v>
      </c>
      <c r="B10436" s="63" t="s">
        <v>15914</v>
      </c>
    </row>
    <row r="10437" spans="1:2" x14ac:dyDescent="0.25">
      <c r="A10437" s="62">
        <v>43211505</v>
      </c>
      <c r="B10437" s="63" t="s">
        <v>802</v>
      </c>
    </row>
    <row r="10438" spans="1:2" x14ac:dyDescent="0.25">
      <c r="A10438" s="62">
        <v>43211506</v>
      </c>
      <c r="B10438" s="63" t="s">
        <v>9321</v>
      </c>
    </row>
    <row r="10439" spans="1:2" x14ac:dyDescent="0.25">
      <c r="A10439" s="62">
        <v>43211507</v>
      </c>
      <c r="B10439" s="63" t="s">
        <v>215</v>
      </c>
    </row>
    <row r="10440" spans="1:2" x14ac:dyDescent="0.25">
      <c r="A10440" s="62">
        <v>43211508</v>
      </c>
      <c r="B10440" s="63" t="s">
        <v>7322</v>
      </c>
    </row>
    <row r="10441" spans="1:2" x14ac:dyDescent="0.25">
      <c r="A10441" s="62">
        <v>43211509</v>
      </c>
      <c r="B10441" s="63" t="s">
        <v>7870</v>
      </c>
    </row>
    <row r="10442" spans="1:2" x14ac:dyDescent="0.25">
      <c r="A10442" s="62">
        <v>43211510</v>
      </c>
      <c r="B10442" s="63" t="s">
        <v>4722</v>
      </c>
    </row>
    <row r="10443" spans="1:2" x14ac:dyDescent="0.25">
      <c r="A10443" s="62">
        <v>43211511</v>
      </c>
      <c r="B10443" s="63" t="s">
        <v>2147</v>
      </c>
    </row>
    <row r="10444" spans="1:2" x14ac:dyDescent="0.25">
      <c r="A10444" s="62">
        <v>43211512</v>
      </c>
      <c r="B10444" s="63" t="s">
        <v>12069</v>
      </c>
    </row>
    <row r="10445" spans="1:2" x14ac:dyDescent="0.25">
      <c r="A10445" s="62">
        <v>43211601</v>
      </c>
      <c r="B10445" s="63" t="s">
        <v>4979</v>
      </c>
    </row>
    <row r="10446" spans="1:2" x14ac:dyDescent="0.25">
      <c r="A10446" s="62">
        <v>43211602</v>
      </c>
      <c r="B10446" s="63" t="s">
        <v>12105</v>
      </c>
    </row>
    <row r="10447" spans="1:2" x14ac:dyDescent="0.25">
      <c r="A10447" s="62">
        <v>43211603</v>
      </c>
      <c r="B10447" s="63" t="s">
        <v>13603</v>
      </c>
    </row>
    <row r="10448" spans="1:2" x14ac:dyDescent="0.25">
      <c r="A10448" s="62">
        <v>43211604</v>
      </c>
      <c r="B10448" s="63" t="s">
        <v>18695</v>
      </c>
    </row>
    <row r="10449" spans="1:2" x14ac:dyDescent="0.25">
      <c r="A10449" s="62">
        <v>43211605</v>
      </c>
      <c r="B10449" s="63" t="s">
        <v>16760</v>
      </c>
    </row>
    <row r="10450" spans="1:2" x14ac:dyDescent="0.25">
      <c r="A10450" s="62">
        <v>43211606</v>
      </c>
      <c r="B10450" s="63" t="s">
        <v>5721</v>
      </c>
    </row>
    <row r="10451" spans="1:2" x14ac:dyDescent="0.25">
      <c r="A10451" s="62">
        <v>43211607</v>
      </c>
      <c r="B10451" s="63" t="s">
        <v>9385</v>
      </c>
    </row>
    <row r="10452" spans="1:2" x14ac:dyDescent="0.25">
      <c r="A10452" s="62">
        <v>43211608</v>
      </c>
      <c r="B10452" s="63" t="s">
        <v>12570</v>
      </c>
    </row>
    <row r="10453" spans="1:2" x14ac:dyDescent="0.25">
      <c r="A10453" s="62">
        <v>43211609</v>
      </c>
      <c r="B10453" s="63" t="s">
        <v>13957</v>
      </c>
    </row>
    <row r="10454" spans="1:2" x14ac:dyDescent="0.25">
      <c r="A10454" s="62">
        <v>43211701</v>
      </c>
      <c r="B10454" s="63" t="s">
        <v>4212</v>
      </c>
    </row>
    <row r="10455" spans="1:2" x14ac:dyDescent="0.25">
      <c r="A10455" s="62">
        <v>43211702</v>
      </c>
      <c r="B10455" s="63" t="s">
        <v>9733</v>
      </c>
    </row>
    <row r="10456" spans="1:2" x14ac:dyDescent="0.25">
      <c r="A10456" s="62">
        <v>43211704</v>
      </c>
      <c r="B10456" s="63" t="s">
        <v>10486</v>
      </c>
    </row>
    <row r="10457" spans="1:2" x14ac:dyDescent="0.25">
      <c r="A10457" s="62">
        <v>43211705</v>
      </c>
      <c r="B10457" s="63" t="s">
        <v>2966</v>
      </c>
    </row>
    <row r="10458" spans="1:2" x14ac:dyDescent="0.25">
      <c r="A10458" s="62">
        <v>43211706</v>
      </c>
      <c r="B10458" s="63" t="s">
        <v>5678</v>
      </c>
    </row>
    <row r="10459" spans="1:2" x14ac:dyDescent="0.25">
      <c r="A10459" s="62">
        <v>43211707</v>
      </c>
      <c r="B10459" s="63" t="s">
        <v>12716</v>
      </c>
    </row>
    <row r="10460" spans="1:2" x14ac:dyDescent="0.25">
      <c r="A10460" s="62">
        <v>43211708</v>
      </c>
      <c r="B10460" s="63" t="s">
        <v>3837</v>
      </c>
    </row>
    <row r="10461" spans="1:2" x14ac:dyDescent="0.25">
      <c r="A10461" s="62">
        <v>43211709</v>
      </c>
      <c r="B10461" s="63" t="s">
        <v>15546</v>
      </c>
    </row>
    <row r="10462" spans="1:2" x14ac:dyDescent="0.25">
      <c r="A10462" s="62">
        <v>43211710</v>
      </c>
      <c r="B10462" s="63" t="s">
        <v>7418</v>
      </c>
    </row>
    <row r="10463" spans="1:2" x14ac:dyDescent="0.25">
      <c r="A10463" s="62">
        <v>43211711</v>
      </c>
      <c r="B10463" s="63" t="s">
        <v>11471</v>
      </c>
    </row>
    <row r="10464" spans="1:2" x14ac:dyDescent="0.25">
      <c r="A10464" s="62">
        <v>43211712</v>
      </c>
      <c r="B10464" s="63" t="s">
        <v>3137</v>
      </c>
    </row>
    <row r="10465" spans="1:2" x14ac:dyDescent="0.25">
      <c r="A10465" s="62">
        <v>43211713</v>
      </c>
      <c r="B10465" s="63" t="s">
        <v>18399</v>
      </c>
    </row>
    <row r="10466" spans="1:2" x14ac:dyDescent="0.25">
      <c r="A10466" s="62">
        <v>43211714</v>
      </c>
      <c r="B10466" s="63" t="s">
        <v>16410</v>
      </c>
    </row>
    <row r="10467" spans="1:2" x14ac:dyDescent="0.25">
      <c r="A10467" s="62">
        <v>43211715</v>
      </c>
      <c r="B10467" s="63" t="s">
        <v>10883</v>
      </c>
    </row>
    <row r="10468" spans="1:2" x14ac:dyDescent="0.25">
      <c r="A10468" s="62">
        <v>43211717</v>
      </c>
      <c r="B10468" s="63" t="s">
        <v>16926</v>
      </c>
    </row>
    <row r="10469" spans="1:2" x14ac:dyDescent="0.25">
      <c r="A10469" s="62">
        <v>43211718</v>
      </c>
      <c r="B10469" s="63" t="s">
        <v>17206</v>
      </c>
    </row>
    <row r="10470" spans="1:2" x14ac:dyDescent="0.25">
      <c r="A10470" s="62">
        <v>43211719</v>
      </c>
      <c r="B10470" s="63" t="s">
        <v>6685</v>
      </c>
    </row>
    <row r="10471" spans="1:2" x14ac:dyDescent="0.25">
      <c r="A10471" s="62">
        <v>43211720</v>
      </c>
      <c r="B10471" s="63" t="s">
        <v>8431</v>
      </c>
    </row>
    <row r="10472" spans="1:2" x14ac:dyDescent="0.25">
      <c r="A10472" s="62">
        <v>43211721</v>
      </c>
      <c r="B10472" s="63" t="s">
        <v>3739</v>
      </c>
    </row>
    <row r="10473" spans="1:2" x14ac:dyDescent="0.25">
      <c r="A10473" s="62">
        <v>43211801</v>
      </c>
      <c r="B10473" s="63" t="s">
        <v>14960</v>
      </c>
    </row>
    <row r="10474" spans="1:2" x14ac:dyDescent="0.25">
      <c r="A10474" s="62">
        <v>43211802</v>
      </c>
      <c r="B10474" s="63" t="s">
        <v>13652</v>
      </c>
    </row>
    <row r="10475" spans="1:2" x14ac:dyDescent="0.25">
      <c r="A10475" s="62">
        <v>43211803</v>
      </c>
      <c r="B10475" s="63" t="s">
        <v>16093</v>
      </c>
    </row>
    <row r="10476" spans="1:2" x14ac:dyDescent="0.25">
      <c r="A10476" s="62">
        <v>43211804</v>
      </c>
      <c r="B10476" s="63" t="s">
        <v>791</v>
      </c>
    </row>
    <row r="10477" spans="1:2" x14ac:dyDescent="0.25">
      <c r="A10477" s="62">
        <v>43211805</v>
      </c>
      <c r="B10477" s="63" t="s">
        <v>8262</v>
      </c>
    </row>
    <row r="10478" spans="1:2" x14ac:dyDescent="0.25">
      <c r="A10478" s="62">
        <v>43211901</v>
      </c>
      <c r="B10478" s="63" t="s">
        <v>4017</v>
      </c>
    </row>
    <row r="10479" spans="1:2" x14ac:dyDescent="0.25">
      <c r="A10479" s="62">
        <v>43211902</v>
      </c>
      <c r="B10479" s="63" t="s">
        <v>16933</v>
      </c>
    </row>
    <row r="10480" spans="1:2" x14ac:dyDescent="0.25">
      <c r="A10480" s="62">
        <v>43211903</v>
      </c>
      <c r="B10480" s="63" t="s">
        <v>17836</v>
      </c>
    </row>
    <row r="10481" spans="1:2" x14ac:dyDescent="0.25">
      <c r="A10481" s="62">
        <v>43211904</v>
      </c>
      <c r="B10481" s="63" t="s">
        <v>18697</v>
      </c>
    </row>
    <row r="10482" spans="1:2" x14ac:dyDescent="0.25">
      <c r="A10482" s="62">
        <v>43211905</v>
      </c>
      <c r="B10482" s="63" t="s">
        <v>1338</v>
      </c>
    </row>
    <row r="10483" spans="1:2" x14ac:dyDescent="0.25">
      <c r="A10483" s="62">
        <v>43212001</v>
      </c>
      <c r="B10483" s="63" t="s">
        <v>16427</v>
      </c>
    </row>
    <row r="10484" spans="1:2" x14ac:dyDescent="0.25">
      <c r="A10484" s="62">
        <v>43212002</v>
      </c>
      <c r="B10484" s="63" t="s">
        <v>9016</v>
      </c>
    </row>
    <row r="10485" spans="1:2" x14ac:dyDescent="0.25">
      <c r="A10485" s="62">
        <v>43212101</v>
      </c>
      <c r="B10485" s="63" t="s">
        <v>17138</v>
      </c>
    </row>
    <row r="10486" spans="1:2" x14ac:dyDescent="0.25">
      <c r="A10486" s="62">
        <v>43212102</v>
      </c>
      <c r="B10486" s="63" t="s">
        <v>13366</v>
      </c>
    </row>
    <row r="10487" spans="1:2" x14ac:dyDescent="0.25">
      <c r="A10487" s="62">
        <v>43212103</v>
      </c>
      <c r="B10487" s="63" t="s">
        <v>14220</v>
      </c>
    </row>
    <row r="10488" spans="1:2" x14ac:dyDescent="0.25">
      <c r="A10488" s="62">
        <v>43212104</v>
      </c>
      <c r="B10488" s="63" t="s">
        <v>1936</v>
      </c>
    </row>
    <row r="10489" spans="1:2" x14ac:dyDescent="0.25">
      <c r="A10489" s="62">
        <v>43212105</v>
      </c>
      <c r="B10489" s="63" t="s">
        <v>11935</v>
      </c>
    </row>
    <row r="10490" spans="1:2" x14ac:dyDescent="0.25">
      <c r="A10490" s="62">
        <v>43212106</v>
      </c>
      <c r="B10490" s="63" t="s">
        <v>5528</v>
      </c>
    </row>
    <row r="10491" spans="1:2" x14ac:dyDescent="0.25">
      <c r="A10491" s="62">
        <v>43212107</v>
      </c>
      <c r="B10491" s="63" t="s">
        <v>8666</v>
      </c>
    </row>
    <row r="10492" spans="1:2" x14ac:dyDescent="0.25">
      <c r="A10492" s="62">
        <v>43212108</v>
      </c>
      <c r="B10492" s="63" t="s">
        <v>18722</v>
      </c>
    </row>
    <row r="10493" spans="1:2" x14ac:dyDescent="0.25">
      <c r="A10493" s="62">
        <v>43212109</v>
      </c>
      <c r="B10493" s="63" t="s">
        <v>17119</v>
      </c>
    </row>
    <row r="10494" spans="1:2" x14ac:dyDescent="0.25">
      <c r="A10494" s="62">
        <v>43212110</v>
      </c>
      <c r="B10494" s="63" t="s">
        <v>1743</v>
      </c>
    </row>
    <row r="10495" spans="1:2" x14ac:dyDescent="0.25">
      <c r="A10495" s="62">
        <v>43212111</v>
      </c>
      <c r="B10495" s="63" t="s">
        <v>761</v>
      </c>
    </row>
    <row r="10496" spans="1:2" x14ac:dyDescent="0.25">
      <c r="A10496" s="62">
        <v>43212112</v>
      </c>
      <c r="B10496" s="63" t="s">
        <v>16037</v>
      </c>
    </row>
    <row r="10497" spans="1:2" x14ac:dyDescent="0.25">
      <c r="A10497" s="62">
        <v>43212113</v>
      </c>
      <c r="B10497" s="63" t="s">
        <v>13427</v>
      </c>
    </row>
    <row r="10498" spans="1:2" x14ac:dyDescent="0.25">
      <c r="A10498" s="62">
        <v>43212114</v>
      </c>
      <c r="B10498" s="63" t="s">
        <v>2516</v>
      </c>
    </row>
    <row r="10499" spans="1:2" x14ac:dyDescent="0.25">
      <c r="A10499" s="62">
        <v>43221501</v>
      </c>
      <c r="B10499" s="63" t="s">
        <v>15024</v>
      </c>
    </row>
    <row r="10500" spans="1:2" x14ac:dyDescent="0.25">
      <c r="A10500" s="62">
        <v>43221502</v>
      </c>
      <c r="B10500" s="63" t="s">
        <v>16901</v>
      </c>
    </row>
    <row r="10501" spans="1:2" x14ac:dyDescent="0.25">
      <c r="A10501" s="62">
        <v>43221503</v>
      </c>
      <c r="B10501" s="63" t="s">
        <v>17874</v>
      </c>
    </row>
    <row r="10502" spans="1:2" x14ac:dyDescent="0.25">
      <c r="A10502" s="62">
        <v>43221504</v>
      </c>
      <c r="B10502" s="63" t="s">
        <v>13898</v>
      </c>
    </row>
    <row r="10503" spans="1:2" x14ac:dyDescent="0.25">
      <c r="A10503" s="62">
        <v>43221505</v>
      </c>
      <c r="B10503" s="63" t="s">
        <v>320</v>
      </c>
    </row>
    <row r="10504" spans="1:2" x14ac:dyDescent="0.25">
      <c r="A10504" s="62">
        <v>43221506</v>
      </c>
      <c r="B10504" s="63" t="s">
        <v>12934</v>
      </c>
    </row>
    <row r="10505" spans="1:2" x14ac:dyDescent="0.25">
      <c r="A10505" s="62">
        <v>43221507</v>
      </c>
      <c r="B10505" s="63" t="s">
        <v>9824</v>
      </c>
    </row>
    <row r="10506" spans="1:2" x14ac:dyDescent="0.25">
      <c r="A10506" s="62">
        <v>43221508</v>
      </c>
      <c r="B10506" s="63" t="s">
        <v>15255</v>
      </c>
    </row>
    <row r="10507" spans="1:2" x14ac:dyDescent="0.25">
      <c r="A10507" s="62">
        <v>43221509</v>
      </c>
      <c r="B10507" s="63" t="s">
        <v>3563</v>
      </c>
    </row>
    <row r="10508" spans="1:2" x14ac:dyDescent="0.25">
      <c r="A10508" s="62">
        <v>43221510</v>
      </c>
      <c r="B10508" s="63" t="s">
        <v>9875</v>
      </c>
    </row>
    <row r="10509" spans="1:2" x14ac:dyDescent="0.25">
      <c r="A10509" s="62">
        <v>43221513</v>
      </c>
      <c r="B10509" s="63" t="s">
        <v>5899</v>
      </c>
    </row>
    <row r="10510" spans="1:2" x14ac:dyDescent="0.25">
      <c r="A10510" s="62">
        <v>43221514</v>
      </c>
      <c r="B10510" s="63" t="s">
        <v>6749</v>
      </c>
    </row>
    <row r="10511" spans="1:2" x14ac:dyDescent="0.25">
      <c r="A10511" s="62">
        <v>43221515</v>
      </c>
      <c r="B10511" s="63" t="s">
        <v>8253</v>
      </c>
    </row>
    <row r="10512" spans="1:2" x14ac:dyDescent="0.25">
      <c r="A10512" s="62">
        <v>43221516</v>
      </c>
      <c r="B10512" s="63" t="s">
        <v>13573</v>
      </c>
    </row>
    <row r="10513" spans="1:2" x14ac:dyDescent="0.25">
      <c r="A10513" s="62">
        <v>43221517</v>
      </c>
      <c r="B10513" s="63" t="s">
        <v>550</v>
      </c>
    </row>
    <row r="10514" spans="1:2" x14ac:dyDescent="0.25">
      <c r="A10514" s="62">
        <v>43221518</v>
      </c>
      <c r="B10514" s="63" t="s">
        <v>15248</v>
      </c>
    </row>
    <row r="10515" spans="1:2" x14ac:dyDescent="0.25">
      <c r="A10515" s="62">
        <v>43221519</v>
      </c>
      <c r="B10515" s="63" t="s">
        <v>11130</v>
      </c>
    </row>
    <row r="10516" spans="1:2" x14ac:dyDescent="0.25">
      <c r="A10516" s="62">
        <v>43221520</v>
      </c>
      <c r="B10516" s="63" t="s">
        <v>13629</v>
      </c>
    </row>
    <row r="10517" spans="1:2" x14ac:dyDescent="0.25">
      <c r="A10517" s="62">
        <v>43221521</v>
      </c>
      <c r="B10517" s="63" t="s">
        <v>7985</v>
      </c>
    </row>
    <row r="10518" spans="1:2" x14ac:dyDescent="0.25">
      <c r="A10518" s="62">
        <v>43221522</v>
      </c>
      <c r="B10518" s="63" t="s">
        <v>3809</v>
      </c>
    </row>
    <row r="10519" spans="1:2" x14ac:dyDescent="0.25">
      <c r="A10519" s="62">
        <v>43221523</v>
      </c>
      <c r="B10519" s="63" t="s">
        <v>9412</v>
      </c>
    </row>
    <row r="10520" spans="1:2" x14ac:dyDescent="0.25">
      <c r="A10520" s="62">
        <v>43221524</v>
      </c>
      <c r="B10520" s="63" t="s">
        <v>6405</v>
      </c>
    </row>
    <row r="10521" spans="1:2" x14ac:dyDescent="0.25">
      <c r="A10521" s="62">
        <v>43221525</v>
      </c>
      <c r="B10521" s="63" t="s">
        <v>18414</v>
      </c>
    </row>
    <row r="10522" spans="1:2" x14ac:dyDescent="0.25">
      <c r="A10522" s="62">
        <v>43221526</v>
      </c>
      <c r="B10522" s="63" t="s">
        <v>11203</v>
      </c>
    </row>
    <row r="10523" spans="1:2" x14ac:dyDescent="0.25">
      <c r="A10523" s="62">
        <v>43221601</v>
      </c>
      <c r="B10523" s="63" t="s">
        <v>14831</v>
      </c>
    </row>
    <row r="10524" spans="1:2" x14ac:dyDescent="0.25">
      <c r="A10524" s="62">
        <v>43221602</v>
      </c>
      <c r="B10524" s="63" t="s">
        <v>6457</v>
      </c>
    </row>
    <row r="10525" spans="1:2" x14ac:dyDescent="0.25">
      <c r="A10525" s="62">
        <v>43221603</v>
      </c>
      <c r="B10525" s="63" t="s">
        <v>10967</v>
      </c>
    </row>
    <row r="10526" spans="1:2" x14ac:dyDescent="0.25">
      <c r="A10526" s="62">
        <v>43221701</v>
      </c>
      <c r="B10526" s="63" t="s">
        <v>12789</v>
      </c>
    </row>
    <row r="10527" spans="1:2" x14ac:dyDescent="0.25">
      <c r="A10527" s="62">
        <v>43221702</v>
      </c>
      <c r="B10527" s="63" t="s">
        <v>4476</v>
      </c>
    </row>
    <row r="10528" spans="1:2" x14ac:dyDescent="0.25">
      <c r="A10528" s="62">
        <v>43221703</v>
      </c>
      <c r="B10528" s="63" t="s">
        <v>3945</v>
      </c>
    </row>
    <row r="10529" spans="1:2" x14ac:dyDescent="0.25">
      <c r="A10529" s="62">
        <v>43221704</v>
      </c>
      <c r="B10529" s="63" t="s">
        <v>8977</v>
      </c>
    </row>
    <row r="10530" spans="1:2" x14ac:dyDescent="0.25">
      <c r="A10530" s="62">
        <v>43221705</v>
      </c>
      <c r="B10530" s="63" t="s">
        <v>1868</v>
      </c>
    </row>
    <row r="10531" spans="1:2" x14ac:dyDescent="0.25">
      <c r="A10531" s="62">
        <v>43221706</v>
      </c>
      <c r="B10531" s="63" t="s">
        <v>214</v>
      </c>
    </row>
    <row r="10532" spans="1:2" x14ac:dyDescent="0.25">
      <c r="A10532" s="62">
        <v>43221707</v>
      </c>
      <c r="B10532" s="63" t="s">
        <v>11219</v>
      </c>
    </row>
    <row r="10533" spans="1:2" x14ac:dyDescent="0.25">
      <c r="A10533" s="62">
        <v>43221708</v>
      </c>
      <c r="B10533" s="63" t="s">
        <v>12505</v>
      </c>
    </row>
    <row r="10534" spans="1:2" x14ac:dyDescent="0.25">
      <c r="A10534" s="62">
        <v>43221709</v>
      </c>
      <c r="B10534" s="63" t="s">
        <v>3696</v>
      </c>
    </row>
    <row r="10535" spans="1:2" x14ac:dyDescent="0.25">
      <c r="A10535" s="62">
        <v>43221710</v>
      </c>
      <c r="B10535" s="63" t="s">
        <v>15691</v>
      </c>
    </row>
    <row r="10536" spans="1:2" x14ac:dyDescent="0.25">
      <c r="A10536" s="62">
        <v>43221711</v>
      </c>
      <c r="B10536" s="63" t="s">
        <v>14169</v>
      </c>
    </row>
    <row r="10537" spans="1:2" x14ac:dyDescent="0.25">
      <c r="A10537" s="62">
        <v>43221712</v>
      </c>
      <c r="B10537" s="63" t="s">
        <v>1173</v>
      </c>
    </row>
    <row r="10538" spans="1:2" x14ac:dyDescent="0.25">
      <c r="A10538" s="62">
        <v>43221713</v>
      </c>
      <c r="B10538" s="63" t="s">
        <v>13544</v>
      </c>
    </row>
    <row r="10539" spans="1:2" x14ac:dyDescent="0.25">
      <c r="A10539" s="62">
        <v>43221714</v>
      </c>
      <c r="B10539" s="63" t="s">
        <v>7284</v>
      </c>
    </row>
    <row r="10540" spans="1:2" x14ac:dyDescent="0.25">
      <c r="A10540" s="62">
        <v>43221715</v>
      </c>
      <c r="B10540" s="63" t="s">
        <v>8299</v>
      </c>
    </row>
    <row r="10541" spans="1:2" x14ac:dyDescent="0.25">
      <c r="A10541" s="62">
        <v>43221716</v>
      </c>
      <c r="B10541" s="63" t="s">
        <v>9039</v>
      </c>
    </row>
    <row r="10542" spans="1:2" x14ac:dyDescent="0.25">
      <c r="A10542" s="62">
        <v>43221717</v>
      </c>
      <c r="B10542" s="63" t="s">
        <v>9668</v>
      </c>
    </row>
    <row r="10543" spans="1:2" x14ac:dyDescent="0.25">
      <c r="A10543" s="62">
        <v>43221718</v>
      </c>
      <c r="B10543" s="63" t="s">
        <v>1129</v>
      </c>
    </row>
    <row r="10544" spans="1:2" x14ac:dyDescent="0.25">
      <c r="A10544" s="62">
        <v>43221719</v>
      </c>
      <c r="B10544" s="63" t="s">
        <v>5036</v>
      </c>
    </row>
    <row r="10545" spans="1:2" x14ac:dyDescent="0.25">
      <c r="A10545" s="62">
        <v>43221720</v>
      </c>
      <c r="B10545" s="63" t="s">
        <v>8471</v>
      </c>
    </row>
    <row r="10546" spans="1:2" x14ac:dyDescent="0.25">
      <c r="A10546" s="62">
        <v>43221721</v>
      </c>
      <c r="B10546" s="63" t="s">
        <v>17453</v>
      </c>
    </row>
    <row r="10547" spans="1:2" x14ac:dyDescent="0.25">
      <c r="A10547" s="62">
        <v>43221801</v>
      </c>
      <c r="B10547" s="63" t="s">
        <v>6792</v>
      </c>
    </row>
    <row r="10548" spans="1:2" x14ac:dyDescent="0.25">
      <c r="A10548" s="62">
        <v>43221802</v>
      </c>
      <c r="B10548" s="63" t="s">
        <v>14213</v>
      </c>
    </row>
    <row r="10549" spans="1:2" x14ac:dyDescent="0.25">
      <c r="A10549" s="62">
        <v>43221803</v>
      </c>
      <c r="B10549" s="63" t="s">
        <v>13534</v>
      </c>
    </row>
    <row r="10550" spans="1:2" x14ac:dyDescent="0.25">
      <c r="A10550" s="62">
        <v>43221804</v>
      </c>
      <c r="B10550" s="63" t="s">
        <v>9684</v>
      </c>
    </row>
    <row r="10551" spans="1:2" x14ac:dyDescent="0.25">
      <c r="A10551" s="62">
        <v>43221805</v>
      </c>
      <c r="B10551" s="63" t="s">
        <v>11327</v>
      </c>
    </row>
    <row r="10552" spans="1:2" x14ac:dyDescent="0.25">
      <c r="A10552" s="62">
        <v>43221806</v>
      </c>
      <c r="B10552" s="63" t="s">
        <v>18670</v>
      </c>
    </row>
    <row r="10553" spans="1:2" x14ac:dyDescent="0.25">
      <c r="A10553" s="62">
        <v>43221807</v>
      </c>
      <c r="B10553" s="63" t="s">
        <v>12444</v>
      </c>
    </row>
    <row r="10554" spans="1:2" x14ac:dyDescent="0.25">
      <c r="A10554" s="62">
        <v>43221808</v>
      </c>
      <c r="B10554" s="63" t="s">
        <v>16171</v>
      </c>
    </row>
    <row r="10555" spans="1:2" x14ac:dyDescent="0.25">
      <c r="A10555" s="62">
        <v>43222501</v>
      </c>
      <c r="B10555" s="63" t="s">
        <v>9260</v>
      </c>
    </row>
    <row r="10556" spans="1:2" x14ac:dyDescent="0.25">
      <c r="A10556" s="62">
        <v>43222502</v>
      </c>
      <c r="B10556" s="63" t="s">
        <v>18128</v>
      </c>
    </row>
    <row r="10557" spans="1:2" x14ac:dyDescent="0.25">
      <c r="A10557" s="62">
        <v>43222503</v>
      </c>
      <c r="B10557" s="63" t="s">
        <v>3773</v>
      </c>
    </row>
    <row r="10558" spans="1:2" x14ac:dyDescent="0.25">
      <c r="A10558" s="62">
        <v>43222602</v>
      </c>
      <c r="B10558" s="63" t="s">
        <v>10152</v>
      </c>
    </row>
    <row r="10559" spans="1:2" x14ac:dyDescent="0.25">
      <c r="A10559" s="62">
        <v>43222604</v>
      </c>
      <c r="B10559" s="63" t="s">
        <v>9117</v>
      </c>
    </row>
    <row r="10560" spans="1:2" x14ac:dyDescent="0.25">
      <c r="A10560" s="62">
        <v>43222605</v>
      </c>
      <c r="B10560" s="63" t="s">
        <v>1266</v>
      </c>
    </row>
    <row r="10561" spans="1:2" x14ac:dyDescent="0.25">
      <c r="A10561" s="62">
        <v>43222606</v>
      </c>
      <c r="B10561" s="63" t="s">
        <v>11610</v>
      </c>
    </row>
    <row r="10562" spans="1:2" x14ac:dyDescent="0.25">
      <c r="A10562" s="62">
        <v>43222607</v>
      </c>
      <c r="B10562" s="63" t="s">
        <v>5033</v>
      </c>
    </row>
    <row r="10563" spans="1:2" x14ac:dyDescent="0.25">
      <c r="A10563" s="62">
        <v>43222608</v>
      </c>
      <c r="B10563" s="63" t="s">
        <v>8682</v>
      </c>
    </row>
    <row r="10564" spans="1:2" x14ac:dyDescent="0.25">
      <c r="A10564" s="62">
        <v>43222609</v>
      </c>
      <c r="B10564" s="63" t="s">
        <v>14689</v>
      </c>
    </row>
    <row r="10565" spans="1:2" x14ac:dyDescent="0.25">
      <c r="A10565" s="62">
        <v>43222610</v>
      </c>
      <c r="B10565" s="63" t="s">
        <v>4100</v>
      </c>
    </row>
    <row r="10566" spans="1:2" x14ac:dyDescent="0.25">
      <c r="A10566" s="62">
        <v>43222611</v>
      </c>
      <c r="B10566" s="63" t="s">
        <v>17424</v>
      </c>
    </row>
    <row r="10567" spans="1:2" x14ac:dyDescent="0.25">
      <c r="A10567" s="62">
        <v>43222612</v>
      </c>
      <c r="B10567" s="63" t="s">
        <v>17019</v>
      </c>
    </row>
    <row r="10568" spans="1:2" x14ac:dyDescent="0.25">
      <c r="A10568" s="62">
        <v>43222615</v>
      </c>
      <c r="B10568" s="63" t="s">
        <v>3549</v>
      </c>
    </row>
    <row r="10569" spans="1:2" x14ac:dyDescent="0.25">
      <c r="A10569" s="62">
        <v>43222619</v>
      </c>
      <c r="B10569" s="63" t="s">
        <v>3680</v>
      </c>
    </row>
    <row r="10570" spans="1:2" x14ac:dyDescent="0.25">
      <c r="A10570" s="62">
        <v>43222620</v>
      </c>
      <c r="B10570" s="63" t="s">
        <v>3194</v>
      </c>
    </row>
    <row r="10571" spans="1:2" x14ac:dyDescent="0.25">
      <c r="A10571" s="62">
        <v>43222621</v>
      </c>
      <c r="B10571" s="63" t="s">
        <v>4915</v>
      </c>
    </row>
    <row r="10572" spans="1:2" x14ac:dyDescent="0.25">
      <c r="A10572" s="62">
        <v>43222622</v>
      </c>
      <c r="B10572" s="63" t="s">
        <v>10100</v>
      </c>
    </row>
    <row r="10573" spans="1:2" x14ac:dyDescent="0.25">
      <c r="A10573" s="62">
        <v>43222623</v>
      </c>
      <c r="B10573" s="63" t="s">
        <v>18367</v>
      </c>
    </row>
    <row r="10574" spans="1:2" x14ac:dyDescent="0.25">
      <c r="A10574" s="62">
        <v>43222624</v>
      </c>
      <c r="B10574" s="63" t="s">
        <v>17127</v>
      </c>
    </row>
    <row r="10575" spans="1:2" x14ac:dyDescent="0.25">
      <c r="A10575" s="62">
        <v>43222625</v>
      </c>
      <c r="B10575" s="63" t="s">
        <v>622</v>
      </c>
    </row>
    <row r="10576" spans="1:2" x14ac:dyDescent="0.25">
      <c r="A10576" s="62">
        <v>43222626</v>
      </c>
      <c r="B10576" s="63" t="s">
        <v>6742</v>
      </c>
    </row>
    <row r="10577" spans="1:2" x14ac:dyDescent="0.25">
      <c r="A10577" s="62">
        <v>43222627</v>
      </c>
      <c r="B10577" s="63" t="s">
        <v>18482</v>
      </c>
    </row>
    <row r="10578" spans="1:2" x14ac:dyDescent="0.25">
      <c r="A10578" s="62">
        <v>43222628</v>
      </c>
      <c r="B10578" s="63" t="s">
        <v>11509</v>
      </c>
    </row>
    <row r="10579" spans="1:2" x14ac:dyDescent="0.25">
      <c r="A10579" s="62">
        <v>43222629</v>
      </c>
      <c r="B10579" s="63" t="s">
        <v>5774</v>
      </c>
    </row>
    <row r="10580" spans="1:2" x14ac:dyDescent="0.25">
      <c r="A10580" s="62">
        <v>43222630</v>
      </c>
      <c r="B10580" s="63" t="s">
        <v>13604</v>
      </c>
    </row>
    <row r="10581" spans="1:2" x14ac:dyDescent="0.25">
      <c r="A10581" s="62">
        <v>43222631</v>
      </c>
      <c r="B10581" s="63" t="s">
        <v>18843</v>
      </c>
    </row>
    <row r="10582" spans="1:2" x14ac:dyDescent="0.25">
      <c r="A10582" s="62">
        <v>43222632</v>
      </c>
      <c r="B10582" s="63" t="s">
        <v>12818</v>
      </c>
    </row>
    <row r="10583" spans="1:2" x14ac:dyDescent="0.25">
      <c r="A10583" s="62">
        <v>43222701</v>
      </c>
      <c r="B10583" s="63" t="s">
        <v>12919</v>
      </c>
    </row>
    <row r="10584" spans="1:2" x14ac:dyDescent="0.25">
      <c r="A10584" s="62">
        <v>43222702</v>
      </c>
      <c r="B10584" s="63" t="s">
        <v>15677</v>
      </c>
    </row>
    <row r="10585" spans="1:2" x14ac:dyDescent="0.25">
      <c r="A10585" s="62">
        <v>43222703</v>
      </c>
      <c r="B10585" s="63" t="s">
        <v>7655</v>
      </c>
    </row>
    <row r="10586" spans="1:2" x14ac:dyDescent="0.25">
      <c r="A10586" s="62">
        <v>43222801</v>
      </c>
      <c r="B10586" s="63" t="s">
        <v>3189</v>
      </c>
    </row>
    <row r="10587" spans="1:2" x14ac:dyDescent="0.25">
      <c r="A10587" s="62">
        <v>43222802</v>
      </c>
      <c r="B10587" s="63" t="s">
        <v>12422</v>
      </c>
    </row>
    <row r="10588" spans="1:2" x14ac:dyDescent="0.25">
      <c r="A10588" s="62">
        <v>43222803</v>
      </c>
      <c r="B10588" s="63" t="s">
        <v>11473</v>
      </c>
    </row>
    <row r="10589" spans="1:2" x14ac:dyDescent="0.25">
      <c r="A10589" s="62">
        <v>43222805</v>
      </c>
      <c r="B10589" s="63" t="s">
        <v>2693</v>
      </c>
    </row>
    <row r="10590" spans="1:2" x14ac:dyDescent="0.25">
      <c r="A10590" s="62">
        <v>43222806</v>
      </c>
      <c r="B10590" s="63" t="s">
        <v>8153</v>
      </c>
    </row>
    <row r="10591" spans="1:2" x14ac:dyDescent="0.25">
      <c r="A10591" s="62">
        <v>43222811</v>
      </c>
      <c r="B10591" s="63" t="s">
        <v>355</v>
      </c>
    </row>
    <row r="10592" spans="1:2" x14ac:dyDescent="0.25">
      <c r="A10592" s="62">
        <v>43222813</v>
      </c>
      <c r="B10592" s="63" t="s">
        <v>15246</v>
      </c>
    </row>
    <row r="10593" spans="1:2" x14ac:dyDescent="0.25">
      <c r="A10593" s="62">
        <v>43222814</v>
      </c>
      <c r="B10593" s="63" t="s">
        <v>5781</v>
      </c>
    </row>
    <row r="10594" spans="1:2" x14ac:dyDescent="0.25">
      <c r="A10594" s="62">
        <v>43222815</v>
      </c>
      <c r="B10594" s="63" t="s">
        <v>6425</v>
      </c>
    </row>
    <row r="10595" spans="1:2" x14ac:dyDescent="0.25">
      <c r="A10595" s="62">
        <v>43222816</v>
      </c>
      <c r="B10595" s="63" t="s">
        <v>10069</v>
      </c>
    </row>
    <row r="10596" spans="1:2" x14ac:dyDescent="0.25">
      <c r="A10596" s="62">
        <v>43222817</v>
      </c>
      <c r="B10596" s="63" t="s">
        <v>7042</v>
      </c>
    </row>
    <row r="10597" spans="1:2" x14ac:dyDescent="0.25">
      <c r="A10597" s="62">
        <v>43222818</v>
      </c>
      <c r="B10597" s="63" t="s">
        <v>5399</v>
      </c>
    </row>
    <row r="10598" spans="1:2" x14ac:dyDescent="0.25">
      <c r="A10598" s="62">
        <v>43222819</v>
      </c>
      <c r="B10598" s="63" t="s">
        <v>7519</v>
      </c>
    </row>
    <row r="10599" spans="1:2" x14ac:dyDescent="0.25">
      <c r="A10599" s="62">
        <v>43222820</v>
      </c>
      <c r="B10599" s="63" t="s">
        <v>16464</v>
      </c>
    </row>
    <row r="10600" spans="1:2" x14ac:dyDescent="0.25">
      <c r="A10600" s="62">
        <v>43222821</v>
      </c>
      <c r="B10600" s="63" t="s">
        <v>17229</v>
      </c>
    </row>
    <row r="10601" spans="1:2" x14ac:dyDescent="0.25">
      <c r="A10601" s="62">
        <v>43222822</v>
      </c>
      <c r="B10601" s="63" t="s">
        <v>760</v>
      </c>
    </row>
    <row r="10602" spans="1:2" x14ac:dyDescent="0.25">
      <c r="A10602" s="62">
        <v>43222823</v>
      </c>
      <c r="B10602" s="63" t="s">
        <v>14134</v>
      </c>
    </row>
    <row r="10603" spans="1:2" x14ac:dyDescent="0.25">
      <c r="A10603" s="62">
        <v>43222824</v>
      </c>
      <c r="B10603" s="63" t="s">
        <v>17139</v>
      </c>
    </row>
    <row r="10604" spans="1:2" x14ac:dyDescent="0.25">
      <c r="A10604" s="62">
        <v>43222825</v>
      </c>
      <c r="B10604" s="63" t="s">
        <v>11337</v>
      </c>
    </row>
    <row r="10605" spans="1:2" x14ac:dyDescent="0.25">
      <c r="A10605" s="62">
        <v>43222901</v>
      </c>
      <c r="B10605" s="63" t="s">
        <v>14176</v>
      </c>
    </row>
    <row r="10606" spans="1:2" x14ac:dyDescent="0.25">
      <c r="A10606" s="62">
        <v>43222902</v>
      </c>
      <c r="B10606" s="63" t="s">
        <v>12717</v>
      </c>
    </row>
    <row r="10607" spans="1:2" x14ac:dyDescent="0.25">
      <c r="A10607" s="62">
        <v>43223001</v>
      </c>
      <c r="B10607" s="63" t="s">
        <v>14381</v>
      </c>
    </row>
    <row r="10608" spans="1:2" x14ac:dyDescent="0.25">
      <c r="A10608" s="62">
        <v>43223101</v>
      </c>
      <c r="B10608" s="63" t="s">
        <v>13691</v>
      </c>
    </row>
    <row r="10609" spans="1:2" x14ac:dyDescent="0.25">
      <c r="A10609" s="62">
        <v>43223102</v>
      </c>
      <c r="B10609" s="63" t="s">
        <v>13478</v>
      </c>
    </row>
    <row r="10610" spans="1:2" x14ac:dyDescent="0.25">
      <c r="A10610" s="62">
        <v>43223103</v>
      </c>
      <c r="B10610" s="63" t="s">
        <v>14820</v>
      </c>
    </row>
    <row r="10611" spans="1:2" x14ac:dyDescent="0.25">
      <c r="A10611" s="62">
        <v>43223104</v>
      </c>
      <c r="B10611" s="63" t="s">
        <v>13160</v>
      </c>
    </row>
    <row r="10612" spans="1:2" x14ac:dyDescent="0.25">
      <c r="A10612" s="62">
        <v>43223105</v>
      </c>
      <c r="B10612" s="63" t="s">
        <v>14427</v>
      </c>
    </row>
    <row r="10613" spans="1:2" x14ac:dyDescent="0.25">
      <c r="A10613" s="62">
        <v>43223106</v>
      </c>
      <c r="B10613" s="63" t="s">
        <v>14588</v>
      </c>
    </row>
    <row r="10614" spans="1:2" x14ac:dyDescent="0.25">
      <c r="A10614" s="62">
        <v>43223107</v>
      </c>
      <c r="B10614" s="63" t="s">
        <v>2639</v>
      </c>
    </row>
    <row r="10615" spans="1:2" x14ac:dyDescent="0.25">
      <c r="A10615" s="62">
        <v>43223108</v>
      </c>
      <c r="B10615" s="63" t="s">
        <v>15138</v>
      </c>
    </row>
    <row r="10616" spans="1:2" x14ac:dyDescent="0.25">
      <c r="A10616" s="62">
        <v>43223109</v>
      </c>
      <c r="B10616" s="63" t="s">
        <v>17357</v>
      </c>
    </row>
    <row r="10617" spans="1:2" x14ac:dyDescent="0.25">
      <c r="A10617" s="62">
        <v>43223110</v>
      </c>
      <c r="B10617" s="63" t="s">
        <v>11432</v>
      </c>
    </row>
    <row r="10618" spans="1:2" x14ac:dyDescent="0.25">
      <c r="A10618" s="62">
        <v>43223111</v>
      </c>
      <c r="B10618" s="63" t="s">
        <v>10194</v>
      </c>
    </row>
    <row r="10619" spans="1:2" x14ac:dyDescent="0.25">
      <c r="A10619" s="62">
        <v>43223112</v>
      </c>
      <c r="B10619" s="63" t="s">
        <v>11781</v>
      </c>
    </row>
    <row r="10620" spans="1:2" x14ac:dyDescent="0.25">
      <c r="A10620" s="62">
        <v>43223113</v>
      </c>
      <c r="B10620" s="63" t="s">
        <v>2237</v>
      </c>
    </row>
    <row r="10621" spans="1:2" x14ac:dyDescent="0.25">
      <c r="A10621" s="62">
        <v>43223201</v>
      </c>
      <c r="B10621" s="63" t="s">
        <v>14753</v>
      </c>
    </row>
    <row r="10622" spans="1:2" x14ac:dyDescent="0.25">
      <c r="A10622" s="62">
        <v>43223202</v>
      </c>
      <c r="B10622" s="63" t="s">
        <v>16445</v>
      </c>
    </row>
    <row r="10623" spans="1:2" x14ac:dyDescent="0.25">
      <c r="A10623" s="62">
        <v>43223203</v>
      </c>
      <c r="B10623" s="63" t="s">
        <v>946</v>
      </c>
    </row>
    <row r="10624" spans="1:2" x14ac:dyDescent="0.25">
      <c r="A10624" s="62">
        <v>43223204</v>
      </c>
      <c r="B10624" s="63" t="s">
        <v>4185</v>
      </c>
    </row>
    <row r="10625" spans="1:2" x14ac:dyDescent="0.25">
      <c r="A10625" s="62">
        <v>43223205</v>
      </c>
      <c r="B10625" s="63" t="s">
        <v>8963</v>
      </c>
    </row>
    <row r="10626" spans="1:2" x14ac:dyDescent="0.25">
      <c r="A10626" s="62">
        <v>43223206</v>
      </c>
      <c r="B10626" s="63" t="s">
        <v>1965</v>
      </c>
    </row>
    <row r="10627" spans="1:2" x14ac:dyDescent="0.25">
      <c r="A10627" s="62">
        <v>43223207</v>
      </c>
      <c r="B10627" s="63" t="s">
        <v>13420</v>
      </c>
    </row>
    <row r="10628" spans="1:2" x14ac:dyDescent="0.25">
      <c r="A10628" s="62">
        <v>43223208</v>
      </c>
      <c r="B10628" s="63" t="s">
        <v>3032</v>
      </c>
    </row>
    <row r="10629" spans="1:2" x14ac:dyDescent="0.25">
      <c r="A10629" s="62">
        <v>43223209</v>
      </c>
      <c r="B10629" s="63" t="s">
        <v>4311</v>
      </c>
    </row>
    <row r="10630" spans="1:2" x14ac:dyDescent="0.25">
      <c r="A10630" s="62">
        <v>43223210</v>
      </c>
      <c r="B10630" s="63" t="s">
        <v>13302</v>
      </c>
    </row>
    <row r="10631" spans="1:2" x14ac:dyDescent="0.25">
      <c r="A10631" s="62">
        <v>43223211</v>
      </c>
      <c r="B10631" s="63" t="s">
        <v>8890</v>
      </c>
    </row>
    <row r="10632" spans="1:2" x14ac:dyDescent="0.25">
      <c r="A10632" s="62">
        <v>43223212</v>
      </c>
      <c r="B10632" s="63" t="s">
        <v>8057</v>
      </c>
    </row>
    <row r="10633" spans="1:2" x14ac:dyDescent="0.25">
      <c r="A10633" s="62">
        <v>43231501</v>
      </c>
      <c r="B10633" s="63" t="s">
        <v>1608</v>
      </c>
    </row>
    <row r="10634" spans="1:2" x14ac:dyDescent="0.25">
      <c r="A10634" s="62">
        <v>43231503</v>
      </c>
      <c r="B10634" s="63" t="s">
        <v>6382</v>
      </c>
    </row>
    <row r="10635" spans="1:2" x14ac:dyDescent="0.25">
      <c r="A10635" s="62">
        <v>43231505</v>
      </c>
      <c r="B10635" s="63" t="s">
        <v>14553</v>
      </c>
    </row>
    <row r="10636" spans="1:2" x14ac:dyDescent="0.25">
      <c r="A10636" s="62">
        <v>43231506</v>
      </c>
      <c r="B10636" s="63" t="s">
        <v>3914</v>
      </c>
    </row>
    <row r="10637" spans="1:2" x14ac:dyDescent="0.25">
      <c r="A10637" s="62">
        <v>43231507</v>
      </c>
      <c r="B10637" s="63" t="s">
        <v>14997</v>
      </c>
    </row>
    <row r="10638" spans="1:2" x14ac:dyDescent="0.25">
      <c r="A10638" s="62">
        <v>43231508</v>
      </c>
      <c r="B10638" s="63" t="s">
        <v>18949</v>
      </c>
    </row>
    <row r="10639" spans="1:2" x14ac:dyDescent="0.25">
      <c r="A10639" s="62">
        <v>43231509</v>
      </c>
      <c r="B10639" s="63" t="s">
        <v>79</v>
      </c>
    </row>
    <row r="10640" spans="1:2" x14ac:dyDescent="0.25">
      <c r="A10640" s="62">
        <v>43231510</v>
      </c>
      <c r="B10640" s="63" t="s">
        <v>8681</v>
      </c>
    </row>
    <row r="10641" spans="1:2" x14ac:dyDescent="0.25">
      <c r="A10641" s="62">
        <v>43231511</v>
      </c>
      <c r="B10641" s="63" t="s">
        <v>2816</v>
      </c>
    </row>
    <row r="10642" spans="1:2" x14ac:dyDescent="0.25">
      <c r="A10642" s="62">
        <v>43231512</v>
      </c>
      <c r="B10642" s="63" t="s">
        <v>4322</v>
      </c>
    </row>
    <row r="10643" spans="1:2" x14ac:dyDescent="0.25">
      <c r="A10643" s="62">
        <v>43231513</v>
      </c>
      <c r="B10643" s="63" t="s">
        <v>18010</v>
      </c>
    </row>
    <row r="10644" spans="1:2" x14ac:dyDescent="0.25">
      <c r="A10644" s="62">
        <v>43231601</v>
      </c>
      <c r="B10644" s="63" t="s">
        <v>92</v>
      </c>
    </row>
    <row r="10645" spans="1:2" x14ac:dyDescent="0.25">
      <c r="A10645" s="62">
        <v>43231602</v>
      </c>
      <c r="B10645" s="63" t="s">
        <v>10626</v>
      </c>
    </row>
    <row r="10646" spans="1:2" x14ac:dyDescent="0.25">
      <c r="A10646" s="62">
        <v>43231603</v>
      </c>
      <c r="B10646" s="63" t="s">
        <v>4158</v>
      </c>
    </row>
    <row r="10647" spans="1:2" x14ac:dyDescent="0.25">
      <c r="A10647" s="62">
        <v>43231604</v>
      </c>
      <c r="B10647" s="63" t="s">
        <v>13357</v>
      </c>
    </row>
    <row r="10648" spans="1:2" x14ac:dyDescent="0.25">
      <c r="A10648" s="62">
        <v>43231605</v>
      </c>
      <c r="B10648" s="63" t="s">
        <v>5588</v>
      </c>
    </row>
    <row r="10649" spans="1:2" x14ac:dyDescent="0.25">
      <c r="A10649" s="62">
        <v>43232001</v>
      </c>
      <c r="B10649" s="63" t="s">
        <v>9452</v>
      </c>
    </row>
    <row r="10650" spans="1:2" x14ac:dyDescent="0.25">
      <c r="A10650" s="62">
        <v>43232002</v>
      </c>
      <c r="B10650" s="63" t="s">
        <v>15561</v>
      </c>
    </row>
    <row r="10651" spans="1:2" x14ac:dyDescent="0.25">
      <c r="A10651" s="62">
        <v>43232003</v>
      </c>
      <c r="B10651" s="63" t="s">
        <v>8078</v>
      </c>
    </row>
    <row r="10652" spans="1:2" x14ac:dyDescent="0.25">
      <c r="A10652" s="62">
        <v>43232004</v>
      </c>
      <c r="B10652" s="63" t="s">
        <v>14514</v>
      </c>
    </row>
    <row r="10653" spans="1:2" x14ac:dyDescent="0.25">
      <c r="A10653" s="62">
        <v>43232005</v>
      </c>
      <c r="B10653" s="63" t="s">
        <v>6961</v>
      </c>
    </row>
    <row r="10654" spans="1:2" x14ac:dyDescent="0.25">
      <c r="A10654" s="62">
        <v>43232101</v>
      </c>
      <c r="B10654" s="63" t="s">
        <v>14718</v>
      </c>
    </row>
    <row r="10655" spans="1:2" x14ac:dyDescent="0.25">
      <c r="A10655" s="62">
        <v>43232102</v>
      </c>
      <c r="B10655" s="63" t="s">
        <v>11865</v>
      </c>
    </row>
    <row r="10656" spans="1:2" x14ac:dyDescent="0.25">
      <c r="A10656" s="62">
        <v>43232103</v>
      </c>
      <c r="B10656" s="63" t="s">
        <v>12201</v>
      </c>
    </row>
    <row r="10657" spans="1:2" x14ac:dyDescent="0.25">
      <c r="A10657" s="62">
        <v>43232104</v>
      </c>
      <c r="B10657" s="63" t="s">
        <v>2120</v>
      </c>
    </row>
    <row r="10658" spans="1:2" x14ac:dyDescent="0.25">
      <c r="A10658" s="62">
        <v>43232105</v>
      </c>
      <c r="B10658" s="63" t="s">
        <v>11169</v>
      </c>
    </row>
    <row r="10659" spans="1:2" x14ac:dyDescent="0.25">
      <c r="A10659" s="62">
        <v>43232106</v>
      </c>
      <c r="B10659" s="63" t="s">
        <v>2558</v>
      </c>
    </row>
    <row r="10660" spans="1:2" x14ac:dyDescent="0.25">
      <c r="A10660" s="62">
        <v>43232107</v>
      </c>
      <c r="B10660" s="63" t="s">
        <v>17060</v>
      </c>
    </row>
    <row r="10661" spans="1:2" x14ac:dyDescent="0.25">
      <c r="A10661" s="62">
        <v>43232108</v>
      </c>
      <c r="B10661" s="63" t="s">
        <v>1162</v>
      </c>
    </row>
    <row r="10662" spans="1:2" x14ac:dyDescent="0.25">
      <c r="A10662" s="62">
        <v>43232110</v>
      </c>
      <c r="B10662" s="63" t="s">
        <v>13697</v>
      </c>
    </row>
    <row r="10663" spans="1:2" x14ac:dyDescent="0.25">
      <c r="A10663" s="62">
        <v>43232111</v>
      </c>
      <c r="B10663" s="63" t="s">
        <v>16467</v>
      </c>
    </row>
    <row r="10664" spans="1:2" x14ac:dyDescent="0.25">
      <c r="A10664" s="62">
        <v>43232112</v>
      </c>
      <c r="B10664" s="63" t="s">
        <v>1652</v>
      </c>
    </row>
    <row r="10665" spans="1:2" x14ac:dyDescent="0.25">
      <c r="A10665" s="62">
        <v>43232201</v>
      </c>
      <c r="B10665" s="63" t="s">
        <v>7538</v>
      </c>
    </row>
    <row r="10666" spans="1:2" x14ac:dyDescent="0.25">
      <c r="A10666" s="62">
        <v>43232202</v>
      </c>
      <c r="B10666" s="63" t="s">
        <v>7497</v>
      </c>
    </row>
    <row r="10667" spans="1:2" x14ac:dyDescent="0.25">
      <c r="A10667" s="62">
        <v>43232203</v>
      </c>
      <c r="B10667" s="63" t="s">
        <v>4544</v>
      </c>
    </row>
    <row r="10668" spans="1:2" x14ac:dyDescent="0.25">
      <c r="A10668" s="62">
        <v>43232301</v>
      </c>
      <c r="B10668" s="63" t="s">
        <v>3398</v>
      </c>
    </row>
    <row r="10669" spans="1:2" x14ac:dyDescent="0.25">
      <c r="A10669" s="62">
        <v>43232302</v>
      </c>
      <c r="B10669" s="63" t="s">
        <v>18173</v>
      </c>
    </row>
    <row r="10670" spans="1:2" x14ac:dyDescent="0.25">
      <c r="A10670" s="62">
        <v>43232303</v>
      </c>
      <c r="B10670" s="63" t="s">
        <v>16649</v>
      </c>
    </row>
    <row r="10671" spans="1:2" x14ac:dyDescent="0.25">
      <c r="A10671" s="62">
        <v>43232304</v>
      </c>
      <c r="B10671" s="63" t="s">
        <v>11498</v>
      </c>
    </row>
    <row r="10672" spans="1:2" x14ac:dyDescent="0.25">
      <c r="A10672" s="62">
        <v>43232305</v>
      </c>
      <c r="B10672" s="63" t="s">
        <v>7009</v>
      </c>
    </row>
    <row r="10673" spans="1:2" x14ac:dyDescent="0.25">
      <c r="A10673" s="62">
        <v>43232306</v>
      </c>
      <c r="B10673" s="63" t="s">
        <v>13135</v>
      </c>
    </row>
    <row r="10674" spans="1:2" x14ac:dyDescent="0.25">
      <c r="A10674" s="62">
        <v>43232307</v>
      </c>
      <c r="B10674" s="63" t="s">
        <v>5037</v>
      </c>
    </row>
    <row r="10675" spans="1:2" x14ac:dyDescent="0.25">
      <c r="A10675" s="62">
        <v>43232309</v>
      </c>
      <c r="B10675" s="63" t="s">
        <v>2507</v>
      </c>
    </row>
    <row r="10676" spans="1:2" x14ac:dyDescent="0.25">
      <c r="A10676" s="62">
        <v>43232310</v>
      </c>
      <c r="B10676" s="63" t="s">
        <v>4452</v>
      </c>
    </row>
    <row r="10677" spans="1:2" x14ac:dyDescent="0.25">
      <c r="A10677" s="62">
        <v>43232311</v>
      </c>
      <c r="B10677" s="63" t="s">
        <v>3717</v>
      </c>
    </row>
    <row r="10678" spans="1:2" x14ac:dyDescent="0.25">
      <c r="A10678" s="62">
        <v>43232312</v>
      </c>
      <c r="B10678" s="63" t="s">
        <v>9613</v>
      </c>
    </row>
    <row r="10679" spans="1:2" x14ac:dyDescent="0.25">
      <c r="A10679" s="62">
        <v>43232313</v>
      </c>
      <c r="B10679" s="63" t="s">
        <v>1015</v>
      </c>
    </row>
    <row r="10680" spans="1:2" x14ac:dyDescent="0.25">
      <c r="A10680" s="62">
        <v>43232401</v>
      </c>
      <c r="B10680" s="63" t="s">
        <v>13132</v>
      </c>
    </row>
    <row r="10681" spans="1:2" x14ac:dyDescent="0.25">
      <c r="A10681" s="62">
        <v>43232402</v>
      </c>
      <c r="B10681" s="63" t="s">
        <v>9199</v>
      </c>
    </row>
    <row r="10682" spans="1:2" x14ac:dyDescent="0.25">
      <c r="A10682" s="62">
        <v>43232403</v>
      </c>
      <c r="B10682" s="63" t="s">
        <v>2590</v>
      </c>
    </row>
    <row r="10683" spans="1:2" x14ac:dyDescent="0.25">
      <c r="A10683" s="62">
        <v>43232404</v>
      </c>
      <c r="B10683" s="63" t="s">
        <v>10182</v>
      </c>
    </row>
    <row r="10684" spans="1:2" x14ac:dyDescent="0.25">
      <c r="A10684" s="62">
        <v>43232405</v>
      </c>
      <c r="B10684" s="63" t="s">
        <v>13083</v>
      </c>
    </row>
    <row r="10685" spans="1:2" x14ac:dyDescent="0.25">
      <c r="A10685" s="62">
        <v>43232406</v>
      </c>
      <c r="B10685" s="63" t="s">
        <v>3136</v>
      </c>
    </row>
    <row r="10686" spans="1:2" x14ac:dyDescent="0.25">
      <c r="A10686" s="62">
        <v>43232407</v>
      </c>
      <c r="B10686" s="63" t="s">
        <v>5488</v>
      </c>
    </row>
    <row r="10687" spans="1:2" x14ac:dyDescent="0.25">
      <c r="A10687" s="62">
        <v>43232408</v>
      </c>
      <c r="B10687" s="63" t="s">
        <v>16506</v>
      </c>
    </row>
    <row r="10688" spans="1:2" x14ac:dyDescent="0.25">
      <c r="A10688" s="62">
        <v>43232409</v>
      </c>
      <c r="B10688" s="63" t="s">
        <v>7815</v>
      </c>
    </row>
    <row r="10689" spans="1:2" x14ac:dyDescent="0.25">
      <c r="A10689" s="62">
        <v>43232501</v>
      </c>
      <c r="B10689" s="63" t="s">
        <v>17826</v>
      </c>
    </row>
    <row r="10690" spans="1:2" x14ac:dyDescent="0.25">
      <c r="A10690" s="62">
        <v>43232502</v>
      </c>
      <c r="B10690" s="63" t="s">
        <v>5590</v>
      </c>
    </row>
    <row r="10691" spans="1:2" x14ac:dyDescent="0.25">
      <c r="A10691" s="62">
        <v>43232503</v>
      </c>
      <c r="B10691" s="63" t="s">
        <v>3661</v>
      </c>
    </row>
    <row r="10692" spans="1:2" x14ac:dyDescent="0.25">
      <c r="A10692" s="62">
        <v>43232504</v>
      </c>
      <c r="B10692" s="63" t="s">
        <v>12131</v>
      </c>
    </row>
    <row r="10693" spans="1:2" x14ac:dyDescent="0.25">
      <c r="A10693" s="62">
        <v>43232601</v>
      </c>
      <c r="B10693" s="63" t="s">
        <v>6552</v>
      </c>
    </row>
    <row r="10694" spans="1:2" x14ac:dyDescent="0.25">
      <c r="A10694" s="62">
        <v>43232602</v>
      </c>
      <c r="B10694" s="63" t="s">
        <v>1649</v>
      </c>
    </row>
    <row r="10695" spans="1:2" x14ac:dyDescent="0.25">
      <c r="A10695" s="62">
        <v>43232603</v>
      </c>
      <c r="B10695" s="63" t="s">
        <v>11870</v>
      </c>
    </row>
    <row r="10696" spans="1:2" x14ac:dyDescent="0.25">
      <c r="A10696" s="62">
        <v>43232604</v>
      </c>
      <c r="B10696" s="63" t="s">
        <v>16083</v>
      </c>
    </row>
    <row r="10697" spans="1:2" x14ac:dyDescent="0.25">
      <c r="A10697" s="62">
        <v>43232605</v>
      </c>
      <c r="B10697" s="63" t="s">
        <v>17301</v>
      </c>
    </row>
    <row r="10698" spans="1:2" x14ac:dyDescent="0.25">
      <c r="A10698" s="62">
        <v>43232606</v>
      </c>
      <c r="B10698" s="63" t="s">
        <v>12554</v>
      </c>
    </row>
    <row r="10699" spans="1:2" x14ac:dyDescent="0.25">
      <c r="A10699" s="62">
        <v>43232607</v>
      </c>
      <c r="B10699" s="63" t="s">
        <v>5475</v>
      </c>
    </row>
    <row r="10700" spans="1:2" x14ac:dyDescent="0.25">
      <c r="A10700" s="62">
        <v>43232608</v>
      </c>
      <c r="B10700" s="63" t="s">
        <v>5729</v>
      </c>
    </row>
    <row r="10701" spans="1:2" x14ac:dyDescent="0.25">
      <c r="A10701" s="62">
        <v>43232609</v>
      </c>
      <c r="B10701" s="63" t="s">
        <v>4434</v>
      </c>
    </row>
    <row r="10702" spans="1:2" x14ac:dyDescent="0.25">
      <c r="A10702" s="62">
        <v>43232610</v>
      </c>
      <c r="B10702" s="63" t="s">
        <v>3005</v>
      </c>
    </row>
    <row r="10703" spans="1:2" x14ac:dyDescent="0.25">
      <c r="A10703" s="62">
        <v>43232611</v>
      </c>
      <c r="B10703" s="63" t="s">
        <v>12494</v>
      </c>
    </row>
    <row r="10704" spans="1:2" x14ac:dyDescent="0.25">
      <c r="A10704" s="62">
        <v>43232612</v>
      </c>
      <c r="B10704" s="63" t="s">
        <v>2404</v>
      </c>
    </row>
    <row r="10705" spans="1:2" x14ac:dyDescent="0.25">
      <c r="A10705" s="62">
        <v>43232701</v>
      </c>
      <c r="B10705" s="63" t="s">
        <v>11478</v>
      </c>
    </row>
    <row r="10706" spans="1:2" x14ac:dyDescent="0.25">
      <c r="A10706" s="62">
        <v>43232702</v>
      </c>
      <c r="B10706" s="63" t="s">
        <v>17308</v>
      </c>
    </row>
    <row r="10707" spans="1:2" x14ac:dyDescent="0.25">
      <c r="A10707" s="62">
        <v>43232703</v>
      </c>
      <c r="B10707" s="63" t="s">
        <v>16314</v>
      </c>
    </row>
    <row r="10708" spans="1:2" x14ac:dyDescent="0.25">
      <c r="A10708" s="62">
        <v>43232704</v>
      </c>
      <c r="B10708" s="63" t="s">
        <v>18152</v>
      </c>
    </row>
    <row r="10709" spans="1:2" x14ac:dyDescent="0.25">
      <c r="A10709" s="62">
        <v>43232705</v>
      </c>
      <c r="B10709" s="63" t="s">
        <v>2055</v>
      </c>
    </row>
    <row r="10710" spans="1:2" x14ac:dyDescent="0.25">
      <c r="A10710" s="62">
        <v>43232801</v>
      </c>
      <c r="B10710" s="63" t="s">
        <v>1205</v>
      </c>
    </row>
    <row r="10711" spans="1:2" x14ac:dyDescent="0.25">
      <c r="A10711" s="62">
        <v>43232802</v>
      </c>
      <c r="B10711" s="63" t="s">
        <v>8574</v>
      </c>
    </row>
    <row r="10712" spans="1:2" x14ac:dyDescent="0.25">
      <c r="A10712" s="62">
        <v>43232803</v>
      </c>
      <c r="B10712" s="63" t="s">
        <v>1244</v>
      </c>
    </row>
    <row r="10713" spans="1:2" x14ac:dyDescent="0.25">
      <c r="A10713" s="62">
        <v>43232804</v>
      </c>
      <c r="B10713" s="63" t="s">
        <v>8588</v>
      </c>
    </row>
    <row r="10714" spans="1:2" x14ac:dyDescent="0.25">
      <c r="A10714" s="62">
        <v>43232901</v>
      </c>
      <c r="B10714" s="63" t="s">
        <v>4270</v>
      </c>
    </row>
    <row r="10715" spans="1:2" x14ac:dyDescent="0.25">
      <c r="A10715" s="62">
        <v>43232902</v>
      </c>
      <c r="B10715" s="63" t="s">
        <v>340</v>
      </c>
    </row>
    <row r="10716" spans="1:2" x14ac:dyDescent="0.25">
      <c r="A10716" s="62">
        <v>43232903</v>
      </c>
      <c r="B10716" s="63" t="s">
        <v>752</v>
      </c>
    </row>
    <row r="10717" spans="1:2" x14ac:dyDescent="0.25">
      <c r="A10717" s="62">
        <v>43232904</v>
      </c>
      <c r="B10717" s="63" t="s">
        <v>10727</v>
      </c>
    </row>
    <row r="10718" spans="1:2" x14ac:dyDescent="0.25">
      <c r="A10718" s="62">
        <v>43232905</v>
      </c>
      <c r="B10718" s="63" t="s">
        <v>10695</v>
      </c>
    </row>
    <row r="10719" spans="1:2" x14ac:dyDescent="0.25">
      <c r="A10719" s="62">
        <v>43232906</v>
      </c>
      <c r="B10719" s="63" t="s">
        <v>2689</v>
      </c>
    </row>
    <row r="10720" spans="1:2" x14ac:dyDescent="0.25">
      <c r="A10720" s="62">
        <v>43232907</v>
      </c>
      <c r="B10720" s="63" t="s">
        <v>6604</v>
      </c>
    </row>
    <row r="10721" spans="1:2" x14ac:dyDescent="0.25">
      <c r="A10721" s="62">
        <v>43232908</v>
      </c>
      <c r="B10721" s="63" t="s">
        <v>18649</v>
      </c>
    </row>
    <row r="10722" spans="1:2" x14ac:dyDescent="0.25">
      <c r="A10722" s="62">
        <v>43232909</v>
      </c>
      <c r="B10722" s="63" t="s">
        <v>6634</v>
      </c>
    </row>
    <row r="10723" spans="1:2" x14ac:dyDescent="0.25">
      <c r="A10723" s="62">
        <v>43232910</v>
      </c>
      <c r="B10723" s="63" t="s">
        <v>9129</v>
      </c>
    </row>
    <row r="10724" spans="1:2" x14ac:dyDescent="0.25">
      <c r="A10724" s="62">
        <v>43232911</v>
      </c>
      <c r="B10724" s="63" t="s">
        <v>3349</v>
      </c>
    </row>
    <row r="10725" spans="1:2" x14ac:dyDescent="0.25">
      <c r="A10725" s="62">
        <v>43232912</v>
      </c>
      <c r="B10725" s="63" t="s">
        <v>2650</v>
      </c>
    </row>
    <row r="10726" spans="1:2" x14ac:dyDescent="0.25">
      <c r="A10726" s="62">
        <v>43232913</v>
      </c>
      <c r="B10726" s="63" t="s">
        <v>3821</v>
      </c>
    </row>
    <row r="10727" spans="1:2" x14ac:dyDescent="0.25">
      <c r="A10727" s="62">
        <v>43232914</v>
      </c>
      <c r="B10727" s="63" t="s">
        <v>8899</v>
      </c>
    </row>
    <row r="10728" spans="1:2" x14ac:dyDescent="0.25">
      <c r="A10728" s="62">
        <v>43232915</v>
      </c>
      <c r="B10728" s="63" t="s">
        <v>17652</v>
      </c>
    </row>
    <row r="10729" spans="1:2" x14ac:dyDescent="0.25">
      <c r="A10729" s="62">
        <v>43233001</v>
      </c>
      <c r="B10729" s="63" t="s">
        <v>7445</v>
      </c>
    </row>
    <row r="10730" spans="1:2" x14ac:dyDescent="0.25">
      <c r="A10730" s="62">
        <v>43233002</v>
      </c>
      <c r="B10730" s="63" t="s">
        <v>2083</v>
      </c>
    </row>
    <row r="10731" spans="1:2" x14ac:dyDescent="0.25">
      <c r="A10731" s="62">
        <v>43233004</v>
      </c>
      <c r="B10731" s="63" t="s">
        <v>5261</v>
      </c>
    </row>
    <row r="10732" spans="1:2" x14ac:dyDescent="0.25">
      <c r="A10732" s="62">
        <v>43233201</v>
      </c>
      <c r="B10732" s="63" t="s">
        <v>3147</v>
      </c>
    </row>
    <row r="10733" spans="1:2" x14ac:dyDescent="0.25">
      <c r="A10733" s="62">
        <v>43233203</v>
      </c>
      <c r="B10733" s="63" t="s">
        <v>13894</v>
      </c>
    </row>
    <row r="10734" spans="1:2" x14ac:dyDescent="0.25">
      <c r="A10734" s="62">
        <v>43233204</v>
      </c>
      <c r="B10734" s="63" t="s">
        <v>313</v>
      </c>
    </row>
    <row r="10735" spans="1:2" x14ac:dyDescent="0.25">
      <c r="A10735" s="62">
        <v>43233205</v>
      </c>
      <c r="B10735" s="63" t="s">
        <v>16913</v>
      </c>
    </row>
    <row r="10736" spans="1:2" x14ac:dyDescent="0.25">
      <c r="A10736" s="62">
        <v>43233401</v>
      </c>
      <c r="B10736" s="63" t="s">
        <v>4546</v>
      </c>
    </row>
    <row r="10737" spans="1:2" x14ac:dyDescent="0.25">
      <c r="A10737" s="62">
        <v>43233402</v>
      </c>
      <c r="B10737" s="63" t="s">
        <v>727</v>
      </c>
    </row>
    <row r="10738" spans="1:2" x14ac:dyDescent="0.25">
      <c r="A10738" s="62">
        <v>43233403</v>
      </c>
      <c r="B10738" s="63" t="s">
        <v>7275</v>
      </c>
    </row>
    <row r="10739" spans="1:2" x14ac:dyDescent="0.25">
      <c r="A10739" s="62">
        <v>43233404</v>
      </c>
      <c r="B10739" s="63" t="s">
        <v>10711</v>
      </c>
    </row>
    <row r="10740" spans="1:2" x14ac:dyDescent="0.25">
      <c r="A10740" s="62">
        <v>43233405</v>
      </c>
      <c r="B10740" s="63" t="s">
        <v>13341</v>
      </c>
    </row>
    <row r="10741" spans="1:2" x14ac:dyDescent="0.25">
      <c r="A10741" s="62">
        <v>43233406</v>
      </c>
      <c r="B10741" s="63" t="s">
        <v>14342</v>
      </c>
    </row>
    <row r="10742" spans="1:2" x14ac:dyDescent="0.25">
      <c r="A10742" s="62">
        <v>43233407</v>
      </c>
      <c r="B10742" s="63" t="s">
        <v>11309</v>
      </c>
    </row>
    <row r="10743" spans="1:2" x14ac:dyDescent="0.25">
      <c r="A10743" s="62">
        <v>43233410</v>
      </c>
      <c r="B10743" s="63" t="s">
        <v>5856</v>
      </c>
    </row>
    <row r="10744" spans="1:2" x14ac:dyDescent="0.25">
      <c r="A10744" s="62">
        <v>43233411</v>
      </c>
      <c r="B10744" s="63" t="s">
        <v>13383</v>
      </c>
    </row>
    <row r="10745" spans="1:2" x14ac:dyDescent="0.25">
      <c r="A10745" s="62">
        <v>43233413</v>
      </c>
      <c r="B10745" s="63" t="s">
        <v>17689</v>
      </c>
    </row>
    <row r="10746" spans="1:2" x14ac:dyDescent="0.25">
      <c r="A10746" s="62">
        <v>43233414</v>
      </c>
      <c r="B10746" s="63" t="s">
        <v>12970</v>
      </c>
    </row>
    <row r="10747" spans="1:2" x14ac:dyDescent="0.25">
      <c r="A10747" s="62">
        <v>43233415</v>
      </c>
      <c r="B10747" s="63" t="s">
        <v>7833</v>
      </c>
    </row>
    <row r="10748" spans="1:2" x14ac:dyDescent="0.25">
      <c r="A10748" s="62">
        <v>43233501</v>
      </c>
      <c r="B10748" s="63" t="s">
        <v>6307</v>
      </c>
    </row>
    <row r="10749" spans="1:2" x14ac:dyDescent="0.25">
      <c r="A10749" s="62">
        <v>43233502</v>
      </c>
      <c r="B10749" s="63" t="s">
        <v>1409</v>
      </c>
    </row>
    <row r="10750" spans="1:2" x14ac:dyDescent="0.25">
      <c r="A10750" s="62">
        <v>43233503</v>
      </c>
      <c r="B10750" s="63" t="s">
        <v>17137</v>
      </c>
    </row>
    <row r="10751" spans="1:2" x14ac:dyDescent="0.25">
      <c r="A10751" s="62">
        <v>43233504</v>
      </c>
      <c r="B10751" s="63" t="s">
        <v>3314</v>
      </c>
    </row>
    <row r="10752" spans="1:2" x14ac:dyDescent="0.25">
      <c r="A10752" s="62">
        <v>43233505</v>
      </c>
      <c r="B10752" s="63" t="s">
        <v>16568</v>
      </c>
    </row>
    <row r="10753" spans="1:2" x14ac:dyDescent="0.25">
      <c r="A10753" s="62">
        <v>43233506</v>
      </c>
      <c r="B10753" s="63" t="s">
        <v>11543</v>
      </c>
    </row>
    <row r="10754" spans="1:2" x14ac:dyDescent="0.25">
      <c r="A10754" s="62">
        <v>43233507</v>
      </c>
      <c r="B10754" s="63" t="s">
        <v>2308</v>
      </c>
    </row>
    <row r="10755" spans="1:2" x14ac:dyDescent="0.25">
      <c r="A10755" s="62">
        <v>43233508</v>
      </c>
      <c r="B10755" s="63" t="s">
        <v>2598</v>
      </c>
    </row>
    <row r="10756" spans="1:2" x14ac:dyDescent="0.25">
      <c r="A10756" s="62">
        <v>43233509</v>
      </c>
      <c r="B10756" s="63" t="s">
        <v>10249</v>
      </c>
    </row>
    <row r="10757" spans="1:2" x14ac:dyDescent="0.25">
      <c r="A10757" s="62">
        <v>43233510</v>
      </c>
      <c r="B10757" s="63" t="s">
        <v>10289</v>
      </c>
    </row>
    <row r="10758" spans="1:2" x14ac:dyDescent="0.25">
      <c r="A10758" s="62">
        <v>43233511</v>
      </c>
      <c r="B10758" s="63" t="s">
        <v>8107</v>
      </c>
    </row>
    <row r="10759" spans="1:2" x14ac:dyDescent="0.25">
      <c r="A10759" s="62">
        <v>44101501</v>
      </c>
      <c r="B10759" s="63" t="s">
        <v>7641</v>
      </c>
    </row>
    <row r="10760" spans="1:2" x14ac:dyDescent="0.25">
      <c r="A10760" s="62">
        <v>44101502</v>
      </c>
      <c r="B10760" s="63" t="s">
        <v>6149</v>
      </c>
    </row>
    <row r="10761" spans="1:2" x14ac:dyDescent="0.25">
      <c r="A10761" s="62">
        <v>44101503</v>
      </c>
      <c r="B10761" s="63" t="s">
        <v>19002</v>
      </c>
    </row>
    <row r="10762" spans="1:2" x14ac:dyDescent="0.25">
      <c r="A10762" s="62">
        <v>44101504</v>
      </c>
      <c r="B10762" s="63" t="s">
        <v>14400</v>
      </c>
    </row>
    <row r="10763" spans="1:2" x14ac:dyDescent="0.25">
      <c r="A10763" s="62">
        <v>44101505</v>
      </c>
      <c r="B10763" s="63" t="s">
        <v>13767</v>
      </c>
    </row>
    <row r="10764" spans="1:2" x14ac:dyDescent="0.25">
      <c r="A10764" s="62">
        <v>44101506</v>
      </c>
      <c r="B10764" s="63" t="s">
        <v>12381</v>
      </c>
    </row>
    <row r="10765" spans="1:2" x14ac:dyDescent="0.25">
      <c r="A10765" s="62">
        <v>44101601</v>
      </c>
      <c r="B10765" s="63" t="s">
        <v>3209</v>
      </c>
    </row>
    <row r="10766" spans="1:2" x14ac:dyDescent="0.25">
      <c r="A10766" s="62">
        <v>44101602</v>
      </c>
      <c r="B10766" s="63" t="s">
        <v>3839</v>
      </c>
    </row>
    <row r="10767" spans="1:2" x14ac:dyDescent="0.25">
      <c r="A10767" s="62">
        <v>44101603</v>
      </c>
      <c r="B10767" s="63" t="s">
        <v>12045</v>
      </c>
    </row>
    <row r="10768" spans="1:2" x14ac:dyDescent="0.25">
      <c r="A10768" s="62">
        <v>44101604</v>
      </c>
      <c r="B10768" s="63" t="s">
        <v>4899</v>
      </c>
    </row>
    <row r="10769" spans="1:2" x14ac:dyDescent="0.25">
      <c r="A10769" s="62">
        <v>44101605</v>
      </c>
      <c r="B10769" s="63" t="s">
        <v>2778</v>
      </c>
    </row>
    <row r="10770" spans="1:2" x14ac:dyDescent="0.25">
      <c r="A10770" s="62">
        <v>44101606</v>
      </c>
      <c r="B10770" s="63" t="s">
        <v>15613</v>
      </c>
    </row>
    <row r="10771" spans="1:2" x14ac:dyDescent="0.25">
      <c r="A10771" s="62">
        <v>44101701</v>
      </c>
      <c r="B10771" s="63" t="s">
        <v>13485</v>
      </c>
    </row>
    <row r="10772" spans="1:2" x14ac:dyDescent="0.25">
      <c r="A10772" s="62">
        <v>44101702</v>
      </c>
      <c r="B10772" s="63" t="s">
        <v>519</v>
      </c>
    </row>
    <row r="10773" spans="1:2" x14ac:dyDescent="0.25">
      <c r="A10773" s="62">
        <v>44101703</v>
      </c>
      <c r="B10773" s="63" t="s">
        <v>10274</v>
      </c>
    </row>
    <row r="10774" spans="1:2" x14ac:dyDescent="0.25">
      <c r="A10774" s="62">
        <v>44101704</v>
      </c>
      <c r="B10774" s="63" t="s">
        <v>4599</v>
      </c>
    </row>
    <row r="10775" spans="1:2" x14ac:dyDescent="0.25">
      <c r="A10775" s="62">
        <v>44101705</v>
      </c>
      <c r="B10775" s="63" t="s">
        <v>18353</v>
      </c>
    </row>
    <row r="10776" spans="1:2" x14ac:dyDescent="0.25">
      <c r="A10776" s="62">
        <v>44101706</v>
      </c>
      <c r="B10776" s="63" t="s">
        <v>16802</v>
      </c>
    </row>
    <row r="10777" spans="1:2" x14ac:dyDescent="0.25">
      <c r="A10777" s="62">
        <v>44101707</v>
      </c>
      <c r="B10777" s="63" t="s">
        <v>18387</v>
      </c>
    </row>
    <row r="10778" spans="1:2" x14ac:dyDescent="0.25">
      <c r="A10778" s="62">
        <v>44101708</v>
      </c>
      <c r="B10778" s="63" t="s">
        <v>8271</v>
      </c>
    </row>
    <row r="10779" spans="1:2" x14ac:dyDescent="0.25">
      <c r="A10779" s="62">
        <v>44101709</v>
      </c>
      <c r="B10779" s="63" t="s">
        <v>4894</v>
      </c>
    </row>
    <row r="10780" spans="1:2" x14ac:dyDescent="0.25">
      <c r="A10780" s="62">
        <v>44101710</v>
      </c>
      <c r="B10780" s="63" t="s">
        <v>14175</v>
      </c>
    </row>
    <row r="10781" spans="1:2" x14ac:dyDescent="0.25">
      <c r="A10781" s="62">
        <v>44101711</v>
      </c>
      <c r="B10781" s="63" t="s">
        <v>12513</v>
      </c>
    </row>
    <row r="10782" spans="1:2" x14ac:dyDescent="0.25">
      <c r="A10782" s="62">
        <v>44101712</v>
      </c>
      <c r="B10782" s="63" t="s">
        <v>16885</v>
      </c>
    </row>
    <row r="10783" spans="1:2" x14ac:dyDescent="0.25">
      <c r="A10783" s="62">
        <v>44101713</v>
      </c>
      <c r="B10783" s="63" t="s">
        <v>15328</v>
      </c>
    </row>
    <row r="10784" spans="1:2" x14ac:dyDescent="0.25">
      <c r="A10784" s="62">
        <v>44101714</v>
      </c>
      <c r="B10784" s="63" t="s">
        <v>1229</v>
      </c>
    </row>
    <row r="10785" spans="1:2" x14ac:dyDescent="0.25">
      <c r="A10785" s="62">
        <v>44101715</v>
      </c>
      <c r="B10785" s="63" t="s">
        <v>6033</v>
      </c>
    </row>
    <row r="10786" spans="1:2" x14ac:dyDescent="0.25">
      <c r="A10786" s="62">
        <v>44101716</v>
      </c>
      <c r="B10786" s="63" t="s">
        <v>16264</v>
      </c>
    </row>
    <row r="10787" spans="1:2" x14ac:dyDescent="0.25">
      <c r="A10787" s="62">
        <v>44101718</v>
      </c>
      <c r="B10787" s="63" t="s">
        <v>6707</v>
      </c>
    </row>
    <row r="10788" spans="1:2" x14ac:dyDescent="0.25">
      <c r="A10788" s="62">
        <v>44101719</v>
      </c>
      <c r="B10788" s="63" t="s">
        <v>15225</v>
      </c>
    </row>
    <row r="10789" spans="1:2" x14ac:dyDescent="0.25">
      <c r="A10789" s="62">
        <v>44101720</v>
      </c>
      <c r="B10789" s="63" t="s">
        <v>14251</v>
      </c>
    </row>
    <row r="10790" spans="1:2" x14ac:dyDescent="0.25">
      <c r="A10790" s="62">
        <v>44101721</v>
      </c>
      <c r="B10790" s="63" t="s">
        <v>779</v>
      </c>
    </row>
    <row r="10791" spans="1:2" x14ac:dyDescent="0.25">
      <c r="A10791" s="62">
        <v>44101722</v>
      </c>
      <c r="B10791" s="63" t="s">
        <v>2467</v>
      </c>
    </row>
    <row r="10792" spans="1:2" x14ac:dyDescent="0.25">
      <c r="A10792" s="62">
        <v>44101723</v>
      </c>
      <c r="B10792" s="63" t="s">
        <v>12100</v>
      </c>
    </row>
    <row r="10793" spans="1:2" x14ac:dyDescent="0.25">
      <c r="A10793" s="62">
        <v>44101724</v>
      </c>
      <c r="B10793" s="63" t="s">
        <v>736</v>
      </c>
    </row>
    <row r="10794" spans="1:2" x14ac:dyDescent="0.25">
      <c r="A10794" s="62">
        <v>44101725</v>
      </c>
      <c r="B10794" s="63" t="s">
        <v>18369</v>
      </c>
    </row>
    <row r="10795" spans="1:2" x14ac:dyDescent="0.25">
      <c r="A10795" s="62">
        <v>44101726</v>
      </c>
      <c r="B10795" s="63" t="s">
        <v>9438</v>
      </c>
    </row>
    <row r="10796" spans="1:2" x14ac:dyDescent="0.25">
      <c r="A10796" s="62">
        <v>44101727</v>
      </c>
      <c r="B10796" s="63" t="s">
        <v>14523</v>
      </c>
    </row>
    <row r="10797" spans="1:2" x14ac:dyDescent="0.25">
      <c r="A10797" s="62">
        <v>44101728</v>
      </c>
      <c r="B10797" s="63" t="s">
        <v>719</v>
      </c>
    </row>
    <row r="10798" spans="1:2" x14ac:dyDescent="0.25">
      <c r="A10798" s="62">
        <v>44101729</v>
      </c>
      <c r="B10798" s="63" t="s">
        <v>8513</v>
      </c>
    </row>
    <row r="10799" spans="1:2" x14ac:dyDescent="0.25">
      <c r="A10799" s="62">
        <v>44101801</v>
      </c>
      <c r="B10799" s="63" t="s">
        <v>17024</v>
      </c>
    </row>
    <row r="10800" spans="1:2" x14ac:dyDescent="0.25">
      <c r="A10800" s="62">
        <v>44101802</v>
      </c>
      <c r="B10800" s="63" t="s">
        <v>14625</v>
      </c>
    </row>
    <row r="10801" spans="1:2" x14ac:dyDescent="0.25">
      <c r="A10801" s="62">
        <v>44101803</v>
      </c>
      <c r="B10801" s="63" t="s">
        <v>2987</v>
      </c>
    </row>
    <row r="10802" spans="1:2" x14ac:dyDescent="0.25">
      <c r="A10802" s="62">
        <v>44101804</v>
      </c>
      <c r="B10802" s="63" t="s">
        <v>1019</v>
      </c>
    </row>
    <row r="10803" spans="1:2" x14ac:dyDescent="0.25">
      <c r="A10803" s="62">
        <v>44101805</v>
      </c>
      <c r="B10803" s="63" t="s">
        <v>8616</v>
      </c>
    </row>
    <row r="10804" spans="1:2" x14ac:dyDescent="0.25">
      <c r="A10804" s="62">
        <v>44101806</v>
      </c>
      <c r="B10804" s="63" t="s">
        <v>18359</v>
      </c>
    </row>
    <row r="10805" spans="1:2" x14ac:dyDescent="0.25">
      <c r="A10805" s="62">
        <v>44101901</v>
      </c>
      <c r="B10805" s="63" t="s">
        <v>16690</v>
      </c>
    </row>
    <row r="10806" spans="1:2" x14ac:dyDescent="0.25">
      <c r="A10806" s="62">
        <v>44101902</v>
      </c>
      <c r="B10806" s="63" t="s">
        <v>18390</v>
      </c>
    </row>
    <row r="10807" spans="1:2" x14ac:dyDescent="0.25">
      <c r="A10807" s="62">
        <v>44102001</v>
      </c>
      <c r="B10807" s="63" t="s">
        <v>14813</v>
      </c>
    </row>
    <row r="10808" spans="1:2" x14ac:dyDescent="0.25">
      <c r="A10808" s="62">
        <v>44102002</v>
      </c>
      <c r="B10808" s="63" t="s">
        <v>11992</v>
      </c>
    </row>
    <row r="10809" spans="1:2" x14ac:dyDescent="0.25">
      <c r="A10809" s="62">
        <v>44102003</v>
      </c>
      <c r="B10809" s="63" t="s">
        <v>1523</v>
      </c>
    </row>
    <row r="10810" spans="1:2" x14ac:dyDescent="0.25">
      <c r="A10810" s="62">
        <v>44102004</v>
      </c>
      <c r="B10810" s="63" t="s">
        <v>7601</v>
      </c>
    </row>
    <row r="10811" spans="1:2" x14ac:dyDescent="0.25">
      <c r="A10811" s="62">
        <v>44102101</v>
      </c>
      <c r="B10811" s="63" t="s">
        <v>875</v>
      </c>
    </row>
    <row r="10812" spans="1:2" x14ac:dyDescent="0.25">
      <c r="A10812" s="62">
        <v>44102102</v>
      </c>
      <c r="B10812" s="63" t="s">
        <v>1844</v>
      </c>
    </row>
    <row r="10813" spans="1:2" x14ac:dyDescent="0.25">
      <c r="A10813" s="62">
        <v>44102103</v>
      </c>
      <c r="B10813" s="63" t="s">
        <v>12133</v>
      </c>
    </row>
    <row r="10814" spans="1:2" x14ac:dyDescent="0.25">
      <c r="A10814" s="62">
        <v>44102104</v>
      </c>
      <c r="B10814" s="63" t="s">
        <v>4224</v>
      </c>
    </row>
    <row r="10815" spans="1:2" x14ac:dyDescent="0.25">
      <c r="A10815" s="62">
        <v>44102105</v>
      </c>
      <c r="B10815" s="63" t="s">
        <v>16668</v>
      </c>
    </row>
    <row r="10816" spans="1:2" x14ac:dyDescent="0.25">
      <c r="A10816" s="62">
        <v>44102106</v>
      </c>
      <c r="B10816" s="63" t="s">
        <v>2132</v>
      </c>
    </row>
    <row r="10817" spans="1:2" x14ac:dyDescent="0.25">
      <c r="A10817" s="62">
        <v>44102107</v>
      </c>
      <c r="B10817" s="63" t="s">
        <v>12334</v>
      </c>
    </row>
    <row r="10818" spans="1:2" x14ac:dyDescent="0.25">
      <c r="A10818" s="62">
        <v>44102108</v>
      </c>
      <c r="B10818" s="63" t="s">
        <v>13410</v>
      </c>
    </row>
    <row r="10819" spans="1:2" x14ac:dyDescent="0.25">
      <c r="A10819" s="62">
        <v>44102201</v>
      </c>
      <c r="B10819" s="63" t="s">
        <v>7307</v>
      </c>
    </row>
    <row r="10820" spans="1:2" x14ac:dyDescent="0.25">
      <c r="A10820" s="62">
        <v>44102202</v>
      </c>
      <c r="B10820" s="63" t="s">
        <v>15285</v>
      </c>
    </row>
    <row r="10821" spans="1:2" x14ac:dyDescent="0.25">
      <c r="A10821" s="62">
        <v>44102203</v>
      </c>
      <c r="B10821" s="63" t="s">
        <v>5636</v>
      </c>
    </row>
    <row r="10822" spans="1:2" x14ac:dyDescent="0.25">
      <c r="A10822" s="62">
        <v>44102301</v>
      </c>
      <c r="B10822" s="63" t="s">
        <v>11245</v>
      </c>
    </row>
    <row r="10823" spans="1:2" x14ac:dyDescent="0.25">
      <c r="A10823" s="62">
        <v>44102302</v>
      </c>
      <c r="B10823" s="63" t="s">
        <v>15550</v>
      </c>
    </row>
    <row r="10824" spans="1:2" x14ac:dyDescent="0.25">
      <c r="A10824" s="62">
        <v>44102303</v>
      </c>
      <c r="B10824" s="63" t="s">
        <v>17743</v>
      </c>
    </row>
    <row r="10825" spans="1:2" x14ac:dyDescent="0.25">
      <c r="A10825" s="62">
        <v>44102304</v>
      </c>
      <c r="B10825" s="63" t="s">
        <v>17201</v>
      </c>
    </row>
    <row r="10826" spans="1:2" x14ac:dyDescent="0.25">
      <c r="A10826" s="62">
        <v>44102305</v>
      </c>
      <c r="B10826" s="63" t="s">
        <v>5785</v>
      </c>
    </row>
    <row r="10827" spans="1:2" x14ac:dyDescent="0.25">
      <c r="A10827" s="62">
        <v>44102306</v>
      </c>
      <c r="B10827" s="63" t="s">
        <v>11468</v>
      </c>
    </row>
    <row r="10828" spans="1:2" x14ac:dyDescent="0.25">
      <c r="A10828" s="62">
        <v>44102307</v>
      </c>
      <c r="B10828" s="63" t="s">
        <v>15187</v>
      </c>
    </row>
    <row r="10829" spans="1:2" x14ac:dyDescent="0.25">
      <c r="A10829" s="62">
        <v>44102402</v>
      </c>
      <c r="B10829" s="63" t="s">
        <v>7250</v>
      </c>
    </row>
    <row r="10830" spans="1:2" x14ac:dyDescent="0.25">
      <c r="A10830" s="62">
        <v>44102403</v>
      </c>
      <c r="B10830" s="63" t="s">
        <v>5317</v>
      </c>
    </row>
    <row r="10831" spans="1:2" x14ac:dyDescent="0.25">
      <c r="A10831" s="62">
        <v>44102404</v>
      </c>
      <c r="B10831" s="63" t="s">
        <v>5006</v>
      </c>
    </row>
    <row r="10832" spans="1:2" x14ac:dyDescent="0.25">
      <c r="A10832" s="62">
        <v>44102405</v>
      </c>
      <c r="B10832" s="63" t="s">
        <v>5114</v>
      </c>
    </row>
    <row r="10833" spans="1:2" x14ac:dyDescent="0.25">
      <c r="A10833" s="62">
        <v>44102406</v>
      </c>
      <c r="B10833" s="63" t="s">
        <v>5752</v>
      </c>
    </row>
    <row r="10834" spans="1:2" x14ac:dyDescent="0.25">
      <c r="A10834" s="62">
        <v>44102407</v>
      </c>
      <c r="B10834" s="63" t="s">
        <v>13926</v>
      </c>
    </row>
    <row r="10835" spans="1:2" x14ac:dyDescent="0.25">
      <c r="A10835" s="62">
        <v>44102408</v>
      </c>
      <c r="B10835" s="63" t="s">
        <v>18356</v>
      </c>
    </row>
    <row r="10836" spans="1:2" x14ac:dyDescent="0.25">
      <c r="A10836" s="62">
        <v>44102409</v>
      </c>
      <c r="B10836" s="63" t="s">
        <v>15352</v>
      </c>
    </row>
    <row r="10837" spans="1:2" x14ac:dyDescent="0.25">
      <c r="A10837" s="62">
        <v>44102411</v>
      </c>
      <c r="B10837" s="63" t="s">
        <v>3730</v>
      </c>
    </row>
    <row r="10838" spans="1:2" x14ac:dyDescent="0.25">
      <c r="A10838" s="62">
        <v>44102412</v>
      </c>
      <c r="B10838" s="63" t="s">
        <v>13897</v>
      </c>
    </row>
    <row r="10839" spans="1:2" x14ac:dyDescent="0.25">
      <c r="A10839" s="62">
        <v>44102501</v>
      </c>
      <c r="B10839" s="63" t="s">
        <v>10996</v>
      </c>
    </row>
    <row r="10840" spans="1:2" x14ac:dyDescent="0.25">
      <c r="A10840" s="62">
        <v>44102502</v>
      </c>
      <c r="B10840" s="63" t="s">
        <v>13146</v>
      </c>
    </row>
    <row r="10841" spans="1:2" x14ac:dyDescent="0.25">
      <c r="A10841" s="62">
        <v>44102503</v>
      </c>
      <c r="B10841" s="63" t="s">
        <v>16186</v>
      </c>
    </row>
    <row r="10842" spans="1:2" x14ac:dyDescent="0.25">
      <c r="A10842" s="62">
        <v>44102602</v>
      </c>
      <c r="B10842" s="63" t="s">
        <v>18102</v>
      </c>
    </row>
    <row r="10843" spans="1:2" x14ac:dyDescent="0.25">
      <c r="A10843" s="62">
        <v>44102603</v>
      </c>
      <c r="B10843" s="63" t="s">
        <v>50</v>
      </c>
    </row>
    <row r="10844" spans="1:2" x14ac:dyDescent="0.25">
      <c r="A10844" s="62">
        <v>44102604</v>
      </c>
      <c r="B10844" s="63" t="s">
        <v>16639</v>
      </c>
    </row>
    <row r="10845" spans="1:2" x14ac:dyDescent="0.25">
      <c r="A10845" s="62">
        <v>44102605</v>
      </c>
      <c r="B10845" s="63" t="s">
        <v>3132</v>
      </c>
    </row>
    <row r="10846" spans="1:2" x14ac:dyDescent="0.25">
      <c r="A10846" s="62">
        <v>44102606</v>
      </c>
      <c r="B10846" s="63" t="s">
        <v>12492</v>
      </c>
    </row>
    <row r="10847" spans="1:2" x14ac:dyDescent="0.25">
      <c r="A10847" s="62">
        <v>44102607</v>
      </c>
      <c r="B10847" s="63" t="s">
        <v>18264</v>
      </c>
    </row>
    <row r="10848" spans="1:2" x14ac:dyDescent="0.25">
      <c r="A10848" s="62">
        <v>44102608</v>
      </c>
      <c r="B10848" s="63" t="s">
        <v>3678</v>
      </c>
    </row>
    <row r="10849" spans="1:2" x14ac:dyDescent="0.25">
      <c r="A10849" s="62">
        <v>44102609</v>
      </c>
      <c r="B10849" s="63" t="s">
        <v>4924</v>
      </c>
    </row>
    <row r="10850" spans="1:2" x14ac:dyDescent="0.25">
      <c r="A10850" s="62">
        <v>44102610</v>
      </c>
      <c r="B10850" s="63" t="s">
        <v>6813</v>
      </c>
    </row>
    <row r="10851" spans="1:2" x14ac:dyDescent="0.25">
      <c r="A10851" s="62">
        <v>44102801</v>
      </c>
      <c r="B10851" s="63" t="s">
        <v>18555</v>
      </c>
    </row>
    <row r="10852" spans="1:2" x14ac:dyDescent="0.25">
      <c r="A10852" s="62">
        <v>44102901</v>
      </c>
      <c r="B10852" s="63" t="s">
        <v>18033</v>
      </c>
    </row>
    <row r="10853" spans="1:2" x14ac:dyDescent="0.25">
      <c r="A10853" s="62">
        <v>44102902</v>
      </c>
      <c r="B10853" s="63" t="s">
        <v>13706</v>
      </c>
    </row>
    <row r="10854" spans="1:2" x14ac:dyDescent="0.25">
      <c r="A10854" s="62">
        <v>44102903</v>
      </c>
      <c r="B10854" s="63" t="s">
        <v>5599</v>
      </c>
    </row>
    <row r="10855" spans="1:2" x14ac:dyDescent="0.25">
      <c r="A10855" s="62">
        <v>44102904</v>
      </c>
      <c r="B10855" s="63" t="s">
        <v>1478</v>
      </c>
    </row>
    <row r="10856" spans="1:2" x14ac:dyDescent="0.25">
      <c r="A10856" s="62">
        <v>44102905</v>
      </c>
      <c r="B10856" s="63" t="s">
        <v>3009</v>
      </c>
    </row>
    <row r="10857" spans="1:2" x14ac:dyDescent="0.25">
      <c r="A10857" s="62">
        <v>44102906</v>
      </c>
      <c r="B10857" s="63" t="s">
        <v>5227</v>
      </c>
    </row>
    <row r="10858" spans="1:2" x14ac:dyDescent="0.25">
      <c r="A10858" s="62">
        <v>44102907</v>
      </c>
      <c r="B10858" s="63" t="s">
        <v>3487</v>
      </c>
    </row>
    <row r="10859" spans="1:2" x14ac:dyDescent="0.25">
      <c r="A10859" s="62">
        <v>44102908</v>
      </c>
      <c r="B10859" s="63" t="s">
        <v>13297</v>
      </c>
    </row>
    <row r="10860" spans="1:2" x14ac:dyDescent="0.25">
      <c r="A10860" s="62">
        <v>44102909</v>
      </c>
      <c r="B10860" s="63" t="s">
        <v>2223</v>
      </c>
    </row>
    <row r="10861" spans="1:2" x14ac:dyDescent="0.25">
      <c r="A10861" s="62">
        <v>44102910</v>
      </c>
      <c r="B10861" s="63" t="s">
        <v>10325</v>
      </c>
    </row>
    <row r="10862" spans="1:2" x14ac:dyDescent="0.25">
      <c r="A10862" s="62">
        <v>44102911</v>
      </c>
      <c r="B10862" s="63" t="s">
        <v>410</v>
      </c>
    </row>
    <row r="10863" spans="1:2" x14ac:dyDescent="0.25">
      <c r="A10863" s="62">
        <v>44102912</v>
      </c>
      <c r="B10863" s="63" t="s">
        <v>9788</v>
      </c>
    </row>
    <row r="10864" spans="1:2" x14ac:dyDescent="0.25">
      <c r="A10864" s="62">
        <v>44102913</v>
      </c>
      <c r="B10864" s="63" t="s">
        <v>11449</v>
      </c>
    </row>
    <row r="10865" spans="1:2" x14ac:dyDescent="0.25">
      <c r="A10865" s="62">
        <v>44103001</v>
      </c>
      <c r="B10865" s="63" t="s">
        <v>7252</v>
      </c>
    </row>
    <row r="10866" spans="1:2" x14ac:dyDescent="0.25">
      <c r="A10866" s="62">
        <v>44103002</v>
      </c>
      <c r="B10866" s="63" t="s">
        <v>3524</v>
      </c>
    </row>
    <row r="10867" spans="1:2" x14ac:dyDescent="0.25">
      <c r="A10867" s="62">
        <v>44103003</v>
      </c>
      <c r="B10867" s="63" t="s">
        <v>2140</v>
      </c>
    </row>
    <row r="10868" spans="1:2" x14ac:dyDescent="0.25">
      <c r="A10868" s="62">
        <v>44103004</v>
      </c>
      <c r="B10868" s="63" t="s">
        <v>7580</v>
      </c>
    </row>
    <row r="10869" spans="1:2" x14ac:dyDescent="0.25">
      <c r="A10869" s="62">
        <v>44103005</v>
      </c>
      <c r="B10869" s="63" t="s">
        <v>9270</v>
      </c>
    </row>
    <row r="10870" spans="1:2" x14ac:dyDescent="0.25">
      <c r="A10870" s="62">
        <v>44103101</v>
      </c>
      <c r="B10870" s="63" t="s">
        <v>16267</v>
      </c>
    </row>
    <row r="10871" spans="1:2" x14ac:dyDescent="0.25">
      <c r="A10871" s="62">
        <v>44103103</v>
      </c>
      <c r="B10871" s="63" t="s">
        <v>15451</v>
      </c>
    </row>
    <row r="10872" spans="1:2" x14ac:dyDescent="0.25">
      <c r="A10872" s="62">
        <v>44103104</v>
      </c>
      <c r="B10872" s="63" t="s">
        <v>12077</v>
      </c>
    </row>
    <row r="10873" spans="1:2" x14ac:dyDescent="0.25">
      <c r="A10873" s="62">
        <v>44103105</v>
      </c>
      <c r="B10873" s="63" t="s">
        <v>2656</v>
      </c>
    </row>
    <row r="10874" spans="1:2" x14ac:dyDescent="0.25">
      <c r="A10874" s="62">
        <v>44103106</v>
      </c>
      <c r="B10874" s="63" t="s">
        <v>18889</v>
      </c>
    </row>
    <row r="10875" spans="1:2" x14ac:dyDescent="0.25">
      <c r="A10875" s="62">
        <v>44103107</v>
      </c>
      <c r="B10875" s="63" t="s">
        <v>9964</v>
      </c>
    </row>
    <row r="10876" spans="1:2" x14ac:dyDescent="0.25">
      <c r="A10876" s="62">
        <v>44103108</v>
      </c>
      <c r="B10876" s="63" t="s">
        <v>14142</v>
      </c>
    </row>
    <row r="10877" spans="1:2" x14ac:dyDescent="0.25">
      <c r="A10877" s="62">
        <v>44103109</v>
      </c>
      <c r="B10877" s="63" t="s">
        <v>12343</v>
      </c>
    </row>
    <row r="10878" spans="1:2" x14ac:dyDescent="0.25">
      <c r="A10878" s="62">
        <v>44103110</v>
      </c>
      <c r="B10878" s="63" t="s">
        <v>11176</v>
      </c>
    </row>
    <row r="10879" spans="1:2" x14ac:dyDescent="0.25">
      <c r="A10879" s="62">
        <v>44103111</v>
      </c>
      <c r="B10879" s="63" t="s">
        <v>18327</v>
      </c>
    </row>
    <row r="10880" spans="1:2" x14ac:dyDescent="0.25">
      <c r="A10880" s="62">
        <v>44103112</v>
      </c>
      <c r="B10880" s="63" t="s">
        <v>3494</v>
      </c>
    </row>
    <row r="10881" spans="1:2" x14ac:dyDescent="0.25">
      <c r="A10881" s="62">
        <v>44103113</v>
      </c>
      <c r="B10881" s="63" t="s">
        <v>11439</v>
      </c>
    </row>
    <row r="10882" spans="1:2" x14ac:dyDescent="0.25">
      <c r="A10882" s="62">
        <v>44103114</v>
      </c>
      <c r="B10882" s="63" t="s">
        <v>13131</v>
      </c>
    </row>
    <row r="10883" spans="1:2" x14ac:dyDescent="0.25">
      <c r="A10883" s="62">
        <v>44103116</v>
      </c>
      <c r="B10883" s="63" t="s">
        <v>6363</v>
      </c>
    </row>
    <row r="10884" spans="1:2" x14ac:dyDescent="0.25">
      <c r="A10884" s="62">
        <v>44103117</v>
      </c>
      <c r="B10884" s="63" t="s">
        <v>1002</v>
      </c>
    </row>
    <row r="10885" spans="1:2" x14ac:dyDescent="0.25">
      <c r="A10885" s="62">
        <v>44103118</v>
      </c>
      <c r="B10885" s="63" t="s">
        <v>2698</v>
      </c>
    </row>
    <row r="10886" spans="1:2" x14ac:dyDescent="0.25">
      <c r="A10886" s="62">
        <v>44103119</v>
      </c>
      <c r="B10886" s="63" t="s">
        <v>13560</v>
      </c>
    </row>
    <row r="10887" spans="1:2" x14ac:dyDescent="0.25">
      <c r="A10887" s="62">
        <v>44103120</v>
      </c>
      <c r="B10887" s="63" t="s">
        <v>4710</v>
      </c>
    </row>
    <row r="10888" spans="1:2" x14ac:dyDescent="0.25">
      <c r="A10888" s="62">
        <v>44103121</v>
      </c>
      <c r="B10888" s="63" t="s">
        <v>8131</v>
      </c>
    </row>
    <row r="10889" spans="1:2" x14ac:dyDescent="0.25">
      <c r="A10889" s="62">
        <v>44103122</v>
      </c>
      <c r="B10889" s="63" t="s">
        <v>2879</v>
      </c>
    </row>
    <row r="10890" spans="1:2" x14ac:dyDescent="0.25">
      <c r="A10890" s="62">
        <v>44103201</v>
      </c>
      <c r="B10890" s="63" t="s">
        <v>8033</v>
      </c>
    </row>
    <row r="10891" spans="1:2" x14ac:dyDescent="0.25">
      <c r="A10891" s="62">
        <v>44103202</v>
      </c>
      <c r="B10891" s="63" t="s">
        <v>643</v>
      </c>
    </row>
    <row r="10892" spans="1:2" x14ac:dyDescent="0.25">
      <c r="A10892" s="62">
        <v>44103203</v>
      </c>
      <c r="B10892" s="63" t="s">
        <v>4687</v>
      </c>
    </row>
    <row r="10893" spans="1:2" x14ac:dyDescent="0.25">
      <c r="A10893" s="62">
        <v>44103204</v>
      </c>
      <c r="B10893" s="63" t="s">
        <v>18943</v>
      </c>
    </row>
    <row r="10894" spans="1:2" x14ac:dyDescent="0.25">
      <c r="A10894" s="62">
        <v>44103205</v>
      </c>
      <c r="B10894" s="63" t="s">
        <v>3600</v>
      </c>
    </row>
    <row r="10895" spans="1:2" x14ac:dyDescent="0.25">
      <c r="A10895" s="62">
        <v>44103502</v>
      </c>
      <c r="B10895" s="63" t="s">
        <v>5318</v>
      </c>
    </row>
    <row r="10896" spans="1:2" x14ac:dyDescent="0.25">
      <c r="A10896" s="62">
        <v>44103503</v>
      </c>
      <c r="B10896" s="63" t="s">
        <v>15583</v>
      </c>
    </row>
    <row r="10897" spans="1:2" x14ac:dyDescent="0.25">
      <c r="A10897" s="62">
        <v>44103504</v>
      </c>
      <c r="B10897" s="63" t="s">
        <v>8947</v>
      </c>
    </row>
    <row r="10898" spans="1:2" x14ac:dyDescent="0.25">
      <c r="A10898" s="62">
        <v>44103505</v>
      </c>
      <c r="B10898" s="63" t="s">
        <v>482</v>
      </c>
    </row>
    <row r="10899" spans="1:2" x14ac:dyDescent="0.25">
      <c r="A10899" s="62">
        <v>44103506</v>
      </c>
      <c r="B10899" s="63" t="s">
        <v>15183</v>
      </c>
    </row>
    <row r="10900" spans="1:2" x14ac:dyDescent="0.25">
      <c r="A10900" s="62">
        <v>44103507</v>
      </c>
      <c r="B10900" s="63" t="s">
        <v>18148</v>
      </c>
    </row>
    <row r="10901" spans="1:2" x14ac:dyDescent="0.25">
      <c r="A10901" s="62">
        <v>44103601</v>
      </c>
      <c r="B10901" s="63" t="s">
        <v>2040</v>
      </c>
    </row>
    <row r="10902" spans="1:2" x14ac:dyDescent="0.25">
      <c r="A10902" s="62">
        <v>44111501</v>
      </c>
      <c r="B10902" s="63" t="s">
        <v>3123</v>
      </c>
    </row>
    <row r="10903" spans="1:2" x14ac:dyDescent="0.25">
      <c r="A10903" s="62">
        <v>44111502</v>
      </c>
      <c r="B10903" s="63" t="s">
        <v>5213</v>
      </c>
    </row>
    <row r="10904" spans="1:2" x14ac:dyDescent="0.25">
      <c r="A10904" s="62">
        <v>44111503</v>
      </c>
      <c r="B10904" s="63" t="s">
        <v>176</v>
      </c>
    </row>
    <row r="10905" spans="1:2" x14ac:dyDescent="0.25">
      <c r="A10905" s="62">
        <v>44111506</v>
      </c>
      <c r="B10905" s="63" t="s">
        <v>19092</v>
      </c>
    </row>
    <row r="10906" spans="1:2" x14ac:dyDescent="0.25">
      <c r="A10906" s="62">
        <v>44111507</v>
      </c>
      <c r="B10906" s="63" t="s">
        <v>10146</v>
      </c>
    </row>
    <row r="10907" spans="1:2" x14ac:dyDescent="0.25">
      <c r="A10907" s="62">
        <v>44111509</v>
      </c>
      <c r="B10907" s="63" t="s">
        <v>12501</v>
      </c>
    </row>
    <row r="10908" spans="1:2" x14ac:dyDescent="0.25">
      <c r="A10908" s="62">
        <v>44111510</v>
      </c>
      <c r="B10908" s="63" t="s">
        <v>12913</v>
      </c>
    </row>
    <row r="10909" spans="1:2" x14ac:dyDescent="0.25">
      <c r="A10909" s="62">
        <v>44111511</v>
      </c>
      <c r="B10909" s="63" t="s">
        <v>3153</v>
      </c>
    </row>
    <row r="10910" spans="1:2" x14ac:dyDescent="0.25">
      <c r="A10910" s="62">
        <v>44111512</v>
      </c>
      <c r="B10910" s="63" t="s">
        <v>9217</v>
      </c>
    </row>
    <row r="10911" spans="1:2" x14ac:dyDescent="0.25">
      <c r="A10911" s="62">
        <v>44111513</v>
      </c>
      <c r="B10911" s="63" t="s">
        <v>11217</v>
      </c>
    </row>
    <row r="10912" spans="1:2" x14ac:dyDescent="0.25">
      <c r="A10912" s="62">
        <v>44111514</v>
      </c>
      <c r="B10912" s="63" t="s">
        <v>14027</v>
      </c>
    </row>
    <row r="10913" spans="1:2" x14ac:dyDescent="0.25">
      <c r="A10913" s="62">
        <v>44111515</v>
      </c>
      <c r="B10913" s="63" t="s">
        <v>13396</v>
      </c>
    </row>
    <row r="10914" spans="1:2" x14ac:dyDescent="0.25">
      <c r="A10914" s="62">
        <v>44111516</v>
      </c>
      <c r="B10914" s="63" t="s">
        <v>8392</v>
      </c>
    </row>
    <row r="10915" spans="1:2" x14ac:dyDescent="0.25">
      <c r="A10915" s="62">
        <v>44111517</v>
      </c>
      <c r="B10915" s="63" t="s">
        <v>8333</v>
      </c>
    </row>
    <row r="10916" spans="1:2" x14ac:dyDescent="0.25">
      <c r="A10916" s="62">
        <v>44111518</v>
      </c>
      <c r="B10916" s="63" t="s">
        <v>5658</v>
      </c>
    </row>
    <row r="10917" spans="1:2" x14ac:dyDescent="0.25">
      <c r="A10917" s="62">
        <v>44111519</v>
      </c>
      <c r="B10917" s="63" t="s">
        <v>2284</v>
      </c>
    </row>
    <row r="10918" spans="1:2" x14ac:dyDescent="0.25">
      <c r="A10918" s="62">
        <v>44111520</v>
      </c>
      <c r="B10918" s="63" t="s">
        <v>5015</v>
      </c>
    </row>
    <row r="10919" spans="1:2" x14ac:dyDescent="0.25">
      <c r="A10919" s="62">
        <v>44111521</v>
      </c>
      <c r="B10919" s="63" t="s">
        <v>5301</v>
      </c>
    </row>
    <row r="10920" spans="1:2" x14ac:dyDescent="0.25">
      <c r="A10920" s="62">
        <v>44111601</v>
      </c>
      <c r="B10920" s="63" t="s">
        <v>12374</v>
      </c>
    </row>
    <row r="10921" spans="1:2" x14ac:dyDescent="0.25">
      <c r="A10921" s="62">
        <v>44111603</v>
      </c>
      <c r="B10921" s="63" t="s">
        <v>13290</v>
      </c>
    </row>
    <row r="10922" spans="1:2" x14ac:dyDescent="0.25">
      <c r="A10922" s="62">
        <v>44111604</v>
      </c>
      <c r="B10922" s="63" t="s">
        <v>15278</v>
      </c>
    </row>
    <row r="10923" spans="1:2" x14ac:dyDescent="0.25">
      <c r="A10923" s="62">
        <v>44111605</v>
      </c>
      <c r="B10923" s="63" t="s">
        <v>18498</v>
      </c>
    </row>
    <row r="10924" spans="1:2" x14ac:dyDescent="0.25">
      <c r="A10924" s="62">
        <v>44111606</v>
      </c>
      <c r="B10924" s="63" t="s">
        <v>2031</v>
      </c>
    </row>
    <row r="10925" spans="1:2" x14ac:dyDescent="0.25">
      <c r="A10925" s="62">
        <v>44111607</v>
      </c>
      <c r="B10925" s="63" t="s">
        <v>16856</v>
      </c>
    </row>
    <row r="10926" spans="1:2" x14ac:dyDescent="0.25">
      <c r="A10926" s="62">
        <v>44111608</v>
      </c>
      <c r="B10926" s="63" t="s">
        <v>837</v>
      </c>
    </row>
    <row r="10927" spans="1:2" x14ac:dyDescent="0.25">
      <c r="A10927" s="62">
        <v>44111609</v>
      </c>
      <c r="B10927" s="63" t="s">
        <v>14354</v>
      </c>
    </row>
    <row r="10928" spans="1:2" x14ac:dyDescent="0.25">
      <c r="A10928" s="62">
        <v>44111610</v>
      </c>
      <c r="B10928" s="63" t="s">
        <v>16168</v>
      </c>
    </row>
    <row r="10929" spans="1:2" x14ac:dyDescent="0.25">
      <c r="A10929" s="62">
        <v>44111611</v>
      </c>
      <c r="B10929" s="63" t="s">
        <v>6159</v>
      </c>
    </row>
    <row r="10930" spans="1:2" x14ac:dyDescent="0.25">
      <c r="A10930" s="62">
        <v>44111612</v>
      </c>
      <c r="B10930" s="63" t="s">
        <v>4781</v>
      </c>
    </row>
    <row r="10931" spans="1:2" x14ac:dyDescent="0.25">
      <c r="A10931" s="62">
        <v>44111613</v>
      </c>
      <c r="B10931" s="63" t="s">
        <v>9697</v>
      </c>
    </row>
    <row r="10932" spans="1:2" x14ac:dyDescent="0.25">
      <c r="A10932" s="62">
        <v>44111614</v>
      </c>
      <c r="B10932" s="63" t="s">
        <v>15314</v>
      </c>
    </row>
    <row r="10933" spans="1:2" x14ac:dyDescent="0.25">
      <c r="A10933" s="62">
        <v>44111615</v>
      </c>
      <c r="B10933" s="63" t="s">
        <v>616</v>
      </c>
    </row>
    <row r="10934" spans="1:2" x14ac:dyDescent="0.25">
      <c r="A10934" s="62">
        <v>44111616</v>
      </c>
      <c r="B10934" s="63" t="s">
        <v>11437</v>
      </c>
    </row>
    <row r="10935" spans="1:2" x14ac:dyDescent="0.25">
      <c r="A10935" s="62">
        <v>44111801</v>
      </c>
      <c r="B10935" s="63" t="s">
        <v>5507</v>
      </c>
    </row>
    <row r="10936" spans="1:2" x14ac:dyDescent="0.25">
      <c r="A10936" s="62">
        <v>44111802</v>
      </c>
      <c r="B10936" s="63" t="s">
        <v>662</v>
      </c>
    </row>
    <row r="10937" spans="1:2" x14ac:dyDescent="0.25">
      <c r="A10937" s="62">
        <v>44111803</v>
      </c>
      <c r="B10937" s="63" t="s">
        <v>5746</v>
      </c>
    </row>
    <row r="10938" spans="1:2" x14ac:dyDescent="0.25">
      <c r="A10938" s="62">
        <v>44111804</v>
      </c>
      <c r="B10938" s="63" t="s">
        <v>9762</v>
      </c>
    </row>
    <row r="10939" spans="1:2" x14ac:dyDescent="0.25">
      <c r="A10939" s="62">
        <v>44111805</v>
      </c>
      <c r="B10939" s="63" t="s">
        <v>7780</v>
      </c>
    </row>
    <row r="10940" spans="1:2" x14ac:dyDescent="0.25">
      <c r="A10940" s="62">
        <v>44111806</v>
      </c>
      <c r="B10940" s="63" t="s">
        <v>2033</v>
      </c>
    </row>
    <row r="10941" spans="1:2" x14ac:dyDescent="0.25">
      <c r="A10941" s="62">
        <v>44111807</v>
      </c>
      <c r="B10941" s="63" t="s">
        <v>4810</v>
      </c>
    </row>
    <row r="10942" spans="1:2" x14ac:dyDescent="0.25">
      <c r="A10942" s="62">
        <v>44111808</v>
      </c>
      <c r="B10942" s="63" t="s">
        <v>15426</v>
      </c>
    </row>
    <row r="10943" spans="1:2" x14ac:dyDescent="0.25">
      <c r="A10943" s="62">
        <v>44111809</v>
      </c>
      <c r="B10943" s="63" t="s">
        <v>13861</v>
      </c>
    </row>
    <row r="10944" spans="1:2" x14ac:dyDescent="0.25">
      <c r="A10944" s="62">
        <v>44111810</v>
      </c>
      <c r="B10944" s="63" t="s">
        <v>1914</v>
      </c>
    </row>
    <row r="10945" spans="1:2" x14ac:dyDescent="0.25">
      <c r="A10945" s="62">
        <v>44111812</v>
      </c>
      <c r="B10945" s="63" t="s">
        <v>19071</v>
      </c>
    </row>
    <row r="10946" spans="1:2" x14ac:dyDescent="0.25">
      <c r="A10946" s="62">
        <v>44111813</v>
      </c>
      <c r="B10946" s="63" t="s">
        <v>6754</v>
      </c>
    </row>
    <row r="10947" spans="1:2" x14ac:dyDescent="0.25">
      <c r="A10947" s="62">
        <v>44111814</v>
      </c>
      <c r="B10947" s="63" t="s">
        <v>5408</v>
      </c>
    </row>
    <row r="10948" spans="1:2" x14ac:dyDescent="0.25">
      <c r="A10948" s="62">
        <v>44111815</v>
      </c>
      <c r="B10948" s="63" t="s">
        <v>11293</v>
      </c>
    </row>
    <row r="10949" spans="1:2" x14ac:dyDescent="0.25">
      <c r="A10949" s="62">
        <v>44111901</v>
      </c>
      <c r="B10949" s="63" t="s">
        <v>279</v>
      </c>
    </row>
    <row r="10950" spans="1:2" x14ac:dyDescent="0.25">
      <c r="A10950" s="62">
        <v>44111902</v>
      </c>
      <c r="B10950" s="63" t="s">
        <v>17300</v>
      </c>
    </row>
    <row r="10951" spans="1:2" x14ac:dyDescent="0.25">
      <c r="A10951" s="62">
        <v>44111903</v>
      </c>
      <c r="B10951" s="63" t="s">
        <v>12296</v>
      </c>
    </row>
    <row r="10952" spans="1:2" x14ac:dyDescent="0.25">
      <c r="A10952" s="62">
        <v>44111904</v>
      </c>
      <c r="B10952" s="63" t="s">
        <v>12624</v>
      </c>
    </row>
    <row r="10953" spans="1:2" x14ac:dyDescent="0.25">
      <c r="A10953" s="62">
        <v>44111905</v>
      </c>
      <c r="B10953" s="63" t="s">
        <v>9857</v>
      </c>
    </row>
    <row r="10954" spans="1:2" x14ac:dyDescent="0.25">
      <c r="A10954" s="62">
        <v>44111906</v>
      </c>
      <c r="B10954" s="63" t="s">
        <v>16227</v>
      </c>
    </row>
    <row r="10955" spans="1:2" x14ac:dyDescent="0.25">
      <c r="A10955" s="62">
        <v>44111907</v>
      </c>
      <c r="B10955" s="63" t="s">
        <v>11090</v>
      </c>
    </row>
    <row r="10956" spans="1:2" x14ac:dyDescent="0.25">
      <c r="A10956" s="62">
        <v>44111908</v>
      </c>
      <c r="B10956" s="63" t="s">
        <v>4362</v>
      </c>
    </row>
    <row r="10957" spans="1:2" x14ac:dyDescent="0.25">
      <c r="A10957" s="62">
        <v>44111909</v>
      </c>
      <c r="B10957" s="63" t="s">
        <v>12810</v>
      </c>
    </row>
    <row r="10958" spans="1:2" x14ac:dyDescent="0.25">
      <c r="A10958" s="62">
        <v>44111910</v>
      </c>
      <c r="B10958" s="63" t="s">
        <v>16405</v>
      </c>
    </row>
    <row r="10959" spans="1:2" x14ac:dyDescent="0.25">
      <c r="A10959" s="62">
        <v>44111911</v>
      </c>
      <c r="B10959" s="63" t="s">
        <v>11623</v>
      </c>
    </row>
    <row r="10960" spans="1:2" x14ac:dyDescent="0.25">
      <c r="A10960" s="62">
        <v>44112001</v>
      </c>
      <c r="B10960" s="63" t="s">
        <v>12447</v>
      </c>
    </row>
    <row r="10961" spans="1:2" x14ac:dyDescent="0.25">
      <c r="A10961" s="62">
        <v>44112002</v>
      </c>
      <c r="B10961" s="63" t="s">
        <v>13635</v>
      </c>
    </row>
    <row r="10962" spans="1:2" x14ac:dyDescent="0.25">
      <c r="A10962" s="62">
        <v>44112004</v>
      </c>
      <c r="B10962" s="63" t="s">
        <v>9888</v>
      </c>
    </row>
    <row r="10963" spans="1:2" x14ac:dyDescent="0.25">
      <c r="A10963" s="62">
        <v>44112005</v>
      </c>
      <c r="B10963" s="63" t="s">
        <v>11096</v>
      </c>
    </row>
    <row r="10964" spans="1:2" x14ac:dyDescent="0.25">
      <c r="A10964" s="62">
        <v>44112006</v>
      </c>
      <c r="B10964" s="63" t="s">
        <v>7202</v>
      </c>
    </row>
    <row r="10965" spans="1:2" x14ac:dyDescent="0.25">
      <c r="A10965" s="62">
        <v>44112007</v>
      </c>
      <c r="B10965" s="63" t="s">
        <v>9581</v>
      </c>
    </row>
    <row r="10966" spans="1:2" x14ac:dyDescent="0.25">
      <c r="A10966" s="62">
        <v>44112008</v>
      </c>
      <c r="B10966" s="63" t="s">
        <v>6650</v>
      </c>
    </row>
    <row r="10967" spans="1:2" x14ac:dyDescent="0.25">
      <c r="A10967" s="62">
        <v>44121501</v>
      </c>
      <c r="B10967" s="63" t="s">
        <v>869</v>
      </c>
    </row>
    <row r="10968" spans="1:2" x14ac:dyDescent="0.25">
      <c r="A10968" s="62">
        <v>44121503</v>
      </c>
      <c r="B10968" s="63" t="s">
        <v>15675</v>
      </c>
    </row>
    <row r="10969" spans="1:2" x14ac:dyDescent="0.25">
      <c r="A10969" s="62">
        <v>44121504</v>
      </c>
      <c r="B10969" s="63" t="s">
        <v>18464</v>
      </c>
    </row>
    <row r="10970" spans="1:2" x14ac:dyDescent="0.25">
      <c r="A10970" s="62">
        <v>44121505</v>
      </c>
      <c r="B10970" s="63" t="s">
        <v>1688</v>
      </c>
    </row>
    <row r="10971" spans="1:2" x14ac:dyDescent="0.25">
      <c r="A10971" s="62">
        <v>44121506</v>
      </c>
      <c r="B10971" s="63" t="s">
        <v>9347</v>
      </c>
    </row>
    <row r="10972" spans="1:2" x14ac:dyDescent="0.25">
      <c r="A10972" s="62">
        <v>44121507</v>
      </c>
      <c r="B10972" s="63" t="s">
        <v>12698</v>
      </c>
    </row>
    <row r="10973" spans="1:2" x14ac:dyDescent="0.25">
      <c r="A10973" s="62">
        <v>44121508</v>
      </c>
      <c r="B10973" s="63" t="s">
        <v>12713</v>
      </c>
    </row>
    <row r="10974" spans="1:2" x14ac:dyDescent="0.25">
      <c r="A10974" s="62">
        <v>44121509</v>
      </c>
      <c r="B10974" s="63" t="s">
        <v>17627</v>
      </c>
    </row>
    <row r="10975" spans="1:2" x14ac:dyDescent="0.25">
      <c r="A10975" s="62">
        <v>44121510</v>
      </c>
      <c r="B10975" s="63" t="s">
        <v>17594</v>
      </c>
    </row>
    <row r="10976" spans="1:2" x14ac:dyDescent="0.25">
      <c r="A10976" s="62">
        <v>44121511</v>
      </c>
      <c r="B10976" s="63" t="s">
        <v>4165</v>
      </c>
    </row>
    <row r="10977" spans="1:2" x14ac:dyDescent="0.25">
      <c r="A10977" s="62">
        <v>44121512</v>
      </c>
      <c r="B10977" s="63" t="s">
        <v>15551</v>
      </c>
    </row>
    <row r="10978" spans="1:2" x14ac:dyDescent="0.25">
      <c r="A10978" s="62">
        <v>44121604</v>
      </c>
      <c r="B10978" s="63" t="s">
        <v>3780</v>
      </c>
    </row>
    <row r="10979" spans="1:2" x14ac:dyDescent="0.25">
      <c r="A10979" s="62">
        <v>44121605</v>
      </c>
      <c r="B10979" s="63" t="s">
        <v>9735</v>
      </c>
    </row>
    <row r="10980" spans="1:2" x14ac:dyDescent="0.25">
      <c r="A10980" s="62">
        <v>44121611</v>
      </c>
      <c r="B10980" s="63" t="s">
        <v>132</v>
      </c>
    </row>
    <row r="10981" spans="1:2" x14ac:dyDescent="0.25">
      <c r="A10981" s="62">
        <v>44121612</v>
      </c>
      <c r="B10981" s="63" t="s">
        <v>14487</v>
      </c>
    </row>
    <row r="10982" spans="1:2" x14ac:dyDescent="0.25">
      <c r="A10982" s="62">
        <v>44121613</v>
      </c>
      <c r="B10982" s="63" t="s">
        <v>1398</v>
      </c>
    </row>
    <row r="10983" spans="1:2" x14ac:dyDescent="0.25">
      <c r="A10983" s="62">
        <v>44121614</v>
      </c>
      <c r="B10983" s="63" t="s">
        <v>4416</v>
      </c>
    </row>
    <row r="10984" spans="1:2" x14ac:dyDescent="0.25">
      <c r="A10984" s="62">
        <v>44121615</v>
      </c>
      <c r="B10984" s="63" t="s">
        <v>18345</v>
      </c>
    </row>
    <row r="10985" spans="1:2" x14ac:dyDescent="0.25">
      <c r="A10985" s="62">
        <v>44121617</v>
      </c>
      <c r="B10985" s="63" t="s">
        <v>12479</v>
      </c>
    </row>
    <row r="10986" spans="1:2" x14ac:dyDescent="0.25">
      <c r="A10986" s="62">
        <v>44121618</v>
      </c>
      <c r="B10986" s="63" t="s">
        <v>6016</v>
      </c>
    </row>
    <row r="10987" spans="1:2" x14ac:dyDescent="0.25">
      <c r="A10987" s="62">
        <v>44121619</v>
      </c>
      <c r="B10987" s="63" t="s">
        <v>7148</v>
      </c>
    </row>
    <row r="10988" spans="1:2" x14ac:dyDescent="0.25">
      <c r="A10988" s="62">
        <v>44121620</v>
      </c>
      <c r="B10988" s="63" t="s">
        <v>939</v>
      </c>
    </row>
    <row r="10989" spans="1:2" x14ac:dyDescent="0.25">
      <c r="A10989" s="62">
        <v>44121621</v>
      </c>
      <c r="B10989" s="63" t="s">
        <v>12706</v>
      </c>
    </row>
    <row r="10990" spans="1:2" x14ac:dyDescent="0.25">
      <c r="A10990" s="62">
        <v>44121622</v>
      </c>
      <c r="B10990" s="63" t="s">
        <v>16931</v>
      </c>
    </row>
    <row r="10991" spans="1:2" x14ac:dyDescent="0.25">
      <c r="A10991" s="62">
        <v>44121623</v>
      </c>
      <c r="B10991" s="63" t="s">
        <v>2491</v>
      </c>
    </row>
    <row r="10992" spans="1:2" x14ac:dyDescent="0.25">
      <c r="A10992" s="62">
        <v>44121624</v>
      </c>
      <c r="B10992" s="63" t="s">
        <v>16904</v>
      </c>
    </row>
    <row r="10993" spans="1:2" x14ac:dyDescent="0.25">
      <c r="A10993" s="62">
        <v>44121625</v>
      </c>
      <c r="B10993" s="63" t="s">
        <v>10528</v>
      </c>
    </row>
    <row r="10994" spans="1:2" x14ac:dyDescent="0.25">
      <c r="A10994" s="62">
        <v>44121626</v>
      </c>
      <c r="B10994" s="63" t="s">
        <v>4035</v>
      </c>
    </row>
    <row r="10995" spans="1:2" x14ac:dyDescent="0.25">
      <c r="A10995" s="62">
        <v>44121627</v>
      </c>
      <c r="B10995" s="63" t="s">
        <v>8277</v>
      </c>
    </row>
    <row r="10996" spans="1:2" x14ac:dyDescent="0.25">
      <c r="A10996" s="62">
        <v>44121628</v>
      </c>
      <c r="B10996" s="63" t="s">
        <v>3316</v>
      </c>
    </row>
    <row r="10997" spans="1:2" x14ac:dyDescent="0.25">
      <c r="A10997" s="62">
        <v>44121630</v>
      </c>
      <c r="B10997" s="63" t="s">
        <v>8497</v>
      </c>
    </row>
    <row r="10998" spans="1:2" x14ac:dyDescent="0.25">
      <c r="A10998" s="62">
        <v>44121631</v>
      </c>
      <c r="B10998" s="63" t="s">
        <v>4076</v>
      </c>
    </row>
    <row r="10999" spans="1:2" x14ac:dyDescent="0.25">
      <c r="A10999" s="62">
        <v>44121632</v>
      </c>
      <c r="B10999" s="63" t="s">
        <v>13448</v>
      </c>
    </row>
    <row r="11000" spans="1:2" x14ac:dyDescent="0.25">
      <c r="A11000" s="62">
        <v>44121633</v>
      </c>
      <c r="B11000" s="63" t="s">
        <v>8933</v>
      </c>
    </row>
    <row r="11001" spans="1:2" x14ac:dyDescent="0.25">
      <c r="A11001" s="62">
        <v>44121634</v>
      </c>
      <c r="B11001" s="63" t="s">
        <v>3891</v>
      </c>
    </row>
    <row r="11002" spans="1:2" x14ac:dyDescent="0.25">
      <c r="A11002" s="62">
        <v>44121635</v>
      </c>
      <c r="B11002" s="63" t="s">
        <v>1191</v>
      </c>
    </row>
    <row r="11003" spans="1:2" x14ac:dyDescent="0.25">
      <c r="A11003" s="62">
        <v>44121701</v>
      </c>
      <c r="B11003" s="63" t="s">
        <v>7095</v>
      </c>
    </row>
    <row r="11004" spans="1:2" x14ac:dyDescent="0.25">
      <c r="A11004" s="62">
        <v>44121702</v>
      </c>
      <c r="B11004" s="63" t="s">
        <v>624</v>
      </c>
    </row>
    <row r="11005" spans="1:2" x14ac:dyDescent="0.25">
      <c r="A11005" s="62">
        <v>44121703</v>
      </c>
      <c r="B11005" s="63" t="s">
        <v>14185</v>
      </c>
    </row>
    <row r="11006" spans="1:2" x14ac:dyDescent="0.25">
      <c r="A11006" s="62">
        <v>44121704</v>
      </c>
      <c r="B11006" s="63" t="s">
        <v>741</v>
      </c>
    </row>
    <row r="11007" spans="1:2" x14ac:dyDescent="0.25">
      <c r="A11007" s="62">
        <v>44121705</v>
      </c>
      <c r="B11007" s="63" t="s">
        <v>11380</v>
      </c>
    </row>
    <row r="11008" spans="1:2" x14ac:dyDescent="0.25">
      <c r="A11008" s="62">
        <v>44121706</v>
      </c>
      <c r="B11008" s="63" t="s">
        <v>2572</v>
      </c>
    </row>
    <row r="11009" spans="1:2" x14ac:dyDescent="0.25">
      <c r="A11009" s="62">
        <v>44121707</v>
      </c>
      <c r="B11009" s="63" t="s">
        <v>10119</v>
      </c>
    </row>
    <row r="11010" spans="1:2" x14ac:dyDescent="0.25">
      <c r="A11010" s="62">
        <v>44121708</v>
      </c>
      <c r="B11010" s="63" t="s">
        <v>13964</v>
      </c>
    </row>
    <row r="11011" spans="1:2" x14ac:dyDescent="0.25">
      <c r="A11011" s="62">
        <v>44121709</v>
      </c>
      <c r="B11011" s="63" t="s">
        <v>4575</v>
      </c>
    </row>
    <row r="11012" spans="1:2" x14ac:dyDescent="0.25">
      <c r="A11012" s="62">
        <v>44121710</v>
      </c>
      <c r="B11012" s="63" t="s">
        <v>9487</v>
      </c>
    </row>
    <row r="11013" spans="1:2" x14ac:dyDescent="0.25">
      <c r="A11013" s="62">
        <v>44121711</v>
      </c>
      <c r="B11013" s="63" t="s">
        <v>11389</v>
      </c>
    </row>
    <row r="11014" spans="1:2" x14ac:dyDescent="0.25">
      <c r="A11014" s="62">
        <v>44121712</v>
      </c>
      <c r="B11014" s="63" t="s">
        <v>15022</v>
      </c>
    </row>
    <row r="11015" spans="1:2" x14ac:dyDescent="0.25">
      <c r="A11015" s="62">
        <v>44121713</v>
      </c>
      <c r="B11015" s="63" t="s">
        <v>9049</v>
      </c>
    </row>
    <row r="11016" spans="1:2" x14ac:dyDescent="0.25">
      <c r="A11016" s="62">
        <v>44121714</v>
      </c>
      <c r="B11016" s="63" t="s">
        <v>491</v>
      </c>
    </row>
    <row r="11017" spans="1:2" x14ac:dyDescent="0.25">
      <c r="A11017" s="62">
        <v>44121715</v>
      </c>
      <c r="B11017" s="63" t="s">
        <v>4800</v>
      </c>
    </row>
    <row r="11018" spans="1:2" x14ac:dyDescent="0.25">
      <c r="A11018" s="62">
        <v>44121716</v>
      </c>
      <c r="B11018" s="63" t="s">
        <v>5179</v>
      </c>
    </row>
    <row r="11019" spans="1:2" x14ac:dyDescent="0.25">
      <c r="A11019" s="62">
        <v>44121717</v>
      </c>
      <c r="B11019" s="63" t="s">
        <v>1815</v>
      </c>
    </row>
    <row r="11020" spans="1:2" x14ac:dyDescent="0.25">
      <c r="A11020" s="62">
        <v>44121718</v>
      </c>
      <c r="B11020" s="63" t="s">
        <v>3196</v>
      </c>
    </row>
    <row r="11021" spans="1:2" x14ac:dyDescent="0.25">
      <c r="A11021" s="62">
        <v>44121801</v>
      </c>
      <c r="B11021" s="63" t="s">
        <v>17221</v>
      </c>
    </row>
    <row r="11022" spans="1:2" x14ac:dyDescent="0.25">
      <c r="A11022" s="62">
        <v>44121802</v>
      </c>
      <c r="B11022" s="63" t="s">
        <v>2604</v>
      </c>
    </row>
    <row r="11023" spans="1:2" x14ac:dyDescent="0.25">
      <c r="A11023" s="62">
        <v>44121804</v>
      </c>
      <c r="B11023" s="63" t="s">
        <v>17819</v>
      </c>
    </row>
    <row r="11024" spans="1:2" x14ac:dyDescent="0.25">
      <c r="A11024" s="62">
        <v>44121805</v>
      </c>
      <c r="B11024" s="63" t="s">
        <v>3909</v>
      </c>
    </row>
    <row r="11025" spans="1:2" x14ac:dyDescent="0.25">
      <c r="A11025" s="62">
        <v>44121806</v>
      </c>
      <c r="B11025" s="63" t="s">
        <v>4893</v>
      </c>
    </row>
    <row r="11026" spans="1:2" x14ac:dyDescent="0.25">
      <c r="A11026" s="62">
        <v>44121807</v>
      </c>
      <c r="B11026" s="63" t="s">
        <v>3408</v>
      </c>
    </row>
    <row r="11027" spans="1:2" x14ac:dyDescent="0.25">
      <c r="A11027" s="62">
        <v>44121808</v>
      </c>
      <c r="B11027" s="63" t="s">
        <v>11406</v>
      </c>
    </row>
    <row r="11028" spans="1:2" x14ac:dyDescent="0.25">
      <c r="A11028" s="62">
        <v>44121902</v>
      </c>
      <c r="B11028" s="63" t="s">
        <v>16327</v>
      </c>
    </row>
    <row r="11029" spans="1:2" x14ac:dyDescent="0.25">
      <c r="A11029" s="62">
        <v>44121904</v>
      </c>
      <c r="B11029" s="63" t="s">
        <v>5419</v>
      </c>
    </row>
    <row r="11030" spans="1:2" x14ac:dyDescent="0.25">
      <c r="A11030" s="62">
        <v>44121905</v>
      </c>
      <c r="B11030" s="63" t="s">
        <v>14443</v>
      </c>
    </row>
    <row r="11031" spans="1:2" x14ac:dyDescent="0.25">
      <c r="A11031" s="62">
        <v>44122001</v>
      </c>
      <c r="B11031" s="63" t="s">
        <v>1276</v>
      </c>
    </row>
    <row r="11032" spans="1:2" x14ac:dyDescent="0.25">
      <c r="A11032" s="62">
        <v>44122002</v>
      </c>
      <c r="B11032" s="63" t="s">
        <v>5977</v>
      </c>
    </row>
    <row r="11033" spans="1:2" x14ac:dyDescent="0.25">
      <c r="A11033" s="62">
        <v>44122003</v>
      </c>
      <c r="B11033" s="63" t="s">
        <v>6489</v>
      </c>
    </row>
    <row r="11034" spans="1:2" x14ac:dyDescent="0.25">
      <c r="A11034" s="62">
        <v>44122005</v>
      </c>
      <c r="B11034" s="63" t="s">
        <v>6043</v>
      </c>
    </row>
    <row r="11035" spans="1:2" x14ac:dyDescent="0.25">
      <c r="A11035" s="62">
        <v>44122008</v>
      </c>
      <c r="B11035" s="63" t="s">
        <v>14102</v>
      </c>
    </row>
    <row r="11036" spans="1:2" x14ac:dyDescent="0.25">
      <c r="A11036" s="62">
        <v>44122009</v>
      </c>
      <c r="B11036" s="63" t="s">
        <v>12029</v>
      </c>
    </row>
    <row r="11037" spans="1:2" x14ac:dyDescent="0.25">
      <c r="A11037" s="62">
        <v>44122010</v>
      </c>
      <c r="B11037" s="63" t="s">
        <v>7845</v>
      </c>
    </row>
    <row r="11038" spans="1:2" x14ac:dyDescent="0.25">
      <c r="A11038" s="62">
        <v>44122011</v>
      </c>
      <c r="B11038" s="63" t="s">
        <v>14138</v>
      </c>
    </row>
    <row r="11039" spans="1:2" x14ac:dyDescent="0.25">
      <c r="A11039" s="62">
        <v>44122012</v>
      </c>
      <c r="B11039" s="63" t="s">
        <v>13556</v>
      </c>
    </row>
    <row r="11040" spans="1:2" x14ac:dyDescent="0.25">
      <c r="A11040" s="62">
        <v>44122013</v>
      </c>
      <c r="B11040" s="63" t="s">
        <v>10809</v>
      </c>
    </row>
    <row r="11041" spans="1:2" x14ac:dyDescent="0.25">
      <c r="A11041" s="62">
        <v>44122014</v>
      </c>
      <c r="B11041" s="63" t="s">
        <v>2715</v>
      </c>
    </row>
    <row r="11042" spans="1:2" x14ac:dyDescent="0.25">
      <c r="A11042" s="62">
        <v>44122015</v>
      </c>
      <c r="B11042" s="63" t="s">
        <v>1140</v>
      </c>
    </row>
    <row r="11043" spans="1:2" x14ac:dyDescent="0.25">
      <c r="A11043" s="62">
        <v>44122016</v>
      </c>
      <c r="B11043" s="63" t="s">
        <v>17568</v>
      </c>
    </row>
    <row r="11044" spans="1:2" x14ac:dyDescent="0.25">
      <c r="A11044" s="62">
        <v>44122017</v>
      </c>
      <c r="B11044" s="63" t="s">
        <v>2471</v>
      </c>
    </row>
    <row r="11045" spans="1:2" x14ac:dyDescent="0.25">
      <c r="A11045" s="62">
        <v>44122018</v>
      </c>
      <c r="B11045" s="63" t="s">
        <v>16312</v>
      </c>
    </row>
    <row r="11046" spans="1:2" x14ac:dyDescent="0.25">
      <c r="A11046" s="62">
        <v>44122019</v>
      </c>
      <c r="B11046" s="63" t="s">
        <v>12642</v>
      </c>
    </row>
    <row r="11047" spans="1:2" x14ac:dyDescent="0.25">
      <c r="A11047" s="62">
        <v>44122020</v>
      </c>
      <c r="B11047" s="63" t="s">
        <v>15984</v>
      </c>
    </row>
    <row r="11048" spans="1:2" x14ac:dyDescent="0.25">
      <c r="A11048" s="62">
        <v>44122021</v>
      </c>
      <c r="B11048" s="63" t="s">
        <v>12804</v>
      </c>
    </row>
    <row r="11049" spans="1:2" x14ac:dyDescent="0.25">
      <c r="A11049" s="62">
        <v>44122022</v>
      </c>
      <c r="B11049" s="63" t="s">
        <v>11561</v>
      </c>
    </row>
    <row r="11050" spans="1:2" x14ac:dyDescent="0.25">
      <c r="A11050" s="62">
        <v>44122023</v>
      </c>
      <c r="B11050" s="63" t="s">
        <v>11858</v>
      </c>
    </row>
    <row r="11051" spans="1:2" x14ac:dyDescent="0.25">
      <c r="A11051" s="62">
        <v>44122024</v>
      </c>
      <c r="B11051" s="63" t="s">
        <v>6120</v>
      </c>
    </row>
    <row r="11052" spans="1:2" x14ac:dyDescent="0.25">
      <c r="A11052" s="62">
        <v>44122025</v>
      </c>
      <c r="B11052" s="63" t="s">
        <v>4518</v>
      </c>
    </row>
    <row r="11053" spans="1:2" x14ac:dyDescent="0.25">
      <c r="A11053" s="62">
        <v>44122026</v>
      </c>
      <c r="B11053" s="63" t="s">
        <v>12736</v>
      </c>
    </row>
    <row r="11054" spans="1:2" x14ac:dyDescent="0.25">
      <c r="A11054" s="62">
        <v>44122027</v>
      </c>
      <c r="B11054" s="63" t="s">
        <v>8449</v>
      </c>
    </row>
    <row r="11055" spans="1:2" x14ac:dyDescent="0.25">
      <c r="A11055" s="62">
        <v>44122028</v>
      </c>
      <c r="B11055" s="63" t="s">
        <v>7480</v>
      </c>
    </row>
    <row r="11056" spans="1:2" x14ac:dyDescent="0.25">
      <c r="A11056" s="62">
        <v>44122101</v>
      </c>
      <c r="B11056" s="63" t="s">
        <v>14302</v>
      </c>
    </row>
    <row r="11057" spans="1:2" x14ac:dyDescent="0.25">
      <c r="A11057" s="62">
        <v>44122103</v>
      </c>
      <c r="B11057" s="63" t="s">
        <v>10970</v>
      </c>
    </row>
    <row r="11058" spans="1:2" x14ac:dyDescent="0.25">
      <c r="A11058" s="62">
        <v>44122104</v>
      </c>
      <c r="B11058" s="63" t="s">
        <v>13124</v>
      </c>
    </row>
    <row r="11059" spans="1:2" x14ac:dyDescent="0.25">
      <c r="A11059" s="62">
        <v>44122105</v>
      </c>
      <c r="B11059" s="63" t="s">
        <v>13177</v>
      </c>
    </row>
    <row r="11060" spans="1:2" x14ac:dyDescent="0.25">
      <c r="A11060" s="62">
        <v>44122106</v>
      </c>
      <c r="B11060" s="63" t="s">
        <v>4140</v>
      </c>
    </row>
    <row r="11061" spans="1:2" x14ac:dyDescent="0.25">
      <c r="A11061" s="62">
        <v>44122107</v>
      </c>
      <c r="B11061" s="63" t="s">
        <v>10233</v>
      </c>
    </row>
    <row r="11062" spans="1:2" x14ac:dyDescent="0.25">
      <c r="A11062" s="62">
        <v>44122109</v>
      </c>
      <c r="B11062" s="63" t="s">
        <v>5501</v>
      </c>
    </row>
    <row r="11063" spans="1:2" x14ac:dyDescent="0.25">
      <c r="A11063" s="62">
        <v>44122110</v>
      </c>
      <c r="B11063" s="63" t="s">
        <v>15060</v>
      </c>
    </row>
    <row r="11064" spans="1:2" x14ac:dyDescent="0.25">
      <c r="A11064" s="62">
        <v>44122111</v>
      </c>
      <c r="B11064" s="63" t="s">
        <v>6704</v>
      </c>
    </row>
    <row r="11065" spans="1:2" x14ac:dyDescent="0.25">
      <c r="A11065" s="62">
        <v>44122112</v>
      </c>
      <c r="B11065" s="63" t="s">
        <v>9482</v>
      </c>
    </row>
    <row r="11066" spans="1:2" x14ac:dyDescent="0.25">
      <c r="A11066" s="62">
        <v>44122113</v>
      </c>
      <c r="B11066" s="63" t="s">
        <v>16159</v>
      </c>
    </row>
    <row r="11067" spans="1:2" x14ac:dyDescent="0.25">
      <c r="A11067" s="62">
        <v>44122114</v>
      </c>
      <c r="B11067" s="63" t="s">
        <v>13649</v>
      </c>
    </row>
    <row r="11068" spans="1:2" x14ac:dyDescent="0.25">
      <c r="A11068" s="62">
        <v>44122115</v>
      </c>
      <c r="B11068" s="63" t="s">
        <v>5477</v>
      </c>
    </row>
    <row r="11069" spans="1:2" x14ac:dyDescent="0.25">
      <c r="A11069" s="62">
        <v>44122116</v>
      </c>
      <c r="B11069" s="63" t="s">
        <v>1712</v>
      </c>
    </row>
    <row r="11070" spans="1:2" x14ac:dyDescent="0.25">
      <c r="A11070" s="62">
        <v>44122117</v>
      </c>
      <c r="B11070" s="63" t="s">
        <v>17974</v>
      </c>
    </row>
    <row r="11071" spans="1:2" x14ac:dyDescent="0.25">
      <c r="A11071" s="62">
        <v>44122118</v>
      </c>
      <c r="B11071" s="63" t="s">
        <v>16451</v>
      </c>
    </row>
    <row r="11072" spans="1:2" x14ac:dyDescent="0.25">
      <c r="A11072" s="62">
        <v>44122119</v>
      </c>
      <c r="B11072" s="63" t="s">
        <v>6401</v>
      </c>
    </row>
    <row r="11073" spans="1:2" x14ac:dyDescent="0.25">
      <c r="A11073" s="62">
        <v>44122120</v>
      </c>
      <c r="B11073" s="63" t="s">
        <v>12639</v>
      </c>
    </row>
    <row r="11074" spans="1:2" x14ac:dyDescent="0.25">
      <c r="A11074" s="62">
        <v>44122121</v>
      </c>
      <c r="B11074" s="63" t="s">
        <v>17379</v>
      </c>
    </row>
    <row r="11075" spans="1:2" x14ac:dyDescent="0.25">
      <c r="A11075" s="62">
        <v>45101501</v>
      </c>
      <c r="B11075" s="63" t="s">
        <v>7440</v>
      </c>
    </row>
    <row r="11076" spans="1:2" x14ac:dyDescent="0.25">
      <c r="A11076" s="62">
        <v>45101502</v>
      </c>
      <c r="B11076" s="63" t="s">
        <v>11280</v>
      </c>
    </row>
    <row r="11077" spans="1:2" x14ac:dyDescent="0.25">
      <c r="A11077" s="62">
        <v>45101503</v>
      </c>
      <c r="B11077" s="63" t="s">
        <v>13798</v>
      </c>
    </row>
    <row r="11078" spans="1:2" x14ac:dyDescent="0.25">
      <c r="A11078" s="62">
        <v>45101504</v>
      </c>
      <c r="B11078" s="63" t="s">
        <v>17680</v>
      </c>
    </row>
    <row r="11079" spans="1:2" x14ac:dyDescent="0.25">
      <c r="A11079" s="62">
        <v>45101505</v>
      </c>
      <c r="B11079" s="63" t="s">
        <v>1801</v>
      </c>
    </row>
    <row r="11080" spans="1:2" x14ac:dyDescent="0.25">
      <c r="A11080" s="62">
        <v>45101506</v>
      </c>
      <c r="B11080" s="63" t="s">
        <v>8505</v>
      </c>
    </row>
    <row r="11081" spans="1:2" x14ac:dyDescent="0.25">
      <c r="A11081" s="62">
        <v>45101507</v>
      </c>
      <c r="B11081" s="63" t="s">
        <v>10607</v>
      </c>
    </row>
    <row r="11082" spans="1:2" x14ac:dyDescent="0.25">
      <c r="A11082" s="62">
        <v>45101508</v>
      </c>
      <c r="B11082" s="63" t="s">
        <v>5492</v>
      </c>
    </row>
    <row r="11083" spans="1:2" x14ac:dyDescent="0.25">
      <c r="A11083" s="62">
        <v>45101509</v>
      </c>
      <c r="B11083" s="63" t="s">
        <v>12456</v>
      </c>
    </row>
    <row r="11084" spans="1:2" x14ac:dyDescent="0.25">
      <c r="A11084" s="62">
        <v>45101510</v>
      </c>
      <c r="B11084" s="63" t="s">
        <v>2320</v>
      </c>
    </row>
    <row r="11085" spans="1:2" x14ac:dyDescent="0.25">
      <c r="A11085" s="62">
        <v>45101511</v>
      </c>
      <c r="B11085" s="63" t="s">
        <v>18311</v>
      </c>
    </row>
    <row r="11086" spans="1:2" x14ac:dyDescent="0.25">
      <c r="A11086" s="62">
        <v>45101512</v>
      </c>
      <c r="B11086" s="63" t="s">
        <v>16598</v>
      </c>
    </row>
    <row r="11087" spans="1:2" x14ac:dyDescent="0.25">
      <c r="A11087" s="62">
        <v>45101513</v>
      </c>
      <c r="B11087" s="63" t="s">
        <v>1533</v>
      </c>
    </row>
    <row r="11088" spans="1:2" x14ac:dyDescent="0.25">
      <c r="A11088" s="62">
        <v>45101514</v>
      </c>
      <c r="B11088" s="63" t="s">
        <v>13217</v>
      </c>
    </row>
    <row r="11089" spans="1:2" x14ac:dyDescent="0.25">
      <c r="A11089" s="62">
        <v>45101515</v>
      </c>
      <c r="B11089" s="63" t="s">
        <v>18061</v>
      </c>
    </row>
    <row r="11090" spans="1:2" x14ac:dyDescent="0.25">
      <c r="A11090" s="62">
        <v>45101602</v>
      </c>
      <c r="B11090" s="63" t="s">
        <v>8154</v>
      </c>
    </row>
    <row r="11091" spans="1:2" x14ac:dyDescent="0.25">
      <c r="A11091" s="62">
        <v>45101603</v>
      </c>
      <c r="B11091" s="63" t="s">
        <v>5012</v>
      </c>
    </row>
    <row r="11092" spans="1:2" x14ac:dyDescent="0.25">
      <c r="A11092" s="62">
        <v>45101604</v>
      </c>
      <c r="B11092" s="63" t="s">
        <v>18895</v>
      </c>
    </row>
    <row r="11093" spans="1:2" x14ac:dyDescent="0.25">
      <c r="A11093" s="62">
        <v>45101606</v>
      </c>
      <c r="B11093" s="63" t="s">
        <v>5080</v>
      </c>
    </row>
    <row r="11094" spans="1:2" x14ac:dyDescent="0.25">
      <c r="A11094" s="62">
        <v>45101607</v>
      </c>
      <c r="B11094" s="63" t="s">
        <v>5626</v>
      </c>
    </row>
    <row r="11095" spans="1:2" x14ac:dyDescent="0.25">
      <c r="A11095" s="62">
        <v>45101608</v>
      </c>
      <c r="B11095" s="63" t="s">
        <v>3552</v>
      </c>
    </row>
    <row r="11096" spans="1:2" x14ac:dyDescent="0.25">
      <c r="A11096" s="62">
        <v>45101609</v>
      </c>
      <c r="B11096" s="63" t="s">
        <v>1436</v>
      </c>
    </row>
    <row r="11097" spans="1:2" x14ac:dyDescent="0.25">
      <c r="A11097" s="62">
        <v>45101610</v>
      </c>
      <c r="B11097" s="63" t="s">
        <v>2379</v>
      </c>
    </row>
    <row r="11098" spans="1:2" x14ac:dyDescent="0.25">
      <c r="A11098" s="62">
        <v>45101611</v>
      </c>
      <c r="B11098" s="63" t="s">
        <v>6713</v>
      </c>
    </row>
    <row r="11099" spans="1:2" x14ac:dyDescent="0.25">
      <c r="A11099" s="62">
        <v>45101701</v>
      </c>
      <c r="B11099" s="63" t="s">
        <v>4176</v>
      </c>
    </row>
    <row r="11100" spans="1:2" x14ac:dyDescent="0.25">
      <c r="A11100" s="62">
        <v>45101702</v>
      </c>
      <c r="B11100" s="63" t="s">
        <v>651</v>
      </c>
    </row>
    <row r="11101" spans="1:2" x14ac:dyDescent="0.25">
      <c r="A11101" s="62">
        <v>45101703</v>
      </c>
      <c r="B11101" s="63" t="s">
        <v>12823</v>
      </c>
    </row>
    <row r="11102" spans="1:2" x14ac:dyDescent="0.25">
      <c r="A11102" s="62">
        <v>45101704</v>
      </c>
      <c r="B11102" s="63" t="s">
        <v>4328</v>
      </c>
    </row>
    <row r="11103" spans="1:2" x14ac:dyDescent="0.25">
      <c r="A11103" s="62">
        <v>45101705</v>
      </c>
      <c r="B11103" s="63" t="s">
        <v>15104</v>
      </c>
    </row>
    <row r="11104" spans="1:2" x14ac:dyDescent="0.25">
      <c r="A11104" s="62">
        <v>45101706</v>
      </c>
      <c r="B11104" s="63" t="s">
        <v>5200</v>
      </c>
    </row>
    <row r="11105" spans="1:2" x14ac:dyDescent="0.25">
      <c r="A11105" s="62">
        <v>45101707</v>
      </c>
      <c r="B11105" s="63" t="s">
        <v>8354</v>
      </c>
    </row>
    <row r="11106" spans="1:2" x14ac:dyDescent="0.25">
      <c r="A11106" s="62">
        <v>45101708</v>
      </c>
      <c r="B11106" s="63" t="s">
        <v>8427</v>
      </c>
    </row>
    <row r="11107" spans="1:2" x14ac:dyDescent="0.25">
      <c r="A11107" s="62">
        <v>45101801</v>
      </c>
      <c r="B11107" s="63" t="s">
        <v>2882</v>
      </c>
    </row>
    <row r="11108" spans="1:2" x14ac:dyDescent="0.25">
      <c r="A11108" s="62">
        <v>45101802</v>
      </c>
      <c r="B11108" s="63" t="s">
        <v>17802</v>
      </c>
    </row>
    <row r="11109" spans="1:2" x14ac:dyDescent="0.25">
      <c r="A11109" s="62">
        <v>45101803</v>
      </c>
      <c r="B11109" s="63" t="s">
        <v>5485</v>
      </c>
    </row>
    <row r="11110" spans="1:2" x14ac:dyDescent="0.25">
      <c r="A11110" s="62">
        <v>45101804</v>
      </c>
      <c r="B11110" s="63" t="s">
        <v>9089</v>
      </c>
    </row>
    <row r="11111" spans="1:2" x14ac:dyDescent="0.25">
      <c r="A11111" s="62">
        <v>45101805</v>
      </c>
      <c r="B11111" s="63" t="s">
        <v>12330</v>
      </c>
    </row>
    <row r="11112" spans="1:2" x14ac:dyDescent="0.25">
      <c r="A11112" s="62">
        <v>45101806</v>
      </c>
      <c r="B11112" s="63" t="s">
        <v>12434</v>
      </c>
    </row>
    <row r="11113" spans="1:2" x14ac:dyDescent="0.25">
      <c r="A11113" s="62">
        <v>45101807</v>
      </c>
      <c r="B11113" s="63" t="s">
        <v>13505</v>
      </c>
    </row>
    <row r="11114" spans="1:2" x14ac:dyDescent="0.25">
      <c r="A11114" s="62">
        <v>45101808</v>
      </c>
      <c r="B11114" s="63" t="s">
        <v>8450</v>
      </c>
    </row>
    <row r="11115" spans="1:2" x14ac:dyDescent="0.25">
      <c r="A11115" s="62">
        <v>45101901</v>
      </c>
      <c r="B11115" s="63" t="s">
        <v>2896</v>
      </c>
    </row>
    <row r="11116" spans="1:2" x14ac:dyDescent="0.25">
      <c r="A11116" s="62">
        <v>45101902</v>
      </c>
      <c r="B11116" s="63" t="s">
        <v>3389</v>
      </c>
    </row>
    <row r="11117" spans="1:2" x14ac:dyDescent="0.25">
      <c r="A11117" s="62">
        <v>45101903</v>
      </c>
      <c r="B11117" s="63" t="s">
        <v>1905</v>
      </c>
    </row>
    <row r="11118" spans="1:2" x14ac:dyDescent="0.25">
      <c r="A11118" s="62">
        <v>45101904</v>
      </c>
      <c r="B11118" s="63" t="s">
        <v>17021</v>
      </c>
    </row>
    <row r="11119" spans="1:2" x14ac:dyDescent="0.25">
      <c r="A11119" s="62">
        <v>45101905</v>
      </c>
      <c r="B11119" s="63" t="s">
        <v>4444</v>
      </c>
    </row>
    <row r="11120" spans="1:2" x14ac:dyDescent="0.25">
      <c r="A11120" s="62">
        <v>45102001</v>
      </c>
      <c r="B11120" s="63" t="s">
        <v>1401</v>
      </c>
    </row>
    <row r="11121" spans="1:2" x14ac:dyDescent="0.25">
      <c r="A11121" s="62">
        <v>45102002</v>
      </c>
      <c r="B11121" s="63" t="s">
        <v>16096</v>
      </c>
    </row>
    <row r="11122" spans="1:2" x14ac:dyDescent="0.25">
      <c r="A11122" s="62">
        <v>45102003</v>
      </c>
      <c r="B11122" s="63" t="s">
        <v>8502</v>
      </c>
    </row>
    <row r="11123" spans="1:2" x14ac:dyDescent="0.25">
      <c r="A11123" s="62">
        <v>45102004</v>
      </c>
      <c r="B11123" s="63" t="s">
        <v>3110</v>
      </c>
    </row>
    <row r="11124" spans="1:2" x14ac:dyDescent="0.25">
      <c r="A11124" s="62">
        <v>45102005</v>
      </c>
      <c r="B11124" s="63" t="s">
        <v>12764</v>
      </c>
    </row>
    <row r="11125" spans="1:2" x14ac:dyDescent="0.25">
      <c r="A11125" s="62">
        <v>45111501</v>
      </c>
      <c r="B11125" s="63" t="s">
        <v>4171</v>
      </c>
    </row>
    <row r="11126" spans="1:2" x14ac:dyDescent="0.25">
      <c r="A11126" s="62">
        <v>45111502</v>
      </c>
      <c r="B11126" s="63" t="s">
        <v>6837</v>
      </c>
    </row>
    <row r="11127" spans="1:2" x14ac:dyDescent="0.25">
      <c r="A11127" s="62">
        <v>45111503</v>
      </c>
      <c r="B11127" s="63" t="s">
        <v>136</v>
      </c>
    </row>
    <row r="11128" spans="1:2" x14ac:dyDescent="0.25">
      <c r="A11128" s="62">
        <v>45111504</v>
      </c>
      <c r="B11128" s="63" t="s">
        <v>11588</v>
      </c>
    </row>
    <row r="11129" spans="1:2" x14ac:dyDescent="0.25">
      <c r="A11129" s="62">
        <v>45111601</v>
      </c>
      <c r="B11129" s="63" t="s">
        <v>10837</v>
      </c>
    </row>
    <row r="11130" spans="1:2" x14ac:dyDescent="0.25">
      <c r="A11130" s="62">
        <v>45111602</v>
      </c>
      <c r="B11130" s="63" t="s">
        <v>12689</v>
      </c>
    </row>
    <row r="11131" spans="1:2" x14ac:dyDescent="0.25">
      <c r="A11131" s="62">
        <v>45111603</v>
      </c>
      <c r="B11131" s="63" t="s">
        <v>2719</v>
      </c>
    </row>
    <row r="11132" spans="1:2" x14ac:dyDescent="0.25">
      <c r="A11132" s="62">
        <v>45111604</v>
      </c>
      <c r="B11132" s="63" t="s">
        <v>941</v>
      </c>
    </row>
    <row r="11133" spans="1:2" x14ac:dyDescent="0.25">
      <c r="A11133" s="62">
        <v>45111605</v>
      </c>
      <c r="B11133" s="63" t="s">
        <v>8198</v>
      </c>
    </row>
    <row r="11134" spans="1:2" x14ac:dyDescent="0.25">
      <c r="A11134" s="62">
        <v>45111606</v>
      </c>
      <c r="B11134" s="63" t="s">
        <v>12366</v>
      </c>
    </row>
    <row r="11135" spans="1:2" x14ac:dyDescent="0.25">
      <c r="A11135" s="62">
        <v>45111607</v>
      </c>
      <c r="B11135" s="63" t="s">
        <v>18159</v>
      </c>
    </row>
    <row r="11136" spans="1:2" x14ac:dyDescent="0.25">
      <c r="A11136" s="62">
        <v>45111608</v>
      </c>
      <c r="B11136" s="63" t="s">
        <v>13829</v>
      </c>
    </row>
    <row r="11137" spans="1:2" x14ac:dyDescent="0.25">
      <c r="A11137" s="62">
        <v>45111609</v>
      </c>
      <c r="B11137" s="63" t="s">
        <v>17567</v>
      </c>
    </row>
    <row r="11138" spans="1:2" x14ac:dyDescent="0.25">
      <c r="A11138" s="62">
        <v>45111610</v>
      </c>
      <c r="B11138" s="63" t="s">
        <v>9206</v>
      </c>
    </row>
    <row r="11139" spans="1:2" x14ac:dyDescent="0.25">
      <c r="A11139" s="62">
        <v>45111612</v>
      </c>
      <c r="B11139" s="63" t="s">
        <v>2815</v>
      </c>
    </row>
    <row r="11140" spans="1:2" x14ac:dyDescent="0.25">
      <c r="A11140" s="62">
        <v>45111613</v>
      </c>
      <c r="B11140" s="63" t="s">
        <v>16600</v>
      </c>
    </row>
    <row r="11141" spans="1:2" x14ac:dyDescent="0.25">
      <c r="A11141" s="62">
        <v>45111614</v>
      </c>
      <c r="B11141" s="63" t="s">
        <v>9127</v>
      </c>
    </row>
    <row r="11142" spans="1:2" x14ac:dyDescent="0.25">
      <c r="A11142" s="62">
        <v>45111615</v>
      </c>
      <c r="B11142" s="63" t="s">
        <v>3257</v>
      </c>
    </row>
    <row r="11143" spans="1:2" x14ac:dyDescent="0.25">
      <c r="A11143" s="62">
        <v>45111616</v>
      </c>
      <c r="B11143" s="63" t="s">
        <v>15054</v>
      </c>
    </row>
    <row r="11144" spans="1:2" x14ac:dyDescent="0.25">
      <c r="A11144" s="62">
        <v>45111617</v>
      </c>
      <c r="B11144" s="63" t="s">
        <v>10784</v>
      </c>
    </row>
    <row r="11145" spans="1:2" x14ac:dyDescent="0.25">
      <c r="A11145" s="62">
        <v>45111618</v>
      </c>
      <c r="B11145" s="63" t="s">
        <v>9173</v>
      </c>
    </row>
    <row r="11146" spans="1:2" x14ac:dyDescent="0.25">
      <c r="A11146" s="62">
        <v>45111620</v>
      </c>
      <c r="B11146" s="63" t="s">
        <v>14707</v>
      </c>
    </row>
    <row r="11147" spans="1:2" x14ac:dyDescent="0.25">
      <c r="A11147" s="62">
        <v>45111701</v>
      </c>
      <c r="B11147" s="63" t="s">
        <v>14857</v>
      </c>
    </row>
    <row r="11148" spans="1:2" x14ac:dyDescent="0.25">
      <c r="A11148" s="62">
        <v>45111702</v>
      </c>
      <c r="B11148" s="63" t="s">
        <v>9209</v>
      </c>
    </row>
    <row r="11149" spans="1:2" x14ac:dyDescent="0.25">
      <c r="A11149" s="62">
        <v>45111703</v>
      </c>
      <c r="B11149" s="63" t="s">
        <v>2118</v>
      </c>
    </row>
    <row r="11150" spans="1:2" x14ac:dyDescent="0.25">
      <c r="A11150" s="62">
        <v>45111704</v>
      </c>
      <c r="B11150" s="63" t="s">
        <v>11266</v>
      </c>
    </row>
    <row r="11151" spans="1:2" x14ac:dyDescent="0.25">
      <c r="A11151" s="62">
        <v>45111705</v>
      </c>
      <c r="B11151" s="63" t="s">
        <v>2964</v>
      </c>
    </row>
    <row r="11152" spans="1:2" x14ac:dyDescent="0.25">
      <c r="A11152" s="62">
        <v>45111801</v>
      </c>
      <c r="B11152" s="63" t="s">
        <v>10438</v>
      </c>
    </row>
    <row r="11153" spans="1:2" x14ac:dyDescent="0.25">
      <c r="A11153" s="62">
        <v>45111802</v>
      </c>
      <c r="B11153" s="63" t="s">
        <v>3514</v>
      </c>
    </row>
    <row r="11154" spans="1:2" x14ac:dyDescent="0.25">
      <c r="A11154" s="62">
        <v>45111803</v>
      </c>
      <c r="B11154" s="63" t="s">
        <v>12917</v>
      </c>
    </row>
    <row r="11155" spans="1:2" x14ac:dyDescent="0.25">
      <c r="A11155" s="62">
        <v>45111804</v>
      </c>
      <c r="B11155" s="63" t="s">
        <v>12173</v>
      </c>
    </row>
    <row r="11156" spans="1:2" x14ac:dyDescent="0.25">
      <c r="A11156" s="62">
        <v>45111805</v>
      </c>
      <c r="B11156" s="63" t="s">
        <v>18967</v>
      </c>
    </row>
    <row r="11157" spans="1:2" x14ac:dyDescent="0.25">
      <c r="A11157" s="62">
        <v>45111806</v>
      </c>
      <c r="B11157" s="63" t="s">
        <v>15524</v>
      </c>
    </row>
    <row r="11158" spans="1:2" x14ac:dyDescent="0.25">
      <c r="A11158" s="62">
        <v>45111807</v>
      </c>
      <c r="B11158" s="63" t="s">
        <v>3762</v>
      </c>
    </row>
    <row r="11159" spans="1:2" x14ac:dyDescent="0.25">
      <c r="A11159" s="62">
        <v>45111808</v>
      </c>
      <c r="B11159" s="63" t="s">
        <v>15269</v>
      </c>
    </row>
    <row r="11160" spans="1:2" x14ac:dyDescent="0.25">
      <c r="A11160" s="62">
        <v>45111809</v>
      </c>
      <c r="B11160" s="63" t="s">
        <v>8482</v>
      </c>
    </row>
    <row r="11161" spans="1:2" x14ac:dyDescent="0.25">
      <c r="A11161" s="62">
        <v>45111810</v>
      </c>
      <c r="B11161" s="63" t="s">
        <v>3725</v>
      </c>
    </row>
    <row r="11162" spans="1:2" x14ac:dyDescent="0.25">
      <c r="A11162" s="62">
        <v>45111901</v>
      </c>
      <c r="B11162" s="63" t="s">
        <v>11915</v>
      </c>
    </row>
    <row r="11163" spans="1:2" x14ac:dyDescent="0.25">
      <c r="A11163" s="62">
        <v>45111902</v>
      </c>
      <c r="B11163" s="63" t="s">
        <v>18616</v>
      </c>
    </row>
    <row r="11164" spans="1:2" x14ac:dyDescent="0.25">
      <c r="A11164" s="62">
        <v>45112001</v>
      </c>
      <c r="B11164" s="63" t="s">
        <v>16791</v>
      </c>
    </row>
    <row r="11165" spans="1:2" x14ac:dyDescent="0.25">
      <c r="A11165" s="62">
        <v>45112002</v>
      </c>
      <c r="B11165" s="63" t="s">
        <v>18198</v>
      </c>
    </row>
    <row r="11166" spans="1:2" x14ac:dyDescent="0.25">
      <c r="A11166" s="62">
        <v>45112003</v>
      </c>
      <c r="B11166" s="63" t="s">
        <v>9889</v>
      </c>
    </row>
    <row r="11167" spans="1:2" x14ac:dyDescent="0.25">
      <c r="A11167" s="62">
        <v>45112004</v>
      </c>
      <c r="B11167" s="63" t="s">
        <v>16953</v>
      </c>
    </row>
    <row r="11168" spans="1:2" x14ac:dyDescent="0.25">
      <c r="A11168" s="62">
        <v>45121501</v>
      </c>
      <c r="B11168" s="63" t="s">
        <v>3736</v>
      </c>
    </row>
    <row r="11169" spans="1:2" x14ac:dyDescent="0.25">
      <c r="A11169" s="62">
        <v>45121502</v>
      </c>
      <c r="B11169" s="63" t="s">
        <v>15713</v>
      </c>
    </row>
    <row r="11170" spans="1:2" x14ac:dyDescent="0.25">
      <c r="A11170" s="62">
        <v>45121503</v>
      </c>
      <c r="B11170" s="63" t="s">
        <v>7572</v>
      </c>
    </row>
    <row r="11171" spans="1:2" x14ac:dyDescent="0.25">
      <c r="A11171" s="62">
        <v>45121504</v>
      </c>
      <c r="B11171" s="63" t="s">
        <v>16354</v>
      </c>
    </row>
    <row r="11172" spans="1:2" x14ac:dyDescent="0.25">
      <c r="A11172" s="62">
        <v>45121505</v>
      </c>
      <c r="B11172" s="63" t="s">
        <v>14100</v>
      </c>
    </row>
    <row r="11173" spans="1:2" x14ac:dyDescent="0.25">
      <c r="A11173" s="62">
        <v>45121506</v>
      </c>
      <c r="B11173" s="63" t="s">
        <v>13558</v>
      </c>
    </row>
    <row r="11174" spans="1:2" x14ac:dyDescent="0.25">
      <c r="A11174" s="62">
        <v>45121510</v>
      </c>
      <c r="B11174" s="63" t="s">
        <v>5602</v>
      </c>
    </row>
    <row r="11175" spans="1:2" x14ac:dyDescent="0.25">
      <c r="A11175" s="62">
        <v>45121511</v>
      </c>
      <c r="B11175" s="63" t="s">
        <v>8367</v>
      </c>
    </row>
    <row r="11176" spans="1:2" x14ac:dyDescent="0.25">
      <c r="A11176" s="62">
        <v>45121512</v>
      </c>
      <c r="B11176" s="63" t="s">
        <v>5930</v>
      </c>
    </row>
    <row r="11177" spans="1:2" x14ac:dyDescent="0.25">
      <c r="A11177" s="62">
        <v>45121513</v>
      </c>
      <c r="B11177" s="63" t="s">
        <v>18348</v>
      </c>
    </row>
    <row r="11178" spans="1:2" x14ac:dyDescent="0.25">
      <c r="A11178" s="62">
        <v>45121514</v>
      </c>
      <c r="B11178" s="63" t="s">
        <v>7798</v>
      </c>
    </row>
    <row r="11179" spans="1:2" x14ac:dyDescent="0.25">
      <c r="A11179" s="62">
        <v>45121515</v>
      </c>
      <c r="B11179" s="63" t="s">
        <v>2638</v>
      </c>
    </row>
    <row r="11180" spans="1:2" x14ac:dyDescent="0.25">
      <c r="A11180" s="62">
        <v>45121516</v>
      </c>
      <c r="B11180" s="63" t="s">
        <v>11662</v>
      </c>
    </row>
    <row r="11181" spans="1:2" x14ac:dyDescent="0.25">
      <c r="A11181" s="62">
        <v>45121517</v>
      </c>
      <c r="B11181" s="63" t="s">
        <v>5379</v>
      </c>
    </row>
    <row r="11182" spans="1:2" x14ac:dyDescent="0.25">
      <c r="A11182" s="62">
        <v>45121518</v>
      </c>
      <c r="B11182" s="63" t="s">
        <v>13773</v>
      </c>
    </row>
    <row r="11183" spans="1:2" x14ac:dyDescent="0.25">
      <c r="A11183" s="62">
        <v>45121519</v>
      </c>
      <c r="B11183" s="63" t="s">
        <v>15047</v>
      </c>
    </row>
    <row r="11184" spans="1:2" x14ac:dyDescent="0.25">
      <c r="A11184" s="62">
        <v>45121520</v>
      </c>
      <c r="B11184" s="63" t="s">
        <v>11745</v>
      </c>
    </row>
    <row r="11185" spans="1:2" x14ac:dyDescent="0.25">
      <c r="A11185" s="62">
        <v>45121601</v>
      </c>
      <c r="B11185" s="63" t="s">
        <v>3860</v>
      </c>
    </row>
    <row r="11186" spans="1:2" x14ac:dyDescent="0.25">
      <c r="A11186" s="62">
        <v>45121602</v>
      </c>
      <c r="B11186" s="63" t="s">
        <v>10280</v>
      </c>
    </row>
    <row r="11187" spans="1:2" x14ac:dyDescent="0.25">
      <c r="A11187" s="62">
        <v>45121603</v>
      </c>
      <c r="B11187" s="63" t="s">
        <v>5134</v>
      </c>
    </row>
    <row r="11188" spans="1:2" x14ac:dyDescent="0.25">
      <c r="A11188" s="62">
        <v>45121604</v>
      </c>
      <c r="B11188" s="63" t="s">
        <v>18638</v>
      </c>
    </row>
    <row r="11189" spans="1:2" x14ac:dyDescent="0.25">
      <c r="A11189" s="62">
        <v>45121605</v>
      </c>
      <c r="B11189" s="63" t="s">
        <v>8580</v>
      </c>
    </row>
    <row r="11190" spans="1:2" x14ac:dyDescent="0.25">
      <c r="A11190" s="62">
        <v>45121606</v>
      </c>
      <c r="B11190" s="63" t="s">
        <v>206</v>
      </c>
    </row>
    <row r="11191" spans="1:2" x14ac:dyDescent="0.25">
      <c r="A11191" s="62">
        <v>45121607</v>
      </c>
      <c r="B11191" s="63" t="s">
        <v>18559</v>
      </c>
    </row>
    <row r="11192" spans="1:2" x14ac:dyDescent="0.25">
      <c r="A11192" s="62">
        <v>45121608</v>
      </c>
      <c r="B11192" s="63" t="s">
        <v>14170</v>
      </c>
    </row>
    <row r="11193" spans="1:2" x14ac:dyDescent="0.25">
      <c r="A11193" s="62">
        <v>45121609</v>
      </c>
      <c r="B11193" s="63" t="s">
        <v>17783</v>
      </c>
    </row>
    <row r="11194" spans="1:2" x14ac:dyDescent="0.25">
      <c r="A11194" s="62">
        <v>45121610</v>
      </c>
      <c r="B11194" s="63" t="s">
        <v>13372</v>
      </c>
    </row>
    <row r="11195" spans="1:2" x14ac:dyDescent="0.25">
      <c r="A11195" s="62">
        <v>45121611</v>
      </c>
      <c r="B11195" s="63" t="s">
        <v>7879</v>
      </c>
    </row>
    <row r="11196" spans="1:2" x14ac:dyDescent="0.25">
      <c r="A11196" s="62">
        <v>45121612</v>
      </c>
      <c r="B11196" s="63" t="s">
        <v>3940</v>
      </c>
    </row>
    <row r="11197" spans="1:2" x14ac:dyDescent="0.25">
      <c r="A11197" s="62">
        <v>45121613</v>
      </c>
      <c r="B11197" s="63" t="s">
        <v>6441</v>
      </c>
    </row>
    <row r="11198" spans="1:2" x14ac:dyDescent="0.25">
      <c r="A11198" s="62">
        <v>45121614</v>
      </c>
      <c r="B11198" s="63" t="s">
        <v>13443</v>
      </c>
    </row>
    <row r="11199" spans="1:2" x14ac:dyDescent="0.25">
      <c r="A11199" s="62">
        <v>45121615</v>
      </c>
      <c r="B11199" s="63" t="s">
        <v>7611</v>
      </c>
    </row>
    <row r="11200" spans="1:2" x14ac:dyDescent="0.25">
      <c r="A11200" s="62">
        <v>45121616</v>
      </c>
      <c r="B11200" s="63" t="s">
        <v>18794</v>
      </c>
    </row>
    <row r="11201" spans="1:2" x14ac:dyDescent="0.25">
      <c r="A11201" s="62">
        <v>45121617</v>
      </c>
      <c r="B11201" s="63" t="s">
        <v>5786</v>
      </c>
    </row>
    <row r="11202" spans="1:2" x14ac:dyDescent="0.25">
      <c r="A11202" s="62">
        <v>45121618</v>
      </c>
      <c r="B11202" s="63" t="s">
        <v>6590</v>
      </c>
    </row>
    <row r="11203" spans="1:2" x14ac:dyDescent="0.25">
      <c r="A11203" s="62">
        <v>45121619</v>
      </c>
      <c r="B11203" s="63" t="s">
        <v>9874</v>
      </c>
    </row>
    <row r="11204" spans="1:2" x14ac:dyDescent="0.25">
      <c r="A11204" s="62">
        <v>45121620</v>
      </c>
      <c r="B11204" s="63" t="s">
        <v>8145</v>
      </c>
    </row>
    <row r="11205" spans="1:2" x14ac:dyDescent="0.25">
      <c r="A11205" s="62">
        <v>45121621</v>
      </c>
      <c r="B11205" s="63" t="s">
        <v>16181</v>
      </c>
    </row>
    <row r="11206" spans="1:2" x14ac:dyDescent="0.25">
      <c r="A11206" s="62">
        <v>45121622</v>
      </c>
      <c r="B11206" s="63" t="s">
        <v>10966</v>
      </c>
    </row>
    <row r="11207" spans="1:2" x14ac:dyDescent="0.25">
      <c r="A11207" s="62">
        <v>45121623</v>
      </c>
      <c r="B11207" s="63" t="s">
        <v>15502</v>
      </c>
    </row>
    <row r="11208" spans="1:2" x14ac:dyDescent="0.25">
      <c r="A11208" s="62">
        <v>45121701</v>
      </c>
      <c r="B11208" s="63" t="s">
        <v>3393</v>
      </c>
    </row>
    <row r="11209" spans="1:2" x14ac:dyDescent="0.25">
      <c r="A11209" s="62">
        <v>45121702</v>
      </c>
      <c r="B11209" s="63" t="s">
        <v>12104</v>
      </c>
    </row>
    <row r="11210" spans="1:2" x14ac:dyDescent="0.25">
      <c r="A11210" s="62">
        <v>45121703</v>
      </c>
      <c r="B11210" s="63" t="s">
        <v>17133</v>
      </c>
    </row>
    <row r="11211" spans="1:2" x14ac:dyDescent="0.25">
      <c r="A11211" s="62">
        <v>45121704</v>
      </c>
      <c r="B11211" s="63" t="s">
        <v>4917</v>
      </c>
    </row>
    <row r="11212" spans="1:2" x14ac:dyDescent="0.25">
      <c r="A11212" s="62">
        <v>45121705</v>
      </c>
      <c r="B11212" s="63" t="s">
        <v>10472</v>
      </c>
    </row>
    <row r="11213" spans="1:2" x14ac:dyDescent="0.25">
      <c r="A11213" s="62">
        <v>45121706</v>
      </c>
      <c r="B11213" s="63" t="s">
        <v>5056</v>
      </c>
    </row>
    <row r="11214" spans="1:2" x14ac:dyDescent="0.25">
      <c r="A11214" s="62">
        <v>45121801</v>
      </c>
      <c r="B11214" s="63" t="s">
        <v>16524</v>
      </c>
    </row>
    <row r="11215" spans="1:2" x14ac:dyDescent="0.25">
      <c r="A11215" s="62">
        <v>45121802</v>
      </c>
      <c r="B11215" s="63" t="s">
        <v>8337</v>
      </c>
    </row>
    <row r="11216" spans="1:2" x14ac:dyDescent="0.25">
      <c r="A11216" s="62">
        <v>45121803</v>
      </c>
      <c r="B11216" s="63" t="s">
        <v>1875</v>
      </c>
    </row>
    <row r="11217" spans="1:2" x14ac:dyDescent="0.25">
      <c r="A11217" s="62">
        <v>45121804</v>
      </c>
      <c r="B11217" s="63" t="s">
        <v>4467</v>
      </c>
    </row>
    <row r="11218" spans="1:2" x14ac:dyDescent="0.25">
      <c r="A11218" s="62">
        <v>45121805</v>
      </c>
      <c r="B11218" s="63" t="s">
        <v>13577</v>
      </c>
    </row>
    <row r="11219" spans="1:2" x14ac:dyDescent="0.25">
      <c r="A11219" s="62">
        <v>45121806</v>
      </c>
      <c r="B11219" s="63" t="s">
        <v>11536</v>
      </c>
    </row>
    <row r="11220" spans="1:2" x14ac:dyDescent="0.25">
      <c r="A11220" s="62">
        <v>45121807</v>
      </c>
      <c r="B11220" s="63" t="s">
        <v>4835</v>
      </c>
    </row>
    <row r="11221" spans="1:2" x14ac:dyDescent="0.25">
      <c r="A11221" s="62">
        <v>45121808</v>
      </c>
      <c r="B11221" s="63" t="s">
        <v>5779</v>
      </c>
    </row>
    <row r="11222" spans="1:2" x14ac:dyDescent="0.25">
      <c r="A11222" s="62">
        <v>45121809</v>
      </c>
      <c r="B11222" s="63" t="s">
        <v>9052</v>
      </c>
    </row>
    <row r="11223" spans="1:2" x14ac:dyDescent="0.25">
      <c r="A11223" s="62">
        <v>45121810</v>
      </c>
      <c r="B11223" s="63" t="s">
        <v>9596</v>
      </c>
    </row>
    <row r="11224" spans="1:2" x14ac:dyDescent="0.25">
      <c r="A11224" s="62">
        <v>45131501</v>
      </c>
      <c r="B11224" s="63" t="s">
        <v>5299</v>
      </c>
    </row>
    <row r="11225" spans="1:2" x14ac:dyDescent="0.25">
      <c r="A11225" s="62">
        <v>45131502</v>
      </c>
      <c r="B11225" s="63" t="s">
        <v>1131</v>
      </c>
    </row>
    <row r="11226" spans="1:2" x14ac:dyDescent="0.25">
      <c r="A11226" s="62">
        <v>45131503</v>
      </c>
      <c r="B11226" s="63" t="s">
        <v>6763</v>
      </c>
    </row>
    <row r="11227" spans="1:2" x14ac:dyDescent="0.25">
      <c r="A11227" s="62">
        <v>45131505</v>
      </c>
      <c r="B11227" s="63" t="s">
        <v>5553</v>
      </c>
    </row>
    <row r="11228" spans="1:2" x14ac:dyDescent="0.25">
      <c r="A11228" s="62">
        <v>45131601</v>
      </c>
      <c r="B11228" s="63" t="s">
        <v>7523</v>
      </c>
    </row>
    <row r="11229" spans="1:2" x14ac:dyDescent="0.25">
      <c r="A11229" s="62">
        <v>45131604</v>
      </c>
      <c r="B11229" s="63" t="s">
        <v>11051</v>
      </c>
    </row>
    <row r="11230" spans="1:2" x14ac:dyDescent="0.25">
      <c r="A11230" s="62">
        <v>45131701</v>
      </c>
      <c r="B11230" s="63" t="s">
        <v>4095</v>
      </c>
    </row>
    <row r="11231" spans="1:2" x14ac:dyDescent="0.25">
      <c r="A11231" s="62">
        <v>45141501</v>
      </c>
      <c r="B11231" s="63" t="s">
        <v>7898</v>
      </c>
    </row>
    <row r="11232" spans="1:2" x14ac:dyDescent="0.25">
      <c r="A11232" s="62">
        <v>45141502</v>
      </c>
      <c r="B11232" s="63" t="s">
        <v>11466</v>
      </c>
    </row>
    <row r="11233" spans="1:2" x14ac:dyDescent="0.25">
      <c r="A11233" s="62">
        <v>45141601</v>
      </c>
      <c r="B11233" s="63" t="s">
        <v>12370</v>
      </c>
    </row>
    <row r="11234" spans="1:2" x14ac:dyDescent="0.25">
      <c r="A11234" s="62">
        <v>45141602</v>
      </c>
      <c r="B11234" s="63" t="s">
        <v>11566</v>
      </c>
    </row>
    <row r="11235" spans="1:2" x14ac:dyDescent="0.25">
      <c r="A11235" s="62">
        <v>45141603</v>
      </c>
      <c r="B11235" s="63" t="s">
        <v>13680</v>
      </c>
    </row>
    <row r="11236" spans="1:2" x14ac:dyDescent="0.25">
      <c r="A11236" s="62">
        <v>46101501</v>
      </c>
      <c r="B11236" s="63" t="s">
        <v>3778</v>
      </c>
    </row>
    <row r="11237" spans="1:2" x14ac:dyDescent="0.25">
      <c r="A11237" s="62">
        <v>46101502</v>
      </c>
      <c r="B11237" s="63" t="s">
        <v>16959</v>
      </c>
    </row>
    <row r="11238" spans="1:2" x14ac:dyDescent="0.25">
      <c r="A11238" s="62">
        <v>46101503</v>
      </c>
      <c r="B11238" s="63" t="s">
        <v>9137</v>
      </c>
    </row>
    <row r="11239" spans="1:2" x14ac:dyDescent="0.25">
      <c r="A11239" s="62">
        <v>46101504</v>
      </c>
      <c r="B11239" s="63" t="s">
        <v>6197</v>
      </c>
    </row>
    <row r="11240" spans="1:2" x14ac:dyDescent="0.25">
      <c r="A11240" s="62">
        <v>46101505</v>
      </c>
      <c r="B11240" s="63" t="s">
        <v>17251</v>
      </c>
    </row>
    <row r="11241" spans="1:2" x14ac:dyDescent="0.25">
      <c r="A11241" s="62">
        <v>46101506</v>
      </c>
      <c r="B11241" s="63" t="s">
        <v>5052</v>
      </c>
    </row>
    <row r="11242" spans="1:2" x14ac:dyDescent="0.25">
      <c r="A11242" s="62">
        <v>46101601</v>
      </c>
      <c r="B11242" s="63" t="s">
        <v>6252</v>
      </c>
    </row>
    <row r="11243" spans="1:2" x14ac:dyDescent="0.25">
      <c r="A11243" s="62">
        <v>46101701</v>
      </c>
      <c r="B11243" s="63" t="s">
        <v>16080</v>
      </c>
    </row>
    <row r="11244" spans="1:2" x14ac:dyDescent="0.25">
      <c r="A11244" s="62">
        <v>46101702</v>
      </c>
      <c r="B11244" s="63" t="s">
        <v>6766</v>
      </c>
    </row>
    <row r="11245" spans="1:2" x14ac:dyDescent="0.25">
      <c r="A11245" s="62">
        <v>46101801</v>
      </c>
      <c r="B11245" s="63" t="s">
        <v>8376</v>
      </c>
    </row>
    <row r="11246" spans="1:2" x14ac:dyDescent="0.25">
      <c r="A11246" s="62">
        <v>46111501</v>
      </c>
      <c r="B11246" s="63" t="s">
        <v>2285</v>
      </c>
    </row>
    <row r="11247" spans="1:2" x14ac:dyDescent="0.25">
      <c r="A11247" s="62">
        <v>46111502</v>
      </c>
      <c r="B11247" s="63" t="s">
        <v>18685</v>
      </c>
    </row>
    <row r="11248" spans="1:2" x14ac:dyDescent="0.25">
      <c r="A11248" s="62">
        <v>46111503</v>
      </c>
      <c r="B11248" s="63" t="s">
        <v>1718</v>
      </c>
    </row>
    <row r="11249" spans="1:2" x14ac:dyDescent="0.25">
      <c r="A11249" s="62">
        <v>46111601</v>
      </c>
      <c r="B11249" s="63" t="s">
        <v>16844</v>
      </c>
    </row>
    <row r="11250" spans="1:2" x14ac:dyDescent="0.25">
      <c r="A11250" s="62">
        <v>46111602</v>
      </c>
      <c r="B11250" s="63" t="s">
        <v>1433</v>
      </c>
    </row>
    <row r="11251" spans="1:2" x14ac:dyDescent="0.25">
      <c r="A11251" s="62">
        <v>46111701</v>
      </c>
      <c r="B11251" s="63" t="s">
        <v>9235</v>
      </c>
    </row>
    <row r="11252" spans="1:2" x14ac:dyDescent="0.25">
      <c r="A11252" s="62">
        <v>46111702</v>
      </c>
      <c r="B11252" s="63" t="s">
        <v>16270</v>
      </c>
    </row>
    <row r="11253" spans="1:2" x14ac:dyDescent="0.25">
      <c r="A11253" s="62">
        <v>46111801</v>
      </c>
      <c r="B11253" s="63" t="s">
        <v>9652</v>
      </c>
    </row>
    <row r="11254" spans="1:2" x14ac:dyDescent="0.25">
      <c r="A11254" s="62">
        <v>46121501</v>
      </c>
      <c r="B11254" s="63" t="s">
        <v>8569</v>
      </c>
    </row>
    <row r="11255" spans="1:2" x14ac:dyDescent="0.25">
      <c r="A11255" s="62">
        <v>46121502</v>
      </c>
      <c r="B11255" s="63" t="s">
        <v>5409</v>
      </c>
    </row>
    <row r="11256" spans="1:2" x14ac:dyDescent="0.25">
      <c r="A11256" s="62">
        <v>46121503</v>
      </c>
      <c r="B11256" s="63" t="s">
        <v>5369</v>
      </c>
    </row>
    <row r="11257" spans="1:2" x14ac:dyDescent="0.25">
      <c r="A11257" s="62">
        <v>46121504</v>
      </c>
      <c r="B11257" s="63" t="s">
        <v>9419</v>
      </c>
    </row>
    <row r="11258" spans="1:2" x14ac:dyDescent="0.25">
      <c r="A11258" s="62">
        <v>46121505</v>
      </c>
      <c r="B11258" s="63" t="s">
        <v>8447</v>
      </c>
    </row>
    <row r="11259" spans="1:2" x14ac:dyDescent="0.25">
      <c r="A11259" s="62">
        <v>46121506</v>
      </c>
      <c r="B11259" s="63" t="s">
        <v>11693</v>
      </c>
    </row>
    <row r="11260" spans="1:2" x14ac:dyDescent="0.25">
      <c r="A11260" s="62">
        <v>46121507</v>
      </c>
      <c r="B11260" s="63" t="s">
        <v>8382</v>
      </c>
    </row>
    <row r="11261" spans="1:2" x14ac:dyDescent="0.25">
      <c r="A11261" s="62">
        <v>46121508</v>
      </c>
      <c r="B11261" s="63" t="s">
        <v>11590</v>
      </c>
    </row>
    <row r="11262" spans="1:2" x14ac:dyDescent="0.25">
      <c r="A11262" s="62">
        <v>46121509</v>
      </c>
      <c r="B11262" s="63" t="s">
        <v>7087</v>
      </c>
    </row>
    <row r="11263" spans="1:2" x14ac:dyDescent="0.25">
      <c r="A11263" s="62">
        <v>46121510</v>
      </c>
      <c r="B11263" s="63" t="s">
        <v>18487</v>
      </c>
    </row>
    <row r="11264" spans="1:2" x14ac:dyDescent="0.25">
      <c r="A11264" s="62">
        <v>46121511</v>
      </c>
      <c r="B11264" s="63" t="s">
        <v>16263</v>
      </c>
    </row>
    <row r="11265" spans="1:2" x14ac:dyDescent="0.25">
      <c r="A11265" s="62">
        <v>46121512</v>
      </c>
      <c r="B11265" s="63" t="s">
        <v>15122</v>
      </c>
    </row>
    <row r="11266" spans="1:2" x14ac:dyDescent="0.25">
      <c r="A11266" s="62">
        <v>46121601</v>
      </c>
      <c r="B11266" s="63" t="s">
        <v>14916</v>
      </c>
    </row>
    <row r="11267" spans="1:2" x14ac:dyDescent="0.25">
      <c r="A11267" s="62">
        <v>46121602</v>
      </c>
      <c r="B11267" s="63" t="s">
        <v>3370</v>
      </c>
    </row>
    <row r="11268" spans="1:2" x14ac:dyDescent="0.25">
      <c r="A11268" s="62">
        <v>46121603</v>
      </c>
      <c r="B11268" s="63" t="s">
        <v>15449</v>
      </c>
    </row>
    <row r="11269" spans="1:2" x14ac:dyDescent="0.25">
      <c r="A11269" s="62">
        <v>46121604</v>
      </c>
      <c r="B11269" s="63" t="s">
        <v>13879</v>
      </c>
    </row>
    <row r="11270" spans="1:2" x14ac:dyDescent="0.25">
      <c r="A11270" s="62">
        <v>46121605</v>
      </c>
      <c r="B11270" s="63" t="s">
        <v>16408</v>
      </c>
    </row>
    <row r="11271" spans="1:2" x14ac:dyDescent="0.25">
      <c r="A11271" s="62">
        <v>46131501</v>
      </c>
      <c r="B11271" s="63" t="s">
        <v>14076</v>
      </c>
    </row>
    <row r="11272" spans="1:2" x14ac:dyDescent="0.25">
      <c r="A11272" s="62">
        <v>46131502</v>
      </c>
      <c r="B11272" s="63" t="s">
        <v>11131</v>
      </c>
    </row>
    <row r="11273" spans="1:2" x14ac:dyDescent="0.25">
      <c r="A11273" s="62">
        <v>46131503</v>
      </c>
      <c r="B11273" s="63" t="s">
        <v>7971</v>
      </c>
    </row>
    <row r="11274" spans="1:2" x14ac:dyDescent="0.25">
      <c r="A11274" s="62">
        <v>46131504</v>
      </c>
      <c r="B11274" s="63" t="s">
        <v>9436</v>
      </c>
    </row>
    <row r="11275" spans="1:2" x14ac:dyDescent="0.25">
      <c r="A11275" s="62">
        <v>46131505</v>
      </c>
      <c r="B11275" s="63" t="s">
        <v>5145</v>
      </c>
    </row>
    <row r="11276" spans="1:2" x14ac:dyDescent="0.25">
      <c r="A11276" s="62">
        <v>46131601</v>
      </c>
      <c r="B11276" s="63" t="s">
        <v>14320</v>
      </c>
    </row>
    <row r="11277" spans="1:2" x14ac:dyDescent="0.25">
      <c r="A11277" s="62">
        <v>46131602</v>
      </c>
      <c r="B11277" s="63" t="s">
        <v>16764</v>
      </c>
    </row>
    <row r="11278" spans="1:2" x14ac:dyDescent="0.25">
      <c r="A11278" s="62">
        <v>46131603</v>
      </c>
      <c r="B11278" s="63" t="s">
        <v>17588</v>
      </c>
    </row>
    <row r="11279" spans="1:2" x14ac:dyDescent="0.25">
      <c r="A11279" s="62">
        <v>46131604</v>
      </c>
      <c r="B11279" s="63" t="s">
        <v>13880</v>
      </c>
    </row>
    <row r="11280" spans="1:2" x14ac:dyDescent="0.25">
      <c r="A11280" s="62">
        <v>46141501</v>
      </c>
      <c r="B11280" s="63" t="s">
        <v>917</v>
      </c>
    </row>
    <row r="11281" spans="1:2" x14ac:dyDescent="0.25">
      <c r="A11281" s="62">
        <v>46141502</v>
      </c>
      <c r="B11281" s="63" t="s">
        <v>9077</v>
      </c>
    </row>
    <row r="11282" spans="1:2" x14ac:dyDescent="0.25">
      <c r="A11282" s="62">
        <v>46151501</v>
      </c>
      <c r="B11282" s="63" t="s">
        <v>378</v>
      </c>
    </row>
    <row r="11283" spans="1:2" x14ac:dyDescent="0.25">
      <c r="A11283" s="62">
        <v>46151502</v>
      </c>
      <c r="B11283" s="63" t="s">
        <v>6667</v>
      </c>
    </row>
    <row r="11284" spans="1:2" x14ac:dyDescent="0.25">
      <c r="A11284" s="62">
        <v>46151503</v>
      </c>
      <c r="B11284" s="63" t="s">
        <v>9491</v>
      </c>
    </row>
    <row r="11285" spans="1:2" x14ac:dyDescent="0.25">
      <c r="A11285" s="62">
        <v>46151504</v>
      </c>
      <c r="B11285" s="63" t="s">
        <v>6539</v>
      </c>
    </row>
    <row r="11286" spans="1:2" x14ac:dyDescent="0.25">
      <c r="A11286" s="62">
        <v>46151505</v>
      </c>
      <c r="B11286" s="63" t="s">
        <v>3986</v>
      </c>
    </row>
    <row r="11287" spans="1:2" x14ac:dyDescent="0.25">
      <c r="A11287" s="62">
        <v>46151506</v>
      </c>
      <c r="B11287" s="63" t="s">
        <v>15943</v>
      </c>
    </row>
    <row r="11288" spans="1:2" x14ac:dyDescent="0.25">
      <c r="A11288" s="62">
        <v>46151507</v>
      </c>
      <c r="B11288" s="63" t="s">
        <v>16130</v>
      </c>
    </row>
    <row r="11289" spans="1:2" x14ac:dyDescent="0.25">
      <c r="A11289" s="62">
        <v>46151601</v>
      </c>
      <c r="B11289" s="63" t="s">
        <v>9121</v>
      </c>
    </row>
    <row r="11290" spans="1:2" x14ac:dyDescent="0.25">
      <c r="A11290" s="62">
        <v>46151602</v>
      </c>
      <c r="B11290" s="63" t="s">
        <v>2024</v>
      </c>
    </row>
    <row r="11291" spans="1:2" x14ac:dyDescent="0.25">
      <c r="A11291" s="62">
        <v>46151604</v>
      </c>
      <c r="B11291" s="63" t="s">
        <v>17443</v>
      </c>
    </row>
    <row r="11292" spans="1:2" x14ac:dyDescent="0.25">
      <c r="A11292" s="62">
        <v>46151605</v>
      </c>
      <c r="B11292" s="63" t="s">
        <v>6618</v>
      </c>
    </row>
    <row r="11293" spans="1:2" x14ac:dyDescent="0.25">
      <c r="A11293" s="62">
        <v>46151606</v>
      </c>
      <c r="B11293" s="63" t="s">
        <v>16279</v>
      </c>
    </row>
    <row r="11294" spans="1:2" x14ac:dyDescent="0.25">
      <c r="A11294" s="62">
        <v>46151607</v>
      </c>
      <c r="B11294" s="63" t="s">
        <v>18300</v>
      </c>
    </row>
    <row r="11295" spans="1:2" x14ac:dyDescent="0.25">
      <c r="A11295" s="62">
        <v>46151702</v>
      </c>
      <c r="B11295" s="63" t="s">
        <v>8542</v>
      </c>
    </row>
    <row r="11296" spans="1:2" x14ac:dyDescent="0.25">
      <c r="A11296" s="62">
        <v>46151703</v>
      </c>
      <c r="B11296" s="63" t="s">
        <v>11098</v>
      </c>
    </row>
    <row r="11297" spans="1:2" x14ac:dyDescent="0.25">
      <c r="A11297" s="62">
        <v>46151704</v>
      </c>
      <c r="B11297" s="63" t="s">
        <v>4525</v>
      </c>
    </row>
    <row r="11298" spans="1:2" x14ac:dyDescent="0.25">
      <c r="A11298" s="62">
        <v>46151705</v>
      </c>
      <c r="B11298" s="63" t="s">
        <v>3379</v>
      </c>
    </row>
    <row r="11299" spans="1:2" x14ac:dyDescent="0.25">
      <c r="A11299" s="62">
        <v>46151706</v>
      </c>
      <c r="B11299" s="63" t="s">
        <v>12809</v>
      </c>
    </row>
    <row r="11300" spans="1:2" x14ac:dyDescent="0.25">
      <c r="A11300" s="62">
        <v>46151707</v>
      </c>
      <c r="B11300" s="63" t="s">
        <v>15012</v>
      </c>
    </row>
    <row r="11301" spans="1:2" x14ac:dyDescent="0.25">
      <c r="A11301" s="62">
        <v>46151708</v>
      </c>
      <c r="B11301" s="63" t="s">
        <v>14242</v>
      </c>
    </row>
    <row r="11302" spans="1:2" x14ac:dyDescent="0.25">
      <c r="A11302" s="62">
        <v>46151709</v>
      </c>
      <c r="B11302" s="63" t="s">
        <v>15105</v>
      </c>
    </row>
    <row r="11303" spans="1:2" x14ac:dyDescent="0.25">
      <c r="A11303" s="62">
        <v>46151710</v>
      </c>
      <c r="B11303" s="63" t="s">
        <v>10563</v>
      </c>
    </row>
    <row r="11304" spans="1:2" x14ac:dyDescent="0.25">
      <c r="A11304" s="62">
        <v>46151711</v>
      </c>
      <c r="B11304" s="63" t="s">
        <v>13391</v>
      </c>
    </row>
    <row r="11305" spans="1:2" x14ac:dyDescent="0.25">
      <c r="A11305" s="62">
        <v>46151712</v>
      </c>
      <c r="B11305" s="63" t="s">
        <v>12093</v>
      </c>
    </row>
    <row r="11306" spans="1:2" x14ac:dyDescent="0.25">
      <c r="A11306" s="62">
        <v>46151713</v>
      </c>
      <c r="B11306" s="63" t="s">
        <v>4258</v>
      </c>
    </row>
    <row r="11307" spans="1:2" x14ac:dyDescent="0.25">
      <c r="A11307" s="62">
        <v>46151714</v>
      </c>
      <c r="B11307" s="63" t="s">
        <v>18404</v>
      </c>
    </row>
    <row r="11308" spans="1:2" x14ac:dyDescent="0.25">
      <c r="A11308" s="62">
        <v>46151715</v>
      </c>
      <c r="B11308" s="63" t="s">
        <v>8722</v>
      </c>
    </row>
    <row r="11309" spans="1:2" x14ac:dyDescent="0.25">
      <c r="A11309" s="62">
        <v>46161501</v>
      </c>
      <c r="B11309" s="63" t="s">
        <v>3420</v>
      </c>
    </row>
    <row r="11310" spans="1:2" x14ac:dyDescent="0.25">
      <c r="A11310" s="62">
        <v>46161502</v>
      </c>
      <c r="B11310" s="63" t="s">
        <v>12491</v>
      </c>
    </row>
    <row r="11311" spans="1:2" x14ac:dyDescent="0.25">
      <c r="A11311" s="62">
        <v>46161503</v>
      </c>
      <c r="B11311" s="63" t="s">
        <v>5715</v>
      </c>
    </row>
    <row r="11312" spans="1:2" x14ac:dyDescent="0.25">
      <c r="A11312" s="62">
        <v>46161504</v>
      </c>
      <c r="B11312" s="63" t="s">
        <v>10633</v>
      </c>
    </row>
    <row r="11313" spans="1:2" x14ac:dyDescent="0.25">
      <c r="A11313" s="62">
        <v>46161505</v>
      </c>
      <c r="B11313" s="63" t="s">
        <v>14075</v>
      </c>
    </row>
    <row r="11314" spans="1:2" x14ac:dyDescent="0.25">
      <c r="A11314" s="62">
        <v>46161506</v>
      </c>
      <c r="B11314" s="63" t="s">
        <v>10334</v>
      </c>
    </row>
    <row r="11315" spans="1:2" x14ac:dyDescent="0.25">
      <c r="A11315" s="62">
        <v>46161507</v>
      </c>
      <c r="B11315" s="63" t="s">
        <v>15369</v>
      </c>
    </row>
    <row r="11316" spans="1:2" x14ac:dyDescent="0.25">
      <c r="A11316" s="62">
        <v>46161508</v>
      </c>
      <c r="B11316" s="63" t="s">
        <v>6085</v>
      </c>
    </row>
    <row r="11317" spans="1:2" x14ac:dyDescent="0.25">
      <c r="A11317" s="62">
        <v>46161509</v>
      </c>
      <c r="B11317" s="63" t="s">
        <v>11862</v>
      </c>
    </row>
    <row r="11318" spans="1:2" x14ac:dyDescent="0.25">
      <c r="A11318" s="62">
        <v>46161510</v>
      </c>
      <c r="B11318" s="63" t="s">
        <v>17498</v>
      </c>
    </row>
    <row r="11319" spans="1:2" x14ac:dyDescent="0.25">
      <c r="A11319" s="62">
        <v>46161601</v>
      </c>
      <c r="B11319" s="63" t="s">
        <v>16898</v>
      </c>
    </row>
    <row r="11320" spans="1:2" x14ac:dyDescent="0.25">
      <c r="A11320" s="62">
        <v>46161602</v>
      </c>
      <c r="B11320" s="63" t="s">
        <v>3235</v>
      </c>
    </row>
    <row r="11321" spans="1:2" x14ac:dyDescent="0.25">
      <c r="A11321" s="62">
        <v>46161603</v>
      </c>
      <c r="B11321" s="63" t="s">
        <v>10180</v>
      </c>
    </row>
    <row r="11322" spans="1:2" x14ac:dyDescent="0.25">
      <c r="A11322" s="62">
        <v>46161604</v>
      </c>
      <c r="B11322" s="63" t="s">
        <v>14781</v>
      </c>
    </row>
    <row r="11323" spans="1:2" x14ac:dyDescent="0.25">
      <c r="A11323" s="62">
        <v>46171501</v>
      </c>
      <c r="B11323" s="63" t="s">
        <v>15174</v>
      </c>
    </row>
    <row r="11324" spans="1:2" x14ac:dyDescent="0.25">
      <c r="A11324" s="62">
        <v>46171502</v>
      </c>
      <c r="B11324" s="63" t="s">
        <v>13545</v>
      </c>
    </row>
    <row r="11325" spans="1:2" x14ac:dyDescent="0.25">
      <c r="A11325" s="62">
        <v>46171503</v>
      </c>
      <c r="B11325" s="63" t="s">
        <v>8002</v>
      </c>
    </row>
    <row r="11326" spans="1:2" x14ac:dyDescent="0.25">
      <c r="A11326" s="62">
        <v>46171504</v>
      </c>
      <c r="B11326" s="63" t="s">
        <v>10598</v>
      </c>
    </row>
    <row r="11327" spans="1:2" x14ac:dyDescent="0.25">
      <c r="A11327" s="62">
        <v>46171505</v>
      </c>
      <c r="B11327" s="63" t="s">
        <v>7054</v>
      </c>
    </row>
    <row r="11328" spans="1:2" x14ac:dyDescent="0.25">
      <c r="A11328" s="62">
        <v>46171506</v>
      </c>
      <c r="B11328" s="63" t="s">
        <v>9143</v>
      </c>
    </row>
    <row r="11329" spans="1:2" x14ac:dyDescent="0.25">
      <c r="A11329" s="62">
        <v>46171507</v>
      </c>
      <c r="B11329" s="63" t="s">
        <v>3733</v>
      </c>
    </row>
    <row r="11330" spans="1:2" x14ac:dyDescent="0.25">
      <c r="A11330" s="62">
        <v>46171508</v>
      </c>
      <c r="B11330" s="63" t="s">
        <v>3061</v>
      </c>
    </row>
    <row r="11331" spans="1:2" x14ac:dyDescent="0.25">
      <c r="A11331" s="62">
        <v>46171509</v>
      </c>
      <c r="B11331" s="63" t="s">
        <v>2542</v>
      </c>
    </row>
    <row r="11332" spans="1:2" x14ac:dyDescent="0.25">
      <c r="A11332" s="62">
        <v>46171510</v>
      </c>
      <c r="B11332" s="63" t="s">
        <v>1958</v>
      </c>
    </row>
    <row r="11333" spans="1:2" x14ac:dyDescent="0.25">
      <c r="A11333" s="62">
        <v>46171511</v>
      </c>
      <c r="B11333" s="63" t="s">
        <v>8617</v>
      </c>
    </row>
    <row r="11334" spans="1:2" x14ac:dyDescent="0.25">
      <c r="A11334" s="62">
        <v>46171512</v>
      </c>
      <c r="B11334" s="63" t="s">
        <v>16528</v>
      </c>
    </row>
    <row r="11335" spans="1:2" x14ac:dyDescent="0.25">
      <c r="A11335" s="62">
        <v>46171513</v>
      </c>
      <c r="B11335" s="63" t="s">
        <v>9811</v>
      </c>
    </row>
    <row r="11336" spans="1:2" x14ac:dyDescent="0.25">
      <c r="A11336" s="62">
        <v>46171514</v>
      </c>
      <c r="B11336" s="63" t="s">
        <v>15598</v>
      </c>
    </row>
    <row r="11337" spans="1:2" x14ac:dyDescent="0.25">
      <c r="A11337" s="62">
        <v>46171515</v>
      </c>
      <c r="B11337" s="63" t="s">
        <v>6110</v>
      </c>
    </row>
    <row r="11338" spans="1:2" x14ac:dyDescent="0.25">
      <c r="A11338" s="62">
        <v>46171516</v>
      </c>
      <c r="B11338" s="63" t="s">
        <v>3264</v>
      </c>
    </row>
    <row r="11339" spans="1:2" x14ac:dyDescent="0.25">
      <c r="A11339" s="62">
        <v>46171517</v>
      </c>
      <c r="B11339" s="63" t="s">
        <v>12078</v>
      </c>
    </row>
    <row r="11340" spans="1:2" x14ac:dyDescent="0.25">
      <c r="A11340" s="62">
        <v>46171602</v>
      </c>
      <c r="B11340" s="63" t="s">
        <v>2948</v>
      </c>
    </row>
    <row r="11341" spans="1:2" x14ac:dyDescent="0.25">
      <c r="A11341" s="62">
        <v>46171603</v>
      </c>
      <c r="B11341" s="63" t="s">
        <v>9612</v>
      </c>
    </row>
    <row r="11342" spans="1:2" x14ac:dyDescent="0.25">
      <c r="A11342" s="62">
        <v>46171604</v>
      </c>
      <c r="B11342" s="63" t="s">
        <v>9989</v>
      </c>
    </row>
    <row r="11343" spans="1:2" x14ac:dyDescent="0.25">
      <c r="A11343" s="62">
        <v>46171605</v>
      </c>
      <c r="B11343" s="63" t="s">
        <v>6507</v>
      </c>
    </row>
    <row r="11344" spans="1:2" x14ac:dyDescent="0.25">
      <c r="A11344" s="62">
        <v>46171606</v>
      </c>
      <c r="B11344" s="63" t="s">
        <v>2069</v>
      </c>
    </row>
    <row r="11345" spans="1:2" x14ac:dyDescent="0.25">
      <c r="A11345" s="62">
        <v>46171607</v>
      </c>
      <c r="B11345" s="63" t="s">
        <v>8268</v>
      </c>
    </row>
    <row r="11346" spans="1:2" x14ac:dyDescent="0.25">
      <c r="A11346" s="62">
        <v>46171608</v>
      </c>
      <c r="B11346" s="63" t="s">
        <v>6273</v>
      </c>
    </row>
    <row r="11347" spans="1:2" x14ac:dyDescent="0.25">
      <c r="A11347" s="62">
        <v>46171609</v>
      </c>
      <c r="B11347" s="63" t="s">
        <v>10264</v>
      </c>
    </row>
    <row r="11348" spans="1:2" x14ac:dyDescent="0.25">
      <c r="A11348" s="62">
        <v>46171610</v>
      </c>
      <c r="B11348" s="63" t="s">
        <v>18040</v>
      </c>
    </row>
    <row r="11349" spans="1:2" x14ac:dyDescent="0.25">
      <c r="A11349" s="62">
        <v>46171611</v>
      </c>
      <c r="B11349" s="63" t="s">
        <v>10358</v>
      </c>
    </row>
    <row r="11350" spans="1:2" x14ac:dyDescent="0.25">
      <c r="A11350" s="62">
        <v>46171612</v>
      </c>
      <c r="B11350" s="63" t="s">
        <v>13776</v>
      </c>
    </row>
    <row r="11351" spans="1:2" x14ac:dyDescent="0.25">
      <c r="A11351" s="62">
        <v>46171613</v>
      </c>
      <c r="B11351" s="63" t="s">
        <v>7366</v>
      </c>
    </row>
    <row r="11352" spans="1:2" x14ac:dyDescent="0.25">
      <c r="A11352" s="62">
        <v>46171615</v>
      </c>
      <c r="B11352" s="63" t="s">
        <v>17182</v>
      </c>
    </row>
    <row r="11353" spans="1:2" x14ac:dyDescent="0.25">
      <c r="A11353" s="62">
        <v>46171616</v>
      </c>
      <c r="B11353" s="63" t="s">
        <v>4813</v>
      </c>
    </row>
    <row r="11354" spans="1:2" x14ac:dyDescent="0.25">
      <c r="A11354" s="62">
        <v>46171617</v>
      </c>
      <c r="B11354" s="63" t="s">
        <v>16334</v>
      </c>
    </row>
    <row r="11355" spans="1:2" x14ac:dyDescent="0.25">
      <c r="A11355" s="62">
        <v>46171618</v>
      </c>
      <c r="B11355" s="63" t="s">
        <v>18412</v>
      </c>
    </row>
    <row r="11356" spans="1:2" x14ac:dyDescent="0.25">
      <c r="A11356" s="62">
        <v>46171619</v>
      </c>
      <c r="B11356" s="63" t="s">
        <v>10063</v>
      </c>
    </row>
    <row r="11357" spans="1:2" x14ac:dyDescent="0.25">
      <c r="A11357" s="62">
        <v>46171620</v>
      </c>
      <c r="B11357" s="63" t="s">
        <v>13872</v>
      </c>
    </row>
    <row r="11358" spans="1:2" x14ac:dyDescent="0.25">
      <c r="A11358" s="62">
        <v>46171621</v>
      </c>
      <c r="B11358" s="63" t="s">
        <v>768</v>
      </c>
    </row>
    <row r="11359" spans="1:2" x14ac:dyDescent="0.25">
      <c r="A11359" s="62">
        <v>46181501</v>
      </c>
      <c r="B11359" s="63" t="s">
        <v>14979</v>
      </c>
    </row>
    <row r="11360" spans="1:2" x14ac:dyDescent="0.25">
      <c r="A11360" s="62">
        <v>46181502</v>
      </c>
      <c r="B11360" s="63" t="s">
        <v>5520</v>
      </c>
    </row>
    <row r="11361" spans="1:2" x14ac:dyDescent="0.25">
      <c r="A11361" s="62">
        <v>46181503</v>
      </c>
      <c r="B11361" s="63" t="s">
        <v>18598</v>
      </c>
    </row>
    <row r="11362" spans="1:2" x14ac:dyDescent="0.25">
      <c r="A11362" s="62">
        <v>46181504</v>
      </c>
      <c r="B11362" s="63" t="s">
        <v>13283</v>
      </c>
    </row>
    <row r="11363" spans="1:2" x14ac:dyDescent="0.25">
      <c r="A11363" s="62">
        <v>46181505</v>
      </c>
      <c r="B11363" s="63" t="s">
        <v>15388</v>
      </c>
    </row>
    <row r="11364" spans="1:2" x14ac:dyDescent="0.25">
      <c r="A11364" s="62">
        <v>46181506</v>
      </c>
      <c r="B11364" s="63" t="s">
        <v>18716</v>
      </c>
    </row>
    <row r="11365" spans="1:2" x14ac:dyDescent="0.25">
      <c r="A11365" s="62">
        <v>46181507</v>
      </c>
      <c r="B11365" s="63" t="s">
        <v>13863</v>
      </c>
    </row>
    <row r="11366" spans="1:2" x14ac:dyDescent="0.25">
      <c r="A11366" s="62">
        <v>46181508</v>
      </c>
      <c r="B11366" s="63" t="s">
        <v>14228</v>
      </c>
    </row>
    <row r="11367" spans="1:2" x14ac:dyDescent="0.25">
      <c r="A11367" s="62">
        <v>46181509</v>
      </c>
      <c r="B11367" s="63" t="s">
        <v>7119</v>
      </c>
    </row>
    <row r="11368" spans="1:2" x14ac:dyDescent="0.25">
      <c r="A11368" s="62">
        <v>46181512</v>
      </c>
      <c r="B11368" s="63" t="s">
        <v>8316</v>
      </c>
    </row>
    <row r="11369" spans="1:2" x14ac:dyDescent="0.25">
      <c r="A11369" s="62">
        <v>46181514</v>
      </c>
      <c r="B11369" s="63" t="s">
        <v>11270</v>
      </c>
    </row>
    <row r="11370" spans="1:2" x14ac:dyDescent="0.25">
      <c r="A11370" s="62">
        <v>46181516</v>
      </c>
      <c r="B11370" s="63" t="s">
        <v>17066</v>
      </c>
    </row>
    <row r="11371" spans="1:2" x14ac:dyDescent="0.25">
      <c r="A11371" s="62">
        <v>46181517</v>
      </c>
      <c r="B11371" s="63" t="s">
        <v>7969</v>
      </c>
    </row>
    <row r="11372" spans="1:2" x14ac:dyDescent="0.25">
      <c r="A11372" s="62">
        <v>46181518</v>
      </c>
      <c r="B11372" s="63" t="s">
        <v>15895</v>
      </c>
    </row>
    <row r="11373" spans="1:2" x14ac:dyDescent="0.25">
      <c r="A11373" s="62">
        <v>46181520</v>
      </c>
      <c r="B11373" s="63" t="s">
        <v>3611</v>
      </c>
    </row>
    <row r="11374" spans="1:2" x14ac:dyDescent="0.25">
      <c r="A11374" s="62">
        <v>46181522</v>
      </c>
      <c r="B11374" s="63" t="s">
        <v>15238</v>
      </c>
    </row>
    <row r="11375" spans="1:2" x14ac:dyDescent="0.25">
      <c r="A11375" s="62">
        <v>46181525</v>
      </c>
      <c r="B11375" s="63" t="s">
        <v>5496</v>
      </c>
    </row>
    <row r="11376" spans="1:2" x14ac:dyDescent="0.25">
      <c r="A11376" s="62">
        <v>46181526</v>
      </c>
      <c r="B11376" s="63" t="s">
        <v>14930</v>
      </c>
    </row>
    <row r="11377" spans="1:2" x14ac:dyDescent="0.25">
      <c r="A11377" s="62">
        <v>46181527</v>
      </c>
      <c r="B11377" s="63" t="s">
        <v>592</v>
      </c>
    </row>
    <row r="11378" spans="1:2" x14ac:dyDescent="0.25">
      <c r="A11378" s="62">
        <v>46181528</v>
      </c>
      <c r="B11378" s="63" t="s">
        <v>6541</v>
      </c>
    </row>
    <row r="11379" spans="1:2" x14ac:dyDescent="0.25">
      <c r="A11379" s="62">
        <v>46181529</v>
      </c>
      <c r="B11379" s="63" t="s">
        <v>2208</v>
      </c>
    </row>
    <row r="11380" spans="1:2" x14ac:dyDescent="0.25">
      <c r="A11380" s="62">
        <v>46181530</v>
      </c>
      <c r="B11380" s="63" t="s">
        <v>7452</v>
      </c>
    </row>
    <row r="11381" spans="1:2" x14ac:dyDescent="0.25">
      <c r="A11381" s="62">
        <v>46181531</v>
      </c>
      <c r="B11381" s="63" t="s">
        <v>3400</v>
      </c>
    </row>
    <row r="11382" spans="1:2" x14ac:dyDescent="0.25">
      <c r="A11382" s="62">
        <v>46181532</v>
      </c>
      <c r="B11382" s="63" t="s">
        <v>18336</v>
      </c>
    </row>
    <row r="11383" spans="1:2" x14ac:dyDescent="0.25">
      <c r="A11383" s="62">
        <v>46181533</v>
      </c>
      <c r="B11383" s="63" t="s">
        <v>15974</v>
      </c>
    </row>
    <row r="11384" spans="1:2" x14ac:dyDescent="0.25">
      <c r="A11384" s="62">
        <v>46181534</v>
      </c>
      <c r="B11384" s="63" t="s">
        <v>18805</v>
      </c>
    </row>
    <row r="11385" spans="1:2" x14ac:dyDescent="0.25">
      <c r="A11385" s="62">
        <v>46181535</v>
      </c>
      <c r="B11385" s="63" t="s">
        <v>9849</v>
      </c>
    </row>
    <row r="11386" spans="1:2" x14ac:dyDescent="0.25">
      <c r="A11386" s="62">
        <v>46181601</v>
      </c>
      <c r="B11386" s="63" t="s">
        <v>13653</v>
      </c>
    </row>
    <row r="11387" spans="1:2" x14ac:dyDescent="0.25">
      <c r="A11387" s="62">
        <v>46181602</v>
      </c>
      <c r="B11387" s="63" t="s">
        <v>6245</v>
      </c>
    </row>
    <row r="11388" spans="1:2" x14ac:dyDescent="0.25">
      <c r="A11388" s="62">
        <v>46181603</v>
      </c>
      <c r="B11388" s="63" t="s">
        <v>16247</v>
      </c>
    </row>
    <row r="11389" spans="1:2" x14ac:dyDescent="0.25">
      <c r="A11389" s="62">
        <v>46181604</v>
      </c>
      <c r="B11389" s="63" t="s">
        <v>1897</v>
      </c>
    </row>
    <row r="11390" spans="1:2" x14ac:dyDescent="0.25">
      <c r="A11390" s="62">
        <v>46181605</v>
      </c>
      <c r="B11390" s="63" t="s">
        <v>14736</v>
      </c>
    </row>
    <row r="11391" spans="1:2" x14ac:dyDescent="0.25">
      <c r="A11391" s="62">
        <v>46181606</v>
      </c>
      <c r="B11391" s="63" t="s">
        <v>7960</v>
      </c>
    </row>
    <row r="11392" spans="1:2" x14ac:dyDescent="0.25">
      <c r="A11392" s="62">
        <v>46181701</v>
      </c>
      <c r="B11392" s="63" t="s">
        <v>12509</v>
      </c>
    </row>
    <row r="11393" spans="1:2" x14ac:dyDescent="0.25">
      <c r="A11393" s="62">
        <v>46181702</v>
      </c>
      <c r="B11393" s="63" t="s">
        <v>6124</v>
      </c>
    </row>
    <row r="11394" spans="1:2" x14ac:dyDescent="0.25">
      <c r="A11394" s="62">
        <v>46181703</v>
      </c>
      <c r="B11394" s="63" t="s">
        <v>2133</v>
      </c>
    </row>
    <row r="11395" spans="1:2" x14ac:dyDescent="0.25">
      <c r="A11395" s="62">
        <v>46181704</v>
      </c>
      <c r="B11395" s="63" t="s">
        <v>14377</v>
      </c>
    </row>
    <row r="11396" spans="1:2" x14ac:dyDescent="0.25">
      <c r="A11396" s="62">
        <v>46181705</v>
      </c>
      <c r="B11396" s="63" t="s">
        <v>7861</v>
      </c>
    </row>
    <row r="11397" spans="1:2" x14ac:dyDescent="0.25">
      <c r="A11397" s="62">
        <v>46181706</v>
      </c>
      <c r="B11397" s="63" t="s">
        <v>6992</v>
      </c>
    </row>
    <row r="11398" spans="1:2" x14ac:dyDescent="0.25">
      <c r="A11398" s="62">
        <v>46181707</v>
      </c>
      <c r="B11398" s="63" t="s">
        <v>19094</v>
      </c>
    </row>
    <row r="11399" spans="1:2" x14ac:dyDescent="0.25">
      <c r="A11399" s="62">
        <v>46181801</v>
      </c>
      <c r="B11399" s="63" t="s">
        <v>6083</v>
      </c>
    </row>
    <row r="11400" spans="1:2" x14ac:dyDescent="0.25">
      <c r="A11400" s="62">
        <v>46181802</v>
      </c>
      <c r="B11400" s="63" t="s">
        <v>10377</v>
      </c>
    </row>
    <row r="11401" spans="1:2" x14ac:dyDescent="0.25">
      <c r="A11401" s="62">
        <v>46181803</v>
      </c>
      <c r="B11401" s="63" t="s">
        <v>18644</v>
      </c>
    </row>
    <row r="11402" spans="1:2" x14ac:dyDescent="0.25">
      <c r="A11402" s="62">
        <v>46181804</v>
      </c>
      <c r="B11402" s="63" t="s">
        <v>11318</v>
      </c>
    </row>
    <row r="11403" spans="1:2" x14ac:dyDescent="0.25">
      <c r="A11403" s="62">
        <v>46181805</v>
      </c>
      <c r="B11403" s="63" t="s">
        <v>11227</v>
      </c>
    </row>
    <row r="11404" spans="1:2" x14ac:dyDescent="0.25">
      <c r="A11404" s="62">
        <v>46181806</v>
      </c>
      <c r="B11404" s="63" t="s">
        <v>13349</v>
      </c>
    </row>
    <row r="11405" spans="1:2" x14ac:dyDescent="0.25">
      <c r="A11405" s="62">
        <v>46181808</v>
      </c>
      <c r="B11405" s="63" t="s">
        <v>16774</v>
      </c>
    </row>
    <row r="11406" spans="1:2" x14ac:dyDescent="0.25">
      <c r="A11406" s="62">
        <v>46181809</v>
      </c>
      <c r="B11406" s="63" t="s">
        <v>2111</v>
      </c>
    </row>
    <row r="11407" spans="1:2" x14ac:dyDescent="0.25">
      <c r="A11407" s="62">
        <v>46181810</v>
      </c>
      <c r="B11407" s="63" t="s">
        <v>1602</v>
      </c>
    </row>
    <row r="11408" spans="1:2" x14ac:dyDescent="0.25">
      <c r="A11408" s="62">
        <v>46181811</v>
      </c>
      <c r="B11408" s="63" t="s">
        <v>16284</v>
      </c>
    </row>
    <row r="11409" spans="1:2" x14ac:dyDescent="0.25">
      <c r="A11409" s="62">
        <v>46181901</v>
      </c>
      <c r="B11409" s="63" t="s">
        <v>1208</v>
      </c>
    </row>
    <row r="11410" spans="1:2" x14ac:dyDescent="0.25">
      <c r="A11410" s="62">
        <v>46181902</v>
      </c>
      <c r="B11410" s="63" t="s">
        <v>10623</v>
      </c>
    </row>
    <row r="11411" spans="1:2" x14ac:dyDescent="0.25">
      <c r="A11411" s="62">
        <v>46181903</v>
      </c>
      <c r="B11411" s="63" t="s">
        <v>7671</v>
      </c>
    </row>
    <row r="11412" spans="1:2" x14ac:dyDescent="0.25">
      <c r="A11412" s="62">
        <v>46182001</v>
      </c>
      <c r="B11412" s="63" t="s">
        <v>1274</v>
      </c>
    </row>
    <row r="11413" spans="1:2" x14ac:dyDescent="0.25">
      <c r="A11413" s="62">
        <v>46182002</v>
      </c>
      <c r="B11413" s="63" t="s">
        <v>12315</v>
      </c>
    </row>
    <row r="11414" spans="1:2" x14ac:dyDescent="0.25">
      <c r="A11414" s="62">
        <v>46182003</v>
      </c>
      <c r="B11414" s="63" t="s">
        <v>4154</v>
      </c>
    </row>
    <row r="11415" spans="1:2" x14ac:dyDescent="0.25">
      <c r="A11415" s="62">
        <v>46182004</v>
      </c>
      <c r="B11415" s="63" t="s">
        <v>7175</v>
      </c>
    </row>
    <row r="11416" spans="1:2" x14ac:dyDescent="0.25">
      <c r="A11416" s="62">
        <v>46182005</v>
      </c>
      <c r="B11416" s="63" t="s">
        <v>11576</v>
      </c>
    </row>
    <row r="11417" spans="1:2" x14ac:dyDescent="0.25">
      <c r="A11417" s="62">
        <v>46182006</v>
      </c>
      <c r="B11417" s="63" t="s">
        <v>12898</v>
      </c>
    </row>
    <row r="11418" spans="1:2" x14ac:dyDescent="0.25">
      <c r="A11418" s="62">
        <v>46182007</v>
      </c>
      <c r="B11418" s="63" t="s">
        <v>14093</v>
      </c>
    </row>
    <row r="11419" spans="1:2" x14ac:dyDescent="0.25">
      <c r="A11419" s="62">
        <v>46182101</v>
      </c>
      <c r="B11419" s="63" t="s">
        <v>14496</v>
      </c>
    </row>
    <row r="11420" spans="1:2" x14ac:dyDescent="0.25">
      <c r="A11420" s="62">
        <v>46182102</v>
      </c>
      <c r="B11420" s="63" t="s">
        <v>9593</v>
      </c>
    </row>
    <row r="11421" spans="1:2" x14ac:dyDescent="0.25">
      <c r="A11421" s="62">
        <v>46182103</v>
      </c>
      <c r="B11421" s="63" t="s">
        <v>17403</v>
      </c>
    </row>
    <row r="11422" spans="1:2" x14ac:dyDescent="0.25">
      <c r="A11422" s="62">
        <v>46182104</v>
      </c>
      <c r="B11422" s="63" t="s">
        <v>3550</v>
      </c>
    </row>
    <row r="11423" spans="1:2" x14ac:dyDescent="0.25">
      <c r="A11423" s="62">
        <v>46182105</v>
      </c>
      <c r="B11423" s="63" t="s">
        <v>14611</v>
      </c>
    </row>
    <row r="11424" spans="1:2" x14ac:dyDescent="0.25">
      <c r="A11424" s="62">
        <v>46182106</v>
      </c>
      <c r="B11424" s="63" t="s">
        <v>17211</v>
      </c>
    </row>
    <row r="11425" spans="1:2" x14ac:dyDescent="0.25">
      <c r="A11425" s="62">
        <v>46182107</v>
      </c>
      <c r="B11425" s="63" t="s">
        <v>333</v>
      </c>
    </row>
    <row r="11426" spans="1:2" x14ac:dyDescent="0.25">
      <c r="A11426" s="62">
        <v>46182108</v>
      </c>
      <c r="B11426" s="63" t="s">
        <v>5775</v>
      </c>
    </row>
    <row r="11427" spans="1:2" x14ac:dyDescent="0.25">
      <c r="A11427" s="62">
        <v>46182201</v>
      </c>
      <c r="B11427" s="63" t="s">
        <v>18939</v>
      </c>
    </row>
    <row r="11428" spans="1:2" x14ac:dyDescent="0.25">
      <c r="A11428" s="62">
        <v>46182202</v>
      </c>
      <c r="B11428" s="63" t="s">
        <v>4091</v>
      </c>
    </row>
    <row r="11429" spans="1:2" x14ac:dyDescent="0.25">
      <c r="A11429" s="62">
        <v>46182203</v>
      </c>
      <c r="B11429" s="63" t="s">
        <v>5532</v>
      </c>
    </row>
    <row r="11430" spans="1:2" x14ac:dyDescent="0.25">
      <c r="A11430" s="62">
        <v>46182204</v>
      </c>
      <c r="B11430" s="63" t="s">
        <v>8384</v>
      </c>
    </row>
    <row r="11431" spans="1:2" x14ac:dyDescent="0.25">
      <c r="A11431" s="62">
        <v>46182205</v>
      </c>
      <c r="B11431" s="63" t="s">
        <v>1213</v>
      </c>
    </row>
    <row r="11432" spans="1:2" x14ac:dyDescent="0.25">
      <c r="A11432" s="62">
        <v>46182206</v>
      </c>
      <c r="B11432" s="63" t="s">
        <v>7894</v>
      </c>
    </row>
    <row r="11433" spans="1:2" x14ac:dyDescent="0.25">
      <c r="A11433" s="62">
        <v>46182207</v>
      </c>
      <c r="B11433" s="63" t="s">
        <v>4330</v>
      </c>
    </row>
    <row r="11434" spans="1:2" x14ac:dyDescent="0.25">
      <c r="A11434" s="62">
        <v>46182208</v>
      </c>
      <c r="B11434" s="63" t="s">
        <v>6173</v>
      </c>
    </row>
    <row r="11435" spans="1:2" x14ac:dyDescent="0.25">
      <c r="A11435" s="62">
        <v>46182209</v>
      </c>
      <c r="B11435" s="63" t="s">
        <v>2079</v>
      </c>
    </row>
    <row r="11436" spans="1:2" x14ac:dyDescent="0.25">
      <c r="A11436" s="62">
        <v>46182301</v>
      </c>
      <c r="B11436" s="63" t="s">
        <v>6231</v>
      </c>
    </row>
    <row r="11437" spans="1:2" x14ac:dyDescent="0.25">
      <c r="A11437" s="62">
        <v>46182302</v>
      </c>
      <c r="B11437" s="63" t="s">
        <v>18744</v>
      </c>
    </row>
    <row r="11438" spans="1:2" x14ac:dyDescent="0.25">
      <c r="A11438" s="62">
        <v>46182303</v>
      </c>
      <c r="B11438" s="63" t="s">
        <v>14704</v>
      </c>
    </row>
    <row r="11439" spans="1:2" x14ac:dyDescent="0.25">
      <c r="A11439" s="62">
        <v>46182304</v>
      </c>
      <c r="B11439" s="63" t="s">
        <v>2037</v>
      </c>
    </row>
    <row r="11440" spans="1:2" x14ac:dyDescent="0.25">
      <c r="A11440" s="62">
        <v>46182305</v>
      </c>
      <c r="B11440" s="63" t="s">
        <v>575</v>
      </c>
    </row>
    <row r="11441" spans="1:2" x14ac:dyDescent="0.25">
      <c r="A11441" s="62">
        <v>46182306</v>
      </c>
      <c r="B11441" s="63" t="s">
        <v>2405</v>
      </c>
    </row>
    <row r="11442" spans="1:2" x14ac:dyDescent="0.25">
      <c r="A11442" s="62">
        <v>46182401</v>
      </c>
      <c r="B11442" s="63" t="s">
        <v>1437</v>
      </c>
    </row>
    <row r="11443" spans="1:2" x14ac:dyDescent="0.25">
      <c r="A11443" s="62">
        <v>46182402</v>
      </c>
      <c r="B11443" s="63" t="s">
        <v>1419</v>
      </c>
    </row>
    <row r="11444" spans="1:2" x14ac:dyDescent="0.25">
      <c r="A11444" s="62">
        <v>46182501</v>
      </c>
      <c r="B11444" s="63" t="s">
        <v>9523</v>
      </c>
    </row>
    <row r="11445" spans="1:2" x14ac:dyDescent="0.25">
      <c r="A11445" s="62">
        <v>46191501</v>
      </c>
      <c r="B11445" s="63" t="s">
        <v>5445</v>
      </c>
    </row>
    <row r="11446" spans="1:2" x14ac:dyDescent="0.25">
      <c r="A11446" s="62">
        <v>46191502</v>
      </c>
      <c r="B11446" s="63" t="s">
        <v>4602</v>
      </c>
    </row>
    <row r="11447" spans="1:2" x14ac:dyDescent="0.25">
      <c r="A11447" s="62">
        <v>46191503</v>
      </c>
      <c r="B11447" s="63" t="s">
        <v>2697</v>
      </c>
    </row>
    <row r="11448" spans="1:2" x14ac:dyDescent="0.25">
      <c r="A11448" s="62">
        <v>46191504</v>
      </c>
      <c r="B11448" s="63" t="s">
        <v>6544</v>
      </c>
    </row>
    <row r="11449" spans="1:2" x14ac:dyDescent="0.25">
      <c r="A11449" s="62">
        <v>46191505</v>
      </c>
      <c r="B11449" s="63" t="s">
        <v>18924</v>
      </c>
    </row>
    <row r="11450" spans="1:2" x14ac:dyDescent="0.25">
      <c r="A11450" s="62">
        <v>46191601</v>
      </c>
      <c r="B11450" s="63" t="s">
        <v>15630</v>
      </c>
    </row>
    <row r="11451" spans="1:2" x14ac:dyDescent="0.25">
      <c r="A11451" s="62">
        <v>46191602</v>
      </c>
      <c r="B11451" s="63" t="s">
        <v>777</v>
      </c>
    </row>
    <row r="11452" spans="1:2" x14ac:dyDescent="0.25">
      <c r="A11452" s="62">
        <v>46191603</v>
      </c>
      <c r="B11452" s="63" t="s">
        <v>18757</v>
      </c>
    </row>
    <row r="11453" spans="1:2" x14ac:dyDescent="0.25">
      <c r="A11453" s="62">
        <v>46191604</v>
      </c>
      <c r="B11453" s="63" t="s">
        <v>13475</v>
      </c>
    </row>
    <row r="11454" spans="1:2" x14ac:dyDescent="0.25">
      <c r="A11454" s="62">
        <v>46191605</v>
      </c>
      <c r="B11454" s="63" t="s">
        <v>3574</v>
      </c>
    </row>
    <row r="11455" spans="1:2" x14ac:dyDescent="0.25">
      <c r="A11455" s="62">
        <v>46191606</v>
      </c>
      <c r="B11455" s="63" t="s">
        <v>2166</v>
      </c>
    </row>
    <row r="11456" spans="1:2" x14ac:dyDescent="0.25">
      <c r="A11456" s="62">
        <v>46191607</v>
      </c>
      <c r="B11456" s="63" t="s">
        <v>17656</v>
      </c>
    </row>
    <row r="11457" spans="1:2" x14ac:dyDescent="0.25">
      <c r="A11457" s="62">
        <v>46191608</v>
      </c>
      <c r="B11457" s="63" t="s">
        <v>7419</v>
      </c>
    </row>
    <row r="11458" spans="1:2" x14ac:dyDescent="0.25">
      <c r="A11458" s="62">
        <v>46191609</v>
      </c>
      <c r="B11458" s="63" t="s">
        <v>15133</v>
      </c>
    </row>
    <row r="11459" spans="1:2" x14ac:dyDescent="0.25">
      <c r="A11459" s="62">
        <v>46191610</v>
      </c>
      <c r="B11459" s="63" t="s">
        <v>7595</v>
      </c>
    </row>
    <row r="11460" spans="1:2" x14ac:dyDescent="0.25">
      <c r="A11460" s="62">
        <v>47101501</v>
      </c>
      <c r="B11460" s="63" t="s">
        <v>12567</v>
      </c>
    </row>
    <row r="11461" spans="1:2" x14ac:dyDescent="0.25">
      <c r="A11461" s="62">
        <v>47101502</v>
      </c>
      <c r="B11461" s="63" t="s">
        <v>4457</v>
      </c>
    </row>
    <row r="11462" spans="1:2" x14ac:dyDescent="0.25">
      <c r="A11462" s="62">
        <v>47101503</v>
      </c>
      <c r="B11462" s="63" t="s">
        <v>14727</v>
      </c>
    </row>
    <row r="11463" spans="1:2" x14ac:dyDescent="0.25">
      <c r="A11463" s="62">
        <v>47101504</v>
      </c>
      <c r="B11463" s="63" t="s">
        <v>18573</v>
      </c>
    </row>
    <row r="11464" spans="1:2" x14ac:dyDescent="0.25">
      <c r="A11464" s="62">
        <v>47101505</v>
      </c>
      <c r="B11464" s="63" t="s">
        <v>16852</v>
      </c>
    </row>
    <row r="11465" spans="1:2" x14ac:dyDescent="0.25">
      <c r="A11465" s="62">
        <v>47101506</v>
      </c>
      <c r="B11465" s="63" t="s">
        <v>3046</v>
      </c>
    </row>
    <row r="11466" spans="1:2" x14ac:dyDescent="0.25">
      <c r="A11466" s="62">
        <v>47101507</v>
      </c>
      <c r="B11466" s="63" t="s">
        <v>2362</v>
      </c>
    </row>
    <row r="11467" spans="1:2" x14ac:dyDescent="0.25">
      <c r="A11467" s="62">
        <v>47101508</v>
      </c>
      <c r="B11467" s="63" t="s">
        <v>16273</v>
      </c>
    </row>
    <row r="11468" spans="1:2" x14ac:dyDescent="0.25">
      <c r="A11468" s="62">
        <v>47101509</v>
      </c>
      <c r="B11468" s="63" t="s">
        <v>11048</v>
      </c>
    </row>
    <row r="11469" spans="1:2" x14ac:dyDescent="0.25">
      <c r="A11469" s="62">
        <v>47101510</v>
      </c>
      <c r="B11469" s="63" t="s">
        <v>6982</v>
      </c>
    </row>
    <row r="11470" spans="1:2" x14ac:dyDescent="0.25">
      <c r="A11470" s="62">
        <v>47101511</v>
      </c>
      <c r="B11470" s="63" t="s">
        <v>16999</v>
      </c>
    </row>
    <row r="11471" spans="1:2" x14ac:dyDescent="0.25">
      <c r="A11471" s="62">
        <v>47101512</v>
      </c>
      <c r="B11471" s="63" t="s">
        <v>4798</v>
      </c>
    </row>
    <row r="11472" spans="1:2" x14ac:dyDescent="0.25">
      <c r="A11472" s="62">
        <v>47101513</v>
      </c>
      <c r="B11472" s="63" t="s">
        <v>16174</v>
      </c>
    </row>
    <row r="11473" spans="1:2" x14ac:dyDescent="0.25">
      <c r="A11473" s="62">
        <v>47101514</v>
      </c>
      <c r="B11473" s="63" t="s">
        <v>18214</v>
      </c>
    </row>
    <row r="11474" spans="1:2" x14ac:dyDescent="0.25">
      <c r="A11474" s="62">
        <v>47101516</v>
      </c>
      <c r="B11474" s="63" t="s">
        <v>13024</v>
      </c>
    </row>
    <row r="11475" spans="1:2" x14ac:dyDescent="0.25">
      <c r="A11475" s="62">
        <v>47101517</v>
      </c>
      <c r="B11475" s="63" t="s">
        <v>17452</v>
      </c>
    </row>
    <row r="11476" spans="1:2" x14ac:dyDescent="0.25">
      <c r="A11476" s="62">
        <v>47101518</v>
      </c>
      <c r="B11476" s="63" t="s">
        <v>1674</v>
      </c>
    </row>
    <row r="11477" spans="1:2" x14ac:dyDescent="0.25">
      <c r="A11477" s="62">
        <v>47101519</v>
      </c>
      <c r="B11477" s="63" t="s">
        <v>18489</v>
      </c>
    </row>
    <row r="11478" spans="1:2" x14ac:dyDescent="0.25">
      <c r="A11478" s="62">
        <v>47101521</v>
      </c>
      <c r="B11478" s="63" t="s">
        <v>10355</v>
      </c>
    </row>
    <row r="11479" spans="1:2" x14ac:dyDescent="0.25">
      <c r="A11479" s="62">
        <v>47101522</v>
      </c>
      <c r="B11479" s="63" t="s">
        <v>4549</v>
      </c>
    </row>
    <row r="11480" spans="1:2" x14ac:dyDescent="0.25">
      <c r="A11480" s="62">
        <v>47101523</v>
      </c>
      <c r="B11480" s="63" t="s">
        <v>5109</v>
      </c>
    </row>
    <row r="11481" spans="1:2" x14ac:dyDescent="0.25">
      <c r="A11481" s="62">
        <v>47101524</v>
      </c>
      <c r="B11481" s="63" t="s">
        <v>14697</v>
      </c>
    </row>
    <row r="11482" spans="1:2" x14ac:dyDescent="0.25">
      <c r="A11482" s="62">
        <v>47101525</v>
      </c>
      <c r="B11482" s="63" t="s">
        <v>2204</v>
      </c>
    </row>
    <row r="11483" spans="1:2" x14ac:dyDescent="0.25">
      <c r="A11483" s="62">
        <v>47101526</v>
      </c>
      <c r="B11483" s="63" t="s">
        <v>7556</v>
      </c>
    </row>
    <row r="11484" spans="1:2" x14ac:dyDescent="0.25">
      <c r="A11484" s="62">
        <v>47101527</v>
      </c>
      <c r="B11484" s="63" t="s">
        <v>17992</v>
      </c>
    </row>
    <row r="11485" spans="1:2" x14ac:dyDescent="0.25">
      <c r="A11485" s="62">
        <v>47101528</v>
      </c>
      <c r="B11485" s="63" t="s">
        <v>9858</v>
      </c>
    </row>
    <row r="11486" spans="1:2" x14ac:dyDescent="0.25">
      <c r="A11486" s="62">
        <v>47101529</v>
      </c>
      <c r="B11486" s="63" t="s">
        <v>12776</v>
      </c>
    </row>
    <row r="11487" spans="1:2" x14ac:dyDescent="0.25">
      <c r="A11487" s="62">
        <v>47101530</v>
      </c>
      <c r="B11487" s="63" t="s">
        <v>6071</v>
      </c>
    </row>
    <row r="11488" spans="1:2" x14ac:dyDescent="0.25">
      <c r="A11488" s="62">
        <v>47101531</v>
      </c>
      <c r="B11488" s="63" t="s">
        <v>5583</v>
      </c>
    </row>
    <row r="11489" spans="1:2" x14ac:dyDescent="0.25">
      <c r="A11489" s="62">
        <v>47101532</v>
      </c>
      <c r="B11489" s="63" t="s">
        <v>16822</v>
      </c>
    </row>
    <row r="11490" spans="1:2" x14ac:dyDescent="0.25">
      <c r="A11490" s="62">
        <v>47101533</v>
      </c>
      <c r="B11490" s="63" t="s">
        <v>7356</v>
      </c>
    </row>
    <row r="11491" spans="1:2" x14ac:dyDescent="0.25">
      <c r="A11491" s="62">
        <v>47101534</v>
      </c>
      <c r="B11491" s="63" t="s">
        <v>12650</v>
      </c>
    </row>
    <row r="11492" spans="1:2" x14ac:dyDescent="0.25">
      <c r="A11492" s="62">
        <v>47101535</v>
      </c>
      <c r="B11492" s="63" t="s">
        <v>8137</v>
      </c>
    </row>
    <row r="11493" spans="1:2" x14ac:dyDescent="0.25">
      <c r="A11493" s="62">
        <v>47101536</v>
      </c>
      <c r="B11493" s="63" t="s">
        <v>14295</v>
      </c>
    </row>
    <row r="11494" spans="1:2" x14ac:dyDescent="0.25">
      <c r="A11494" s="62">
        <v>47101537</v>
      </c>
      <c r="B11494" s="63" t="s">
        <v>12962</v>
      </c>
    </row>
    <row r="11495" spans="1:2" x14ac:dyDescent="0.25">
      <c r="A11495" s="62">
        <v>47101538</v>
      </c>
      <c r="B11495" s="63" t="s">
        <v>12207</v>
      </c>
    </row>
    <row r="11496" spans="1:2" x14ac:dyDescent="0.25">
      <c r="A11496" s="62">
        <v>47101539</v>
      </c>
      <c r="B11496" s="63" t="s">
        <v>746</v>
      </c>
    </row>
    <row r="11497" spans="1:2" x14ac:dyDescent="0.25">
      <c r="A11497" s="62">
        <v>47101601</v>
      </c>
      <c r="B11497" s="63" t="s">
        <v>14606</v>
      </c>
    </row>
    <row r="11498" spans="1:2" x14ac:dyDescent="0.25">
      <c r="A11498" s="62">
        <v>47101602</v>
      </c>
      <c r="B11498" s="63" t="s">
        <v>5252</v>
      </c>
    </row>
    <row r="11499" spans="1:2" x14ac:dyDescent="0.25">
      <c r="A11499" s="62">
        <v>47101603</v>
      </c>
      <c r="B11499" s="63" t="s">
        <v>899</v>
      </c>
    </row>
    <row r="11500" spans="1:2" x14ac:dyDescent="0.25">
      <c r="A11500" s="62">
        <v>47101604</v>
      </c>
      <c r="B11500" s="63" t="s">
        <v>6576</v>
      </c>
    </row>
    <row r="11501" spans="1:2" x14ac:dyDescent="0.25">
      <c r="A11501" s="62">
        <v>47101605</v>
      </c>
      <c r="B11501" s="63" t="s">
        <v>2368</v>
      </c>
    </row>
    <row r="11502" spans="1:2" x14ac:dyDescent="0.25">
      <c r="A11502" s="62">
        <v>47101606</v>
      </c>
      <c r="B11502" s="63" t="s">
        <v>3216</v>
      </c>
    </row>
    <row r="11503" spans="1:2" x14ac:dyDescent="0.25">
      <c r="A11503" s="62">
        <v>47101607</v>
      </c>
      <c r="B11503" s="63" t="s">
        <v>351</v>
      </c>
    </row>
    <row r="11504" spans="1:2" x14ac:dyDescent="0.25">
      <c r="A11504" s="62">
        <v>47101608</v>
      </c>
      <c r="B11504" s="63" t="s">
        <v>10924</v>
      </c>
    </row>
    <row r="11505" spans="1:2" x14ac:dyDescent="0.25">
      <c r="A11505" s="62">
        <v>47101609</v>
      </c>
      <c r="B11505" s="63" t="s">
        <v>1189</v>
      </c>
    </row>
    <row r="11506" spans="1:2" x14ac:dyDescent="0.25">
      <c r="A11506" s="62">
        <v>47101610</v>
      </c>
      <c r="B11506" s="63" t="s">
        <v>10419</v>
      </c>
    </row>
    <row r="11507" spans="1:2" x14ac:dyDescent="0.25">
      <c r="A11507" s="62">
        <v>47101611</v>
      </c>
      <c r="B11507" s="63" t="s">
        <v>18025</v>
      </c>
    </row>
    <row r="11508" spans="1:2" x14ac:dyDescent="0.25">
      <c r="A11508" s="62">
        <v>47101612</v>
      </c>
      <c r="B11508" s="63" t="s">
        <v>9231</v>
      </c>
    </row>
    <row r="11509" spans="1:2" x14ac:dyDescent="0.25">
      <c r="A11509" s="62">
        <v>47101613</v>
      </c>
      <c r="B11509" s="63" t="s">
        <v>12208</v>
      </c>
    </row>
    <row r="11510" spans="1:2" x14ac:dyDescent="0.25">
      <c r="A11510" s="62">
        <v>47111501</v>
      </c>
      <c r="B11510" s="63" t="s">
        <v>948</v>
      </c>
    </row>
    <row r="11511" spans="1:2" x14ac:dyDescent="0.25">
      <c r="A11511" s="62">
        <v>47111502</v>
      </c>
      <c r="B11511" s="63" t="s">
        <v>10501</v>
      </c>
    </row>
    <row r="11512" spans="1:2" x14ac:dyDescent="0.25">
      <c r="A11512" s="62">
        <v>47111503</v>
      </c>
      <c r="B11512" s="63" t="s">
        <v>5806</v>
      </c>
    </row>
    <row r="11513" spans="1:2" x14ac:dyDescent="0.25">
      <c r="A11513" s="62">
        <v>47111505</v>
      </c>
      <c r="B11513" s="63" t="s">
        <v>9873</v>
      </c>
    </row>
    <row r="11514" spans="1:2" x14ac:dyDescent="0.25">
      <c r="A11514" s="62">
        <v>47111601</v>
      </c>
      <c r="B11514" s="63" t="s">
        <v>12199</v>
      </c>
    </row>
    <row r="11515" spans="1:2" x14ac:dyDescent="0.25">
      <c r="A11515" s="62">
        <v>47111602</v>
      </c>
      <c r="B11515" s="63" t="s">
        <v>4506</v>
      </c>
    </row>
    <row r="11516" spans="1:2" x14ac:dyDescent="0.25">
      <c r="A11516" s="62">
        <v>47111603</v>
      </c>
      <c r="B11516" s="63" t="s">
        <v>4013</v>
      </c>
    </row>
    <row r="11517" spans="1:2" x14ac:dyDescent="0.25">
      <c r="A11517" s="62">
        <v>47111701</v>
      </c>
      <c r="B11517" s="63" t="s">
        <v>9478</v>
      </c>
    </row>
    <row r="11518" spans="1:2" x14ac:dyDescent="0.25">
      <c r="A11518" s="62">
        <v>47121501</v>
      </c>
      <c r="B11518" s="63" t="s">
        <v>1567</v>
      </c>
    </row>
    <row r="11519" spans="1:2" x14ac:dyDescent="0.25">
      <c r="A11519" s="62">
        <v>47121502</v>
      </c>
      <c r="B11519" s="63" t="s">
        <v>12229</v>
      </c>
    </row>
    <row r="11520" spans="1:2" x14ac:dyDescent="0.25">
      <c r="A11520" s="62">
        <v>47121602</v>
      </c>
      <c r="B11520" s="63" t="s">
        <v>3579</v>
      </c>
    </row>
    <row r="11521" spans="1:2" x14ac:dyDescent="0.25">
      <c r="A11521" s="62">
        <v>47121603</v>
      </c>
      <c r="B11521" s="63" t="s">
        <v>2858</v>
      </c>
    </row>
    <row r="11522" spans="1:2" x14ac:dyDescent="0.25">
      <c r="A11522" s="62">
        <v>47121604</v>
      </c>
      <c r="B11522" s="63" t="s">
        <v>16155</v>
      </c>
    </row>
    <row r="11523" spans="1:2" x14ac:dyDescent="0.25">
      <c r="A11523" s="62">
        <v>47121605</v>
      </c>
      <c r="B11523" s="63" t="s">
        <v>14383</v>
      </c>
    </row>
    <row r="11524" spans="1:2" x14ac:dyDescent="0.25">
      <c r="A11524" s="62">
        <v>47121606</v>
      </c>
      <c r="B11524" s="63" t="s">
        <v>15994</v>
      </c>
    </row>
    <row r="11525" spans="1:2" x14ac:dyDescent="0.25">
      <c r="A11525" s="62">
        <v>47121607</v>
      </c>
      <c r="B11525" s="63" t="s">
        <v>10583</v>
      </c>
    </row>
    <row r="11526" spans="1:2" x14ac:dyDescent="0.25">
      <c r="A11526" s="62">
        <v>47121608</v>
      </c>
      <c r="B11526" s="63" t="s">
        <v>2304</v>
      </c>
    </row>
    <row r="11527" spans="1:2" x14ac:dyDescent="0.25">
      <c r="A11527" s="62">
        <v>47121609</v>
      </c>
      <c r="B11527" s="63" t="s">
        <v>18631</v>
      </c>
    </row>
    <row r="11528" spans="1:2" x14ac:dyDescent="0.25">
      <c r="A11528" s="62">
        <v>47121610</v>
      </c>
      <c r="B11528" s="63" t="s">
        <v>14272</v>
      </c>
    </row>
    <row r="11529" spans="1:2" x14ac:dyDescent="0.25">
      <c r="A11529" s="62">
        <v>47121611</v>
      </c>
      <c r="B11529" s="63" t="s">
        <v>18835</v>
      </c>
    </row>
    <row r="11530" spans="1:2" x14ac:dyDescent="0.25">
      <c r="A11530" s="62">
        <v>47121612</v>
      </c>
      <c r="B11530" s="63" t="s">
        <v>9334</v>
      </c>
    </row>
    <row r="11531" spans="1:2" x14ac:dyDescent="0.25">
      <c r="A11531" s="62">
        <v>47121613</v>
      </c>
      <c r="B11531" s="63" t="s">
        <v>304</v>
      </c>
    </row>
    <row r="11532" spans="1:2" x14ac:dyDescent="0.25">
      <c r="A11532" s="62">
        <v>47121701</v>
      </c>
      <c r="B11532" s="63" t="s">
        <v>16818</v>
      </c>
    </row>
    <row r="11533" spans="1:2" x14ac:dyDescent="0.25">
      <c r="A11533" s="62">
        <v>47121702</v>
      </c>
      <c r="B11533" s="63" t="s">
        <v>1960</v>
      </c>
    </row>
    <row r="11534" spans="1:2" x14ac:dyDescent="0.25">
      <c r="A11534" s="62">
        <v>47121703</v>
      </c>
      <c r="B11534" s="63" t="s">
        <v>12028</v>
      </c>
    </row>
    <row r="11535" spans="1:2" x14ac:dyDescent="0.25">
      <c r="A11535" s="62">
        <v>47121704</v>
      </c>
      <c r="B11535" s="63" t="s">
        <v>15013</v>
      </c>
    </row>
    <row r="11536" spans="1:2" x14ac:dyDescent="0.25">
      <c r="A11536" s="62">
        <v>47121705</v>
      </c>
      <c r="B11536" s="63" t="s">
        <v>7225</v>
      </c>
    </row>
    <row r="11537" spans="1:2" x14ac:dyDescent="0.25">
      <c r="A11537" s="62">
        <v>47121706</v>
      </c>
      <c r="B11537" s="63" t="s">
        <v>7291</v>
      </c>
    </row>
    <row r="11538" spans="1:2" x14ac:dyDescent="0.25">
      <c r="A11538" s="62">
        <v>47121707</v>
      </c>
      <c r="B11538" s="63" t="s">
        <v>9878</v>
      </c>
    </row>
    <row r="11539" spans="1:2" x14ac:dyDescent="0.25">
      <c r="A11539" s="62">
        <v>47121708</v>
      </c>
      <c r="B11539" s="63" t="s">
        <v>2529</v>
      </c>
    </row>
    <row r="11540" spans="1:2" x14ac:dyDescent="0.25">
      <c r="A11540" s="62">
        <v>47121801</v>
      </c>
      <c r="B11540" s="63" t="s">
        <v>6396</v>
      </c>
    </row>
    <row r="11541" spans="1:2" x14ac:dyDescent="0.25">
      <c r="A11541" s="62">
        <v>47121802</v>
      </c>
      <c r="B11541" s="63" t="s">
        <v>8177</v>
      </c>
    </row>
    <row r="11542" spans="1:2" x14ac:dyDescent="0.25">
      <c r="A11542" s="62">
        <v>47121803</v>
      </c>
      <c r="B11542" s="63" t="s">
        <v>14633</v>
      </c>
    </row>
    <row r="11543" spans="1:2" x14ac:dyDescent="0.25">
      <c r="A11543" s="62">
        <v>47121804</v>
      </c>
      <c r="B11543" s="63" t="s">
        <v>17565</v>
      </c>
    </row>
    <row r="11544" spans="1:2" x14ac:dyDescent="0.25">
      <c r="A11544" s="62">
        <v>47121805</v>
      </c>
      <c r="B11544" s="63" t="s">
        <v>7004</v>
      </c>
    </row>
    <row r="11545" spans="1:2" x14ac:dyDescent="0.25">
      <c r="A11545" s="62">
        <v>47121806</v>
      </c>
      <c r="B11545" s="63" t="s">
        <v>14572</v>
      </c>
    </row>
    <row r="11546" spans="1:2" x14ac:dyDescent="0.25">
      <c r="A11546" s="62">
        <v>47121807</v>
      </c>
      <c r="B11546" s="63" t="s">
        <v>7642</v>
      </c>
    </row>
    <row r="11547" spans="1:2" x14ac:dyDescent="0.25">
      <c r="A11547" s="62">
        <v>47121808</v>
      </c>
      <c r="B11547" s="63" t="s">
        <v>13825</v>
      </c>
    </row>
    <row r="11548" spans="1:2" x14ac:dyDescent="0.25">
      <c r="A11548" s="62">
        <v>47121809</v>
      </c>
      <c r="B11548" s="63" t="s">
        <v>16676</v>
      </c>
    </row>
    <row r="11549" spans="1:2" x14ac:dyDescent="0.25">
      <c r="A11549" s="62">
        <v>47121810</v>
      </c>
      <c r="B11549" s="63" t="s">
        <v>8881</v>
      </c>
    </row>
    <row r="11550" spans="1:2" x14ac:dyDescent="0.25">
      <c r="A11550" s="62">
        <v>47121811</v>
      </c>
      <c r="B11550" s="63" t="s">
        <v>13903</v>
      </c>
    </row>
    <row r="11551" spans="1:2" x14ac:dyDescent="0.25">
      <c r="A11551" s="62">
        <v>47121812</v>
      </c>
      <c r="B11551" s="63" t="s">
        <v>8361</v>
      </c>
    </row>
    <row r="11552" spans="1:2" x14ac:dyDescent="0.25">
      <c r="A11552" s="62">
        <v>47121813</v>
      </c>
      <c r="B11552" s="63" t="s">
        <v>1918</v>
      </c>
    </row>
    <row r="11553" spans="1:2" x14ac:dyDescent="0.25">
      <c r="A11553" s="62">
        <v>47121901</v>
      </c>
      <c r="B11553" s="63" t="s">
        <v>1142</v>
      </c>
    </row>
    <row r="11554" spans="1:2" x14ac:dyDescent="0.25">
      <c r="A11554" s="62">
        <v>47121902</v>
      </c>
      <c r="B11554" s="63" t="s">
        <v>14258</v>
      </c>
    </row>
    <row r="11555" spans="1:2" x14ac:dyDescent="0.25">
      <c r="A11555" s="62">
        <v>47121903</v>
      </c>
      <c r="B11555" s="63" t="s">
        <v>18801</v>
      </c>
    </row>
    <row r="11556" spans="1:2" x14ac:dyDescent="0.25">
      <c r="A11556" s="62">
        <v>47131501</v>
      </c>
      <c r="B11556" s="63" t="s">
        <v>607</v>
      </c>
    </row>
    <row r="11557" spans="1:2" x14ac:dyDescent="0.25">
      <c r="A11557" s="62">
        <v>47131502</v>
      </c>
      <c r="B11557" s="63" t="s">
        <v>9677</v>
      </c>
    </row>
    <row r="11558" spans="1:2" x14ac:dyDescent="0.25">
      <c r="A11558" s="62">
        <v>47131503</v>
      </c>
      <c r="B11558" s="63" t="s">
        <v>11770</v>
      </c>
    </row>
    <row r="11559" spans="1:2" x14ac:dyDescent="0.25">
      <c r="A11559" s="62">
        <v>47131601</v>
      </c>
      <c r="B11559" s="63" t="s">
        <v>5159</v>
      </c>
    </row>
    <row r="11560" spans="1:2" x14ac:dyDescent="0.25">
      <c r="A11560" s="62">
        <v>47131602</v>
      </c>
      <c r="B11560" s="63" t="s">
        <v>12307</v>
      </c>
    </row>
    <row r="11561" spans="1:2" x14ac:dyDescent="0.25">
      <c r="A11561" s="62">
        <v>47131603</v>
      </c>
      <c r="B11561" s="63" t="s">
        <v>5697</v>
      </c>
    </row>
    <row r="11562" spans="1:2" x14ac:dyDescent="0.25">
      <c r="A11562" s="62">
        <v>47131604</v>
      </c>
      <c r="B11562" s="63" t="s">
        <v>17841</v>
      </c>
    </row>
    <row r="11563" spans="1:2" x14ac:dyDescent="0.25">
      <c r="A11563" s="62">
        <v>47131605</v>
      </c>
      <c r="B11563" s="63" t="s">
        <v>13127</v>
      </c>
    </row>
    <row r="11564" spans="1:2" x14ac:dyDescent="0.25">
      <c r="A11564" s="62">
        <v>47131608</v>
      </c>
      <c r="B11564" s="63" t="s">
        <v>10982</v>
      </c>
    </row>
    <row r="11565" spans="1:2" x14ac:dyDescent="0.25">
      <c r="A11565" s="62">
        <v>47131609</v>
      </c>
      <c r="B11565" s="63" t="s">
        <v>17798</v>
      </c>
    </row>
    <row r="11566" spans="1:2" x14ac:dyDescent="0.25">
      <c r="A11566" s="62">
        <v>47131610</v>
      </c>
      <c r="B11566" s="63" t="s">
        <v>8695</v>
      </c>
    </row>
    <row r="11567" spans="1:2" x14ac:dyDescent="0.25">
      <c r="A11567" s="62">
        <v>47131611</v>
      </c>
      <c r="B11567" s="63" t="s">
        <v>13477</v>
      </c>
    </row>
    <row r="11568" spans="1:2" x14ac:dyDescent="0.25">
      <c r="A11568" s="62">
        <v>47131612</v>
      </c>
      <c r="B11568" s="63" t="s">
        <v>18514</v>
      </c>
    </row>
    <row r="11569" spans="1:2" x14ac:dyDescent="0.25">
      <c r="A11569" s="62">
        <v>47131613</v>
      </c>
      <c r="B11569" s="63" t="s">
        <v>13387</v>
      </c>
    </row>
    <row r="11570" spans="1:2" x14ac:dyDescent="0.25">
      <c r="A11570" s="62">
        <v>47131614</v>
      </c>
      <c r="B11570" s="63" t="s">
        <v>17621</v>
      </c>
    </row>
    <row r="11571" spans="1:2" x14ac:dyDescent="0.25">
      <c r="A11571" s="62">
        <v>47131615</v>
      </c>
      <c r="B11571" s="63" t="s">
        <v>8725</v>
      </c>
    </row>
    <row r="11572" spans="1:2" x14ac:dyDescent="0.25">
      <c r="A11572" s="62">
        <v>47131616</v>
      </c>
      <c r="B11572" s="63" t="s">
        <v>14940</v>
      </c>
    </row>
    <row r="11573" spans="1:2" x14ac:dyDescent="0.25">
      <c r="A11573" s="62">
        <v>47131617</v>
      </c>
      <c r="B11573" s="63" t="s">
        <v>16846</v>
      </c>
    </row>
    <row r="11574" spans="1:2" x14ac:dyDescent="0.25">
      <c r="A11574" s="62">
        <v>47131618</v>
      </c>
      <c r="B11574" s="63" t="s">
        <v>2517</v>
      </c>
    </row>
    <row r="11575" spans="1:2" x14ac:dyDescent="0.25">
      <c r="A11575" s="62">
        <v>47131619</v>
      </c>
      <c r="B11575" s="63" t="s">
        <v>9508</v>
      </c>
    </row>
    <row r="11576" spans="1:2" x14ac:dyDescent="0.25">
      <c r="A11576" s="62">
        <v>47131701</v>
      </c>
      <c r="B11576" s="63" t="s">
        <v>6332</v>
      </c>
    </row>
    <row r="11577" spans="1:2" x14ac:dyDescent="0.25">
      <c r="A11577" s="62">
        <v>47131702</v>
      </c>
      <c r="B11577" s="63" t="s">
        <v>2178</v>
      </c>
    </row>
    <row r="11578" spans="1:2" x14ac:dyDescent="0.25">
      <c r="A11578" s="62">
        <v>47131703</v>
      </c>
      <c r="B11578" s="63" t="s">
        <v>5903</v>
      </c>
    </row>
    <row r="11579" spans="1:2" x14ac:dyDescent="0.25">
      <c r="A11579" s="62">
        <v>47131704</v>
      </c>
      <c r="B11579" s="63" t="s">
        <v>16738</v>
      </c>
    </row>
    <row r="11580" spans="1:2" x14ac:dyDescent="0.25">
      <c r="A11580" s="62">
        <v>47131705</v>
      </c>
      <c r="B11580" s="63" t="s">
        <v>12257</v>
      </c>
    </row>
    <row r="11581" spans="1:2" x14ac:dyDescent="0.25">
      <c r="A11581" s="62">
        <v>47131706</v>
      </c>
      <c r="B11581" s="63" t="s">
        <v>2847</v>
      </c>
    </row>
    <row r="11582" spans="1:2" x14ac:dyDescent="0.25">
      <c r="A11582" s="62">
        <v>47131707</v>
      </c>
      <c r="B11582" s="63" t="s">
        <v>17</v>
      </c>
    </row>
    <row r="11583" spans="1:2" x14ac:dyDescent="0.25">
      <c r="A11583" s="62">
        <v>47131708</v>
      </c>
      <c r="B11583" s="63" t="s">
        <v>1350</v>
      </c>
    </row>
    <row r="11584" spans="1:2" x14ac:dyDescent="0.25">
      <c r="A11584" s="62">
        <v>47131709</v>
      </c>
      <c r="B11584" s="63" t="s">
        <v>7488</v>
      </c>
    </row>
    <row r="11585" spans="1:2" x14ac:dyDescent="0.25">
      <c r="A11585" s="62">
        <v>47131710</v>
      </c>
      <c r="B11585" s="63" t="s">
        <v>7055</v>
      </c>
    </row>
    <row r="11586" spans="1:2" x14ac:dyDescent="0.25">
      <c r="A11586" s="62">
        <v>47131711</v>
      </c>
      <c r="B11586" s="63" t="s">
        <v>17618</v>
      </c>
    </row>
    <row r="11587" spans="1:2" x14ac:dyDescent="0.25">
      <c r="A11587" s="62">
        <v>47131801</v>
      </c>
      <c r="B11587" s="63" t="s">
        <v>12021</v>
      </c>
    </row>
    <row r="11588" spans="1:2" x14ac:dyDescent="0.25">
      <c r="A11588" s="62">
        <v>47131802</v>
      </c>
      <c r="B11588" s="63" t="s">
        <v>17638</v>
      </c>
    </row>
    <row r="11589" spans="1:2" x14ac:dyDescent="0.25">
      <c r="A11589" s="62">
        <v>47131803</v>
      </c>
      <c r="B11589" s="63" t="s">
        <v>13128</v>
      </c>
    </row>
    <row r="11590" spans="1:2" x14ac:dyDescent="0.25">
      <c r="A11590" s="62">
        <v>47131804</v>
      </c>
      <c r="B11590" s="63" t="s">
        <v>11669</v>
      </c>
    </row>
    <row r="11591" spans="1:2" x14ac:dyDescent="0.25">
      <c r="A11591" s="62">
        <v>47131805</v>
      </c>
      <c r="B11591" s="63" t="s">
        <v>1202</v>
      </c>
    </row>
    <row r="11592" spans="1:2" x14ac:dyDescent="0.25">
      <c r="A11592" s="62">
        <v>47131806</v>
      </c>
      <c r="B11592" s="63" t="s">
        <v>13761</v>
      </c>
    </row>
    <row r="11593" spans="1:2" x14ac:dyDescent="0.25">
      <c r="A11593" s="62">
        <v>47131807</v>
      </c>
      <c r="B11593" s="63" t="s">
        <v>3863</v>
      </c>
    </row>
    <row r="11594" spans="1:2" x14ac:dyDescent="0.25">
      <c r="A11594" s="62">
        <v>47131808</v>
      </c>
      <c r="B11594" s="63" t="s">
        <v>14828</v>
      </c>
    </row>
    <row r="11595" spans="1:2" x14ac:dyDescent="0.25">
      <c r="A11595" s="62">
        <v>47131809</v>
      </c>
      <c r="B11595" s="63" t="s">
        <v>4230</v>
      </c>
    </row>
    <row r="11596" spans="1:2" x14ac:dyDescent="0.25">
      <c r="A11596" s="62">
        <v>47131810</v>
      </c>
      <c r="B11596" s="63" t="s">
        <v>17581</v>
      </c>
    </row>
    <row r="11597" spans="1:2" x14ac:dyDescent="0.25">
      <c r="A11597" s="62">
        <v>47131811</v>
      </c>
      <c r="B11597" s="63" t="s">
        <v>8639</v>
      </c>
    </row>
    <row r="11598" spans="1:2" x14ac:dyDescent="0.25">
      <c r="A11598" s="62">
        <v>47131812</v>
      </c>
      <c r="B11598" s="63" t="s">
        <v>9379</v>
      </c>
    </row>
    <row r="11599" spans="1:2" x14ac:dyDescent="0.25">
      <c r="A11599" s="62">
        <v>47131813</v>
      </c>
      <c r="B11599" s="63" t="s">
        <v>1932</v>
      </c>
    </row>
    <row r="11600" spans="1:2" x14ac:dyDescent="0.25">
      <c r="A11600" s="62">
        <v>47131814</v>
      </c>
      <c r="B11600" s="63" t="s">
        <v>9057</v>
      </c>
    </row>
    <row r="11601" spans="1:2" x14ac:dyDescent="0.25">
      <c r="A11601" s="62">
        <v>47131815</v>
      </c>
      <c r="B11601" s="63" t="s">
        <v>17250</v>
      </c>
    </row>
    <row r="11602" spans="1:2" x14ac:dyDescent="0.25">
      <c r="A11602" s="62">
        <v>47131816</v>
      </c>
      <c r="B11602" s="63" t="s">
        <v>5304</v>
      </c>
    </row>
    <row r="11603" spans="1:2" x14ac:dyDescent="0.25">
      <c r="A11603" s="62">
        <v>47131817</v>
      </c>
      <c r="B11603" s="63" t="s">
        <v>17106</v>
      </c>
    </row>
    <row r="11604" spans="1:2" x14ac:dyDescent="0.25">
      <c r="A11604" s="62">
        <v>47131818</v>
      </c>
      <c r="B11604" s="63" t="s">
        <v>3529</v>
      </c>
    </row>
    <row r="11605" spans="1:2" x14ac:dyDescent="0.25">
      <c r="A11605" s="62">
        <v>47131819</v>
      </c>
      <c r="B11605" s="63" t="s">
        <v>17084</v>
      </c>
    </row>
    <row r="11606" spans="1:2" x14ac:dyDescent="0.25">
      <c r="A11606" s="62">
        <v>47131820</v>
      </c>
      <c r="B11606" s="63" t="s">
        <v>6577</v>
      </c>
    </row>
    <row r="11607" spans="1:2" x14ac:dyDescent="0.25">
      <c r="A11607" s="62">
        <v>47131821</v>
      </c>
      <c r="B11607" s="63" t="s">
        <v>13510</v>
      </c>
    </row>
    <row r="11608" spans="1:2" x14ac:dyDescent="0.25">
      <c r="A11608" s="62">
        <v>47131822</v>
      </c>
      <c r="B11608" s="63" t="s">
        <v>18279</v>
      </c>
    </row>
    <row r="11609" spans="1:2" x14ac:dyDescent="0.25">
      <c r="A11609" s="62">
        <v>47131823</v>
      </c>
      <c r="B11609" s="63" t="s">
        <v>15073</v>
      </c>
    </row>
    <row r="11610" spans="1:2" x14ac:dyDescent="0.25">
      <c r="A11610" s="62">
        <v>47131824</v>
      </c>
      <c r="B11610" s="63" t="s">
        <v>4867</v>
      </c>
    </row>
    <row r="11611" spans="1:2" x14ac:dyDescent="0.25">
      <c r="A11611" s="62">
        <v>47131825</v>
      </c>
      <c r="B11611" s="63" t="s">
        <v>16538</v>
      </c>
    </row>
    <row r="11612" spans="1:2" x14ac:dyDescent="0.25">
      <c r="A11612" s="62">
        <v>47131826</v>
      </c>
      <c r="B11612" s="63" t="s">
        <v>17948</v>
      </c>
    </row>
    <row r="11613" spans="1:2" x14ac:dyDescent="0.25">
      <c r="A11613" s="62">
        <v>47131827</v>
      </c>
      <c r="B11613" s="63" t="s">
        <v>17804</v>
      </c>
    </row>
    <row r="11614" spans="1:2" x14ac:dyDescent="0.25">
      <c r="A11614" s="62">
        <v>47131828</v>
      </c>
      <c r="B11614" s="63" t="s">
        <v>14639</v>
      </c>
    </row>
    <row r="11615" spans="1:2" x14ac:dyDescent="0.25">
      <c r="A11615" s="62">
        <v>47131829</v>
      </c>
      <c r="B11615" s="63" t="s">
        <v>15887</v>
      </c>
    </row>
    <row r="11616" spans="1:2" x14ac:dyDescent="0.25">
      <c r="A11616" s="62">
        <v>47131830</v>
      </c>
      <c r="B11616" s="63" t="s">
        <v>14353</v>
      </c>
    </row>
    <row r="11617" spans="1:2" x14ac:dyDescent="0.25">
      <c r="A11617" s="62">
        <v>47131831</v>
      </c>
      <c r="B11617" s="63" t="s">
        <v>1061</v>
      </c>
    </row>
    <row r="11618" spans="1:2" x14ac:dyDescent="0.25">
      <c r="A11618" s="62">
        <v>47131832</v>
      </c>
      <c r="B11618" s="63" t="s">
        <v>9529</v>
      </c>
    </row>
    <row r="11619" spans="1:2" x14ac:dyDescent="0.25">
      <c r="A11619" s="62">
        <v>47131833</v>
      </c>
      <c r="B11619" s="63" t="s">
        <v>5340</v>
      </c>
    </row>
    <row r="11620" spans="1:2" x14ac:dyDescent="0.25">
      <c r="A11620" s="62">
        <v>47131834</v>
      </c>
      <c r="B11620" s="63" t="s">
        <v>2701</v>
      </c>
    </row>
    <row r="11621" spans="1:2" x14ac:dyDescent="0.25">
      <c r="A11621" s="62">
        <v>47131901</v>
      </c>
      <c r="B11621" s="63" t="s">
        <v>9480</v>
      </c>
    </row>
    <row r="11622" spans="1:2" x14ac:dyDescent="0.25">
      <c r="A11622" s="62">
        <v>47131902</v>
      </c>
      <c r="B11622" s="63" t="s">
        <v>5394</v>
      </c>
    </row>
    <row r="11623" spans="1:2" x14ac:dyDescent="0.25">
      <c r="A11623" s="62">
        <v>47131903</v>
      </c>
      <c r="B11623" s="63" t="s">
        <v>11352</v>
      </c>
    </row>
    <row r="11624" spans="1:2" x14ac:dyDescent="0.25">
      <c r="A11624" s="62">
        <v>47131904</v>
      </c>
      <c r="B11624" s="63" t="s">
        <v>10466</v>
      </c>
    </row>
    <row r="11625" spans="1:2" x14ac:dyDescent="0.25">
      <c r="A11625" s="62">
        <v>47131905</v>
      </c>
      <c r="B11625" s="63" t="s">
        <v>10821</v>
      </c>
    </row>
    <row r="11626" spans="1:2" x14ac:dyDescent="0.25">
      <c r="A11626" s="62">
        <v>47131906</v>
      </c>
      <c r="B11626" s="63" t="s">
        <v>10225</v>
      </c>
    </row>
    <row r="11627" spans="1:2" x14ac:dyDescent="0.25">
      <c r="A11627" s="62">
        <v>47131907</v>
      </c>
      <c r="B11627" s="63" t="s">
        <v>3932</v>
      </c>
    </row>
    <row r="11628" spans="1:2" x14ac:dyDescent="0.25">
      <c r="A11628" s="62">
        <v>47131908</v>
      </c>
      <c r="B11628" s="63" t="s">
        <v>3548</v>
      </c>
    </row>
    <row r="11629" spans="1:2" x14ac:dyDescent="0.25">
      <c r="A11629" s="62">
        <v>47131909</v>
      </c>
      <c r="B11629" s="63" t="s">
        <v>3334</v>
      </c>
    </row>
    <row r="11630" spans="1:2" x14ac:dyDescent="0.25">
      <c r="A11630" s="62">
        <v>47132101</v>
      </c>
      <c r="B11630" s="63" t="s">
        <v>2530</v>
      </c>
    </row>
    <row r="11631" spans="1:2" x14ac:dyDescent="0.25">
      <c r="A11631" s="62">
        <v>47132102</v>
      </c>
      <c r="B11631" s="63" t="s">
        <v>1622</v>
      </c>
    </row>
    <row r="11632" spans="1:2" x14ac:dyDescent="0.25">
      <c r="A11632" s="62">
        <v>48101501</v>
      </c>
      <c r="B11632" s="63" t="s">
        <v>6654</v>
      </c>
    </row>
    <row r="11633" spans="1:2" x14ac:dyDescent="0.25">
      <c r="A11633" s="62">
        <v>48101502</v>
      </c>
      <c r="B11633" s="63" t="s">
        <v>15792</v>
      </c>
    </row>
    <row r="11634" spans="1:2" x14ac:dyDescent="0.25">
      <c r="A11634" s="62">
        <v>48101503</v>
      </c>
      <c r="B11634" s="63" t="s">
        <v>10114</v>
      </c>
    </row>
    <row r="11635" spans="1:2" x14ac:dyDescent="0.25">
      <c r="A11635" s="62">
        <v>48101504</v>
      </c>
      <c r="B11635" s="63" t="s">
        <v>4746</v>
      </c>
    </row>
    <row r="11636" spans="1:2" x14ac:dyDescent="0.25">
      <c r="A11636" s="62">
        <v>48101505</v>
      </c>
      <c r="B11636" s="63" t="s">
        <v>17288</v>
      </c>
    </row>
    <row r="11637" spans="1:2" x14ac:dyDescent="0.25">
      <c r="A11637" s="62">
        <v>48101506</v>
      </c>
      <c r="B11637" s="63" t="s">
        <v>18053</v>
      </c>
    </row>
    <row r="11638" spans="1:2" x14ac:dyDescent="0.25">
      <c r="A11638" s="62">
        <v>48101507</v>
      </c>
      <c r="B11638" s="63" t="s">
        <v>8900</v>
      </c>
    </row>
    <row r="11639" spans="1:2" x14ac:dyDescent="0.25">
      <c r="A11639" s="62">
        <v>48101508</v>
      </c>
      <c r="B11639" s="63" t="s">
        <v>11600</v>
      </c>
    </row>
    <row r="11640" spans="1:2" x14ac:dyDescent="0.25">
      <c r="A11640" s="62">
        <v>48101509</v>
      </c>
      <c r="B11640" s="63" t="s">
        <v>15694</v>
      </c>
    </row>
    <row r="11641" spans="1:2" x14ac:dyDescent="0.25">
      <c r="A11641" s="62">
        <v>48101510</v>
      </c>
      <c r="B11641" s="63" t="s">
        <v>14890</v>
      </c>
    </row>
    <row r="11642" spans="1:2" x14ac:dyDescent="0.25">
      <c r="A11642" s="62">
        <v>48101511</v>
      </c>
      <c r="B11642" s="63" t="s">
        <v>11534</v>
      </c>
    </row>
    <row r="11643" spans="1:2" x14ac:dyDescent="0.25">
      <c r="A11643" s="62">
        <v>48101512</v>
      </c>
      <c r="B11643" s="63" t="s">
        <v>17543</v>
      </c>
    </row>
    <row r="11644" spans="1:2" x14ac:dyDescent="0.25">
      <c r="A11644" s="62">
        <v>48101513</v>
      </c>
      <c r="B11644" s="63" t="s">
        <v>3083</v>
      </c>
    </row>
    <row r="11645" spans="1:2" x14ac:dyDescent="0.25">
      <c r="A11645" s="62">
        <v>48101514</v>
      </c>
      <c r="B11645" s="63" t="s">
        <v>3589</v>
      </c>
    </row>
    <row r="11646" spans="1:2" x14ac:dyDescent="0.25">
      <c r="A11646" s="62">
        <v>48101515</v>
      </c>
      <c r="B11646" s="63" t="s">
        <v>15347</v>
      </c>
    </row>
    <row r="11647" spans="1:2" x14ac:dyDescent="0.25">
      <c r="A11647" s="62">
        <v>48101516</v>
      </c>
      <c r="B11647" s="63" t="s">
        <v>10404</v>
      </c>
    </row>
    <row r="11648" spans="1:2" x14ac:dyDescent="0.25">
      <c r="A11648" s="62">
        <v>48101517</v>
      </c>
      <c r="B11648" s="63" t="s">
        <v>10382</v>
      </c>
    </row>
    <row r="11649" spans="1:2" x14ac:dyDescent="0.25">
      <c r="A11649" s="62">
        <v>48101518</v>
      </c>
      <c r="B11649" s="63" t="s">
        <v>3795</v>
      </c>
    </row>
    <row r="11650" spans="1:2" x14ac:dyDescent="0.25">
      <c r="A11650" s="62">
        <v>48101519</v>
      </c>
      <c r="B11650" s="63" t="s">
        <v>4573</v>
      </c>
    </row>
    <row r="11651" spans="1:2" x14ac:dyDescent="0.25">
      <c r="A11651" s="62">
        <v>48101520</v>
      </c>
      <c r="B11651" s="63" t="s">
        <v>11336</v>
      </c>
    </row>
    <row r="11652" spans="1:2" x14ac:dyDescent="0.25">
      <c r="A11652" s="62">
        <v>48101521</v>
      </c>
      <c r="B11652" s="63" t="s">
        <v>4238</v>
      </c>
    </row>
    <row r="11653" spans="1:2" x14ac:dyDescent="0.25">
      <c r="A11653" s="62">
        <v>48101522</v>
      </c>
      <c r="B11653" s="63" t="s">
        <v>1260</v>
      </c>
    </row>
    <row r="11654" spans="1:2" x14ac:dyDescent="0.25">
      <c r="A11654" s="62">
        <v>48101523</v>
      </c>
      <c r="B11654" s="63" t="s">
        <v>17253</v>
      </c>
    </row>
    <row r="11655" spans="1:2" x14ac:dyDescent="0.25">
      <c r="A11655" s="62">
        <v>48101524</v>
      </c>
      <c r="B11655" s="63" t="s">
        <v>2878</v>
      </c>
    </row>
    <row r="11656" spans="1:2" x14ac:dyDescent="0.25">
      <c r="A11656" s="62">
        <v>48101525</v>
      </c>
      <c r="B11656" s="63" t="s">
        <v>9028</v>
      </c>
    </row>
    <row r="11657" spans="1:2" x14ac:dyDescent="0.25">
      <c r="A11657" s="62">
        <v>48101526</v>
      </c>
      <c r="B11657" s="63" t="s">
        <v>18690</v>
      </c>
    </row>
    <row r="11658" spans="1:2" x14ac:dyDescent="0.25">
      <c r="A11658" s="62">
        <v>48101527</v>
      </c>
      <c r="B11658" s="63" t="s">
        <v>16257</v>
      </c>
    </row>
    <row r="11659" spans="1:2" x14ac:dyDescent="0.25">
      <c r="A11659" s="62">
        <v>48101528</v>
      </c>
      <c r="B11659" s="63" t="s">
        <v>16893</v>
      </c>
    </row>
    <row r="11660" spans="1:2" x14ac:dyDescent="0.25">
      <c r="A11660" s="62">
        <v>48101529</v>
      </c>
      <c r="B11660" s="63" t="s">
        <v>18782</v>
      </c>
    </row>
    <row r="11661" spans="1:2" x14ac:dyDescent="0.25">
      <c r="A11661" s="62">
        <v>48101530</v>
      </c>
      <c r="B11661" s="63" t="s">
        <v>17185</v>
      </c>
    </row>
    <row r="11662" spans="1:2" x14ac:dyDescent="0.25">
      <c r="A11662" s="62">
        <v>48101531</v>
      </c>
      <c r="B11662" s="63" t="s">
        <v>6882</v>
      </c>
    </row>
    <row r="11663" spans="1:2" x14ac:dyDescent="0.25">
      <c r="A11663" s="62">
        <v>48101532</v>
      </c>
      <c r="B11663" s="63" t="s">
        <v>55</v>
      </c>
    </row>
    <row r="11664" spans="1:2" x14ac:dyDescent="0.25">
      <c r="A11664" s="62">
        <v>48101601</v>
      </c>
      <c r="B11664" s="63" t="s">
        <v>11433</v>
      </c>
    </row>
    <row r="11665" spans="1:2" x14ac:dyDescent="0.25">
      <c r="A11665" s="62">
        <v>48101602</v>
      </c>
      <c r="B11665" s="63" t="s">
        <v>570</v>
      </c>
    </row>
    <row r="11666" spans="1:2" x14ac:dyDescent="0.25">
      <c r="A11666" s="62">
        <v>48101603</v>
      </c>
      <c r="B11666" s="63" t="s">
        <v>471</v>
      </c>
    </row>
    <row r="11667" spans="1:2" x14ac:dyDescent="0.25">
      <c r="A11667" s="62">
        <v>48101604</v>
      </c>
      <c r="B11667" s="63" t="s">
        <v>9862</v>
      </c>
    </row>
    <row r="11668" spans="1:2" x14ac:dyDescent="0.25">
      <c r="A11668" s="62">
        <v>48101605</v>
      </c>
      <c r="B11668" s="63" t="s">
        <v>9965</v>
      </c>
    </row>
    <row r="11669" spans="1:2" x14ac:dyDescent="0.25">
      <c r="A11669" s="62">
        <v>48101606</v>
      </c>
      <c r="B11669" s="63" t="s">
        <v>2317</v>
      </c>
    </row>
    <row r="11670" spans="1:2" x14ac:dyDescent="0.25">
      <c r="A11670" s="62">
        <v>48101607</v>
      </c>
      <c r="B11670" s="63" t="s">
        <v>5215</v>
      </c>
    </row>
    <row r="11671" spans="1:2" x14ac:dyDescent="0.25">
      <c r="A11671" s="62">
        <v>48101608</v>
      </c>
      <c r="B11671" s="63" t="s">
        <v>1671</v>
      </c>
    </row>
    <row r="11672" spans="1:2" x14ac:dyDescent="0.25">
      <c r="A11672" s="62">
        <v>48101609</v>
      </c>
      <c r="B11672" s="63" t="s">
        <v>8728</v>
      </c>
    </row>
    <row r="11673" spans="1:2" x14ac:dyDescent="0.25">
      <c r="A11673" s="62">
        <v>48101610</v>
      </c>
      <c r="B11673" s="63" t="s">
        <v>18542</v>
      </c>
    </row>
    <row r="11674" spans="1:2" x14ac:dyDescent="0.25">
      <c r="A11674" s="62">
        <v>48101611</v>
      </c>
      <c r="B11674" s="63" t="s">
        <v>16281</v>
      </c>
    </row>
    <row r="11675" spans="1:2" x14ac:dyDescent="0.25">
      <c r="A11675" s="62">
        <v>48101612</v>
      </c>
      <c r="B11675" s="63" t="s">
        <v>680</v>
      </c>
    </row>
    <row r="11676" spans="1:2" x14ac:dyDescent="0.25">
      <c r="A11676" s="62">
        <v>48101613</v>
      </c>
      <c r="B11676" s="63" t="s">
        <v>3404</v>
      </c>
    </row>
    <row r="11677" spans="1:2" x14ac:dyDescent="0.25">
      <c r="A11677" s="62">
        <v>48101614</v>
      </c>
      <c r="B11677" s="63" t="s">
        <v>536</v>
      </c>
    </row>
    <row r="11678" spans="1:2" x14ac:dyDescent="0.25">
      <c r="A11678" s="62">
        <v>48101615</v>
      </c>
      <c r="B11678" s="63" t="s">
        <v>7715</v>
      </c>
    </row>
    <row r="11679" spans="1:2" x14ac:dyDescent="0.25">
      <c r="A11679" s="62">
        <v>48101616</v>
      </c>
      <c r="B11679" s="63" t="s">
        <v>17882</v>
      </c>
    </row>
    <row r="11680" spans="1:2" x14ac:dyDescent="0.25">
      <c r="A11680" s="62">
        <v>48101617</v>
      </c>
      <c r="B11680" s="63" t="s">
        <v>15067</v>
      </c>
    </row>
    <row r="11681" spans="1:2" x14ac:dyDescent="0.25">
      <c r="A11681" s="62">
        <v>48101701</v>
      </c>
      <c r="B11681" s="63" t="s">
        <v>14049</v>
      </c>
    </row>
    <row r="11682" spans="1:2" x14ac:dyDescent="0.25">
      <c r="A11682" s="62">
        <v>48101702</v>
      </c>
      <c r="B11682" s="63" t="s">
        <v>3519</v>
      </c>
    </row>
    <row r="11683" spans="1:2" x14ac:dyDescent="0.25">
      <c r="A11683" s="62">
        <v>48101703</v>
      </c>
      <c r="B11683" s="63" t="s">
        <v>457</v>
      </c>
    </row>
    <row r="11684" spans="1:2" x14ac:dyDescent="0.25">
      <c r="A11684" s="62">
        <v>48101704</v>
      </c>
      <c r="B11684" s="63" t="s">
        <v>13397</v>
      </c>
    </row>
    <row r="11685" spans="1:2" x14ac:dyDescent="0.25">
      <c r="A11685" s="62">
        <v>48101705</v>
      </c>
      <c r="B11685" s="63" t="s">
        <v>11514</v>
      </c>
    </row>
    <row r="11686" spans="1:2" x14ac:dyDescent="0.25">
      <c r="A11686" s="62">
        <v>48101706</v>
      </c>
      <c r="B11686" s="63" t="s">
        <v>15904</v>
      </c>
    </row>
    <row r="11687" spans="1:2" x14ac:dyDescent="0.25">
      <c r="A11687" s="62">
        <v>48101707</v>
      </c>
      <c r="B11687" s="63" t="s">
        <v>1995</v>
      </c>
    </row>
    <row r="11688" spans="1:2" x14ac:dyDescent="0.25">
      <c r="A11688" s="62">
        <v>48101708</v>
      </c>
      <c r="B11688" s="63" t="s">
        <v>7645</v>
      </c>
    </row>
    <row r="11689" spans="1:2" x14ac:dyDescent="0.25">
      <c r="A11689" s="62">
        <v>48101709</v>
      </c>
      <c r="B11689" s="63" t="s">
        <v>936</v>
      </c>
    </row>
    <row r="11690" spans="1:2" x14ac:dyDescent="0.25">
      <c r="A11690" s="62">
        <v>48101710</v>
      </c>
      <c r="B11690" s="63" t="s">
        <v>14376</v>
      </c>
    </row>
    <row r="11691" spans="1:2" x14ac:dyDescent="0.25">
      <c r="A11691" s="62">
        <v>48101711</v>
      </c>
      <c r="B11691" s="63" t="s">
        <v>8276</v>
      </c>
    </row>
    <row r="11692" spans="1:2" x14ac:dyDescent="0.25">
      <c r="A11692" s="62">
        <v>48101712</v>
      </c>
      <c r="B11692" s="63" t="s">
        <v>18554</v>
      </c>
    </row>
    <row r="11693" spans="1:2" x14ac:dyDescent="0.25">
      <c r="A11693" s="62">
        <v>48101713</v>
      </c>
      <c r="B11693" s="63" t="s">
        <v>16955</v>
      </c>
    </row>
    <row r="11694" spans="1:2" x14ac:dyDescent="0.25">
      <c r="A11694" s="62">
        <v>48101714</v>
      </c>
      <c r="B11694" s="63" t="s">
        <v>16219</v>
      </c>
    </row>
    <row r="11695" spans="1:2" x14ac:dyDescent="0.25">
      <c r="A11695" s="62">
        <v>48101715</v>
      </c>
      <c r="B11695" s="63" t="s">
        <v>11253</v>
      </c>
    </row>
    <row r="11696" spans="1:2" x14ac:dyDescent="0.25">
      <c r="A11696" s="62">
        <v>48101801</v>
      </c>
      <c r="B11696" s="63" t="s">
        <v>2744</v>
      </c>
    </row>
    <row r="11697" spans="1:2" x14ac:dyDescent="0.25">
      <c r="A11697" s="62">
        <v>48101802</v>
      </c>
      <c r="B11697" s="63" t="s">
        <v>11930</v>
      </c>
    </row>
    <row r="11698" spans="1:2" x14ac:dyDescent="0.25">
      <c r="A11698" s="62">
        <v>48101803</v>
      </c>
      <c r="B11698" s="63" t="s">
        <v>2380</v>
      </c>
    </row>
    <row r="11699" spans="1:2" x14ac:dyDescent="0.25">
      <c r="A11699" s="62">
        <v>48101804</v>
      </c>
      <c r="B11699" s="63" t="s">
        <v>9864</v>
      </c>
    </row>
    <row r="11700" spans="1:2" x14ac:dyDescent="0.25">
      <c r="A11700" s="62">
        <v>48101805</v>
      </c>
      <c r="B11700" s="63" t="s">
        <v>8443</v>
      </c>
    </row>
    <row r="11701" spans="1:2" x14ac:dyDescent="0.25">
      <c r="A11701" s="62">
        <v>48101806</v>
      </c>
      <c r="B11701" s="63" t="s">
        <v>2460</v>
      </c>
    </row>
    <row r="11702" spans="1:2" x14ac:dyDescent="0.25">
      <c r="A11702" s="62">
        <v>48101807</v>
      </c>
      <c r="B11702" s="63" t="s">
        <v>2751</v>
      </c>
    </row>
    <row r="11703" spans="1:2" x14ac:dyDescent="0.25">
      <c r="A11703" s="62">
        <v>48101808</v>
      </c>
      <c r="B11703" s="63" t="s">
        <v>10523</v>
      </c>
    </row>
    <row r="11704" spans="1:2" x14ac:dyDescent="0.25">
      <c r="A11704" s="62">
        <v>48101809</v>
      </c>
      <c r="B11704" s="63" t="s">
        <v>12241</v>
      </c>
    </row>
    <row r="11705" spans="1:2" x14ac:dyDescent="0.25">
      <c r="A11705" s="62">
        <v>48101810</v>
      </c>
      <c r="B11705" s="63" t="s">
        <v>4579</v>
      </c>
    </row>
    <row r="11706" spans="1:2" x14ac:dyDescent="0.25">
      <c r="A11706" s="62">
        <v>48101811</v>
      </c>
      <c r="B11706" s="63" t="s">
        <v>13946</v>
      </c>
    </row>
    <row r="11707" spans="1:2" x14ac:dyDescent="0.25">
      <c r="A11707" s="62">
        <v>48101812</v>
      </c>
      <c r="B11707" s="63" t="s">
        <v>11916</v>
      </c>
    </row>
    <row r="11708" spans="1:2" x14ac:dyDescent="0.25">
      <c r="A11708" s="62">
        <v>48101813</v>
      </c>
      <c r="B11708" s="63" t="s">
        <v>6562</v>
      </c>
    </row>
    <row r="11709" spans="1:2" x14ac:dyDescent="0.25">
      <c r="A11709" s="62">
        <v>48101814</v>
      </c>
      <c r="B11709" s="63" t="s">
        <v>17833</v>
      </c>
    </row>
    <row r="11710" spans="1:2" x14ac:dyDescent="0.25">
      <c r="A11710" s="62">
        <v>48101815</v>
      </c>
      <c r="B11710" s="63" t="s">
        <v>11607</v>
      </c>
    </row>
    <row r="11711" spans="1:2" x14ac:dyDescent="0.25">
      <c r="A11711" s="62">
        <v>48101816</v>
      </c>
      <c r="B11711" s="63" t="s">
        <v>11386</v>
      </c>
    </row>
    <row r="11712" spans="1:2" x14ac:dyDescent="0.25">
      <c r="A11712" s="62">
        <v>48101817</v>
      </c>
      <c r="B11712" s="63" t="s">
        <v>1677</v>
      </c>
    </row>
    <row r="11713" spans="1:2" x14ac:dyDescent="0.25">
      <c r="A11713" s="62">
        <v>48101901</v>
      </c>
      <c r="B11713" s="63" t="s">
        <v>2134</v>
      </c>
    </row>
    <row r="11714" spans="1:2" x14ac:dyDescent="0.25">
      <c r="A11714" s="62">
        <v>48101902</v>
      </c>
      <c r="B11714" s="63" t="s">
        <v>17038</v>
      </c>
    </row>
    <row r="11715" spans="1:2" x14ac:dyDescent="0.25">
      <c r="A11715" s="62">
        <v>48101903</v>
      </c>
      <c r="B11715" s="63" t="s">
        <v>10185</v>
      </c>
    </row>
    <row r="11716" spans="1:2" x14ac:dyDescent="0.25">
      <c r="A11716" s="62">
        <v>48101904</v>
      </c>
      <c r="B11716" s="63" t="s">
        <v>18678</v>
      </c>
    </row>
    <row r="11717" spans="1:2" x14ac:dyDescent="0.25">
      <c r="A11717" s="62">
        <v>48101905</v>
      </c>
      <c r="B11717" s="63" t="s">
        <v>8665</v>
      </c>
    </row>
    <row r="11718" spans="1:2" x14ac:dyDescent="0.25">
      <c r="A11718" s="62">
        <v>48101906</v>
      </c>
      <c r="B11718" s="63" t="s">
        <v>2819</v>
      </c>
    </row>
    <row r="11719" spans="1:2" x14ac:dyDescent="0.25">
      <c r="A11719" s="62">
        <v>48101907</v>
      </c>
      <c r="B11719" s="63" t="s">
        <v>537</v>
      </c>
    </row>
    <row r="11720" spans="1:2" x14ac:dyDescent="0.25">
      <c r="A11720" s="62">
        <v>48101908</v>
      </c>
      <c r="B11720" s="63" t="s">
        <v>17608</v>
      </c>
    </row>
    <row r="11721" spans="1:2" x14ac:dyDescent="0.25">
      <c r="A11721" s="62">
        <v>48101909</v>
      </c>
      <c r="B11721" s="63" t="s">
        <v>10231</v>
      </c>
    </row>
    <row r="11722" spans="1:2" x14ac:dyDescent="0.25">
      <c r="A11722" s="62">
        <v>48101910</v>
      </c>
      <c r="B11722" s="63" t="s">
        <v>5163</v>
      </c>
    </row>
    <row r="11723" spans="1:2" x14ac:dyDescent="0.25">
      <c r="A11723" s="62">
        <v>48101911</v>
      </c>
      <c r="B11723" s="63" t="s">
        <v>5937</v>
      </c>
    </row>
    <row r="11724" spans="1:2" x14ac:dyDescent="0.25">
      <c r="A11724" s="62">
        <v>48101912</v>
      </c>
      <c r="B11724" s="63" t="s">
        <v>7499</v>
      </c>
    </row>
    <row r="11725" spans="1:2" x14ac:dyDescent="0.25">
      <c r="A11725" s="62">
        <v>48101913</v>
      </c>
      <c r="B11725" s="63" t="s">
        <v>18860</v>
      </c>
    </row>
    <row r="11726" spans="1:2" x14ac:dyDescent="0.25">
      <c r="A11726" s="62">
        <v>48101914</v>
      </c>
      <c r="B11726" s="63" t="s">
        <v>548</v>
      </c>
    </row>
    <row r="11727" spans="1:2" x14ac:dyDescent="0.25">
      <c r="A11727" s="62">
        <v>48101915</v>
      </c>
      <c r="B11727" s="63" t="s">
        <v>1511</v>
      </c>
    </row>
    <row r="11728" spans="1:2" x14ac:dyDescent="0.25">
      <c r="A11728" s="62">
        <v>48101916</v>
      </c>
      <c r="B11728" s="63" t="s">
        <v>15683</v>
      </c>
    </row>
    <row r="11729" spans="1:2" x14ac:dyDescent="0.25">
      <c r="A11729" s="62">
        <v>48101917</v>
      </c>
      <c r="B11729" s="63" t="s">
        <v>18656</v>
      </c>
    </row>
    <row r="11730" spans="1:2" x14ac:dyDescent="0.25">
      <c r="A11730" s="62">
        <v>48101918</v>
      </c>
      <c r="B11730" s="63" t="s">
        <v>15160</v>
      </c>
    </row>
    <row r="11731" spans="1:2" x14ac:dyDescent="0.25">
      <c r="A11731" s="62">
        <v>48101919</v>
      </c>
      <c r="B11731" s="63" t="s">
        <v>4295</v>
      </c>
    </row>
    <row r="11732" spans="1:2" x14ac:dyDescent="0.25">
      <c r="A11732" s="62">
        <v>48101920</v>
      </c>
      <c r="B11732" s="63" t="s">
        <v>7593</v>
      </c>
    </row>
    <row r="11733" spans="1:2" x14ac:dyDescent="0.25">
      <c r="A11733" s="62">
        <v>48102001</v>
      </c>
      <c r="B11733" s="63" t="s">
        <v>10574</v>
      </c>
    </row>
    <row r="11734" spans="1:2" x14ac:dyDescent="0.25">
      <c r="A11734" s="62">
        <v>48102002</v>
      </c>
      <c r="B11734" s="63" t="s">
        <v>7752</v>
      </c>
    </row>
    <row r="11735" spans="1:2" x14ac:dyDescent="0.25">
      <c r="A11735" s="62">
        <v>48102003</v>
      </c>
      <c r="B11735" s="63" t="s">
        <v>14998</v>
      </c>
    </row>
    <row r="11736" spans="1:2" x14ac:dyDescent="0.25">
      <c r="A11736" s="62">
        <v>48102004</v>
      </c>
      <c r="B11736" s="63" t="s">
        <v>5247</v>
      </c>
    </row>
    <row r="11737" spans="1:2" x14ac:dyDescent="0.25">
      <c r="A11737" s="62">
        <v>48102005</v>
      </c>
      <c r="B11737" s="63" t="s">
        <v>703</v>
      </c>
    </row>
    <row r="11738" spans="1:2" x14ac:dyDescent="0.25">
      <c r="A11738" s="62">
        <v>48102006</v>
      </c>
      <c r="B11738" s="63" t="s">
        <v>15189</v>
      </c>
    </row>
    <row r="11739" spans="1:2" x14ac:dyDescent="0.25">
      <c r="A11739" s="62">
        <v>48102007</v>
      </c>
      <c r="B11739" s="63" t="s">
        <v>6896</v>
      </c>
    </row>
    <row r="11740" spans="1:2" x14ac:dyDescent="0.25">
      <c r="A11740" s="62">
        <v>48102101</v>
      </c>
      <c r="B11740" s="63" t="s">
        <v>13407</v>
      </c>
    </row>
    <row r="11741" spans="1:2" x14ac:dyDescent="0.25">
      <c r="A11741" s="62">
        <v>48102102</v>
      </c>
      <c r="B11741" s="63" t="s">
        <v>13040</v>
      </c>
    </row>
    <row r="11742" spans="1:2" x14ac:dyDescent="0.25">
      <c r="A11742" s="62">
        <v>48102103</v>
      </c>
      <c r="B11742" s="63" t="s">
        <v>14954</v>
      </c>
    </row>
    <row r="11743" spans="1:2" x14ac:dyDescent="0.25">
      <c r="A11743" s="62">
        <v>48102104</v>
      </c>
      <c r="B11743" s="63" t="s">
        <v>10984</v>
      </c>
    </row>
    <row r="11744" spans="1:2" x14ac:dyDescent="0.25">
      <c r="A11744" s="62">
        <v>48102105</v>
      </c>
      <c r="B11744" s="63" t="s">
        <v>18605</v>
      </c>
    </row>
    <row r="11745" spans="1:2" x14ac:dyDescent="0.25">
      <c r="A11745" s="62">
        <v>48102106</v>
      </c>
      <c r="B11745" s="63" t="s">
        <v>8950</v>
      </c>
    </row>
    <row r="11746" spans="1:2" x14ac:dyDescent="0.25">
      <c r="A11746" s="62">
        <v>48102107</v>
      </c>
      <c r="B11746" s="63" t="s">
        <v>1672</v>
      </c>
    </row>
    <row r="11747" spans="1:2" x14ac:dyDescent="0.25">
      <c r="A11747" s="62">
        <v>48111001</v>
      </c>
      <c r="B11747" s="63" t="s">
        <v>16877</v>
      </c>
    </row>
    <row r="11748" spans="1:2" x14ac:dyDescent="0.25">
      <c r="A11748" s="62">
        <v>48111002</v>
      </c>
      <c r="B11748" s="63" t="s">
        <v>918</v>
      </c>
    </row>
    <row r="11749" spans="1:2" x14ac:dyDescent="0.25">
      <c r="A11749" s="62">
        <v>48111101</v>
      </c>
      <c r="B11749" s="63" t="s">
        <v>4455</v>
      </c>
    </row>
    <row r="11750" spans="1:2" x14ac:dyDescent="0.25">
      <c r="A11750" s="62">
        <v>48111102</v>
      </c>
      <c r="B11750" s="63" t="s">
        <v>6810</v>
      </c>
    </row>
    <row r="11751" spans="1:2" x14ac:dyDescent="0.25">
      <c r="A11751" s="62">
        <v>48111103</v>
      </c>
      <c r="B11751" s="63" t="s">
        <v>10849</v>
      </c>
    </row>
    <row r="11752" spans="1:2" x14ac:dyDescent="0.25">
      <c r="A11752" s="62">
        <v>48111104</v>
      </c>
      <c r="B11752" s="63" t="s">
        <v>8188</v>
      </c>
    </row>
    <row r="11753" spans="1:2" x14ac:dyDescent="0.25">
      <c r="A11753" s="62">
        <v>48111105</v>
      </c>
      <c r="B11753" s="63" t="s">
        <v>10299</v>
      </c>
    </row>
    <row r="11754" spans="1:2" x14ac:dyDescent="0.25">
      <c r="A11754" s="62">
        <v>48111106</v>
      </c>
      <c r="B11754" s="63" t="s">
        <v>322</v>
      </c>
    </row>
    <row r="11755" spans="1:2" x14ac:dyDescent="0.25">
      <c r="A11755" s="62">
        <v>48111107</v>
      </c>
      <c r="B11755" s="63" t="s">
        <v>3630</v>
      </c>
    </row>
    <row r="11756" spans="1:2" x14ac:dyDescent="0.25">
      <c r="A11756" s="62">
        <v>48111108</v>
      </c>
      <c r="B11756" s="63" t="s">
        <v>7768</v>
      </c>
    </row>
    <row r="11757" spans="1:2" x14ac:dyDescent="0.25">
      <c r="A11757" s="62">
        <v>48111201</v>
      </c>
      <c r="B11757" s="63" t="s">
        <v>9461</v>
      </c>
    </row>
    <row r="11758" spans="1:2" x14ac:dyDescent="0.25">
      <c r="A11758" s="62">
        <v>48111202</v>
      </c>
      <c r="B11758" s="63" t="s">
        <v>13888</v>
      </c>
    </row>
    <row r="11759" spans="1:2" x14ac:dyDescent="0.25">
      <c r="A11759" s="62">
        <v>48111301</v>
      </c>
      <c r="B11759" s="63" t="s">
        <v>6491</v>
      </c>
    </row>
    <row r="11760" spans="1:2" x14ac:dyDescent="0.25">
      <c r="A11760" s="62">
        <v>48111302</v>
      </c>
      <c r="B11760" s="63" t="s">
        <v>11747</v>
      </c>
    </row>
    <row r="11761" spans="1:2" x14ac:dyDescent="0.25">
      <c r="A11761" s="62">
        <v>48111303</v>
      </c>
      <c r="B11761" s="63" t="s">
        <v>10962</v>
      </c>
    </row>
    <row r="11762" spans="1:2" x14ac:dyDescent="0.25">
      <c r="A11762" s="62">
        <v>48111401</v>
      </c>
      <c r="B11762" s="63" t="s">
        <v>1553</v>
      </c>
    </row>
    <row r="11763" spans="1:2" x14ac:dyDescent="0.25">
      <c r="A11763" s="62">
        <v>48111402</v>
      </c>
      <c r="B11763" s="63" t="s">
        <v>4190</v>
      </c>
    </row>
    <row r="11764" spans="1:2" x14ac:dyDescent="0.25">
      <c r="A11764" s="62">
        <v>48111403</v>
      </c>
      <c r="B11764" s="63" t="s">
        <v>16732</v>
      </c>
    </row>
    <row r="11765" spans="1:2" x14ac:dyDescent="0.25">
      <c r="A11765" s="62">
        <v>48111404</v>
      </c>
      <c r="B11765" s="63" t="s">
        <v>18368</v>
      </c>
    </row>
    <row r="11766" spans="1:2" x14ac:dyDescent="0.25">
      <c r="A11766" s="62">
        <v>48111405</v>
      </c>
      <c r="B11766" s="63" t="s">
        <v>14288</v>
      </c>
    </row>
    <row r="11767" spans="1:2" x14ac:dyDescent="0.25">
      <c r="A11767" s="62">
        <v>48121101</v>
      </c>
      <c r="B11767" s="63" t="s">
        <v>6070</v>
      </c>
    </row>
    <row r="11768" spans="1:2" x14ac:dyDescent="0.25">
      <c r="A11768" s="62">
        <v>48121201</v>
      </c>
      <c r="B11768" s="63" t="s">
        <v>18549</v>
      </c>
    </row>
    <row r="11769" spans="1:2" x14ac:dyDescent="0.25">
      <c r="A11769" s="62">
        <v>48121202</v>
      </c>
      <c r="B11769" s="63" t="s">
        <v>17599</v>
      </c>
    </row>
    <row r="11770" spans="1:2" x14ac:dyDescent="0.25">
      <c r="A11770" s="62">
        <v>48121301</v>
      </c>
      <c r="B11770" s="63" t="s">
        <v>17866</v>
      </c>
    </row>
    <row r="11771" spans="1:2" x14ac:dyDescent="0.25">
      <c r="A11771" s="62">
        <v>48121302</v>
      </c>
      <c r="B11771" s="63" t="s">
        <v>6066</v>
      </c>
    </row>
    <row r="11772" spans="1:2" x14ac:dyDescent="0.25">
      <c r="A11772" s="62">
        <v>49101601</v>
      </c>
      <c r="B11772" s="63" t="s">
        <v>15178</v>
      </c>
    </row>
    <row r="11773" spans="1:2" x14ac:dyDescent="0.25">
      <c r="A11773" s="62">
        <v>49101602</v>
      </c>
      <c r="B11773" s="63" t="s">
        <v>2764</v>
      </c>
    </row>
    <row r="11774" spans="1:2" x14ac:dyDescent="0.25">
      <c r="A11774" s="62">
        <v>49101603</v>
      </c>
      <c r="B11774" s="63" t="s">
        <v>4684</v>
      </c>
    </row>
    <row r="11775" spans="1:2" x14ac:dyDescent="0.25">
      <c r="A11775" s="62">
        <v>49101604</v>
      </c>
      <c r="B11775" s="63" t="s">
        <v>15545</v>
      </c>
    </row>
    <row r="11776" spans="1:2" x14ac:dyDescent="0.25">
      <c r="A11776" s="62">
        <v>49101605</v>
      </c>
      <c r="B11776" s="63" t="s">
        <v>535</v>
      </c>
    </row>
    <row r="11777" spans="1:2" x14ac:dyDescent="0.25">
      <c r="A11777" s="62">
        <v>49101606</v>
      </c>
      <c r="B11777" s="63" t="s">
        <v>6860</v>
      </c>
    </row>
    <row r="11778" spans="1:2" x14ac:dyDescent="0.25">
      <c r="A11778" s="62">
        <v>49101607</v>
      </c>
      <c r="B11778" s="63" t="s">
        <v>11821</v>
      </c>
    </row>
    <row r="11779" spans="1:2" x14ac:dyDescent="0.25">
      <c r="A11779" s="62">
        <v>49101608</v>
      </c>
      <c r="B11779" s="63" t="s">
        <v>7162</v>
      </c>
    </row>
    <row r="11780" spans="1:2" x14ac:dyDescent="0.25">
      <c r="A11780" s="62">
        <v>49101609</v>
      </c>
      <c r="B11780" s="63" t="s">
        <v>13381</v>
      </c>
    </row>
    <row r="11781" spans="1:2" x14ac:dyDescent="0.25">
      <c r="A11781" s="62">
        <v>49101611</v>
      </c>
      <c r="B11781" s="63" t="s">
        <v>15638</v>
      </c>
    </row>
    <row r="11782" spans="1:2" x14ac:dyDescent="0.25">
      <c r="A11782" s="62">
        <v>49101612</v>
      </c>
      <c r="B11782" s="63" t="s">
        <v>4816</v>
      </c>
    </row>
    <row r="11783" spans="1:2" x14ac:dyDescent="0.25">
      <c r="A11783" s="62">
        <v>49101613</v>
      </c>
      <c r="B11783" s="63" t="s">
        <v>12936</v>
      </c>
    </row>
    <row r="11784" spans="1:2" x14ac:dyDescent="0.25">
      <c r="A11784" s="62">
        <v>49101701</v>
      </c>
      <c r="B11784" s="63" t="s">
        <v>3723</v>
      </c>
    </row>
    <row r="11785" spans="1:2" x14ac:dyDescent="0.25">
      <c r="A11785" s="62">
        <v>49101702</v>
      </c>
      <c r="B11785" s="63" t="s">
        <v>12140</v>
      </c>
    </row>
    <row r="11786" spans="1:2" x14ac:dyDescent="0.25">
      <c r="A11786" s="62">
        <v>49101704</v>
      </c>
      <c r="B11786" s="63" t="s">
        <v>12273</v>
      </c>
    </row>
    <row r="11787" spans="1:2" x14ac:dyDescent="0.25">
      <c r="A11787" s="62">
        <v>49101705</v>
      </c>
      <c r="B11787" s="63" t="s">
        <v>1968</v>
      </c>
    </row>
    <row r="11788" spans="1:2" x14ac:dyDescent="0.25">
      <c r="A11788" s="62">
        <v>49101706</v>
      </c>
      <c r="B11788" s="63" t="s">
        <v>17675</v>
      </c>
    </row>
    <row r="11789" spans="1:2" x14ac:dyDescent="0.25">
      <c r="A11789" s="62">
        <v>49101707</v>
      </c>
      <c r="B11789" s="63" t="s">
        <v>1894</v>
      </c>
    </row>
    <row r="11790" spans="1:2" x14ac:dyDescent="0.25">
      <c r="A11790" s="62">
        <v>49101708</v>
      </c>
      <c r="B11790" s="63" t="s">
        <v>11753</v>
      </c>
    </row>
    <row r="11791" spans="1:2" x14ac:dyDescent="0.25">
      <c r="A11791" s="62">
        <v>49121502</v>
      </c>
      <c r="B11791" s="63" t="s">
        <v>6460</v>
      </c>
    </row>
    <row r="11792" spans="1:2" x14ac:dyDescent="0.25">
      <c r="A11792" s="62">
        <v>49121503</v>
      </c>
      <c r="B11792" s="63" t="s">
        <v>18692</v>
      </c>
    </row>
    <row r="11793" spans="1:2" x14ac:dyDescent="0.25">
      <c r="A11793" s="62">
        <v>49121504</v>
      </c>
      <c r="B11793" s="63" t="s">
        <v>2887</v>
      </c>
    </row>
    <row r="11794" spans="1:2" x14ac:dyDescent="0.25">
      <c r="A11794" s="62">
        <v>49121505</v>
      </c>
      <c r="B11794" s="63" t="s">
        <v>2891</v>
      </c>
    </row>
    <row r="11795" spans="1:2" x14ac:dyDescent="0.25">
      <c r="A11795" s="62">
        <v>49121506</v>
      </c>
      <c r="B11795" s="63" t="s">
        <v>18886</v>
      </c>
    </row>
    <row r="11796" spans="1:2" x14ac:dyDescent="0.25">
      <c r="A11796" s="62">
        <v>49121507</v>
      </c>
      <c r="B11796" s="63" t="s">
        <v>7859</v>
      </c>
    </row>
    <row r="11797" spans="1:2" x14ac:dyDescent="0.25">
      <c r="A11797" s="62">
        <v>49121508</v>
      </c>
      <c r="B11797" s="63" t="s">
        <v>13116</v>
      </c>
    </row>
    <row r="11798" spans="1:2" x14ac:dyDescent="0.25">
      <c r="A11798" s="62">
        <v>49121509</v>
      </c>
      <c r="B11798" s="63" t="s">
        <v>10906</v>
      </c>
    </row>
    <row r="11799" spans="1:2" x14ac:dyDescent="0.25">
      <c r="A11799" s="62">
        <v>49121510</v>
      </c>
      <c r="B11799" s="63" t="s">
        <v>15063</v>
      </c>
    </row>
    <row r="11800" spans="1:2" x14ac:dyDescent="0.25">
      <c r="A11800" s="62">
        <v>49121601</v>
      </c>
      <c r="B11800" s="63" t="s">
        <v>3761</v>
      </c>
    </row>
    <row r="11801" spans="1:2" x14ac:dyDescent="0.25">
      <c r="A11801" s="62">
        <v>49121602</v>
      </c>
      <c r="B11801" s="63" t="s">
        <v>14356</v>
      </c>
    </row>
    <row r="11802" spans="1:2" x14ac:dyDescent="0.25">
      <c r="A11802" s="62">
        <v>49121603</v>
      </c>
      <c r="B11802" s="63" t="s">
        <v>9914</v>
      </c>
    </row>
    <row r="11803" spans="1:2" x14ac:dyDescent="0.25">
      <c r="A11803" s="62">
        <v>49131501</v>
      </c>
      <c r="B11803" s="63" t="s">
        <v>4960</v>
      </c>
    </row>
    <row r="11804" spans="1:2" x14ac:dyDescent="0.25">
      <c r="A11804" s="62">
        <v>49131502</v>
      </c>
      <c r="B11804" s="63" t="s">
        <v>15070</v>
      </c>
    </row>
    <row r="11805" spans="1:2" x14ac:dyDescent="0.25">
      <c r="A11805" s="62">
        <v>49131503</v>
      </c>
      <c r="B11805" s="63" t="s">
        <v>17248</v>
      </c>
    </row>
    <row r="11806" spans="1:2" x14ac:dyDescent="0.25">
      <c r="A11806" s="62">
        <v>49131504</v>
      </c>
      <c r="B11806" s="63" t="s">
        <v>5061</v>
      </c>
    </row>
    <row r="11807" spans="1:2" x14ac:dyDescent="0.25">
      <c r="A11807" s="62">
        <v>49131505</v>
      </c>
      <c r="B11807" s="63" t="s">
        <v>15810</v>
      </c>
    </row>
    <row r="11808" spans="1:2" x14ac:dyDescent="0.25">
      <c r="A11808" s="62">
        <v>49131506</v>
      </c>
      <c r="B11808" s="63" t="s">
        <v>10687</v>
      </c>
    </row>
    <row r="11809" spans="1:2" x14ac:dyDescent="0.25">
      <c r="A11809" s="62">
        <v>49131601</v>
      </c>
      <c r="B11809" s="63" t="s">
        <v>7060</v>
      </c>
    </row>
    <row r="11810" spans="1:2" x14ac:dyDescent="0.25">
      <c r="A11810" s="62">
        <v>49131602</v>
      </c>
      <c r="B11810" s="63" t="s">
        <v>9569</v>
      </c>
    </row>
    <row r="11811" spans="1:2" x14ac:dyDescent="0.25">
      <c r="A11811" s="62">
        <v>49131603</v>
      </c>
      <c r="B11811" s="63" t="s">
        <v>16200</v>
      </c>
    </row>
    <row r="11812" spans="1:2" x14ac:dyDescent="0.25">
      <c r="A11812" s="62">
        <v>49131604</v>
      </c>
      <c r="B11812" s="63" t="s">
        <v>3580</v>
      </c>
    </row>
    <row r="11813" spans="1:2" x14ac:dyDescent="0.25">
      <c r="A11813" s="62">
        <v>49131605</v>
      </c>
      <c r="B11813" s="63" t="s">
        <v>18752</v>
      </c>
    </row>
    <row r="11814" spans="1:2" x14ac:dyDescent="0.25">
      <c r="A11814" s="62">
        <v>49131606</v>
      </c>
      <c r="B11814" s="63" t="s">
        <v>11630</v>
      </c>
    </row>
    <row r="11815" spans="1:2" x14ac:dyDescent="0.25">
      <c r="A11815" s="62">
        <v>49131607</v>
      </c>
      <c r="B11815" s="63" t="s">
        <v>1306</v>
      </c>
    </row>
    <row r="11816" spans="1:2" x14ac:dyDescent="0.25">
      <c r="A11816" s="62">
        <v>49141501</v>
      </c>
      <c r="B11816" s="63" t="s">
        <v>9773</v>
      </c>
    </row>
    <row r="11817" spans="1:2" x14ac:dyDescent="0.25">
      <c r="A11817" s="62">
        <v>49141502</v>
      </c>
      <c r="B11817" s="63" t="s">
        <v>604</v>
      </c>
    </row>
    <row r="11818" spans="1:2" x14ac:dyDescent="0.25">
      <c r="A11818" s="62">
        <v>49141503</v>
      </c>
      <c r="B11818" s="63" t="s">
        <v>6741</v>
      </c>
    </row>
    <row r="11819" spans="1:2" x14ac:dyDescent="0.25">
      <c r="A11819" s="62">
        <v>49141504</v>
      </c>
      <c r="B11819" s="63" t="s">
        <v>6558</v>
      </c>
    </row>
    <row r="11820" spans="1:2" x14ac:dyDescent="0.25">
      <c r="A11820" s="62">
        <v>49141505</v>
      </c>
      <c r="B11820" s="63" t="s">
        <v>12700</v>
      </c>
    </row>
    <row r="11821" spans="1:2" x14ac:dyDescent="0.25">
      <c r="A11821" s="62">
        <v>49141506</v>
      </c>
      <c r="B11821" s="63" t="s">
        <v>1148</v>
      </c>
    </row>
    <row r="11822" spans="1:2" x14ac:dyDescent="0.25">
      <c r="A11822" s="62">
        <v>49141507</v>
      </c>
      <c r="B11822" s="63" t="s">
        <v>1387</v>
      </c>
    </row>
    <row r="11823" spans="1:2" x14ac:dyDescent="0.25">
      <c r="A11823" s="62">
        <v>49141602</v>
      </c>
      <c r="B11823" s="63" t="s">
        <v>2389</v>
      </c>
    </row>
    <row r="11824" spans="1:2" x14ac:dyDescent="0.25">
      <c r="A11824" s="62">
        <v>49141603</v>
      </c>
      <c r="B11824" s="63" t="s">
        <v>6715</v>
      </c>
    </row>
    <row r="11825" spans="1:2" x14ac:dyDescent="0.25">
      <c r="A11825" s="62">
        <v>49141604</v>
      </c>
      <c r="B11825" s="63" t="s">
        <v>16685</v>
      </c>
    </row>
    <row r="11826" spans="1:2" x14ac:dyDescent="0.25">
      <c r="A11826" s="62">
        <v>49141605</v>
      </c>
      <c r="B11826" s="63" t="s">
        <v>17078</v>
      </c>
    </row>
    <row r="11827" spans="1:2" x14ac:dyDescent="0.25">
      <c r="A11827" s="62">
        <v>49141606</v>
      </c>
      <c r="B11827" s="63" t="s">
        <v>1819</v>
      </c>
    </row>
    <row r="11828" spans="1:2" x14ac:dyDescent="0.25">
      <c r="A11828" s="62">
        <v>49141607</v>
      </c>
      <c r="B11828" s="63" t="s">
        <v>13198</v>
      </c>
    </row>
    <row r="11829" spans="1:2" x14ac:dyDescent="0.25">
      <c r="A11829" s="62">
        <v>49151501</v>
      </c>
      <c r="B11829" s="63" t="s">
        <v>15851</v>
      </c>
    </row>
    <row r="11830" spans="1:2" x14ac:dyDescent="0.25">
      <c r="A11830" s="62">
        <v>49151502</v>
      </c>
      <c r="B11830" s="63" t="s">
        <v>4082</v>
      </c>
    </row>
    <row r="11831" spans="1:2" x14ac:dyDescent="0.25">
      <c r="A11831" s="62">
        <v>49151503</v>
      </c>
      <c r="B11831" s="63" t="s">
        <v>15254</v>
      </c>
    </row>
    <row r="11832" spans="1:2" x14ac:dyDescent="0.25">
      <c r="A11832" s="62">
        <v>49151504</v>
      </c>
      <c r="B11832" s="63" t="s">
        <v>17112</v>
      </c>
    </row>
    <row r="11833" spans="1:2" x14ac:dyDescent="0.25">
      <c r="A11833" s="62">
        <v>49151505</v>
      </c>
      <c r="B11833" s="63" t="s">
        <v>5100</v>
      </c>
    </row>
    <row r="11834" spans="1:2" x14ac:dyDescent="0.25">
      <c r="A11834" s="62">
        <v>49151601</v>
      </c>
      <c r="B11834" s="63" t="s">
        <v>10196</v>
      </c>
    </row>
    <row r="11835" spans="1:2" x14ac:dyDescent="0.25">
      <c r="A11835" s="62">
        <v>49151602</v>
      </c>
      <c r="B11835" s="63" t="s">
        <v>17330</v>
      </c>
    </row>
    <row r="11836" spans="1:2" x14ac:dyDescent="0.25">
      <c r="A11836" s="62">
        <v>49151603</v>
      </c>
      <c r="B11836" s="63" t="s">
        <v>13606</v>
      </c>
    </row>
    <row r="11837" spans="1:2" x14ac:dyDescent="0.25">
      <c r="A11837" s="62">
        <v>49161501</v>
      </c>
      <c r="B11837" s="63" t="s">
        <v>6154</v>
      </c>
    </row>
    <row r="11838" spans="1:2" x14ac:dyDescent="0.25">
      <c r="A11838" s="62">
        <v>49161502</v>
      </c>
      <c r="B11838" s="63" t="s">
        <v>8175</v>
      </c>
    </row>
    <row r="11839" spans="1:2" x14ac:dyDescent="0.25">
      <c r="A11839" s="62">
        <v>49161503</v>
      </c>
      <c r="B11839" s="63" t="s">
        <v>11728</v>
      </c>
    </row>
    <row r="11840" spans="1:2" x14ac:dyDescent="0.25">
      <c r="A11840" s="62">
        <v>49161504</v>
      </c>
      <c r="B11840" s="63" t="s">
        <v>8484</v>
      </c>
    </row>
    <row r="11841" spans="1:2" x14ac:dyDescent="0.25">
      <c r="A11841" s="62">
        <v>49161505</v>
      </c>
      <c r="B11841" s="63" t="s">
        <v>18023</v>
      </c>
    </row>
    <row r="11842" spans="1:2" x14ac:dyDescent="0.25">
      <c r="A11842" s="62">
        <v>49161506</v>
      </c>
      <c r="B11842" s="63" t="s">
        <v>8897</v>
      </c>
    </row>
    <row r="11843" spans="1:2" x14ac:dyDescent="0.25">
      <c r="A11843" s="62">
        <v>49161507</v>
      </c>
      <c r="B11843" s="63" t="s">
        <v>2545</v>
      </c>
    </row>
    <row r="11844" spans="1:2" x14ac:dyDescent="0.25">
      <c r="A11844" s="62">
        <v>49161508</v>
      </c>
      <c r="B11844" s="63" t="s">
        <v>8576</v>
      </c>
    </row>
    <row r="11845" spans="1:2" x14ac:dyDescent="0.25">
      <c r="A11845" s="62">
        <v>49161509</v>
      </c>
      <c r="B11845" s="63" t="s">
        <v>16703</v>
      </c>
    </row>
    <row r="11846" spans="1:2" x14ac:dyDescent="0.25">
      <c r="A11846" s="62">
        <v>49161510</v>
      </c>
      <c r="B11846" s="63" t="s">
        <v>18508</v>
      </c>
    </row>
    <row r="11847" spans="1:2" x14ac:dyDescent="0.25">
      <c r="A11847" s="62">
        <v>49161511</v>
      </c>
      <c r="B11847" s="63" t="s">
        <v>7659</v>
      </c>
    </row>
    <row r="11848" spans="1:2" x14ac:dyDescent="0.25">
      <c r="A11848" s="62">
        <v>49161512</v>
      </c>
      <c r="B11848" s="63" t="s">
        <v>2448</v>
      </c>
    </row>
    <row r="11849" spans="1:2" x14ac:dyDescent="0.25">
      <c r="A11849" s="62">
        <v>49161513</v>
      </c>
      <c r="B11849" s="63" t="s">
        <v>3300</v>
      </c>
    </row>
    <row r="11850" spans="1:2" x14ac:dyDescent="0.25">
      <c r="A11850" s="62">
        <v>49161514</v>
      </c>
      <c r="B11850" s="63" t="s">
        <v>6797</v>
      </c>
    </row>
    <row r="11851" spans="1:2" x14ac:dyDescent="0.25">
      <c r="A11851" s="62">
        <v>49161515</v>
      </c>
      <c r="B11851" s="63" t="s">
        <v>8025</v>
      </c>
    </row>
    <row r="11852" spans="1:2" x14ac:dyDescent="0.25">
      <c r="A11852" s="62">
        <v>49161516</v>
      </c>
      <c r="B11852" s="63" t="s">
        <v>16689</v>
      </c>
    </row>
    <row r="11853" spans="1:2" x14ac:dyDescent="0.25">
      <c r="A11853" s="62">
        <v>49161517</v>
      </c>
      <c r="B11853" s="63" t="s">
        <v>12801</v>
      </c>
    </row>
    <row r="11854" spans="1:2" x14ac:dyDescent="0.25">
      <c r="A11854" s="62">
        <v>49161518</v>
      </c>
      <c r="B11854" s="63" t="s">
        <v>18999</v>
      </c>
    </row>
    <row r="11855" spans="1:2" x14ac:dyDescent="0.25">
      <c r="A11855" s="62">
        <v>49161519</v>
      </c>
      <c r="B11855" s="63" t="s">
        <v>11442</v>
      </c>
    </row>
    <row r="11856" spans="1:2" x14ac:dyDescent="0.25">
      <c r="A11856" s="62">
        <v>49161520</v>
      </c>
      <c r="B11856" s="63" t="s">
        <v>7763</v>
      </c>
    </row>
    <row r="11857" spans="1:2" x14ac:dyDescent="0.25">
      <c r="A11857" s="62">
        <v>49161521</v>
      </c>
      <c r="B11857" s="63" t="s">
        <v>11868</v>
      </c>
    </row>
    <row r="11858" spans="1:2" x14ac:dyDescent="0.25">
      <c r="A11858" s="62">
        <v>49161522</v>
      </c>
      <c r="B11858" s="63" t="s">
        <v>7570</v>
      </c>
    </row>
    <row r="11859" spans="1:2" x14ac:dyDescent="0.25">
      <c r="A11859" s="62">
        <v>49161523</v>
      </c>
      <c r="B11859" s="63" t="s">
        <v>12014</v>
      </c>
    </row>
    <row r="11860" spans="1:2" x14ac:dyDescent="0.25">
      <c r="A11860" s="62">
        <v>49161524</v>
      </c>
      <c r="B11860" s="63" t="s">
        <v>3148</v>
      </c>
    </row>
    <row r="11861" spans="1:2" x14ac:dyDescent="0.25">
      <c r="A11861" s="62">
        <v>49161525</v>
      </c>
      <c r="B11861" s="63" t="s">
        <v>7738</v>
      </c>
    </row>
    <row r="11862" spans="1:2" x14ac:dyDescent="0.25">
      <c r="A11862" s="62">
        <v>49161526</v>
      </c>
      <c r="B11862" s="63" t="s">
        <v>15977</v>
      </c>
    </row>
    <row r="11863" spans="1:2" x14ac:dyDescent="0.25">
      <c r="A11863" s="62">
        <v>49161601</v>
      </c>
      <c r="B11863" s="63" t="s">
        <v>7326</v>
      </c>
    </row>
    <row r="11864" spans="1:2" x14ac:dyDescent="0.25">
      <c r="A11864" s="62">
        <v>49161602</v>
      </c>
      <c r="B11864" s="63" t="s">
        <v>426</v>
      </c>
    </row>
    <row r="11865" spans="1:2" x14ac:dyDescent="0.25">
      <c r="A11865" s="62">
        <v>49161603</v>
      </c>
      <c r="B11865" s="63" t="s">
        <v>5760</v>
      </c>
    </row>
    <row r="11866" spans="1:2" x14ac:dyDescent="0.25">
      <c r="A11866" s="62">
        <v>49161604</v>
      </c>
      <c r="B11866" s="63" t="s">
        <v>17230</v>
      </c>
    </row>
    <row r="11867" spans="1:2" x14ac:dyDescent="0.25">
      <c r="A11867" s="62">
        <v>49161605</v>
      </c>
      <c r="B11867" s="63" t="s">
        <v>7662</v>
      </c>
    </row>
    <row r="11868" spans="1:2" x14ac:dyDescent="0.25">
      <c r="A11868" s="62">
        <v>49161606</v>
      </c>
      <c r="B11868" s="63" t="s">
        <v>17775</v>
      </c>
    </row>
    <row r="11869" spans="1:2" x14ac:dyDescent="0.25">
      <c r="A11869" s="62">
        <v>49161607</v>
      </c>
      <c r="B11869" s="63" t="s">
        <v>13501</v>
      </c>
    </row>
    <row r="11870" spans="1:2" x14ac:dyDescent="0.25">
      <c r="A11870" s="62">
        <v>49161608</v>
      </c>
      <c r="B11870" s="63" t="s">
        <v>3624</v>
      </c>
    </row>
    <row r="11871" spans="1:2" x14ac:dyDescent="0.25">
      <c r="A11871" s="62">
        <v>49161609</v>
      </c>
      <c r="B11871" s="63" t="s">
        <v>6343</v>
      </c>
    </row>
    <row r="11872" spans="1:2" x14ac:dyDescent="0.25">
      <c r="A11872" s="62">
        <v>49161610</v>
      </c>
      <c r="B11872" s="63" t="s">
        <v>12865</v>
      </c>
    </row>
    <row r="11873" spans="1:2" x14ac:dyDescent="0.25">
      <c r="A11873" s="62">
        <v>49161611</v>
      </c>
      <c r="B11873" s="63" t="s">
        <v>9570</v>
      </c>
    </row>
    <row r="11874" spans="1:2" x14ac:dyDescent="0.25">
      <c r="A11874" s="62">
        <v>49161612</v>
      </c>
      <c r="B11874" s="63" t="s">
        <v>10441</v>
      </c>
    </row>
    <row r="11875" spans="1:2" x14ac:dyDescent="0.25">
      <c r="A11875" s="62">
        <v>49161613</v>
      </c>
      <c r="B11875" s="63" t="s">
        <v>8124</v>
      </c>
    </row>
    <row r="11876" spans="1:2" x14ac:dyDescent="0.25">
      <c r="A11876" s="62">
        <v>49161614</v>
      </c>
      <c r="B11876" s="63" t="s">
        <v>1296</v>
      </c>
    </row>
    <row r="11877" spans="1:2" x14ac:dyDescent="0.25">
      <c r="A11877" s="62">
        <v>49161615</v>
      </c>
      <c r="B11877" s="63" t="s">
        <v>10643</v>
      </c>
    </row>
    <row r="11878" spans="1:2" x14ac:dyDescent="0.25">
      <c r="A11878" s="62">
        <v>49161616</v>
      </c>
      <c r="B11878" s="63" t="s">
        <v>9084</v>
      </c>
    </row>
    <row r="11879" spans="1:2" x14ac:dyDescent="0.25">
      <c r="A11879" s="62">
        <v>49161617</v>
      </c>
      <c r="B11879" s="63" t="s">
        <v>17064</v>
      </c>
    </row>
    <row r="11880" spans="1:2" x14ac:dyDescent="0.25">
      <c r="A11880" s="62">
        <v>49161618</v>
      </c>
      <c r="B11880" s="63" t="s">
        <v>15395</v>
      </c>
    </row>
    <row r="11881" spans="1:2" x14ac:dyDescent="0.25">
      <c r="A11881" s="62">
        <v>49161619</v>
      </c>
      <c r="B11881" s="63" t="s">
        <v>18104</v>
      </c>
    </row>
    <row r="11882" spans="1:2" x14ac:dyDescent="0.25">
      <c r="A11882" s="62">
        <v>49161620</v>
      </c>
      <c r="B11882" s="63" t="s">
        <v>411</v>
      </c>
    </row>
    <row r="11883" spans="1:2" x14ac:dyDescent="0.25">
      <c r="A11883" s="62">
        <v>49161701</v>
      </c>
      <c r="B11883" s="63" t="s">
        <v>18121</v>
      </c>
    </row>
    <row r="11884" spans="1:2" x14ac:dyDescent="0.25">
      <c r="A11884" s="62">
        <v>49161702</v>
      </c>
      <c r="B11884" s="63" t="s">
        <v>13742</v>
      </c>
    </row>
    <row r="11885" spans="1:2" x14ac:dyDescent="0.25">
      <c r="A11885" s="62">
        <v>49161703</v>
      </c>
      <c r="B11885" s="63" t="s">
        <v>10629</v>
      </c>
    </row>
    <row r="11886" spans="1:2" x14ac:dyDescent="0.25">
      <c r="A11886" s="62">
        <v>49161704</v>
      </c>
      <c r="B11886" s="63" t="s">
        <v>9056</v>
      </c>
    </row>
    <row r="11887" spans="1:2" x14ac:dyDescent="0.25">
      <c r="A11887" s="62">
        <v>49161705</v>
      </c>
      <c r="B11887" s="63" t="s">
        <v>3609</v>
      </c>
    </row>
    <row r="11888" spans="1:2" x14ac:dyDescent="0.25">
      <c r="A11888" s="62">
        <v>49161706</v>
      </c>
      <c r="B11888" s="63" t="s">
        <v>18704</v>
      </c>
    </row>
    <row r="11889" spans="1:2" x14ac:dyDescent="0.25">
      <c r="A11889" s="62">
        <v>49161707</v>
      </c>
      <c r="B11889" s="63" t="s">
        <v>3830</v>
      </c>
    </row>
    <row r="11890" spans="1:2" x14ac:dyDescent="0.25">
      <c r="A11890" s="62">
        <v>49171501</v>
      </c>
      <c r="B11890" s="63" t="s">
        <v>4231</v>
      </c>
    </row>
    <row r="11891" spans="1:2" x14ac:dyDescent="0.25">
      <c r="A11891" s="62">
        <v>49171502</v>
      </c>
      <c r="B11891" s="63" t="s">
        <v>773</v>
      </c>
    </row>
    <row r="11892" spans="1:2" x14ac:dyDescent="0.25">
      <c r="A11892" s="62">
        <v>49171503</v>
      </c>
      <c r="B11892" s="63" t="s">
        <v>9233</v>
      </c>
    </row>
    <row r="11893" spans="1:2" x14ac:dyDescent="0.25">
      <c r="A11893" s="62">
        <v>49171504</v>
      </c>
      <c r="B11893" s="63" t="s">
        <v>786</v>
      </c>
    </row>
    <row r="11894" spans="1:2" x14ac:dyDescent="0.25">
      <c r="A11894" s="62">
        <v>49171505</v>
      </c>
      <c r="B11894" s="63" t="s">
        <v>764</v>
      </c>
    </row>
    <row r="11895" spans="1:2" x14ac:dyDescent="0.25">
      <c r="A11895" s="62">
        <v>49171601</v>
      </c>
      <c r="B11895" s="63" t="s">
        <v>12848</v>
      </c>
    </row>
    <row r="11896" spans="1:2" x14ac:dyDescent="0.25">
      <c r="A11896" s="62">
        <v>49171602</v>
      </c>
      <c r="B11896" s="63" t="s">
        <v>6905</v>
      </c>
    </row>
    <row r="11897" spans="1:2" x14ac:dyDescent="0.25">
      <c r="A11897" s="62">
        <v>49171603</v>
      </c>
      <c r="B11897" s="63" t="s">
        <v>14512</v>
      </c>
    </row>
    <row r="11898" spans="1:2" x14ac:dyDescent="0.25">
      <c r="A11898" s="62">
        <v>49181501</v>
      </c>
      <c r="B11898" s="63" t="s">
        <v>10244</v>
      </c>
    </row>
    <row r="11899" spans="1:2" x14ac:dyDescent="0.25">
      <c r="A11899" s="62">
        <v>49181502</v>
      </c>
      <c r="B11899" s="63" t="s">
        <v>13115</v>
      </c>
    </row>
    <row r="11900" spans="1:2" x14ac:dyDescent="0.25">
      <c r="A11900" s="62">
        <v>49181503</v>
      </c>
      <c r="B11900" s="63" t="s">
        <v>12231</v>
      </c>
    </row>
    <row r="11901" spans="1:2" x14ac:dyDescent="0.25">
      <c r="A11901" s="62">
        <v>49181504</v>
      </c>
      <c r="B11901" s="63" t="s">
        <v>18921</v>
      </c>
    </row>
    <row r="11902" spans="1:2" x14ac:dyDescent="0.25">
      <c r="A11902" s="62">
        <v>49181505</v>
      </c>
      <c r="B11902" s="63" t="s">
        <v>11684</v>
      </c>
    </row>
    <row r="11903" spans="1:2" x14ac:dyDescent="0.25">
      <c r="A11903" s="62">
        <v>49181506</v>
      </c>
      <c r="B11903" s="63" t="s">
        <v>17813</v>
      </c>
    </row>
    <row r="11904" spans="1:2" x14ac:dyDescent="0.25">
      <c r="A11904" s="62">
        <v>49181507</v>
      </c>
      <c r="B11904" s="63" t="s">
        <v>14893</v>
      </c>
    </row>
    <row r="11905" spans="1:2" x14ac:dyDescent="0.25">
      <c r="A11905" s="62">
        <v>49181508</v>
      </c>
      <c r="B11905" s="63" t="s">
        <v>1683</v>
      </c>
    </row>
    <row r="11906" spans="1:2" x14ac:dyDescent="0.25">
      <c r="A11906" s="62">
        <v>49181509</v>
      </c>
      <c r="B11906" s="63" t="s">
        <v>13423</v>
      </c>
    </row>
    <row r="11907" spans="1:2" x14ac:dyDescent="0.25">
      <c r="A11907" s="62">
        <v>49181510</v>
      </c>
      <c r="B11907" s="63" t="s">
        <v>3667</v>
      </c>
    </row>
    <row r="11908" spans="1:2" x14ac:dyDescent="0.25">
      <c r="A11908" s="62">
        <v>49181511</v>
      </c>
      <c r="B11908" s="63" t="s">
        <v>18186</v>
      </c>
    </row>
    <row r="11909" spans="1:2" x14ac:dyDescent="0.25">
      <c r="A11909" s="62">
        <v>49181512</v>
      </c>
      <c r="B11909" s="63" t="s">
        <v>6216</v>
      </c>
    </row>
    <row r="11910" spans="1:2" x14ac:dyDescent="0.25">
      <c r="A11910" s="62">
        <v>49181513</v>
      </c>
      <c r="B11910" s="63" t="s">
        <v>14222</v>
      </c>
    </row>
    <row r="11911" spans="1:2" x14ac:dyDescent="0.25">
      <c r="A11911" s="62">
        <v>49181514</v>
      </c>
      <c r="B11911" s="63" t="s">
        <v>12324</v>
      </c>
    </row>
    <row r="11912" spans="1:2" x14ac:dyDescent="0.25">
      <c r="A11912" s="62">
        <v>49181515</v>
      </c>
      <c r="B11912" s="63" t="s">
        <v>14265</v>
      </c>
    </row>
    <row r="11913" spans="1:2" x14ac:dyDescent="0.25">
      <c r="A11913" s="62">
        <v>49181601</v>
      </c>
      <c r="B11913" s="63" t="s">
        <v>9460</v>
      </c>
    </row>
    <row r="11914" spans="1:2" x14ac:dyDescent="0.25">
      <c r="A11914" s="62">
        <v>49181602</v>
      </c>
      <c r="B11914" s="63" t="s">
        <v>18270</v>
      </c>
    </row>
    <row r="11915" spans="1:2" x14ac:dyDescent="0.25">
      <c r="A11915" s="62">
        <v>49181603</v>
      </c>
      <c r="B11915" s="63" t="s">
        <v>6326</v>
      </c>
    </row>
    <row r="11916" spans="1:2" x14ac:dyDescent="0.25">
      <c r="A11916" s="62">
        <v>49181604</v>
      </c>
      <c r="B11916" s="63" t="s">
        <v>6606</v>
      </c>
    </row>
    <row r="11917" spans="1:2" x14ac:dyDescent="0.25">
      <c r="A11917" s="62">
        <v>49181605</v>
      </c>
      <c r="B11917" s="63" t="s">
        <v>8537</v>
      </c>
    </row>
    <row r="11918" spans="1:2" x14ac:dyDescent="0.25">
      <c r="A11918" s="62">
        <v>49181606</v>
      </c>
      <c r="B11918" s="63" t="s">
        <v>3265</v>
      </c>
    </row>
    <row r="11919" spans="1:2" x14ac:dyDescent="0.25">
      <c r="A11919" s="62">
        <v>49181607</v>
      </c>
      <c r="B11919" s="63" t="s">
        <v>2735</v>
      </c>
    </row>
    <row r="11920" spans="1:2" x14ac:dyDescent="0.25">
      <c r="A11920" s="62">
        <v>49181608</v>
      </c>
      <c r="B11920" s="63" t="s">
        <v>2371</v>
      </c>
    </row>
    <row r="11921" spans="1:2" x14ac:dyDescent="0.25">
      <c r="A11921" s="62">
        <v>49181609</v>
      </c>
      <c r="B11921" s="63" t="s">
        <v>14679</v>
      </c>
    </row>
    <row r="11922" spans="1:2" x14ac:dyDescent="0.25">
      <c r="A11922" s="62">
        <v>49181610</v>
      </c>
      <c r="B11922" s="63" t="s">
        <v>6335</v>
      </c>
    </row>
    <row r="11923" spans="1:2" x14ac:dyDescent="0.25">
      <c r="A11923" s="62">
        <v>49181611</v>
      </c>
      <c r="B11923" s="63" t="s">
        <v>13444</v>
      </c>
    </row>
    <row r="11924" spans="1:2" x14ac:dyDescent="0.25">
      <c r="A11924" s="62">
        <v>49181612</v>
      </c>
      <c r="B11924" s="63" t="s">
        <v>3031</v>
      </c>
    </row>
    <row r="11925" spans="1:2" x14ac:dyDescent="0.25">
      <c r="A11925" s="62">
        <v>49201501</v>
      </c>
      <c r="B11925" s="63" t="s">
        <v>3515</v>
      </c>
    </row>
    <row r="11926" spans="1:2" x14ac:dyDescent="0.25">
      <c r="A11926" s="62">
        <v>49201502</v>
      </c>
      <c r="B11926" s="63" t="s">
        <v>15316</v>
      </c>
    </row>
    <row r="11927" spans="1:2" x14ac:dyDescent="0.25">
      <c r="A11927" s="62">
        <v>49201503</v>
      </c>
      <c r="B11927" s="63" t="s">
        <v>4377</v>
      </c>
    </row>
    <row r="11928" spans="1:2" x14ac:dyDescent="0.25">
      <c r="A11928" s="62">
        <v>49201504</v>
      </c>
      <c r="B11928" s="63" t="s">
        <v>16019</v>
      </c>
    </row>
    <row r="11929" spans="1:2" x14ac:dyDescent="0.25">
      <c r="A11929" s="62">
        <v>49201512</v>
      </c>
      <c r="B11929" s="63" t="s">
        <v>552</v>
      </c>
    </row>
    <row r="11930" spans="1:2" x14ac:dyDescent="0.25">
      <c r="A11930" s="62">
        <v>49201513</v>
      </c>
      <c r="B11930" s="63" t="s">
        <v>2258</v>
      </c>
    </row>
    <row r="11931" spans="1:2" x14ac:dyDescent="0.25">
      <c r="A11931" s="62">
        <v>49201514</v>
      </c>
      <c r="B11931" s="63" t="s">
        <v>6097</v>
      </c>
    </row>
    <row r="11932" spans="1:2" x14ac:dyDescent="0.25">
      <c r="A11932" s="62">
        <v>49201515</v>
      </c>
      <c r="B11932" s="63" t="s">
        <v>10752</v>
      </c>
    </row>
    <row r="11933" spans="1:2" x14ac:dyDescent="0.25">
      <c r="A11933" s="62">
        <v>49201516</v>
      </c>
      <c r="B11933" s="63" t="s">
        <v>10353</v>
      </c>
    </row>
    <row r="11934" spans="1:2" x14ac:dyDescent="0.25">
      <c r="A11934" s="62">
        <v>49201601</v>
      </c>
      <c r="B11934" s="63" t="s">
        <v>7933</v>
      </c>
    </row>
    <row r="11935" spans="1:2" x14ac:dyDescent="0.25">
      <c r="A11935" s="62">
        <v>49201602</v>
      </c>
      <c r="B11935" s="63" t="s">
        <v>1787</v>
      </c>
    </row>
    <row r="11936" spans="1:2" x14ac:dyDescent="0.25">
      <c r="A11936" s="62">
        <v>49201603</v>
      </c>
      <c r="B11936" s="63" t="s">
        <v>4357</v>
      </c>
    </row>
    <row r="11937" spans="1:2" x14ac:dyDescent="0.25">
      <c r="A11937" s="62">
        <v>49201604</v>
      </c>
      <c r="B11937" s="63" t="s">
        <v>4371</v>
      </c>
    </row>
    <row r="11938" spans="1:2" x14ac:dyDescent="0.25">
      <c r="A11938" s="62">
        <v>49201605</v>
      </c>
      <c r="B11938" s="63" t="s">
        <v>7370</v>
      </c>
    </row>
    <row r="11939" spans="1:2" x14ac:dyDescent="0.25">
      <c r="A11939" s="62">
        <v>49201606</v>
      </c>
      <c r="B11939" s="63" t="s">
        <v>14603</v>
      </c>
    </row>
    <row r="11940" spans="1:2" x14ac:dyDescent="0.25">
      <c r="A11940" s="62">
        <v>49201607</v>
      </c>
      <c r="B11940" s="63" t="s">
        <v>5783</v>
      </c>
    </row>
    <row r="11941" spans="1:2" x14ac:dyDescent="0.25">
      <c r="A11941" s="62">
        <v>49201608</v>
      </c>
      <c r="B11941" s="63" t="s">
        <v>1470</v>
      </c>
    </row>
    <row r="11942" spans="1:2" x14ac:dyDescent="0.25">
      <c r="A11942" s="62">
        <v>49201609</v>
      </c>
      <c r="B11942" s="63" t="s">
        <v>15510</v>
      </c>
    </row>
    <row r="11943" spans="1:2" x14ac:dyDescent="0.25">
      <c r="A11943" s="62">
        <v>49201610</v>
      </c>
      <c r="B11943" s="63" t="s">
        <v>19005</v>
      </c>
    </row>
    <row r="11944" spans="1:2" x14ac:dyDescent="0.25">
      <c r="A11944" s="62">
        <v>49201611</v>
      </c>
      <c r="B11944" s="63" t="s">
        <v>15945</v>
      </c>
    </row>
    <row r="11945" spans="1:2" x14ac:dyDescent="0.25">
      <c r="A11945" s="62">
        <v>49211601</v>
      </c>
      <c r="B11945" s="63" t="s">
        <v>1830</v>
      </c>
    </row>
    <row r="11946" spans="1:2" x14ac:dyDescent="0.25">
      <c r="A11946" s="62">
        <v>49211602</v>
      </c>
      <c r="B11946" s="63" t="s">
        <v>13848</v>
      </c>
    </row>
    <row r="11947" spans="1:2" x14ac:dyDescent="0.25">
      <c r="A11947" s="62">
        <v>49211603</v>
      </c>
      <c r="B11947" s="63" t="s">
        <v>8224</v>
      </c>
    </row>
    <row r="11948" spans="1:2" x14ac:dyDescent="0.25">
      <c r="A11948" s="62">
        <v>49211604</v>
      </c>
      <c r="B11948" s="63" t="s">
        <v>13598</v>
      </c>
    </row>
    <row r="11949" spans="1:2" x14ac:dyDescent="0.25">
      <c r="A11949" s="62">
        <v>49211605</v>
      </c>
      <c r="B11949" s="63" t="s">
        <v>4563</v>
      </c>
    </row>
    <row r="11950" spans="1:2" x14ac:dyDescent="0.25">
      <c r="A11950" s="62">
        <v>49211606</v>
      </c>
      <c r="B11950" s="63" t="s">
        <v>11528</v>
      </c>
    </row>
    <row r="11951" spans="1:2" x14ac:dyDescent="0.25">
      <c r="A11951" s="62">
        <v>49211607</v>
      </c>
      <c r="B11951" s="63" t="s">
        <v>89</v>
      </c>
    </row>
    <row r="11952" spans="1:2" x14ac:dyDescent="0.25">
      <c r="A11952" s="62">
        <v>49211608</v>
      </c>
      <c r="B11952" s="63" t="s">
        <v>5641</v>
      </c>
    </row>
    <row r="11953" spans="1:2" x14ac:dyDescent="0.25">
      <c r="A11953" s="62">
        <v>49211609</v>
      </c>
      <c r="B11953" s="63" t="s">
        <v>6225</v>
      </c>
    </row>
    <row r="11954" spans="1:2" x14ac:dyDescent="0.25">
      <c r="A11954" s="62">
        <v>49211701</v>
      </c>
      <c r="B11954" s="63" t="s">
        <v>10606</v>
      </c>
    </row>
    <row r="11955" spans="1:2" x14ac:dyDescent="0.25">
      <c r="A11955" s="62">
        <v>49211702</v>
      </c>
      <c r="B11955" s="63" t="s">
        <v>3025</v>
      </c>
    </row>
    <row r="11956" spans="1:2" x14ac:dyDescent="0.25">
      <c r="A11956" s="62">
        <v>49211703</v>
      </c>
      <c r="B11956" s="63" t="s">
        <v>12165</v>
      </c>
    </row>
    <row r="11957" spans="1:2" x14ac:dyDescent="0.25">
      <c r="A11957" s="62">
        <v>49211801</v>
      </c>
      <c r="B11957" s="63" t="s">
        <v>11554</v>
      </c>
    </row>
    <row r="11958" spans="1:2" x14ac:dyDescent="0.25">
      <c r="A11958" s="62">
        <v>49211802</v>
      </c>
      <c r="B11958" s="63" t="s">
        <v>4705</v>
      </c>
    </row>
    <row r="11959" spans="1:2" x14ac:dyDescent="0.25">
      <c r="A11959" s="62">
        <v>49211803</v>
      </c>
      <c r="B11959" s="63" t="s">
        <v>13457</v>
      </c>
    </row>
    <row r="11960" spans="1:2" x14ac:dyDescent="0.25">
      <c r="A11960" s="62">
        <v>49211804</v>
      </c>
      <c r="B11960" s="63" t="s">
        <v>13595</v>
      </c>
    </row>
    <row r="11961" spans="1:2" x14ac:dyDescent="0.25">
      <c r="A11961" s="62">
        <v>49211805</v>
      </c>
      <c r="B11961" s="63" t="s">
        <v>3933</v>
      </c>
    </row>
    <row r="11962" spans="1:2" x14ac:dyDescent="0.25">
      <c r="A11962" s="62">
        <v>49211806</v>
      </c>
      <c r="B11962" s="63" t="s">
        <v>3104</v>
      </c>
    </row>
    <row r="11963" spans="1:2" x14ac:dyDescent="0.25">
      <c r="A11963" s="62">
        <v>49211807</v>
      </c>
      <c r="B11963" s="63" t="s">
        <v>10467</v>
      </c>
    </row>
    <row r="11964" spans="1:2" x14ac:dyDescent="0.25">
      <c r="A11964" s="62">
        <v>49221501</v>
      </c>
      <c r="B11964" s="63" t="s">
        <v>9488</v>
      </c>
    </row>
    <row r="11965" spans="1:2" x14ac:dyDescent="0.25">
      <c r="A11965" s="62">
        <v>49221502</v>
      </c>
      <c r="B11965" s="63" t="s">
        <v>14394</v>
      </c>
    </row>
    <row r="11966" spans="1:2" x14ac:dyDescent="0.25">
      <c r="A11966" s="62">
        <v>49221503</v>
      </c>
      <c r="B11966" s="63" t="s">
        <v>7274</v>
      </c>
    </row>
    <row r="11967" spans="1:2" x14ac:dyDescent="0.25">
      <c r="A11967" s="62">
        <v>49221504</v>
      </c>
      <c r="B11967" s="63" t="s">
        <v>12468</v>
      </c>
    </row>
    <row r="11968" spans="1:2" x14ac:dyDescent="0.25">
      <c r="A11968" s="62">
        <v>49221505</v>
      </c>
      <c r="B11968" s="63" t="s">
        <v>2921</v>
      </c>
    </row>
    <row r="11969" spans="1:2" x14ac:dyDescent="0.25">
      <c r="A11969" s="62">
        <v>49221506</v>
      </c>
      <c r="B11969" s="63" t="s">
        <v>17130</v>
      </c>
    </row>
    <row r="11970" spans="1:2" x14ac:dyDescent="0.25">
      <c r="A11970" s="62">
        <v>49221507</v>
      </c>
      <c r="B11970" s="63" t="s">
        <v>4996</v>
      </c>
    </row>
    <row r="11971" spans="1:2" x14ac:dyDescent="0.25">
      <c r="A11971" s="62">
        <v>49221508</v>
      </c>
      <c r="B11971" s="63" t="s">
        <v>10993</v>
      </c>
    </row>
    <row r="11972" spans="1:2" x14ac:dyDescent="0.25">
      <c r="A11972" s="62">
        <v>49221509</v>
      </c>
      <c r="B11972" s="63" t="s">
        <v>3608</v>
      </c>
    </row>
    <row r="11973" spans="1:2" x14ac:dyDescent="0.25">
      <c r="A11973" s="62">
        <v>49221510</v>
      </c>
      <c r="B11973" s="63" t="s">
        <v>14873</v>
      </c>
    </row>
    <row r="11974" spans="1:2" x14ac:dyDescent="0.25">
      <c r="A11974" s="62">
        <v>49221511</v>
      </c>
      <c r="B11974" s="63" t="s">
        <v>14595</v>
      </c>
    </row>
    <row r="11975" spans="1:2" x14ac:dyDescent="0.25">
      <c r="A11975" s="62">
        <v>49241501</v>
      </c>
      <c r="B11975" s="63" t="s">
        <v>16650</v>
      </c>
    </row>
    <row r="11976" spans="1:2" x14ac:dyDescent="0.25">
      <c r="A11976" s="62">
        <v>49241502</v>
      </c>
      <c r="B11976" s="63" t="s">
        <v>17402</v>
      </c>
    </row>
    <row r="11977" spans="1:2" x14ac:dyDescent="0.25">
      <c r="A11977" s="62">
        <v>49241503</v>
      </c>
      <c r="B11977" s="63" t="s">
        <v>239</v>
      </c>
    </row>
    <row r="11978" spans="1:2" x14ac:dyDescent="0.25">
      <c r="A11978" s="62">
        <v>49241504</v>
      </c>
      <c r="B11978" s="63" t="s">
        <v>3282</v>
      </c>
    </row>
    <row r="11979" spans="1:2" x14ac:dyDescent="0.25">
      <c r="A11979" s="62">
        <v>49241505</v>
      </c>
      <c r="B11979" s="63" t="s">
        <v>14317</v>
      </c>
    </row>
    <row r="11980" spans="1:2" x14ac:dyDescent="0.25">
      <c r="A11980" s="62">
        <v>49241506</v>
      </c>
      <c r="B11980" s="63" t="s">
        <v>1319</v>
      </c>
    </row>
    <row r="11981" spans="1:2" x14ac:dyDescent="0.25">
      <c r="A11981" s="62">
        <v>49241507</v>
      </c>
      <c r="B11981" s="63" t="s">
        <v>1929</v>
      </c>
    </row>
    <row r="11982" spans="1:2" x14ac:dyDescent="0.25">
      <c r="A11982" s="62">
        <v>49241508</v>
      </c>
      <c r="B11982" s="63" t="s">
        <v>8097</v>
      </c>
    </row>
    <row r="11983" spans="1:2" x14ac:dyDescent="0.25">
      <c r="A11983" s="62">
        <v>49241509</v>
      </c>
      <c r="B11983" s="63" t="s">
        <v>12796</v>
      </c>
    </row>
    <row r="11984" spans="1:2" x14ac:dyDescent="0.25">
      <c r="A11984" s="62">
        <v>49241510</v>
      </c>
      <c r="B11984" s="63" t="s">
        <v>9835</v>
      </c>
    </row>
    <row r="11985" spans="1:2" x14ac:dyDescent="0.25">
      <c r="A11985" s="62">
        <v>49241601</v>
      </c>
      <c r="B11985" s="63" t="s">
        <v>4314</v>
      </c>
    </row>
    <row r="11986" spans="1:2" x14ac:dyDescent="0.25">
      <c r="A11986" s="62">
        <v>49241602</v>
      </c>
      <c r="B11986" s="63" t="s">
        <v>7622</v>
      </c>
    </row>
    <row r="11987" spans="1:2" x14ac:dyDescent="0.25">
      <c r="A11987" s="62">
        <v>49241603</v>
      </c>
      <c r="B11987" s="63" t="s">
        <v>1117</v>
      </c>
    </row>
    <row r="11988" spans="1:2" x14ac:dyDescent="0.25">
      <c r="A11988" s="62">
        <v>49241604</v>
      </c>
      <c r="B11988" s="63" t="s">
        <v>387</v>
      </c>
    </row>
    <row r="11989" spans="1:2" x14ac:dyDescent="0.25">
      <c r="A11989" s="62">
        <v>49241701</v>
      </c>
      <c r="B11989" s="63" t="s">
        <v>3146</v>
      </c>
    </row>
    <row r="11990" spans="1:2" x14ac:dyDescent="0.25">
      <c r="A11990" s="62">
        <v>49241702</v>
      </c>
      <c r="B11990" s="63" t="s">
        <v>14695</v>
      </c>
    </row>
    <row r="11991" spans="1:2" x14ac:dyDescent="0.25">
      <c r="A11991" s="62">
        <v>49241703</v>
      </c>
      <c r="B11991" s="63" t="s">
        <v>17593</v>
      </c>
    </row>
    <row r="11992" spans="1:2" x14ac:dyDescent="0.25">
      <c r="A11992" s="62">
        <v>49241704</v>
      </c>
      <c r="B11992" s="63" t="s">
        <v>6533</v>
      </c>
    </row>
    <row r="11993" spans="1:2" x14ac:dyDescent="0.25">
      <c r="A11993" s="62">
        <v>49241705</v>
      </c>
      <c r="B11993" s="63" t="s">
        <v>6411</v>
      </c>
    </row>
    <row r="11994" spans="1:2" x14ac:dyDescent="0.25">
      <c r="A11994" s="62">
        <v>49241706</v>
      </c>
      <c r="B11994" s="63" t="s">
        <v>10541</v>
      </c>
    </row>
    <row r="11995" spans="1:2" x14ac:dyDescent="0.25">
      <c r="A11995" s="62">
        <v>49241707</v>
      </c>
      <c r="B11995" s="63" t="s">
        <v>17451</v>
      </c>
    </row>
    <row r="11996" spans="1:2" x14ac:dyDescent="0.25">
      <c r="A11996" s="62">
        <v>49241708</v>
      </c>
      <c r="B11996" s="63" t="s">
        <v>13630</v>
      </c>
    </row>
    <row r="11997" spans="1:2" x14ac:dyDescent="0.25">
      <c r="A11997" s="62">
        <v>49241709</v>
      </c>
      <c r="B11997" s="63" t="s">
        <v>3365</v>
      </c>
    </row>
    <row r="11998" spans="1:2" x14ac:dyDescent="0.25">
      <c r="A11998" s="62">
        <v>50101538</v>
      </c>
      <c r="B11998" s="63" t="s">
        <v>1614</v>
      </c>
    </row>
    <row r="11999" spans="1:2" x14ac:dyDescent="0.25">
      <c r="A11999" s="62">
        <v>50101539</v>
      </c>
      <c r="B11999" s="63" t="s">
        <v>10488</v>
      </c>
    </row>
    <row r="12000" spans="1:2" x14ac:dyDescent="0.25">
      <c r="A12000" s="62">
        <v>50101540</v>
      </c>
      <c r="B12000" s="63" t="s">
        <v>4702</v>
      </c>
    </row>
    <row r="12001" spans="1:2" x14ac:dyDescent="0.25">
      <c r="A12001" s="62">
        <v>50101541</v>
      </c>
      <c r="B12001" s="63" t="s">
        <v>3554</v>
      </c>
    </row>
    <row r="12002" spans="1:2" x14ac:dyDescent="0.25">
      <c r="A12002" s="62">
        <v>50101542</v>
      </c>
      <c r="B12002" s="63" t="s">
        <v>43</v>
      </c>
    </row>
    <row r="12003" spans="1:2" x14ac:dyDescent="0.25">
      <c r="A12003" s="62">
        <v>50101543</v>
      </c>
      <c r="B12003" s="63" t="s">
        <v>1654</v>
      </c>
    </row>
    <row r="12004" spans="1:2" x14ac:dyDescent="0.25">
      <c r="A12004" s="62">
        <v>50101544</v>
      </c>
      <c r="B12004" s="63" t="s">
        <v>10815</v>
      </c>
    </row>
    <row r="12005" spans="1:2" x14ac:dyDescent="0.25">
      <c r="A12005" s="62">
        <v>50101545</v>
      </c>
      <c r="B12005" s="63" t="s">
        <v>16908</v>
      </c>
    </row>
    <row r="12006" spans="1:2" x14ac:dyDescent="0.25">
      <c r="A12006" s="62">
        <v>50101634</v>
      </c>
      <c r="B12006" s="63" t="s">
        <v>5435</v>
      </c>
    </row>
    <row r="12007" spans="1:2" x14ac:dyDescent="0.25">
      <c r="A12007" s="62">
        <v>50101635</v>
      </c>
      <c r="B12007" s="63" t="s">
        <v>534</v>
      </c>
    </row>
    <row r="12008" spans="1:2" x14ac:dyDescent="0.25">
      <c r="A12008" s="62">
        <v>50101636</v>
      </c>
      <c r="B12008" s="63" t="s">
        <v>1270</v>
      </c>
    </row>
    <row r="12009" spans="1:2" x14ac:dyDescent="0.25">
      <c r="A12009" s="62">
        <v>50101716</v>
      </c>
      <c r="B12009" s="63" t="s">
        <v>6648</v>
      </c>
    </row>
    <row r="12010" spans="1:2" x14ac:dyDescent="0.25">
      <c r="A12010" s="62">
        <v>50101717</v>
      </c>
      <c r="B12010" s="63" t="s">
        <v>17694</v>
      </c>
    </row>
    <row r="12011" spans="1:2" x14ac:dyDescent="0.25">
      <c r="A12011" s="62">
        <v>50111510</v>
      </c>
      <c r="B12011" s="63" t="s">
        <v>11553</v>
      </c>
    </row>
    <row r="12012" spans="1:2" x14ac:dyDescent="0.25">
      <c r="A12012" s="62">
        <v>50111511</v>
      </c>
      <c r="B12012" s="63" t="s">
        <v>5022</v>
      </c>
    </row>
    <row r="12013" spans="1:2" x14ac:dyDescent="0.25">
      <c r="A12013" s="62">
        <v>50111512</v>
      </c>
      <c r="B12013" s="63" t="s">
        <v>17913</v>
      </c>
    </row>
    <row r="12014" spans="1:2" x14ac:dyDescent="0.25">
      <c r="A12014" s="62">
        <v>50112001</v>
      </c>
      <c r="B12014" s="63" t="s">
        <v>14526</v>
      </c>
    </row>
    <row r="12015" spans="1:2" x14ac:dyDescent="0.25">
      <c r="A12015" s="62">
        <v>50112002</v>
      </c>
      <c r="B12015" s="63" t="s">
        <v>7093</v>
      </c>
    </row>
    <row r="12016" spans="1:2" x14ac:dyDescent="0.25">
      <c r="A12016" s="62">
        <v>50112003</v>
      </c>
      <c r="B12016" s="63" t="s">
        <v>3844</v>
      </c>
    </row>
    <row r="12017" spans="1:2" x14ac:dyDescent="0.25">
      <c r="A12017" s="62">
        <v>50121537</v>
      </c>
      <c r="B12017" s="63" t="s">
        <v>2755</v>
      </c>
    </row>
    <row r="12018" spans="1:2" x14ac:dyDescent="0.25">
      <c r="A12018" s="62">
        <v>50121538</v>
      </c>
      <c r="B12018" s="63" t="s">
        <v>15036</v>
      </c>
    </row>
    <row r="12019" spans="1:2" x14ac:dyDescent="0.25">
      <c r="A12019" s="62">
        <v>50121539</v>
      </c>
      <c r="B12019" s="63" t="s">
        <v>4019</v>
      </c>
    </row>
    <row r="12020" spans="1:2" x14ac:dyDescent="0.25">
      <c r="A12020" s="62">
        <v>50121611</v>
      </c>
      <c r="B12020" s="63" t="s">
        <v>1235</v>
      </c>
    </row>
    <row r="12021" spans="1:2" x14ac:dyDescent="0.25">
      <c r="A12021" s="62">
        <v>50121612</v>
      </c>
      <c r="B12021" s="63" t="s">
        <v>2675</v>
      </c>
    </row>
    <row r="12022" spans="1:2" x14ac:dyDescent="0.25">
      <c r="A12022" s="62">
        <v>50121613</v>
      </c>
      <c r="B12022" s="63" t="s">
        <v>9895</v>
      </c>
    </row>
    <row r="12023" spans="1:2" x14ac:dyDescent="0.25">
      <c r="A12023" s="62">
        <v>50121705</v>
      </c>
      <c r="B12023" s="63" t="s">
        <v>7216</v>
      </c>
    </row>
    <row r="12024" spans="1:2" x14ac:dyDescent="0.25">
      <c r="A12024" s="62">
        <v>50121706</v>
      </c>
      <c r="B12024" s="63" t="s">
        <v>10894</v>
      </c>
    </row>
    <row r="12025" spans="1:2" x14ac:dyDescent="0.25">
      <c r="A12025" s="62">
        <v>50121707</v>
      </c>
      <c r="B12025" s="63" t="s">
        <v>4536</v>
      </c>
    </row>
    <row r="12026" spans="1:2" x14ac:dyDescent="0.25">
      <c r="A12026" s="62">
        <v>50121802</v>
      </c>
      <c r="B12026" s="63" t="s">
        <v>7012</v>
      </c>
    </row>
    <row r="12027" spans="1:2" x14ac:dyDescent="0.25">
      <c r="A12027" s="62">
        <v>50121803</v>
      </c>
      <c r="B12027" s="63" t="s">
        <v>10006</v>
      </c>
    </row>
    <row r="12028" spans="1:2" x14ac:dyDescent="0.25">
      <c r="A12028" s="62">
        <v>50121804</v>
      </c>
      <c r="B12028" s="63" t="s">
        <v>11330</v>
      </c>
    </row>
    <row r="12029" spans="1:2" x14ac:dyDescent="0.25">
      <c r="A12029" s="62">
        <v>50131606</v>
      </c>
      <c r="B12029" s="63" t="s">
        <v>11599</v>
      </c>
    </row>
    <row r="12030" spans="1:2" x14ac:dyDescent="0.25">
      <c r="A12030" s="62">
        <v>50131607</v>
      </c>
      <c r="B12030" s="63" t="s">
        <v>14314</v>
      </c>
    </row>
    <row r="12031" spans="1:2" x14ac:dyDescent="0.25">
      <c r="A12031" s="62">
        <v>50131608</v>
      </c>
      <c r="B12031" s="63" t="s">
        <v>15168</v>
      </c>
    </row>
    <row r="12032" spans="1:2" x14ac:dyDescent="0.25">
      <c r="A12032" s="62">
        <v>50131609</v>
      </c>
      <c r="B12032" s="63" t="s">
        <v>12291</v>
      </c>
    </row>
    <row r="12033" spans="1:2" x14ac:dyDescent="0.25">
      <c r="A12033" s="62">
        <v>50131610</v>
      </c>
      <c r="B12033" s="63" t="s">
        <v>365</v>
      </c>
    </row>
    <row r="12034" spans="1:2" x14ac:dyDescent="0.25">
      <c r="A12034" s="62">
        <v>50131611</v>
      </c>
      <c r="B12034" s="63" t="s">
        <v>16873</v>
      </c>
    </row>
    <row r="12035" spans="1:2" x14ac:dyDescent="0.25">
      <c r="A12035" s="62">
        <v>50131701</v>
      </c>
      <c r="B12035" s="63" t="s">
        <v>238</v>
      </c>
    </row>
    <row r="12036" spans="1:2" x14ac:dyDescent="0.25">
      <c r="A12036" s="62">
        <v>50131702</v>
      </c>
      <c r="B12036" s="63" t="s">
        <v>9996</v>
      </c>
    </row>
    <row r="12037" spans="1:2" x14ac:dyDescent="0.25">
      <c r="A12037" s="62">
        <v>50131703</v>
      </c>
      <c r="B12037" s="63" t="s">
        <v>12843</v>
      </c>
    </row>
    <row r="12038" spans="1:2" x14ac:dyDescent="0.25">
      <c r="A12038" s="62">
        <v>50131801</v>
      </c>
      <c r="B12038" s="63" t="s">
        <v>18660</v>
      </c>
    </row>
    <row r="12039" spans="1:2" x14ac:dyDescent="0.25">
      <c r="A12039" s="62">
        <v>50131802</v>
      </c>
      <c r="B12039" s="63" t="s">
        <v>15689</v>
      </c>
    </row>
    <row r="12040" spans="1:2" x14ac:dyDescent="0.25">
      <c r="A12040" s="62">
        <v>50131803</v>
      </c>
      <c r="B12040" s="63" t="s">
        <v>8437</v>
      </c>
    </row>
    <row r="12041" spans="1:2" x14ac:dyDescent="0.25">
      <c r="A12041" s="62">
        <v>50151513</v>
      </c>
      <c r="B12041" s="63" t="s">
        <v>18118</v>
      </c>
    </row>
    <row r="12042" spans="1:2" x14ac:dyDescent="0.25">
      <c r="A12042" s="62">
        <v>50151514</v>
      </c>
      <c r="B12042" s="63" t="s">
        <v>11532</v>
      </c>
    </row>
    <row r="12043" spans="1:2" x14ac:dyDescent="0.25">
      <c r="A12043" s="62">
        <v>50151604</v>
      </c>
      <c r="B12043" s="63" t="s">
        <v>3284</v>
      </c>
    </row>
    <row r="12044" spans="1:2" x14ac:dyDescent="0.25">
      <c r="A12044" s="62">
        <v>50151605</v>
      </c>
      <c r="B12044" s="63" t="s">
        <v>13552</v>
      </c>
    </row>
    <row r="12045" spans="1:2" x14ac:dyDescent="0.25">
      <c r="A12045" s="62">
        <v>50161509</v>
      </c>
      <c r="B12045" s="63" t="s">
        <v>13961</v>
      </c>
    </row>
    <row r="12046" spans="1:2" x14ac:dyDescent="0.25">
      <c r="A12046" s="62">
        <v>50161510</v>
      </c>
      <c r="B12046" s="63" t="s">
        <v>12573</v>
      </c>
    </row>
    <row r="12047" spans="1:2" x14ac:dyDescent="0.25">
      <c r="A12047" s="62">
        <v>50161511</v>
      </c>
      <c r="B12047" s="63" t="s">
        <v>11719</v>
      </c>
    </row>
    <row r="12048" spans="1:2" x14ac:dyDescent="0.25">
      <c r="A12048" s="62">
        <v>50161512</v>
      </c>
      <c r="B12048" s="63" t="s">
        <v>8549</v>
      </c>
    </row>
    <row r="12049" spans="1:2" x14ac:dyDescent="0.25">
      <c r="A12049" s="62">
        <v>50161813</v>
      </c>
      <c r="B12049" s="63" t="s">
        <v>16015</v>
      </c>
    </row>
    <row r="12050" spans="1:2" x14ac:dyDescent="0.25">
      <c r="A12050" s="62">
        <v>50161814</v>
      </c>
      <c r="B12050" s="63" t="s">
        <v>17114</v>
      </c>
    </row>
    <row r="12051" spans="1:2" x14ac:dyDescent="0.25">
      <c r="A12051" s="62">
        <v>50161815</v>
      </c>
      <c r="B12051" s="63" t="s">
        <v>6735</v>
      </c>
    </row>
    <row r="12052" spans="1:2" x14ac:dyDescent="0.25">
      <c r="A12052" s="62">
        <v>50171548</v>
      </c>
      <c r="B12052" s="63" t="s">
        <v>9324</v>
      </c>
    </row>
    <row r="12053" spans="1:2" x14ac:dyDescent="0.25">
      <c r="A12053" s="62">
        <v>50171549</v>
      </c>
      <c r="B12053" s="63" t="s">
        <v>10847</v>
      </c>
    </row>
    <row r="12054" spans="1:2" x14ac:dyDescent="0.25">
      <c r="A12054" s="62">
        <v>50171550</v>
      </c>
      <c r="B12054" s="63" t="s">
        <v>9625</v>
      </c>
    </row>
    <row r="12055" spans="1:2" x14ac:dyDescent="0.25">
      <c r="A12055" s="62">
        <v>50171551</v>
      </c>
      <c r="B12055" s="63" t="s">
        <v>156</v>
      </c>
    </row>
    <row r="12056" spans="1:2" x14ac:dyDescent="0.25">
      <c r="A12056" s="62">
        <v>50171552</v>
      </c>
      <c r="B12056" s="63" t="s">
        <v>15539</v>
      </c>
    </row>
    <row r="12057" spans="1:2" x14ac:dyDescent="0.25">
      <c r="A12057" s="62">
        <v>50171707</v>
      </c>
      <c r="B12057" s="63" t="s">
        <v>16535</v>
      </c>
    </row>
    <row r="12058" spans="1:2" x14ac:dyDescent="0.25">
      <c r="A12058" s="62">
        <v>50171708</v>
      </c>
      <c r="B12058" s="63" t="s">
        <v>4485</v>
      </c>
    </row>
    <row r="12059" spans="1:2" x14ac:dyDescent="0.25">
      <c r="A12059" s="62">
        <v>50171830</v>
      </c>
      <c r="B12059" s="63" t="s">
        <v>5023</v>
      </c>
    </row>
    <row r="12060" spans="1:2" x14ac:dyDescent="0.25">
      <c r="A12060" s="62">
        <v>50171831</v>
      </c>
      <c r="B12060" s="63" t="s">
        <v>18641</v>
      </c>
    </row>
    <row r="12061" spans="1:2" x14ac:dyDescent="0.25">
      <c r="A12061" s="62">
        <v>50171832</v>
      </c>
      <c r="B12061" s="63" t="s">
        <v>321</v>
      </c>
    </row>
    <row r="12062" spans="1:2" x14ac:dyDescent="0.25">
      <c r="A12062" s="62">
        <v>50171833</v>
      </c>
      <c r="B12062" s="63" t="s">
        <v>15995</v>
      </c>
    </row>
    <row r="12063" spans="1:2" x14ac:dyDescent="0.25">
      <c r="A12063" s="62">
        <v>50171901</v>
      </c>
      <c r="B12063" s="63" t="s">
        <v>4173</v>
      </c>
    </row>
    <row r="12064" spans="1:2" x14ac:dyDescent="0.25">
      <c r="A12064" s="62">
        <v>50171902</v>
      </c>
      <c r="B12064" s="63" t="s">
        <v>2526</v>
      </c>
    </row>
    <row r="12065" spans="1:2" x14ac:dyDescent="0.25">
      <c r="A12065" s="62">
        <v>50171903</v>
      </c>
      <c r="B12065" s="63" t="s">
        <v>14285</v>
      </c>
    </row>
    <row r="12066" spans="1:2" x14ac:dyDescent="0.25">
      <c r="A12066" s="62">
        <v>50171904</v>
      </c>
      <c r="B12066" s="63" t="s">
        <v>17461</v>
      </c>
    </row>
    <row r="12067" spans="1:2" x14ac:dyDescent="0.25">
      <c r="A12067" s="62">
        <v>50181708</v>
      </c>
      <c r="B12067" s="63" t="s">
        <v>9256</v>
      </c>
    </row>
    <row r="12068" spans="1:2" x14ac:dyDescent="0.25">
      <c r="A12068" s="62">
        <v>50181709</v>
      </c>
      <c r="B12068" s="63" t="s">
        <v>8915</v>
      </c>
    </row>
    <row r="12069" spans="1:2" x14ac:dyDescent="0.25">
      <c r="A12069" s="62">
        <v>50181901</v>
      </c>
      <c r="B12069" s="63" t="s">
        <v>11867</v>
      </c>
    </row>
    <row r="12070" spans="1:2" x14ac:dyDescent="0.25">
      <c r="A12070" s="62">
        <v>50181902</v>
      </c>
      <c r="B12070" s="63" t="s">
        <v>11708</v>
      </c>
    </row>
    <row r="12071" spans="1:2" x14ac:dyDescent="0.25">
      <c r="A12071" s="62">
        <v>50181903</v>
      </c>
      <c r="B12071" s="63" t="s">
        <v>808</v>
      </c>
    </row>
    <row r="12072" spans="1:2" x14ac:dyDescent="0.25">
      <c r="A12072" s="62">
        <v>50181904</v>
      </c>
      <c r="B12072" s="63" t="s">
        <v>16158</v>
      </c>
    </row>
    <row r="12073" spans="1:2" x14ac:dyDescent="0.25">
      <c r="A12073" s="62">
        <v>50181905</v>
      </c>
      <c r="B12073" s="63" t="s">
        <v>1001</v>
      </c>
    </row>
    <row r="12074" spans="1:2" x14ac:dyDescent="0.25">
      <c r="A12074" s="62">
        <v>50181906</v>
      </c>
      <c r="B12074" s="63" t="s">
        <v>18181</v>
      </c>
    </row>
    <row r="12075" spans="1:2" x14ac:dyDescent="0.25">
      <c r="A12075" s="62">
        <v>50181907</v>
      </c>
      <c r="B12075" s="63" t="s">
        <v>1642</v>
      </c>
    </row>
    <row r="12076" spans="1:2" x14ac:dyDescent="0.25">
      <c r="A12076" s="62">
        <v>50181908</v>
      </c>
      <c r="B12076" s="63" t="s">
        <v>9584</v>
      </c>
    </row>
    <row r="12077" spans="1:2" x14ac:dyDescent="0.25">
      <c r="A12077" s="62">
        <v>50181909</v>
      </c>
      <c r="B12077" s="63" t="s">
        <v>5533</v>
      </c>
    </row>
    <row r="12078" spans="1:2" x14ac:dyDescent="0.25">
      <c r="A12078" s="62">
        <v>50182001</v>
      </c>
      <c r="B12078" s="63" t="s">
        <v>10764</v>
      </c>
    </row>
    <row r="12079" spans="1:2" x14ac:dyDescent="0.25">
      <c r="A12079" s="62">
        <v>50182002</v>
      </c>
      <c r="B12079" s="63" t="s">
        <v>7474</v>
      </c>
    </row>
    <row r="12080" spans="1:2" x14ac:dyDescent="0.25">
      <c r="A12080" s="62">
        <v>50182003</v>
      </c>
      <c r="B12080" s="63" t="s">
        <v>9937</v>
      </c>
    </row>
    <row r="12081" spans="1:2" x14ac:dyDescent="0.25">
      <c r="A12081" s="62">
        <v>50182004</v>
      </c>
      <c r="B12081" s="63" t="s">
        <v>17829</v>
      </c>
    </row>
    <row r="12082" spans="1:2" x14ac:dyDescent="0.25">
      <c r="A12082" s="62">
        <v>50191505</v>
      </c>
      <c r="B12082" s="63" t="s">
        <v>12034</v>
      </c>
    </row>
    <row r="12083" spans="1:2" x14ac:dyDescent="0.25">
      <c r="A12083" s="62">
        <v>50191506</v>
      </c>
      <c r="B12083" s="63" t="s">
        <v>11977</v>
      </c>
    </row>
    <row r="12084" spans="1:2" x14ac:dyDescent="0.25">
      <c r="A12084" s="62">
        <v>50191507</v>
      </c>
      <c r="B12084" s="63" t="s">
        <v>17502</v>
      </c>
    </row>
    <row r="12085" spans="1:2" x14ac:dyDescent="0.25">
      <c r="A12085" s="62">
        <v>50192109</v>
      </c>
      <c r="B12085" s="63" t="s">
        <v>4084</v>
      </c>
    </row>
    <row r="12086" spans="1:2" x14ac:dyDescent="0.25">
      <c r="A12086" s="62">
        <v>50192110</v>
      </c>
      <c r="B12086" s="63" t="s">
        <v>3835</v>
      </c>
    </row>
    <row r="12087" spans="1:2" x14ac:dyDescent="0.25">
      <c r="A12087" s="62">
        <v>50192111</v>
      </c>
      <c r="B12087" s="63" t="s">
        <v>17017</v>
      </c>
    </row>
    <row r="12088" spans="1:2" x14ac:dyDescent="0.25">
      <c r="A12088" s="62">
        <v>50192112</v>
      </c>
      <c r="B12088" s="63" t="s">
        <v>3479</v>
      </c>
    </row>
    <row r="12089" spans="1:2" x14ac:dyDescent="0.25">
      <c r="A12089" s="62">
        <v>50192301</v>
      </c>
      <c r="B12089" s="63" t="s">
        <v>19029</v>
      </c>
    </row>
    <row r="12090" spans="1:2" x14ac:dyDescent="0.25">
      <c r="A12090" s="62">
        <v>50192302</v>
      </c>
      <c r="B12090" s="63" t="s">
        <v>15125</v>
      </c>
    </row>
    <row r="12091" spans="1:2" x14ac:dyDescent="0.25">
      <c r="A12091" s="62">
        <v>50192303</v>
      </c>
      <c r="B12091" s="63" t="s">
        <v>17582</v>
      </c>
    </row>
    <row r="12092" spans="1:2" x14ac:dyDescent="0.25">
      <c r="A12092" s="62">
        <v>50192304</v>
      </c>
      <c r="B12092" s="63" t="s">
        <v>13823</v>
      </c>
    </row>
    <row r="12093" spans="1:2" x14ac:dyDescent="0.25">
      <c r="A12093" s="62">
        <v>50192401</v>
      </c>
      <c r="B12093" s="63" t="s">
        <v>10313</v>
      </c>
    </row>
    <row r="12094" spans="1:2" x14ac:dyDescent="0.25">
      <c r="A12094" s="62">
        <v>50192402</v>
      </c>
      <c r="B12094" s="63" t="s">
        <v>13980</v>
      </c>
    </row>
    <row r="12095" spans="1:2" x14ac:dyDescent="0.25">
      <c r="A12095" s="62">
        <v>50192403</v>
      </c>
      <c r="B12095" s="63" t="s">
        <v>2406</v>
      </c>
    </row>
    <row r="12096" spans="1:2" x14ac:dyDescent="0.25">
      <c r="A12096" s="62">
        <v>50192404</v>
      </c>
      <c r="B12096" s="63" t="s">
        <v>9855</v>
      </c>
    </row>
    <row r="12097" spans="1:2" x14ac:dyDescent="0.25">
      <c r="A12097" s="62">
        <v>50192501</v>
      </c>
      <c r="B12097" s="63" t="s">
        <v>11209</v>
      </c>
    </row>
    <row r="12098" spans="1:2" x14ac:dyDescent="0.25">
      <c r="A12098" s="62">
        <v>50192502</v>
      </c>
      <c r="B12098" s="63" t="s">
        <v>2381</v>
      </c>
    </row>
    <row r="12099" spans="1:2" x14ac:dyDescent="0.25">
      <c r="A12099" s="62">
        <v>50192503</v>
      </c>
      <c r="B12099" s="63" t="s">
        <v>4547</v>
      </c>
    </row>
    <row r="12100" spans="1:2" x14ac:dyDescent="0.25">
      <c r="A12100" s="62">
        <v>50192504</v>
      </c>
      <c r="B12100" s="63" t="s">
        <v>13206</v>
      </c>
    </row>
    <row r="12101" spans="1:2" x14ac:dyDescent="0.25">
      <c r="A12101" s="62">
        <v>50192601</v>
      </c>
      <c r="B12101" s="63" t="s">
        <v>17578</v>
      </c>
    </row>
    <row r="12102" spans="1:2" x14ac:dyDescent="0.25">
      <c r="A12102" s="62">
        <v>50192602</v>
      </c>
      <c r="B12102" s="63" t="s">
        <v>11014</v>
      </c>
    </row>
    <row r="12103" spans="1:2" x14ac:dyDescent="0.25">
      <c r="A12103" s="62">
        <v>50192603</v>
      </c>
      <c r="B12103" s="63" t="s">
        <v>360</v>
      </c>
    </row>
    <row r="12104" spans="1:2" x14ac:dyDescent="0.25">
      <c r="A12104" s="62">
        <v>50192701</v>
      </c>
      <c r="B12104" s="63" t="s">
        <v>2565</v>
      </c>
    </row>
    <row r="12105" spans="1:2" x14ac:dyDescent="0.25">
      <c r="A12105" s="62">
        <v>50192702</v>
      </c>
      <c r="B12105" s="63" t="s">
        <v>14661</v>
      </c>
    </row>
    <row r="12106" spans="1:2" x14ac:dyDescent="0.25">
      <c r="A12106" s="62">
        <v>50192703</v>
      </c>
      <c r="B12106" s="63" t="s">
        <v>10562</v>
      </c>
    </row>
    <row r="12107" spans="1:2" x14ac:dyDescent="0.25">
      <c r="A12107" s="62">
        <v>50192801</v>
      </c>
      <c r="B12107" s="63" t="s">
        <v>14143</v>
      </c>
    </row>
    <row r="12108" spans="1:2" x14ac:dyDescent="0.25">
      <c r="A12108" s="62">
        <v>50192802</v>
      </c>
      <c r="B12108" s="63" t="s">
        <v>14570</v>
      </c>
    </row>
    <row r="12109" spans="1:2" x14ac:dyDescent="0.25">
      <c r="A12109" s="62">
        <v>50192803</v>
      </c>
      <c r="B12109" s="63" t="s">
        <v>18902</v>
      </c>
    </row>
    <row r="12110" spans="1:2" x14ac:dyDescent="0.25">
      <c r="A12110" s="62">
        <v>50192901</v>
      </c>
      <c r="B12110" s="63" t="s">
        <v>10609</v>
      </c>
    </row>
    <row r="12111" spans="1:2" x14ac:dyDescent="0.25">
      <c r="A12111" s="62">
        <v>50192902</v>
      </c>
      <c r="B12111" s="63" t="s">
        <v>8528</v>
      </c>
    </row>
    <row r="12112" spans="1:2" x14ac:dyDescent="0.25">
      <c r="A12112" s="62">
        <v>50193001</v>
      </c>
      <c r="B12112" s="63" t="s">
        <v>4567</v>
      </c>
    </row>
    <row r="12113" spans="1:2" x14ac:dyDescent="0.25">
      <c r="A12113" s="62">
        <v>50193002</v>
      </c>
      <c r="B12113" s="63" t="s">
        <v>11950</v>
      </c>
    </row>
    <row r="12114" spans="1:2" x14ac:dyDescent="0.25">
      <c r="A12114" s="62">
        <v>50193101</v>
      </c>
      <c r="B12114" s="63" t="s">
        <v>1556</v>
      </c>
    </row>
    <row r="12115" spans="1:2" x14ac:dyDescent="0.25">
      <c r="A12115" s="62">
        <v>50193102</v>
      </c>
      <c r="B12115" s="63" t="s">
        <v>15547</v>
      </c>
    </row>
    <row r="12116" spans="1:2" x14ac:dyDescent="0.25">
      <c r="A12116" s="62">
        <v>50193103</v>
      </c>
      <c r="B12116" s="63" t="s">
        <v>3535</v>
      </c>
    </row>
    <row r="12117" spans="1:2" x14ac:dyDescent="0.25">
      <c r="A12117" s="62">
        <v>50193104</v>
      </c>
      <c r="B12117" s="63" t="s">
        <v>2705</v>
      </c>
    </row>
    <row r="12118" spans="1:2" x14ac:dyDescent="0.25">
      <c r="A12118" s="62">
        <v>50193105</v>
      </c>
      <c r="B12118" s="63" t="s">
        <v>11452</v>
      </c>
    </row>
    <row r="12119" spans="1:2" x14ac:dyDescent="0.25">
      <c r="A12119" s="62">
        <v>50193201</v>
      </c>
      <c r="B12119" s="63" t="s">
        <v>4107</v>
      </c>
    </row>
    <row r="12120" spans="1:2" x14ac:dyDescent="0.25">
      <c r="A12120" s="62">
        <v>50193202</v>
      </c>
      <c r="B12120" s="63" t="s">
        <v>15844</v>
      </c>
    </row>
    <row r="12121" spans="1:2" x14ac:dyDescent="0.25">
      <c r="A12121" s="62">
        <v>50193203</v>
      </c>
      <c r="B12121" s="63" t="s">
        <v>10578</v>
      </c>
    </row>
    <row r="12122" spans="1:2" x14ac:dyDescent="0.25">
      <c r="A12122" s="62">
        <v>50201706</v>
      </c>
      <c r="B12122" s="63" t="s">
        <v>1624</v>
      </c>
    </row>
    <row r="12123" spans="1:2" x14ac:dyDescent="0.25">
      <c r="A12123" s="62">
        <v>50201707</v>
      </c>
      <c r="B12123" s="63" t="s">
        <v>3942</v>
      </c>
    </row>
    <row r="12124" spans="1:2" x14ac:dyDescent="0.25">
      <c r="A12124" s="62">
        <v>50201708</v>
      </c>
      <c r="B12124" s="63" t="s">
        <v>10534</v>
      </c>
    </row>
    <row r="12125" spans="1:2" x14ac:dyDescent="0.25">
      <c r="A12125" s="62">
        <v>50201709</v>
      </c>
      <c r="B12125" s="63" t="s">
        <v>7017</v>
      </c>
    </row>
    <row r="12126" spans="1:2" x14ac:dyDescent="0.25">
      <c r="A12126" s="62">
        <v>50201710</v>
      </c>
      <c r="B12126" s="63" t="s">
        <v>12664</v>
      </c>
    </row>
    <row r="12127" spans="1:2" x14ac:dyDescent="0.25">
      <c r="A12127" s="62">
        <v>50201711</v>
      </c>
      <c r="B12127" s="63" t="s">
        <v>5812</v>
      </c>
    </row>
    <row r="12128" spans="1:2" x14ac:dyDescent="0.25">
      <c r="A12128" s="62">
        <v>50201712</v>
      </c>
      <c r="B12128" s="63" t="s">
        <v>1431</v>
      </c>
    </row>
    <row r="12129" spans="1:2" x14ac:dyDescent="0.25">
      <c r="A12129" s="62">
        <v>50201713</v>
      </c>
      <c r="B12129" s="63" t="s">
        <v>7756</v>
      </c>
    </row>
    <row r="12130" spans="1:2" x14ac:dyDescent="0.25">
      <c r="A12130" s="62">
        <v>50201714</v>
      </c>
      <c r="B12130" s="63" t="s">
        <v>4438</v>
      </c>
    </row>
    <row r="12131" spans="1:2" x14ac:dyDescent="0.25">
      <c r="A12131" s="62">
        <v>50202201</v>
      </c>
      <c r="B12131" s="63" t="s">
        <v>926</v>
      </c>
    </row>
    <row r="12132" spans="1:2" x14ac:dyDescent="0.25">
      <c r="A12132" s="62">
        <v>50202202</v>
      </c>
      <c r="B12132" s="63" t="s">
        <v>9413</v>
      </c>
    </row>
    <row r="12133" spans="1:2" x14ac:dyDescent="0.25">
      <c r="A12133" s="62">
        <v>50202203</v>
      </c>
      <c r="B12133" s="63" t="s">
        <v>7469</v>
      </c>
    </row>
    <row r="12134" spans="1:2" x14ac:dyDescent="0.25">
      <c r="A12134" s="62">
        <v>50202204</v>
      </c>
      <c r="B12134" s="63" t="s">
        <v>7850</v>
      </c>
    </row>
    <row r="12135" spans="1:2" x14ac:dyDescent="0.25">
      <c r="A12135" s="62">
        <v>50202205</v>
      </c>
      <c r="B12135" s="63" t="s">
        <v>11698</v>
      </c>
    </row>
    <row r="12136" spans="1:2" x14ac:dyDescent="0.25">
      <c r="A12136" s="62">
        <v>50202206</v>
      </c>
      <c r="B12136" s="63" t="s">
        <v>3324</v>
      </c>
    </row>
    <row r="12137" spans="1:2" x14ac:dyDescent="0.25">
      <c r="A12137" s="62">
        <v>50202207</v>
      </c>
      <c r="B12137" s="63" t="s">
        <v>7941</v>
      </c>
    </row>
    <row r="12138" spans="1:2" x14ac:dyDescent="0.25">
      <c r="A12138" s="62">
        <v>50202301</v>
      </c>
      <c r="B12138" s="63" t="s">
        <v>1878</v>
      </c>
    </row>
    <row r="12139" spans="1:2" x14ac:dyDescent="0.25">
      <c r="A12139" s="62">
        <v>50202302</v>
      </c>
      <c r="B12139" s="63" t="s">
        <v>14684</v>
      </c>
    </row>
    <row r="12140" spans="1:2" x14ac:dyDescent="0.25">
      <c r="A12140" s="62">
        <v>50202303</v>
      </c>
      <c r="B12140" s="63" t="s">
        <v>1793</v>
      </c>
    </row>
    <row r="12141" spans="1:2" x14ac:dyDescent="0.25">
      <c r="A12141" s="62">
        <v>50202304</v>
      </c>
      <c r="B12141" s="63" t="s">
        <v>14616</v>
      </c>
    </row>
    <row r="12142" spans="1:2" x14ac:dyDescent="0.25">
      <c r="A12142" s="62">
        <v>50202305</v>
      </c>
      <c r="B12142" s="63" t="s">
        <v>6367</v>
      </c>
    </row>
    <row r="12143" spans="1:2" x14ac:dyDescent="0.25">
      <c r="A12143" s="62">
        <v>50202306</v>
      </c>
      <c r="B12143" s="63" t="s">
        <v>2775</v>
      </c>
    </row>
    <row r="12144" spans="1:2" x14ac:dyDescent="0.25">
      <c r="A12144" s="62">
        <v>50202307</v>
      </c>
      <c r="B12144" s="63" t="s">
        <v>9442</v>
      </c>
    </row>
    <row r="12145" spans="1:2" x14ac:dyDescent="0.25">
      <c r="A12145" s="62">
        <v>50202308</v>
      </c>
      <c r="B12145" s="63" t="s">
        <v>18094</v>
      </c>
    </row>
    <row r="12146" spans="1:2" x14ac:dyDescent="0.25">
      <c r="A12146" s="62">
        <v>50202309</v>
      </c>
      <c r="B12146" s="63" t="s">
        <v>12004</v>
      </c>
    </row>
    <row r="12147" spans="1:2" x14ac:dyDescent="0.25">
      <c r="A12147" s="62">
        <v>50202310</v>
      </c>
      <c r="B12147" s="63" t="s">
        <v>1747</v>
      </c>
    </row>
    <row r="12148" spans="1:2" x14ac:dyDescent="0.25">
      <c r="A12148" s="62">
        <v>50202311</v>
      </c>
      <c r="B12148" s="63" t="s">
        <v>1607</v>
      </c>
    </row>
    <row r="12149" spans="1:2" x14ac:dyDescent="0.25">
      <c r="A12149" s="62">
        <v>50211502</v>
      </c>
      <c r="B12149" s="63" t="s">
        <v>14740</v>
      </c>
    </row>
    <row r="12150" spans="1:2" x14ac:dyDescent="0.25">
      <c r="A12150" s="62">
        <v>50211503</v>
      </c>
      <c r="B12150" s="63" t="s">
        <v>16353</v>
      </c>
    </row>
    <row r="12151" spans="1:2" x14ac:dyDescent="0.25">
      <c r="A12151" s="62">
        <v>50211504</v>
      </c>
      <c r="B12151" s="63" t="s">
        <v>3402</v>
      </c>
    </row>
    <row r="12152" spans="1:2" x14ac:dyDescent="0.25">
      <c r="A12152" s="62">
        <v>50211505</v>
      </c>
      <c r="B12152" s="63" t="s">
        <v>17589</v>
      </c>
    </row>
    <row r="12153" spans="1:2" x14ac:dyDescent="0.25">
      <c r="A12153" s="62">
        <v>50211506</v>
      </c>
      <c r="B12153" s="63" t="s">
        <v>1348</v>
      </c>
    </row>
    <row r="12154" spans="1:2" x14ac:dyDescent="0.25">
      <c r="A12154" s="62">
        <v>50211607</v>
      </c>
      <c r="B12154" s="63" t="s">
        <v>2535</v>
      </c>
    </row>
    <row r="12155" spans="1:2" x14ac:dyDescent="0.25">
      <c r="A12155" s="62">
        <v>50211608</v>
      </c>
      <c r="B12155" s="63" t="s">
        <v>16618</v>
      </c>
    </row>
    <row r="12156" spans="1:2" x14ac:dyDescent="0.25">
      <c r="A12156" s="62">
        <v>50211609</v>
      </c>
      <c r="B12156" s="63" t="s">
        <v>4244</v>
      </c>
    </row>
    <row r="12157" spans="1:2" x14ac:dyDescent="0.25">
      <c r="A12157" s="62">
        <v>50211610</v>
      </c>
      <c r="B12157" s="63" t="s">
        <v>3599</v>
      </c>
    </row>
    <row r="12158" spans="1:2" x14ac:dyDescent="0.25">
      <c r="A12158" s="62">
        <v>50211611</v>
      </c>
      <c r="B12158" s="63" t="s">
        <v>13570</v>
      </c>
    </row>
    <row r="12159" spans="1:2" x14ac:dyDescent="0.25">
      <c r="A12159" s="62">
        <v>50211612</v>
      </c>
      <c r="B12159" s="63" t="s">
        <v>6689</v>
      </c>
    </row>
    <row r="12160" spans="1:2" x14ac:dyDescent="0.25">
      <c r="A12160" s="62">
        <v>50221001</v>
      </c>
      <c r="B12160" s="63" t="s">
        <v>4474</v>
      </c>
    </row>
    <row r="12161" spans="1:2" x14ac:dyDescent="0.25">
      <c r="A12161" s="62">
        <v>50221002</v>
      </c>
      <c r="B12161" s="63" t="s">
        <v>13608</v>
      </c>
    </row>
    <row r="12162" spans="1:2" x14ac:dyDescent="0.25">
      <c r="A12162" s="62">
        <v>50221101</v>
      </c>
      <c r="B12162" s="63" t="s">
        <v>6868</v>
      </c>
    </row>
    <row r="12163" spans="1:2" x14ac:dyDescent="0.25">
      <c r="A12163" s="62">
        <v>50221102</v>
      </c>
      <c r="B12163" s="63" t="s">
        <v>17827</v>
      </c>
    </row>
    <row r="12164" spans="1:2" x14ac:dyDescent="0.25">
      <c r="A12164" s="62">
        <v>50221201</v>
      </c>
      <c r="B12164" s="63" t="s">
        <v>718</v>
      </c>
    </row>
    <row r="12165" spans="1:2" x14ac:dyDescent="0.25">
      <c r="A12165" s="62">
        <v>50221202</v>
      </c>
      <c r="B12165" s="63" t="s">
        <v>8241</v>
      </c>
    </row>
    <row r="12166" spans="1:2" x14ac:dyDescent="0.25">
      <c r="A12166" s="62">
        <v>51101503</v>
      </c>
      <c r="B12166" s="63" t="s">
        <v>1560</v>
      </c>
    </row>
    <row r="12167" spans="1:2" x14ac:dyDescent="0.25">
      <c r="A12167" s="62">
        <v>51101504</v>
      </c>
      <c r="B12167" s="63" t="s">
        <v>15999</v>
      </c>
    </row>
    <row r="12168" spans="1:2" x14ac:dyDescent="0.25">
      <c r="A12168" s="62">
        <v>51101507</v>
      </c>
      <c r="B12168" s="63" t="s">
        <v>564</v>
      </c>
    </row>
    <row r="12169" spans="1:2" x14ac:dyDescent="0.25">
      <c r="A12169" s="62">
        <v>51101508</v>
      </c>
      <c r="B12169" s="63" t="s">
        <v>10216</v>
      </c>
    </row>
    <row r="12170" spans="1:2" x14ac:dyDescent="0.25">
      <c r="A12170" s="62">
        <v>51101509</v>
      </c>
      <c r="B12170" s="63" t="s">
        <v>9902</v>
      </c>
    </row>
    <row r="12171" spans="1:2" x14ac:dyDescent="0.25">
      <c r="A12171" s="62">
        <v>51101510</v>
      </c>
      <c r="B12171" s="63" t="s">
        <v>2949</v>
      </c>
    </row>
    <row r="12172" spans="1:2" x14ac:dyDescent="0.25">
      <c r="A12172" s="62">
        <v>51101511</v>
      </c>
      <c r="B12172" s="63" t="s">
        <v>14724</v>
      </c>
    </row>
    <row r="12173" spans="1:2" x14ac:dyDescent="0.25">
      <c r="A12173" s="62">
        <v>51101512</v>
      </c>
      <c r="B12173" s="63" t="s">
        <v>6640</v>
      </c>
    </row>
    <row r="12174" spans="1:2" x14ac:dyDescent="0.25">
      <c r="A12174" s="62">
        <v>51101513</v>
      </c>
      <c r="B12174" s="63" t="s">
        <v>15608</v>
      </c>
    </row>
    <row r="12175" spans="1:2" x14ac:dyDescent="0.25">
      <c r="A12175" s="62">
        <v>51101514</v>
      </c>
      <c r="B12175" s="63" t="s">
        <v>9232</v>
      </c>
    </row>
    <row r="12176" spans="1:2" x14ac:dyDescent="0.25">
      <c r="A12176" s="62">
        <v>51101515</v>
      </c>
      <c r="B12176" s="63" t="s">
        <v>17564</v>
      </c>
    </row>
    <row r="12177" spans="1:2" x14ac:dyDescent="0.25">
      <c r="A12177" s="62">
        <v>51101516</v>
      </c>
      <c r="B12177" s="63" t="s">
        <v>12778</v>
      </c>
    </row>
    <row r="12178" spans="1:2" x14ac:dyDescent="0.25">
      <c r="A12178" s="62">
        <v>51101518</v>
      </c>
      <c r="B12178" s="63" t="s">
        <v>7999</v>
      </c>
    </row>
    <row r="12179" spans="1:2" x14ac:dyDescent="0.25">
      <c r="A12179" s="62">
        <v>51101519</v>
      </c>
      <c r="B12179" s="63" t="s">
        <v>18160</v>
      </c>
    </row>
    <row r="12180" spans="1:2" x14ac:dyDescent="0.25">
      <c r="A12180" s="62">
        <v>51101521</v>
      </c>
      <c r="B12180" s="63" t="s">
        <v>4620</v>
      </c>
    </row>
    <row r="12181" spans="1:2" x14ac:dyDescent="0.25">
      <c r="A12181" s="62">
        <v>51101522</v>
      </c>
      <c r="B12181" s="63" t="s">
        <v>6838</v>
      </c>
    </row>
    <row r="12182" spans="1:2" x14ac:dyDescent="0.25">
      <c r="A12182" s="62">
        <v>51101523</v>
      </c>
      <c r="B12182" s="63" t="s">
        <v>3620</v>
      </c>
    </row>
    <row r="12183" spans="1:2" x14ac:dyDescent="0.25">
      <c r="A12183" s="62">
        <v>51101524</v>
      </c>
      <c r="B12183" s="63" t="s">
        <v>10455</v>
      </c>
    </row>
    <row r="12184" spans="1:2" x14ac:dyDescent="0.25">
      <c r="A12184" s="62">
        <v>51101525</v>
      </c>
      <c r="B12184" s="63" t="s">
        <v>12582</v>
      </c>
    </row>
    <row r="12185" spans="1:2" x14ac:dyDescent="0.25">
      <c r="A12185" s="62">
        <v>51101526</v>
      </c>
      <c r="B12185" s="63" t="s">
        <v>14901</v>
      </c>
    </row>
    <row r="12186" spans="1:2" x14ac:dyDescent="0.25">
      <c r="A12186" s="62">
        <v>51101527</v>
      </c>
      <c r="B12186" s="63" t="s">
        <v>785</v>
      </c>
    </row>
    <row r="12187" spans="1:2" x14ac:dyDescent="0.25">
      <c r="A12187" s="62">
        <v>51101528</v>
      </c>
      <c r="B12187" s="63" t="s">
        <v>4146</v>
      </c>
    </row>
    <row r="12188" spans="1:2" x14ac:dyDescent="0.25">
      <c r="A12188" s="62">
        <v>51101530</v>
      </c>
      <c r="B12188" s="63" t="s">
        <v>12701</v>
      </c>
    </row>
    <row r="12189" spans="1:2" x14ac:dyDescent="0.25">
      <c r="A12189" s="62">
        <v>51101531</v>
      </c>
      <c r="B12189" s="63" t="s">
        <v>3913</v>
      </c>
    </row>
    <row r="12190" spans="1:2" x14ac:dyDescent="0.25">
      <c r="A12190" s="62">
        <v>51101532</v>
      </c>
      <c r="B12190" s="63" t="s">
        <v>18418</v>
      </c>
    </row>
    <row r="12191" spans="1:2" x14ac:dyDescent="0.25">
      <c r="A12191" s="62">
        <v>51101533</v>
      </c>
      <c r="B12191" s="63" t="s">
        <v>12560</v>
      </c>
    </row>
    <row r="12192" spans="1:2" x14ac:dyDescent="0.25">
      <c r="A12192" s="62">
        <v>51101534</v>
      </c>
      <c r="B12192" s="63" t="s">
        <v>17547</v>
      </c>
    </row>
    <row r="12193" spans="1:2" x14ac:dyDescent="0.25">
      <c r="A12193" s="62">
        <v>51101535</v>
      </c>
      <c r="B12193" s="63" t="s">
        <v>7069</v>
      </c>
    </row>
    <row r="12194" spans="1:2" x14ac:dyDescent="0.25">
      <c r="A12194" s="62">
        <v>51101536</v>
      </c>
      <c r="B12194" s="63" t="s">
        <v>17391</v>
      </c>
    </row>
    <row r="12195" spans="1:2" x14ac:dyDescent="0.25">
      <c r="A12195" s="62">
        <v>51101537</v>
      </c>
      <c r="B12195" s="63" t="s">
        <v>8620</v>
      </c>
    </row>
    <row r="12196" spans="1:2" x14ac:dyDescent="0.25">
      <c r="A12196" s="62">
        <v>51101538</v>
      </c>
      <c r="B12196" s="63" t="s">
        <v>10437</v>
      </c>
    </row>
    <row r="12197" spans="1:2" x14ac:dyDescent="0.25">
      <c r="A12197" s="62">
        <v>51101539</v>
      </c>
      <c r="B12197" s="63" t="s">
        <v>18067</v>
      </c>
    </row>
    <row r="12198" spans="1:2" x14ac:dyDescent="0.25">
      <c r="A12198" s="62">
        <v>51101540</v>
      </c>
      <c r="B12198" s="63" t="s">
        <v>9967</v>
      </c>
    </row>
    <row r="12199" spans="1:2" x14ac:dyDescent="0.25">
      <c r="A12199" s="62">
        <v>51101541</v>
      </c>
      <c r="B12199" s="63" t="s">
        <v>8822</v>
      </c>
    </row>
    <row r="12200" spans="1:2" x14ac:dyDescent="0.25">
      <c r="A12200" s="62">
        <v>51101542</v>
      </c>
      <c r="B12200" s="63" t="s">
        <v>4175</v>
      </c>
    </row>
    <row r="12201" spans="1:2" x14ac:dyDescent="0.25">
      <c r="A12201" s="62">
        <v>51101543</v>
      </c>
      <c r="B12201" s="63" t="s">
        <v>16217</v>
      </c>
    </row>
    <row r="12202" spans="1:2" x14ac:dyDescent="0.25">
      <c r="A12202" s="62">
        <v>51101544</v>
      </c>
      <c r="B12202" s="63" t="s">
        <v>13499</v>
      </c>
    </row>
    <row r="12203" spans="1:2" x14ac:dyDescent="0.25">
      <c r="A12203" s="62">
        <v>51101545</v>
      </c>
      <c r="B12203" s="63" t="s">
        <v>10255</v>
      </c>
    </row>
    <row r="12204" spans="1:2" x14ac:dyDescent="0.25">
      <c r="A12204" s="62">
        <v>51101546</v>
      </c>
      <c r="B12204" s="63" t="s">
        <v>2196</v>
      </c>
    </row>
    <row r="12205" spans="1:2" x14ac:dyDescent="0.25">
      <c r="A12205" s="62">
        <v>51101547</v>
      </c>
      <c r="B12205" s="63" t="s">
        <v>9775</v>
      </c>
    </row>
    <row r="12206" spans="1:2" x14ac:dyDescent="0.25">
      <c r="A12206" s="62">
        <v>51101548</v>
      </c>
      <c r="B12206" s="63" t="s">
        <v>12385</v>
      </c>
    </row>
    <row r="12207" spans="1:2" x14ac:dyDescent="0.25">
      <c r="A12207" s="62">
        <v>51101549</v>
      </c>
      <c r="B12207" s="63" t="s">
        <v>10429</v>
      </c>
    </row>
    <row r="12208" spans="1:2" x14ac:dyDescent="0.25">
      <c r="A12208" s="62">
        <v>51101550</v>
      </c>
      <c r="B12208" s="63" t="s">
        <v>8606</v>
      </c>
    </row>
    <row r="12209" spans="1:2" x14ac:dyDescent="0.25">
      <c r="A12209" s="62">
        <v>51101551</v>
      </c>
      <c r="B12209" s="63" t="s">
        <v>11584</v>
      </c>
    </row>
    <row r="12210" spans="1:2" x14ac:dyDescent="0.25">
      <c r="A12210" s="62">
        <v>51101552</v>
      </c>
      <c r="B12210" s="63" t="s">
        <v>332</v>
      </c>
    </row>
    <row r="12211" spans="1:2" x14ac:dyDescent="0.25">
      <c r="A12211" s="62">
        <v>51101553</v>
      </c>
      <c r="B12211" s="63" t="s">
        <v>11215</v>
      </c>
    </row>
    <row r="12212" spans="1:2" x14ac:dyDescent="0.25">
      <c r="A12212" s="62">
        <v>51101554</v>
      </c>
      <c r="B12212" s="63" t="s">
        <v>11282</v>
      </c>
    </row>
    <row r="12213" spans="1:2" x14ac:dyDescent="0.25">
      <c r="A12213" s="62">
        <v>51101555</v>
      </c>
      <c r="B12213" s="63" t="s">
        <v>15885</v>
      </c>
    </row>
    <row r="12214" spans="1:2" x14ac:dyDescent="0.25">
      <c r="A12214" s="62">
        <v>51101556</v>
      </c>
      <c r="B12214" s="63" t="s">
        <v>1616</v>
      </c>
    </row>
    <row r="12215" spans="1:2" x14ac:dyDescent="0.25">
      <c r="A12215" s="62">
        <v>51101557</v>
      </c>
      <c r="B12215" s="63" t="s">
        <v>17934</v>
      </c>
    </row>
    <row r="12216" spans="1:2" x14ac:dyDescent="0.25">
      <c r="A12216" s="62">
        <v>51101558</v>
      </c>
      <c r="B12216" s="63" t="s">
        <v>385</v>
      </c>
    </row>
    <row r="12217" spans="1:2" x14ac:dyDescent="0.25">
      <c r="A12217" s="62">
        <v>51101559</v>
      </c>
      <c r="B12217" s="63" t="s">
        <v>1835</v>
      </c>
    </row>
    <row r="12218" spans="1:2" x14ac:dyDescent="0.25">
      <c r="A12218" s="62">
        <v>51101560</v>
      </c>
      <c r="B12218" s="63" t="s">
        <v>1139</v>
      </c>
    </row>
    <row r="12219" spans="1:2" x14ac:dyDescent="0.25">
      <c r="A12219" s="62">
        <v>51101561</v>
      </c>
      <c r="B12219" s="63" t="s">
        <v>3297</v>
      </c>
    </row>
    <row r="12220" spans="1:2" x14ac:dyDescent="0.25">
      <c r="A12220" s="62">
        <v>51101562</v>
      </c>
      <c r="B12220" s="63" t="s">
        <v>3532</v>
      </c>
    </row>
    <row r="12221" spans="1:2" x14ac:dyDescent="0.25">
      <c r="A12221" s="62">
        <v>51101563</v>
      </c>
      <c r="B12221" s="63" t="s">
        <v>15781</v>
      </c>
    </row>
    <row r="12222" spans="1:2" x14ac:dyDescent="0.25">
      <c r="A12222" s="62">
        <v>51101564</v>
      </c>
      <c r="B12222" s="63" t="s">
        <v>14421</v>
      </c>
    </row>
    <row r="12223" spans="1:2" x14ac:dyDescent="0.25">
      <c r="A12223" s="62">
        <v>51101565</v>
      </c>
      <c r="B12223" s="63" t="s">
        <v>17208</v>
      </c>
    </row>
    <row r="12224" spans="1:2" x14ac:dyDescent="0.25">
      <c r="A12224" s="62">
        <v>51101566</v>
      </c>
      <c r="B12224" s="63" t="s">
        <v>17198</v>
      </c>
    </row>
    <row r="12225" spans="1:2" x14ac:dyDescent="0.25">
      <c r="A12225" s="62">
        <v>51101567</v>
      </c>
      <c r="B12225" s="63" t="s">
        <v>18119</v>
      </c>
    </row>
    <row r="12226" spans="1:2" x14ac:dyDescent="0.25">
      <c r="A12226" s="62">
        <v>51101568</v>
      </c>
      <c r="B12226" s="63" t="s">
        <v>4815</v>
      </c>
    </row>
    <row r="12227" spans="1:2" x14ac:dyDescent="0.25">
      <c r="A12227" s="62">
        <v>51101569</v>
      </c>
      <c r="B12227" s="63" t="s">
        <v>11831</v>
      </c>
    </row>
    <row r="12228" spans="1:2" x14ac:dyDescent="0.25">
      <c r="A12228" s="62">
        <v>51101570</v>
      </c>
      <c r="B12228" s="63" t="s">
        <v>18827</v>
      </c>
    </row>
    <row r="12229" spans="1:2" x14ac:dyDescent="0.25">
      <c r="A12229" s="62">
        <v>51101571</v>
      </c>
      <c r="B12229" s="63" t="s">
        <v>11979</v>
      </c>
    </row>
    <row r="12230" spans="1:2" x14ac:dyDescent="0.25">
      <c r="A12230" s="62">
        <v>51101572</v>
      </c>
      <c r="B12230" s="63" t="s">
        <v>9740</v>
      </c>
    </row>
    <row r="12231" spans="1:2" x14ac:dyDescent="0.25">
      <c r="A12231" s="62">
        <v>51101573</v>
      </c>
      <c r="B12231" s="63" t="s">
        <v>13318</v>
      </c>
    </row>
    <row r="12232" spans="1:2" x14ac:dyDescent="0.25">
      <c r="A12232" s="62">
        <v>51101574</v>
      </c>
      <c r="B12232" s="63" t="s">
        <v>15575</v>
      </c>
    </row>
    <row r="12233" spans="1:2" x14ac:dyDescent="0.25">
      <c r="A12233" s="62">
        <v>51101575</v>
      </c>
      <c r="B12233" s="63" t="s">
        <v>10715</v>
      </c>
    </row>
    <row r="12234" spans="1:2" x14ac:dyDescent="0.25">
      <c r="A12234" s="62">
        <v>51101576</v>
      </c>
      <c r="B12234" s="63" t="s">
        <v>420</v>
      </c>
    </row>
    <row r="12235" spans="1:2" x14ac:dyDescent="0.25">
      <c r="A12235" s="62">
        <v>51101577</v>
      </c>
      <c r="B12235" s="63" t="s">
        <v>16384</v>
      </c>
    </row>
    <row r="12236" spans="1:2" x14ac:dyDescent="0.25">
      <c r="A12236" s="62">
        <v>51101578</v>
      </c>
      <c r="B12236" s="63" t="s">
        <v>14051</v>
      </c>
    </row>
    <row r="12237" spans="1:2" x14ac:dyDescent="0.25">
      <c r="A12237" s="62">
        <v>51101579</v>
      </c>
      <c r="B12237" s="63" t="s">
        <v>7808</v>
      </c>
    </row>
    <row r="12238" spans="1:2" x14ac:dyDescent="0.25">
      <c r="A12238" s="62">
        <v>51101580</v>
      </c>
      <c r="B12238" s="63" t="s">
        <v>7038</v>
      </c>
    </row>
    <row r="12239" spans="1:2" x14ac:dyDescent="0.25">
      <c r="A12239" s="62">
        <v>51101581</v>
      </c>
      <c r="B12239" s="63" t="s">
        <v>484</v>
      </c>
    </row>
    <row r="12240" spans="1:2" x14ac:dyDescent="0.25">
      <c r="A12240" s="62">
        <v>51101582</v>
      </c>
      <c r="B12240" s="63" t="s">
        <v>3450</v>
      </c>
    </row>
    <row r="12241" spans="1:2" x14ac:dyDescent="0.25">
      <c r="A12241" s="62">
        <v>51101583</v>
      </c>
      <c r="B12241" s="63" t="s">
        <v>16385</v>
      </c>
    </row>
    <row r="12242" spans="1:2" x14ac:dyDescent="0.25">
      <c r="A12242" s="62">
        <v>51101584</v>
      </c>
      <c r="B12242" s="63" t="s">
        <v>5042</v>
      </c>
    </row>
    <row r="12243" spans="1:2" x14ac:dyDescent="0.25">
      <c r="A12243" s="62">
        <v>51101585</v>
      </c>
      <c r="B12243" s="63" t="s">
        <v>4907</v>
      </c>
    </row>
    <row r="12244" spans="1:2" x14ac:dyDescent="0.25">
      <c r="A12244" s="62">
        <v>51101586</v>
      </c>
      <c r="B12244" s="63" t="s">
        <v>1</v>
      </c>
    </row>
    <row r="12245" spans="1:2" x14ac:dyDescent="0.25">
      <c r="A12245" s="62">
        <v>51101587</v>
      </c>
      <c r="B12245" s="63" t="s">
        <v>13701</v>
      </c>
    </row>
    <row r="12246" spans="1:2" x14ac:dyDescent="0.25">
      <c r="A12246" s="62">
        <v>51101588</v>
      </c>
      <c r="B12246" s="63" t="s">
        <v>1026</v>
      </c>
    </row>
    <row r="12247" spans="1:2" x14ac:dyDescent="0.25">
      <c r="A12247" s="62">
        <v>51101589</v>
      </c>
      <c r="B12247" s="63" t="s">
        <v>9454</v>
      </c>
    </row>
    <row r="12248" spans="1:2" x14ac:dyDescent="0.25">
      <c r="A12248" s="62">
        <v>51101590</v>
      </c>
      <c r="B12248" s="63" t="s">
        <v>4290</v>
      </c>
    </row>
    <row r="12249" spans="1:2" x14ac:dyDescent="0.25">
      <c r="A12249" s="62">
        <v>51101591</v>
      </c>
      <c r="B12249" s="63" t="s">
        <v>13619</v>
      </c>
    </row>
    <row r="12250" spans="1:2" x14ac:dyDescent="0.25">
      <c r="A12250" s="62">
        <v>51101592</v>
      </c>
      <c r="B12250" s="63" t="s">
        <v>6784</v>
      </c>
    </row>
    <row r="12251" spans="1:2" x14ac:dyDescent="0.25">
      <c r="A12251" s="62">
        <v>51101593</v>
      </c>
      <c r="B12251" s="63" t="s">
        <v>1163</v>
      </c>
    </row>
    <row r="12252" spans="1:2" x14ac:dyDescent="0.25">
      <c r="A12252" s="62">
        <v>51101594</v>
      </c>
      <c r="B12252" s="63" t="s">
        <v>7760</v>
      </c>
    </row>
    <row r="12253" spans="1:2" x14ac:dyDescent="0.25">
      <c r="A12253" s="62">
        <v>51101595</v>
      </c>
      <c r="B12253" s="63" t="s">
        <v>14113</v>
      </c>
    </row>
    <row r="12254" spans="1:2" x14ac:dyDescent="0.25">
      <c r="A12254" s="62">
        <v>51101596</v>
      </c>
      <c r="B12254" s="63" t="s">
        <v>5371</v>
      </c>
    </row>
    <row r="12255" spans="1:2" x14ac:dyDescent="0.25">
      <c r="A12255" s="62">
        <v>51101597</v>
      </c>
      <c r="B12255" s="63" t="s">
        <v>157</v>
      </c>
    </row>
    <row r="12256" spans="1:2" x14ac:dyDescent="0.25">
      <c r="A12256" s="62">
        <v>51101598</v>
      </c>
      <c r="B12256" s="63" t="s">
        <v>17951</v>
      </c>
    </row>
    <row r="12257" spans="1:2" x14ac:dyDescent="0.25">
      <c r="A12257" s="62">
        <v>51101599</v>
      </c>
      <c r="B12257" s="63" t="s">
        <v>15684</v>
      </c>
    </row>
    <row r="12258" spans="1:2" x14ac:dyDescent="0.25">
      <c r="A12258" s="62">
        <v>51101601</v>
      </c>
      <c r="B12258" s="63" t="s">
        <v>12877</v>
      </c>
    </row>
    <row r="12259" spans="1:2" x14ac:dyDescent="0.25">
      <c r="A12259" s="62">
        <v>51101602</v>
      </c>
      <c r="B12259" s="63" t="s">
        <v>18536</v>
      </c>
    </row>
    <row r="12260" spans="1:2" x14ac:dyDescent="0.25">
      <c r="A12260" s="62">
        <v>51101603</v>
      </c>
      <c r="B12260" s="63" t="s">
        <v>4037</v>
      </c>
    </row>
    <row r="12261" spans="1:2" x14ac:dyDescent="0.25">
      <c r="A12261" s="62">
        <v>51101604</v>
      </c>
      <c r="B12261" s="63" t="s">
        <v>9924</v>
      </c>
    </row>
    <row r="12262" spans="1:2" x14ac:dyDescent="0.25">
      <c r="A12262" s="62">
        <v>51101606</v>
      </c>
      <c r="B12262" s="63" t="s">
        <v>13156</v>
      </c>
    </row>
    <row r="12263" spans="1:2" x14ac:dyDescent="0.25">
      <c r="A12263" s="62">
        <v>51101607</v>
      </c>
      <c r="B12263" s="63" t="s">
        <v>16796</v>
      </c>
    </row>
    <row r="12264" spans="1:2" x14ac:dyDescent="0.25">
      <c r="A12264" s="62">
        <v>51101610</v>
      </c>
      <c r="B12264" s="63" t="s">
        <v>17304</v>
      </c>
    </row>
    <row r="12265" spans="1:2" x14ac:dyDescent="0.25">
      <c r="A12265" s="62">
        <v>51101611</v>
      </c>
      <c r="B12265" s="63" t="s">
        <v>4269</v>
      </c>
    </row>
    <row r="12266" spans="1:2" x14ac:dyDescent="0.25">
      <c r="A12266" s="62">
        <v>51101612</v>
      </c>
      <c r="B12266" s="63" t="s">
        <v>15571</v>
      </c>
    </row>
    <row r="12267" spans="1:2" x14ac:dyDescent="0.25">
      <c r="A12267" s="62">
        <v>51101613</v>
      </c>
      <c r="B12267" s="63" t="s">
        <v>220</v>
      </c>
    </row>
    <row r="12268" spans="1:2" x14ac:dyDescent="0.25">
      <c r="A12268" s="62">
        <v>51101614</v>
      </c>
      <c r="B12268" s="63" t="s">
        <v>6235</v>
      </c>
    </row>
    <row r="12269" spans="1:2" x14ac:dyDescent="0.25">
      <c r="A12269" s="62">
        <v>51101616</v>
      </c>
      <c r="B12269" s="63" t="s">
        <v>17465</v>
      </c>
    </row>
    <row r="12270" spans="1:2" x14ac:dyDescent="0.25">
      <c r="A12270" s="62">
        <v>51101617</v>
      </c>
      <c r="B12270" s="63" t="s">
        <v>4337</v>
      </c>
    </row>
    <row r="12271" spans="1:2" x14ac:dyDescent="0.25">
      <c r="A12271" s="62">
        <v>51101618</v>
      </c>
      <c r="B12271" s="63" t="s">
        <v>9411</v>
      </c>
    </row>
    <row r="12272" spans="1:2" x14ac:dyDescent="0.25">
      <c r="A12272" s="62">
        <v>51101619</v>
      </c>
      <c r="B12272" s="63" t="s">
        <v>3944</v>
      </c>
    </row>
    <row r="12273" spans="1:2" x14ac:dyDescent="0.25">
      <c r="A12273" s="62">
        <v>51101620</v>
      </c>
      <c r="B12273" s="63" t="s">
        <v>16414</v>
      </c>
    </row>
    <row r="12274" spans="1:2" x14ac:dyDescent="0.25">
      <c r="A12274" s="62">
        <v>51101624</v>
      </c>
      <c r="B12274" s="63" t="s">
        <v>2112</v>
      </c>
    </row>
    <row r="12275" spans="1:2" x14ac:dyDescent="0.25">
      <c r="A12275" s="62">
        <v>51101625</v>
      </c>
      <c r="B12275" s="63" t="s">
        <v>4486</v>
      </c>
    </row>
    <row r="12276" spans="1:2" x14ac:dyDescent="0.25">
      <c r="A12276" s="62">
        <v>51101629</v>
      </c>
      <c r="B12276" s="63" t="s">
        <v>11271</v>
      </c>
    </row>
    <row r="12277" spans="1:2" x14ac:dyDescent="0.25">
      <c r="A12277" s="62">
        <v>51101630</v>
      </c>
      <c r="B12277" s="63" t="s">
        <v>14759</v>
      </c>
    </row>
    <row r="12278" spans="1:2" x14ac:dyDescent="0.25">
      <c r="A12278" s="62">
        <v>51101701</v>
      </c>
      <c r="B12278" s="63" t="s">
        <v>2494</v>
      </c>
    </row>
    <row r="12279" spans="1:2" x14ac:dyDescent="0.25">
      <c r="A12279" s="62">
        <v>51101702</v>
      </c>
      <c r="B12279" s="63" t="s">
        <v>3757</v>
      </c>
    </row>
    <row r="12280" spans="1:2" x14ac:dyDescent="0.25">
      <c r="A12280" s="62">
        <v>51101703</v>
      </c>
      <c r="B12280" s="63" t="s">
        <v>8251</v>
      </c>
    </row>
    <row r="12281" spans="1:2" x14ac:dyDescent="0.25">
      <c r="A12281" s="62">
        <v>51101704</v>
      </c>
      <c r="B12281" s="63" t="s">
        <v>2968</v>
      </c>
    </row>
    <row r="12282" spans="1:2" x14ac:dyDescent="0.25">
      <c r="A12282" s="62">
        <v>51101705</v>
      </c>
      <c r="B12282" s="63" t="s">
        <v>9804</v>
      </c>
    </row>
    <row r="12283" spans="1:2" x14ac:dyDescent="0.25">
      <c r="A12283" s="62">
        <v>51101706</v>
      </c>
      <c r="B12283" s="63" t="s">
        <v>11854</v>
      </c>
    </row>
    <row r="12284" spans="1:2" x14ac:dyDescent="0.25">
      <c r="A12284" s="62">
        <v>51101707</v>
      </c>
      <c r="B12284" s="63" t="s">
        <v>10644</v>
      </c>
    </row>
    <row r="12285" spans="1:2" x14ac:dyDescent="0.25">
      <c r="A12285" s="62">
        <v>51101708</v>
      </c>
      <c r="B12285" s="63" t="s">
        <v>6044</v>
      </c>
    </row>
    <row r="12286" spans="1:2" x14ac:dyDescent="0.25">
      <c r="A12286" s="62">
        <v>51101709</v>
      </c>
      <c r="B12286" s="63" t="s">
        <v>14951</v>
      </c>
    </row>
    <row r="12287" spans="1:2" x14ac:dyDescent="0.25">
      <c r="A12287" s="62">
        <v>51101710</v>
      </c>
      <c r="B12287" s="63" t="s">
        <v>10217</v>
      </c>
    </row>
    <row r="12288" spans="1:2" x14ac:dyDescent="0.25">
      <c r="A12288" s="62">
        <v>51101711</v>
      </c>
      <c r="B12288" s="63" t="s">
        <v>15840</v>
      </c>
    </row>
    <row r="12289" spans="1:2" x14ac:dyDescent="0.25">
      <c r="A12289" s="62">
        <v>51101712</v>
      </c>
      <c r="B12289" s="63" t="s">
        <v>10582</v>
      </c>
    </row>
    <row r="12290" spans="1:2" x14ac:dyDescent="0.25">
      <c r="A12290" s="62">
        <v>51101713</v>
      </c>
      <c r="B12290" s="63" t="s">
        <v>10778</v>
      </c>
    </row>
    <row r="12291" spans="1:2" x14ac:dyDescent="0.25">
      <c r="A12291" s="62">
        <v>51101714</v>
      </c>
      <c r="B12291" s="63" t="s">
        <v>16733</v>
      </c>
    </row>
    <row r="12292" spans="1:2" x14ac:dyDescent="0.25">
      <c r="A12292" s="62">
        <v>51101715</v>
      </c>
      <c r="B12292" s="63" t="s">
        <v>7794</v>
      </c>
    </row>
    <row r="12293" spans="1:2" x14ac:dyDescent="0.25">
      <c r="A12293" s="62">
        <v>51101716</v>
      </c>
      <c r="B12293" s="63" t="s">
        <v>17657</v>
      </c>
    </row>
    <row r="12294" spans="1:2" x14ac:dyDescent="0.25">
      <c r="A12294" s="62">
        <v>51101717</v>
      </c>
      <c r="B12294" s="63" t="s">
        <v>6978</v>
      </c>
    </row>
    <row r="12295" spans="1:2" x14ac:dyDescent="0.25">
      <c r="A12295" s="62">
        <v>51101718</v>
      </c>
      <c r="B12295" s="63" t="s">
        <v>4873</v>
      </c>
    </row>
    <row r="12296" spans="1:2" x14ac:dyDescent="0.25">
      <c r="A12296" s="62">
        <v>51101719</v>
      </c>
      <c r="B12296" s="63" t="s">
        <v>10111</v>
      </c>
    </row>
    <row r="12297" spans="1:2" x14ac:dyDescent="0.25">
      <c r="A12297" s="62">
        <v>51101720</v>
      </c>
      <c r="B12297" s="63" t="s">
        <v>591</v>
      </c>
    </row>
    <row r="12298" spans="1:2" x14ac:dyDescent="0.25">
      <c r="A12298" s="62">
        <v>51101801</v>
      </c>
      <c r="B12298" s="63" t="s">
        <v>2080</v>
      </c>
    </row>
    <row r="12299" spans="1:2" x14ac:dyDescent="0.25">
      <c r="A12299" s="62">
        <v>51101802</v>
      </c>
      <c r="B12299" s="63" t="s">
        <v>9779</v>
      </c>
    </row>
    <row r="12300" spans="1:2" x14ac:dyDescent="0.25">
      <c r="A12300" s="62">
        <v>51101803</v>
      </c>
      <c r="B12300" s="63" t="s">
        <v>14263</v>
      </c>
    </row>
    <row r="12301" spans="1:2" x14ac:dyDescent="0.25">
      <c r="A12301" s="62">
        <v>51101804</v>
      </c>
      <c r="B12301" s="63" t="s">
        <v>14355</v>
      </c>
    </row>
    <row r="12302" spans="1:2" x14ac:dyDescent="0.25">
      <c r="A12302" s="62">
        <v>51101805</v>
      </c>
      <c r="B12302" s="63" t="s">
        <v>15948</v>
      </c>
    </row>
    <row r="12303" spans="1:2" x14ac:dyDescent="0.25">
      <c r="A12303" s="62">
        <v>51101806</v>
      </c>
      <c r="B12303" s="63" t="s">
        <v>18069</v>
      </c>
    </row>
    <row r="12304" spans="1:2" x14ac:dyDescent="0.25">
      <c r="A12304" s="62">
        <v>51101807</v>
      </c>
      <c r="B12304" s="63" t="s">
        <v>9058</v>
      </c>
    </row>
    <row r="12305" spans="1:2" x14ac:dyDescent="0.25">
      <c r="A12305" s="62">
        <v>51101808</v>
      </c>
      <c r="B12305" s="63" t="s">
        <v>12685</v>
      </c>
    </row>
    <row r="12306" spans="1:2" x14ac:dyDescent="0.25">
      <c r="A12306" s="62">
        <v>51101809</v>
      </c>
      <c r="B12306" s="63" t="s">
        <v>4167</v>
      </c>
    </row>
    <row r="12307" spans="1:2" x14ac:dyDescent="0.25">
      <c r="A12307" s="62">
        <v>51101810</v>
      </c>
      <c r="B12307" s="63" t="s">
        <v>5571</v>
      </c>
    </row>
    <row r="12308" spans="1:2" x14ac:dyDescent="0.25">
      <c r="A12308" s="62">
        <v>51101811</v>
      </c>
      <c r="B12308" s="63" t="s">
        <v>3395</v>
      </c>
    </row>
    <row r="12309" spans="1:2" x14ac:dyDescent="0.25">
      <c r="A12309" s="62">
        <v>51101812</v>
      </c>
      <c r="B12309" s="63" t="s">
        <v>6161</v>
      </c>
    </row>
    <row r="12310" spans="1:2" x14ac:dyDescent="0.25">
      <c r="A12310" s="62">
        <v>51101813</v>
      </c>
      <c r="B12310" s="63" t="s">
        <v>14846</v>
      </c>
    </row>
    <row r="12311" spans="1:2" x14ac:dyDescent="0.25">
      <c r="A12311" s="62">
        <v>51101814</v>
      </c>
      <c r="B12311" s="63" t="s">
        <v>12978</v>
      </c>
    </row>
    <row r="12312" spans="1:2" x14ac:dyDescent="0.25">
      <c r="A12312" s="62">
        <v>51101815</v>
      </c>
      <c r="B12312" s="63" t="s">
        <v>17522</v>
      </c>
    </row>
    <row r="12313" spans="1:2" x14ac:dyDescent="0.25">
      <c r="A12313" s="62">
        <v>51101816</v>
      </c>
      <c r="B12313" s="63" t="s">
        <v>10027</v>
      </c>
    </row>
    <row r="12314" spans="1:2" x14ac:dyDescent="0.25">
      <c r="A12314" s="62">
        <v>51101817</v>
      </c>
      <c r="B12314" s="63" t="s">
        <v>15477</v>
      </c>
    </row>
    <row r="12315" spans="1:2" x14ac:dyDescent="0.25">
      <c r="A12315" s="62">
        <v>51101818</v>
      </c>
      <c r="B12315" s="63" t="s">
        <v>12083</v>
      </c>
    </row>
    <row r="12316" spans="1:2" x14ac:dyDescent="0.25">
      <c r="A12316" s="62">
        <v>51101819</v>
      </c>
      <c r="B12316" s="63" t="s">
        <v>8891</v>
      </c>
    </row>
    <row r="12317" spans="1:2" x14ac:dyDescent="0.25">
      <c r="A12317" s="62">
        <v>51101820</v>
      </c>
      <c r="B12317" s="63" t="s">
        <v>2098</v>
      </c>
    </row>
    <row r="12318" spans="1:2" x14ac:dyDescent="0.25">
      <c r="A12318" s="62">
        <v>51101821</v>
      </c>
      <c r="B12318" s="63" t="s">
        <v>8662</v>
      </c>
    </row>
    <row r="12319" spans="1:2" x14ac:dyDescent="0.25">
      <c r="A12319" s="62">
        <v>51101824</v>
      </c>
      <c r="B12319" s="63" t="s">
        <v>4564</v>
      </c>
    </row>
    <row r="12320" spans="1:2" x14ac:dyDescent="0.25">
      <c r="A12320" s="62">
        <v>51101825</v>
      </c>
      <c r="B12320" s="63" t="s">
        <v>11294</v>
      </c>
    </row>
    <row r="12321" spans="1:2" x14ac:dyDescent="0.25">
      <c r="A12321" s="62">
        <v>51101826</v>
      </c>
      <c r="B12321" s="63" t="s">
        <v>3313</v>
      </c>
    </row>
    <row r="12322" spans="1:2" x14ac:dyDescent="0.25">
      <c r="A12322" s="62">
        <v>51101827</v>
      </c>
      <c r="B12322" s="63" t="s">
        <v>10359</v>
      </c>
    </row>
    <row r="12323" spans="1:2" x14ac:dyDescent="0.25">
      <c r="A12323" s="62">
        <v>51101828</v>
      </c>
      <c r="B12323" s="63" t="s">
        <v>18632</v>
      </c>
    </row>
    <row r="12324" spans="1:2" x14ac:dyDescent="0.25">
      <c r="A12324" s="62">
        <v>51101829</v>
      </c>
      <c r="B12324" s="63" t="s">
        <v>7135</v>
      </c>
    </row>
    <row r="12325" spans="1:2" x14ac:dyDescent="0.25">
      <c r="A12325" s="62">
        <v>51101830</v>
      </c>
      <c r="B12325" s="63" t="s">
        <v>8998</v>
      </c>
    </row>
    <row r="12326" spans="1:2" x14ac:dyDescent="0.25">
      <c r="A12326" s="62">
        <v>51101831</v>
      </c>
      <c r="B12326" s="63" t="s">
        <v>4904</v>
      </c>
    </row>
    <row r="12327" spans="1:2" x14ac:dyDescent="0.25">
      <c r="A12327" s="62">
        <v>51101832</v>
      </c>
      <c r="B12327" s="63" t="s">
        <v>13365</v>
      </c>
    </row>
    <row r="12328" spans="1:2" x14ac:dyDescent="0.25">
      <c r="A12328" s="62">
        <v>51101834</v>
      </c>
      <c r="B12328" s="63" t="s">
        <v>8548</v>
      </c>
    </row>
    <row r="12329" spans="1:2" x14ac:dyDescent="0.25">
      <c r="A12329" s="62">
        <v>51101835</v>
      </c>
      <c r="B12329" s="63" t="s">
        <v>2435</v>
      </c>
    </row>
    <row r="12330" spans="1:2" x14ac:dyDescent="0.25">
      <c r="A12330" s="62">
        <v>51101836</v>
      </c>
      <c r="B12330" s="63" t="s">
        <v>12926</v>
      </c>
    </row>
    <row r="12331" spans="1:2" x14ac:dyDescent="0.25">
      <c r="A12331" s="62">
        <v>51101901</v>
      </c>
      <c r="B12331" s="63" t="s">
        <v>735</v>
      </c>
    </row>
    <row r="12332" spans="1:2" x14ac:dyDescent="0.25">
      <c r="A12332" s="62">
        <v>51101902</v>
      </c>
      <c r="B12332" s="63" t="s">
        <v>15742</v>
      </c>
    </row>
    <row r="12333" spans="1:2" x14ac:dyDescent="0.25">
      <c r="A12333" s="62">
        <v>51101903</v>
      </c>
      <c r="B12333" s="63" t="s">
        <v>5512</v>
      </c>
    </row>
    <row r="12334" spans="1:2" x14ac:dyDescent="0.25">
      <c r="A12334" s="62">
        <v>51101904</v>
      </c>
      <c r="B12334" s="63" t="s">
        <v>3191</v>
      </c>
    </row>
    <row r="12335" spans="1:2" x14ac:dyDescent="0.25">
      <c r="A12335" s="62">
        <v>51101905</v>
      </c>
      <c r="B12335" s="63" t="s">
        <v>15429</v>
      </c>
    </row>
    <row r="12336" spans="1:2" x14ac:dyDescent="0.25">
      <c r="A12336" s="62">
        <v>51101906</v>
      </c>
      <c r="B12336" s="63" t="s">
        <v>16378</v>
      </c>
    </row>
    <row r="12337" spans="1:2" x14ac:dyDescent="0.25">
      <c r="A12337" s="62">
        <v>51101907</v>
      </c>
      <c r="B12337" s="63" t="s">
        <v>4593</v>
      </c>
    </row>
    <row r="12338" spans="1:2" x14ac:dyDescent="0.25">
      <c r="A12338" s="62">
        <v>51101908</v>
      </c>
      <c r="B12338" s="63" t="s">
        <v>6437</v>
      </c>
    </row>
    <row r="12339" spans="1:2" x14ac:dyDescent="0.25">
      <c r="A12339" s="62">
        <v>51101909</v>
      </c>
      <c r="B12339" s="63" t="s">
        <v>12394</v>
      </c>
    </row>
    <row r="12340" spans="1:2" x14ac:dyDescent="0.25">
      <c r="A12340" s="62">
        <v>51101910</v>
      </c>
      <c r="B12340" s="63" t="s">
        <v>16743</v>
      </c>
    </row>
    <row r="12341" spans="1:2" x14ac:dyDescent="0.25">
      <c r="A12341" s="62">
        <v>51101911</v>
      </c>
      <c r="B12341" s="63" t="s">
        <v>10560</v>
      </c>
    </row>
    <row r="12342" spans="1:2" x14ac:dyDescent="0.25">
      <c r="A12342" s="62">
        <v>51101912</v>
      </c>
      <c r="B12342" s="63" t="s">
        <v>17223</v>
      </c>
    </row>
    <row r="12343" spans="1:2" x14ac:dyDescent="0.25">
      <c r="A12343" s="62">
        <v>51102001</v>
      </c>
      <c r="B12343" s="63" t="s">
        <v>14897</v>
      </c>
    </row>
    <row r="12344" spans="1:2" x14ac:dyDescent="0.25">
      <c r="A12344" s="62">
        <v>51102002</v>
      </c>
      <c r="B12344" s="63" t="s">
        <v>8621</v>
      </c>
    </row>
    <row r="12345" spans="1:2" x14ac:dyDescent="0.25">
      <c r="A12345" s="62">
        <v>51102003</v>
      </c>
      <c r="B12345" s="63" t="s">
        <v>8573</v>
      </c>
    </row>
    <row r="12346" spans="1:2" x14ac:dyDescent="0.25">
      <c r="A12346" s="62">
        <v>51102004</v>
      </c>
      <c r="B12346" s="63" t="s">
        <v>16726</v>
      </c>
    </row>
    <row r="12347" spans="1:2" x14ac:dyDescent="0.25">
      <c r="A12347" s="62">
        <v>51102005</v>
      </c>
      <c r="B12347" s="63" t="s">
        <v>2089</v>
      </c>
    </row>
    <row r="12348" spans="1:2" x14ac:dyDescent="0.25">
      <c r="A12348" s="62">
        <v>51102006</v>
      </c>
      <c r="B12348" s="63" t="s">
        <v>13721</v>
      </c>
    </row>
    <row r="12349" spans="1:2" x14ac:dyDescent="0.25">
      <c r="A12349" s="62">
        <v>51102007</v>
      </c>
      <c r="B12349" s="63" t="s">
        <v>15253</v>
      </c>
    </row>
    <row r="12350" spans="1:2" x14ac:dyDescent="0.25">
      <c r="A12350" s="62">
        <v>51102008</v>
      </c>
      <c r="B12350" s="63" t="s">
        <v>11188</v>
      </c>
    </row>
    <row r="12351" spans="1:2" x14ac:dyDescent="0.25">
      <c r="A12351" s="62">
        <v>51102009</v>
      </c>
      <c r="B12351" s="63" t="s">
        <v>12576</v>
      </c>
    </row>
    <row r="12352" spans="1:2" x14ac:dyDescent="0.25">
      <c r="A12352" s="62">
        <v>51102101</v>
      </c>
      <c r="B12352" s="63" t="s">
        <v>14632</v>
      </c>
    </row>
    <row r="12353" spans="1:2" x14ac:dyDescent="0.25">
      <c r="A12353" s="62">
        <v>51102102</v>
      </c>
      <c r="B12353" s="63" t="s">
        <v>6504</v>
      </c>
    </row>
    <row r="12354" spans="1:2" x14ac:dyDescent="0.25">
      <c r="A12354" s="62">
        <v>51102201</v>
      </c>
      <c r="B12354" s="63" t="s">
        <v>6691</v>
      </c>
    </row>
    <row r="12355" spans="1:2" x14ac:dyDescent="0.25">
      <c r="A12355" s="62">
        <v>51102202</v>
      </c>
      <c r="B12355" s="63" t="s">
        <v>3166</v>
      </c>
    </row>
    <row r="12356" spans="1:2" x14ac:dyDescent="0.25">
      <c r="A12356" s="62">
        <v>51102203</v>
      </c>
      <c r="B12356" s="63" t="s">
        <v>6530</v>
      </c>
    </row>
    <row r="12357" spans="1:2" x14ac:dyDescent="0.25">
      <c r="A12357" s="62">
        <v>51102204</v>
      </c>
      <c r="B12357" s="63" t="s">
        <v>9604</v>
      </c>
    </row>
    <row r="12358" spans="1:2" x14ac:dyDescent="0.25">
      <c r="A12358" s="62">
        <v>51102205</v>
      </c>
      <c r="B12358" s="63" t="s">
        <v>5228</v>
      </c>
    </row>
    <row r="12359" spans="1:2" x14ac:dyDescent="0.25">
      <c r="A12359" s="62">
        <v>51102206</v>
      </c>
      <c r="B12359" s="63" t="s">
        <v>9957</v>
      </c>
    </row>
    <row r="12360" spans="1:2" x14ac:dyDescent="0.25">
      <c r="A12360" s="62">
        <v>51102207</v>
      </c>
      <c r="B12360" s="63" t="s">
        <v>4465</v>
      </c>
    </row>
    <row r="12361" spans="1:2" x14ac:dyDescent="0.25">
      <c r="A12361" s="62">
        <v>51102208</v>
      </c>
      <c r="B12361" s="63" t="s">
        <v>10991</v>
      </c>
    </row>
    <row r="12362" spans="1:2" x14ac:dyDescent="0.25">
      <c r="A12362" s="62">
        <v>51102209</v>
      </c>
      <c r="B12362" s="63" t="s">
        <v>5040</v>
      </c>
    </row>
    <row r="12363" spans="1:2" x14ac:dyDescent="0.25">
      <c r="A12363" s="62">
        <v>51102211</v>
      </c>
      <c r="B12363" s="63" t="s">
        <v>5562</v>
      </c>
    </row>
    <row r="12364" spans="1:2" x14ac:dyDescent="0.25">
      <c r="A12364" s="62">
        <v>51102212</v>
      </c>
      <c r="B12364" s="63" t="s">
        <v>16212</v>
      </c>
    </row>
    <row r="12365" spans="1:2" x14ac:dyDescent="0.25">
      <c r="A12365" s="62">
        <v>51102213</v>
      </c>
      <c r="B12365" s="63" t="s">
        <v>12927</v>
      </c>
    </row>
    <row r="12366" spans="1:2" x14ac:dyDescent="0.25">
      <c r="A12366" s="62">
        <v>51102301</v>
      </c>
      <c r="B12366" s="63" t="s">
        <v>18213</v>
      </c>
    </row>
    <row r="12367" spans="1:2" x14ac:dyDescent="0.25">
      <c r="A12367" s="62">
        <v>51102302</v>
      </c>
      <c r="B12367" s="63" t="s">
        <v>16553</v>
      </c>
    </row>
    <row r="12368" spans="1:2" x14ac:dyDescent="0.25">
      <c r="A12368" s="62">
        <v>51102304</v>
      </c>
      <c r="B12368" s="63" t="s">
        <v>10584</v>
      </c>
    </row>
    <row r="12369" spans="1:2" x14ac:dyDescent="0.25">
      <c r="A12369" s="62">
        <v>51102305</v>
      </c>
      <c r="B12369" s="63" t="s">
        <v>13424</v>
      </c>
    </row>
    <row r="12370" spans="1:2" x14ac:dyDescent="0.25">
      <c r="A12370" s="62">
        <v>51102306</v>
      </c>
      <c r="B12370" s="63" t="s">
        <v>10665</v>
      </c>
    </row>
    <row r="12371" spans="1:2" x14ac:dyDescent="0.25">
      <c r="A12371" s="62">
        <v>51102307</v>
      </c>
      <c r="B12371" s="63" t="s">
        <v>11922</v>
      </c>
    </row>
    <row r="12372" spans="1:2" x14ac:dyDescent="0.25">
      <c r="A12372" s="62">
        <v>51102308</v>
      </c>
      <c r="B12372" s="63" t="s">
        <v>17566</v>
      </c>
    </row>
    <row r="12373" spans="1:2" x14ac:dyDescent="0.25">
      <c r="A12373" s="62">
        <v>51102309</v>
      </c>
      <c r="B12373" s="63" t="s">
        <v>7412</v>
      </c>
    </row>
    <row r="12374" spans="1:2" x14ac:dyDescent="0.25">
      <c r="A12374" s="62">
        <v>51102310</v>
      </c>
      <c r="B12374" s="63" t="s">
        <v>621</v>
      </c>
    </row>
    <row r="12375" spans="1:2" x14ac:dyDescent="0.25">
      <c r="A12375" s="62">
        <v>51102311</v>
      </c>
      <c r="B12375" s="63" t="s">
        <v>9761</v>
      </c>
    </row>
    <row r="12376" spans="1:2" x14ac:dyDescent="0.25">
      <c r="A12376" s="62">
        <v>51102312</v>
      </c>
      <c r="B12376" s="63" t="s">
        <v>9573</v>
      </c>
    </row>
    <row r="12377" spans="1:2" x14ac:dyDescent="0.25">
      <c r="A12377" s="62">
        <v>51102313</v>
      </c>
      <c r="B12377" s="63" t="s">
        <v>151</v>
      </c>
    </row>
    <row r="12378" spans="1:2" x14ac:dyDescent="0.25">
      <c r="A12378" s="62">
        <v>51102314</v>
      </c>
      <c r="B12378" s="63" t="s">
        <v>8472</v>
      </c>
    </row>
    <row r="12379" spans="1:2" x14ac:dyDescent="0.25">
      <c r="A12379" s="62">
        <v>51102315</v>
      </c>
      <c r="B12379" s="63" t="s">
        <v>9331</v>
      </c>
    </row>
    <row r="12380" spans="1:2" x14ac:dyDescent="0.25">
      <c r="A12380" s="62">
        <v>51102316</v>
      </c>
      <c r="B12380" s="63" t="s">
        <v>9516</v>
      </c>
    </row>
    <row r="12381" spans="1:2" x14ac:dyDescent="0.25">
      <c r="A12381" s="62">
        <v>51102317</v>
      </c>
      <c r="B12381" s="63" t="s">
        <v>10121</v>
      </c>
    </row>
    <row r="12382" spans="1:2" x14ac:dyDescent="0.25">
      <c r="A12382" s="62">
        <v>51102318</v>
      </c>
      <c r="B12382" s="63" t="s">
        <v>1644</v>
      </c>
    </row>
    <row r="12383" spans="1:2" x14ac:dyDescent="0.25">
      <c r="A12383" s="62">
        <v>51102319</v>
      </c>
      <c r="B12383" s="63" t="s">
        <v>10902</v>
      </c>
    </row>
    <row r="12384" spans="1:2" x14ac:dyDescent="0.25">
      <c r="A12384" s="62">
        <v>51102320</v>
      </c>
      <c r="B12384" s="63" t="s">
        <v>14527</v>
      </c>
    </row>
    <row r="12385" spans="1:2" x14ac:dyDescent="0.25">
      <c r="A12385" s="62">
        <v>51102321</v>
      </c>
      <c r="B12385" s="63" t="s">
        <v>4207</v>
      </c>
    </row>
    <row r="12386" spans="1:2" x14ac:dyDescent="0.25">
      <c r="A12386" s="62">
        <v>51102322</v>
      </c>
      <c r="B12386" s="63" t="s">
        <v>16630</v>
      </c>
    </row>
    <row r="12387" spans="1:2" x14ac:dyDescent="0.25">
      <c r="A12387" s="62">
        <v>51102323</v>
      </c>
      <c r="B12387" s="63" t="s">
        <v>38</v>
      </c>
    </row>
    <row r="12388" spans="1:2" x14ac:dyDescent="0.25">
      <c r="A12388" s="62">
        <v>51102324</v>
      </c>
      <c r="B12388" s="63" t="s">
        <v>8875</v>
      </c>
    </row>
    <row r="12389" spans="1:2" x14ac:dyDescent="0.25">
      <c r="A12389" s="62">
        <v>51102325</v>
      </c>
      <c r="B12389" s="63" t="s">
        <v>19082</v>
      </c>
    </row>
    <row r="12390" spans="1:2" x14ac:dyDescent="0.25">
      <c r="A12390" s="62">
        <v>51102326</v>
      </c>
      <c r="B12390" s="63" t="s">
        <v>5548</v>
      </c>
    </row>
    <row r="12391" spans="1:2" x14ac:dyDescent="0.25">
      <c r="A12391" s="62">
        <v>51102327</v>
      </c>
      <c r="B12391" s="63" t="s">
        <v>18205</v>
      </c>
    </row>
    <row r="12392" spans="1:2" x14ac:dyDescent="0.25">
      <c r="A12392" s="62">
        <v>51102328</v>
      </c>
      <c r="B12392" s="63" t="s">
        <v>2835</v>
      </c>
    </row>
    <row r="12393" spans="1:2" x14ac:dyDescent="0.25">
      <c r="A12393" s="62">
        <v>51102329</v>
      </c>
      <c r="B12393" s="63" t="s">
        <v>18427</v>
      </c>
    </row>
    <row r="12394" spans="1:2" x14ac:dyDescent="0.25">
      <c r="A12394" s="62">
        <v>51102330</v>
      </c>
      <c r="B12394" s="63" t="s">
        <v>16865</v>
      </c>
    </row>
    <row r="12395" spans="1:2" x14ac:dyDescent="0.25">
      <c r="A12395" s="62">
        <v>51102331</v>
      </c>
      <c r="B12395" s="63" t="s">
        <v>4128</v>
      </c>
    </row>
    <row r="12396" spans="1:2" x14ac:dyDescent="0.25">
      <c r="A12396" s="62">
        <v>51102332</v>
      </c>
      <c r="B12396" s="63" t="s">
        <v>2193</v>
      </c>
    </row>
    <row r="12397" spans="1:2" x14ac:dyDescent="0.25">
      <c r="A12397" s="62">
        <v>51102333</v>
      </c>
      <c r="B12397" s="63" t="s">
        <v>15315</v>
      </c>
    </row>
    <row r="12398" spans="1:2" x14ac:dyDescent="0.25">
      <c r="A12398" s="62">
        <v>51102334</v>
      </c>
      <c r="B12398" s="63" t="s">
        <v>235</v>
      </c>
    </row>
    <row r="12399" spans="1:2" x14ac:dyDescent="0.25">
      <c r="A12399" s="62">
        <v>51102335</v>
      </c>
      <c r="B12399" s="63" t="s">
        <v>14549</v>
      </c>
    </row>
    <row r="12400" spans="1:2" x14ac:dyDescent="0.25">
      <c r="A12400" s="62">
        <v>51102336</v>
      </c>
      <c r="B12400" s="63" t="s">
        <v>3798</v>
      </c>
    </row>
    <row r="12401" spans="1:2" x14ac:dyDescent="0.25">
      <c r="A12401" s="62">
        <v>51102402</v>
      </c>
      <c r="B12401" s="63" t="s">
        <v>18941</v>
      </c>
    </row>
    <row r="12402" spans="1:2" x14ac:dyDescent="0.25">
      <c r="A12402" s="62">
        <v>51102501</v>
      </c>
      <c r="B12402" s="63" t="s">
        <v>4374</v>
      </c>
    </row>
    <row r="12403" spans="1:2" x14ac:dyDescent="0.25">
      <c r="A12403" s="62">
        <v>51102502</v>
      </c>
      <c r="B12403" s="63" t="s">
        <v>12797</v>
      </c>
    </row>
    <row r="12404" spans="1:2" x14ac:dyDescent="0.25">
      <c r="A12404" s="62">
        <v>51102503</v>
      </c>
      <c r="B12404" s="63" t="s">
        <v>16386</v>
      </c>
    </row>
    <row r="12405" spans="1:2" x14ac:dyDescent="0.25">
      <c r="A12405" s="62">
        <v>51102505</v>
      </c>
      <c r="B12405" s="63" t="s">
        <v>7298</v>
      </c>
    </row>
    <row r="12406" spans="1:2" x14ac:dyDescent="0.25">
      <c r="A12406" s="62">
        <v>51102506</v>
      </c>
      <c r="B12406" s="63" t="s">
        <v>12545</v>
      </c>
    </row>
    <row r="12407" spans="1:2" x14ac:dyDescent="0.25">
      <c r="A12407" s="62">
        <v>51102507</v>
      </c>
      <c r="B12407" s="63" t="s">
        <v>4241</v>
      </c>
    </row>
    <row r="12408" spans="1:2" x14ac:dyDescent="0.25">
      <c r="A12408" s="62">
        <v>51102601</v>
      </c>
      <c r="B12408" s="63" t="s">
        <v>18698</v>
      </c>
    </row>
    <row r="12409" spans="1:2" x14ac:dyDescent="0.25">
      <c r="A12409" s="62">
        <v>51102701</v>
      </c>
      <c r="B12409" s="63" t="s">
        <v>14921</v>
      </c>
    </row>
    <row r="12410" spans="1:2" x14ac:dyDescent="0.25">
      <c r="A12410" s="62">
        <v>51102702</v>
      </c>
      <c r="B12410" s="63" t="s">
        <v>2433</v>
      </c>
    </row>
    <row r="12411" spans="1:2" x14ac:dyDescent="0.25">
      <c r="A12411" s="62">
        <v>51102705</v>
      </c>
      <c r="B12411" s="63" t="s">
        <v>3614</v>
      </c>
    </row>
    <row r="12412" spans="1:2" x14ac:dyDescent="0.25">
      <c r="A12412" s="62">
        <v>51102706</v>
      </c>
      <c r="B12412" s="63" t="s">
        <v>12519</v>
      </c>
    </row>
    <row r="12413" spans="1:2" x14ac:dyDescent="0.25">
      <c r="A12413" s="62">
        <v>51102707</v>
      </c>
      <c r="B12413" s="63" t="s">
        <v>16095</v>
      </c>
    </row>
    <row r="12414" spans="1:2" x14ac:dyDescent="0.25">
      <c r="A12414" s="62">
        <v>51102708</v>
      </c>
      <c r="B12414" s="63" t="s">
        <v>5429</v>
      </c>
    </row>
    <row r="12415" spans="1:2" x14ac:dyDescent="0.25">
      <c r="A12415" s="62">
        <v>51102709</v>
      </c>
      <c r="B12415" s="63" t="s">
        <v>18331</v>
      </c>
    </row>
    <row r="12416" spans="1:2" x14ac:dyDescent="0.25">
      <c r="A12416" s="62">
        <v>51102710</v>
      </c>
      <c r="B12416" s="63" t="s">
        <v>2723</v>
      </c>
    </row>
    <row r="12417" spans="1:2" x14ac:dyDescent="0.25">
      <c r="A12417" s="62">
        <v>51102711</v>
      </c>
      <c r="B12417" s="63" t="s">
        <v>16197</v>
      </c>
    </row>
    <row r="12418" spans="1:2" x14ac:dyDescent="0.25">
      <c r="A12418" s="62">
        <v>51102712</v>
      </c>
      <c r="B12418" s="63" t="s">
        <v>13375</v>
      </c>
    </row>
    <row r="12419" spans="1:2" x14ac:dyDescent="0.25">
      <c r="A12419" s="62">
        <v>51102713</v>
      </c>
      <c r="B12419" s="63" t="s">
        <v>15065</v>
      </c>
    </row>
    <row r="12420" spans="1:2" x14ac:dyDescent="0.25">
      <c r="A12420" s="62">
        <v>51102714</v>
      </c>
      <c r="B12420" s="63" t="s">
        <v>18613</v>
      </c>
    </row>
    <row r="12421" spans="1:2" x14ac:dyDescent="0.25">
      <c r="A12421" s="62">
        <v>51102715</v>
      </c>
      <c r="B12421" s="63" t="s">
        <v>12235</v>
      </c>
    </row>
    <row r="12422" spans="1:2" x14ac:dyDescent="0.25">
      <c r="A12422" s="62">
        <v>51102717</v>
      </c>
      <c r="B12422" s="63" t="s">
        <v>8896</v>
      </c>
    </row>
    <row r="12423" spans="1:2" x14ac:dyDescent="0.25">
      <c r="A12423" s="62">
        <v>51102718</v>
      </c>
      <c r="B12423" s="63" t="s">
        <v>10339</v>
      </c>
    </row>
    <row r="12424" spans="1:2" x14ac:dyDescent="0.25">
      <c r="A12424" s="62">
        <v>51102719</v>
      </c>
      <c r="B12424" s="63" t="s">
        <v>3433</v>
      </c>
    </row>
    <row r="12425" spans="1:2" x14ac:dyDescent="0.25">
      <c r="A12425" s="62">
        <v>51102720</v>
      </c>
      <c r="B12425" s="63" t="s">
        <v>14837</v>
      </c>
    </row>
    <row r="12426" spans="1:2" x14ac:dyDescent="0.25">
      <c r="A12426" s="62">
        <v>51102721</v>
      </c>
      <c r="B12426" s="63" t="s">
        <v>8474</v>
      </c>
    </row>
    <row r="12427" spans="1:2" x14ac:dyDescent="0.25">
      <c r="A12427" s="62">
        <v>51102722</v>
      </c>
      <c r="B12427" s="63" t="s">
        <v>3764</v>
      </c>
    </row>
    <row r="12428" spans="1:2" x14ac:dyDescent="0.25">
      <c r="A12428" s="62">
        <v>51102723</v>
      </c>
      <c r="B12428" s="63" t="s">
        <v>17965</v>
      </c>
    </row>
    <row r="12429" spans="1:2" x14ac:dyDescent="0.25">
      <c r="A12429" s="62">
        <v>51102724</v>
      </c>
      <c r="B12429" s="63" t="s">
        <v>7608</v>
      </c>
    </row>
    <row r="12430" spans="1:2" x14ac:dyDescent="0.25">
      <c r="A12430" s="62">
        <v>51102725</v>
      </c>
      <c r="B12430" s="63" t="s">
        <v>13644</v>
      </c>
    </row>
    <row r="12431" spans="1:2" x14ac:dyDescent="0.25">
      <c r="A12431" s="62">
        <v>51102726</v>
      </c>
      <c r="B12431" s="63" t="s">
        <v>7134</v>
      </c>
    </row>
    <row r="12432" spans="1:2" x14ac:dyDescent="0.25">
      <c r="A12432" s="62">
        <v>51102727</v>
      </c>
      <c r="B12432" s="63" t="s">
        <v>1176</v>
      </c>
    </row>
    <row r="12433" spans="1:2" x14ac:dyDescent="0.25">
      <c r="A12433" s="62">
        <v>51102728</v>
      </c>
      <c r="B12433" s="63" t="s">
        <v>18841</v>
      </c>
    </row>
    <row r="12434" spans="1:2" x14ac:dyDescent="0.25">
      <c r="A12434" s="62">
        <v>51102729</v>
      </c>
      <c r="B12434" s="63" t="s">
        <v>16956</v>
      </c>
    </row>
    <row r="12435" spans="1:2" x14ac:dyDescent="0.25">
      <c r="A12435" s="62">
        <v>51102730</v>
      </c>
      <c r="B12435" s="63" t="s">
        <v>11179</v>
      </c>
    </row>
    <row r="12436" spans="1:2" x14ac:dyDescent="0.25">
      <c r="A12436" s="62">
        <v>51111501</v>
      </c>
      <c r="B12436" s="63" t="s">
        <v>11357</v>
      </c>
    </row>
    <row r="12437" spans="1:2" x14ac:dyDescent="0.25">
      <c r="A12437" s="62">
        <v>51111502</v>
      </c>
      <c r="B12437" s="63" t="s">
        <v>5923</v>
      </c>
    </row>
    <row r="12438" spans="1:2" x14ac:dyDescent="0.25">
      <c r="A12438" s="62">
        <v>51111503</v>
      </c>
      <c r="B12438" s="63" t="s">
        <v>6944</v>
      </c>
    </row>
    <row r="12439" spans="1:2" x14ac:dyDescent="0.25">
      <c r="A12439" s="62">
        <v>51111504</v>
      </c>
      <c r="B12439" s="63" t="s">
        <v>10799</v>
      </c>
    </row>
    <row r="12440" spans="1:2" x14ac:dyDescent="0.25">
      <c r="A12440" s="62">
        <v>51111505</v>
      </c>
      <c r="B12440" s="63" t="s">
        <v>15268</v>
      </c>
    </row>
    <row r="12441" spans="1:2" x14ac:dyDescent="0.25">
      <c r="A12441" s="62">
        <v>51111506</v>
      </c>
      <c r="B12441" s="63" t="s">
        <v>8943</v>
      </c>
    </row>
    <row r="12442" spans="1:2" x14ac:dyDescent="0.25">
      <c r="A12442" s="62">
        <v>51111507</v>
      </c>
      <c r="B12442" s="63" t="s">
        <v>10682</v>
      </c>
    </row>
    <row r="12443" spans="1:2" x14ac:dyDescent="0.25">
      <c r="A12443" s="62">
        <v>51111508</v>
      </c>
      <c r="B12443" s="63" t="s">
        <v>5139</v>
      </c>
    </row>
    <row r="12444" spans="1:2" x14ac:dyDescent="0.25">
      <c r="A12444" s="62">
        <v>51111509</v>
      </c>
      <c r="B12444" s="63" t="s">
        <v>11780</v>
      </c>
    </row>
    <row r="12445" spans="1:2" x14ac:dyDescent="0.25">
      <c r="A12445" s="62">
        <v>51111510</v>
      </c>
      <c r="B12445" s="63" t="s">
        <v>12462</v>
      </c>
    </row>
    <row r="12446" spans="1:2" x14ac:dyDescent="0.25">
      <c r="A12446" s="62">
        <v>51111511</v>
      </c>
      <c r="B12446" s="63" t="s">
        <v>518</v>
      </c>
    </row>
    <row r="12447" spans="1:2" x14ac:dyDescent="0.25">
      <c r="A12447" s="62">
        <v>51111512</v>
      </c>
      <c r="B12447" s="63" t="s">
        <v>17777</v>
      </c>
    </row>
    <row r="12448" spans="1:2" x14ac:dyDescent="0.25">
      <c r="A12448" s="62">
        <v>51111513</v>
      </c>
      <c r="B12448" s="63" t="s">
        <v>2128</v>
      </c>
    </row>
    <row r="12449" spans="1:2" x14ac:dyDescent="0.25">
      <c r="A12449" s="62">
        <v>51111514</v>
      </c>
      <c r="B12449" s="63" t="s">
        <v>16241</v>
      </c>
    </row>
    <row r="12450" spans="1:2" x14ac:dyDescent="0.25">
      <c r="A12450" s="62">
        <v>51111515</v>
      </c>
      <c r="B12450" s="63" t="s">
        <v>18762</v>
      </c>
    </row>
    <row r="12451" spans="1:2" x14ac:dyDescent="0.25">
      <c r="A12451" s="62">
        <v>51111516</v>
      </c>
      <c r="B12451" s="63" t="s">
        <v>18304</v>
      </c>
    </row>
    <row r="12452" spans="1:2" x14ac:dyDescent="0.25">
      <c r="A12452" s="62">
        <v>51111517</v>
      </c>
      <c r="B12452" s="63" t="s">
        <v>8462</v>
      </c>
    </row>
    <row r="12453" spans="1:2" x14ac:dyDescent="0.25">
      <c r="A12453" s="62">
        <v>51111518</v>
      </c>
      <c r="B12453" s="63" t="s">
        <v>16026</v>
      </c>
    </row>
    <row r="12454" spans="1:2" x14ac:dyDescent="0.25">
      <c r="A12454" s="62">
        <v>51111519</v>
      </c>
      <c r="B12454" s="63" t="s">
        <v>4875</v>
      </c>
    </row>
    <row r="12455" spans="1:2" x14ac:dyDescent="0.25">
      <c r="A12455" s="62">
        <v>51111520</v>
      </c>
      <c r="B12455" s="63" t="s">
        <v>18374</v>
      </c>
    </row>
    <row r="12456" spans="1:2" x14ac:dyDescent="0.25">
      <c r="A12456" s="62">
        <v>51111521</v>
      </c>
      <c r="B12456" s="63" t="s">
        <v>16012</v>
      </c>
    </row>
    <row r="12457" spans="1:2" x14ac:dyDescent="0.25">
      <c r="A12457" s="62">
        <v>51111601</v>
      </c>
      <c r="B12457" s="63" t="s">
        <v>19091</v>
      </c>
    </row>
    <row r="12458" spans="1:2" x14ac:dyDescent="0.25">
      <c r="A12458" s="62">
        <v>51111602</v>
      </c>
      <c r="B12458" s="63" t="s">
        <v>12584</v>
      </c>
    </row>
    <row r="12459" spans="1:2" x14ac:dyDescent="0.25">
      <c r="A12459" s="62">
        <v>51111603</v>
      </c>
      <c r="B12459" s="63" t="s">
        <v>4985</v>
      </c>
    </row>
    <row r="12460" spans="1:2" x14ac:dyDescent="0.25">
      <c r="A12460" s="62">
        <v>51111604</v>
      </c>
      <c r="B12460" s="63" t="s">
        <v>14741</v>
      </c>
    </row>
    <row r="12461" spans="1:2" x14ac:dyDescent="0.25">
      <c r="A12461" s="62">
        <v>51111605</v>
      </c>
      <c r="B12461" s="63" t="s">
        <v>3797</v>
      </c>
    </row>
    <row r="12462" spans="1:2" x14ac:dyDescent="0.25">
      <c r="A12462" s="62">
        <v>51111606</v>
      </c>
      <c r="B12462" s="63" t="s">
        <v>6658</v>
      </c>
    </row>
    <row r="12463" spans="1:2" x14ac:dyDescent="0.25">
      <c r="A12463" s="62">
        <v>51111609</v>
      </c>
      <c r="B12463" s="63" t="s">
        <v>8986</v>
      </c>
    </row>
    <row r="12464" spans="1:2" x14ac:dyDescent="0.25">
      <c r="A12464" s="62">
        <v>51111610</v>
      </c>
      <c r="B12464" s="63" t="s">
        <v>217</v>
      </c>
    </row>
    <row r="12465" spans="1:2" x14ac:dyDescent="0.25">
      <c r="A12465" s="62">
        <v>51111611</v>
      </c>
      <c r="B12465" s="63" t="s">
        <v>5246</v>
      </c>
    </row>
    <row r="12466" spans="1:2" x14ac:dyDescent="0.25">
      <c r="A12466" s="62">
        <v>51111612</v>
      </c>
      <c r="B12466" s="63" t="s">
        <v>1685</v>
      </c>
    </row>
    <row r="12467" spans="1:2" x14ac:dyDescent="0.25">
      <c r="A12467" s="62">
        <v>51111613</v>
      </c>
      <c r="B12467" s="63" t="s">
        <v>9756</v>
      </c>
    </row>
    <row r="12468" spans="1:2" x14ac:dyDescent="0.25">
      <c r="A12468" s="62">
        <v>51111614</v>
      </c>
      <c r="B12468" s="63" t="s">
        <v>16823</v>
      </c>
    </row>
    <row r="12469" spans="1:2" x14ac:dyDescent="0.25">
      <c r="A12469" s="62">
        <v>51111615</v>
      </c>
      <c r="B12469" s="63" t="s">
        <v>3397</v>
      </c>
    </row>
    <row r="12470" spans="1:2" x14ac:dyDescent="0.25">
      <c r="A12470" s="62">
        <v>51111616</v>
      </c>
      <c r="B12470" s="63" t="s">
        <v>7052</v>
      </c>
    </row>
    <row r="12471" spans="1:2" x14ac:dyDescent="0.25">
      <c r="A12471" s="62">
        <v>51111617</v>
      </c>
      <c r="B12471" s="63" t="s">
        <v>8089</v>
      </c>
    </row>
    <row r="12472" spans="1:2" x14ac:dyDescent="0.25">
      <c r="A12472" s="62">
        <v>51111618</v>
      </c>
      <c r="B12472" s="63" t="s">
        <v>2752</v>
      </c>
    </row>
    <row r="12473" spans="1:2" x14ac:dyDescent="0.25">
      <c r="A12473" s="62">
        <v>51111701</v>
      </c>
      <c r="B12473" s="63" t="s">
        <v>4749</v>
      </c>
    </row>
    <row r="12474" spans="1:2" x14ac:dyDescent="0.25">
      <c r="A12474" s="62">
        <v>51111702</v>
      </c>
      <c r="B12474" s="63" t="s">
        <v>5287</v>
      </c>
    </row>
    <row r="12475" spans="1:2" x14ac:dyDescent="0.25">
      <c r="A12475" s="62">
        <v>51111703</v>
      </c>
      <c r="B12475" s="63" t="s">
        <v>11952</v>
      </c>
    </row>
    <row r="12476" spans="1:2" x14ac:dyDescent="0.25">
      <c r="A12476" s="62">
        <v>51111704</v>
      </c>
      <c r="B12476" s="63" t="s">
        <v>16291</v>
      </c>
    </row>
    <row r="12477" spans="1:2" x14ac:dyDescent="0.25">
      <c r="A12477" s="62">
        <v>51111705</v>
      </c>
      <c r="B12477" s="63" t="s">
        <v>2279</v>
      </c>
    </row>
    <row r="12478" spans="1:2" x14ac:dyDescent="0.25">
      <c r="A12478" s="62">
        <v>51111706</v>
      </c>
      <c r="B12478" s="63" t="s">
        <v>12039</v>
      </c>
    </row>
    <row r="12479" spans="1:2" x14ac:dyDescent="0.25">
      <c r="A12479" s="62">
        <v>51111707</v>
      </c>
      <c r="B12479" s="63" t="s">
        <v>11938</v>
      </c>
    </row>
    <row r="12480" spans="1:2" x14ac:dyDescent="0.25">
      <c r="A12480" s="62">
        <v>51111708</v>
      </c>
      <c r="B12480" s="63" t="s">
        <v>2401</v>
      </c>
    </row>
    <row r="12481" spans="1:2" x14ac:dyDescent="0.25">
      <c r="A12481" s="62">
        <v>51111709</v>
      </c>
      <c r="B12481" s="63" t="s">
        <v>6275</v>
      </c>
    </row>
    <row r="12482" spans="1:2" x14ac:dyDescent="0.25">
      <c r="A12482" s="62">
        <v>51111710</v>
      </c>
      <c r="B12482" s="63" t="s">
        <v>1390</v>
      </c>
    </row>
    <row r="12483" spans="1:2" x14ac:dyDescent="0.25">
      <c r="A12483" s="62">
        <v>51111711</v>
      </c>
      <c r="B12483" s="63" t="s">
        <v>10673</v>
      </c>
    </row>
    <row r="12484" spans="1:2" x14ac:dyDescent="0.25">
      <c r="A12484" s="62">
        <v>51111712</v>
      </c>
      <c r="B12484" s="63" t="s">
        <v>10745</v>
      </c>
    </row>
    <row r="12485" spans="1:2" x14ac:dyDescent="0.25">
      <c r="A12485" s="62">
        <v>51111713</v>
      </c>
      <c r="B12485" s="63" t="s">
        <v>16747</v>
      </c>
    </row>
    <row r="12486" spans="1:2" x14ac:dyDescent="0.25">
      <c r="A12486" s="62">
        <v>51111714</v>
      </c>
      <c r="B12486" s="63" t="s">
        <v>7779</v>
      </c>
    </row>
    <row r="12487" spans="1:2" x14ac:dyDescent="0.25">
      <c r="A12487" s="62">
        <v>51111715</v>
      </c>
      <c r="B12487" s="63" t="s">
        <v>8811</v>
      </c>
    </row>
    <row r="12488" spans="1:2" x14ac:dyDescent="0.25">
      <c r="A12488" s="62">
        <v>51111716</v>
      </c>
      <c r="B12488" s="63" t="s">
        <v>6559</v>
      </c>
    </row>
    <row r="12489" spans="1:2" x14ac:dyDescent="0.25">
      <c r="A12489" s="62">
        <v>51111717</v>
      </c>
      <c r="B12489" s="63" t="s">
        <v>450</v>
      </c>
    </row>
    <row r="12490" spans="1:2" x14ac:dyDescent="0.25">
      <c r="A12490" s="62">
        <v>51111718</v>
      </c>
      <c r="B12490" s="63" t="s">
        <v>7841</v>
      </c>
    </row>
    <row r="12491" spans="1:2" x14ac:dyDescent="0.25">
      <c r="A12491" s="62">
        <v>51111719</v>
      </c>
      <c r="B12491" s="63" t="s">
        <v>16949</v>
      </c>
    </row>
    <row r="12492" spans="1:2" x14ac:dyDescent="0.25">
      <c r="A12492" s="62">
        <v>51111801</v>
      </c>
      <c r="B12492" s="63" t="s">
        <v>3568</v>
      </c>
    </row>
    <row r="12493" spans="1:2" x14ac:dyDescent="0.25">
      <c r="A12493" s="62">
        <v>51111802</v>
      </c>
      <c r="B12493" s="63" t="s">
        <v>13269</v>
      </c>
    </row>
    <row r="12494" spans="1:2" x14ac:dyDescent="0.25">
      <c r="A12494" s="62">
        <v>51111803</v>
      </c>
      <c r="B12494" s="63" t="s">
        <v>7761</v>
      </c>
    </row>
    <row r="12495" spans="1:2" x14ac:dyDescent="0.25">
      <c r="A12495" s="62">
        <v>51111804</v>
      </c>
      <c r="B12495" s="63" t="s">
        <v>5798</v>
      </c>
    </row>
    <row r="12496" spans="1:2" x14ac:dyDescent="0.25">
      <c r="A12496" s="62">
        <v>51111805</v>
      </c>
      <c r="B12496" s="63" t="s">
        <v>5716</v>
      </c>
    </row>
    <row r="12497" spans="1:2" x14ac:dyDescent="0.25">
      <c r="A12497" s="62">
        <v>51111806</v>
      </c>
      <c r="B12497" s="63" t="s">
        <v>9778</v>
      </c>
    </row>
    <row r="12498" spans="1:2" x14ac:dyDescent="0.25">
      <c r="A12498" s="62">
        <v>51111807</v>
      </c>
      <c r="B12498" s="63" t="s">
        <v>14319</v>
      </c>
    </row>
    <row r="12499" spans="1:2" x14ac:dyDescent="0.25">
      <c r="A12499" s="62">
        <v>51111808</v>
      </c>
      <c r="B12499" s="63" t="s">
        <v>18587</v>
      </c>
    </row>
    <row r="12500" spans="1:2" x14ac:dyDescent="0.25">
      <c r="A12500" s="62">
        <v>51111809</v>
      </c>
      <c r="B12500" s="63" t="s">
        <v>14948</v>
      </c>
    </row>
    <row r="12501" spans="1:2" x14ac:dyDescent="0.25">
      <c r="A12501" s="62">
        <v>51111810</v>
      </c>
      <c r="B12501" s="63" t="s">
        <v>19053</v>
      </c>
    </row>
    <row r="12502" spans="1:2" x14ac:dyDescent="0.25">
      <c r="A12502" s="62">
        <v>51111811</v>
      </c>
      <c r="B12502" s="63" t="s">
        <v>15075</v>
      </c>
    </row>
    <row r="12503" spans="1:2" x14ac:dyDescent="0.25">
      <c r="A12503" s="62">
        <v>51111812</v>
      </c>
      <c r="B12503" s="63" t="s">
        <v>4879</v>
      </c>
    </row>
    <row r="12504" spans="1:2" x14ac:dyDescent="0.25">
      <c r="A12504" s="62">
        <v>51111813</v>
      </c>
      <c r="B12504" s="63" t="s">
        <v>6275</v>
      </c>
    </row>
    <row r="12505" spans="1:2" x14ac:dyDescent="0.25">
      <c r="A12505" s="62">
        <v>51111814</v>
      </c>
      <c r="B12505" s="63" t="s">
        <v>11057</v>
      </c>
    </row>
    <row r="12506" spans="1:2" x14ac:dyDescent="0.25">
      <c r="A12506" s="62">
        <v>51111815</v>
      </c>
      <c r="B12506" s="63" t="s">
        <v>12942</v>
      </c>
    </row>
    <row r="12507" spans="1:2" x14ac:dyDescent="0.25">
      <c r="A12507" s="62">
        <v>51111816</v>
      </c>
      <c r="B12507" s="63" t="s">
        <v>17915</v>
      </c>
    </row>
    <row r="12508" spans="1:2" x14ac:dyDescent="0.25">
      <c r="A12508" s="62">
        <v>51111817</v>
      </c>
      <c r="B12508" s="63" t="s">
        <v>13796</v>
      </c>
    </row>
    <row r="12509" spans="1:2" x14ac:dyDescent="0.25">
      <c r="A12509" s="62">
        <v>51111818</v>
      </c>
      <c r="B12509" s="63" t="s">
        <v>10269</v>
      </c>
    </row>
    <row r="12510" spans="1:2" x14ac:dyDescent="0.25">
      <c r="A12510" s="62">
        <v>51111819</v>
      </c>
      <c r="B12510" s="63" t="s">
        <v>9474</v>
      </c>
    </row>
    <row r="12511" spans="1:2" x14ac:dyDescent="0.25">
      <c r="A12511" s="62">
        <v>51111820</v>
      </c>
      <c r="B12511" s="63" t="s">
        <v>14504</v>
      </c>
    </row>
    <row r="12512" spans="1:2" x14ac:dyDescent="0.25">
      <c r="A12512" s="62">
        <v>51111821</v>
      </c>
      <c r="B12512" s="63" t="s">
        <v>5726</v>
      </c>
    </row>
    <row r="12513" spans="1:2" x14ac:dyDescent="0.25">
      <c r="A12513" s="62">
        <v>51111901</v>
      </c>
      <c r="B12513" s="63" t="s">
        <v>7409</v>
      </c>
    </row>
    <row r="12514" spans="1:2" x14ac:dyDescent="0.25">
      <c r="A12514" s="62">
        <v>51111902</v>
      </c>
      <c r="B12514" s="63" t="s">
        <v>2627</v>
      </c>
    </row>
    <row r="12515" spans="1:2" x14ac:dyDescent="0.25">
      <c r="A12515" s="62">
        <v>51111904</v>
      </c>
      <c r="B12515" s="63" t="s">
        <v>10015</v>
      </c>
    </row>
    <row r="12516" spans="1:2" x14ac:dyDescent="0.25">
      <c r="A12516" s="62">
        <v>51111905</v>
      </c>
      <c r="B12516" s="63" t="s">
        <v>9349</v>
      </c>
    </row>
    <row r="12517" spans="1:2" x14ac:dyDescent="0.25">
      <c r="A12517" s="62">
        <v>51111906</v>
      </c>
      <c r="B12517" s="63" t="s">
        <v>1032</v>
      </c>
    </row>
    <row r="12518" spans="1:2" x14ac:dyDescent="0.25">
      <c r="A12518" s="62">
        <v>51111907</v>
      </c>
      <c r="B12518" s="63" t="s">
        <v>18937</v>
      </c>
    </row>
    <row r="12519" spans="1:2" x14ac:dyDescent="0.25">
      <c r="A12519" s="62">
        <v>51121501</v>
      </c>
      <c r="B12519" s="63" t="s">
        <v>17190</v>
      </c>
    </row>
    <row r="12520" spans="1:2" x14ac:dyDescent="0.25">
      <c r="A12520" s="62">
        <v>51121502</v>
      </c>
      <c r="B12520" s="63" t="s">
        <v>10126</v>
      </c>
    </row>
    <row r="12521" spans="1:2" x14ac:dyDescent="0.25">
      <c r="A12521" s="62">
        <v>51121503</v>
      </c>
      <c r="B12521" s="63" t="s">
        <v>6001</v>
      </c>
    </row>
    <row r="12522" spans="1:2" x14ac:dyDescent="0.25">
      <c r="A12522" s="62">
        <v>51121504</v>
      </c>
      <c r="B12522" s="63" t="s">
        <v>13939</v>
      </c>
    </row>
    <row r="12523" spans="1:2" x14ac:dyDescent="0.25">
      <c r="A12523" s="62">
        <v>51121506</v>
      </c>
      <c r="B12523" s="63" t="s">
        <v>11181</v>
      </c>
    </row>
    <row r="12524" spans="1:2" x14ac:dyDescent="0.25">
      <c r="A12524" s="62">
        <v>51121507</v>
      </c>
      <c r="B12524" s="63" t="s">
        <v>6529</v>
      </c>
    </row>
    <row r="12525" spans="1:2" x14ac:dyDescent="0.25">
      <c r="A12525" s="62">
        <v>51121509</v>
      </c>
      <c r="B12525" s="63" t="s">
        <v>1481</v>
      </c>
    </row>
    <row r="12526" spans="1:2" x14ac:dyDescent="0.25">
      <c r="A12526" s="62">
        <v>51121510</v>
      </c>
      <c r="B12526" s="63" t="s">
        <v>10572</v>
      </c>
    </row>
    <row r="12527" spans="1:2" x14ac:dyDescent="0.25">
      <c r="A12527" s="62">
        <v>51121511</v>
      </c>
      <c r="B12527" s="63" t="s">
        <v>12861</v>
      </c>
    </row>
    <row r="12528" spans="1:2" x14ac:dyDescent="0.25">
      <c r="A12528" s="62">
        <v>51121512</v>
      </c>
      <c r="B12528" s="63" t="s">
        <v>16559</v>
      </c>
    </row>
    <row r="12529" spans="1:2" x14ac:dyDescent="0.25">
      <c r="A12529" s="62">
        <v>51121513</v>
      </c>
      <c r="B12529" s="63" t="s">
        <v>14052</v>
      </c>
    </row>
    <row r="12530" spans="1:2" x14ac:dyDescent="0.25">
      <c r="A12530" s="62">
        <v>51121514</v>
      </c>
      <c r="B12530" s="63" t="s">
        <v>14266</v>
      </c>
    </row>
    <row r="12531" spans="1:2" x14ac:dyDescent="0.25">
      <c r="A12531" s="62">
        <v>51121515</v>
      </c>
      <c r="B12531" s="63" t="s">
        <v>9700</v>
      </c>
    </row>
    <row r="12532" spans="1:2" x14ac:dyDescent="0.25">
      <c r="A12532" s="62">
        <v>51121516</v>
      </c>
      <c r="B12532" s="63" t="s">
        <v>14678</v>
      </c>
    </row>
    <row r="12533" spans="1:2" x14ac:dyDescent="0.25">
      <c r="A12533" s="62">
        <v>51121517</v>
      </c>
      <c r="B12533" s="63" t="s">
        <v>16755</v>
      </c>
    </row>
    <row r="12534" spans="1:2" x14ac:dyDescent="0.25">
      <c r="A12534" s="62">
        <v>51121518</v>
      </c>
      <c r="B12534" s="63" t="s">
        <v>11326</v>
      </c>
    </row>
    <row r="12535" spans="1:2" x14ac:dyDescent="0.25">
      <c r="A12535" s="62">
        <v>51121519</v>
      </c>
      <c r="B12535" s="63" t="s">
        <v>1780</v>
      </c>
    </row>
    <row r="12536" spans="1:2" x14ac:dyDescent="0.25">
      <c r="A12536" s="62">
        <v>51121520</v>
      </c>
      <c r="B12536" s="63" t="s">
        <v>4744</v>
      </c>
    </row>
    <row r="12537" spans="1:2" x14ac:dyDescent="0.25">
      <c r="A12537" s="62">
        <v>51121521</v>
      </c>
      <c r="B12537" s="63" t="s">
        <v>4026</v>
      </c>
    </row>
    <row r="12538" spans="1:2" x14ac:dyDescent="0.25">
      <c r="A12538" s="62">
        <v>51121522</v>
      </c>
      <c r="B12538" s="63" t="s">
        <v>6815</v>
      </c>
    </row>
    <row r="12539" spans="1:2" x14ac:dyDescent="0.25">
      <c r="A12539" s="62">
        <v>51121523</v>
      </c>
      <c r="B12539" s="63" t="s">
        <v>15480</v>
      </c>
    </row>
    <row r="12540" spans="1:2" x14ac:dyDescent="0.25">
      <c r="A12540" s="62">
        <v>51121601</v>
      </c>
      <c r="B12540" s="63" t="s">
        <v>11446</v>
      </c>
    </row>
    <row r="12541" spans="1:2" x14ac:dyDescent="0.25">
      <c r="A12541" s="62">
        <v>51121602</v>
      </c>
      <c r="B12541" s="63" t="s">
        <v>2937</v>
      </c>
    </row>
    <row r="12542" spans="1:2" x14ac:dyDescent="0.25">
      <c r="A12542" s="62">
        <v>51121603</v>
      </c>
      <c r="B12542" s="63" t="s">
        <v>13705</v>
      </c>
    </row>
    <row r="12543" spans="1:2" x14ac:dyDescent="0.25">
      <c r="A12543" s="62">
        <v>51121604</v>
      </c>
      <c r="B12543" s="63" t="s">
        <v>2912</v>
      </c>
    </row>
    <row r="12544" spans="1:2" x14ac:dyDescent="0.25">
      <c r="A12544" s="62">
        <v>51121607</v>
      </c>
      <c r="B12544" s="63" t="s">
        <v>594</v>
      </c>
    </row>
    <row r="12545" spans="1:2" x14ac:dyDescent="0.25">
      <c r="A12545" s="62">
        <v>51121608</v>
      </c>
      <c r="B12545" s="63" t="s">
        <v>17630</v>
      </c>
    </row>
    <row r="12546" spans="1:2" x14ac:dyDescent="0.25">
      <c r="A12546" s="62">
        <v>51121609</v>
      </c>
      <c r="B12546" s="63" t="s">
        <v>12181</v>
      </c>
    </row>
    <row r="12547" spans="1:2" x14ac:dyDescent="0.25">
      <c r="A12547" s="62">
        <v>51121610</v>
      </c>
      <c r="B12547" s="63" t="s">
        <v>2750</v>
      </c>
    </row>
    <row r="12548" spans="1:2" x14ac:dyDescent="0.25">
      <c r="A12548" s="62">
        <v>51121611</v>
      </c>
      <c r="B12548" s="63" t="s">
        <v>12006</v>
      </c>
    </row>
    <row r="12549" spans="1:2" x14ac:dyDescent="0.25">
      <c r="A12549" s="62">
        <v>51121614</v>
      </c>
      <c r="B12549" s="63" t="s">
        <v>8483</v>
      </c>
    </row>
    <row r="12550" spans="1:2" x14ac:dyDescent="0.25">
      <c r="A12550" s="62">
        <v>51121615</v>
      </c>
      <c r="B12550" s="63" t="s">
        <v>12720</v>
      </c>
    </row>
    <row r="12551" spans="1:2" x14ac:dyDescent="0.25">
      <c r="A12551" s="62">
        <v>51121616</v>
      </c>
      <c r="B12551" s="63" t="s">
        <v>10072</v>
      </c>
    </row>
    <row r="12552" spans="1:2" x14ac:dyDescent="0.25">
      <c r="A12552" s="62">
        <v>51121701</v>
      </c>
      <c r="B12552" s="63" t="s">
        <v>12931</v>
      </c>
    </row>
    <row r="12553" spans="1:2" x14ac:dyDescent="0.25">
      <c r="A12553" s="62">
        <v>51121702</v>
      </c>
      <c r="B12553" s="63" t="s">
        <v>11544</v>
      </c>
    </row>
    <row r="12554" spans="1:2" x14ac:dyDescent="0.25">
      <c r="A12554" s="62">
        <v>51121703</v>
      </c>
      <c r="B12554" s="63" t="s">
        <v>12873</v>
      </c>
    </row>
    <row r="12555" spans="1:2" x14ac:dyDescent="0.25">
      <c r="A12555" s="62">
        <v>51121704</v>
      </c>
      <c r="B12555" s="63" t="s">
        <v>17290</v>
      </c>
    </row>
    <row r="12556" spans="1:2" x14ac:dyDescent="0.25">
      <c r="A12556" s="62">
        <v>51121705</v>
      </c>
      <c r="B12556" s="63" t="s">
        <v>16204</v>
      </c>
    </row>
    <row r="12557" spans="1:2" x14ac:dyDescent="0.25">
      <c r="A12557" s="62">
        <v>51121706</v>
      </c>
      <c r="B12557" s="63" t="s">
        <v>10721</v>
      </c>
    </row>
    <row r="12558" spans="1:2" x14ac:dyDescent="0.25">
      <c r="A12558" s="62">
        <v>51121707</v>
      </c>
      <c r="B12558" s="63" t="s">
        <v>4936</v>
      </c>
    </row>
    <row r="12559" spans="1:2" x14ac:dyDescent="0.25">
      <c r="A12559" s="62">
        <v>51121708</v>
      </c>
      <c r="B12559" s="63" t="s">
        <v>13958</v>
      </c>
    </row>
    <row r="12560" spans="1:2" x14ac:dyDescent="0.25">
      <c r="A12560" s="62">
        <v>51121709</v>
      </c>
      <c r="B12560" s="63" t="s">
        <v>13416</v>
      </c>
    </row>
    <row r="12561" spans="1:2" x14ac:dyDescent="0.25">
      <c r="A12561" s="62">
        <v>51121710</v>
      </c>
      <c r="B12561" s="63" t="s">
        <v>10758</v>
      </c>
    </row>
    <row r="12562" spans="1:2" x14ac:dyDescent="0.25">
      <c r="A12562" s="62">
        <v>51121711</v>
      </c>
      <c r="B12562" s="63" t="s">
        <v>13331</v>
      </c>
    </row>
    <row r="12563" spans="1:2" x14ac:dyDescent="0.25">
      <c r="A12563" s="62">
        <v>51121713</v>
      </c>
      <c r="B12563" s="63" t="s">
        <v>17183</v>
      </c>
    </row>
    <row r="12564" spans="1:2" x14ac:dyDescent="0.25">
      <c r="A12564" s="62">
        <v>51121714</v>
      </c>
      <c r="B12564" s="63" t="s">
        <v>9691</v>
      </c>
    </row>
    <row r="12565" spans="1:2" x14ac:dyDescent="0.25">
      <c r="A12565" s="62">
        <v>51121715</v>
      </c>
      <c r="B12565" s="63" t="s">
        <v>18577</v>
      </c>
    </row>
    <row r="12566" spans="1:2" x14ac:dyDescent="0.25">
      <c r="A12566" s="62">
        <v>51121716</v>
      </c>
      <c r="B12566" s="63" t="s">
        <v>17072</v>
      </c>
    </row>
    <row r="12567" spans="1:2" x14ac:dyDescent="0.25">
      <c r="A12567" s="62">
        <v>51121717</v>
      </c>
      <c r="B12567" s="63" t="s">
        <v>7226</v>
      </c>
    </row>
    <row r="12568" spans="1:2" x14ac:dyDescent="0.25">
      <c r="A12568" s="62">
        <v>51121718</v>
      </c>
      <c r="B12568" s="63" t="s">
        <v>15384</v>
      </c>
    </row>
    <row r="12569" spans="1:2" x14ac:dyDescent="0.25">
      <c r="A12569" s="62">
        <v>51121721</v>
      </c>
      <c r="B12569" s="63" t="s">
        <v>7439</v>
      </c>
    </row>
    <row r="12570" spans="1:2" x14ac:dyDescent="0.25">
      <c r="A12570" s="62">
        <v>51121722</v>
      </c>
      <c r="B12570" s="63" t="s">
        <v>18760</v>
      </c>
    </row>
    <row r="12571" spans="1:2" x14ac:dyDescent="0.25">
      <c r="A12571" s="62">
        <v>51121724</v>
      </c>
      <c r="B12571" s="63" t="s">
        <v>15944</v>
      </c>
    </row>
    <row r="12572" spans="1:2" x14ac:dyDescent="0.25">
      <c r="A12572" s="62">
        <v>51121725</v>
      </c>
      <c r="B12572" s="63" t="s">
        <v>2666</v>
      </c>
    </row>
    <row r="12573" spans="1:2" x14ac:dyDescent="0.25">
      <c r="A12573" s="62">
        <v>51121726</v>
      </c>
      <c r="B12573" s="63" t="s">
        <v>5054</v>
      </c>
    </row>
    <row r="12574" spans="1:2" x14ac:dyDescent="0.25">
      <c r="A12574" s="62">
        <v>51121727</v>
      </c>
      <c r="B12574" s="63" t="s">
        <v>1121</v>
      </c>
    </row>
    <row r="12575" spans="1:2" x14ac:dyDescent="0.25">
      <c r="A12575" s="62">
        <v>51121728</v>
      </c>
      <c r="B12575" s="63" t="s">
        <v>15879</v>
      </c>
    </row>
    <row r="12576" spans="1:2" x14ac:dyDescent="0.25">
      <c r="A12576" s="62">
        <v>51121729</v>
      </c>
      <c r="B12576" s="63" t="s">
        <v>15719</v>
      </c>
    </row>
    <row r="12577" spans="1:2" x14ac:dyDescent="0.25">
      <c r="A12577" s="62">
        <v>51121730</v>
      </c>
      <c r="B12577" s="63" t="s">
        <v>1796</v>
      </c>
    </row>
    <row r="12578" spans="1:2" x14ac:dyDescent="0.25">
      <c r="A12578" s="62">
        <v>51121731</v>
      </c>
      <c r="B12578" s="63" t="s">
        <v>16941</v>
      </c>
    </row>
    <row r="12579" spans="1:2" x14ac:dyDescent="0.25">
      <c r="A12579" s="62">
        <v>51121732</v>
      </c>
      <c r="B12579" s="63" t="s">
        <v>1181</v>
      </c>
    </row>
    <row r="12580" spans="1:2" x14ac:dyDescent="0.25">
      <c r="A12580" s="62">
        <v>51121733</v>
      </c>
      <c r="B12580" s="63" t="s">
        <v>8156</v>
      </c>
    </row>
    <row r="12581" spans="1:2" x14ac:dyDescent="0.25">
      <c r="A12581" s="62">
        <v>51121734</v>
      </c>
      <c r="B12581" s="63" t="s">
        <v>11275</v>
      </c>
    </row>
    <row r="12582" spans="1:2" x14ac:dyDescent="0.25">
      <c r="A12582" s="62">
        <v>51121735</v>
      </c>
      <c r="B12582" s="63" t="s">
        <v>18362</v>
      </c>
    </row>
    <row r="12583" spans="1:2" x14ac:dyDescent="0.25">
      <c r="A12583" s="62">
        <v>51121737</v>
      </c>
      <c r="B12583" s="63" t="s">
        <v>18202</v>
      </c>
    </row>
    <row r="12584" spans="1:2" x14ac:dyDescent="0.25">
      <c r="A12584" s="62">
        <v>51121738</v>
      </c>
      <c r="B12584" s="63" t="s">
        <v>16987</v>
      </c>
    </row>
    <row r="12585" spans="1:2" x14ac:dyDescent="0.25">
      <c r="A12585" s="62">
        <v>51121739</v>
      </c>
      <c r="B12585" s="63" t="s">
        <v>16435</v>
      </c>
    </row>
    <row r="12586" spans="1:2" x14ac:dyDescent="0.25">
      <c r="A12586" s="62">
        <v>51121740</v>
      </c>
      <c r="B12586" s="63" t="s">
        <v>16787</v>
      </c>
    </row>
    <row r="12587" spans="1:2" x14ac:dyDescent="0.25">
      <c r="A12587" s="62">
        <v>51121741</v>
      </c>
      <c r="B12587" s="63" t="s">
        <v>7720</v>
      </c>
    </row>
    <row r="12588" spans="1:2" x14ac:dyDescent="0.25">
      <c r="A12588" s="62">
        <v>51121742</v>
      </c>
      <c r="B12588" s="63" t="s">
        <v>5840</v>
      </c>
    </row>
    <row r="12589" spans="1:2" x14ac:dyDescent="0.25">
      <c r="A12589" s="62">
        <v>51121743</v>
      </c>
      <c r="B12589" s="63" t="s">
        <v>408</v>
      </c>
    </row>
    <row r="12590" spans="1:2" x14ac:dyDescent="0.25">
      <c r="A12590" s="62">
        <v>51121744</v>
      </c>
      <c r="B12590" s="63" t="s">
        <v>4240</v>
      </c>
    </row>
    <row r="12591" spans="1:2" x14ac:dyDescent="0.25">
      <c r="A12591" s="62">
        <v>51121745</v>
      </c>
      <c r="B12591" s="63" t="s">
        <v>3482</v>
      </c>
    </row>
    <row r="12592" spans="1:2" x14ac:dyDescent="0.25">
      <c r="A12592" s="62">
        <v>51121746</v>
      </c>
      <c r="B12592" s="63" t="s">
        <v>3968</v>
      </c>
    </row>
    <row r="12593" spans="1:2" x14ac:dyDescent="0.25">
      <c r="A12593" s="62">
        <v>51121747</v>
      </c>
      <c r="B12593" s="63" t="s">
        <v>15646</v>
      </c>
    </row>
    <row r="12594" spans="1:2" x14ac:dyDescent="0.25">
      <c r="A12594" s="62">
        <v>51121748</v>
      </c>
      <c r="B12594" s="63" t="s">
        <v>1744</v>
      </c>
    </row>
    <row r="12595" spans="1:2" x14ac:dyDescent="0.25">
      <c r="A12595" s="62">
        <v>51121749</v>
      </c>
      <c r="B12595" s="63" t="s">
        <v>18796</v>
      </c>
    </row>
    <row r="12596" spans="1:2" x14ac:dyDescent="0.25">
      <c r="A12596" s="62">
        <v>51121750</v>
      </c>
      <c r="B12596" s="63" t="s">
        <v>14830</v>
      </c>
    </row>
    <row r="12597" spans="1:2" x14ac:dyDescent="0.25">
      <c r="A12597" s="62">
        <v>51121751</v>
      </c>
      <c r="B12597" s="63" t="s">
        <v>14982</v>
      </c>
    </row>
    <row r="12598" spans="1:2" x14ac:dyDescent="0.25">
      <c r="A12598" s="62">
        <v>51121752</v>
      </c>
      <c r="B12598" s="63" t="s">
        <v>17422</v>
      </c>
    </row>
    <row r="12599" spans="1:2" x14ac:dyDescent="0.25">
      <c r="A12599" s="62">
        <v>51121753</v>
      </c>
      <c r="B12599" s="63" t="s">
        <v>12260</v>
      </c>
    </row>
    <row r="12600" spans="1:2" x14ac:dyDescent="0.25">
      <c r="A12600" s="62">
        <v>51121754</v>
      </c>
      <c r="B12600" s="63" t="s">
        <v>7824</v>
      </c>
    </row>
    <row r="12601" spans="1:2" x14ac:dyDescent="0.25">
      <c r="A12601" s="62">
        <v>51121755</v>
      </c>
      <c r="B12601" s="63" t="s">
        <v>13526</v>
      </c>
    </row>
    <row r="12602" spans="1:2" x14ac:dyDescent="0.25">
      <c r="A12602" s="62">
        <v>51121756</v>
      </c>
      <c r="B12602" s="63" t="s">
        <v>12577</v>
      </c>
    </row>
    <row r="12603" spans="1:2" x14ac:dyDescent="0.25">
      <c r="A12603" s="62">
        <v>51121757</v>
      </c>
      <c r="B12603" s="63" t="s">
        <v>13623</v>
      </c>
    </row>
    <row r="12604" spans="1:2" x14ac:dyDescent="0.25">
      <c r="A12604" s="62">
        <v>51121758</v>
      </c>
      <c r="B12604" s="63" t="s">
        <v>17570</v>
      </c>
    </row>
    <row r="12605" spans="1:2" x14ac:dyDescent="0.25">
      <c r="A12605" s="62">
        <v>51121759</v>
      </c>
      <c r="B12605" s="63" t="s">
        <v>9648</v>
      </c>
    </row>
    <row r="12606" spans="1:2" x14ac:dyDescent="0.25">
      <c r="A12606" s="62">
        <v>51121760</v>
      </c>
      <c r="B12606" s="63" t="s">
        <v>6931</v>
      </c>
    </row>
    <row r="12607" spans="1:2" x14ac:dyDescent="0.25">
      <c r="A12607" s="62">
        <v>51121761</v>
      </c>
      <c r="B12607" s="63" t="s">
        <v>13634</v>
      </c>
    </row>
    <row r="12608" spans="1:2" x14ac:dyDescent="0.25">
      <c r="A12608" s="62">
        <v>51121762</v>
      </c>
      <c r="B12608" s="63" t="s">
        <v>8770</v>
      </c>
    </row>
    <row r="12609" spans="1:2" x14ac:dyDescent="0.25">
      <c r="A12609" s="62">
        <v>51121763</v>
      </c>
      <c r="B12609" s="63" t="s">
        <v>3592</v>
      </c>
    </row>
    <row r="12610" spans="1:2" x14ac:dyDescent="0.25">
      <c r="A12610" s="62">
        <v>51121764</v>
      </c>
      <c r="B12610" s="63" t="s">
        <v>12265</v>
      </c>
    </row>
    <row r="12611" spans="1:2" x14ac:dyDescent="0.25">
      <c r="A12611" s="62">
        <v>51121765</v>
      </c>
      <c r="B12611" s="63" t="s">
        <v>6656</v>
      </c>
    </row>
    <row r="12612" spans="1:2" x14ac:dyDescent="0.25">
      <c r="A12612" s="62">
        <v>51121801</v>
      </c>
      <c r="B12612" s="63" t="s">
        <v>5499</v>
      </c>
    </row>
    <row r="12613" spans="1:2" x14ac:dyDescent="0.25">
      <c r="A12613" s="62">
        <v>51121802</v>
      </c>
      <c r="B12613" s="63" t="s">
        <v>18486</v>
      </c>
    </row>
    <row r="12614" spans="1:2" x14ac:dyDescent="0.25">
      <c r="A12614" s="62">
        <v>51121803</v>
      </c>
      <c r="B12614" s="63" t="s">
        <v>17659</v>
      </c>
    </row>
    <row r="12615" spans="1:2" x14ac:dyDescent="0.25">
      <c r="A12615" s="62">
        <v>51121804</v>
      </c>
      <c r="B12615" s="63" t="s">
        <v>4296</v>
      </c>
    </row>
    <row r="12616" spans="1:2" x14ac:dyDescent="0.25">
      <c r="A12616" s="62">
        <v>51121805</v>
      </c>
      <c r="B12616" s="63" t="s">
        <v>11144</v>
      </c>
    </row>
    <row r="12617" spans="1:2" x14ac:dyDescent="0.25">
      <c r="A12617" s="62">
        <v>51121806</v>
      </c>
      <c r="B12617" s="63" t="s">
        <v>7613</v>
      </c>
    </row>
    <row r="12618" spans="1:2" x14ac:dyDescent="0.25">
      <c r="A12618" s="62">
        <v>51121807</v>
      </c>
      <c r="B12618" s="63" t="s">
        <v>7022</v>
      </c>
    </row>
    <row r="12619" spans="1:2" x14ac:dyDescent="0.25">
      <c r="A12619" s="62">
        <v>51121808</v>
      </c>
      <c r="B12619" s="63" t="s">
        <v>14587</v>
      </c>
    </row>
    <row r="12620" spans="1:2" x14ac:dyDescent="0.25">
      <c r="A12620" s="62">
        <v>51121809</v>
      </c>
      <c r="B12620" s="63" t="s">
        <v>8294</v>
      </c>
    </row>
    <row r="12621" spans="1:2" x14ac:dyDescent="0.25">
      <c r="A12621" s="62">
        <v>51121810</v>
      </c>
      <c r="B12621" s="63" t="s">
        <v>18139</v>
      </c>
    </row>
    <row r="12622" spans="1:2" x14ac:dyDescent="0.25">
      <c r="A12622" s="62">
        <v>51121811</v>
      </c>
      <c r="B12622" s="63" t="s">
        <v>8499</v>
      </c>
    </row>
    <row r="12623" spans="1:2" x14ac:dyDescent="0.25">
      <c r="A12623" s="62">
        <v>51121812</v>
      </c>
      <c r="B12623" s="63" t="s">
        <v>2957</v>
      </c>
    </row>
    <row r="12624" spans="1:2" x14ac:dyDescent="0.25">
      <c r="A12624" s="62">
        <v>51121813</v>
      </c>
      <c r="B12624" s="63" t="s">
        <v>15793</v>
      </c>
    </row>
    <row r="12625" spans="1:2" x14ac:dyDescent="0.25">
      <c r="A12625" s="62">
        <v>51121814</v>
      </c>
      <c r="B12625" s="63" t="s">
        <v>14511</v>
      </c>
    </row>
    <row r="12626" spans="1:2" x14ac:dyDescent="0.25">
      <c r="A12626" s="62">
        <v>51121815</v>
      </c>
      <c r="B12626" s="63" t="s">
        <v>4147</v>
      </c>
    </row>
    <row r="12627" spans="1:2" x14ac:dyDescent="0.25">
      <c r="A12627" s="62">
        <v>51121816</v>
      </c>
      <c r="B12627" s="63" t="s">
        <v>14565</v>
      </c>
    </row>
    <row r="12628" spans="1:2" x14ac:dyDescent="0.25">
      <c r="A12628" s="62">
        <v>51121817</v>
      </c>
      <c r="B12628" s="63" t="s">
        <v>3959</v>
      </c>
    </row>
    <row r="12629" spans="1:2" x14ac:dyDescent="0.25">
      <c r="A12629" s="62">
        <v>51121818</v>
      </c>
      <c r="B12629" s="63" t="s">
        <v>13760</v>
      </c>
    </row>
    <row r="12630" spans="1:2" x14ac:dyDescent="0.25">
      <c r="A12630" s="62">
        <v>51121819</v>
      </c>
      <c r="B12630" s="63" t="s">
        <v>18721</v>
      </c>
    </row>
    <row r="12631" spans="1:2" x14ac:dyDescent="0.25">
      <c r="A12631" s="62">
        <v>51121820</v>
      </c>
      <c r="B12631" s="63" t="s">
        <v>9935</v>
      </c>
    </row>
    <row r="12632" spans="1:2" x14ac:dyDescent="0.25">
      <c r="A12632" s="62">
        <v>51121901</v>
      </c>
      <c r="B12632" s="63" t="s">
        <v>13953</v>
      </c>
    </row>
    <row r="12633" spans="1:2" x14ac:dyDescent="0.25">
      <c r="A12633" s="62">
        <v>51121902</v>
      </c>
      <c r="B12633" s="63" t="s">
        <v>16848</v>
      </c>
    </row>
    <row r="12634" spans="1:2" x14ac:dyDescent="0.25">
      <c r="A12634" s="62">
        <v>51121903</v>
      </c>
      <c r="B12634" s="63" t="s">
        <v>10921</v>
      </c>
    </row>
    <row r="12635" spans="1:2" x14ac:dyDescent="0.25">
      <c r="A12635" s="62">
        <v>51121904</v>
      </c>
      <c r="B12635" s="63" t="s">
        <v>10718</v>
      </c>
    </row>
    <row r="12636" spans="1:2" x14ac:dyDescent="0.25">
      <c r="A12636" s="62">
        <v>51121905</v>
      </c>
      <c r="B12636" s="63" t="s">
        <v>14193</v>
      </c>
    </row>
    <row r="12637" spans="1:2" x14ac:dyDescent="0.25">
      <c r="A12637" s="62">
        <v>51121906</v>
      </c>
      <c r="B12637" s="63" t="s">
        <v>18402</v>
      </c>
    </row>
    <row r="12638" spans="1:2" x14ac:dyDescent="0.25">
      <c r="A12638" s="62">
        <v>51121907</v>
      </c>
      <c r="B12638" s="63" t="s">
        <v>3906</v>
      </c>
    </row>
    <row r="12639" spans="1:2" x14ac:dyDescent="0.25">
      <c r="A12639" s="62">
        <v>51121908</v>
      </c>
      <c r="B12639" s="63" t="s">
        <v>287</v>
      </c>
    </row>
    <row r="12640" spans="1:2" x14ac:dyDescent="0.25">
      <c r="A12640" s="62">
        <v>51122101</v>
      </c>
      <c r="B12640" s="63" t="s">
        <v>2209</v>
      </c>
    </row>
    <row r="12641" spans="1:2" x14ac:dyDescent="0.25">
      <c r="A12641" s="62">
        <v>51122102</v>
      </c>
      <c r="B12641" s="63" t="s">
        <v>4260</v>
      </c>
    </row>
    <row r="12642" spans="1:2" x14ac:dyDescent="0.25">
      <c r="A12642" s="62">
        <v>51122103</v>
      </c>
      <c r="B12642" s="63" t="s">
        <v>12341</v>
      </c>
    </row>
    <row r="12643" spans="1:2" x14ac:dyDescent="0.25">
      <c r="A12643" s="62">
        <v>51122104</v>
      </c>
      <c r="B12643" s="63" t="s">
        <v>10201</v>
      </c>
    </row>
    <row r="12644" spans="1:2" x14ac:dyDescent="0.25">
      <c r="A12644" s="62">
        <v>51122105</v>
      </c>
      <c r="B12644" s="63" t="s">
        <v>3621</v>
      </c>
    </row>
    <row r="12645" spans="1:2" x14ac:dyDescent="0.25">
      <c r="A12645" s="62">
        <v>51122107</v>
      </c>
      <c r="B12645" s="63" t="s">
        <v>7380</v>
      </c>
    </row>
    <row r="12646" spans="1:2" x14ac:dyDescent="0.25">
      <c r="A12646" s="62">
        <v>51122108</v>
      </c>
      <c r="B12646" s="63" t="s">
        <v>3763</v>
      </c>
    </row>
    <row r="12647" spans="1:2" x14ac:dyDescent="0.25">
      <c r="A12647" s="62">
        <v>51122109</v>
      </c>
      <c r="B12647" s="63" t="s">
        <v>13296</v>
      </c>
    </row>
    <row r="12648" spans="1:2" x14ac:dyDescent="0.25">
      <c r="A12648" s="62">
        <v>51122110</v>
      </c>
      <c r="B12648" s="63" t="s">
        <v>1536</v>
      </c>
    </row>
    <row r="12649" spans="1:2" x14ac:dyDescent="0.25">
      <c r="A12649" s="62">
        <v>51122111</v>
      </c>
      <c r="B12649" s="63" t="s">
        <v>2226</v>
      </c>
    </row>
    <row r="12650" spans="1:2" x14ac:dyDescent="0.25">
      <c r="A12650" s="62">
        <v>51122112</v>
      </c>
      <c r="B12650" s="63" t="s">
        <v>15048</v>
      </c>
    </row>
    <row r="12651" spans="1:2" x14ac:dyDescent="0.25">
      <c r="A12651" s="62">
        <v>51122201</v>
      </c>
      <c r="B12651" s="63" t="s">
        <v>5535</v>
      </c>
    </row>
    <row r="12652" spans="1:2" x14ac:dyDescent="0.25">
      <c r="A12652" s="62">
        <v>51122301</v>
      </c>
      <c r="B12652" s="63" t="s">
        <v>4071</v>
      </c>
    </row>
    <row r="12653" spans="1:2" x14ac:dyDescent="0.25">
      <c r="A12653" s="62">
        <v>51131501</v>
      </c>
      <c r="B12653" s="63" t="s">
        <v>17004</v>
      </c>
    </row>
    <row r="12654" spans="1:2" x14ac:dyDescent="0.25">
      <c r="A12654" s="62">
        <v>51131502</v>
      </c>
      <c r="B12654" s="63" t="s">
        <v>11941</v>
      </c>
    </row>
    <row r="12655" spans="1:2" x14ac:dyDescent="0.25">
      <c r="A12655" s="62">
        <v>51131503</v>
      </c>
      <c r="B12655" s="63" t="s">
        <v>15321</v>
      </c>
    </row>
    <row r="12656" spans="1:2" x14ac:dyDescent="0.25">
      <c r="A12656" s="62">
        <v>51131504</v>
      </c>
      <c r="B12656" s="63" t="s">
        <v>510</v>
      </c>
    </row>
    <row r="12657" spans="1:2" x14ac:dyDescent="0.25">
      <c r="A12657" s="62">
        <v>51131505</v>
      </c>
      <c r="B12657" s="63" t="s">
        <v>8889</v>
      </c>
    </row>
    <row r="12658" spans="1:2" x14ac:dyDescent="0.25">
      <c r="A12658" s="62">
        <v>51131506</v>
      </c>
      <c r="B12658" s="63" t="s">
        <v>10779</v>
      </c>
    </row>
    <row r="12659" spans="1:2" x14ac:dyDescent="0.25">
      <c r="A12659" s="62">
        <v>51131507</v>
      </c>
      <c r="B12659" s="63" t="s">
        <v>5982</v>
      </c>
    </row>
    <row r="12660" spans="1:2" x14ac:dyDescent="0.25">
      <c r="A12660" s="62">
        <v>51131508</v>
      </c>
      <c r="B12660" s="63" t="s">
        <v>4288</v>
      </c>
    </row>
    <row r="12661" spans="1:2" x14ac:dyDescent="0.25">
      <c r="A12661" s="62">
        <v>51131509</v>
      </c>
      <c r="B12661" s="63" t="s">
        <v>12907</v>
      </c>
    </row>
    <row r="12662" spans="1:2" x14ac:dyDescent="0.25">
      <c r="A12662" s="62">
        <v>51131510</v>
      </c>
      <c r="B12662" s="63" t="s">
        <v>5621</v>
      </c>
    </row>
    <row r="12663" spans="1:2" x14ac:dyDescent="0.25">
      <c r="A12663" s="62">
        <v>51131511</v>
      </c>
      <c r="B12663" s="63" t="s">
        <v>3318</v>
      </c>
    </row>
    <row r="12664" spans="1:2" x14ac:dyDescent="0.25">
      <c r="A12664" s="62">
        <v>51131512</v>
      </c>
      <c r="B12664" s="63" t="s">
        <v>16038</v>
      </c>
    </row>
    <row r="12665" spans="1:2" x14ac:dyDescent="0.25">
      <c r="A12665" s="62">
        <v>51131513</v>
      </c>
      <c r="B12665" s="63" t="s">
        <v>9190</v>
      </c>
    </row>
    <row r="12666" spans="1:2" x14ac:dyDescent="0.25">
      <c r="A12666" s="62">
        <v>51131514</v>
      </c>
      <c r="B12666" s="63" t="s">
        <v>17592</v>
      </c>
    </row>
    <row r="12667" spans="1:2" x14ac:dyDescent="0.25">
      <c r="A12667" s="62">
        <v>51131515</v>
      </c>
      <c r="B12667" s="63" t="s">
        <v>5718</v>
      </c>
    </row>
    <row r="12668" spans="1:2" x14ac:dyDescent="0.25">
      <c r="A12668" s="62">
        <v>51131516</v>
      </c>
      <c r="B12668" s="63" t="s">
        <v>14879</v>
      </c>
    </row>
    <row r="12669" spans="1:2" x14ac:dyDescent="0.25">
      <c r="A12669" s="62">
        <v>51131601</v>
      </c>
      <c r="B12669" s="63" t="s">
        <v>834</v>
      </c>
    </row>
    <row r="12670" spans="1:2" x14ac:dyDescent="0.25">
      <c r="A12670" s="62">
        <v>51131602</v>
      </c>
      <c r="B12670" s="63" t="s">
        <v>13520</v>
      </c>
    </row>
    <row r="12671" spans="1:2" x14ac:dyDescent="0.25">
      <c r="A12671" s="62">
        <v>51131603</v>
      </c>
      <c r="B12671" s="63" t="s">
        <v>3788</v>
      </c>
    </row>
    <row r="12672" spans="1:2" x14ac:dyDescent="0.25">
      <c r="A12672" s="62">
        <v>51131604</v>
      </c>
      <c r="B12672" s="63" t="s">
        <v>12329</v>
      </c>
    </row>
    <row r="12673" spans="1:2" x14ac:dyDescent="0.25">
      <c r="A12673" s="62">
        <v>51131605</v>
      </c>
      <c r="B12673" s="63" t="s">
        <v>11849</v>
      </c>
    </row>
    <row r="12674" spans="1:2" x14ac:dyDescent="0.25">
      <c r="A12674" s="62">
        <v>51131606</v>
      </c>
      <c r="B12674" s="63" t="s">
        <v>1247</v>
      </c>
    </row>
    <row r="12675" spans="1:2" x14ac:dyDescent="0.25">
      <c r="A12675" s="62">
        <v>51131607</v>
      </c>
      <c r="B12675" s="63" t="s">
        <v>1374</v>
      </c>
    </row>
    <row r="12676" spans="1:2" x14ac:dyDescent="0.25">
      <c r="A12676" s="62">
        <v>51131608</v>
      </c>
      <c r="B12676" s="63" t="s">
        <v>18054</v>
      </c>
    </row>
    <row r="12677" spans="1:2" x14ac:dyDescent="0.25">
      <c r="A12677" s="62">
        <v>51131609</v>
      </c>
      <c r="B12677" s="63" t="s">
        <v>18593</v>
      </c>
    </row>
    <row r="12678" spans="1:2" x14ac:dyDescent="0.25">
      <c r="A12678" s="62">
        <v>51131610</v>
      </c>
      <c r="B12678" s="63" t="s">
        <v>914</v>
      </c>
    </row>
    <row r="12679" spans="1:2" x14ac:dyDescent="0.25">
      <c r="A12679" s="62">
        <v>51131611</v>
      </c>
      <c r="B12679" s="63" t="s">
        <v>6901</v>
      </c>
    </row>
    <row r="12680" spans="1:2" x14ac:dyDescent="0.25">
      <c r="A12680" s="62">
        <v>51131612</v>
      </c>
      <c r="B12680" s="63" t="s">
        <v>10615</v>
      </c>
    </row>
    <row r="12681" spans="1:2" x14ac:dyDescent="0.25">
      <c r="A12681" s="62">
        <v>51131613</v>
      </c>
      <c r="B12681" s="63" t="s">
        <v>2732</v>
      </c>
    </row>
    <row r="12682" spans="1:2" x14ac:dyDescent="0.25">
      <c r="A12682" s="62">
        <v>51131614</v>
      </c>
      <c r="B12682" s="63" t="s">
        <v>6959</v>
      </c>
    </row>
    <row r="12683" spans="1:2" x14ac:dyDescent="0.25">
      <c r="A12683" s="62">
        <v>51131615</v>
      </c>
      <c r="B12683" s="63" t="s">
        <v>17222</v>
      </c>
    </row>
    <row r="12684" spans="1:2" x14ac:dyDescent="0.25">
      <c r="A12684" s="62">
        <v>51131616</v>
      </c>
      <c r="B12684" s="63" t="s">
        <v>11577</v>
      </c>
    </row>
    <row r="12685" spans="1:2" x14ac:dyDescent="0.25">
      <c r="A12685" s="62">
        <v>51131617</v>
      </c>
      <c r="B12685" s="63" t="s">
        <v>2923</v>
      </c>
    </row>
    <row r="12686" spans="1:2" x14ac:dyDescent="0.25">
      <c r="A12686" s="62">
        <v>51131701</v>
      </c>
      <c r="B12686" s="63" t="s">
        <v>16167</v>
      </c>
    </row>
    <row r="12687" spans="1:2" x14ac:dyDescent="0.25">
      <c r="A12687" s="62">
        <v>51131702</v>
      </c>
      <c r="B12687" s="63" t="s">
        <v>1305</v>
      </c>
    </row>
    <row r="12688" spans="1:2" x14ac:dyDescent="0.25">
      <c r="A12688" s="62">
        <v>51131703</v>
      </c>
      <c r="B12688" s="63" t="s">
        <v>19013</v>
      </c>
    </row>
    <row r="12689" spans="1:2" x14ac:dyDescent="0.25">
      <c r="A12689" s="62">
        <v>51131704</v>
      </c>
      <c r="B12689" s="63" t="s">
        <v>11643</v>
      </c>
    </row>
    <row r="12690" spans="1:2" x14ac:dyDescent="0.25">
      <c r="A12690" s="62">
        <v>51131705</v>
      </c>
      <c r="B12690" s="63" t="s">
        <v>10930</v>
      </c>
    </row>
    <row r="12691" spans="1:2" x14ac:dyDescent="0.25">
      <c r="A12691" s="62">
        <v>51131706</v>
      </c>
      <c r="B12691" s="63" t="s">
        <v>4002</v>
      </c>
    </row>
    <row r="12692" spans="1:2" x14ac:dyDescent="0.25">
      <c r="A12692" s="62">
        <v>51131707</v>
      </c>
      <c r="B12692" s="63" t="s">
        <v>8239</v>
      </c>
    </row>
    <row r="12693" spans="1:2" x14ac:dyDescent="0.25">
      <c r="A12693" s="62">
        <v>51131708</v>
      </c>
      <c r="B12693" s="63" t="s">
        <v>10785</v>
      </c>
    </row>
    <row r="12694" spans="1:2" x14ac:dyDescent="0.25">
      <c r="A12694" s="62">
        <v>51131709</v>
      </c>
      <c r="B12694" s="63" t="s">
        <v>1966</v>
      </c>
    </row>
    <row r="12695" spans="1:2" x14ac:dyDescent="0.25">
      <c r="A12695" s="62">
        <v>51131710</v>
      </c>
      <c r="B12695" s="63" t="s">
        <v>14501</v>
      </c>
    </row>
    <row r="12696" spans="1:2" x14ac:dyDescent="0.25">
      <c r="A12696" s="62">
        <v>51131711</v>
      </c>
      <c r="B12696" s="63" t="s">
        <v>12295</v>
      </c>
    </row>
    <row r="12697" spans="1:2" x14ac:dyDescent="0.25">
      <c r="A12697" s="62">
        <v>51131712</v>
      </c>
      <c r="B12697" s="63" t="s">
        <v>10759</v>
      </c>
    </row>
    <row r="12698" spans="1:2" x14ac:dyDescent="0.25">
      <c r="A12698" s="62">
        <v>51131713</v>
      </c>
      <c r="B12698" s="63" t="s">
        <v>8742</v>
      </c>
    </row>
    <row r="12699" spans="1:2" x14ac:dyDescent="0.25">
      <c r="A12699" s="62">
        <v>51131714</v>
      </c>
      <c r="B12699" s="63" t="s">
        <v>3152</v>
      </c>
    </row>
    <row r="12700" spans="1:2" x14ac:dyDescent="0.25">
      <c r="A12700" s="62">
        <v>51131715</v>
      </c>
      <c r="B12700" s="63" t="s">
        <v>5345</v>
      </c>
    </row>
    <row r="12701" spans="1:2" x14ac:dyDescent="0.25">
      <c r="A12701" s="62">
        <v>51131716</v>
      </c>
      <c r="B12701" s="63" t="s">
        <v>2514</v>
      </c>
    </row>
    <row r="12702" spans="1:2" x14ac:dyDescent="0.25">
      <c r="A12702" s="62">
        <v>51131801</v>
      </c>
      <c r="B12702" s="63" t="s">
        <v>1405</v>
      </c>
    </row>
    <row r="12703" spans="1:2" x14ac:dyDescent="0.25">
      <c r="A12703" s="62">
        <v>51131802</v>
      </c>
      <c r="B12703" s="63" t="s">
        <v>7734</v>
      </c>
    </row>
    <row r="12704" spans="1:2" x14ac:dyDescent="0.25">
      <c r="A12704" s="62">
        <v>51131803</v>
      </c>
      <c r="B12704" s="63" t="s">
        <v>6841</v>
      </c>
    </row>
    <row r="12705" spans="1:2" x14ac:dyDescent="0.25">
      <c r="A12705" s="62">
        <v>51131804</v>
      </c>
      <c r="B12705" s="63" t="s">
        <v>12508</v>
      </c>
    </row>
    <row r="12706" spans="1:2" x14ac:dyDescent="0.25">
      <c r="A12706" s="62">
        <v>51131805</v>
      </c>
      <c r="B12706" s="63" t="s">
        <v>13292</v>
      </c>
    </row>
    <row r="12707" spans="1:2" x14ac:dyDescent="0.25">
      <c r="A12707" s="62">
        <v>51131806</v>
      </c>
      <c r="B12707" s="63" t="s">
        <v>15652</v>
      </c>
    </row>
    <row r="12708" spans="1:2" x14ac:dyDescent="0.25">
      <c r="A12708" s="62">
        <v>51131807</v>
      </c>
      <c r="B12708" s="63" t="s">
        <v>10872</v>
      </c>
    </row>
    <row r="12709" spans="1:2" x14ac:dyDescent="0.25">
      <c r="A12709" s="62">
        <v>51131808</v>
      </c>
      <c r="B12709" s="63" t="s">
        <v>4384</v>
      </c>
    </row>
    <row r="12710" spans="1:2" x14ac:dyDescent="0.25">
      <c r="A12710" s="62">
        <v>51131809</v>
      </c>
      <c r="B12710" s="63" t="s">
        <v>17893</v>
      </c>
    </row>
    <row r="12711" spans="1:2" x14ac:dyDescent="0.25">
      <c r="A12711" s="62">
        <v>51131901</v>
      </c>
      <c r="B12711" s="63" t="s">
        <v>1241</v>
      </c>
    </row>
    <row r="12712" spans="1:2" x14ac:dyDescent="0.25">
      <c r="A12712" s="62">
        <v>51131903</v>
      </c>
      <c r="B12712" s="63" t="s">
        <v>15280</v>
      </c>
    </row>
    <row r="12713" spans="1:2" x14ac:dyDescent="0.25">
      <c r="A12713" s="62">
        <v>51131904</v>
      </c>
      <c r="B12713" s="63" t="s">
        <v>13175</v>
      </c>
    </row>
    <row r="12714" spans="1:2" x14ac:dyDescent="0.25">
      <c r="A12714" s="62">
        <v>51131905</v>
      </c>
      <c r="B12714" s="63" t="s">
        <v>1538</v>
      </c>
    </row>
    <row r="12715" spans="1:2" x14ac:dyDescent="0.25">
      <c r="A12715" s="62">
        <v>51131906</v>
      </c>
      <c r="B12715" s="63" t="s">
        <v>18526</v>
      </c>
    </row>
    <row r="12716" spans="1:2" x14ac:dyDescent="0.25">
      <c r="A12716" s="62">
        <v>51131907</v>
      </c>
      <c r="B12716" s="63" t="s">
        <v>4059</v>
      </c>
    </row>
    <row r="12717" spans="1:2" x14ac:dyDescent="0.25">
      <c r="A12717" s="62">
        <v>51131908</v>
      </c>
      <c r="B12717" s="63" t="s">
        <v>14823</v>
      </c>
    </row>
    <row r="12718" spans="1:2" x14ac:dyDescent="0.25">
      <c r="A12718" s="62">
        <v>51131909</v>
      </c>
      <c r="B12718" s="63" t="s">
        <v>18713</v>
      </c>
    </row>
    <row r="12719" spans="1:2" x14ac:dyDescent="0.25">
      <c r="A12719" s="62">
        <v>51131910</v>
      </c>
      <c r="B12719" s="63" t="s">
        <v>9336</v>
      </c>
    </row>
    <row r="12720" spans="1:2" x14ac:dyDescent="0.25">
      <c r="A12720" s="62">
        <v>51132001</v>
      </c>
      <c r="B12720" s="63" t="s">
        <v>2254</v>
      </c>
    </row>
    <row r="12721" spans="1:2" x14ac:dyDescent="0.25">
      <c r="A12721" s="62">
        <v>51141501</v>
      </c>
      <c r="B12721" s="63" t="s">
        <v>13899</v>
      </c>
    </row>
    <row r="12722" spans="1:2" x14ac:dyDescent="0.25">
      <c r="A12722" s="62">
        <v>51141502</v>
      </c>
      <c r="B12722" s="63" t="s">
        <v>9281</v>
      </c>
    </row>
    <row r="12723" spans="1:2" x14ac:dyDescent="0.25">
      <c r="A12723" s="62">
        <v>51141503</v>
      </c>
      <c r="B12723" s="63" t="s">
        <v>7691</v>
      </c>
    </row>
    <row r="12724" spans="1:2" x14ac:dyDescent="0.25">
      <c r="A12724" s="62">
        <v>51141504</v>
      </c>
      <c r="B12724" s="63" t="s">
        <v>14301</v>
      </c>
    </row>
    <row r="12725" spans="1:2" x14ac:dyDescent="0.25">
      <c r="A12725" s="62">
        <v>51141505</v>
      </c>
      <c r="B12725" s="63" t="s">
        <v>395</v>
      </c>
    </row>
    <row r="12726" spans="1:2" x14ac:dyDescent="0.25">
      <c r="A12726" s="62">
        <v>51141506</v>
      </c>
      <c r="B12726" s="63" t="s">
        <v>4493</v>
      </c>
    </row>
    <row r="12727" spans="1:2" x14ac:dyDescent="0.25">
      <c r="A12727" s="62">
        <v>51141507</v>
      </c>
      <c r="B12727" s="63" t="s">
        <v>7820</v>
      </c>
    </row>
    <row r="12728" spans="1:2" x14ac:dyDescent="0.25">
      <c r="A12728" s="62">
        <v>51141508</v>
      </c>
      <c r="B12728" s="63" t="s">
        <v>13066</v>
      </c>
    </row>
    <row r="12729" spans="1:2" x14ac:dyDescent="0.25">
      <c r="A12729" s="62">
        <v>51141509</v>
      </c>
      <c r="B12729" s="63" t="s">
        <v>1269</v>
      </c>
    </row>
    <row r="12730" spans="1:2" x14ac:dyDescent="0.25">
      <c r="A12730" s="62">
        <v>51141510</v>
      </c>
      <c r="B12730" s="63" t="s">
        <v>1133</v>
      </c>
    </row>
    <row r="12731" spans="1:2" x14ac:dyDescent="0.25">
      <c r="A12731" s="62">
        <v>51141511</v>
      </c>
      <c r="B12731" s="63" t="s">
        <v>15584</v>
      </c>
    </row>
    <row r="12732" spans="1:2" x14ac:dyDescent="0.25">
      <c r="A12732" s="62">
        <v>51141512</v>
      </c>
      <c r="B12732" s="63" t="s">
        <v>16519</v>
      </c>
    </row>
    <row r="12733" spans="1:2" x14ac:dyDescent="0.25">
      <c r="A12733" s="62">
        <v>51141513</v>
      </c>
      <c r="B12733" s="63" t="s">
        <v>13150</v>
      </c>
    </row>
    <row r="12734" spans="1:2" x14ac:dyDescent="0.25">
      <c r="A12734" s="62">
        <v>51141514</v>
      </c>
      <c r="B12734" s="63" t="s">
        <v>15210</v>
      </c>
    </row>
    <row r="12735" spans="1:2" x14ac:dyDescent="0.25">
      <c r="A12735" s="62">
        <v>51141515</v>
      </c>
      <c r="B12735" s="63" t="s">
        <v>5210</v>
      </c>
    </row>
    <row r="12736" spans="1:2" x14ac:dyDescent="0.25">
      <c r="A12736" s="62">
        <v>51141516</v>
      </c>
      <c r="B12736" s="63" t="s">
        <v>7428</v>
      </c>
    </row>
    <row r="12737" spans="1:2" x14ac:dyDescent="0.25">
      <c r="A12737" s="62">
        <v>51141517</v>
      </c>
      <c r="B12737" s="63" t="s">
        <v>14165</v>
      </c>
    </row>
    <row r="12738" spans="1:2" x14ac:dyDescent="0.25">
      <c r="A12738" s="62">
        <v>51141518</v>
      </c>
      <c r="B12738" s="63" t="s">
        <v>6945</v>
      </c>
    </row>
    <row r="12739" spans="1:2" x14ac:dyDescent="0.25">
      <c r="A12739" s="62">
        <v>51141519</v>
      </c>
      <c r="B12739" s="63" t="s">
        <v>3581</v>
      </c>
    </row>
    <row r="12740" spans="1:2" x14ac:dyDescent="0.25">
      <c r="A12740" s="62">
        <v>51141520</v>
      </c>
      <c r="B12740" s="63" t="s">
        <v>8389</v>
      </c>
    </row>
    <row r="12741" spans="1:2" x14ac:dyDescent="0.25">
      <c r="A12741" s="62">
        <v>51141521</v>
      </c>
      <c r="B12741" s="63" t="s">
        <v>8487</v>
      </c>
    </row>
    <row r="12742" spans="1:2" x14ac:dyDescent="0.25">
      <c r="A12742" s="62">
        <v>51141522</v>
      </c>
      <c r="B12742" s="63" t="s">
        <v>15145</v>
      </c>
    </row>
    <row r="12743" spans="1:2" x14ac:dyDescent="0.25">
      <c r="A12743" s="62">
        <v>51141523</v>
      </c>
      <c r="B12743" s="63" t="s">
        <v>2334</v>
      </c>
    </row>
    <row r="12744" spans="1:2" x14ac:dyDescent="0.25">
      <c r="A12744" s="62">
        <v>51141524</v>
      </c>
      <c r="B12744" s="63" t="s">
        <v>4507</v>
      </c>
    </row>
    <row r="12745" spans="1:2" x14ac:dyDescent="0.25">
      <c r="A12745" s="62">
        <v>51141525</v>
      </c>
      <c r="B12745" s="63" t="s">
        <v>15860</v>
      </c>
    </row>
    <row r="12746" spans="1:2" x14ac:dyDescent="0.25">
      <c r="A12746" s="62">
        <v>51141526</v>
      </c>
      <c r="B12746" s="63" t="s">
        <v>3309</v>
      </c>
    </row>
    <row r="12747" spans="1:2" x14ac:dyDescent="0.25">
      <c r="A12747" s="62">
        <v>51141527</v>
      </c>
      <c r="B12747" s="63" t="s">
        <v>4222</v>
      </c>
    </row>
    <row r="12748" spans="1:2" x14ac:dyDescent="0.25">
      <c r="A12748" s="62">
        <v>51141528</v>
      </c>
      <c r="B12748" s="63" t="s">
        <v>7117</v>
      </c>
    </row>
    <row r="12749" spans="1:2" x14ac:dyDescent="0.25">
      <c r="A12749" s="62">
        <v>51141529</v>
      </c>
      <c r="B12749" s="63" t="s">
        <v>16494</v>
      </c>
    </row>
    <row r="12750" spans="1:2" x14ac:dyDescent="0.25">
      <c r="A12750" s="62">
        <v>51141530</v>
      </c>
      <c r="B12750" s="63" t="s">
        <v>3080</v>
      </c>
    </row>
    <row r="12751" spans="1:2" x14ac:dyDescent="0.25">
      <c r="A12751" s="62">
        <v>51141531</v>
      </c>
      <c r="B12751" s="63" t="s">
        <v>815</v>
      </c>
    </row>
    <row r="12752" spans="1:2" x14ac:dyDescent="0.25">
      <c r="A12752" s="62">
        <v>51141532</v>
      </c>
      <c r="B12752" s="63" t="s">
        <v>11388</v>
      </c>
    </row>
    <row r="12753" spans="1:2" x14ac:dyDescent="0.25">
      <c r="A12753" s="62">
        <v>51141533</v>
      </c>
      <c r="B12753" s="63" t="s">
        <v>5764</v>
      </c>
    </row>
    <row r="12754" spans="1:2" x14ac:dyDescent="0.25">
      <c r="A12754" s="62">
        <v>51141601</v>
      </c>
      <c r="B12754" s="63" t="s">
        <v>282</v>
      </c>
    </row>
    <row r="12755" spans="1:2" x14ac:dyDescent="0.25">
      <c r="A12755" s="62">
        <v>51141602</v>
      </c>
      <c r="B12755" s="63" t="s">
        <v>7782</v>
      </c>
    </row>
    <row r="12756" spans="1:2" x14ac:dyDescent="0.25">
      <c r="A12756" s="62">
        <v>51141603</v>
      </c>
      <c r="B12756" s="63" t="s">
        <v>11047</v>
      </c>
    </row>
    <row r="12757" spans="1:2" x14ac:dyDescent="0.25">
      <c r="A12757" s="62">
        <v>51141604</v>
      </c>
      <c r="B12757" s="63" t="s">
        <v>7483</v>
      </c>
    </row>
    <row r="12758" spans="1:2" x14ac:dyDescent="0.25">
      <c r="A12758" s="62">
        <v>51141605</v>
      </c>
      <c r="B12758" s="63" t="s">
        <v>8851</v>
      </c>
    </row>
    <row r="12759" spans="1:2" x14ac:dyDescent="0.25">
      <c r="A12759" s="62">
        <v>51141606</v>
      </c>
      <c r="B12759" s="63" t="s">
        <v>14043</v>
      </c>
    </row>
    <row r="12760" spans="1:2" x14ac:dyDescent="0.25">
      <c r="A12760" s="62">
        <v>51141607</v>
      </c>
      <c r="B12760" s="63" t="s">
        <v>3242</v>
      </c>
    </row>
    <row r="12761" spans="1:2" x14ac:dyDescent="0.25">
      <c r="A12761" s="62">
        <v>51141608</v>
      </c>
      <c r="B12761" s="63" t="s">
        <v>14944</v>
      </c>
    </row>
    <row r="12762" spans="1:2" x14ac:dyDescent="0.25">
      <c r="A12762" s="62">
        <v>51141609</v>
      </c>
      <c r="B12762" s="63" t="s">
        <v>7272</v>
      </c>
    </row>
    <row r="12763" spans="1:2" x14ac:dyDescent="0.25">
      <c r="A12763" s="62">
        <v>51141610</v>
      </c>
      <c r="B12763" s="63" t="s">
        <v>12281</v>
      </c>
    </row>
    <row r="12764" spans="1:2" x14ac:dyDescent="0.25">
      <c r="A12764" s="62">
        <v>51141611</v>
      </c>
      <c r="B12764" s="63" t="s">
        <v>8490</v>
      </c>
    </row>
    <row r="12765" spans="1:2" x14ac:dyDescent="0.25">
      <c r="A12765" s="62">
        <v>51141612</v>
      </c>
      <c r="B12765" s="63" t="s">
        <v>16176</v>
      </c>
    </row>
    <row r="12766" spans="1:2" x14ac:dyDescent="0.25">
      <c r="A12766" s="62">
        <v>51141613</v>
      </c>
      <c r="B12766" s="63" t="s">
        <v>18491</v>
      </c>
    </row>
    <row r="12767" spans="1:2" x14ac:dyDescent="0.25">
      <c r="A12767" s="62">
        <v>51141614</v>
      </c>
      <c r="B12767" s="63" t="s">
        <v>3177</v>
      </c>
    </row>
    <row r="12768" spans="1:2" x14ac:dyDescent="0.25">
      <c r="A12768" s="62">
        <v>51141615</v>
      </c>
      <c r="B12768" s="63" t="s">
        <v>10596</v>
      </c>
    </row>
    <row r="12769" spans="1:2" x14ac:dyDescent="0.25">
      <c r="A12769" s="62">
        <v>51141616</v>
      </c>
      <c r="B12769" s="63" t="s">
        <v>14856</v>
      </c>
    </row>
    <row r="12770" spans="1:2" x14ac:dyDescent="0.25">
      <c r="A12770" s="62">
        <v>51141617</v>
      </c>
      <c r="B12770" s="63" t="s">
        <v>6679</v>
      </c>
    </row>
    <row r="12771" spans="1:2" x14ac:dyDescent="0.25">
      <c r="A12771" s="62">
        <v>51141618</v>
      </c>
      <c r="B12771" s="63" t="s">
        <v>4658</v>
      </c>
    </row>
    <row r="12772" spans="1:2" x14ac:dyDescent="0.25">
      <c r="A12772" s="62">
        <v>51141619</v>
      </c>
      <c r="B12772" s="63" t="s">
        <v>8874</v>
      </c>
    </row>
    <row r="12773" spans="1:2" x14ac:dyDescent="0.25">
      <c r="A12773" s="62">
        <v>51141620</v>
      </c>
      <c r="B12773" s="63" t="s">
        <v>14275</v>
      </c>
    </row>
    <row r="12774" spans="1:2" x14ac:dyDescent="0.25">
      <c r="A12774" s="62">
        <v>51141621</v>
      </c>
      <c r="B12774" s="63" t="s">
        <v>3480</v>
      </c>
    </row>
    <row r="12775" spans="1:2" x14ac:dyDescent="0.25">
      <c r="A12775" s="62">
        <v>51141622</v>
      </c>
      <c r="B12775" s="63" t="s">
        <v>5118</v>
      </c>
    </row>
    <row r="12776" spans="1:2" x14ac:dyDescent="0.25">
      <c r="A12776" s="62">
        <v>51141623</v>
      </c>
      <c r="B12776" s="63" t="s">
        <v>8584</v>
      </c>
    </row>
    <row r="12777" spans="1:2" x14ac:dyDescent="0.25">
      <c r="A12777" s="62">
        <v>51141624</v>
      </c>
      <c r="B12777" s="63" t="s">
        <v>86</v>
      </c>
    </row>
    <row r="12778" spans="1:2" x14ac:dyDescent="0.25">
      <c r="A12778" s="62">
        <v>51141625</v>
      </c>
      <c r="B12778" s="63" t="s">
        <v>5495</v>
      </c>
    </row>
    <row r="12779" spans="1:2" x14ac:dyDescent="0.25">
      <c r="A12779" s="62">
        <v>51141626</v>
      </c>
      <c r="B12779" s="63" t="s">
        <v>6341</v>
      </c>
    </row>
    <row r="12780" spans="1:2" x14ac:dyDescent="0.25">
      <c r="A12780" s="62">
        <v>51141627</v>
      </c>
      <c r="B12780" s="63" t="s">
        <v>14804</v>
      </c>
    </row>
    <row r="12781" spans="1:2" x14ac:dyDescent="0.25">
      <c r="A12781" s="62">
        <v>51141628</v>
      </c>
      <c r="B12781" s="63" t="s">
        <v>401</v>
      </c>
    </row>
    <row r="12782" spans="1:2" x14ac:dyDescent="0.25">
      <c r="A12782" s="62">
        <v>51141629</v>
      </c>
      <c r="B12782" s="63" t="s">
        <v>5146</v>
      </c>
    </row>
    <row r="12783" spans="1:2" x14ac:dyDescent="0.25">
      <c r="A12783" s="62">
        <v>51141630</v>
      </c>
      <c r="B12783" s="63" t="s">
        <v>18046</v>
      </c>
    </row>
    <row r="12784" spans="1:2" x14ac:dyDescent="0.25">
      <c r="A12784" s="62">
        <v>51141631</v>
      </c>
      <c r="B12784" s="63" t="s">
        <v>5885</v>
      </c>
    </row>
    <row r="12785" spans="1:2" x14ac:dyDescent="0.25">
      <c r="A12785" s="62">
        <v>51141632</v>
      </c>
      <c r="B12785" s="63" t="s">
        <v>13020</v>
      </c>
    </row>
    <row r="12786" spans="1:2" x14ac:dyDescent="0.25">
      <c r="A12786" s="62">
        <v>51141633</v>
      </c>
      <c r="B12786" s="63" t="s">
        <v>15890</v>
      </c>
    </row>
    <row r="12787" spans="1:2" x14ac:dyDescent="0.25">
      <c r="A12787" s="62">
        <v>51141701</v>
      </c>
      <c r="B12787" s="63" t="s">
        <v>16073</v>
      </c>
    </row>
    <row r="12788" spans="1:2" x14ac:dyDescent="0.25">
      <c r="A12788" s="62">
        <v>51141702</v>
      </c>
      <c r="B12788" s="63" t="s">
        <v>15301</v>
      </c>
    </row>
    <row r="12789" spans="1:2" x14ac:dyDescent="0.25">
      <c r="A12789" s="62">
        <v>51141703</v>
      </c>
      <c r="B12789" s="63" t="s">
        <v>3307</v>
      </c>
    </row>
    <row r="12790" spans="1:2" x14ac:dyDescent="0.25">
      <c r="A12790" s="62">
        <v>51141704</v>
      </c>
      <c r="B12790" s="63" t="s">
        <v>2726</v>
      </c>
    </row>
    <row r="12791" spans="1:2" x14ac:dyDescent="0.25">
      <c r="A12791" s="62">
        <v>51141705</v>
      </c>
      <c r="B12791" s="63" t="s">
        <v>1232</v>
      </c>
    </row>
    <row r="12792" spans="1:2" x14ac:dyDescent="0.25">
      <c r="A12792" s="62">
        <v>51141706</v>
      </c>
      <c r="B12792" s="63" t="s">
        <v>15447</v>
      </c>
    </row>
    <row r="12793" spans="1:2" x14ac:dyDescent="0.25">
      <c r="A12793" s="62">
        <v>51141707</v>
      </c>
      <c r="B12793" s="63" t="s">
        <v>16283</v>
      </c>
    </row>
    <row r="12794" spans="1:2" x14ac:dyDescent="0.25">
      <c r="A12794" s="62">
        <v>51141708</v>
      </c>
      <c r="B12794" s="63" t="s">
        <v>17421</v>
      </c>
    </row>
    <row r="12795" spans="1:2" x14ac:dyDescent="0.25">
      <c r="A12795" s="62">
        <v>51141709</v>
      </c>
      <c r="B12795" s="63" t="s">
        <v>16701</v>
      </c>
    </row>
    <row r="12796" spans="1:2" x14ac:dyDescent="0.25">
      <c r="A12796" s="62">
        <v>51141710</v>
      </c>
      <c r="B12796" s="63" t="s">
        <v>1641</v>
      </c>
    </row>
    <row r="12797" spans="1:2" x14ac:dyDescent="0.25">
      <c r="A12797" s="62">
        <v>51141711</v>
      </c>
      <c r="B12797" s="63" t="s">
        <v>524</v>
      </c>
    </row>
    <row r="12798" spans="1:2" x14ac:dyDescent="0.25">
      <c r="A12798" s="62">
        <v>51141712</v>
      </c>
      <c r="B12798" s="63" t="s">
        <v>8827</v>
      </c>
    </row>
    <row r="12799" spans="1:2" x14ac:dyDescent="0.25">
      <c r="A12799" s="62">
        <v>51141713</v>
      </c>
      <c r="B12799" s="63" t="s">
        <v>3508</v>
      </c>
    </row>
    <row r="12800" spans="1:2" x14ac:dyDescent="0.25">
      <c r="A12800" s="62">
        <v>51141714</v>
      </c>
      <c r="B12800" s="63" t="s">
        <v>18423</v>
      </c>
    </row>
    <row r="12801" spans="1:2" x14ac:dyDescent="0.25">
      <c r="A12801" s="62">
        <v>51141715</v>
      </c>
      <c r="B12801" s="63" t="s">
        <v>883</v>
      </c>
    </row>
    <row r="12802" spans="1:2" x14ac:dyDescent="0.25">
      <c r="A12802" s="62">
        <v>51141716</v>
      </c>
      <c r="B12802" s="63" t="s">
        <v>17094</v>
      </c>
    </row>
    <row r="12803" spans="1:2" x14ac:dyDescent="0.25">
      <c r="A12803" s="62">
        <v>51141717</v>
      </c>
      <c r="B12803" s="63" t="s">
        <v>1832</v>
      </c>
    </row>
    <row r="12804" spans="1:2" x14ac:dyDescent="0.25">
      <c r="A12804" s="62">
        <v>51141718</v>
      </c>
      <c r="B12804" s="63" t="s">
        <v>356</v>
      </c>
    </row>
    <row r="12805" spans="1:2" x14ac:dyDescent="0.25">
      <c r="A12805" s="62">
        <v>51141719</v>
      </c>
      <c r="B12805" s="63" t="s">
        <v>7429</v>
      </c>
    </row>
    <row r="12806" spans="1:2" x14ac:dyDescent="0.25">
      <c r="A12806" s="62">
        <v>51141720</v>
      </c>
      <c r="B12806" s="63" t="s">
        <v>10941</v>
      </c>
    </row>
    <row r="12807" spans="1:2" x14ac:dyDescent="0.25">
      <c r="A12807" s="62">
        <v>51141721</v>
      </c>
      <c r="B12807" s="63" t="s">
        <v>18676</v>
      </c>
    </row>
    <row r="12808" spans="1:2" x14ac:dyDescent="0.25">
      <c r="A12808" s="62">
        <v>51141722</v>
      </c>
      <c r="B12808" s="63" t="s">
        <v>17271</v>
      </c>
    </row>
    <row r="12809" spans="1:2" x14ac:dyDescent="0.25">
      <c r="A12809" s="62">
        <v>51141723</v>
      </c>
      <c r="B12809" s="63" t="s">
        <v>14814</v>
      </c>
    </row>
    <row r="12810" spans="1:2" x14ac:dyDescent="0.25">
      <c r="A12810" s="62">
        <v>51141724</v>
      </c>
      <c r="B12810" s="63" t="s">
        <v>17386</v>
      </c>
    </row>
    <row r="12811" spans="1:2" x14ac:dyDescent="0.25">
      <c r="A12811" s="62">
        <v>51141725</v>
      </c>
      <c r="B12811" s="63" t="s">
        <v>990</v>
      </c>
    </row>
    <row r="12812" spans="1:2" x14ac:dyDescent="0.25">
      <c r="A12812" s="62">
        <v>51141726</v>
      </c>
      <c r="B12812" s="63" t="s">
        <v>5123</v>
      </c>
    </row>
    <row r="12813" spans="1:2" x14ac:dyDescent="0.25">
      <c r="A12813" s="62">
        <v>51141727</v>
      </c>
      <c r="B12813" s="63" t="s">
        <v>18184</v>
      </c>
    </row>
    <row r="12814" spans="1:2" x14ac:dyDescent="0.25">
      <c r="A12814" s="62">
        <v>51141728</v>
      </c>
      <c r="B12814" s="63" t="s">
        <v>15422</v>
      </c>
    </row>
    <row r="12815" spans="1:2" x14ac:dyDescent="0.25">
      <c r="A12815" s="62">
        <v>51141729</v>
      </c>
      <c r="B12815" s="63" t="s">
        <v>7161</v>
      </c>
    </row>
    <row r="12816" spans="1:2" x14ac:dyDescent="0.25">
      <c r="A12816" s="62">
        <v>51141801</v>
      </c>
      <c r="B12816" s="63" t="s">
        <v>2013</v>
      </c>
    </row>
    <row r="12817" spans="1:2" x14ac:dyDescent="0.25">
      <c r="A12817" s="62">
        <v>51141802</v>
      </c>
      <c r="B12817" s="63" t="s">
        <v>12969</v>
      </c>
    </row>
    <row r="12818" spans="1:2" x14ac:dyDescent="0.25">
      <c r="A12818" s="62">
        <v>51141803</v>
      </c>
      <c r="B12818" s="63" t="s">
        <v>3970</v>
      </c>
    </row>
    <row r="12819" spans="1:2" x14ac:dyDescent="0.25">
      <c r="A12819" s="62">
        <v>51141804</v>
      </c>
      <c r="B12819" s="63" t="s">
        <v>10453</v>
      </c>
    </row>
    <row r="12820" spans="1:2" x14ac:dyDescent="0.25">
      <c r="A12820" s="62">
        <v>51141805</v>
      </c>
      <c r="B12820" s="63" t="s">
        <v>15020</v>
      </c>
    </row>
    <row r="12821" spans="1:2" x14ac:dyDescent="0.25">
      <c r="A12821" s="62">
        <v>51141806</v>
      </c>
      <c r="B12821" s="63" t="s">
        <v>12098</v>
      </c>
    </row>
    <row r="12822" spans="1:2" x14ac:dyDescent="0.25">
      <c r="A12822" s="62">
        <v>51141807</v>
      </c>
      <c r="B12822" s="63" t="s">
        <v>11763</v>
      </c>
    </row>
    <row r="12823" spans="1:2" x14ac:dyDescent="0.25">
      <c r="A12823" s="62">
        <v>51141808</v>
      </c>
      <c r="B12823" s="63" t="s">
        <v>11595</v>
      </c>
    </row>
    <row r="12824" spans="1:2" x14ac:dyDescent="0.25">
      <c r="A12824" s="62">
        <v>51141809</v>
      </c>
      <c r="B12824" s="63" t="s">
        <v>6111</v>
      </c>
    </row>
    <row r="12825" spans="1:2" x14ac:dyDescent="0.25">
      <c r="A12825" s="62">
        <v>51141810</v>
      </c>
      <c r="B12825" s="63" t="s">
        <v>2739</v>
      </c>
    </row>
    <row r="12826" spans="1:2" x14ac:dyDescent="0.25">
      <c r="A12826" s="62">
        <v>51141811</v>
      </c>
      <c r="B12826" s="63" t="s">
        <v>15197</v>
      </c>
    </row>
    <row r="12827" spans="1:2" x14ac:dyDescent="0.25">
      <c r="A12827" s="62">
        <v>51141812</v>
      </c>
      <c r="B12827" s="63" t="s">
        <v>11603</v>
      </c>
    </row>
    <row r="12828" spans="1:2" x14ac:dyDescent="0.25">
      <c r="A12828" s="62">
        <v>51141813</v>
      </c>
      <c r="B12828" s="63" t="s">
        <v>6880</v>
      </c>
    </row>
    <row r="12829" spans="1:2" x14ac:dyDescent="0.25">
      <c r="A12829" s="62">
        <v>51141814</v>
      </c>
      <c r="B12829" s="63" t="s">
        <v>2761</v>
      </c>
    </row>
    <row r="12830" spans="1:2" x14ac:dyDescent="0.25">
      <c r="A12830" s="62">
        <v>51141815</v>
      </c>
      <c r="B12830" s="63" t="s">
        <v>6264</v>
      </c>
    </row>
    <row r="12831" spans="1:2" x14ac:dyDescent="0.25">
      <c r="A12831" s="62">
        <v>51141816</v>
      </c>
      <c r="B12831" s="63" t="s">
        <v>7091</v>
      </c>
    </row>
    <row r="12832" spans="1:2" x14ac:dyDescent="0.25">
      <c r="A12832" s="62">
        <v>51141817</v>
      </c>
      <c r="B12832" s="63" t="s">
        <v>2093</v>
      </c>
    </row>
    <row r="12833" spans="1:2" x14ac:dyDescent="0.25">
      <c r="A12833" s="62">
        <v>51141818</v>
      </c>
      <c r="B12833" s="63" t="s">
        <v>13868</v>
      </c>
    </row>
    <row r="12834" spans="1:2" x14ac:dyDescent="0.25">
      <c r="A12834" s="62">
        <v>51141819</v>
      </c>
      <c r="B12834" s="63" t="s">
        <v>6865</v>
      </c>
    </row>
    <row r="12835" spans="1:2" x14ac:dyDescent="0.25">
      <c r="A12835" s="62">
        <v>51141820</v>
      </c>
      <c r="B12835" s="63" t="s">
        <v>9448</v>
      </c>
    </row>
    <row r="12836" spans="1:2" x14ac:dyDescent="0.25">
      <c r="A12836" s="62">
        <v>51141821</v>
      </c>
      <c r="B12836" s="63" t="s">
        <v>6134</v>
      </c>
    </row>
    <row r="12837" spans="1:2" x14ac:dyDescent="0.25">
      <c r="A12837" s="62">
        <v>51141822</v>
      </c>
      <c r="B12837" s="63" t="s">
        <v>13189</v>
      </c>
    </row>
    <row r="12838" spans="1:2" x14ac:dyDescent="0.25">
      <c r="A12838" s="62">
        <v>51141903</v>
      </c>
      <c r="B12838" s="63" t="s">
        <v>13864</v>
      </c>
    </row>
    <row r="12839" spans="1:2" x14ac:dyDescent="0.25">
      <c r="A12839" s="62">
        <v>51141904</v>
      </c>
      <c r="B12839" s="63" t="s">
        <v>10983</v>
      </c>
    </row>
    <row r="12840" spans="1:2" x14ac:dyDescent="0.25">
      <c r="A12840" s="62">
        <v>51141907</v>
      </c>
      <c r="B12840" s="63" t="s">
        <v>18723</v>
      </c>
    </row>
    <row r="12841" spans="1:2" x14ac:dyDescent="0.25">
      <c r="A12841" s="62">
        <v>51141908</v>
      </c>
      <c r="B12841" s="63" t="s">
        <v>10373</v>
      </c>
    </row>
    <row r="12842" spans="1:2" x14ac:dyDescent="0.25">
      <c r="A12842" s="62">
        <v>51141910</v>
      </c>
      <c r="B12842" s="63" t="s">
        <v>7555</v>
      </c>
    </row>
    <row r="12843" spans="1:2" x14ac:dyDescent="0.25">
      <c r="A12843" s="62">
        <v>51141911</v>
      </c>
      <c r="B12843" s="63" t="s">
        <v>6314</v>
      </c>
    </row>
    <row r="12844" spans="1:2" x14ac:dyDescent="0.25">
      <c r="A12844" s="62">
        <v>51141912</v>
      </c>
      <c r="B12844" s="63" t="s">
        <v>3854</v>
      </c>
    </row>
    <row r="12845" spans="1:2" x14ac:dyDescent="0.25">
      <c r="A12845" s="62">
        <v>51141913</v>
      </c>
      <c r="B12845" s="63" t="s">
        <v>11122</v>
      </c>
    </row>
    <row r="12846" spans="1:2" x14ac:dyDescent="0.25">
      <c r="A12846" s="62">
        <v>51141914</v>
      </c>
      <c r="B12846" s="63" t="s">
        <v>18745</v>
      </c>
    </row>
    <row r="12847" spans="1:2" x14ac:dyDescent="0.25">
      <c r="A12847" s="62">
        <v>51141915</v>
      </c>
      <c r="B12847" s="63" t="s">
        <v>16313</v>
      </c>
    </row>
    <row r="12848" spans="1:2" x14ac:dyDescent="0.25">
      <c r="A12848" s="62">
        <v>51141916</v>
      </c>
      <c r="B12848" s="63" t="s">
        <v>7241</v>
      </c>
    </row>
    <row r="12849" spans="1:2" x14ac:dyDescent="0.25">
      <c r="A12849" s="62">
        <v>51141917</v>
      </c>
      <c r="B12849" s="63" t="s">
        <v>16616</v>
      </c>
    </row>
    <row r="12850" spans="1:2" x14ac:dyDescent="0.25">
      <c r="A12850" s="62">
        <v>51141918</v>
      </c>
      <c r="B12850" s="63" t="s">
        <v>10877</v>
      </c>
    </row>
    <row r="12851" spans="1:2" x14ac:dyDescent="0.25">
      <c r="A12851" s="62">
        <v>51141919</v>
      </c>
      <c r="B12851" s="63" t="s">
        <v>13730</v>
      </c>
    </row>
    <row r="12852" spans="1:2" x14ac:dyDescent="0.25">
      <c r="A12852" s="62">
        <v>51141920</v>
      </c>
      <c r="B12852" s="63" t="s">
        <v>14411</v>
      </c>
    </row>
    <row r="12853" spans="1:2" x14ac:dyDescent="0.25">
      <c r="A12853" s="62">
        <v>51141921</v>
      </c>
      <c r="B12853" s="63" t="s">
        <v>2121</v>
      </c>
    </row>
    <row r="12854" spans="1:2" x14ac:dyDescent="0.25">
      <c r="A12854" s="62">
        <v>51141922</v>
      </c>
      <c r="B12854" s="63" t="s">
        <v>16830</v>
      </c>
    </row>
    <row r="12855" spans="1:2" x14ac:dyDescent="0.25">
      <c r="A12855" s="62">
        <v>51142001</v>
      </c>
      <c r="B12855" s="63" t="s">
        <v>3188</v>
      </c>
    </row>
    <row r="12856" spans="1:2" x14ac:dyDescent="0.25">
      <c r="A12856" s="62">
        <v>51142002</v>
      </c>
      <c r="B12856" s="63" t="s">
        <v>2328</v>
      </c>
    </row>
    <row r="12857" spans="1:2" x14ac:dyDescent="0.25">
      <c r="A12857" s="62">
        <v>51142003</v>
      </c>
      <c r="B12857" s="63" t="s">
        <v>13696</v>
      </c>
    </row>
    <row r="12858" spans="1:2" x14ac:dyDescent="0.25">
      <c r="A12858" s="62">
        <v>51142004</v>
      </c>
      <c r="B12858" s="63" t="s">
        <v>3931</v>
      </c>
    </row>
    <row r="12859" spans="1:2" x14ac:dyDescent="0.25">
      <c r="A12859" s="62">
        <v>51142005</v>
      </c>
      <c r="B12859" s="63" t="s">
        <v>14197</v>
      </c>
    </row>
    <row r="12860" spans="1:2" x14ac:dyDescent="0.25">
      <c r="A12860" s="62">
        <v>51142006</v>
      </c>
      <c r="B12860" s="63" t="s">
        <v>16207</v>
      </c>
    </row>
    <row r="12861" spans="1:2" x14ac:dyDescent="0.25">
      <c r="A12861" s="62">
        <v>51142009</v>
      </c>
      <c r="B12861" s="63" t="s">
        <v>3570</v>
      </c>
    </row>
    <row r="12862" spans="1:2" x14ac:dyDescent="0.25">
      <c r="A12862" s="62">
        <v>51142010</v>
      </c>
      <c r="B12862" s="63" t="s">
        <v>5793</v>
      </c>
    </row>
    <row r="12863" spans="1:2" x14ac:dyDescent="0.25">
      <c r="A12863" s="62">
        <v>51142011</v>
      </c>
      <c r="B12863" s="63" t="s">
        <v>7344</v>
      </c>
    </row>
    <row r="12864" spans="1:2" x14ac:dyDescent="0.25">
      <c r="A12864" s="62">
        <v>51142012</v>
      </c>
      <c r="B12864" s="63" t="s">
        <v>16920</v>
      </c>
    </row>
    <row r="12865" spans="1:2" x14ac:dyDescent="0.25">
      <c r="A12865" s="62">
        <v>51142013</v>
      </c>
      <c r="B12865" s="63" t="s">
        <v>15748</v>
      </c>
    </row>
    <row r="12866" spans="1:2" x14ac:dyDescent="0.25">
      <c r="A12866" s="62">
        <v>51142014</v>
      </c>
      <c r="B12866" s="63" t="s">
        <v>4748</v>
      </c>
    </row>
    <row r="12867" spans="1:2" x14ac:dyDescent="0.25">
      <c r="A12867" s="62">
        <v>51142015</v>
      </c>
      <c r="B12867" s="63" t="s">
        <v>8085</v>
      </c>
    </row>
    <row r="12868" spans="1:2" x14ac:dyDescent="0.25">
      <c r="A12868" s="62">
        <v>51142016</v>
      </c>
      <c r="B12868" s="63" t="s">
        <v>7590</v>
      </c>
    </row>
    <row r="12869" spans="1:2" x14ac:dyDescent="0.25">
      <c r="A12869" s="62">
        <v>51142017</v>
      </c>
      <c r="B12869" s="63" t="s">
        <v>12538</v>
      </c>
    </row>
    <row r="12870" spans="1:2" x14ac:dyDescent="0.25">
      <c r="A12870" s="62">
        <v>51142018</v>
      </c>
      <c r="B12870" s="63" t="s">
        <v>8926</v>
      </c>
    </row>
    <row r="12871" spans="1:2" x14ac:dyDescent="0.25">
      <c r="A12871" s="62">
        <v>51142101</v>
      </c>
      <c r="B12871" s="63" t="s">
        <v>7576</v>
      </c>
    </row>
    <row r="12872" spans="1:2" x14ac:dyDescent="0.25">
      <c r="A12872" s="62">
        <v>51142102</v>
      </c>
      <c r="B12872" s="63" t="s">
        <v>19023</v>
      </c>
    </row>
    <row r="12873" spans="1:2" x14ac:dyDescent="0.25">
      <c r="A12873" s="62">
        <v>51142103</v>
      </c>
      <c r="B12873" s="63" t="s">
        <v>11205</v>
      </c>
    </row>
    <row r="12874" spans="1:2" x14ac:dyDescent="0.25">
      <c r="A12874" s="62">
        <v>51142104</v>
      </c>
      <c r="B12874" s="63" t="s">
        <v>2727</v>
      </c>
    </row>
    <row r="12875" spans="1:2" x14ac:dyDescent="0.25">
      <c r="A12875" s="62">
        <v>51142105</v>
      </c>
      <c r="B12875" s="63" t="s">
        <v>10411</v>
      </c>
    </row>
    <row r="12876" spans="1:2" x14ac:dyDescent="0.25">
      <c r="A12876" s="62">
        <v>51142106</v>
      </c>
      <c r="B12876" s="63" t="s">
        <v>6983</v>
      </c>
    </row>
    <row r="12877" spans="1:2" x14ac:dyDescent="0.25">
      <c r="A12877" s="62">
        <v>51142107</v>
      </c>
      <c r="B12877" s="63" t="s">
        <v>5168</v>
      </c>
    </row>
    <row r="12878" spans="1:2" x14ac:dyDescent="0.25">
      <c r="A12878" s="62">
        <v>51142108</v>
      </c>
      <c r="B12878" s="63" t="s">
        <v>16432</v>
      </c>
    </row>
    <row r="12879" spans="1:2" x14ac:dyDescent="0.25">
      <c r="A12879" s="62">
        <v>51142109</v>
      </c>
      <c r="B12879" s="63" t="s">
        <v>1870</v>
      </c>
    </row>
    <row r="12880" spans="1:2" x14ac:dyDescent="0.25">
      <c r="A12880" s="62">
        <v>51142110</v>
      </c>
      <c r="B12880" s="63" t="s">
        <v>6570</v>
      </c>
    </row>
    <row r="12881" spans="1:2" x14ac:dyDescent="0.25">
      <c r="A12881" s="62">
        <v>51142111</v>
      </c>
      <c r="B12881" s="63" t="s">
        <v>3506</v>
      </c>
    </row>
    <row r="12882" spans="1:2" x14ac:dyDescent="0.25">
      <c r="A12882" s="62">
        <v>51142112</v>
      </c>
      <c r="B12882" s="63" t="s">
        <v>6807</v>
      </c>
    </row>
    <row r="12883" spans="1:2" x14ac:dyDescent="0.25">
      <c r="A12883" s="62">
        <v>51142113</v>
      </c>
      <c r="B12883" s="63" t="s">
        <v>6240</v>
      </c>
    </row>
    <row r="12884" spans="1:2" x14ac:dyDescent="0.25">
      <c r="A12884" s="62">
        <v>51142114</v>
      </c>
      <c r="B12884" s="63" t="s">
        <v>15989</v>
      </c>
    </row>
    <row r="12885" spans="1:2" x14ac:dyDescent="0.25">
      <c r="A12885" s="62">
        <v>51142116</v>
      </c>
      <c r="B12885" s="63" t="s">
        <v>16112</v>
      </c>
    </row>
    <row r="12886" spans="1:2" x14ac:dyDescent="0.25">
      <c r="A12886" s="62">
        <v>51142117</v>
      </c>
      <c r="B12886" s="63" t="s">
        <v>15312</v>
      </c>
    </row>
    <row r="12887" spans="1:2" x14ac:dyDescent="0.25">
      <c r="A12887" s="62">
        <v>51142118</v>
      </c>
      <c r="B12887" s="63" t="s">
        <v>10917</v>
      </c>
    </row>
    <row r="12888" spans="1:2" x14ac:dyDescent="0.25">
      <c r="A12888" s="62">
        <v>51142119</v>
      </c>
      <c r="B12888" s="63" t="s">
        <v>9243</v>
      </c>
    </row>
    <row r="12889" spans="1:2" x14ac:dyDescent="0.25">
      <c r="A12889" s="62">
        <v>51142120</v>
      </c>
      <c r="B12889" s="63" t="s">
        <v>16245</v>
      </c>
    </row>
    <row r="12890" spans="1:2" x14ac:dyDescent="0.25">
      <c r="A12890" s="62">
        <v>51142121</v>
      </c>
      <c r="B12890" s="63" t="s">
        <v>14585</v>
      </c>
    </row>
    <row r="12891" spans="1:2" x14ac:dyDescent="0.25">
      <c r="A12891" s="62">
        <v>51142122</v>
      </c>
      <c r="B12891" s="63" t="s">
        <v>13338</v>
      </c>
    </row>
    <row r="12892" spans="1:2" x14ac:dyDescent="0.25">
      <c r="A12892" s="62">
        <v>51142123</v>
      </c>
      <c r="B12892" s="63" t="s">
        <v>10341</v>
      </c>
    </row>
    <row r="12893" spans="1:2" x14ac:dyDescent="0.25">
      <c r="A12893" s="62">
        <v>51142124</v>
      </c>
      <c r="B12893" s="63" t="s">
        <v>16450</v>
      </c>
    </row>
    <row r="12894" spans="1:2" x14ac:dyDescent="0.25">
      <c r="A12894" s="62">
        <v>51142125</v>
      </c>
      <c r="B12894" s="63" t="s">
        <v>12019</v>
      </c>
    </row>
    <row r="12895" spans="1:2" x14ac:dyDescent="0.25">
      <c r="A12895" s="62">
        <v>51142126</v>
      </c>
      <c r="B12895" s="63" t="s">
        <v>17413</v>
      </c>
    </row>
    <row r="12896" spans="1:2" x14ac:dyDescent="0.25">
      <c r="A12896" s="62">
        <v>51142127</v>
      </c>
      <c r="B12896" s="63" t="s">
        <v>16871</v>
      </c>
    </row>
    <row r="12897" spans="1:2" x14ac:dyDescent="0.25">
      <c r="A12897" s="62">
        <v>51142128</v>
      </c>
      <c r="B12897" s="63" t="s">
        <v>13265</v>
      </c>
    </row>
    <row r="12898" spans="1:2" x14ac:dyDescent="0.25">
      <c r="A12898" s="62">
        <v>51142129</v>
      </c>
      <c r="B12898" s="63" t="s">
        <v>10265</v>
      </c>
    </row>
    <row r="12899" spans="1:2" x14ac:dyDescent="0.25">
      <c r="A12899" s="62">
        <v>51142130</v>
      </c>
      <c r="B12899" s="63" t="s">
        <v>2008</v>
      </c>
    </row>
    <row r="12900" spans="1:2" x14ac:dyDescent="0.25">
      <c r="A12900" s="62">
        <v>51142131</v>
      </c>
      <c r="B12900" s="63" t="s">
        <v>16377</v>
      </c>
    </row>
    <row r="12901" spans="1:2" x14ac:dyDescent="0.25">
      <c r="A12901" s="62">
        <v>51142132</v>
      </c>
      <c r="B12901" s="63" t="s">
        <v>497</v>
      </c>
    </row>
    <row r="12902" spans="1:2" x14ac:dyDescent="0.25">
      <c r="A12902" s="62">
        <v>51142133</v>
      </c>
      <c r="B12902" s="63" t="s">
        <v>10777</v>
      </c>
    </row>
    <row r="12903" spans="1:2" x14ac:dyDescent="0.25">
      <c r="A12903" s="62">
        <v>51142134</v>
      </c>
      <c r="B12903" s="63" t="s">
        <v>3114</v>
      </c>
    </row>
    <row r="12904" spans="1:2" x14ac:dyDescent="0.25">
      <c r="A12904" s="62">
        <v>51142135</v>
      </c>
      <c r="B12904" s="63" t="s">
        <v>9067</v>
      </c>
    </row>
    <row r="12905" spans="1:2" x14ac:dyDescent="0.25">
      <c r="A12905" s="62">
        <v>51142136</v>
      </c>
      <c r="B12905" s="63" t="s">
        <v>556</v>
      </c>
    </row>
    <row r="12906" spans="1:2" x14ac:dyDescent="0.25">
      <c r="A12906" s="62">
        <v>51142137</v>
      </c>
      <c r="B12906" s="63" t="s">
        <v>10370</v>
      </c>
    </row>
    <row r="12907" spans="1:2" x14ac:dyDescent="0.25">
      <c r="A12907" s="62">
        <v>51142138</v>
      </c>
      <c r="B12907" s="63" t="s">
        <v>3553</v>
      </c>
    </row>
    <row r="12908" spans="1:2" x14ac:dyDescent="0.25">
      <c r="A12908" s="62">
        <v>51142139</v>
      </c>
      <c r="B12908" s="63" t="s">
        <v>8284</v>
      </c>
    </row>
    <row r="12909" spans="1:2" x14ac:dyDescent="0.25">
      <c r="A12909" s="62">
        <v>51142140</v>
      </c>
      <c r="B12909" s="63" t="s">
        <v>11739</v>
      </c>
    </row>
    <row r="12910" spans="1:2" x14ac:dyDescent="0.25">
      <c r="A12910" s="62">
        <v>51142141</v>
      </c>
      <c r="B12910" s="63" t="s">
        <v>1570</v>
      </c>
    </row>
    <row r="12911" spans="1:2" x14ac:dyDescent="0.25">
      <c r="A12911" s="62">
        <v>51142142</v>
      </c>
      <c r="B12911" s="63" t="s">
        <v>15400</v>
      </c>
    </row>
    <row r="12912" spans="1:2" x14ac:dyDescent="0.25">
      <c r="A12912" s="62">
        <v>51142143</v>
      </c>
      <c r="B12912" s="63" t="s">
        <v>2917</v>
      </c>
    </row>
    <row r="12913" spans="1:2" x14ac:dyDescent="0.25">
      <c r="A12913" s="62">
        <v>51142144</v>
      </c>
      <c r="B12913" s="63" t="s">
        <v>9794</v>
      </c>
    </row>
    <row r="12914" spans="1:2" x14ac:dyDescent="0.25">
      <c r="A12914" s="62">
        <v>51142145</v>
      </c>
      <c r="B12914" s="63" t="s">
        <v>12110</v>
      </c>
    </row>
    <row r="12915" spans="1:2" x14ac:dyDescent="0.25">
      <c r="A12915" s="62">
        <v>51142146</v>
      </c>
      <c r="B12915" s="63" t="s">
        <v>10137</v>
      </c>
    </row>
    <row r="12916" spans="1:2" x14ac:dyDescent="0.25">
      <c r="A12916" s="62">
        <v>51142147</v>
      </c>
      <c r="B12916" s="63" t="s">
        <v>6050</v>
      </c>
    </row>
    <row r="12917" spans="1:2" x14ac:dyDescent="0.25">
      <c r="A12917" s="62">
        <v>51142148</v>
      </c>
      <c r="B12917" s="63" t="s">
        <v>16363</v>
      </c>
    </row>
    <row r="12918" spans="1:2" x14ac:dyDescent="0.25">
      <c r="A12918" s="62">
        <v>51142149</v>
      </c>
      <c r="B12918" s="63" t="s">
        <v>9012</v>
      </c>
    </row>
    <row r="12919" spans="1:2" x14ac:dyDescent="0.25">
      <c r="A12919" s="62">
        <v>51142201</v>
      </c>
      <c r="B12919" s="63" t="s">
        <v>4259</v>
      </c>
    </row>
    <row r="12920" spans="1:2" x14ac:dyDescent="0.25">
      <c r="A12920" s="62">
        <v>51142202</v>
      </c>
      <c r="B12920" s="63" t="s">
        <v>8572</v>
      </c>
    </row>
    <row r="12921" spans="1:2" x14ac:dyDescent="0.25">
      <c r="A12921" s="62">
        <v>51142203</v>
      </c>
      <c r="B12921" s="63" t="s">
        <v>12032</v>
      </c>
    </row>
    <row r="12922" spans="1:2" x14ac:dyDescent="0.25">
      <c r="A12922" s="62">
        <v>51142205</v>
      </c>
      <c r="B12922" s="63" t="s">
        <v>6740</v>
      </c>
    </row>
    <row r="12923" spans="1:2" x14ac:dyDescent="0.25">
      <c r="A12923" s="62">
        <v>51142206</v>
      </c>
      <c r="B12923" s="63" t="s">
        <v>12051</v>
      </c>
    </row>
    <row r="12924" spans="1:2" x14ac:dyDescent="0.25">
      <c r="A12924" s="62">
        <v>51142207</v>
      </c>
      <c r="B12924" s="63" t="s">
        <v>10783</v>
      </c>
    </row>
    <row r="12925" spans="1:2" x14ac:dyDescent="0.25">
      <c r="A12925" s="62">
        <v>51142208</v>
      </c>
      <c r="B12925" s="63" t="s">
        <v>2709</v>
      </c>
    </row>
    <row r="12926" spans="1:2" x14ac:dyDescent="0.25">
      <c r="A12926" s="62">
        <v>51142209</v>
      </c>
      <c r="B12926" s="63" t="s">
        <v>16341</v>
      </c>
    </row>
    <row r="12927" spans="1:2" x14ac:dyDescent="0.25">
      <c r="A12927" s="62">
        <v>51142210</v>
      </c>
      <c r="B12927" s="63" t="s">
        <v>15427</v>
      </c>
    </row>
    <row r="12928" spans="1:2" x14ac:dyDescent="0.25">
      <c r="A12928" s="62">
        <v>51142211</v>
      </c>
      <c r="B12928" s="63" t="s">
        <v>6802</v>
      </c>
    </row>
    <row r="12929" spans="1:2" x14ac:dyDescent="0.25">
      <c r="A12929" s="62">
        <v>51142212</v>
      </c>
      <c r="B12929" s="63" t="s">
        <v>10857</v>
      </c>
    </row>
    <row r="12930" spans="1:2" x14ac:dyDescent="0.25">
      <c r="A12930" s="62">
        <v>51142213</v>
      </c>
      <c r="B12930" s="63" t="s">
        <v>7308</v>
      </c>
    </row>
    <row r="12931" spans="1:2" x14ac:dyDescent="0.25">
      <c r="A12931" s="62">
        <v>51142214</v>
      </c>
      <c r="B12931" s="63" t="s">
        <v>11094</v>
      </c>
    </row>
    <row r="12932" spans="1:2" x14ac:dyDescent="0.25">
      <c r="A12932" s="62">
        <v>51142215</v>
      </c>
      <c r="B12932" s="63" t="s">
        <v>455</v>
      </c>
    </row>
    <row r="12933" spans="1:2" x14ac:dyDescent="0.25">
      <c r="A12933" s="62">
        <v>51142216</v>
      </c>
      <c r="B12933" s="63" t="s">
        <v>10701</v>
      </c>
    </row>
    <row r="12934" spans="1:2" x14ac:dyDescent="0.25">
      <c r="A12934" s="62">
        <v>51142217</v>
      </c>
      <c r="B12934" s="63" t="s">
        <v>7618</v>
      </c>
    </row>
    <row r="12935" spans="1:2" x14ac:dyDescent="0.25">
      <c r="A12935" s="62">
        <v>51142218</v>
      </c>
      <c r="B12935" s="63" t="s">
        <v>2359</v>
      </c>
    </row>
    <row r="12936" spans="1:2" x14ac:dyDescent="0.25">
      <c r="A12936" s="62">
        <v>51142219</v>
      </c>
      <c r="B12936" s="63" t="s">
        <v>5313</v>
      </c>
    </row>
    <row r="12937" spans="1:2" x14ac:dyDescent="0.25">
      <c r="A12937" s="62">
        <v>51142220</v>
      </c>
      <c r="B12937" s="63" t="s">
        <v>1730</v>
      </c>
    </row>
    <row r="12938" spans="1:2" x14ac:dyDescent="0.25">
      <c r="A12938" s="62">
        <v>51142221</v>
      </c>
      <c r="B12938" s="63" t="s">
        <v>1379</v>
      </c>
    </row>
    <row r="12939" spans="1:2" x14ac:dyDescent="0.25">
      <c r="A12939" s="62">
        <v>51142222</v>
      </c>
      <c r="B12939" s="63" t="s">
        <v>16062</v>
      </c>
    </row>
    <row r="12940" spans="1:2" x14ac:dyDescent="0.25">
      <c r="A12940" s="62">
        <v>51142223</v>
      </c>
      <c r="B12940" s="63" t="s">
        <v>5219</v>
      </c>
    </row>
    <row r="12941" spans="1:2" x14ac:dyDescent="0.25">
      <c r="A12941" s="62">
        <v>51142224</v>
      </c>
      <c r="B12941" s="63" t="s">
        <v>15387</v>
      </c>
    </row>
    <row r="12942" spans="1:2" x14ac:dyDescent="0.25">
      <c r="A12942" s="62">
        <v>51142225</v>
      </c>
      <c r="B12942" s="63" t="s">
        <v>11777</v>
      </c>
    </row>
    <row r="12943" spans="1:2" x14ac:dyDescent="0.25">
      <c r="A12943" s="62">
        <v>51142226</v>
      </c>
      <c r="B12943" s="63" t="s">
        <v>16025</v>
      </c>
    </row>
    <row r="12944" spans="1:2" x14ac:dyDescent="0.25">
      <c r="A12944" s="62">
        <v>51142227</v>
      </c>
      <c r="B12944" s="63" t="s">
        <v>14787</v>
      </c>
    </row>
    <row r="12945" spans="1:2" x14ac:dyDescent="0.25">
      <c r="A12945" s="62">
        <v>51142228</v>
      </c>
      <c r="B12945" s="63" t="s">
        <v>17814</v>
      </c>
    </row>
    <row r="12946" spans="1:2" x14ac:dyDescent="0.25">
      <c r="A12946" s="62">
        <v>51142229</v>
      </c>
      <c r="B12946" s="63" t="s">
        <v>7912</v>
      </c>
    </row>
    <row r="12947" spans="1:2" x14ac:dyDescent="0.25">
      <c r="A12947" s="62">
        <v>51142230</v>
      </c>
      <c r="B12947" s="63" t="s">
        <v>8731</v>
      </c>
    </row>
    <row r="12948" spans="1:2" x14ac:dyDescent="0.25">
      <c r="A12948" s="62">
        <v>51142231</v>
      </c>
      <c r="B12948" s="63" t="s">
        <v>16666</v>
      </c>
    </row>
    <row r="12949" spans="1:2" x14ac:dyDescent="0.25">
      <c r="A12949" s="62">
        <v>51142232</v>
      </c>
      <c r="B12949" s="63" t="s">
        <v>2398</v>
      </c>
    </row>
    <row r="12950" spans="1:2" x14ac:dyDescent="0.25">
      <c r="A12950" s="62">
        <v>51142233</v>
      </c>
      <c r="B12950" s="63" t="s">
        <v>8519</v>
      </c>
    </row>
    <row r="12951" spans="1:2" x14ac:dyDescent="0.25">
      <c r="A12951" s="62">
        <v>51142234</v>
      </c>
      <c r="B12951" s="63" t="s">
        <v>12267</v>
      </c>
    </row>
    <row r="12952" spans="1:2" x14ac:dyDescent="0.25">
      <c r="A12952" s="62">
        <v>51142235</v>
      </c>
      <c r="B12952" s="63" t="s">
        <v>12209</v>
      </c>
    </row>
    <row r="12953" spans="1:2" x14ac:dyDescent="0.25">
      <c r="A12953" s="62">
        <v>51142236</v>
      </c>
      <c r="B12953" s="63" t="s">
        <v>5205</v>
      </c>
    </row>
    <row r="12954" spans="1:2" x14ac:dyDescent="0.25">
      <c r="A12954" s="62">
        <v>51142237</v>
      </c>
      <c r="B12954" s="63" t="s">
        <v>1814</v>
      </c>
    </row>
    <row r="12955" spans="1:2" x14ac:dyDescent="0.25">
      <c r="A12955" s="62">
        <v>51142301</v>
      </c>
      <c r="B12955" s="63" t="s">
        <v>8743</v>
      </c>
    </row>
    <row r="12956" spans="1:2" x14ac:dyDescent="0.25">
      <c r="A12956" s="62">
        <v>51142302</v>
      </c>
      <c r="B12956" s="63" t="s">
        <v>17397</v>
      </c>
    </row>
    <row r="12957" spans="1:2" x14ac:dyDescent="0.25">
      <c r="A12957" s="62">
        <v>51142303</v>
      </c>
      <c r="B12957" s="63" t="s">
        <v>634</v>
      </c>
    </row>
    <row r="12958" spans="1:2" x14ac:dyDescent="0.25">
      <c r="A12958" s="62">
        <v>51142304</v>
      </c>
      <c r="B12958" s="63" t="s">
        <v>18742</v>
      </c>
    </row>
    <row r="12959" spans="1:2" x14ac:dyDescent="0.25">
      <c r="A12959" s="62">
        <v>51142305</v>
      </c>
      <c r="B12959" s="63" t="s">
        <v>10720</v>
      </c>
    </row>
    <row r="12960" spans="1:2" x14ac:dyDescent="0.25">
      <c r="A12960" s="62">
        <v>51142401</v>
      </c>
      <c r="B12960" s="63" t="s">
        <v>1534</v>
      </c>
    </row>
    <row r="12961" spans="1:2" x14ac:dyDescent="0.25">
      <c r="A12961" s="62">
        <v>51142402</v>
      </c>
      <c r="B12961" s="63" t="s">
        <v>15699</v>
      </c>
    </row>
    <row r="12962" spans="1:2" x14ac:dyDescent="0.25">
      <c r="A12962" s="62">
        <v>51142403</v>
      </c>
      <c r="B12962" s="63" t="s">
        <v>6247</v>
      </c>
    </row>
    <row r="12963" spans="1:2" x14ac:dyDescent="0.25">
      <c r="A12963" s="62">
        <v>51142404</v>
      </c>
      <c r="B12963" s="63" t="s">
        <v>16513</v>
      </c>
    </row>
    <row r="12964" spans="1:2" x14ac:dyDescent="0.25">
      <c r="A12964" s="62">
        <v>51142405</v>
      </c>
      <c r="B12964" s="63" t="s">
        <v>10540</v>
      </c>
    </row>
    <row r="12965" spans="1:2" x14ac:dyDescent="0.25">
      <c r="A12965" s="62">
        <v>51142406</v>
      </c>
      <c r="B12965" s="63" t="s">
        <v>5057</v>
      </c>
    </row>
    <row r="12966" spans="1:2" x14ac:dyDescent="0.25">
      <c r="A12966" s="62">
        <v>51142407</v>
      </c>
      <c r="B12966" s="63" t="s">
        <v>14859</v>
      </c>
    </row>
    <row r="12967" spans="1:2" x14ac:dyDescent="0.25">
      <c r="A12967" s="62">
        <v>51142408</v>
      </c>
      <c r="B12967" s="63" t="s">
        <v>7809</v>
      </c>
    </row>
    <row r="12968" spans="1:2" x14ac:dyDescent="0.25">
      <c r="A12968" s="62">
        <v>51142409</v>
      </c>
      <c r="B12968" s="63" t="s">
        <v>2710</v>
      </c>
    </row>
    <row r="12969" spans="1:2" x14ac:dyDescent="0.25">
      <c r="A12969" s="62">
        <v>51142410</v>
      </c>
      <c r="B12969" s="63" t="s">
        <v>15407</v>
      </c>
    </row>
    <row r="12970" spans="1:2" x14ac:dyDescent="0.25">
      <c r="A12970" s="62">
        <v>51142411</v>
      </c>
      <c r="B12970" s="63" t="s">
        <v>3348</v>
      </c>
    </row>
    <row r="12971" spans="1:2" x14ac:dyDescent="0.25">
      <c r="A12971" s="62">
        <v>51142412</v>
      </c>
      <c r="B12971" s="63" t="s">
        <v>5316</v>
      </c>
    </row>
    <row r="12972" spans="1:2" x14ac:dyDescent="0.25">
      <c r="A12972" s="62">
        <v>51142413</v>
      </c>
      <c r="B12972" s="63" t="s">
        <v>3512</v>
      </c>
    </row>
    <row r="12973" spans="1:2" x14ac:dyDescent="0.25">
      <c r="A12973" s="62">
        <v>51142414</v>
      </c>
      <c r="B12973" s="63" t="s">
        <v>5030</v>
      </c>
    </row>
    <row r="12974" spans="1:2" x14ac:dyDescent="0.25">
      <c r="A12974" s="62">
        <v>51142501</v>
      </c>
      <c r="B12974" s="63" t="s">
        <v>12219</v>
      </c>
    </row>
    <row r="12975" spans="1:2" x14ac:dyDescent="0.25">
      <c r="A12975" s="62">
        <v>51142502</v>
      </c>
      <c r="B12975" s="63" t="s">
        <v>9240</v>
      </c>
    </row>
    <row r="12976" spans="1:2" x14ac:dyDescent="0.25">
      <c r="A12976" s="62">
        <v>51142503</v>
      </c>
      <c r="B12976" s="63" t="s">
        <v>6497</v>
      </c>
    </row>
    <row r="12977" spans="1:2" x14ac:dyDescent="0.25">
      <c r="A12977" s="62">
        <v>51142504</v>
      </c>
      <c r="B12977" s="63" t="s">
        <v>14839</v>
      </c>
    </row>
    <row r="12978" spans="1:2" x14ac:dyDescent="0.25">
      <c r="A12978" s="62">
        <v>51142505</v>
      </c>
      <c r="B12978" s="63" t="s">
        <v>18576</v>
      </c>
    </row>
    <row r="12979" spans="1:2" x14ac:dyDescent="0.25">
      <c r="A12979" s="62">
        <v>51142506</v>
      </c>
      <c r="B12979" s="63" t="s">
        <v>5770</v>
      </c>
    </row>
    <row r="12980" spans="1:2" x14ac:dyDescent="0.25">
      <c r="A12980" s="62">
        <v>51142507</v>
      </c>
      <c r="B12980" s="63" t="s">
        <v>11899</v>
      </c>
    </row>
    <row r="12981" spans="1:2" x14ac:dyDescent="0.25">
      <c r="A12981" s="62">
        <v>51142508</v>
      </c>
      <c r="B12981" s="63" t="s">
        <v>17385</v>
      </c>
    </row>
    <row r="12982" spans="1:2" x14ac:dyDescent="0.25">
      <c r="A12982" s="62">
        <v>51142509</v>
      </c>
      <c r="B12982" s="63" t="s">
        <v>5769</v>
      </c>
    </row>
    <row r="12983" spans="1:2" x14ac:dyDescent="0.25">
      <c r="A12983" s="62">
        <v>51142510</v>
      </c>
      <c r="B12983" s="63" t="s">
        <v>3486</v>
      </c>
    </row>
    <row r="12984" spans="1:2" x14ac:dyDescent="0.25">
      <c r="A12984" s="62">
        <v>51142601</v>
      </c>
      <c r="B12984" s="63" t="s">
        <v>77</v>
      </c>
    </row>
    <row r="12985" spans="1:2" x14ac:dyDescent="0.25">
      <c r="A12985" s="62">
        <v>51142602</v>
      </c>
      <c r="B12985" s="63" t="s">
        <v>18156</v>
      </c>
    </row>
    <row r="12986" spans="1:2" x14ac:dyDescent="0.25">
      <c r="A12986" s="62">
        <v>51142603</v>
      </c>
      <c r="B12986" s="63" t="s">
        <v>11888</v>
      </c>
    </row>
    <row r="12987" spans="1:2" x14ac:dyDescent="0.25">
      <c r="A12987" s="62">
        <v>51142604</v>
      </c>
      <c r="B12987" s="63" t="s">
        <v>10200</v>
      </c>
    </row>
    <row r="12988" spans="1:2" x14ac:dyDescent="0.25">
      <c r="A12988" s="62">
        <v>51142605</v>
      </c>
      <c r="B12988" s="63" t="s">
        <v>15330</v>
      </c>
    </row>
    <row r="12989" spans="1:2" x14ac:dyDescent="0.25">
      <c r="A12989" s="62">
        <v>51142606</v>
      </c>
      <c r="B12989" s="63" t="s">
        <v>7693</v>
      </c>
    </row>
    <row r="12990" spans="1:2" x14ac:dyDescent="0.25">
      <c r="A12990" s="62">
        <v>51142607</v>
      </c>
      <c r="B12990" s="63" t="s">
        <v>13841</v>
      </c>
    </row>
    <row r="12991" spans="1:2" x14ac:dyDescent="0.25">
      <c r="A12991" s="62">
        <v>51142608</v>
      </c>
      <c r="B12991" s="63" t="s">
        <v>11817</v>
      </c>
    </row>
    <row r="12992" spans="1:2" x14ac:dyDescent="0.25">
      <c r="A12992" s="62">
        <v>51142609</v>
      </c>
      <c r="B12992" s="63" t="s">
        <v>4935</v>
      </c>
    </row>
    <row r="12993" spans="1:2" x14ac:dyDescent="0.25">
      <c r="A12993" s="62">
        <v>51142610</v>
      </c>
      <c r="B12993" s="63" t="s">
        <v>3283</v>
      </c>
    </row>
    <row r="12994" spans="1:2" x14ac:dyDescent="0.25">
      <c r="A12994" s="62">
        <v>51142611</v>
      </c>
      <c r="B12994" s="63" t="s">
        <v>12858</v>
      </c>
    </row>
    <row r="12995" spans="1:2" x14ac:dyDescent="0.25">
      <c r="A12995" s="62">
        <v>51142612</v>
      </c>
      <c r="B12995" s="63" t="s">
        <v>11152</v>
      </c>
    </row>
    <row r="12996" spans="1:2" x14ac:dyDescent="0.25">
      <c r="A12996" s="62">
        <v>51142613</v>
      </c>
      <c r="B12996" s="63" t="s">
        <v>17218</v>
      </c>
    </row>
    <row r="12997" spans="1:2" x14ac:dyDescent="0.25">
      <c r="A12997" s="62">
        <v>51142614</v>
      </c>
      <c r="B12997" s="63" t="s">
        <v>11562</v>
      </c>
    </row>
    <row r="12998" spans="1:2" x14ac:dyDescent="0.25">
      <c r="A12998" s="62">
        <v>51142615</v>
      </c>
      <c r="B12998" s="63" t="s">
        <v>16952</v>
      </c>
    </row>
    <row r="12999" spans="1:2" x14ac:dyDescent="0.25">
      <c r="A12999" s="62">
        <v>51142616</v>
      </c>
      <c r="B12999" s="63" t="s">
        <v>910</v>
      </c>
    </row>
    <row r="13000" spans="1:2" x14ac:dyDescent="0.25">
      <c r="A13000" s="62">
        <v>51142617</v>
      </c>
      <c r="B13000" s="63" t="s">
        <v>18099</v>
      </c>
    </row>
    <row r="13001" spans="1:2" x14ac:dyDescent="0.25">
      <c r="A13001" s="62">
        <v>51142618</v>
      </c>
      <c r="B13001" s="63" t="s">
        <v>3122</v>
      </c>
    </row>
    <row r="13002" spans="1:2" x14ac:dyDescent="0.25">
      <c r="A13002" s="62">
        <v>51142619</v>
      </c>
      <c r="B13002" s="63" t="s">
        <v>2607</v>
      </c>
    </row>
    <row r="13003" spans="1:2" x14ac:dyDescent="0.25">
      <c r="A13003" s="62">
        <v>51142701</v>
      </c>
      <c r="B13003" s="63" t="s">
        <v>2813</v>
      </c>
    </row>
    <row r="13004" spans="1:2" x14ac:dyDescent="0.25">
      <c r="A13004" s="62">
        <v>51142702</v>
      </c>
      <c r="B13004" s="63" t="s">
        <v>8252</v>
      </c>
    </row>
    <row r="13005" spans="1:2" x14ac:dyDescent="0.25">
      <c r="A13005" s="62">
        <v>51142801</v>
      </c>
      <c r="B13005" s="63" t="s">
        <v>14754</v>
      </c>
    </row>
    <row r="13006" spans="1:2" x14ac:dyDescent="0.25">
      <c r="A13006" s="62">
        <v>51142901</v>
      </c>
      <c r="B13006" s="63" t="s">
        <v>4931</v>
      </c>
    </row>
    <row r="13007" spans="1:2" x14ac:dyDescent="0.25">
      <c r="A13007" s="62">
        <v>51142902</v>
      </c>
      <c r="B13007" s="63" t="s">
        <v>13808</v>
      </c>
    </row>
    <row r="13008" spans="1:2" x14ac:dyDescent="0.25">
      <c r="A13008" s="62">
        <v>51142903</v>
      </c>
      <c r="B13008" s="63" t="s">
        <v>3456</v>
      </c>
    </row>
    <row r="13009" spans="1:2" x14ac:dyDescent="0.25">
      <c r="A13009" s="62">
        <v>51142904</v>
      </c>
      <c r="B13009" s="63" t="s">
        <v>17472</v>
      </c>
    </row>
    <row r="13010" spans="1:2" x14ac:dyDescent="0.25">
      <c r="A13010" s="62">
        <v>51142905</v>
      </c>
      <c r="B13010" s="63" t="s">
        <v>13376</v>
      </c>
    </row>
    <row r="13011" spans="1:2" x14ac:dyDescent="0.25">
      <c r="A13011" s="62">
        <v>51142906</v>
      </c>
      <c r="B13011" s="63" t="s">
        <v>6572</v>
      </c>
    </row>
    <row r="13012" spans="1:2" x14ac:dyDescent="0.25">
      <c r="A13012" s="62">
        <v>51142907</v>
      </c>
      <c r="B13012" s="63" t="s">
        <v>1272</v>
      </c>
    </row>
    <row r="13013" spans="1:2" x14ac:dyDescent="0.25">
      <c r="A13013" s="62">
        <v>51142908</v>
      </c>
      <c r="B13013" s="63" t="s">
        <v>19019</v>
      </c>
    </row>
    <row r="13014" spans="1:2" x14ac:dyDescent="0.25">
      <c r="A13014" s="62">
        <v>51142909</v>
      </c>
      <c r="B13014" s="63" t="s">
        <v>1475</v>
      </c>
    </row>
    <row r="13015" spans="1:2" x14ac:dyDescent="0.25">
      <c r="A13015" s="62">
        <v>51142910</v>
      </c>
      <c r="B13015" s="63" t="s">
        <v>9972</v>
      </c>
    </row>
    <row r="13016" spans="1:2" x14ac:dyDescent="0.25">
      <c r="A13016" s="62">
        <v>51142911</v>
      </c>
      <c r="B13016" s="63" t="s">
        <v>14792</v>
      </c>
    </row>
    <row r="13017" spans="1:2" x14ac:dyDescent="0.25">
      <c r="A13017" s="62">
        <v>51142912</v>
      </c>
      <c r="B13017" s="63" t="s">
        <v>1024</v>
      </c>
    </row>
    <row r="13018" spans="1:2" x14ac:dyDescent="0.25">
      <c r="A13018" s="62">
        <v>51142913</v>
      </c>
      <c r="B13018" s="63" t="s">
        <v>6493</v>
      </c>
    </row>
    <row r="13019" spans="1:2" x14ac:dyDescent="0.25">
      <c r="A13019" s="62">
        <v>51142914</v>
      </c>
      <c r="B13019" s="63" t="s">
        <v>13878</v>
      </c>
    </row>
    <row r="13020" spans="1:2" x14ac:dyDescent="0.25">
      <c r="A13020" s="62">
        <v>51142915</v>
      </c>
      <c r="B13020" s="63" t="s">
        <v>12874</v>
      </c>
    </row>
    <row r="13021" spans="1:2" x14ac:dyDescent="0.25">
      <c r="A13021" s="62">
        <v>51142916</v>
      </c>
      <c r="B13021" s="63" t="s">
        <v>7799</v>
      </c>
    </row>
    <row r="13022" spans="1:2" x14ac:dyDescent="0.25">
      <c r="A13022" s="62">
        <v>51142917</v>
      </c>
      <c r="B13022" s="63" t="s">
        <v>10178</v>
      </c>
    </row>
    <row r="13023" spans="1:2" x14ac:dyDescent="0.25">
      <c r="A13023" s="62">
        <v>51142918</v>
      </c>
      <c r="B13023" s="63" t="s">
        <v>8134</v>
      </c>
    </row>
    <row r="13024" spans="1:2" x14ac:dyDescent="0.25">
      <c r="A13024" s="62">
        <v>51142919</v>
      </c>
      <c r="B13024" s="63" t="s">
        <v>11116</v>
      </c>
    </row>
    <row r="13025" spans="1:2" x14ac:dyDescent="0.25">
      <c r="A13025" s="62">
        <v>51142920</v>
      </c>
      <c r="B13025" s="63" t="s">
        <v>2335</v>
      </c>
    </row>
    <row r="13026" spans="1:2" x14ac:dyDescent="0.25">
      <c r="A13026" s="62">
        <v>51142921</v>
      </c>
      <c r="B13026" s="63" t="s">
        <v>14674</v>
      </c>
    </row>
    <row r="13027" spans="1:2" x14ac:dyDescent="0.25">
      <c r="A13027" s="62">
        <v>51142922</v>
      </c>
      <c r="B13027" s="63" t="s">
        <v>6856</v>
      </c>
    </row>
    <row r="13028" spans="1:2" x14ac:dyDescent="0.25">
      <c r="A13028" s="62">
        <v>51142923</v>
      </c>
      <c r="B13028" s="63" t="s">
        <v>3377</v>
      </c>
    </row>
    <row r="13029" spans="1:2" x14ac:dyDescent="0.25">
      <c r="A13029" s="62">
        <v>51142924</v>
      </c>
      <c r="B13029" s="63" t="s">
        <v>5480</v>
      </c>
    </row>
    <row r="13030" spans="1:2" x14ac:dyDescent="0.25">
      <c r="A13030" s="62">
        <v>51142925</v>
      </c>
      <c r="B13030" s="63" t="s">
        <v>18831</v>
      </c>
    </row>
    <row r="13031" spans="1:2" x14ac:dyDescent="0.25">
      <c r="A13031" s="62">
        <v>51142926</v>
      </c>
      <c r="B13031" s="63" t="s">
        <v>189</v>
      </c>
    </row>
    <row r="13032" spans="1:2" x14ac:dyDescent="0.25">
      <c r="A13032" s="62">
        <v>51142927</v>
      </c>
      <c r="B13032" s="63" t="s">
        <v>10903</v>
      </c>
    </row>
    <row r="13033" spans="1:2" x14ac:dyDescent="0.25">
      <c r="A13033" s="62">
        <v>51142928</v>
      </c>
      <c r="B13033" s="63" t="s">
        <v>5679</v>
      </c>
    </row>
    <row r="13034" spans="1:2" x14ac:dyDescent="0.25">
      <c r="A13034" s="62">
        <v>51142929</v>
      </c>
      <c r="B13034" s="63" t="s">
        <v>7747</v>
      </c>
    </row>
    <row r="13035" spans="1:2" x14ac:dyDescent="0.25">
      <c r="A13035" s="62">
        <v>51142930</v>
      </c>
      <c r="B13035" s="63" t="s">
        <v>18586</v>
      </c>
    </row>
    <row r="13036" spans="1:2" x14ac:dyDescent="0.25">
      <c r="A13036" s="62">
        <v>51142931</v>
      </c>
      <c r="B13036" s="63" t="s">
        <v>2581</v>
      </c>
    </row>
    <row r="13037" spans="1:2" x14ac:dyDescent="0.25">
      <c r="A13037" s="62">
        <v>51142932</v>
      </c>
      <c r="B13037" s="63" t="s">
        <v>3021</v>
      </c>
    </row>
    <row r="13038" spans="1:2" x14ac:dyDescent="0.25">
      <c r="A13038" s="62">
        <v>51142933</v>
      </c>
      <c r="B13038" s="63" t="s">
        <v>4801</v>
      </c>
    </row>
    <row r="13039" spans="1:2" x14ac:dyDescent="0.25">
      <c r="A13039" s="62">
        <v>51142934</v>
      </c>
      <c r="B13039" s="63" t="s">
        <v>5861</v>
      </c>
    </row>
    <row r="13040" spans="1:2" x14ac:dyDescent="0.25">
      <c r="A13040" s="62">
        <v>51142935</v>
      </c>
      <c r="B13040" s="63" t="s">
        <v>4607</v>
      </c>
    </row>
    <row r="13041" spans="1:2" x14ac:dyDescent="0.25">
      <c r="A13041" s="62">
        <v>51142936</v>
      </c>
      <c r="B13041" s="63" t="s">
        <v>16063</v>
      </c>
    </row>
    <row r="13042" spans="1:2" x14ac:dyDescent="0.25">
      <c r="A13042" s="62">
        <v>51142937</v>
      </c>
      <c r="B13042" s="63" t="s">
        <v>2602</v>
      </c>
    </row>
    <row r="13043" spans="1:2" x14ac:dyDescent="0.25">
      <c r="A13043" s="62">
        <v>51142938</v>
      </c>
      <c r="B13043" s="63" t="s">
        <v>12122</v>
      </c>
    </row>
    <row r="13044" spans="1:2" x14ac:dyDescent="0.25">
      <c r="A13044" s="62">
        <v>51142939</v>
      </c>
      <c r="B13044" s="63" t="s">
        <v>14969</v>
      </c>
    </row>
    <row r="13045" spans="1:2" x14ac:dyDescent="0.25">
      <c r="A13045" s="62">
        <v>51142940</v>
      </c>
      <c r="B13045" s="63" t="s">
        <v>18022</v>
      </c>
    </row>
    <row r="13046" spans="1:2" x14ac:dyDescent="0.25">
      <c r="A13046" s="62">
        <v>51142941</v>
      </c>
      <c r="B13046" s="63" t="s">
        <v>11645</v>
      </c>
    </row>
    <row r="13047" spans="1:2" x14ac:dyDescent="0.25">
      <c r="A13047" s="62">
        <v>51142942</v>
      </c>
      <c r="B13047" s="63" t="s">
        <v>3493</v>
      </c>
    </row>
    <row r="13048" spans="1:2" x14ac:dyDescent="0.25">
      <c r="A13048" s="62">
        <v>51142943</v>
      </c>
      <c r="B13048" s="63" t="s">
        <v>9850</v>
      </c>
    </row>
    <row r="13049" spans="1:2" x14ac:dyDescent="0.25">
      <c r="A13049" s="62">
        <v>51142944</v>
      </c>
      <c r="B13049" s="63" t="s">
        <v>2311</v>
      </c>
    </row>
    <row r="13050" spans="1:2" x14ac:dyDescent="0.25">
      <c r="A13050" s="62">
        <v>51142945</v>
      </c>
      <c r="B13050" s="63" t="s">
        <v>5735</v>
      </c>
    </row>
    <row r="13051" spans="1:2" x14ac:dyDescent="0.25">
      <c r="A13051" s="62">
        <v>51142946</v>
      </c>
      <c r="B13051" s="63" t="s">
        <v>4860</v>
      </c>
    </row>
    <row r="13052" spans="1:2" x14ac:dyDescent="0.25">
      <c r="A13052" s="62">
        <v>51142947</v>
      </c>
      <c r="B13052" s="63" t="s">
        <v>12815</v>
      </c>
    </row>
    <row r="13053" spans="1:2" x14ac:dyDescent="0.25">
      <c r="A13053" s="62">
        <v>51151501</v>
      </c>
      <c r="B13053" s="63" t="s">
        <v>6765</v>
      </c>
    </row>
    <row r="13054" spans="1:2" x14ac:dyDescent="0.25">
      <c r="A13054" s="62">
        <v>51151502</v>
      </c>
      <c r="B13054" s="63" t="s">
        <v>3029</v>
      </c>
    </row>
    <row r="13055" spans="1:2" x14ac:dyDescent="0.25">
      <c r="A13055" s="62">
        <v>51151503</v>
      </c>
      <c r="B13055" s="63" t="s">
        <v>4484</v>
      </c>
    </row>
    <row r="13056" spans="1:2" x14ac:dyDescent="0.25">
      <c r="A13056" s="62">
        <v>51151504</v>
      </c>
      <c r="B13056" s="63" t="s">
        <v>17212</v>
      </c>
    </row>
    <row r="13057" spans="1:2" x14ac:dyDescent="0.25">
      <c r="A13057" s="62">
        <v>51151505</v>
      </c>
      <c r="B13057" s="63" t="s">
        <v>15599</v>
      </c>
    </row>
    <row r="13058" spans="1:2" x14ac:dyDescent="0.25">
      <c r="A13058" s="62">
        <v>51151506</v>
      </c>
      <c r="B13058" s="63" t="s">
        <v>7458</v>
      </c>
    </row>
    <row r="13059" spans="1:2" x14ac:dyDescent="0.25">
      <c r="A13059" s="62">
        <v>51151507</v>
      </c>
      <c r="B13059" s="63" t="s">
        <v>5897</v>
      </c>
    </row>
    <row r="13060" spans="1:2" x14ac:dyDescent="0.25">
      <c r="A13060" s="62">
        <v>51151508</v>
      </c>
      <c r="B13060" s="63" t="s">
        <v>4331</v>
      </c>
    </row>
    <row r="13061" spans="1:2" x14ac:dyDescent="0.25">
      <c r="A13061" s="62">
        <v>51151509</v>
      </c>
      <c r="B13061" s="63" t="s">
        <v>18720</v>
      </c>
    </row>
    <row r="13062" spans="1:2" x14ac:dyDescent="0.25">
      <c r="A13062" s="62">
        <v>51151510</v>
      </c>
      <c r="B13062" s="63" t="s">
        <v>13535</v>
      </c>
    </row>
    <row r="13063" spans="1:2" x14ac:dyDescent="0.25">
      <c r="A13063" s="62">
        <v>51151511</v>
      </c>
      <c r="B13063" s="63" t="s">
        <v>17908</v>
      </c>
    </row>
    <row r="13064" spans="1:2" x14ac:dyDescent="0.25">
      <c r="A13064" s="62">
        <v>51151512</v>
      </c>
      <c r="B13064" s="63" t="s">
        <v>3116</v>
      </c>
    </row>
    <row r="13065" spans="1:2" x14ac:dyDescent="0.25">
      <c r="A13065" s="62">
        <v>51151513</v>
      </c>
      <c r="B13065" s="63" t="s">
        <v>1295</v>
      </c>
    </row>
    <row r="13066" spans="1:2" x14ac:dyDescent="0.25">
      <c r="A13066" s="62">
        <v>51151514</v>
      </c>
      <c r="B13066" s="63" t="s">
        <v>11258</v>
      </c>
    </row>
    <row r="13067" spans="1:2" x14ac:dyDescent="0.25">
      <c r="A13067" s="62">
        <v>51151515</v>
      </c>
      <c r="B13067" s="63" t="s">
        <v>11946</v>
      </c>
    </row>
    <row r="13068" spans="1:2" x14ac:dyDescent="0.25">
      <c r="A13068" s="62">
        <v>51151516</v>
      </c>
      <c r="B13068" s="63" t="s">
        <v>12003</v>
      </c>
    </row>
    <row r="13069" spans="1:2" x14ac:dyDescent="0.25">
      <c r="A13069" s="62">
        <v>51151517</v>
      </c>
      <c r="B13069" s="63" t="s">
        <v>16437</v>
      </c>
    </row>
    <row r="13070" spans="1:2" x14ac:dyDescent="0.25">
      <c r="A13070" s="62">
        <v>51151518</v>
      </c>
      <c r="B13070" s="63" t="s">
        <v>11483</v>
      </c>
    </row>
    <row r="13071" spans="1:2" x14ac:dyDescent="0.25">
      <c r="A13071" s="62">
        <v>51151601</v>
      </c>
      <c r="B13071" s="63" t="s">
        <v>16422</v>
      </c>
    </row>
    <row r="13072" spans="1:2" x14ac:dyDescent="0.25">
      <c r="A13072" s="62">
        <v>51151602</v>
      </c>
      <c r="B13072" s="63" t="s">
        <v>4312</v>
      </c>
    </row>
    <row r="13073" spans="1:2" x14ac:dyDescent="0.25">
      <c r="A13073" s="62">
        <v>51151603</v>
      </c>
      <c r="B13073" s="63" t="s">
        <v>5596</v>
      </c>
    </row>
    <row r="13074" spans="1:2" x14ac:dyDescent="0.25">
      <c r="A13074" s="62">
        <v>51151604</v>
      </c>
      <c r="B13074" s="63" t="s">
        <v>9641</v>
      </c>
    </row>
    <row r="13075" spans="1:2" x14ac:dyDescent="0.25">
      <c r="A13075" s="62">
        <v>51151605</v>
      </c>
      <c r="B13075" s="63" t="s">
        <v>9909</v>
      </c>
    </row>
    <row r="13076" spans="1:2" x14ac:dyDescent="0.25">
      <c r="A13076" s="62">
        <v>51151606</v>
      </c>
      <c r="B13076" s="63" t="s">
        <v>2771</v>
      </c>
    </row>
    <row r="13077" spans="1:2" x14ac:dyDescent="0.25">
      <c r="A13077" s="62">
        <v>51151607</v>
      </c>
      <c r="B13077" s="63" t="s">
        <v>1377</v>
      </c>
    </row>
    <row r="13078" spans="1:2" x14ac:dyDescent="0.25">
      <c r="A13078" s="62">
        <v>51151608</v>
      </c>
      <c r="B13078" s="63" t="s">
        <v>10276</v>
      </c>
    </row>
    <row r="13079" spans="1:2" x14ac:dyDescent="0.25">
      <c r="A13079" s="62">
        <v>51151609</v>
      </c>
      <c r="B13079" s="63" t="s">
        <v>5248</v>
      </c>
    </row>
    <row r="13080" spans="1:2" x14ac:dyDescent="0.25">
      <c r="A13080" s="62">
        <v>51151610</v>
      </c>
      <c r="B13080" s="63" t="s">
        <v>1210</v>
      </c>
    </row>
    <row r="13081" spans="1:2" x14ac:dyDescent="0.25">
      <c r="A13081" s="62">
        <v>51151611</v>
      </c>
      <c r="B13081" s="63" t="s">
        <v>4678</v>
      </c>
    </row>
    <row r="13082" spans="1:2" x14ac:dyDescent="0.25">
      <c r="A13082" s="62">
        <v>51151612</v>
      </c>
      <c r="B13082" s="63" t="s">
        <v>18859</v>
      </c>
    </row>
    <row r="13083" spans="1:2" x14ac:dyDescent="0.25">
      <c r="A13083" s="62">
        <v>51151613</v>
      </c>
      <c r="B13083" s="63" t="s">
        <v>13046</v>
      </c>
    </row>
    <row r="13084" spans="1:2" x14ac:dyDescent="0.25">
      <c r="A13084" s="62">
        <v>51151614</v>
      </c>
      <c r="B13084" s="63" t="s">
        <v>5143</v>
      </c>
    </row>
    <row r="13085" spans="1:2" x14ac:dyDescent="0.25">
      <c r="A13085" s="62">
        <v>51151615</v>
      </c>
      <c r="B13085" s="63" t="s">
        <v>2316</v>
      </c>
    </row>
    <row r="13086" spans="1:2" x14ac:dyDescent="0.25">
      <c r="A13086" s="62">
        <v>51151616</v>
      </c>
      <c r="B13086" s="63" t="s">
        <v>17322</v>
      </c>
    </row>
    <row r="13087" spans="1:2" x14ac:dyDescent="0.25">
      <c r="A13087" s="62">
        <v>51151701</v>
      </c>
      <c r="B13087" s="63" t="s">
        <v>8108</v>
      </c>
    </row>
    <row r="13088" spans="1:2" x14ac:dyDescent="0.25">
      <c r="A13088" s="62">
        <v>51151702</v>
      </c>
      <c r="B13088" s="63" t="s">
        <v>2578</v>
      </c>
    </row>
    <row r="13089" spans="1:2" x14ac:dyDescent="0.25">
      <c r="A13089" s="62">
        <v>51151703</v>
      </c>
      <c r="B13089" s="63" t="s">
        <v>9364</v>
      </c>
    </row>
    <row r="13090" spans="1:2" x14ac:dyDescent="0.25">
      <c r="A13090" s="62">
        <v>51151704</v>
      </c>
      <c r="B13090" s="63" t="s">
        <v>3255</v>
      </c>
    </row>
    <row r="13091" spans="1:2" x14ac:dyDescent="0.25">
      <c r="A13091" s="62">
        <v>51151705</v>
      </c>
      <c r="B13091" s="63" t="s">
        <v>3800</v>
      </c>
    </row>
    <row r="13092" spans="1:2" x14ac:dyDescent="0.25">
      <c r="A13092" s="62">
        <v>51151706</v>
      </c>
      <c r="B13092" s="63" t="s">
        <v>3106</v>
      </c>
    </row>
    <row r="13093" spans="1:2" x14ac:dyDescent="0.25">
      <c r="A13093" s="62">
        <v>51151707</v>
      </c>
      <c r="B13093" s="63" t="s">
        <v>12924</v>
      </c>
    </row>
    <row r="13094" spans="1:2" x14ac:dyDescent="0.25">
      <c r="A13094" s="62">
        <v>51151708</v>
      </c>
      <c r="B13094" s="63" t="s">
        <v>2175</v>
      </c>
    </row>
    <row r="13095" spans="1:2" x14ac:dyDescent="0.25">
      <c r="A13095" s="62">
        <v>51151709</v>
      </c>
      <c r="B13095" s="63" t="s">
        <v>2356</v>
      </c>
    </row>
    <row r="13096" spans="1:2" x14ac:dyDescent="0.25">
      <c r="A13096" s="62">
        <v>51151710</v>
      </c>
      <c r="B13096" s="63" t="s">
        <v>9647</v>
      </c>
    </row>
    <row r="13097" spans="1:2" x14ac:dyDescent="0.25">
      <c r="A13097" s="62">
        <v>51151711</v>
      </c>
      <c r="B13097" s="63" t="s">
        <v>6107</v>
      </c>
    </row>
    <row r="13098" spans="1:2" x14ac:dyDescent="0.25">
      <c r="A13098" s="62">
        <v>51151712</v>
      </c>
      <c r="B13098" s="63" t="s">
        <v>9776</v>
      </c>
    </row>
    <row r="13099" spans="1:2" x14ac:dyDescent="0.25">
      <c r="A13099" s="62">
        <v>51151713</v>
      </c>
      <c r="B13099" s="63" t="s">
        <v>3124</v>
      </c>
    </row>
    <row r="13100" spans="1:2" x14ac:dyDescent="0.25">
      <c r="A13100" s="62">
        <v>51151714</v>
      </c>
      <c r="B13100" s="63" t="s">
        <v>5142</v>
      </c>
    </row>
    <row r="13101" spans="1:2" x14ac:dyDescent="0.25">
      <c r="A13101" s="62">
        <v>51151715</v>
      </c>
      <c r="B13101" s="63" t="s">
        <v>15142</v>
      </c>
    </row>
    <row r="13102" spans="1:2" x14ac:dyDescent="0.25">
      <c r="A13102" s="62">
        <v>51151716</v>
      </c>
      <c r="B13102" s="63" t="s">
        <v>15692</v>
      </c>
    </row>
    <row r="13103" spans="1:2" x14ac:dyDescent="0.25">
      <c r="A13103" s="62">
        <v>51151717</v>
      </c>
      <c r="B13103" s="63" t="s">
        <v>16229</v>
      </c>
    </row>
    <row r="13104" spans="1:2" x14ac:dyDescent="0.25">
      <c r="A13104" s="62">
        <v>51151718</v>
      </c>
      <c r="B13104" s="63" t="s">
        <v>9140</v>
      </c>
    </row>
    <row r="13105" spans="1:2" x14ac:dyDescent="0.25">
      <c r="A13105" s="62">
        <v>51151719</v>
      </c>
      <c r="B13105" s="63" t="s">
        <v>5053</v>
      </c>
    </row>
    <row r="13106" spans="1:2" x14ac:dyDescent="0.25">
      <c r="A13106" s="62">
        <v>51151720</v>
      </c>
      <c r="B13106" s="63" t="s">
        <v>3178</v>
      </c>
    </row>
    <row r="13107" spans="1:2" x14ac:dyDescent="0.25">
      <c r="A13107" s="62">
        <v>51151721</v>
      </c>
      <c r="B13107" s="63" t="s">
        <v>3034</v>
      </c>
    </row>
    <row r="13108" spans="1:2" x14ac:dyDescent="0.25">
      <c r="A13108" s="62">
        <v>51151722</v>
      </c>
      <c r="B13108" s="63" t="s">
        <v>17146</v>
      </c>
    </row>
    <row r="13109" spans="1:2" x14ac:dyDescent="0.25">
      <c r="A13109" s="62">
        <v>51151723</v>
      </c>
      <c r="B13109" s="63" t="s">
        <v>14883</v>
      </c>
    </row>
    <row r="13110" spans="1:2" x14ac:dyDescent="0.25">
      <c r="A13110" s="62">
        <v>51151724</v>
      </c>
      <c r="B13110" s="63" t="s">
        <v>690</v>
      </c>
    </row>
    <row r="13111" spans="1:2" x14ac:dyDescent="0.25">
      <c r="A13111" s="62">
        <v>51151725</v>
      </c>
      <c r="B13111" s="63" t="s">
        <v>5624</v>
      </c>
    </row>
    <row r="13112" spans="1:2" x14ac:dyDescent="0.25">
      <c r="A13112" s="62">
        <v>51151726</v>
      </c>
      <c r="B13112" s="63" t="s">
        <v>11519</v>
      </c>
    </row>
    <row r="13113" spans="1:2" x14ac:dyDescent="0.25">
      <c r="A13113" s="62">
        <v>51151727</v>
      </c>
      <c r="B13113" s="63" t="s">
        <v>7707</v>
      </c>
    </row>
    <row r="13114" spans="1:2" x14ac:dyDescent="0.25">
      <c r="A13114" s="62">
        <v>51151728</v>
      </c>
      <c r="B13114" s="63" t="s">
        <v>16366</v>
      </c>
    </row>
    <row r="13115" spans="1:2" x14ac:dyDescent="0.25">
      <c r="A13115" s="62">
        <v>51151729</v>
      </c>
      <c r="B13115" s="63" t="s">
        <v>14227</v>
      </c>
    </row>
    <row r="13116" spans="1:2" x14ac:dyDescent="0.25">
      <c r="A13116" s="62">
        <v>51151730</v>
      </c>
      <c r="B13116" s="63" t="s">
        <v>13012</v>
      </c>
    </row>
    <row r="13117" spans="1:2" x14ac:dyDescent="0.25">
      <c r="A13117" s="62">
        <v>51151731</v>
      </c>
      <c r="B13117" s="63" t="s">
        <v>10561</v>
      </c>
    </row>
    <row r="13118" spans="1:2" x14ac:dyDescent="0.25">
      <c r="A13118" s="62">
        <v>51151732</v>
      </c>
      <c r="B13118" s="63" t="s">
        <v>16907</v>
      </c>
    </row>
    <row r="13119" spans="1:2" x14ac:dyDescent="0.25">
      <c r="A13119" s="62">
        <v>51151733</v>
      </c>
      <c r="B13119" s="63" t="s">
        <v>2988</v>
      </c>
    </row>
    <row r="13120" spans="1:2" x14ac:dyDescent="0.25">
      <c r="A13120" s="62">
        <v>51151734</v>
      </c>
      <c r="B13120" s="63" t="s">
        <v>15455</v>
      </c>
    </row>
    <row r="13121" spans="1:2" x14ac:dyDescent="0.25">
      <c r="A13121" s="62">
        <v>51151735</v>
      </c>
      <c r="B13121" s="63" t="s">
        <v>1983</v>
      </c>
    </row>
    <row r="13122" spans="1:2" x14ac:dyDescent="0.25">
      <c r="A13122" s="62">
        <v>51151736</v>
      </c>
      <c r="B13122" s="63" t="s">
        <v>63</v>
      </c>
    </row>
    <row r="13123" spans="1:2" x14ac:dyDescent="0.25">
      <c r="A13123" s="62">
        <v>51151737</v>
      </c>
      <c r="B13123" s="63" t="s">
        <v>7116</v>
      </c>
    </row>
    <row r="13124" spans="1:2" x14ac:dyDescent="0.25">
      <c r="A13124" s="62">
        <v>51151738</v>
      </c>
      <c r="B13124" s="63" t="s">
        <v>2245</v>
      </c>
    </row>
    <row r="13125" spans="1:2" x14ac:dyDescent="0.25">
      <c r="A13125" s="62">
        <v>51151739</v>
      </c>
      <c r="B13125" s="63" t="s">
        <v>18260</v>
      </c>
    </row>
    <row r="13126" spans="1:2" x14ac:dyDescent="0.25">
      <c r="A13126" s="62">
        <v>51151740</v>
      </c>
      <c r="B13126" s="63" t="s">
        <v>7953</v>
      </c>
    </row>
    <row r="13127" spans="1:2" x14ac:dyDescent="0.25">
      <c r="A13127" s="62">
        <v>51151741</v>
      </c>
      <c r="B13127" s="63" t="s">
        <v>11826</v>
      </c>
    </row>
    <row r="13128" spans="1:2" x14ac:dyDescent="0.25">
      <c r="A13128" s="62">
        <v>51151742</v>
      </c>
      <c r="B13128" s="63" t="s">
        <v>3706</v>
      </c>
    </row>
    <row r="13129" spans="1:2" x14ac:dyDescent="0.25">
      <c r="A13129" s="62">
        <v>51151743</v>
      </c>
      <c r="B13129" s="63" t="s">
        <v>6301</v>
      </c>
    </row>
    <row r="13130" spans="1:2" x14ac:dyDescent="0.25">
      <c r="A13130" s="62">
        <v>51151744</v>
      </c>
      <c r="B13130" s="63" t="s">
        <v>5150</v>
      </c>
    </row>
    <row r="13131" spans="1:2" x14ac:dyDescent="0.25">
      <c r="A13131" s="62">
        <v>51151745</v>
      </c>
      <c r="B13131" s="63" t="s">
        <v>11965</v>
      </c>
    </row>
    <row r="13132" spans="1:2" x14ac:dyDescent="0.25">
      <c r="A13132" s="62">
        <v>51151746</v>
      </c>
      <c r="B13132" s="63" t="s">
        <v>12645</v>
      </c>
    </row>
    <row r="13133" spans="1:2" x14ac:dyDescent="0.25">
      <c r="A13133" s="62">
        <v>51151747</v>
      </c>
      <c r="B13133" s="63" t="s">
        <v>5570</v>
      </c>
    </row>
    <row r="13134" spans="1:2" x14ac:dyDescent="0.25">
      <c r="A13134" s="62">
        <v>51151748</v>
      </c>
      <c r="B13134" s="63" t="s">
        <v>15579</v>
      </c>
    </row>
    <row r="13135" spans="1:2" x14ac:dyDescent="0.25">
      <c r="A13135" s="62">
        <v>51151749</v>
      </c>
      <c r="B13135" s="63" t="s">
        <v>13831</v>
      </c>
    </row>
    <row r="13136" spans="1:2" x14ac:dyDescent="0.25">
      <c r="A13136" s="62">
        <v>51151801</v>
      </c>
      <c r="B13136" s="63" t="s">
        <v>8288</v>
      </c>
    </row>
    <row r="13137" spans="1:2" x14ac:dyDescent="0.25">
      <c r="A13137" s="62">
        <v>51151802</v>
      </c>
      <c r="B13137" s="63" t="s">
        <v>18111</v>
      </c>
    </row>
    <row r="13138" spans="1:2" x14ac:dyDescent="0.25">
      <c r="A13138" s="62">
        <v>51151803</v>
      </c>
      <c r="B13138" s="63" t="s">
        <v>7221</v>
      </c>
    </row>
    <row r="13139" spans="1:2" x14ac:dyDescent="0.25">
      <c r="A13139" s="62">
        <v>51151804</v>
      </c>
      <c r="B13139" s="63" t="s">
        <v>14877</v>
      </c>
    </row>
    <row r="13140" spans="1:2" x14ac:dyDescent="0.25">
      <c r="A13140" s="62">
        <v>51151805</v>
      </c>
      <c r="B13140" s="63" t="s">
        <v>5191</v>
      </c>
    </row>
    <row r="13141" spans="1:2" x14ac:dyDescent="0.25">
      <c r="A13141" s="62">
        <v>51151810</v>
      </c>
      <c r="B13141" s="63" t="s">
        <v>15906</v>
      </c>
    </row>
    <row r="13142" spans="1:2" x14ac:dyDescent="0.25">
      <c r="A13142" s="62">
        <v>51151811</v>
      </c>
      <c r="B13142" s="63" t="s">
        <v>12691</v>
      </c>
    </row>
    <row r="13143" spans="1:2" x14ac:dyDescent="0.25">
      <c r="A13143" s="62">
        <v>51151812</v>
      </c>
      <c r="B13143" s="63" t="s">
        <v>11526</v>
      </c>
    </row>
    <row r="13144" spans="1:2" x14ac:dyDescent="0.25">
      <c r="A13144" s="62">
        <v>51151813</v>
      </c>
      <c r="B13144" s="63" t="s">
        <v>14627</v>
      </c>
    </row>
    <row r="13145" spans="1:2" x14ac:dyDescent="0.25">
      <c r="A13145" s="62">
        <v>51151814</v>
      </c>
      <c r="B13145" s="63" t="s">
        <v>11428</v>
      </c>
    </row>
    <row r="13146" spans="1:2" x14ac:dyDescent="0.25">
      <c r="A13146" s="62">
        <v>51151815</v>
      </c>
      <c r="B13146" s="63" t="s">
        <v>4440</v>
      </c>
    </row>
    <row r="13147" spans="1:2" x14ac:dyDescent="0.25">
      <c r="A13147" s="62">
        <v>51151816</v>
      </c>
      <c r="B13147" s="63" t="s">
        <v>10238</v>
      </c>
    </row>
    <row r="13148" spans="1:2" x14ac:dyDescent="0.25">
      <c r="A13148" s="62">
        <v>51151817</v>
      </c>
      <c r="B13148" s="63" t="s">
        <v>12965</v>
      </c>
    </row>
    <row r="13149" spans="1:2" x14ac:dyDescent="0.25">
      <c r="A13149" s="62">
        <v>51151818</v>
      </c>
      <c r="B13149" s="63" t="s">
        <v>10214</v>
      </c>
    </row>
    <row r="13150" spans="1:2" x14ac:dyDescent="0.25">
      <c r="A13150" s="62">
        <v>51151819</v>
      </c>
      <c r="B13150" s="63" t="s">
        <v>17061</v>
      </c>
    </row>
    <row r="13151" spans="1:2" x14ac:dyDescent="0.25">
      <c r="A13151" s="62">
        <v>51151820</v>
      </c>
      <c r="B13151" s="63" t="s">
        <v>8718</v>
      </c>
    </row>
    <row r="13152" spans="1:2" x14ac:dyDescent="0.25">
      <c r="A13152" s="62">
        <v>51151821</v>
      </c>
      <c r="B13152" s="63" t="s">
        <v>17800</v>
      </c>
    </row>
    <row r="13153" spans="1:2" x14ac:dyDescent="0.25">
      <c r="A13153" s="62">
        <v>51151822</v>
      </c>
      <c r="B13153" s="63" t="s">
        <v>14716</v>
      </c>
    </row>
    <row r="13154" spans="1:2" x14ac:dyDescent="0.25">
      <c r="A13154" s="62">
        <v>51151823</v>
      </c>
      <c r="B13154" s="63" t="s">
        <v>17457</v>
      </c>
    </row>
    <row r="13155" spans="1:2" x14ac:dyDescent="0.25">
      <c r="A13155" s="62">
        <v>51151824</v>
      </c>
      <c r="B13155" s="63" t="s">
        <v>8292</v>
      </c>
    </row>
    <row r="13156" spans="1:2" x14ac:dyDescent="0.25">
      <c r="A13156" s="62">
        <v>51151825</v>
      </c>
      <c r="B13156" s="63" t="s">
        <v>9486</v>
      </c>
    </row>
    <row r="13157" spans="1:2" x14ac:dyDescent="0.25">
      <c r="A13157" s="62">
        <v>51151901</v>
      </c>
      <c r="B13157" s="63" t="s">
        <v>11651</v>
      </c>
    </row>
    <row r="13158" spans="1:2" x14ac:dyDescent="0.25">
      <c r="A13158" s="62">
        <v>51151902</v>
      </c>
      <c r="B13158" s="63" t="s">
        <v>8341</v>
      </c>
    </row>
    <row r="13159" spans="1:2" x14ac:dyDescent="0.25">
      <c r="A13159" s="62">
        <v>51151903</v>
      </c>
      <c r="B13159" s="63" t="s">
        <v>13219</v>
      </c>
    </row>
    <row r="13160" spans="1:2" x14ac:dyDescent="0.25">
      <c r="A13160" s="62">
        <v>51151904</v>
      </c>
      <c r="B13160" s="63" t="s">
        <v>9005</v>
      </c>
    </row>
    <row r="13161" spans="1:2" x14ac:dyDescent="0.25">
      <c r="A13161" s="62">
        <v>51151905</v>
      </c>
      <c r="B13161" s="63" t="s">
        <v>862</v>
      </c>
    </row>
    <row r="13162" spans="1:2" x14ac:dyDescent="0.25">
      <c r="A13162" s="62">
        <v>51151906</v>
      </c>
      <c r="B13162" s="63" t="s">
        <v>3975</v>
      </c>
    </row>
    <row r="13163" spans="1:2" x14ac:dyDescent="0.25">
      <c r="A13163" s="62">
        <v>51151907</v>
      </c>
      <c r="B13163" s="63" t="s">
        <v>8364</v>
      </c>
    </row>
    <row r="13164" spans="1:2" x14ac:dyDescent="0.25">
      <c r="A13164" s="62">
        <v>51151908</v>
      </c>
      <c r="B13164" s="63" t="s">
        <v>17528</v>
      </c>
    </row>
    <row r="13165" spans="1:2" x14ac:dyDescent="0.25">
      <c r="A13165" s="62">
        <v>51151910</v>
      </c>
      <c r="B13165" s="63" t="s">
        <v>5601</v>
      </c>
    </row>
    <row r="13166" spans="1:2" x14ac:dyDescent="0.25">
      <c r="A13166" s="62">
        <v>51151911</v>
      </c>
      <c r="B13166" s="63" t="s">
        <v>685</v>
      </c>
    </row>
    <row r="13167" spans="1:2" x14ac:dyDescent="0.25">
      <c r="A13167" s="62">
        <v>51151912</v>
      </c>
      <c r="B13167" s="63" t="s">
        <v>5198</v>
      </c>
    </row>
    <row r="13168" spans="1:2" x14ac:dyDescent="0.25">
      <c r="A13168" s="62">
        <v>51151913</v>
      </c>
      <c r="B13168" s="63" t="s">
        <v>5918</v>
      </c>
    </row>
    <row r="13169" spans="1:2" x14ac:dyDescent="0.25">
      <c r="A13169" s="62">
        <v>51151914</v>
      </c>
      <c r="B13169" s="63" t="s">
        <v>10768</v>
      </c>
    </row>
    <row r="13170" spans="1:2" x14ac:dyDescent="0.25">
      <c r="A13170" s="62">
        <v>51151915</v>
      </c>
      <c r="B13170" s="63" t="s">
        <v>17646</v>
      </c>
    </row>
    <row r="13171" spans="1:2" x14ac:dyDescent="0.25">
      <c r="A13171" s="62">
        <v>51151916</v>
      </c>
      <c r="B13171" s="63" t="s">
        <v>4129</v>
      </c>
    </row>
    <row r="13172" spans="1:2" x14ac:dyDescent="0.25">
      <c r="A13172" s="62">
        <v>51151917</v>
      </c>
      <c r="B13172" s="63" t="s">
        <v>5186</v>
      </c>
    </row>
    <row r="13173" spans="1:2" x14ac:dyDescent="0.25">
      <c r="A13173" s="62">
        <v>51152001</v>
      </c>
      <c r="B13173" s="63" t="s">
        <v>2614</v>
      </c>
    </row>
    <row r="13174" spans="1:2" x14ac:dyDescent="0.25">
      <c r="A13174" s="62">
        <v>51152002</v>
      </c>
      <c r="B13174" s="63" t="s">
        <v>7246</v>
      </c>
    </row>
    <row r="13175" spans="1:2" x14ac:dyDescent="0.25">
      <c r="A13175" s="62">
        <v>51152003</v>
      </c>
      <c r="B13175" s="63" t="s">
        <v>15532</v>
      </c>
    </row>
    <row r="13176" spans="1:2" x14ac:dyDescent="0.25">
      <c r="A13176" s="62">
        <v>51152004</v>
      </c>
      <c r="B13176" s="63" t="s">
        <v>4934</v>
      </c>
    </row>
    <row r="13177" spans="1:2" x14ac:dyDescent="0.25">
      <c r="A13177" s="62">
        <v>51152005</v>
      </c>
      <c r="B13177" s="63" t="s">
        <v>17772</v>
      </c>
    </row>
    <row r="13178" spans="1:2" x14ac:dyDescent="0.25">
      <c r="A13178" s="62">
        <v>51152006</v>
      </c>
      <c r="B13178" s="63" t="s">
        <v>4556</v>
      </c>
    </row>
    <row r="13179" spans="1:2" x14ac:dyDescent="0.25">
      <c r="A13179" s="62">
        <v>51152007</v>
      </c>
      <c r="B13179" s="63" t="s">
        <v>17460</v>
      </c>
    </row>
    <row r="13180" spans="1:2" x14ac:dyDescent="0.25">
      <c r="A13180" s="62">
        <v>51152008</v>
      </c>
      <c r="B13180" s="63" t="s">
        <v>15636</v>
      </c>
    </row>
    <row r="13181" spans="1:2" x14ac:dyDescent="0.25">
      <c r="A13181" s="62">
        <v>51152009</v>
      </c>
      <c r="B13181" s="63" t="s">
        <v>4161</v>
      </c>
    </row>
    <row r="13182" spans="1:2" x14ac:dyDescent="0.25">
      <c r="A13182" s="62">
        <v>51152010</v>
      </c>
      <c r="B13182" s="63" t="s">
        <v>90</v>
      </c>
    </row>
    <row r="13183" spans="1:2" x14ac:dyDescent="0.25">
      <c r="A13183" s="62">
        <v>51152011</v>
      </c>
      <c r="B13183" s="63" t="s">
        <v>12825</v>
      </c>
    </row>
    <row r="13184" spans="1:2" x14ac:dyDescent="0.25">
      <c r="A13184" s="62">
        <v>51152012</v>
      </c>
      <c r="B13184" s="63" t="s">
        <v>7294</v>
      </c>
    </row>
    <row r="13185" spans="1:2" x14ac:dyDescent="0.25">
      <c r="A13185" s="62">
        <v>51161501</v>
      </c>
      <c r="B13185" s="63" t="s">
        <v>15693</v>
      </c>
    </row>
    <row r="13186" spans="1:2" x14ac:dyDescent="0.25">
      <c r="A13186" s="62">
        <v>51161502</v>
      </c>
      <c r="B13186" s="63" t="s">
        <v>6621</v>
      </c>
    </row>
    <row r="13187" spans="1:2" x14ac:dyDescent="0.25">
      <c r="A13187" s="62">
        <v>51161503</v>
      </c>
      <c r="B13187" s="63" t="s">
        <v>6680</v>
      </c>
    </row>
    <row r="13188" spans="1:2" x14ac:dyDescent="0.25">
      <c r="A13188" s="62">
        <v>51161504</v>
      </c>
      <c r="B13188" s="63" t="s">
        <v>18323</v>
      </c>
    </row>
    <row r="13189" spans="1:2" x14ac:dyDescent="0.25">
      <c r="A13189" s="62">
        <v>51161505</v>
      </c>
      <c r="B13189" s="63" t="s">
        <v>17010</v>
      </c>
    </row>
    <row r="13190" spans="1:2" x14ac:dyDescent="0.25">
      <c r="A13190" s="62">
        <v>51161506</v>
      </c>
      <c r="B13190" s="63" t="s">
        <v>3670</v>
      </c>
    </row>
    <row r="13191" spans="1:2" x14ac:dyDescent="0.25">
      <c r="A13191" s="62">
        <v>51161507</v>
      </c>
      <c r="B13191" s="63" t="s">
        <v>4671</v>
      </c>
    </row>
    <row r="13192" spans="1:2" x14ac:dyDescent="0.25">
      <c r="A13192" s="62">
        <v>51161508</v>
      </c>
      <c r="B13192" s="63" t="s">
        <v>11814</v>
      </c>
    </row>
    <row r="13193" spans="1:2" x14ac:dyDescent="0.25">
      <c r="A13193" s="62">
        <v>51161510</v>
      </c>
      <c r="B13193" s="63" t="s">
        <v>17010</v>
      </c>
    </row>
    <row r="13194" spans="1:2" x14ac:dyDescent="0.25">
      <c r="A13194" s="62">
        <v>51161511</v>
      </c>
      <c r="B13194" s="63" t="s">
        <v>4201</v>
      </c>
    </row>
    <row r="13195" spans="1:2" x14ac:dyDescent="0.25">
      <c r="A13195" s="62">
        <v>51161513</v>
      </c>
      <c r="B13195" s="63" t="s">
        <v>14187</v>
      </c>
    </row>
    <row r="13196" spans="1:2" x14ac:dyDescent="0.25">
      <c r="A13196" s="62">
        <v>51161514</v>
      </c>
      <c r="B13196" s="63" t="s">
        <v>14127</v>
      </c>
    </row>
    <row r="13197" spans="1:2" x14ac:dyDescent="0.25">
      <c r="A13197" s="62">
        <v>51161515</v>
      </c>
      <c r="B13197" s="63" t="s">
        <v>4336</v>
      </c>
    </row>
    <row r="13198" spans="1:2" x14ac:dyDescent="0.25">
      <c r="A13198" s="62">
        <v>51161516</v>
      </c>
      <c r="B13198" s="63" t="s">
        <v>11160</v>
      </c>
    </row>
    <row r="13199" spans="1:2" x14ac:dyDescent="0.25">
      <c r="A13199" s="62">
        <v>51161517</v>
      </c>
      <c r="B13199" s="63" t="s">
        <v>15838</v>
      </c>
    </row>
    <row r="13200" spans="1:2" x14ac:dyDescent="0.25">
      <c r="A13200" s="62">
        <v>51161601</v>
      </c>
      <c r="B13200" s="63" t="s">
        <v>18599</v>
      </c>
    </row>
    <row r="13201" spans="1:2" x14ac:dyDescent="0.25">
      <c r="A13201" s="62">
        <v>51161602</v>
      </c>
      <c r="B13201" s="63" t="s">
        <v>17976</v>
      </c>
    </row>
    <row r="13202" spans="1:2" x14ac:dyDescent="0.25">
      <c r="A13202" s="62">
        <v>51161603</v>
      </c>
      <c r="B13202" s="63" t="s">
        <v>14334</v>
      </c>
    </row>
    <row r="13203" spans="1:2" x14ac:dyDescent="0.25">
      <c r="A13203" s="62">
        <v>51161605</v>
      </c>
      <c r="B13203" s="63" t="s">
        <v>13900</v>
      </c>
    </row>
    <row r="13204" spans="1:2" x14ac:dyDescent="0.25">
      <c r="A13204" s="62">
        <v>51161606</v>
      </c>
      <c r="B13204" s="63" t="s">
        <v>17056</v>
      </c>
    </row>
    <row r="13205" spans="1:2" x14ac:dyDescent="0.25">
      <c r="A13205" s="62">
        <v>51161607</v>
      </c>
      <c r="B13205" s="63" t="s">
        <v>8496</v>
      </c>
    </row>
    <row r="13206" spans="1:2" x14ac:dyDescent="0.25">
      <c r="A13206" s="62">
        <v>51161608</v>
      </c>
      <c r="B13206" s="63" t="s">
        <v>11316</v>
      </c>
    </row>
    <row r="13207" spans="1:2" x14ac:dyDescent="0.25">
      <c r="A13207" s="62">
        <v>51161609</v>
      </c>
      <c r="B13207" s="63" t="s">
        <v>5263</v>
      </c>
    </row>
    <row r="13208" spans="1:2" x14ac:dyDescent="0.25">
      <c r="A13208" s="62">
        <v>51161610</v>
      </c>
      <c r="B13208" s="63" t="s">
        <v>5873</v>
      </c>
    </row>
    <row r="13209" spans="1:2" x14ac:dyDescent="0.25">
      <c r="A13209" s="62">
        <v>51161611</v>
      </c>
      <c r="B13209" s="63" t="s">
        <v>17174</v>
      </c>
    </row>
    <row r="13210" spans="1:2" x14ac:dyDescent="0.25">
      <c r="A13210" s="62">
        <v>51161612</v>
      </c>
      <c r="B13210" s="63" t="s">
        <v>1630</v>
      </c>
    </row>
    <row r="13211" spans="1:2" x14ac:dyDescent="0.25">
      <c r="A13211" s="62">
        <v>51161613</v>
      </c>
      <c r="B13211" s="63" t="s">
        <v>6337</v>
      </c>
    </row>
    <row r="13212" spans="1:2" x14ac:dyDescent="0.25">
      <c r="A13212" s="62">
        <v>51161614</v>
      </c>
      <c r="B13212" s="63" t="s">
        <v>8015</v>
      </c>
    </row>
    <row r="13213" spans="1:2" x14ac:dyDescent="0.25">
      <c r="A13213" s="62">
        <v>51161615</v>
      </c>
      <c r="B13213" s="63" t="s">
        <v>9538</v>
      </c>
    </row>
    <row r="13214" spans="1:2" x14ac:dyDescent="0.25">
      <c r="A13214" s="62">
        <v>51161616</v>
      </c>
      <c r="B13214" s="63" t="s">
        <v>7626</v>
      </c>
    </row>
    <row r="13215" spans="1:2" x14ac:dyDescent="0.25">
      <c r="A13215" s="62">
        <v>51161617</v>
      </c>
      <c r="B13215" s="63" t="s">
        <v>12011</v>
      </c>
    </row>
    <row r="13216" spans="1:2" x14ac:dyDescent="0.25">
      <c r="A13216" s="62">
        <v>51161618</v>
      </c>
      <c r="B13216" s="63" t="s">
        <v>13210</v>
      </c>
    </row>
    <row r="13217" spans="1:2" x14ac:dyDescent="0.25">
      <c r="A13217" s="62">
        <v>51161619</v>
      </c>
      <c r="B13217" s="63" t="s">
        <v>13324</v>
      </c>
    </row>
    <row r="13218" spans="1:2" x14ac:dyDescent="0.25">
      <c r="A13218" s="62">
        <v>51161620</v>
      </c>
      <c r="B13218" s="63" t="s">
        <v>18385</v>
      </c>
    </row>
    <row r="13219" spans="1:2" x14ac:dyDescent="0.25">
      <c r="A13219" s="62">
        <v>51161621</v>
      </c>
      <c r="B13219" s="63" t="s">
        <v>16617</v>
      </c>
    </row>
    <row r="13220" spans="1:2" x14ac:dyDescent="0.25">
      <c r="A13220" s="62">
        <v>51161622</v>
      </c>
      <c r="B13220" s="63" t="s">
        <v>4201</v>
      </c>
    </row>
    <row r="13221" spans="1:2" x14ac:dyDescent="0.25">
      <c r="A13221" s="62">
        <v>51161623</v>
      </c>
      <c r="B13221" s="63" t="s">
        <v>19042</v>
      </c>
    </row>
    <row r="13222" spans="1:2" x14ac:dyDescent="0.25">
      <c r="A13222" s="62">
        <v>51161624</v>
      </c>
      <c r="B13222" s="63" t="s">
        <v>18249</v>
      </c>
    </row>
    <row r="13223" spans="1:2" x14ac:dyDescent="0.25">
      <c r="A13223" s="62">
        <v>51161625</v>
      </c>
      <c r="B13223" s="63" t="s">
        <v>4464</v>
      </c>
    </row>
    <row r="13224" spans="1:2" x14ac:dyDescent="0.25">
      <c r="A13224" s="62">
        <v>51161626</v>
      </c>
      <c r="B13224" s="63" t="s">
        <v>5034</v>
      </c>
    </row>
    <row r="13225" spans="1:2" x14ac:dyDescent="0.25">
      <c r="A13225" s="62">
        <v>51161627</v>
      </c>
      <c r="B13225" s="63" t="s">
        <v>15332</v>
      </c>
    </row>
    <row r="13226" spans="1:2" x14ac:dyDescent="0.25">
      <c r="A13226" s="62">
        <v>51161628</v>
      </c>
      <c r="B13226" s="63" t="s">
        <v>8234</v>
      </c>
    </row>
    <row r="13227" spans="1:2" x14ac:dyDescent="0.25">
      <c r="A13227" s="62">
        <v>51161629</v>
      </c>
      <c r="B13227" s="63" t="s">
        <v>18789</v>
      </c>
    </row>
    <row r="13228" spans="1:2" x14ac:dyDescent="0.25">
      <c r="A13228" s="62">
        <v>51161630</v>
      </c>
      <c r="B13228" s="63" t="s">
        <v>8130</v>
      </c>
    </row>
    <row r="13229" spans="1:2" x14ac:dyDescent="0.25">
      <c r="A13229" s="62">
        <v>51161631</v>
      </c>
      <c r="B13229" s="63" t="s">
        <v>16357</v>
      </c>
    </row>
    <row r="13230" spans="1:2" x14ac:dyDescent="0.25">
      <c r="A13230" s="62">
        <v>51161632</v>
      </c>
      <c r="B13230" s="63" t="s">
        <v>10173</v>
      </c>
    </row>
    <row r="13231" spans="1:2" x14ac:dyDescent="0.25">
      <c r="A13231" s="62">
        <v>51161633</v>
      </c>
      <c r="B13231" s="63" t="s">
        <v>15072</v>
      </c>
    </row>
    <row r="13232" spans="1:2" x14ac:dyDescent="0.25">
      <c r="A13232" s="62">
        <v>51161634</v>
      </c>
      <c r="B13232" s="63" t="s">
        <v>15261</v>
      </c>
    </row>
    <row r="13233" spans="1:2" x14ac:dyDescent="0.25">
      <c r="A13233" s="62">
        <v>51161635</v>
      </c>
      <c r="B13233" s="63" t="s">
        <v>11045</v>
      </c>
    </row>
    <row r="13234" spans="1:2" x14ac:dyDescent="0.25">
      <c r="A13234" s="62">
        <v>51161636</v>
      </c>
      <c r="B13234" s="63" t="s">
        <v>17649</v>
      </c>
    </row>
    <row r="13235" spans="1:2" x14ac:dyDescent="0.25">
      <c r="A13235" s="62">
        <v>51161637</v>
      </c>
      <c r="B13235" s="63" t="s">
        <v>8044</v>
      </c>
    </row>
    <row r="13236" spans="1:2" x14ac:dyDescent="0.25">
      <c r="A13236" s="62">
        <v>51161638</v>
      </c>
      <c r="B13236" s="63" t="s">
        <v>12837</v>
      </c>
    </row>
    <row r="13237" spans="1:2" x14ac:dyDescent="0.25">
      <c r="A13237" s="62">
        <v>51161639</v>
      </c>
      <c r="B13237" s="63" t="s">
        <v>7564</v>
      </c>
    </row>
    <row r="13238" spans="1:2" x14ac:dyDescent="0.25">
      <c r="A13238" s="62">
        <v>51161640</v>
      </c>
      <c r="B13238" s="63" t="s">
        <v>5428</v>
      </c>
    </row>
    <row r="13239" spans="1:2" x14ac:dyDescent="0.25">
      <c r="A13239" s="62">
        <v>51161646</v>
      </c>
      <c r="B13239" s="63" t="s">
        <v>11370</v>
      </c>
    </row>
    <row r="13240" spans="1:2" x14ac:dyDescent="0.25">
      <c r="A13240" s="62">
        <v>51161647</v>
      </c>
      <c r="B13240" s="63" t="s">
        <v>15173</v>
      </c>
    </row>
    <row r="13241" spans="1:2" x14ac:dyDescent="0.25">
      <c r="A13241" s="62">
        <v>51161648</v>
      </c>
      <c r="B13241" s="63" t="s">
        <v>7299</v>
      </c>
    </row>
    <row r="13242" spans="1:2" x14ac:dyDescent="0.25">
      <c r="A13242" s="62">
        <v>51161649</v>
      </c>
      <c r="B13242" s="63" t="s">
        <v>18142</v>
      </c>
    </row>
    <row r="13243" spans="1:2" x14ac:dyDescent="0.25">
      <c r="A13243" s="62">
        <v>51161650</v>
      </c>
      <c r="B13243" s="63" t="s">
        <v>6598</v>
      </c>
    </row>
    <row r="13244" spans="1:2" x14ac:dyDescent="0.25">
      <c r="A13244" s="62">
        <v>51161651</v>
      </c>
      <c r="B13244" s="63" t="s">
        <v>15292</v>
      </c>
    </row>
    <row r="13245" spans="1:2" x14ac:dyDescent="0.25">
      <c r="A13245" s="62">
        <v>51161701</v>
      </c>
      <c r="B13245" s="63" t="s">
        <v>13152</v>
      </c>
    </row>
    <row r="13246" spans="1:2" x14ac:dyDescent="0.25">
      <c r="A13246" s="62">
        <v>51161702</v>
      </c>
      <c r="B13246" s="63" t="s">
        <v>13026</v>
      </c>
    </row>
    <row r="13247" spans="1:2" x14ac:dyDescent="0.25">
      <c r="A13247" s="62">
        <v>51161703</v>
      </c>
      <c r="B13247" s="63" t="s">
        <v>13025</v>
      </c>
    </row>
    <row r="13248" spans="1:2" x14ac:dyDescent="0.25">
      <c r="A13248" s="62">
        <v>51161704</v>
      </c>
      <c r="B13248" s="63" t="s">
        <v>16640</v>
      </c>
    </row>
    <row r="13249" spans="1:2" x14ac:dyDescent="0.25">
      <c r="A13249" s="62">
        <v>51161705</v>
      </c>
      <c r="B13249" s="63" t="s">
        <v>13678</v>
      </c>
    </row>
    <row r="13250" spans="1:2" x14ac:dyDescent="0.25">
      <c r="A13250" s="62">
        <v>51161706</v>
      </c>
      <c r="B13250" s="63" t="s">
        <v>2677</v>
      </c>
    </row>
    <row r="13251" spans="1:2" x14ac:dyDescent="0.25">
      <c r="A13251" s="62">
        <v>51161707</v>
      </c>
      <c r="B13251" s="63" t="s">
        <v>625</v>
      </c>
    </row>
    <row r="13252" spans="1:2" x14ac:dyDescent="0.25">
      <c r="A13252" s="62">
        <v>51161708</v>
      </c>
      <c r="B13252" s="63" t="s">
        <v>7369</v>
      </c>
    </row>
    <row r="13253" spans="1:2" x14ac:dyDescent="0.25">
      <c r="A13253" s="62">
        <v>51161709</v>
      </c>
      <c r="B13253" s="63" t="s">
        <v>9339</v>
      </c>
    </row>
    <row r="13254" spans="1:2" x14ac:dyDescent="0.25">
      <c r="A13254" s="62">
        <v>51161710</v>
      </c>
      <c r="B13254" s="63" t="s">
        <v>14289</v>
      </c>
    </row>
    <row r="13255" spans="1:2" x14ac:dyDescent="0.25">
      <c r="A13255" s="62">
        <v>51161801</v>
      </c>
      <c r="B13255" s="63" t="s">
        <v>17312</v>
      </c>
    </row>
    <row r="13256" spans="1:2" x14ac:dyDescent="0.25">
      <c r="A13256" s="62">
        <v>51161802</v>
      </c>
      <c r="B13256" s="63" t="s">
        <v>18817</v>
      </c>
    </row>
    <row r="13257" spans="1:2" x14ac:dyDescent="0.25">
      <c r="A13257" s="62">
        <v>51161803</v>
      </c>
      <c r="B13257" s="63" t="s">
        <v>5707</v>
      </c>
    </row>
    <row r="13258" spans="1:2" x14ac:dyDescent="0.25">
      <c r="A13258" s="62">
        <v>51161805</v>
      </c>
      <c r="B13258" s="63" t="s">
        <v>1444</v>
      </c>
    </row>
    <row r="13259" spans="1:2" x14ac:dyDescent="0.25">
      <c r="A13259" s="62">
        <v>51161806</v>
      </c>
      <c r="B13259" s="63" t="s">
        <v>9483</v>
      </c>
    </row>
    <row r="13260" spans="1:2" x14ac:dyDescent="0.25">
      <c r="A13260" s="62">
        <v>51161808</v>
      </c>
      <c r="B13260" s="63" t="s">
        <v>9500</v>
      </c>
    </row>
    <row r="13261" spans="1:2" x14ac:dyDescent="0.25">
      <c r="A13261" s="62">
        <v>51161809</v>
      </c>
      <c r="B13261" s="63" t="s">
        <v>10016</v>
      </c>
    </row>
    <row r="13262" spans="1:2" x14ac:dyDescent="0.25">
      <c r="A13262" s="62">
        <v>51161810</v>
      </c>
      <c r="B13262" s="63" t="s">
        <v>10510</v>
      </c>
    </row>
    <row r="13263" spans="1:2" x14ac:dyDescent="0.25">
      <c r="A13263" s="62">
        <v>51161811</v>
      </c>
      <c r="B13263" s="63" t="s">
        <v>5964</v>
      </c>
    </row>
    <row r="13264" spans="1:2" x14ac:dyDescent="0.25">
      <c r="A13264" s="62">
        <v>51161812</v>
      </c>
      <c r="B13264" s="63" t="s">
        <v>16316</v>
      </c>
    </row>
    <row r="13265" spans="1:2" x14ac:dyDescent="0.25">
      <c r="A13265" s="62">
        <v>51161813</v>
      </c>
      <c r="B13265" s="63" t="s">
        <v>994</v>
      </c>
    </row>
    <row r="13266" spans="1:2" x14ac:dyDescent="0.25">
      <c r="A13266" s="62">
        <v>51161814</v>
      </c>
      <c r="B13266" s="63" t="s">
        <v>3752</v>
      </c>
    </row>
    <row r="13267" spans="1:2" x14ac:dyDescent="0.25">
      <c r="A13267" s="62">
        <v>51161815</v>
      </c>
      <c r="B13267" s="63" t="s">
        <v>10938</v>
      </c>
    </row>
    <row r="13268" spans="1:2" x14ac:dyDescent="0.25">
      <c r="A13268" s="62">
        <v>51161817</v>
      </c>
      <c r="B13268" s="63" t="s">
        <v>9228</v>
      </c>
    </row>
    <row r="13269" spans="1:2" x14ac:dyDescent="0.25">
      <c r="A13269" s="62">
        <v>51161818</v>
      </c>
      <c r="B13269" s="63" t="s">
        <v>14637</v>
      </c>
    </row>
    <row r="13270" spans="1:2" x14ac:dyDescent="0.25">
      <c r="A13270" s="62">
        <v>51161819</v>
      </c>
      <c r="B13270" s="63" t="s">
        <v>13005</v>
      </c>
    </row>
    <row r="13271" spans="1:2" x14ac:dyDescent="0.25">
      <c r="A13271" s="62">
        <v>51161820</v>
      </c>
      <c r="B13271" s="63" t="s">
        <v>14434</v>
      </c>
    </row>
    <row r="13272" spans="1:2" x14ac:dyDescent="0.25">
      <c r="A13272" s="62">
        <v>51161901</v>
      </c>
      <c r="B13272" s="63" t="s">
        <v>8705</v>
      </c>
    </row>
    <row r="13273" spans="1:2" x14ac:dyDescent="0.25">
      <c r="A13273" s="62">
        <v>51161903</v>
      </c>
      <c r="B13273" s="63" t="s">
        <v>18162</v>
      </c>
    </row>
    <row r="13274" spans="1:2" x14ac:dyDescent="0.25">
      <c r="A13274" s="62">
        <v>51171501</v>
      </c>
      <c r="B13274" s="63" t="s">
        <v>4667</v>
      </c>
    </row>
    <row r="13275" spans="1:2" x14ac:dyDescent="0.25">
      <c r="A13275" s="62">
        <v>51171502</v>
      </c>
      <c r="B13275" s="63" t="s">
        <v>13055</v>
      </c>
    </row>
    <row r="13276" spans="1:2" x14ac:dyDescent="0.25">
      <c r="A13276" s="62">
        <v>51171503</v>
      </c>
      <c r="B13276" s="63" t="s">
        <v>2885</v>
      </c>
    </row>
    <row r="13277" spans="1:2" x14ac:dyDescent="0.25">
      <c r="A13277" s="62">
        <v>51171504</v>
      </c>
      <c r="B13277" s="63" t="s">
        <v>6313</v>
      </c>
    </row>
    <row r="13278" spans="1:2" x14ac:dyDescent="0.25">
      <c r="A13278" s="62">
        <v>51171505</v>
      </c>
      <c r="B13278" s="63" t="s">
        <v>3805</v>
      </c>
    </row>
    <row r="13279" spans="1:2" x14ac:dyDescent="0.25">
      <c r="A13279" s="62">
        <v>51171507</v>
      </c>
      <c r="B13279" s="63" t="s">
        <v>14294</v>
      </c>
    </row>
    <row r="13280" spans="1:2" x14ac:dyDescent="0.25">
      <c r="A13280" s="62">
        <v>51171508</v>
      </c>
      <c r="B13280" s="63" t="s">
        <v>666</v>
      </c>
    </row>
    <row r="13281" spans="1:2" x14ac:dyDescent="0.25">
      <c r="A13281" s="62">
        <v>51171509</v>
      </c>
      <c r="B13281" s="63" t="s">
        <v>4912</v>
      </c>
    </row>
    <row r="13282" spans="1:2" x14ac:dyDescent="0.25">
      <c r="A13282" s="62">
        <v>51171510</v>
      </c>
      <c r="B13282" s="63" t="s">
        <v>14104</v>
      </c>
    </row>
    <row r="13283" spans="1:2" x14ac:dyDescent="0.25">
      <c r="A13283" s="62">
        <v>51171511</v>
      </c>
      <c r="B13283" s="63" t="s">
        <v>2591</v>
      </c>
    </row>
    <row r="13284" spans="1:2" x14ac:dyDescent="0.25">
      <c r="A13284" s="62">
        <v>51171513</v>
      </c>
      <c r="B13284" s="63" t="s">
        <v>12551</v>
      </c>
    </row>
    <row r="13285" spans="1:2" x14ac:dyDescent="0.25">
      <c r="A13285" s="62">
        <v>51171601</v>
      </c>
      <c r="B13285" s="63" t="s">
        <v>17257</v>
      </c>
    </row>
    <row r="13286" spans="1:2" x14ac:dyDescent="0.25">
      <c r="A13286" s="62">
        <v>51171602</v>
      </c>
      <c r="B13286" s="63" t="s">
        <v>6257</v>
      </c>
    </row>
    <row r="13287" spans="1:2" x14ac:dyDescent="0.25">
      <c r="A13287" s="62">
        <v>51171603</v>
      </c>
      <c r="B13287" s="63" t="s">
        <v>5960</v>
      </c>
    </row>
    <row r="13288" spans="1:2" x14ac:dyDescent="0.25">
      <c r="A13288" s="62">
        <v>51171604</v>
      </c>
      <c r="B13288" s="63" t="s">
        <v>5649</v>
      </c>
    </row>
    <row r="13289" spans="1:2" x14ac:dyDescent="0.25">
      <c r="A13289" s="62">
        <v>51171605</v>
      </c>
      <c r="B13289" s="63" t="s">
        <v>14751</v>
      </c>
    </row>
    <row r="13290" spans="1:2" x14ac:dyDescent="0.25">
      <c r="A13290" s="62">
        <v>51171606</v>
      </c>
      <c r="B13290" s="63" t="s">
        <v>5367</v>
      </c>
    </row>
    <row r="13291" spans="1:2" x14ac:dyDescent="0.25">
      <c r="A13291" s="62">
        <v>51171607</v>
      </c>
      <c r="B13291" s="63" t="s">
        <v>8245</v>
      </c>
    </row>
    <row r="13292" spans="1:2" x14ac:dyDescent="0.25">
      <c r="A13292" s="62">
        <v>51171608</v>
      </c>
      <c r="B13292" s="63" t="s">
        <v>8285</v>
      </c>
    </row>
    <row r="13293" spans="1:2" x14ac:dyDescent="0.25">
      <c r="A13293" s="62">
        <v>51171609</v>
      </c>
      <c r="B13293" s="63" t="s">
        <v>2122</v>
      </c>
    </row>
    <row r="13294" spans="1:2" x14ac:dyDescent="0.25">
      <c r="A13294" s="62">
        <v>51171610</v>
      </c>
      <c r="B13294" s="63" t="s">
        <v>11685</v>
      </c>
    </row>
    <row r="13295" spans="1:2" x14ac:dyDescent="0.25">
      <c r="A13295" s="62">
        <v>51171611</v>
      </c>
      <c r="B13295" s="63" t="s">
        <v>7891</v>
      </c>
    </row>
    <row r="13296" spans="1:2" x14ac:dyDescent="0.25">
      <c r="A13296" s="62">
        <v>51171612</v>
      </c>
      <c r="B13296" s="63" t="s">
        <v>1357</v>
      </c>
    </row>
    <row r="13297" spans="1:2" x14ac:dyDescent="0.25">
      <c r="A13297" s="62">
        <v>51171613</v>
      </c>
      <c r="B13297" s="63" t="s">
        <v>9176</v>
      </c>
    </row>
    <row r="13298" spans="1:2" x14ac:dyDescent="0.25">
      <c r="A13298" s="62">
        <v>51171614</v>
      </c>
      <c r="B13298" s="63" t="s">
        <v>5176</v>
      </c>
    </row>
    <row r="13299" spans="1:2" x14ac:dyDescent="0.25">
      <c r="A13299" s="62">
        <v>51171615</v>
      </c>
      <c r="B13299" s="63" t="s">
        <v>6352</v>
      </c>
    </row>
    <row r="13300" spans="1:2" x14ac:dyDescent="0.25">
      <c r="A13300" s="62">
        <v>51171616</v>
      </c>
      <c r="B13300" s="63" t="s">
        <v>9546</v>
      </c>
    </row>
    <row r="13301" spans="1:2" x14ac:dyDescent="0.25">
      <c r="A13301" s="62">
        <v>51171617</v>
      </c>
      <c r="B13301" s="63" t="s">
        <v>13875</v>
      </c>
    </row>
    <row r="13302" spans="1:2" x14ac:dyDescent="0.25">
      <c r="A13302" s="62">
        <v>51171618</v>
      </c>
      <c r="B13302" s="63" t="s">
        <v>8306</v>
      </c>
    </row>
    <row r="13303" spans="1:2" x14ac:dyDescent="0.25">
      <c r="A13303" s="62">
        <v>51171619</v>
      </c>
      <c r="B13303" s="63" t="s">
        <v>3985</v>
      </c>
    </row>
    <row r="13304" spans="1:2" x14ac:dyDescent="0.25">
      <c r="A13304" s="62">
        <v>51171620</v>
      </c>
      <c r="B13304" s="63" t="s">
        <v>18566</v>
      </c>
    </row>
    <row r="13305" spans="1:2" x14ac:dyDescent="0.25">
      <c r="A13305" s="62">
        <v>51171621</v>
      </c>
      <c r="B13305" s="63" t="s">
        <v>12956</v>
      </c>
    </row>
    <row r="13306" spans="1:2" x14ac:dyDescent="0.25">
      <c r="A13306" s="62">
        <v>51171622</v>
      </c>
      <c r="B13306" s="63" t="s">
        <v>12096</v>
      </c>
    </row>
    <row r="13307" spans="1:2" x14ac:dyDescent="0.25">
      <c r="A13307" s="62">
        <v>51171623</v>
      </c>
      <c r="B13307" s="63" t="s">
        <v>13021</v>
      </c>
    </row>
    <row r="13308" spans="1:2" x14ac:dyDescent="0.25">
      <c r="A13308" s="62">
        <v>51171624</v>
      </c>
      <c r="B13308" s="63" t="s">
        <v>9594</v>
      </c>
    </row>
    <row r="13309" spans="1:2" x14ac:dyDescent="0.25">
      <c r="A13309" s="62">
        <v>51171626</v>
      </c>
      <c r="B13309" s="63" t="s">
        <v>247</v>
      </c>
    </row>
    <row r="13310" spans="1:2" x14ac:dyDescent="0.25">
      <c r="A13310" s="62">
        <v>51171627</v>
      </c>
      <c r="B13310" s="63" t="s">
        <v>6302</v>
      </c>
    </row>
    <row r="13311" spans="1:2" x14ac:dyDescent="0.25">
      <c r="A13311" s="62">
        <v>51171628</v>
      </c>
      <c r="B13311" s="63" t="s">
        <v>16123</v>
      </c>
    </row>
    <row r="13312" spans="1:2" x14ac:dyDescent="0.25">
      <c r="A13312" s="62">
        <v>51171629</v>
      </c>
      <c r="B13312" s="63" t="s">
        <v>9386</v>
      </c>
    </row>
    <row r="13313" spans="1:2" x14ac:dyDescent="0.25">
      <c r="A13313" s="62">
        <v>51171630</v>
      </c>
      <c r="B13313" s="63" t="s">
        <v>4626</v>
      </c>
    </row>
    <row r="13314" spans="1:2" x14ac:dyDescent="0.25">
      <c r="A13314" s="62">
        <v>51171631</v>
      </c>
      <c r="B13314" s="63" t="s">
        <v>1483</v>
      </c>
    </row>
    <row r="13315" spans="1:2" x14ac:dyDescent="0.25">
      <c r="A13315" s="62">
        <v>51171632</v>
      </c>
      <c r="B13315" s="63" t="s">
        <v>11490</v>
      </c>
    </row>
    <row r="13316" spans="1:2" x14ac:dyDescent="0.25">
      <c r="A13316" s="62">
        <v>51171701</v>
      </c>
      <c r="B13316" s="63" t="s">
        <v>2108</v>
      </c>
    </row>
    <row r="13317" spans="1:2" x14ac:dyDescent="0.25">
      <c r="A13317" s="62">
        <v>51171702</v>
      </c>
      <c r="B13317" s="63" t="s">
        <v>18191</v>
      </c>
    </row>
    <row r="13318" spans="1:2" x14ac:dyDescent="0.25">
      <c r="A13318" s="62">
        <v>51171703</v>
      </c>
      <c r="B13318" s="63" t="s">
        <v>8135</v>
      </c>
    </row>
    <row r="13319" spans="1:2" x14ac:dyDescent="0.25">
      <c r="A13319" s="62">
        <v>51171704</v>
      </c>
      <c r="B13319" s="63" t="s">
        <v>7521</v>
      </c>
    </row>
    <row r="13320" spans="1:2" x14ac:dyDescent="0.25">
      <c r="A13320" s="62">
        <v>51171706</v>
      </c>
      <c r="B13320" s="63" t="s">
        <v>12158</v>
      </c>
    </row>
    <row r="13321" spans="1:2" x14ac:dyDescent="0.25">
      <c r="A13321" s="62">
        <v>51171707</v>
      </c>
      <c r="B13321" s="63" t="s">
        <v>3159</v>
      </c>
    </row>
    <row r="13322" spans="1:2" x14ac:dyDescent="0.25">
      <c r="A13322" s="62">
        <v>51171708</v>
      </c>
      <c r="B13322" s="63" t="s">
        <v>4762</v>
      </c>
    </row>
    <row r="13323" spans="1:2" x14ac:dyDescent="0.25">
      <c r="A13323" s="62">
        <v>51171709</v>
      </c>
      <c r="B13323" s="63" t="s">
        <v>137</v>
      </c>
    </row>
    <row r="13324" spans="1:2" x14ac:dyDescent="0.25">
      <c r="A13324" s="62">
        <v>51171710</v>
      </c>
      <c r="B13324" s="63" t="s">
        <v>10010</v>
      </c>
    </row>
    <row r="13325" spans="1:2" x14ac:dyDescent="0.25">
      <c r="A13325" s="62">
        <v>51171711</v>
      </c>
      <c r="B13325" s="63" t="s">
        <v>18250</v>
      </c>
    </row>
    <row r="13326" spans="1:2" x14ac:dyDescent="0.25">
      <c r="A13326" s="62">
        <v>51171712</v>
      </c>
      <c r="B13326" s="63" t="s">
        <v>13028</v>
      </c>
    </row>
    <row r="13327" spans="1:2" x14ac:dyDescent="0.25">
      <c r="A13327" s="62">
        <v>51171801</v>
      </c>
      <c r="B13327" s="63" t="s">
        <v>749</v>
      </c>
    </row>
    <row r="13328" spans="1:2" x14ac:dyDescent="0.25">
      <c r="A13328" s="62">
        <v>51171802</v>
      </c>
      <c r="B13328" s="63" t="s">
        <v>2680</v>
      </c>
    </row>
    <row r="13329" spans="1:2" x14ac:dyDescent="0.25">
      <c r="A13329" s="62">
        <v>51171803</v>
      </c>
      <c r="B13329" s="63" t="s">
        <v>288</v>
      </c>
    </row>
    <row r="13330" spans="1:2" x14ac:dyDescent="0.25">
      <c r="A13330" s="62">
        <v>51171804</v>
      </c>
      <c r="B13330" s="63" t="s">
        <v>10898</v>
      </c>
    </row>
    <row r="13331" spans="1:2" x14ac:dyDescent="0.25">
      <c r="A13331" s="62">
        <v>51171805</v>
      </c>
      <c r="B13331" s="63" t="s">
        <v>4310</v>
      </c>
    </row>
    <row r="13332" spans="1:2" x14ac:dyDescent="0.25">
      <c r="A13332" s="62">
        <v>51171806</v>
      </c>
      <c r="B13332" s="63" t="s">
        <v>5402</v>
      </c>
    </row>
    <row r="13333" spans="1:2" x14ac:dyDescent="0.25">
      <c r="A13333" s="62">
        <v>51171807</v>
      </c>
      <c r="B13333" s="63" t="s">
        <v>18926</v>
      </c>
    </row>
    <row r="13334" spans="1:2" x14ac:dyDescent="0.25">
      <c r="A13334" s="62">
        <v>51171808</v>
      </c>
      <c r="B13334" s="63" t="s">
        <v>10177</v>
      </c>
    </row>
    <row r="13335" spans="1:2" x14ac:dyDescent="0.25">
      <c r="A13335" s="62">
        <v>51171809</v>
      </c>
      <c r="B13335" s="63" t="s">
        <v>12212</v>
      </c>
    </row>
    <row r="13336" spans="1:2" x14ac:dyDescent="0.25">
      <c r="A13336" s="62">
        <v>51171811</v>
      </c>
      <c r="B13336" s="63" t="s">
        <v>3351</v>
      </c>
    </row>
    <row r="13337" spans="1:2" x14ac:dyDescent="0.25">
      <c r="A13337" s="62">
        <v>51171812</v>
      </c>
      <c r="B13337" s="63" t="s">
        <v>2247</v>
      </c>
    </row>
    <row r="13338" spans="1:2" x14ac:dyDescent="0.25">
      <c r="A13338" s="62">
        <v>51171813</v>
      </c>
      <c r="B13338" s="63" t="s">
        <v>1909</v>
      </c>
    </row>
    <row r="13339" spans="1:2" x14ac:dyDescent="0.25">
      <c r="A13339" s="62">
        <v>51171814</v>
      </c>
      <c r="B13339" s="63" t="s">
        <v>15835</v>
      </c>
    </row>
    <row r="13340" spans="1:2" x14ac:dyDescent="0.25">
      <c r="A13340" s="62">
        <v>51171815</v>
      </c>
      <c r="B13340" s="63" t="s">
        <v>1484</v>
      </c>
    </row>
    <row r="13341" spans="1:2" x14ac:dyDescent="0.25">
      <c r="A13341" s="62">
        <v>51171816</v>
      </c>
      <c r="B13341" s="63" t="s">
        <v>5095</v>
      </c>
    </row>
    <row r="13342" spans="1:2" x14ac:dyDescent="0.25">
      <c r="A13342" s="62">
        <v>51171817</v>
      </c>
      <c r="B13342" s="63" t="s">
        <v>114</v>
      </c>
    </row>
    <row r="13343" spans="1:2" x14ac:dyDescent="0.25">
      <c r="A13343" s="62">
        <v>51171818</v>
      </c>
      <c r="B13343" s="63" t="s">
        <v>14990</v>
      </c>
    </row>
    <row r="13344" spans="1:2" x14ac:dyDescent="0.25">
      <c r="A13344" s="62">
        <v>51171819</v>
      </c>
      <c r="B13344" s="63" t="s">
        <v>13180</v>
      </c>
    </row>
    <row r="13345" spans="1:2" x14ac:dyDescent="0.25">
      <c r="A13345" s="62">
        <v>51171820</v>
      </c>
      <c r="B13345" s="63" t="s">
        <v>452</v>
      </c>
    </row>
    <row r="13346" spans="1:2" x14ac:dyDescent="0.25">
      <c r="A13346" s="62">
        <v>51171821</v>
      </c>
      <c r="B13346" s="63" t="s">
        <v>1760</v>
      </c>
    </row>
    <row r="13347" spans="1:2" x14ac:dyDescent="0.25">
      <c r="A13347" s="62">
        <v>51171822</v>
      </c>
      <c r="B13347" s="63" t="s">
        <v>11573</v>
      </c>
    </row>
    <row r="13348" spans="1:2" x14ac:dyDescent="0.25">
      <c r="A13348" s="62">
        <v>51171901</v>
      </c>
      <c r="B13348" s="63" t="s">
        <v>14576</v>
      </c>
    </row>
    <row r="13349" spans="1:2" x14ac:dyDescent="0.25">
      <c r="A13349" s="62">
        <v>51171902</v>
      </c>
      <c r="B13349" s="63" t="s">
        <v>7417</v>
      </c>
    </row>
    <row r="13350" spans="1:2" x14ac:dyDescent="0.25">
      <c r="A13350" s="62">
        <v>51171903</v>
      </c>
      <c r="B13350" s="63" t="s">
        <v>318</v>
      </c>
    </row>
    <row r="13351" spans="1:2" x14ac:dyDescent="0.25">
      <c r="A13351" s="62">
        <v>51171904</v>
      </c>
      <c r="B13351" s="63" t="s">
        <v>4509</v>
      </c>
    </row>
    <row r="13352" spans="1:2" x14ac:dyDescent="0.25">
      <c r="A13352" s="62">
        <v>51171905</v>
      </c>
      <c r="B13352" s="63" t="s">
        <v>7348</v>
      </c>
    </row>
    <row r="13353" spans="1:2" x14ac:dyDescent="0.25">
      <c r="A13353" s="62">
        <v>51171906</v>
      </c>
      <c r="B13353" s="63" t="s">
        <v>12047</v>
      </c>
    </row>
    <row r="13354" spans="1:2" x14ac:dyDescent="0.25">
      <c r="A13354" s="62">
        <v>51171907</v>
      </c>
      <c r="B13354" s="63" t="s">
        <v>11107</v>
      </c>
    </row>
    <row r="13355" spans="1:2" x14ac:dyDescent="0.25">
      <c r="A13355" s="62">
        <v>51171908</v>
      </c>
      <c r="B13355" s="63" t="s">
        <v>7208</v>
      </c>
    </row>
    <row r="13356" spans="1:2" x14ac:dyDescent="0.25">
      <c r="A13356" s="62">
        <v>51171909</v>
      </c>
      <c r="B13356" s="63" t="s">
        <v>16456</v>
      </c>
    </row>
    <row r="13357" spans="1:2" x14ac:dyDescent="0.25">
      <c r="A13357" s="62">
        <v>51171910</v>
      </c>
      <c r="B13357" s="63" t="s">
        <v>17346</v>
      </c>
    </row>
    <row r="13358" spans="1:2" x14ac:dyDescent="0.25">
      <c r="A13358" s="62">
        <v>51171911</v>
      </c>
      <c r="B13358" s="63" t="s">
        <v>11802</v>
      </c>
    </row>
    <row r="13359" spans="1:2" x14ac:dyDescent="0.25">
      <c r="A13359" s="62">
        <v>51171912</v>
      </c>
      <c r="B13359" s="63" t="s">
        <v>16290</v>
      </c>
    </row>
    <row r="13360" spans="1:2" x14ac:dyDescent="0.25">
      <c r="A13360" s="62">
        <v>51171913</v>
      </c>
      <c r="B13360" s="63" t="s">
        <v>9890</v>
      </c>
    </row>
    <row r="13361" spans="1:2" x14ac:dyDescent="0.25">
      <c r="A13361" s="62">
        <v>51171914</v>
      </c>
      <c r="B13361" s="63" t="s">
        <v>12375</v>
      </c>
    </row>
    <row r="13362" spans="1:2" x14ac:dyDescent="0.25">
      <c r="A13362" s="62">
        <v>51171915</v>
      </c>
      <c r="B13362" s="63" t="s">
        <v>9118</v>
      </c>
    </row>
    <row r="13363" spans="1:2" x14ac:dyDescent="0.25">
      <c r="A13363" s="62">
        <v>51171916</v>
      </c>
      <c r="B13363" s="63" t="s">
        <v>17468</v>
      </c>
    </row>
    <row r="13364" spans="1:2" x14ac:dyDescent="0.25">
      <c r="A13364" s="62">
        <v>51171917</v>
      </c>
      <c r="B13364" s="63" t="s">
        <v>11850</v>
      </c>
    </row>
    <row r="13365" spans="1:2" x14ac:dyDescent="0.25">
      <c r="A13365" s="62">
        <v>51171918</v>
      </c>
      <c r="B13365" s="63" t="s">
        <v>10770</v>
      </c>
    </row>
    <row r="13366" spans="1:2" x14ac:dyDescent="0.25">
      <c r="A13366" s="62">
        <v>51172001</v>
      </c>
      <c r="B13366" s="63" t="s">
        <v>2428</v>
      </c>
    </row>
    <row r="13367" spans="1:2" x14ac:dyDescent="0.25">
      <c r="A13367" s="62">
        <v>51172002</v>
      </c>
      <c r="B13367" s="63" t="s">
        <v>16014</v>
      </c>
    </row>
    <row r="13368" spans="1:2" x14ac:dyDescent="0.25">
      <c r="A13368" s="62">
        <v>51172003</v>
      </c>
      <c r="B13368" s="63" t="s">
        <v>4243</v>
      </c>
    </row>
    <row r="13369" spans="1:2" x14ac:dyDescent="0.25">
      <c r="A13369" s="62">
        <v>51172004</v>
      </c>
      <c r="B13369" s="63" t="s">
        <v>12760</v>
      </c>
    </row>
    <row r="13370" spans="1:2" x14ac:dyDescent="0.25">
      <c r="A13370" s="62">
        <v>51172101</v>
      </c>
      <c r="B13370" s="63" t="s">
        <v>10013</v>
      </c>
    </row>
    <row r="13371" spans="1:2" x14ac:dyDescent="0.25">
      <c r="A13371" s="62">
        <v>51172102</v>
      </c>
      <c r="B13371" s="63" t="s">
        <v>9054</v>
      </c>
    </row>
    <row r="13372" spans="1:2" x14ac:dyDescent="0.25">
      <c r="A13372" s="62">
        <v>51172103</v>
      </c>
      <c r="B13372" s="63" t="s">
        <v>3902</v>
      </c>
    </row>
    <row r="13373" spans="1:2" x14ac:dyDescent="0.25">
      <c r="A13373" s="62">
        <v>51172105</v>
      </c>
      <c r="B13373" s="63" t="s">
        <v>17320</v>
      </c>
    </row>
    <row r="13374" spans="1:2" x14ac:dyDescent="0.25">
      <c r="A13374" s="62">
        <v>51172106</v>
      </c>
      <c r="B13374" s="63" t="s">
        <v>12230</v>
      </c>
    </row>
    <row r="13375" spans="1:2" x14ac:dyDescent="0.25">
      <c r="A13375" s="62">
        <v>51172107</v>
      </c>
      <c r="B13375" s="63" t="s">
        <v>8192</v>
      </c>
    </row>
    <row r="13376" spans="1:2" x14ac:dyDescent="0.25">
      <c r="A13376" s="62">
        <v>51172108</v>
      </c>
      <c r="B13376" s="63" t="s">
        <v>14471</v>
      </c>
    </row>
    <row r="13377" spans="1:2" x14ac:dyDescent="0.25">
      <c r="A13377" s="62">
        <v>51172109</v>
      </c>
      <c r="B13377" s="63" t="s">
        <v>15847</v>
      </c>
    </row>
    <row r="13378" spans="1:2" x14ac:dyDescent="0.25">
      <c r="A13378" s="62">
        <v>51172110</v>
      </c>
      <c r="B13378" s="63" t="s">
        <v>16029</v>
      </c>
    </row>
    <row r="13379" spans="1:2" x14ac:dyDescent="0.25">
      <c r="A13379" s="62">
        <v>51172111</v>
      </c>
      <c r="B13379" s="63" t="s">
        <v>16151</v>
      </c>
    </row>
    <row r="13380" spans="1:2" x14ac:dyDescent="0.25">
      <c r="A13380" s="62">
        <v>51181501</v>
      </c>
      <c r="B13380" s="63" t="s">
        <v>6152</v>
      </c>
    </row>
    <row r="13381" spans="1:2" x14ac:dyDescent="0.25">
      <c r="A13381" s="62">
        <v>51181502</v>
      </c>
      <c r="B13381" s="63" t="s">
        <v>4225</v>
      </c>
    </row>
    <row r="13382" spans="1:2" x14ac:dyDescent="0.25">
      <c r="A13382" s="62">
        <v>51181503</v>
      </c>
      <c r="B13382" s="63" t="s">
        <v>14041</v>
      </c>
    </row>
    <row r="13383" spans="1:2" x14ac:dyDescent="0.25">
      <c r="A13383" s="62">
        <v>51181504</v>
      </c>
      <c r="B13383" s="63" t="s">
        <v>16548</v>
      </c>
    </row>
    <row r="13384" spans="1:2" x14ac:dyDescent="0.25">
      <c r="A13384" s="62">
        <v>51181505</v>
      </c>
      <c r="B13384" s="63" t="s">
        <v>6065</v>
      </c>
    </row>
    <row r="13385" spans="1:2" x14ac:dyDescent="0.25">
      <c r="A13385" s="62">
        <v>51181506</v>
      </c>
      <c r="B13385" s="63" t="s">
        <v>4697</v>
      </c>
    </row>
    <row r="13386" spans="1:2" x14ac:dyDescent="0.25">
      <c r="A13386" s="62">
        <v>51181508</v>
      </c>
      <c r="B13386" s="63" t="s">
        <v>14640</v>
      </c>
    </row>
    <row r="13387" spans="1:2" x14ac:dyDescent="0.25">
      <c r="A13387" s="62">
        <v>51181509</v>
      </c>
      <c r="B13387" s="63" t="s">
        <v>12729</v>
      </c>
    </row>
    <row r="13388" spans="1:2" x14ac:dyDescent="0.25">
      <c r="A13388" s="62">
        <v>51181510</v>
      </c>
      <c r="B13388" s="63" t="s">
        <v>15469</v>
      </c>
    </row>
    <row r="13389" spans="1:2" x14ac:dyDescent="0.25">
      <c r="A13389" s="62">
        <v>51181511</v>
      </c>
      <c r="B13389" s="63" t="s">
        <v>4737</v>
      </c>
    </row>
    <row r="13390" spans="1:2" x14ac:dyDescent="0.25">
      <c r="A13390" s="62">
        <v>51181513</v>
      </c>
      <c r="B13390" s="63" t="s">
        <v>17696</v>
      </c>
    </row>
    <row r="13391" spans="1:2" x14ac:dyDescent="0.25">
      <c r="A13391" s="62">
        <v>51181514</v>
      </c>
      <c r="B13391" s="63" t="s">
        <v>5385</v>
      </c>
    </row>
    <row r="13392" spans="1:2" x14ac:dyDescent="0.25">
      <c r="A13392" s="62">
        <v>51181515</v>
      </c>
      <c r="B13392" s="63" t="s">
        <v>4639</v>
      </c>
    </row>
    <row r="13393" spans="1:2" x14ac:dyDescent="0.25">
      <c r="A13393" s="62">
        <v>51181516</v>
      </c>
      <c r="B13393" s="63" t="s">
        <v>14484</v>
      </c>
    </row>
    <row r="13394" spans="1:2" x14ac:dyDescent="0.25">
      <c r="A13394" s="62">
        <v>51181517</v>
      </c>
      <c r="B13394" s="63" t="s">
        <v>13990</v>
      </c>
    </row>
    <row r="13395" spans="1:2" x14ac:dyDescent="0.25">
      <c r="A13395" s="62">
        <v>51181519</v>
      </c>
      <c r="B13395" s="63" t="s">
        <v>13637</v>
      </c>
    </row>
    <row r="13396" spans="1:2" x14ac:dyDescent="0.25">
      <c r="A13396" s="62">
        <v>51181520</v>
      </c>
      <c r="B13396" s="63" t="s">
        <v>11012</v>
      </c>
    </row>
    <row r="13397" spans="1:2" x14ac:dyDescent="0.25">
      <c r="A13397" s="62">
        <v>51181521</v>
      </c>
      <c r="B13397" s="63" t="s">
        <v>6285</v>
      </c>
    </row>
    <row r="13398" spans="1:2" x14ac:dyDescent="0.25">
      <c r="A13398" s="62">
        <v>51181522</v>
      </c>
      <c r="B13398" s="63" t="s">
        <v>12985</v>
      </c>
    </row>
    <row r="13399" spans="1:2" x14ac:dyDescent="0.25">
      <c r="A13399" s="62">
        <v>51181523</v>
      </c>
      <c r="B13399" s="63" t="s">
        <v>8074</v>
      </c>
    </row>
    <row r="13400" spans="1:2" x14ac:dyDescent="0.25">
      <c r="A13400" s="62">
        <v>51181524</v>
      </c>
      <c r="B13400" s="63" t="s">
        <v>19014</v>
      </c>
    </row>
    <row r="13401" spans="1:2" x14ac:dyDescent="0.25">
      <c r="A13401" s="62">
        <v>51181601</v>
      </c>
      <c r="B13401" s="63" t="s">
        <v>2805</v>
      </c>
    </row>
    <row r="13402" spans="1:2" x14ac:dyDescent="0.25">
      <c r="A13402" s="62">
        <v>51181602</v>
      </c>
      <c r="B13402" s="63" t="s">
        <v>3016</v>
      </c>
    </row>
    <row r="13403" spans="1:2" x14ac:dyDescent="0.25">
      <c r="A13403" s="62">
        <v>51181603</v>
      </c>
      <c r="B13403" s="63" t="s">
        <v>13450</v>
      </c>
    </row>
    <row r="13404" spans="1:2" x14ac:dyDescent="0.25">
      <c r="A13404" s="62">
        <v>51181604</v>
      </c>
      <c r="B13404" s="63" t="s">
        <v>5019</v>
      </c>
    </row>
    <row r="13405" spans="1:2" x14ac:dyDescent="0.25">
      <c r="A13405" s="62">
        <v>51181605</v>
      </c>
      <c r="B13405" s="63" t="s">
        <v>7862</v>
      </c>
    </row>
    <row r="13406" spans="1:2" x14ac:dyDescent="0.25">
      <c r="A13406" s="62">
        <v>51181606</v>
      </c>
      <c r="B13406" s="63" t="s">
        <v>6099</v>
      </c>
    </row>
    <row r="13407" spans="1:2" x14ac:dyDescent="0.25">
      <c r="A13407" s="62">
        <v>51181607</v>
      </c>
      <c r="B13407" s="63" t="s">
        <v>5894</v>
      </c>
    </row>
    <row r="13408" spans="1:2" x14ac:dyDescent="0.25">
      <c r="A13408" s="62">
        <v>51181608</v>
      </c>
      <c r="B13408" s="63" t="s">
        <v>10642</v>
      </c>
    </row>
    <row r="13409" spans="1:2" x14ac:dyDescent="0.25">
      <c r="A13409" s="62">
        <v>51181609</v>
      </c>
      <c r="B13409" s="63" t="s">
        <v>10973</v>
      </c>
    </row>
    <row r="13410" spans="1:2" x14ac:dyDescent="0.25">
      <c r="A13410" s="62">
        <v>51181701</v>
      </c>
      <c r="B13410" s="63" t="s">
        <v>12221</v>
      </c>
    </row>
    <row r="13411" spans="1:2" x14ac:dyDescent="0.25">
      <c r="A13411" s="62">
        <v>51181702</v>
      </c>
      <c r="B13411" s="63" t="s">
        <v>2622</v>
      </c>
    </row>
    <row r="13412" spans="1:2" x14ac:dyDescent="0.25">
      <c r="A13412" s="62">
        <v>51181703</v>
      </c>
      <c r="B13412" s="63" t="s">
        <v>4774</v>
      </c>
    </row>
    <row r="13413" spans="1:2" x14ac:dyDescent="0.25">
      <c r="A13413" s="62">
        <v>51181704</v>
      </c>
      <c r="B13413" s="63" t="s">
        <v>17059</v>
      </c>
    </row>
    <row r="13414" spans="1:2" x14ac:dyDescent="0.25">
      <c r="A13414" s="62">
        <v>51181705</v>
      </c>
      <c r="B13414" s="63" t="s">
        <v>1530</v>
      </c>
    </row>
    <row r="13415" spans="1:2" x14ac:dyDescent="0.25">
      <c r="A13415" s="62">
        <v>51181706</v>
      </c>
      <c r="B13415" s="63" t="s">
        <v>17070</v>
      </c>
    </row>
    <row r="13416" spans="1:2" x14ac:dyDescent="0.25">
      <c r="A13416" s="62">
        <v>51181707</v>
      </c>
      <c r="B13416" s="63" t="s">
        <v>7755</v>
      </c>
    </row>
    <row r="13417" spans="1:2" x14ac:dyDescent="0.25">
      <c r="A13417" s="62">
        <v>51181708</v>
      </c>
      <c r="B13417" s="63" t="s">
        <v>14192</v>
      </c>
    </row>
    <row r="13418" spans="1:2" x14ac:dyDescent="0.25">
      <c r="A13418" s="62">
        <v>51181709</v>
      </c>
      <c r="B13418" s="63" t="s">
        <v>12272</v>
      </c>
    </row>
    <row r="13419" spans="1:2" x14ac:dyDescent="0.25">
      <c r="A13419" s="62">
        <v>51181710</v>
      </c>
      <c r="B13419" s="63" t="s">
        <v>13948</v>
      </c>
    </row>
    <row r="13420" spans="1:2" x14ac:dyDescent="0.25">
      <c r="A13420" s="62">
        <v>51181711</v>
      </c>
      <c r="B13420" s="63" t="s">
        <v>4855</v>
      </c>
    </row>
    <row r="13421" spans="1:2" x14ac:dyDescent="0.25">
      <c r="A13421" s="62">
        <v>51181712</v>
      </c>
      <c r="B13421" s="63" t="s">
        <v>13137</v>
      </c>
    </row>
    <row r="13422" spans="1:2" x14ac:dyDescent="0.25">
      <c r="A13422" s="62">
        <v>51181713</v>
      </c>
      <c r="B13422" s="63" t="s">
        <v>12879</v>
      </c>
    </row>
    <row r="13423" spans="1:2" x14ac:dyDescent="0.25">
      <c r="A13423" s="62">
        <v>51181714</v>
      </c>
      <c r="B13423" s="63" t="s">
        <v>2106</v>
      </c>
    </row>
    <row r="13424" spans="1:2" x14ac:dyDescent="0.25">
      <c r="A13424" s="62">
        <v>51181715</v>
      </c>
      <c r="B13424" s="63" t="s">
        <v>10761</v>
      </c>
    </row>
    <row r="13425" spans="1:2" x14ac:dyDescent="0.25">
      <c r="A13425" s="62">
        <v>51181716</v>
      </c>
      <c r="B13425" s="63" t="s">
        <v>827</v>
      </c>
    </row>
    <row r="13426" spans="1:2" x14ac:dyDescent="0.25">
      <c r="A13426" s="62">
        <v>51181717</v>
      </c>
      <c r="B13426" s="63" t="s">
        <v>2594</v>
      </c>
    </row>
    <row r="13427" spans="1:2" x14ac:dyDescent="0.25">
      <c r="A13427" s="62">
        <v>51181718</v>
      </c>
      <c r="B13427" s="63" t="s">
        <v>12342</v>
      </c>
    </row>
    <row r="13428" spans="1:2" x14ac:dyDescent="0.25">
      <c r="A13428" s="62">
        <v>51181719</v>
      </c>
      <c r="B13428" s="63" t="s">
        <v>13004</v>
      </c>
    </row>
    <row r="13429" spans="1:2" x14ac:dyDescent="0.25">
      <c r="A13429" s="62">
        <v>51181720</v>
      </c>
      <c r="B13429" s="63" t="s">
        <v>14864</v>
      </c>
    </row>
    <row r="13430" spans="1:2" x14ac:dyDescent="0.25">
      <c r="A13430" s="62">
        <v>51181721</v>
      </c>
      <c r="B13430" s="63" t="s">
        <v>1971</v>
      </c>
    </row>
    <row r="13431" spans="1:2" x14ac:dyDescent="0.25">
      <c r="A13431" s="62">
        <v>51181722</v>
      </c>
      <c r="B13431" s="63" t="s">
        <v>18377</v>
      </c>
    </row>
    <row r="13432" spans="1:2" x14ac:dyDescent="0.25">
      <c r="A13432" s="62">
        <v>51181723</v>
      </c>
      <c r="B13432" s="63" t="s">
        <v>14703</v>
      </c>
    </row>
    <row r="13433" spans="1:2" x14ac:dyDescent="0.25">
      <c r="A13433" s="62">
        <v>51181724</v>
      </c>
      <c r="B13433" s="63" t="s">
        <v>17401</v>
      </c>
    </row>
    <row r="13434" spans="1:2" x14ac:dyDescent="0.25">
      <c r="A13434" s="62">
        <v>51181725</v>
      </c>
      <c r="B13434" s="63" t="s">
        <v>98</v>
      </c>
    </row>
    <row r="13435" spans="1:2" x14ac:dyDescent="0.25">
      <c r="A13435" s="62">
        <v>51181726</v>
      </c>
      <c r="B13435" s="63" t="s">
        <v>470</v>
      </c>
    </row>
    <row r="13436" spans="1:2" x14ac:dyDescent="0.25">
      <c r="A13436" s="62">
        <v>51181727</v>
      </c>
      <c r="B13436" s="63" t="s">
        <v>16297</v>
      </c>
    </row>
    <row r="13437" spans="1:2" x14ac:dyDescent="0.25">
      <c r="A13437" s="62">
        <v>51181728</v>
      </c>
      <c r="B13437" s="63" t="s">
        <v>9222</v>
      </c>
    </row>
    <row r="13438" spans="1:2" x14ac:dyDescent="0.25">
      <c r="A13438" s="62">
        <v>51181729</v>
      </c>
      <c r="B13438" s="63" t="s">
        <v>10135</v>
      </c>
    </row>
    <row r="13439" spans="1:2" x14ac:dyDescent="0.25">
      <c r="A13439" s="62">
        <v>51181730</v>
      </c>
      <c r="B13439" s="63" t="s">
        <v>4411</v>
      </c>
    </row>
    <row r="13440" spans="1:2" x14ac:dyDescent="0.25">
      <c r="A13440" s="62">
        <v>51181731</v>
      </c>
      <c r="B13440" s="63" t="s">
        <v>7990</v>
      </c>
    </row>
    <row r="13441" spans="1:2" x14ac:dyDescent="0.25">
      <c r="A13441" s="62">
        <v>51181732</v>
      </c>
      <c r="B13441" s="63" t="s">
        <v>1987</v>
      </c>
    </row>
    <row r="13442" spans="1:2" x14ac:dyDescent="0.25">
      <c r="A13442" s="62">
        <v>51181733</v>
      </c>
      <c r="B13442" s="63" t="s">
        <v>2313</v>
      </c>
    </row>
    <row r="13443" spans="1:2" x14ac:dyDescent="0.25">
      <c r="A13443" s="62">
        <v>51181734</v>
      </c>
      <c r="B13443" s="63" t="s">
        <v>10717</v>
      </c>
    </row>
    <row r="13444" spans="1:2" x14ac:dyDescent="0.25">
      <c r="A13444" s="62">
        <v>51181735</v>
      </c>
      <c r="B13444" s="63" t="s">
        <v>8231</v>
      </c>
    </row>
    <row r="13445" spans="1:2" x14ac:dyDescent="0.25">
      <c r="A13445" s="62">
        <v>51181736</v>
      </c>
      <c r="B13445" s="63" t="s">
        <v>17739</v>
      </c>
    </row>
    <row r="13446" spans="1:2" x14ac:dyDescent="0.25">
      <c r="A13446" s="62">
        <v>51181737</v>
      </c>
      <c r="B13446" s="63" t="s">
        <v>610</v>
      </c>
    </row>
    <row r="13447" spans="1:2" x14ac:dyDescent="0.25">
      <c r="A13447" s="62">
        <v>51181738</v>
      </c>
      <c r="B13447" s="63" t="s">
        <v>13328</v>
      </c>
    </row>
    <row r="13448" spans="1:2" x14ac:dyDescent="0.25">
      <c r="A13448" s="62">
        <v>51181739</v>
      </c>
      <c r="B13448" s="63" t="s">
        <v>5941</v>
      </c>
    </row>
    <row r="13449" spans="1:2" x14ac:dyDescent="0.25">
      <c r="A13449" s="62">
        <v>51181740</v>
      </c>
      <c r="B13449" s="63" t="s">
        <v>2515</v>
      </c>
    </row>
    <row r="13450" spans="1:2" x14ac:dyDescent="0.25">
      <c r="A13450" s="62">
        <v>51181741</v>
      </c>
      <c r="B13450" s="63" t="s">
        <v>5120</v>
      </c>
    </row>
    <row r="13451" spans="1:2" x14ac:dyDescent="0.25">
      <c r="A13451" s="62">
        <v>51181742</v>
      </c>
      <c r="B13451" s="63" t="s">
        <v>12419</v>
      </c>
    </row>
    <row r="13452" spans="1:2" x14ac:dyDescent="0.25">
      <c r="A13452" s="62">
        <v>51181743</v>
      </c>
      <c r="B13452" s="63" t="s">
        <v>11313</v>
      </c>
    </row>
    <row r="13453" spans="1:2" x14ac:dyDescent="0.25">
      <c r="A13453" s="62">
        <v>51181744</v>
      </c>
      <c r="B13453" s="63" t="s">
        <v>611</v>
      </c>
    </row>
    <row r="13454" spans="1:2" x14ac:dyDescent="0.25">
      <c r="A13454" s="62">
        <v>51181745</v>
      </c>
      <c r="B13454" s="63" t="s">
        <v>13096</v>
      </c>
    </row>
    <row r="13455" spans="1:2" x14ac:dyDescent="0.25">
      <c r="A13455" s="62">
        <v>51181746</v>
      </c>
      <c r="B13455" s="63" t="s">
        <v>11583</v>
      </c>
    </row>
    <row r="13456" spans="1:2" x14ac:dyDescent="0.25">
      <c r="A13456" s="62">
        <v>51181747</v>
      </c>
      <c r="B13456" s="63" t="s">
        <v>16759</v>
      </c>
    </row>
    <row r="13457" spans="1:2" x14ac:dyDescent="0.25">
      <c r="A13457" s="62">
        <v>51181748</v>
      </c>
      <c r="B13457" s="63" t="s">
        <v>8295</v>
      </c>
    </row>
    <row r="13458" spans="1:2" x14ac:dyDescent="0.25">
      <c r="A13458" s="62">
        <v>51181749</v>
      </c>
      <c r="B13458" s="63" t="s">
        <v>2556</v>
      </c>
    </row>
    <row r="13459" spans="1:2" x14ac:dyDescent="0.25">
      <c r="A13459" s="62">
        <v>51181750</v>
      </c>
      <c r="B13459" s="63" t="s">
        <v>14569</v>
      </c>
    </row>
    <row r="13460" spans="1:2" x14ac:dyDescent="0.25">
      <c r="A13460" s="62">
        <v>51181751</v>
      </c>
      <c r="B13460" s="63" t="s">
        <v>15419</v>
      </c>
    </row>
    <row r="13461" spans="1:2" x14ac:dyDescent="0.25">
      <c r="A13461" s="62">
        <v>51181752</v>
      </c>
      <c r="B13461" s="63" t="s">
        <v>19060</v>
      </c>
    </row>
    <row r="13462" spans="1:2" x14ac:dyDescent="0.25">
      <c r="A13462" s="62">
        <v>51181753</v>
      </c>
      <c r="B13462" s="63" t="s">
        <v>13213</v>
      </c>
    </row>
    <row r="13463" spans="1:2" x14ac:dyDescent="0.25">
      <c r="A13463" s="62">
        <v>51181754</v>
      </c>
      <c r="B13463" s="63" t="s">
        <v>18610</v>
      </c>
    </row>
    <row r="13464" spans="1:2" x14ac:dyDescent="0.25">
      <c r="A13464" s="62">
        <v>51181755</v>
      </c>
      <c r="B13464" s="63" t="s">
        <v>7111</v>
      </c>
    </row>
    <row r="13465" spans="1:2" x14ac:dyDescent="0.25">
      <c r="A13465" s="62">
        <v>51181801</v>
      </c>
      <c r="B13465" s="63" t="s">
        <v>16119</v>
      </c>
    </row>
    <row r="13466" spans="1:2" x14ac:dyDescent="0.25">
      <c r="A13466" s="62">
        <v>51181802</v>
      </c>
      <c r="B13466" s="63" t="s">
        <v>18665</v>
      </c>
    </row>
    <row r="13467" spans="1:2" x14ac:dyDescent="0.25">
      <c r="A13467" s="62">
        <v>51181803</v>
      </c>
      <c r="B13467" s="63" t="s">
        <v>2833</v>
      </c>
    </row>
    <row r="13468" spans="1:2" x14ac:dyDescent="0.25">
      <c r="A13468" s="62">
        <v>51181804</v>
      </c>
      <c r="B13468" s="63" t="s">
        <v>13246</v>
      </c>
    </row>
    <row r="13469" spans="1:2" x14ac:dyDescent="0.25">
      <c r="A13469" s="62">
        <v>51181805</v>
      </c>
      <c r="B13469" s="63" t="s">
        <v>1363</v>
      </c>
    </row>
    <row r="13470" spans="1:2" x14ac:dyDescent="0.25">
      <c r="A13470" s="62">
        <v>51181806</v>
      </c>
      <c r="B13470" s="63" t="s">
        <v>747</v>
      </c>
    </row>
    <row r="13471" spans="1:2" x14ac:dyDescent="0.25">
      <c r="A13471" s="62">
        <v>51181807</v>
      </c>
      <c r="B13471" s="63" t="s">
        <v>10144</v>
      </c>
    </row>
    <row r="13472" spans="1:2" x14ac:dyDescent="0.25">
      <c r="A13472" s="62">
        <v>51181808</v>
      </c>
      <c r="B13472" s="63" t="s">
        <v>6455</v>
      </c>
    </row>
    <row r="13473" spans="1:2" x14ac:dyDescent="0.25">
      <c r="A13473" s="62">
        <v>51181810</v>
      </c>
      <c r="B13473" s="63" t="s">
        <v>8345</v>
      </c>
    </row>
    <row r="13474" spans="1:2" x14ac:dyDescent="0.25">
      <c r="A13474" s="62">
        <v>51181811</v>
      </c>
      <c r="B13474" s="63" t="s">
        <v>10155</v>
      </c>
    </row>
    <row r="13475" spans="1:2" x14ac:dyDescent="0.25">
      <c r="A13475" s="62">
        <v>51181812</v>
      </c>
      <c r="B13475" s="63" t="s">
        <v>16443</v>
      </c>
    </row>
    <row r="13476" spans="1:2" x14ac:dyDescent="0.25">
      <c r="A13476" s="62">
        <v>51181813</v>
      </c>
      <c r="B13476" s="63" t="s">
        <v>144</v>
      </c>
    </row>
    <row r="13477" spans="1:2" x14ac:dyDescent="0.25">
      <c r="A13477" s="62">
        <v>51181814</v>
      </c>
      <c r="B13477" s="63" t="s">
        <v>1500</v>
      </c>
    </row>
    <row r="13478" spans="1:2" x14ac:dyDescent="0.25">
      <c r="A13478" s="62">
        <v>51181815</v>
      </c>
      <c r="B13478" s="63" t="s">
        <v>9791</v>
      </c>
    </row>
    <row r="13479" spans="1:2" x14ac:dyDescent="0.25">
      <c r="A13479" s="62">
        <v>51181816</v>
      </c>
      <c r="B13479" s="63" t="s">
        <v>15414</v>
      </c>
    </row>
    <row r="13480" spans="1:2" x14ac:dyDescent="0.25">
      <c r="A13480" s="62">
        <v>51181817</v>
      </c>
      <c r="B13480" s="63" t="s">
        <v>4557</v>
      </c>
    </row>
    <row r="13481" spans="1:2" x14ac:dyDescent="0.25">
      <c r="A13481" s="62">
        <v>51181818</v>
      </c>
      <c r="B13481" s="63" t="s">
        <v>3409</v>
      </c>
    </row>
    <row r="13482" spans="1:2" x14ac:dyDescent="0.25">
      <c r="A13482" s="62">
        <v>51181819</v>
      </c>
      <c r="B13482" s="63" t="s">
        <v>16961</v>
      </c>
    </row>
    <row r="13483" spans="1:2" x14ac:dyDescent="0.25">
      <c r="A13483" s="62">
        <v>51181820</v>
      </c>
      <c r="B13483" s="63" t="s">
        <v>13704</v>
      </c>
    </row>
    <row r="13484" spans="1:2" x14ac:dyDescent="0.25">
      <c r="A13484" s="62">
        <v>51181821</v>
      </c>
      <c r="B13484" s="63" t="s">
        <v>11354</v>
      </c>
    </row>
    <row r="13485" spans="1:2" x14ac:dyDescent="0.25">
      <c r="A13485" s="62">
        <v>51181822</v>
      </c>
      <c r="B13485" s="63" t="s">
        <v>3027</v>
      </c>
    </row>
    <row r="13486" spans="1:2" x14ac:dyDescent="0.25">
      <c r="A13486" s="62">
        <v>51181823</v>
      </c>
      <c r="B13486" s="63" t="s">
        <v>17121</v>
      </c>
    </row>
    <row r="13487" spans="1:2" x14ac:dyDescent="0.25">
      <c r="A13487" s="62">
        <v>51181824</v>
      </c>
      <c r="B13487" s="63" t="s">
        <v>17132</v>
      </c>
    </row>
    <row r="13488" spans="1:2" x14ac:dyDescent="0.25">
      <c r="A13488" s="62">
        <v>51181825</v>
      </c>
      <c r="B13488" s="63" t="s">
        <v>14705</v>
      </c>
    </row>
    <row r="13489" spans="1:2" x14ac:dyDescent="0.25">
      <c r="A13489" s="62">
        <v>51181826</v>
      </c>
      <c r="B13489" s="63" t="s">
        <v>9446</v>
      </c>
    </row>
    <row r="13490" spans="1:2" x14ac:dyDescent="0.25">
      <c r="A13490" s="62">
        <v>51181827</v>
      </c>
      <c r="B13490" s="63" t="s">
        <v>18975</v>
      </c>
    </row>
    <row r="13491" spans="1:2" x14ac:dyDescent="0.25">
      <c r="A13491" s="62">
        <v>51181828</v>
      </c>
      <c r="B13491" s="63" t="s">
        <v>15468</v>
      </c>
    </row>
    <row r="13492" spans="1:2" x14ac:dyDescent="0.25">
      <c r="A13492" s="62">
        <v>51181829</v>
      </c>
      <c r="B13492" s="63" t="s">
        <v>10964</v>
      </c>
    </row>
    <row r="13493" spans="1:2" x14ac:dyDescent="0.25">
      <c r="A13493" s="62">
        <v>51181830</v>
      </c>
      <c r="B13493" s="63" t="s">
        <v>4120</v>
      </c>
    </row>
    <row r="13494" spans="1:2" x14ac:dyDescent="0.25">
      <c r="A13494" s="62">
        <v>51181831</v>
      </c>
      <c r="B13494" s="63" t="s">
        <v>13886</v>
      </c>
    </row>
    <row r="13495" spans="1:2" x14ac:dyDescent="0.25">
      <c r="A13495" s="62">
        <v>51181832</v>
      </c>
      <c r="B13495" s="63" t="s">
        <v>8441</v>
      </c>
    </row>
    <row r="13496" spans="1:2" x14ac:dyDescent="0.25">
      <c r="A13496" s="62">
        <v>51181833</v>
      </c>
      <c r="B13496" s="63" t="s">
        <v>16507</v>
      </c>
    </row>
    <row r="13497" spans="1:2" x14ac:dyDescent="0.25">
      <c r="A13497" s="62">
        <v>51181834</v>
      </c>
      <c r="B13497" s="63" t="s">
        <v>1389</v>
      </c>
    </row>
    <row r="13498" spans="1:2" x14ac:dyDescent="0.25">
      <c r="A13498" s="62">
        <v>51181901</v>
      </c>
      <c r="B13498" s="63" t="s">
        <v>9433</v>
      </c>
    </row>
    <row r="13499" spans="1:2" x14ac:dyDescent="0.25">
      <c r="A13499" s="62">
        <v>51181902</v>
      </c>
      <c r="B13499" s="63" t="s">
        <v>14818</v>
      </c>
    </row>
    <row r="13500" spans="1:2" x14ac:dyDescent="0.25">
      <c r="A13500" s="62">
        <v>51181903</v>
      </c>
      <c r="B13500" s="63" t="s">
        <v>9903</v>
      </c>
    </row>
    <row r="13501" spans="1:2" x14ac:dyDescent="0.25">
      <c r="A13501" s="62">
        <v>51181904</v>
      </c>
      <c r="B13501" s="63" t="s">
        <v>568</v>
      </c>
    </row>
    <row r="13502" spans="1:2" x14ac:dyDescent="0.25">
      <c r="A13502" s="62">
        <v>51181905</v>
      </c>
      <c r="B13502" s="63" t="s">
        <v>16681</v>
      </c>
    </row>
    <row r="13503" spans="1:2" x14ac:dyDescent="0.25">
      <c r="A13503" s="62">
        <v>51181906</v>
      </c>
      <c r="B13503" s="63" t="s">
        <v>1507</v>
      </c>
    </row>
    <row r="13504" spans="1:2" x14ac:dyDescent="0.25">
      <c r="A13504" s="62">
        <v>51181908</v>
      </c>
      <c r="B13504" s="63" t="s">
        <v>8406</v>
      </c>
    </row>
    <row r="13505" spans="1:2" x14ac:dyDescent="0.25">
      <c r="A13505" s="62">
        <v>51181911</v>
      </c>
      <c r="B13505" s="63" t="s">
        <v>13671</v>
      </c>
    </row>
    <row r="13506" spans="1:2" x14ac:dyDescent="0.25">
      <c r="A13506" s="62">
        <v>51181912</v>
      </c>
      <c r="B13506" s="63" t="s">
        <v>13769</v>
      </c>
    </row>
    <row r="13507" spans="1:2" x14ac:dyDescent="0.25">
      <c r="A13507" s="62">
        <v>51181913</v>
      </c>
      <c r="B13507" s="63" t="s">
        <v>1236</v>
      </c>
    </row>
    <row r="13508" spans="1:2" x14ac:dyDescent="0.25">
      <c r="A13508" s="62">
        <v>51182001</v>
      </c>
      <c r="B13508" s="63" t="s">
        <v>8988</v>
      </c>
    </row>
    <row r="13509" spans="1:2" x14ac:dyDescent="0.25">
      <c r="A13509" s="62">
        <v>51182002</v>
      </c>
      <c r="B13509" s="63" t="s">
        <v>14805</v>
      </c>
    </row>
    <row r="13510" spans="1:2" x14ac:dyDescent="0.25">
      <c r="A13510" s="62">
        <v>51182003</v>
      </c>
      <c r="B13510" s="63" t="s">
        <v>5387</v>
      </c>
    </row>
    <row r="13511" spans="1:2" x14ac:dyDescent="0.25">
      <c r="A13511" s="62">
        <v>51182004</v>
      </c>
      <c r="B13511" s="63" t="s">
        <v>7713</v>
      </c>
    </row>
    <row r="13512" spans="1:2" x14ac:dyDescent="0.25">
      <c r="A13512" s="62">
        <v>51182005</v>
      </c>
      <c r="B13512" s="63" t="s">
        <v>8084</v>
      </c>
    </row>
    <row r="13513" spans="1:2" x14ac:dyDescent="0.25">
      <c r="A13513" s="62">
        <v>51182006</v>
      </c>
      <c r="B13513" s="63" t="s">
        <v>4842</v>
      </c>
    </row>
    <row r="13514" spans="1:2" x14ac:dyDescent="0.25">
      <c r="A13514" s="62">
        <v>51182007</v>
      </c>
      <c r="B13514" s="63" t="s">
        <v>10099</v>
      </c>
    </row>
    <row r="13515" spans="1:2" x14ac:dyDescent="0.25">
      <c r="A13515" s="62">
        <v>51182008</v>
      </c>
      <c r="B13515" s="63" t="s">
        <v>17828</v>
      </c>
    </row>
    <row r="13516" spans="1:2" x14ac:dyDescent="0.25">
      <c r="A13516" s="62">
        <v>51182009</v>
      </c>
      <c r="B13516" s="63" t="s">
        <v>59</v>
      </c>
    </row>
    <row r="13517" spans="1:2" x14ac:dyDescent="0.25">
      <c r="A13517" s="62">
        <v>51182010</v>
      </c>
      <c r="B13517" s="63" t="s">
        <v>4613</v>
      </c>
    </row>
    <row r="13518" spans="1:2" x14ac:dyDescent="0.25">
      <c r="A13518" s="62">
        <v>51182011</v>
      </c>
      <c r="B13518" s="63" t="s">
        <v>11363</v>
      </c>
    </row>
    <row r="13519" spans="1:2" x14ac:dyDescent="0.25">
      <c r="A13519" s="62">
        <v>51182012</v>
      </c>
      <c r="B13519" s="63" t="s">
        <v>7000</v>
      </c>
    </row>
    <row r="13520" spans="1:2" x14ac:dyDescent="0.25">
      <c r="A13520" s="62">
        <v>51182013</v>
      </c>
      <c r="B13520" s="63" t="s">
        <v>11461</v>
      </c>
    </row>
    <row r="13521" spans="1:2" x14ac:dyDescent="0.25">
      <c r="A13521" s="62">
        <v>51182014</v>
      </c>
      <c r="B13521" s="63" t="s">
        <v>10388</v>
      </c>
    </row>
    <row r="13522" spans="1:2" x14ac:dyDescent="0.25">
      <c r="A13522" s="62">
        <v>51182101</v>
      </c>
      <c r="B13522" s="63" t="s">
        <v>12416</v>
      </c>
    </row>
    <row r="13523" spans="1:2" x14ac:dyDescent="0.25">
      <c r="A13523" s="62">
        <v>51182102</v>
      </c>
      <c r="B13523" s="63" t="s">
        <v>7851</v>
      </c>
    </row>
    <row r="13524" spans="1:2" x14ac:dyDescent="0.25">
      <c r="A13524" s="62">
        <v>51182201</v>
      </c>
      <c r="B13524" s="63" t="s">
        <v>2978</v>
      </c>
    </row>
    <row r="13525" spans="1:2" x14ac:dyDescent="0.25">
      <c r="A13525" s="62">
        <v>51182202</v>
      </c>
      <c r="B13525" s="63" t="s">
        <v>16</v>
      </c>
    </row>
    <row r="13526" spans="1:2" x14ac:dyDescent="0.25">
      <c r="A13526" s="62">
        <v>51182203</v>
      </c>
      <c r="B13526" s="63" t="s">
        <v>1755</v>
      </c>
    </row>
    <row r="13527" spans="1:2" x14ac:dyDescent="0.25">
      <c r="A13527" s="62">
        <v>51182204</v>
      </c>
      <c r="B13527" s="63" t="s">
        <v>11724</v>
      </c>
    </row>
    <row r="13528" spans="1:2" x14ac:dyDescent="0.25">
      <c r="A13528" s="62">
        <v>51182301</v>
      </c>
      <c r="B13528" s="63" t="s">
        <v>15463</v>
      </c>
    </row>
    <row r="13529" spans="1:2" x14ac:dyDescent="0.25">
      <c r="A13529" s="62">
        <v>51182302</v>
      </c>
      <c r="B13529" s="63" t="s">
        <v>12149</v>
      </c>
    </row>
    <row r="13530" spans="1:2" x14ac:dyDescent="0.25">
      <c r="A13530" s="62">
        <v>51182303</v>
      </c>
      <c r="B13530" s="63" t="s">
        <v>7569</v>
      </c>
    </row>
    <row r="13531" spans="1:2" x14ac:dyDescent="0.25">
      <c r="A13531" s="62">
        <v>51182304</v>
      </c>
      <c r="B13531" s="63" t="s">
        <v>7743</v>
      </c>
    </row>
    <row r="13532" spans="1:2" x14ac:dyDescent="0.25">
      <c r="A13532" s="62">
        <v>51182401</v>
      </c>
      <c r="B13532" s="63" t="s">
        <v>12398</v>
      </c>
    </row>
    <row r="13533" spans="1:2" x14ac:dyDescent="0.25">
      <c r="A13533" s="62">
        <v>51182403</v>
      </c>
      <c r="B13533" s="63" t="s">
        <v>13162</v>
      </c>
    </row>
    <row r="13534" spans="1:2" x14ac:dyDescent="0.25">
      <c r="A13534" s="62">
        <v>51182404</v>
      </c>
      <c r="B13534" s="63" t="s">
        <v>12623</v>
      </c>
    </row>
    <row r="13535" spans="1:2" x14ac:dyDescent="0.25">
      <c r="A13535" s="62">
        <v>51182405</v>
      </c>
      <c r="B13535" s="63" t="s">
        <v>12106</v>
      </c>
    </row>
    <row r="13536" spans="1:2" x14ac:dyDescent="0.25">
      <c r="A13536" s="62">
        <v>51182406</v>
      </c>
      <c r="B13536" s="63" t="s">
        <v>7896</v>
      </c>
    </row>
    <row r="13537" spans="1:2" x14ac:dyDescent="0.25">
      <c r="A13537" s="62">
        <v>51182407</v>
      </c>
      <c r="B13537" s="63" t="s">
        <v>3227</v>
      </c>
    </row>
    <row r="13538" spans="1:2" x14ac:dyDescent="0.25">
      <c r="A13538" s="62">
        <v>51182408</v>
      </c>
      <c r="B13538" s="63" t="s">
        <v>12161</v>
      </c>
    </row>
    <row r="13539" spans="1:2" x14ac:dyDescent="0.25">
      <c r="A13539" s="62">
        <v>51182409</v>
      </c>
      <c r="B13539" s="63" t="s">
        <v>3381</v>
      </c>
    </row>
    <row r="13540" spans="1:2" x14ac:dyDescent="0.25">
      <c r="A13540" s="62">
        <v>51182410</v>
      </c>
      <c r="B13540" s="63" t="s">
        <v>16103</v>
      </c>
    </row>
    <row r="13541" spans="1:2" x14ac:dyDescent="0.25">
      <c r="A13541" s="62">
        <v>51182411</v>
      </c>
      <c r="B13541" s="63" t="s">
        <v>15823</v>
      </c>
    </row>
    <row r="13542" spans="1:2" x14ac:dyDescent="0.25">
      <c r="A13542" s="62">
        <v>51182412</v>
      </c>
      <c r="B13542" s="63" t="s">
        <v>2616</v>
      </c>
    </row>
    <row r="13543" spans="1:2" x14ac:dyDescent="0.25">
      <c r="A13543" s="62">
        <v>51182413</v>
      </c>
      <c r="B13543" s="63" t="s">
        <v>4656</v>
      </c>
    </row>
    <row r="13544" spans="1:2" x14ac:dyDescent="0.25">
      <c r="A13544" s="62">
        <v>51182415</v>
      </c>
      <c r="B13544" s="63" t="s">
        <v>17020</v>
      </c>
    </row>
    <row r="13545" spans="1:2" x14ac:dyDescent="0.25">
      <c r="A13545" s="62">
        <v>51182416</v>
      </c>
      <c r="B13545" s="63" t="s">
        <v>15645</v>
      </c>
    </row>
    <row r="13546" spans="1:2" x14ac:dyDescent="0.25">
      <c r="A13546" s="62">
        <v>51182417</v>
      </c>
      <c r="B13546" s="63" t="s">
        <v>10386</v>
      </c>
    </row>
    <row r="13547" spans="1:2" x14ac:dyDescent="0.25">
      <c r="A13547" s="62">
        <v>51182418</v>
      </c>
      <c r="B13547" s="63" t="s">
        <v>6827</v>
      </c>
    </row>
    <row r="13548" spans="1:2" x14ac:dyDescent="0.25">
      <c r="A13548" s="62">
        <v>51182419</v>
      </c>
      <c r="B13548" s="63" t="s">
        <v>6597</v>
      </c>
    </row>
    <row r="13549" spans="1:2" x14ac:dyDescent="0.25">
      <c r="A13549" s="62">
        <v>51182420</v>
      </c>
      <c r="B13549" s="63" t="s">
        <v>11246</v>
      </c>
    </row>
    <row r="13550" spans="1:2" x14ac:dyDescent="0.25">
      <c r="A13550" s="62">
        <v>51191501</v>
      </c>
      <c r="B13550" s="63" t="s">
        <v>4771</v>
      </c>
    </row>
    <row r="13551" spans="1:2" x14ac:dyDescent="0.25">
      <c r="A13551" s="62">
        <v>51191502</v>
      </c>
      <c r="B13551" s="63" t="s">
        <v>364</v>
      </c>
    </row>
    <row r="13552" spans="1:2" x14ac:dyDescent="0.25">
      <c r="A13552" s="62">
        <v>51191503</v>
      </c>
      <c r="B13552" s="63" t="s">
        <v>8710</v>
      </c>
    </row>
    <row r="13553" spans="1:2" x14ac:dyDescent="0.25">
      <c r="A13553" s="62">
        <v>51191504</v>
      </c>
      <c r="B13553" s="63" t="s">
        <v>11480</v>
      </c>
    </row>
    <row r="13554" spans="1:2" x14ac:dyDescent="0.25">
      <c r="A13554" s="62">
        <v>51191505</v>
      </c>
      <c r="B13554" s="63" t="s">
        <v>4888</v>
      </c>
    </row>
    <row r="13555" spans="1:2" x14ac:dyDescent="0.25">
      <c r="A13555" s="62">
        <v>51191506</v>
      </c>
      <c r="B13555" s="63" t="s">
        <v>15910</v>
      </c>
    </row>
    <row r="13556" spans="1:2" x14ac:dyDescent="0.25">
      <c r="A13556" s="62">
        <v>51191507</v>
      </c>
      <c r="B13556" s="63" t="s">
        <v>18725</v>
      </c>
    </row>
    <row r="13557" spans="1:2" x14ac:dyDescent="0.25">
      <c r="A13557" s="62">
        <v>51191508</v>
      </c>
      <c r="B13557" s="63" t="s">
        <v>8476</v>
      </c>
    </row>
    <row r="13558" spans="1:2" x14ac:dyDescent="0.25">
      <c r="A13558" s="62">
        <v>51191509</v>
      </c>
      <c r="B13558" s="63" t="s">
        <v>17609</v>
      </c>
    </row>
    <row r="13559" spans="1:2" x14ac:dyDescent="0.25">
      <c r="A13559" s="62">
        <v>51191510</v>
      </c>
      <c r="B13559" s="63" t="s">
        <v>9650</v>
      </c>
    </row>
    <row r="13560" spans="1:2" x14ac:dyDescent="0.25">
      <c r="A13560" s="62">
        <v>51191511</v>
      </c>
      <c r="B13560" s="63" t="s">
        <v>6185</v>
      </c>
    </row>
    <row r="13561" spans="1:2" x14ac:dyDescent="0.25">
      <c r="A13561" s="62">
        <v>51191512</v>
      </c>
      <c r="B13561" s="63" t="s">
        <v>2461</v>
      </c>
    </row>
    <row r="13562" spans="1:2" x14ac:dyDescent="0.25">
      <c r="A13562" s="62">
        <v>51191513</v>
      </c>
      <c r="B13562" s="63" t="s">
        <v>17474</v>
      </c>
    </row>
    <row r="13563" spans="1:2" x14ac:dyDescent="0.25">
      <c r="A13563" s="62">
        <v>51191514</v>
      </c>
      <c r="B13563" s="63" t="s">
        <v>11182</v>
      </c>
    </row>
    <row r="13564" spans="1:2" x14ac:dyDescent="0.25">
      <c r="A13564" s="62">
        <v>51191515</v>
      </c>
      <c r="B13564" s="63" t="s">
        <v>11629</v>
      </c>
    </row>
    <row r="13565" spans="1:2" x14ac:dyDescent="0.25">
      <c r="A13565" s="62">
        <v>51191516</v>
      </c>
      <c r="B13565" s="63" t="s">
        <v>13734</v>
      </c>
    </row>
    <row r="13566" spans="1:2" x14ac:dyDescent="0.25">
      <c r="A13566" s="62">
        <v>51191517</v>
      </c>
      <c r="B13566" s="63" t="s">
        <v>14374</v>
      </c>
    </row>
    <row r="13567" spans="1:2" x14ac:dyDescent="0.25">
      <c r="A13567" s="62">
        <v>51191518</v>
      </c>
      <c r="B13567" s="63" t="s">
        <v>15641</v>
      </c>
    </row>
    <row r="13568" spans="1:2" x14ac:dyDescent="0.25">
      <c r="A13568" s="62">
        <v>51191519</v>
      </c>
      <c r="B13568" s="63" t="s">
        <v>6733</v>
      </c>
    </row>
    <row r="13569" spans="1:2" x14ac:dyDescent="0.25">
      <c r="A13569" s="62">
        <v>51191520</v>
      </c>
      <c r="B13569" s="63" t="s">
        <v>15913</v>
      </c>
    </row>
    <row r="13570" spans="1:2" x14ac:dyDescent="0.25">
      <c r="A13570" s="62">
        <v>51191521</v>
      </c>
      <c r="B13570" s="63" t="s">
        <v>5417</v>
      </c>
    </row>
    <row r="13571" spans="1:2" x14ac:dyDescent="0.25">
      <c r="A13571" s="62">
        <v>51191522</v>
      </c>
      <c r="B13571" s="63" t="s">
        <v>1308</v>
      </c>
    </row>
    <row r="13572" spans="1:2" x14ac:dyDescent="0.25">
      <c r="A13572" s="62">
        <v>51191523</v>
      </c>
      <c r="B13572" s="63" t="s">
        <v>17889</v>
      </c>
    </row>
    <row r="13573" spans="1:2" x14ac:dyDescent="0.25">
      <c r="A13573" s="62">
        <v>51191601</v>
      </c>
      <c r="B13573" s="63" t="s">
        <v>17269</v>
      </c>
    </row>
    <row r="13574" spans="1:2" x14ac:dyDescent="0.25">
      <c r="A13574" s="62">
        <v>51191602</v>
      </c>
      <c r="B13574" s="63" t="s">
        <v>1248</v>
      </c>
    </row>
    <row r="13575" spans="1:2" x14ac:dyDescent="0.25">
      <c r="A13575" s="62">
        <v>51191603</v>
      </c>
      <c r="B13575" s="63" t="s">
        <v>7235</v>
      </c>
    </row>
    <row r="13576" spans="1:2" x14ac:dyDescent="0.25">
      <c r="A13576" s="62">
        <v>51191604</v>
      </c>
      <c r="B13576" s="63" t="s">
        <v>18839</v>
      </c>
    </row>
    <row r="13577" spans="1:2" x14ac:dyDescent="0.25">
      <c r="A13577" s="62">
        <v>51191701</v>
      </c>
      <c r="B13577" s="63" t="s">
        <v>4206</v>
      </c>
    </row>
    <row r="13578" spans="1:2" x14ac:dyDescent="0.25">
      <c r="A13578" s="62">
        <v>51191702</v>
      </c>
      <c r="B13578" s="63" t="s">
        <v>16989</v>
      </c>
    </row>
    <row r="13579" spans="1:2" x14ac:dyDescent="0.25">
      <c r="A13579" s="62">
        <v>51191703</v>
      </c>
      <c r="B13579" s="63" t="s">
        <v>4989</v>
      </c>
    </row>
    <row r="13580" spans="1:2" x14ac:dyDescent="0.25">
      <c r="A13580" s="62">
        <v>51191704</v>
      </c>
      <c r="B13580" s="63" t="s">
        <v>7086</v>
      </c>
    </row>
    <row r="13581" spans="1:2" x14ac:dyDescent="0.25">
      <c r="A13581" s="62">
        <v>51191705</v>
      </c>
      <c r="B13581" s="63" t="s">
        <v>12702</v>
      </c>
    </row>
    <row r="13582" spans="1:2" x14ac:dyDescent="0.25">
      <c r="A13582" s="62">
        <v>51191706</v>
      </c>
      <c r="B13582" s="63" t="s">
        <v>18691</v>
      </c>
    </row>
    <row r="13583" spans="1:2" x14ac:dyDescent="0.25">
      <c r="A13583" s="62">
        <v>51191801</v>
      </c>
      <c r="B13583" s="63" t="s">
        <v>1686</v>
      </c>
    </row>
    <row r="13584" spans="1:2" x14ac:dyDescent="0.25">
      <c r="A13584" s="62">
        <v>51191802</v>
      </c>
      <c r="B13584" s="63" t="s">
        <v>10589</v>
      </c>
    </row>
    <row r="13585" spans="1:2" x14ac:dyDescent="0.25">
      <c r="A13585" s="62">
        <v>51191803</v>
      </c>
      <c r="B13585" s="63" t="s">
        <v>4604</v>
      </c>
    </row>
    <row r="13586" spans="1:2" x14ac:dyDescent="0.25">
      <c r="A13586" s="62">
        <v>51191804</v>
      </c>
      <c r="B13586" s="63" t="s">
        <v>16418</v>
      </c>
    </row>
    <row r="13587" spans="1:2" x14ac:dyDescent="0.25">
      <c r="A13587" s="62">
        <v>51191805</v>
      </c>
      <c r="B13587" s="63" t="s">
        <v>18955</v>
      </c>
    </row>
    <row r="13588" spans="1:2" x14ac:dyDescent="0.25">
      <c r="A13588" s="62">
        <v>51191901</v>
      </c>
      <c r="B13588" s="63" t="s">
        <v>8735</v>
      </c>
    </row>
    <row r="13589" spans="1:2" x14ac:dyDescent="0.25">
      <c r="A13589" s="62">
        <v>51191902</v>
      </c>
      <c r="B13589" s="63" t="s">
        <v>3457</v>
      </c>
    </row>
    <row r="13590" spans="1:2" x14ac:dyDescent="0.25">
      <c r="A13590" s="62">
        <v>51191903</v>
      </c>
      <c r="B13590" s="63" t="s">
        <v>2619</v>
      </c>
    </row>
    <row r="13591" spans="1:2" x14ac:dyDescent="0.25">
      <c r="A13591" s="62">
        <v>51191904</v>
      </c>
      <c r="B13591" s="63" t="s">
        <v>8350</v>
      </c>
    </row>
    <row r="13592" spans="1:2" x14ac:dyDescent="0.25">
      <c r="A13592" s="62">
        <v>51191905</v>
      </c>
      <c r="B13592" s="63" t="s">
        <v>7266</v>
      </c>
    </row>
    <row r="13593" spans="1:2" x14ac:dyDescent="0.25">
      <c r="A13593" s="62">
        <v>51191906</v>
      </c>
      <c r="B13593" s="63" t="s">
        <v>5851</v>
      </c>
    </row>
    <row r="13594" spans="1:2" x14ac:dyDescent="0.25">
      <c r="A13594" s="62">
        <v>51191907</v>
      </c>
      <c r="B13594" s="63" t="s">
        <v>4483</v>
      </c>
    </row>
    <row r="13595" spans="1:2" x14ac:dyDescent="0.25">
      <c r="A13595" s="62">
        <v>51201501</v>
      </c>
      <c r="B13595" s="63" t="s">
        <v>7475</v>
      </c>
    </row>
    <row r="13596" spans="1:2" x14ac:dyDescent="0.25">
      <c r="A13596" s="62">
        <v>51201502</v>
      </c>
      <c r="B13596" s="63" t="s">
        <v>16049</v>
      </c>
    </row>
    <row r="13597" spans="1:2" x14ac:dyDescent="0.25">
      <c r="A13597" s="62">
        <v>51201503</v>
      </c>
      <c r="B13597" s="63" t="s">
        <v>16087</v>
      </c>
    </row>
    <row r="13598" spans="1:2" x14ac:dyDescent="0.25">
      <c r="A13598" s="62">
        <v>51201504</v>
      </c>
      <c r="B13598" s="63" t="s">
        <v>2043</v>
      </c>
    </row>
    <row r="13599" spans="1:2" x14ac:dyDescent="0.25">
      <c r="A13599" s="62">
        <v>51201505</v>
      </c>
      <c r="B13599" s="63" t="s">
        <v>13192</v>
      </c>
    </row>
    <row r="13600" spans="1:2" x14ac:dyDescent="0.25">
      <c r="A13600" s="62">
        <v>51201506</v>
      </c>
      <c r="B13600" s="63" t="s">
        <v>11912</v>
      </c>
    </row>
    <row r="13601" spans="1:2" x14ac:dyDescent="0.25">
      <c r="A13601" s="62">
        <v>51201507</v>
      </c>
      <c r="B13601" s="63" t="s">
        <v>11050</v>
      </c>
    </row>
    <row r="13602" spans="1:2" x14ac:dyDescent="0.25">
      <c r="A13602" s="62">
        <v>51201508</v>
      </c>
      <c r="B13602" s="63" t="s">
        <v>1337</v>
      </c>
    </row>
    <row r="13603" spans="1:2" x14ac:dyDescent="0.25">
      <c r="A13603" s="62">
        <v>51201509</v>
      </c>
      <c r="B13603" s="63" t="s">
        <v>477</v>
      </c>
    </row>
    <row r="13604" spans="1:2" x14ac:dyDescent="0.25">
      <c r="A13604" s="62">
        <v>51201510</v>
      </c>
      <c r="B13604" s="63" t="s">
        <v>15023</v>
      </c>
    </row>
    <row r="13605" spans="1:2" x14ac:dyDescent="0.25">
      <c r="A13605" s="62">
        <v>51201511</v>
      </c>
      <c r="B13605" s="63" t="s">
        <v>953</v>
      </c>
    </row>
    <row r="13606" spans="1:2" x14ac:dyDescent="0.25">
      <c r="A13606" s="62">
        <v>51201512</v>
      </c>
      <c r="B13606" s="63" t="s">
        <v>6575</v>
      </c>
    </row>
    <row r="13607" spans="1:2" x14ac:dyDescent="0.25">
      <c r="A13607" s="62">
        <v>51201513</v>
      </c>
      <c r="B13607" s="63" t="s">
        <v>10379</v>
      </c>
    </row>
    <row r="13608" spans="1:2" x14ac:dyDescent="0.25">
      <c r="A13608" s="62">
        <v>51201514</v>
      </c>
      <c r="B13608" s="63" t="s">
        <v>14994</v>
      </c>
    </row>
    <row r="13609" spans="1:2" x14ac:dyDescent="0.25">
      <c r="A13609" s="62">
        <v>51201515</v>
      </c>
      <c r="B13609" s="63" t="s">
        <v>16709</v>
      </c>
    </row>
    <row r="13610" spans="1:2" x14ac:dyDescent="0.25">
      <c r="A13610" s="62">
        <v>51201516</v>
      </c>
      <c r="B13610" s="63" t="s">
        <v>8590</v>
      </c>
    </row>
    <row r="13611" spans="1:2" x14ac:dyDescent="0.25">
      <c r="A13611" s="62">
        <v>51201517</v>
      </c>
      <c r="B13611" s="63" t="s">
        <v>2149</v>
      </c>
    </row>
    <row r="13612" spans="1:2" x14ac:dyDescent="0.25">
      <c r="A13612" s="62">
        <v>51201518</v>
      </c>
      <c r="B13612" s="63" t="s">
        <v>2983</v>
      </c>
    </row>
    <row r="13613" spans="1:2" x14ac:dyDescent="0.25">
      <c r="A13613" s="62">
        <v>51201601</v>
      </c>
      <c r="B13613" s="63" t="s">
        <v>1506</v>
      </c>
    </row>
    <row r="13614" spans="1:2" x14ac:dyDescent="0.25">
      <c r="A13614" s="62">
        <v>51201602</v>
      </c>
      <c r="B13614" s="63" t="s">
        <v>12546</v>
      </c>
    </row>
    <row r="13615" spans="1:2" x14ac:dyDescent="0.25">
      <c r="A13615" s="62">
        <v>51201603</v>
      </c>
      <c r="B13615" s="63" t="s">
        <v>8228</v>
      </c>
    </row>
    <row r="13616" spans="1:2" x14ac:dyDescent="0.25">
      <c r="A13616" s="62">
        <v>51201604</v>
      </c>
      <c r="B13616" s="63" t="s">
        <v>16455</v>
      </c>
    </row>
    <row r="13617" spans="1:2" x14ac:dyDescent="0.25">
      <c r="A13617" s="62">
        <v>51201605</v>
      </c>
      <c r="B13617" s="63" t="s">
        <v>5099</v>
      </c>
    </row>
    <row r="13618" spans="1:2" x14ac:dyDescent="0.25">
      <c r="A13618" s="62">
        <v>51201606</v>
      </c>
      <c r="B13618" s="63" t="s">
        <v>3692</v>
      </c>
    </row>
    <row r="13619" spans="1:2" x14ac:dyDescent="0.25">
      <c r="A13619" s="62">
        <v>51201607</v>
      </c>
      <c r="B13619" s="63" t="s">
        <v>12387</v>
      </c>
    </row>
    <row r="13620" spans="1:2" x14ac:dyDescent="0.25">
      <c r="A13620" s="62">
        <v>51201608</v>
      </c>
      <c r="B13620" s="63" t="s">
        <v>16276</v>
      </c>
    </row>
    <row r="13621" spans="1:2" x14ac:dyDescent="0.25">
      <c r="A13621" s="62">
        <v>51201609</v>
      </c>
      <c r="B13621" s="63" t="s">
        <v>8630</v>
      </c>
    </row>
    <row r="13622" spans="1:2" x14ac:dyDescent="0.25">
      <c r="A13622" s="62">
        <v>51201610</v>
      </c>
      <c r="B13622" s="63" t="s">
        <v>16470</v>
      </c>
    </row>
    <row r="13623" spans="1:2" x14ac:dyDescent="0.25">
      <c r="A13623" s="62">
        <v>51201611</v>
      </c>
      <c r="B13623" s="63" t="s">
        <v>709</v>
      </c>
    </row>
    <row r="13624" spans="1:2" x14ac:dyDescent="0.25">
      <c r="A13624" s="62">
        <v>51201612</v>
      </c>
      <c r="B13624" s="63" t="s">
        <v>15612</v>
      </c>
    </row>
    <row r="13625" spans="1:2" x14ac:dyDescent="0.25">
      <c r="A13625" s="62">
        <v>51201613</v>
      </c>
      <c r="B13625" s="63" t="s">
        <v>18126</v>
      </c>
    </row>
    <row r="13626" spans="1:2" x14ac:dyDescent="0.25">
      <c r="A13626" s="62">
        <v>51201614</v>
      </c>
      <c r="B13626" s="63" t="s">
        <v>8526</v>
      </c>
    </row>
    <row r="13627" spans="1:2" x14ac:dyDescent="0.25">
      <c r="A13627" s="62">
        <v>51201615</v>
      </c>
      <c r="B13627" s="63" t="s">
        <v>3463</v>
      </c>
    </row>
    <row r="13628" spans="1:2" x14ac:dyDescent="0.25">
      <c r="A13628" s="62">
        <v>51201616</v>
      </c>
      <c r="B13628" s="63" t="s">
        <v>10741</v>
      </c>
    </row>
    <row r="13629" spans="1:2" x14ac:dyDescent="0.25">
      <c r="A13629" s="62">
        <v>51201617</v>
      </c>
      <c r="B13629" s="63" t="s">
        <v>1466</v>
      </c>
    </row>
    <row r="13630" spans="1:2" x14ac:dyDescent="0.25">
      <c r="A13630" s="62">
        <v>51201618</v>
      </c>
      <c r="B13630" s="63" t="s">
        <v>8027</v>
      </c>
    </row>
    <row r="13631" spans="1:2" x14ac:dyDescent="0.25">
      <c r="A13631" s="62">
        <v>51201619</v>
      </c>
      <c r="B13631" s="63" t="s">
        <v>4699</v>
      </c>
    </row>
    <row r="13632" spans="1:2" x14ac:dyDescent="0.25">
      <c r="A13632" s="62">
        <v>51201620</v>
      </c>
      <c r="B13632" s="63" t="s">
        <v>18415</v>
      </c>
    </row>
    <row r="13633" spans="1:2" x14ac:dyDescent="0.25">
      <c r="A13633" s="62">
        <v>51201621</v>
      </c>
      <c r="B13633" s="63" t="s">
        <v>505</v>
      </c>
    </row>
    <row r="13634" spans="1:2" x14ac:dyDescent="0.25">
      <c r="A13634" s="62">
        <v>51201622</v>
      </c>
      <c r="B13634" s="63" t="s">
        <v>14888</v>
      </c>
    </row>
    <row r="13635" spans="1:2" x14ac:dyDescent="0.25">
      <c r="A13635" s="62">
        <v>51201623</v>
      </c>
      <c r="B13635" s="63" t="s">
        <v>15454</v>
      </c>
    </row>
    <row r="13636" spans="1:2" x14ac:dyDescent="0.25">
      <c r="A13636" s="62">
        <v>51201624</v>
      </c>
      <c r="B13636" s="63" t="s">
        <v>5569</v>
      </c>
    </row>
    <row r="13637" spans="1:2" x14ac:dyDescent="0.25">
      <c r="A13637" s="62">
        <v>51201625</v>
      </c>
      <c r="B13637" s="63" t="s">
        <v>2464</v>
      </c>
    </row>
    <row r="13638" spans="1:2" x14ac:dyDescent="0.25">
      <c r="A13638" s="62">
        <v>51201626</v>
      </c>
      <c r="B13638" s="63" t="s">
        <v>2524</v>
      </c>
    </row>
    <row r="13639" spans="1:2" x14ac:dyDescent="0.25">
      <c r="A13639" s="62">
        <v>51201627</v>
      </c>
      <c r="B13639" s="63" t="s">
        <v>5954</v>
      </c>
    </row>
    <row r="13640" spans="1:2" x14ac:dyDescent="0.25">
      <c r="A13640" s="62">
        <v>51201628</v>
      </c>
      <c r="B13640" s="63" t="s">
        <v>1464</v>
      </c>
    </row>
    <row r="13641" spans="1:2" x14ac:dyDescent="0.25">
      <c r="A13641" s="62">
        <v>51201629</v>
      </c>
      <c r="B13641" s="63" t="s">
        <v>10319</v>
      </c>
    </row>
    <row r="13642" spans="1:2" x14ac:dyDescent="0.25">
      <c r="A13642" s="62">
        <v>51201631</v>
      </c>
      <c r="B13642" s="63" t="s">
        <v>1127</v>
      </c>
    </row>
    <row r="13643" spans="1:2" x14ac:dyDescent="0.25">
      <c r="A13643" s="62">
        <v>51201632</v>
      </c>
      <c r="B13643" s="63" t="s">
        <v>1717</v>
      </c>
    </row>
    <row r="13644" spans="1:2" x14ac:dyDescent="0.25">
      <c r="A13644" s="62">
        <v>51201633</v>
      </c>
      <c r="B13644" s="63" t="s">
        <v>6260</v>
      </c>
    </row>
    <row r="13645" spans="1:2" x14ac:dyDescent="0.25">
      <c r="A13645" s="62">
        <v>51201634</v>
      </c>
      <c r="B13645" s="63" t="s">
        <v>13253</v>
      </c>
    </row>
    <row r="13646" spans="1:2" x14ac:dyDescent="0.25">
      <c r="A13646" s="62">
        <v>51201635</v>
      </c>
      <c r="B13646" s="63" t="s">
        <v>7124</v>
      </c>
    </row>
    <row r="13647" spans="1:2" x14ac:dyDescent="0.25">
      <c r="A13647" s="62">
        <v>51201636</v>
      </c>
      <c r="B13647" s="63" t="s">
        <v>1678</v>
      </c>
    </row>
    <row r="13648" spans="1:2" x14ac:dyDescent="0.25">
      <c r="A13648" s="62">
        <v>51201638</v>
      </c>
      <c r="B13648" s="63" t="s">
        <v>2218</v>
      </c>
    </row>
    <row r="13649" spans="1:2" x14ac:dyDescent="0.25">
      <c r="A13649" s="62">
        <v>51201639</v>
      </c>
      <c r="B13649" s="63" t="s">
        <v>2992</v>
      </c>
    </row>
    <row r="13650" spans="1:2" x14ac:dyDescent="0.25">
      <c r="A13650" s="62">
        <v>51201646</v>
      </c>
      <c r="B13650" s="63" t="s">
        <v>16449</v>
      </c>
    </row>
    <row r="13651" spans="1:2" x14ac:dyDescent="0.25">
      <c r="A13651" s="62">
        <v>51201647</v>
      </c>
      <c r="B13651" s="63" t="s">
        <v>5487</v>
      </c>
    </row>
    <row r="13652" spans="1:2" x14ac:dyDescent="0.25">
      <c r="A13652" s="62">
        <v>51201648</v>
      </c>
      <c r="B13652" s="63" t="s">
        <v>1941</v>
      </c>
    </row>
    <row r="13653" spans="1:2" x14ac:dyDescent="0.25">
      <c r="A13653" s="62">
        <v>51201701</v>
      </c>
      <c r="B13653" s="63" t="s">
        <v>11655</v>
      </c>
    </row>
    <row r="13654" spans="1:2" x14ac:dyDescent="0.25">
      <c r="A13654" s="62">
        <v>51201702</v>
      </c>
      <c r="B13654" s="63" t="s">
        <v>647</v>
      </c>
    </row>
    <row r="13655" spans="1:2" x14ac:dyDescent="0.25">
      <c r="A13655" s="62">
        <v>51201703</v>
      </c>
      <c r="B13655" s="63" t="s">
        <v>5188</v>
      </c>
    </row>
    <row r="13656" spans="1:2" x14ac:dyDescent="0.25">
      <c r="A13656" s="62">
        <v>51201704</v>
      </c>
      <c r="B13656" s="63" t="s">
        <v>11976</v>
      </c>
    </row>
    <row r="13657" spans="1:2" x14ac:dyDescent="0.25">
      <c r="A13657" s="62">
        <v>51201705</v>
      </c>
      <c r="B13657" s="63" t="s">
        <v>2510</v>
      </c>
    </row>
    <row r="13658" spans="1:2" x14ac:dyDescent="0.25">
      <c r="A13658" s="62">
        <v>51201801</v>
      </c>
      <c r="B13658" s="63" t="s">
        <v>18928</v>
      </c>
    </row>
    <row r="13659" spans="1:2" x14ac:dyDescent="0.25">
      <c r="A13659" s="62">
        <v>51201802</v>
      </c>
      <c r="B13659" s="63" t="s">
        <v>13161</v>
      </c>
    </row>
    <row r="13660" spans="1:2" x14ac:dyDescent="0.25">
      <c r="A13660" s="62">
        <v>51201803</v>
      </c>
      <c r="B13660" s="63" t="s">
        <v>8398</v>
      </c>
    </row>
    <row r="13661" spans="1:2" x14ac:dyDescent="0.25">
      <c r="A13661" s="62">
        <v>51201804</v>
      </c>
      <c r="B13661" s="63" t="s">
        <v>16122</v>
      </c>
    </row>
    <row r="13662" spans="1:2" x14ac:dyDescent="0.25">
      <c r="A13662" s="62">
        <v>51201805</v>
      </c>
      <c r="B13662" s="63" t="s">
        <v>14605</v>
      </c>
    </row>
    <row r="13663" spans="1:2" x14ac:dyDescent="0.25">
      <c r="A13663" s="62">
        <v>51201806</v>
      </c>
      <c r="B13663" s="63" t="s">
        <v>14047</v>
      </c>
    </row>
    <row r="13664" spans="1:2" x14ac:dyDescent="0.25">
      <c r="A13664" s="62">
        <v>51201807</v>
      </c>
      <c r="B13664" s="63" t="s">
        <v>17939</v>
      </c>
    </row>
    <row r="13665" spans="1:2" x14ac:dyDescent="0.25">
      <c r="A13665" s="62">
        <v>51201808</v>
      </c>
      <c r="B13665" s="63" t="s">
        <v>2170</v>
      </c>
    </row>
    <row r="13666" spans="1:2" x14ac:dyDescent="0.25">
      <c r="A13666" s="62">
        <v>51201809</v>
      </c>
      <c r="B13666" s="63" t="s">
        <v>7619</v>
      </c>
    </row>
    <row r="13667" spans="1:2" x14ac:dyDescent="0.25">
      <c r="A13667" s="62">
        <v>51201901</v>
      </c>
      <c r="B13667" s="63" t="s">
        <v>16370</v>
      </c>
    </row>
    <row r="13668" spans="1:2" x14ac:dyDescent="0.25">
      <c r="A13668" s="62">
        <v>51211501</v>
      </c>
      <c r="B13668" s="63" t="s">
        <v>11511</v>
      </c>
    </row>
    <row r="13669" spans="1:2" x14ac:dyDescent="0.25">
      <c r="A13669" s="62">
        <v>51211502</v>
      </c>
      <c r="B13669" s="63" t="s">
        <v>16509</v>
      </c>
    </row>
    <row r="13670" spans="1:2" x14ac:dyDescent="0.25">
      <c r="A13670" s="62">
        <v>51211503</v>
      </c>
      <c r="B13670" s="63" t="s">
        <v>2287</v>
      </c>
    </row>
    <row r="13671" spans="1:2" x14ac:dyDescent="0.25">
      <c r="A13671" s="62">
        <v>51211504</v>
      </c>
      <c r="B13671" s="63" t="s">
        <v>10259</v>
      </c>
    </row>
    <row r="13672" spans="1:2" x14ac:dyDescent="0.25">
      <c r="A13672" s="62">
        <v>51211505</v>
      </c>
      <c r="B13672" s="63" t="s">
        <v>2736</v>
      </c>
    </row>
    <row r="13673" spans="1:2" x14ac:dyDescent="0.25">
      <c r="A13673" s="62">
        <v>51211601</v>
      </c>
      <c r="B13673" s="63" t="s">
        <v>16911</v>
      </c>
    </row>
    <row r="13674" spans="1:2" x14ac:dyDescent="0.25">
      <c r="A13674" s="62">
        <v>51211602</v>
      </c>
      <c r="B13674" s="63" t="s">
        <v>10688</v>
      </c>
    </row>
    <row r="13675" spans="1:2" x14ac:dyDescent="0.25">
      <c r="A13675" s="62">
        <v>51211603</v>
      </c>
      <c r="B13675" s="63" t="s">
        <v>18699</v>
      </c>
    </row>
    <row r="13676" spans="1:2" x14ac:dyDescent="0.25">
      <c r="A13676" s="62">
        <v>51211604</v>
      </c>
      <c r="B13676" s="63" t="s">
        <v>1593</v>
      </c>
    </row>
    <row r="13677" spans="1:2" x14ac:dyDescent="0.25">
      <c r="A13677" s="62">
        <v>51211605</v>
      </c>
      <c r="B13677" s="63" t="s">
        <v>12769</v>
      </c>
    </row>
    <row r="13678" spans="1:2" x14ac:dyDescent="0.25">
      <c r="A13678" s="62">
        <v>51211606</v>
      </c>
      <c r="B13678" s="63" t="s">
        <v>15257</v>
      </c>
    </row>
    <row r="13679" spans="1:2" x14ac:dyDescent="0.25">
      <c r="A13679" s="62">
        <v>51211607</v>
      </c>
      <c r="B13679" s="63" t="s">
        <v>12535</v>
      </c>
    </row>
    <row r="13680" spans="1:2" x14ac:dyDescent="0.25">
      <c r="A13680" s="62">
        <v>51211608</v>
      </c>
      <c r="B13680" s="63" t="s">
        <v>18203</v>
      </c>
    </row>
    <row r="13681" spans="1:2" x14ac:dyDescent="0.25">
      <c r="A13681" s="62">
        <v>51211609</v>
      </c>
      <c r="B13681" s="63" t="s">
        <v>562</v>
      </c>
    </row>
    <row r="13682" spans="1:2" x14ac:dyDescent="0.25">
      <c r="A13682" s="62">
        <v>51211610</v>
      </c>
      <c r="B13682" s="63" t="s">
        <v>17755</v>
      </c>
    </row>
    <row r="13683" spans="1:2" x14ac:dyDescent="0.25">
      <c r="A13683" s="62">
        <v>51211611</v>
      </c>
      <c r="B13683" s="63" t="s">
        <v>14267</v>
      </c>
    </row>
    <row r="13684" spans="1:2" x14ac:dyDescent="0.25">
      <c r="A13684" s="62">
        <v>51211612</v>
      </c>
      <c r="B13684" s="63" t="s">
        <v>7442</v>
      </c>
    </row>
    <row r="13685" spans="1:2" x14ac:dyDescent="0.25">
      <c r="A13685" s="62">
        <v>51211613</v>
      </c>
      <c r="B13685" s="63" t="s">
        <v>9887</v>
      </c>
    </row>
    <row r="13686" spans="1:2" x14ac:dyDescent="0.25">
      <c r="A13686" s="62">
        <v>51211615</v>
      </c>
      <c r="B13686" s="63" t="s">
        <v>5225</v>
      </c>
    </row>
    <row r="13687" spans="1:2" x14ac:dyDescent="0.25">
      <c r="A13687" s="62">
        <v>51211616</v>
      </c>
      <c r="B13687" s="63" t="s">
        <v>11030</v>
      </c>
    </row>
    <row r="13688" spans="1:2" x14ac:dyDescent="0.25">
      <c r="A13688" s="62">
        <v>51211617</v>
      </c>
      <c r="B13688" s="63" t="s">
        <v>6863</v>
      </c>
    </row>
    <row r="13689" spans="1:2" x14ac:dyDescent="0.25">
      <c r="A13689" s="62">
        <v>51211618</v>
      </c>
      <c r="B13689" s="63" t="s">
        <v>16329</v>
      </c>
    </row>
    <row r="13690" spans="1:2" x14ac:dyDescent="0.25">
      <c r="A13690" s="62">
        <v>51211619</v>
      </c>
      <c r="B13690" s="63" t="s">
        <v>8951</v>
      </c>
    </row>
    <row r="13691" spans="1:2" x14ac:dyDescent="0.25">
      <c r="A13691" s="62">
        <v>51211620</v>
      </c>
      <c r="B13691" s="63" t="s">
        <v>15305</v>
      </c>
    </row>
    <row r="13692" spans="1:2" x14ac:dyDescent="0.25">
      <c r="A13692" s="62">
        <v>51211621</v>
      </c>
      <c r="B13692" s="63" t="s">
        <v>3741</v>
      </c>
    </row>
    <row r="13693" spans="1:2" x14ac:dyDescent="0.25">
      <c r="A13693" s="62">
        <v>51211622</v>
      </c>
      <c r="B13693" s="63" t="s">
        <v>10375</v>
      </c>
    </row>
    <row r="13694" spans="1:2" x14ac:dyDescent="0.25">
      <c r="A13694" s="62">
        <v>51211623</v>
      </c>
      <c r="B13694" s="63" t="s">
        <v>13908</v>
      </c>
    </row>
    <row r="13695" spans="1:2" x14ac:dyDescent="0.25">
      <c r="A13695" s="62">
        <v>51211624</v>
      </c>
      <c r="B13695" s="63" t="s">
        <v>14332</v>
      </c>
    </row>
    <row r="13696" spans="1:2" x14ac:dyDescent="0.25">
      <c r="A13696" s="62">
        <v>51211625</v>
      </c>
      <c r="B13696" s="63" t="s">
        <v>10279</v>
      </c>
    </row>
    <row r="13697" spans="1:2" x14ac:dyDescent="0.25">
      <c r="A13697" s="62">
        <v>51211901</v>
      </c>
      <c r="B13697" s="63" t="s">
        <v>8622</v>
      </c>
    </row>
    <row r="13698" spans="1:2" x14ac:dyDescent="0.25">
      <c r="A13698" s="62">
        <v>51212001</v>
      </c>
      <c r="B13698" s="63" t="s">
        <v>14673</v>
      </c>
    </row>
    <row r="13699" spans="1:2" x14ac:dyDescent="0.25">
      <c r="A13699" s="62">
        <v>51212002</v>
      </c>
      <c r="B13699" s="63" t="s">
        <v>7448</v>
      </c>
    </row>
    <row r="13700" spans="1:2" x14ac:dyDescent="0.25">
      <c r="A13700" s="62">
        <v>51212003</v>
      </c>
      <c r="B13700" s="63" t="s">
        <v>15806</v>
      </c>
    </row>
    <row r="13701" spans="1:2" x14ac:dyDescent="0.25">
      <c r="A13701" s="62">
        <v>51212004</v>
      </c>
      <c r="B13701" s="63" t="s">
        <v>2780</v>
      </c>
    </row>
    <row r="13702" spans="1:2" x14ac:dyDescent="0.25">
      <c r="A13702" s="62">
        <v>51212005</v>
      </c>
      <c r="B13702" s="63" t="s">
        <v>11612</v>
      </c>
    </row>
    <row r="13703" spans="1:2" x14ac:dyDescent="0.25">
      <c r="A13703" s="62">
        <v>51212006</v>
      </c>
      <c r="B13703" s="63" t="s">
        <v>11658</v>
      </c>
    </row>
    <row r="13704" spans="1:2" x14ac:dyDescent="0.25">
      <c r="A13704" s="62">
        <v>51212007</v>
      </c>
      <c r="B13704" s="63" t="s">
        <v>6958</v>
      </c>
    </row>
    <row r="13705" spans="1:2" x14ac:dyDescent="0.25">
      <c r="A13705" s="62">
        <v>51212008</v>
      </c>
      <c r="B13705" s="63" t="s">
        <v>3868</v>
      </c>
    </row>
    <row r="13706" spans="1:2" x14ac:dyDescent="0.25">
      <c r="A13706" s="62">
        <v>51212009</v>
      </c>
      <c r="B13706" s="63" t="s">
        <v>3350</v>
      </c>
    </row>
    <row r="13707" spans="1:2" x14ac:dyDescent="0.25">
      <c r="A13707" s="62">
        <v>51212010</v>
      </c>
      <c r="B13707" s="63" t="s">
        <v>262</v>
      </c>
    </row>
    <row r="13708" spans="1:2" x14ac:dyDescent="0.25">
      <c r="A13708" s="62">
        <v>51212011</v>
      </c>
      <c r="B13708" s="63" t="s">
        <v>11634</v>
      </c>
    </row>
    <row r="13709" spans="1:2" x14ac:dyDescent="0.25">
      <c r="A13709" s="62">
        <v>51212012</v>
      </c>
      <c r="B13709" s="63" t="s">
        <v>8368</v>
      </c>
    </row>
    <row r="13710" spans="1:2" x14ac:dyDescent="0.25">
      <c r="A13710" s="62">
        <v>51212013</v>
      </c>
      <c r="B13710" s="63" t="s">
        <v>3582</v>
      </c>
    </row>
    <row r="13711" spans="1:2" x14ac:dyDescent="0.25">
      <c r="A13711" s="62">
        <v>51212014</v>
      </c>
      <c r="B13711" s="63" t="s">
        <v>12768</v>
      </c>
    </row>
    <row r="13712" spans="1:2" x14ac:dyDescent="0.25">
      <c r="A13712" s="62">
        <v>51212015</v>
      </c>
      <c r="B13712" s="63" t="s">
        <v>13725</v>
      </c>
    </row>
    <row r="13713" spans="1:2" x14ac:dyDescent="0.25">
      <c r="A13713" s="62">
        <v>51212016</v>
      </c>
      <c r="B13713" s="63" t="s">
        <v>5174</v>
      </c>
    </row>
    <row r="13714" spans="1:2" x14ac:dyDescent="0.25">
      <c r="A13714" s="62">
        <v>51212017</v>
      </c>
      <c r="B13714" s="63" t="s">
        <v>18564</v>
      </c>
    </row>
    <row r="13715" spans="1:2" x14ac:dyDescent="0.25">
      <c r="A13715" s="62">
        <v>51212018</v>
      </c>
      <c r="B13715" s="63" t="s">
        <v>1973</v>
      </c>
    </row>
    <row r="13716" spans="1:2" x14ac:dyDescent="0.25">
      <c r="A13716" s="62">
        <v>51212020</v>
      </c>
      <c r="B13716" s="63" t="s">
        <v>16883</v>
      </c>
    </row>
    <row r="13717" spans="1:2" x14ac:dyDescent="0.25">
      <c r="A13717" s="62">
        <v>51212021</v>
      </c>
      <c r="B13717" s="63" t="s">
        <v>18910</v>
      </c>
    </row>
    <row r="13718" spans="1:2" x14ac:dyDescent="0.25">
      <c r="A13718" s="62">
        <v>51212022</v>
      </c>
      <c r="B13718" s="63" t="s">
        <v>12373</v>
      </c>
    </row>
    <row r="13719" spans="1:2" x14ac:dyDescent="0.25">
      <c r="A13719" s="62">
        <v>51212023</v>
      </c>
      <c r="B13719" s="63" t="s">
        <v>5086</v>
      </c>
    </row>
    <row r="13720" spans="1:2" x14ac:dyDescent="0.25">
      <c r="A13720" s="62">
        <v>51212024</v>
      </c>
      <c r="B13720" s="63" t="s">
        <v>15795</v>
      </c>
    </row>
    <row r="13721" spans="1:2" x14ac:dyDescent="0.25">
      <c r="A13721" s="62">
        <v>51212025</v>
      </c>
      <c r="B13721" s="63" t="s">
        <v>16525</v>
      </c>
    </row>
    <row r="13722" spans="1:2" x14ac:dyDescent="0.25">
      <c r="A13722" s="62">
        <v>51212026</v>
      </c>
      <c r="B13722" s="63" t="s">
        <v>15479</v>
      </c>
    </row>
    <row r="13723" spans="1:2" x14ac:dyDescent="0.25">
      <c r="A13723" s="62">
        <v>51212027</v>
      </c>
      <c r="B13723" s="63" t="s">
        <v>1714</v>
      </c>
    </row>
    <row r="13724" spans="1:2" x14ac:dyDescent="0.25">
      <c r="A13724" s="62">
        <v>51212028</v>
      </c>
      <c r="B13724" s="63" t="s">
        <v>18174</v>
      </c>
    </row>
    <row r="13725" spans="1:2" x14ac:dyDescent="0.25">
      <c r="A13725" s="62">
        <v>51212029</v>
      </c>
      <c r="B13725" s="63" t="s">
        <v>9011</v>
      </c>
    </row>
    <row r="13726" spans="1:2" x14ac:dyDescent="0.25">
      <c r="A13726" s="62">
        <v>51212030</v>
      </c>
      <c r="B13726" s="63" t="s">
        <v>7559</v>
      </c>
    </row>
    <row r="13727" spans="1:2" x14ac:dyDescent="0.25">
      <c r="A13727" s="62">
        <v>51212031</v>
      </c>
      <c r="B13727" s="63" t="s">
        <v>523</v>
      </c>
    </row>
    <row r="13728" spans="1:2" x14ac:dyDescent="0.25">
      <c r="A13728" s="62">
        <v>51212032</v>
      </c>
      <c r="B13728" s="63" t="s">
        <v>1980</v>
      </c>
    </row>
    <row r="13729" spans="1:2" x14ac:dyDescent="0.25">
      <c r="A13729" s="62">
        <v>51212033</v>
      </c>
      <c r="B13729" s="63" t="s">
        <v>16768</v>
      </c>
    </row>
    <row r="13730" spans="1:2" x14ac:dyDescent="0.25">
      <c r="A13730" s="62">
        <v>51212034</v>
      </c>
      <c r="B13730" s="63" t="s">
        <v>6540</v>
      </c>
    </row>
    <row r="13731" spans="1:2" x14ac:dyDescent="0.25">
      <c r="A13731" s="62">
        <v>51212035</v>
      </c>
      <c r="B13731" s="63" t="s">
        <v>1948</v>
      </c>
    </row>
    <row r="13732" spans="1:2" x14ac:dyDescent="0.25">
      <c r="A13732" s="62">
        <v>51212036</v>
      </c>
      <c r="B13732" s="63" t="s">
        <v>5992</v>
      </c>
    </row>
    <row r="13733" spans="1:2" x14ac:dyDescent="0.25">
      <c r="A13733" s="62">
        <v>51212101</v>
      </c>
      <c r="B13733" s="63" t="s">
        <v>17778</v>
      </c>
    </row>
    <row r="13734" spans="1:2" x14ac:dyDescent="0.25">
      <c r="A13734" s="62">
        <v>51212201</v>
      </c>
      <c r="B13734" s="63" t="s">
        <v>17003</v>
      </c>
    </row>
    <row r="13735" spans="1:2" x14ac:dyDescent="0.25">
      <c r="A13735" s="62">
        <v>51212202</v>
      </c>
      <c r="B13735" s="63" t="s">
        <v>13846</v>
      </c>
    </row>
    <row r="13736" spans="1:2" x14ac:dyDescent="0.25">
      <c r="A13736" s="62">
        <v>51212203</v>
      </c>
      <c r="B13736" s="63" t="s">
        <v>1423</v>
      </c>
    </row>
    <row r="13737" spans="1:2" x14ac:dyDescent="0.25">
      <c r="A13737" s="62">
        <v>51212301</v>
      </c>
      <c r="B13737" s="63" t="s">
        <v>5017</v>
      </c>
    </row>
    <row r="13738" spans="1:2" x14ac:dyDescent="0.25">
      <c r="A13738" s="62">
        <v>51212302</v>
      </c>
      <c r="B13738" s="63" t="s">
        <v>10106</v>
      </c>
    </row>
    <row r="13739" spans="1:2" x14ac:dyDescent="0.25">
      <c r="A13739" s="62">
        <v>51212303</v>
      </c>
      <c r="B13739" s="63" t="s">
        <v>4990</v>
      </c>
    </row>
    <row r="13740" spans="1:2" x14ac:dyDescent="0.25">
      <c r="A13740" s="62">
        <v>51212304</v>
      </c>
      <c r="B13740" s="63" t="s">
        <v>10329</v>
      </c>
    </row>
    <row r="13741" spans="1:2" x14ac:dyDescent="0.25">
      <c r="A13741" s="62">
        <v>51212305</v>
      </c>
      <c r="B13741" s="63" t="s">
        <v>3174</v>
      </c>
    </row>
    <row r="13742" spans="1:2" x14ac:dyDescent="0.25">
      <c r="A13742" s="62">
        <v>51212306</v>
      </c>
      <c r="B13742" s="63" t="s">
        <v>6395</v>
      </c>
    </row>
    <row r="13743" spans="1:2" x14ac:dyDescent="0.25">
      <c r="A13743" s="62">
        <v>51212307</v>
      </c>
      <c r="B13743" s="63" t="s">
        <v>6188</v>
      </c>
    </row>
    <row r="13744" spans="1:2" x14ac:dyDescent="0.25">
      <c r="A13744" s="62">
        <v>51212308</v>
      </c>
      <c r="B13744" s="63" t="s">
        <v>16141</v>
      </c>
    </row>
    <row r="13745" spans="1:2" x14ac:dyDescent="0.25">
      <c r="A13745" s="62">
        <v>51212309</v>
      </c>
      <c r="B13745" s="63" t="s">
        <v>8121</v>
      </c>
    </row>
    <row r="13746" spans="1:2" x14ac:dyDescent="0.25">
      <c r="A13746" s="62">
        <v>51212401</v>
      </c>
      <c r="B13746" s="63" t="s">
        <v>5935</v>
      </c>
    </row>
    <row r="13747" spans="1:2" x14ac:dyDescent="0.25">
      <c r="A13747" s="62">
        <v>51212402</v>
      </c>
      <c r="B13747" s="63" t="s">
        <v>1882</v>
      </c>
    </row>
    <row r="13748" spans="1:2" x14ac:dyDescent="0.25">
      <c r="A13748" s="62">
        <v>51241001</v>
      </c>
      <c r="B13748" s="63" t="s">
        <v>2095</v>
      </c>
    </row>
    <row r="13749" spans="1:2" x14ac:dyDescent="0.25">
      <c r="A13749" s="62">
        <v>51241002</v>
      </c>
      <c r="B13749" s="63" t="s">
        <v>9307</v>
      </c>
    </row>
    <row r="13750" spans="1:2" x14ac:dyDescent="0.25">
      <c r="A13750" s="62">
        <v>51241101</v>
      </c>
      <c r="B13750" s="63" t="s">
        <v>4443</v>
      </c>
    </row>
    <row r="13751" spans="1:2" x14ac:dyDescent="0.25">
      <c r="A13751" s="62">
        <v>51241102</v>
      </c>
      <c r="B13751" s="63" t="s">
        <v>16477</v>
      </c>
    </row>
    <row r="13752" spans="1:2" x14ac:dyDescent="0.25">
      <c r="A13752" s="62">
        <v>51241103</v>
      </c>
      <c r="B13752" s="63" t="s">
        <v>18787</v>
      </c>
    </row>
    <row r="13753" spans="1:2" x14ac:dyDescent="0.25">
      <c r="A13753" s="62">
        <v>51241104</v>
      </c>
      <c r="B13753" s="63" t="s">
        <v>8964</v>
      </c>
    </row>
    <row r="13754" spans="1:2" x14ac:dyDescent="0.25">
      <c r="A13754" s="62">
        <v>51241105</v>
      </c>
      <c r="B13754" s="63" t="s">
        <v>11608</v>
      </c>
    </row>
    <row r="13755" spans="1:2" x14ac:dyDescent="0.25">
      <c r="A13755" s="62">
        <v>51241106</v>
      </c>
      <c r="B13755" s="63" t="s">
        <v>2318</v>
      </c>
    </row>
    <row r="13756" spans="1:2" x14ac:dyDescent="0.25">
      <c r="A13756" s="62">
        <v>51241107</v>
      </c>
      <c r="B13756" s="63" t="s">
        <v>12739</v>
      </c>
    </row>
    <row r="13757" spans="1:2" x14ac:dyDescent="0.25">
      <c r="A13757" s="62">
        <v>51241108</v>
      </c>
      <c r="B13757" s="63" t="s">
        <v>14836</v>
      </c>
    </row>
    <row r="13758" spans="1:2" x14ac:dyDescent="0.25">
      <c r="A13758" s="62">
        <v>51241109</v>
      </c>
      <c r="B13758" s="63" t="s">
        <v>185</v>
      </c>
    </row>
    <row r="13759" spans="1:2" x14ac:dyDescent="0.25">
      <c r="A13759" s="62">
        <v>51241110</v>
      </c>
      <c r="B13759" s="63" t="s">
        <v>11837</v>
      </c>
    </row>
    <row r="13760" spans="1:2" x14ac:dyDescent="0.25">
      <c r="A13760" s="62">
        <v>51241111</v>
      </c>
      <c r="B13760" s="63" t="s">
        <v>4780</v>
      </c>
    </row>
    <row r="13761" spans="1:2" x14ac:dyDescent="0.25">
      <c r="A13761" s="62">
        <v>51241112</v>
      </c>
      <c r="B13761" s="63" t="s">
        <v>2866</v>
      </c>
    </row>
    <row r="13762" spans="1:2" x14ac:dyDescent="0.25">
      <c r="A13762" s="62">
        <v>51241113</v>
      </c>
      <c r="B13762" s="63" t="s">
        <v>15239</v>
      </c>
    </row>
    <row r="13763" spans="1:2" x14ac:dyDescent="0.25">
      <c r="A13763" s="62">
        <v>51241114</v>
      </c>
      <c r="B13763" s="63" t="s">
        <v>5368</v>
      </c>
    </row>
    <row r="13764" spans="1:2" x14ac:dyDescent="0.25">
      <c r="A13764" s="62">
        <v>51241115</v>
      </c>
      <c r="B13764" s="63" t="s">
        <v>3145</v>
      </c>
    </row>
    <row r="13765" spans="1:2" x14ac:dyDescent="0.25">
      <c r="A13765" s="62">
        <v>51241116</v>
      </c>
      <c r="B13765" s="63" t="s">
        <v>4933</v>
      </c>
    </row>
    <row r="13766" spans="1:2" x14ac:dyDescent="0.25">
      <c r="A13766" s="62">
        <v>51241117</v>
      </c>
      <c r="B13766" s="63" t="s">
        <v>12271</v>
      </c>
    </row>
    <row r="13767" spans="1:2" x14ac:dyDescent="0.25">
      <c r="A13767" s="62">
        <v>51241118</v>
      </c>
      <c r="B13767" s="63" t="s">
        <v>11223</v>
      </c>
    </row>
    <row r="13768" spans="1:2" x14ac:dyDescent="0.25">
      <c r="A13768" s="62">
        <v>51241119</v>
      </c>
      <c r="B13768" s="63" t="s">
        <v>17597</v>
      </c>
    </row>
    <row r="13769" spans="1:2" x14ac:dyDescent="0.25">
      <c r="A13769" s="62">
        <v>51241120</v>
      </c>
      <c r="B13769" s="63" t="s">
        <v>9063</v>
      </c>
    </row>
    <row r="13770" spans="1:2" x14ac:dyDescent="0.25">
      <c r="A13770" s="62">
        <v>51241201</v>
      </c>
      <c r="B13770" s="63" t="s">
        <v>10347</v>
      </c>
    </row>
    <row r="13771" spans="1:2" x14ac:dyDescent="0.25">
      <c r="A13771" s="62">
        <v>51241202</v>
      </c>
      <c r="B13771" s="63" t="s">
        <v>13518</v>
      </c>
    </row>
    <row r="13772" spans="1:2" x14ac:dyDescent="0.25">
      <c r="A13772" s="62">
        <v>51241203</v>
      </c>
      <c r="B13772" s="63" t="s">
        <v>7434</v>
      </c>
    </row>
    <row r="13773" spans="1:2" x14ac:dyDescent="0.25">
      <c r="A13773" s="62">
        <v>51241204</v>
      </c>
      <c r="B13773" s="63" t="s">
        <v>14196</v>
      </c>
    </row>
    <row r="13774" spans="1:2" x14ac:dyDescent="0.25">
      <c r="A13774" s="62">
        <v>51241205</v>
      </c>
      <c r="B13774" s="63" t="s">
        <v>1926</v>
      </c>
    </row>
    <row r="13775" spans="1:2" x14ac:dyDescent="0.25">
      <c r="A13775" s="62">
        <v>51241206</v>
      </c>
      <c r="B13775" s="63" t="s">
        <v>118</v>
      </c>
    </row>
    <row r="13776" spans="1:2" x14ac:dyDescent="0.25">
      <c r="A13776" s="62">
        <v>51241207</v>
      </c>
      <c r="B13776" s="63" t="s">
        <v>9870</v>
      </c>
    </row>
    <row r="13777" spans="1:2" x14ac:dyDescent="0.25">
      <c r="A13777" s="62">
        <v>51241208</v>
      </c>
      <c r="B13777" s="63" t="s">
        <v>42</v>
      </c>
    </row>
    <row r="13778" spans="1:2" x14ac:dyDescent="0.25">
      <c r="A13778" s="62">
        <v>51241209</v>
      </c>
      <c r="B13778" s="63" t="s">
        <v>5867</v>
      </c>
    </row>
    <row r="13779" spans="1:2" x14ac:dyDescent="0.25">
      <c r="A13779" s="62">
        <v>51241210</v>
      </c>
      <c r="B13779" s="63" t="s">
        <v>8960</v>
      </c>
    </row>
    <row r="13780" spans="1:2" x14ac:dyDescent="0.25">
      <c r="A13780" s="62">
        <v>51241211</v>
      </c>
      <c r="B13780" s="63" t="s">
        <v>7748</v>
      </c>
    </row>
    <row r="13781" spans="1:2" x14ac:dyDescent="0.25">
      <c r="A13781" s="62">
        <v>51241212</v>
      </c>
      <c r="B13781" s="63" t="s">
        <v>16775</v>
      </c>
    </row>
    <row r="13782" spans="1:2" x14ac:dyDescent="0.25">
      <c r="A13782" s="62">
        <v>51241213</v>
      </c>
      <c r="B13782" s="63" t="s">
        <v>14407</v>
      </c>
    </row>
    <row r="13783" spans="1:2" x14ac:dyDescent="0.25">
      <c r="A13783" s="62">
        <v>51241214</v>
      </c>
      <c r="B13783" s="63" t="s">
        <v>6346</v>
      </c>
    </row>
    <row r="13784" spans="1:2" x14ac:dyDescent="0.25">
      <c r="A13784" s="62">
        <v>51241215</v>
      </c>
      <c r="B13784" s="63" t="s">
        <v>19075</v>
      </c>
    </row>
    <row r="13785" spans="1:2" x14ac:dyDescent="0.25">
      <c r="A13785" s="62">
        <v>51241216</v>
      </c>
      <c r="B13785" s="63" t="s">
        <v>5094</v>
      </c>
    </row>
    <row r="13786" spans="1:2" x14ac:dyDescent="0.25">
      <c r="A13786" s="62">
        <v>51241217</v>
      </c>
      <c r="B13786" s="63" t="s">
        <v>11372</v>
      </c>
    </row>
    <row r="13787" spans="1:2" x14ac:dyDescent="0.25">
      <c r="A13787" s="62">
        <v>51241218</v>
      </c>
      <c r="B13787" s="63" t="s">
        <v>724</v>
      </c>
    </row>
    <row r="13788" spans="1:2" x14ac:dyDescent="0.25">
      <c r="A13788" s="62">
        <v>51241219</v>
      </c>
      <c r="B13788" s="63" t="s">
        <v>4409</v>
      </c>
    </row>
    <row r="13789" spans="1:2" x14ac:dyDescent="0.25">
      <c r="A13789" s="62">
        <v>51241220</v>
      </c>
      <c r="B13789" s="63" t="s">
        <v>16973</v>
      </c>
    </row>
    <row r="13790" spans="1:2" x14ac:dyDescent="0.25">
      <c r="A13790" s="62">
        <v>51241221</v>
      </c>
      <c r="B13790" s="63" t="s">
        <v>12955</v>
      </c>
    </row>
    <row r="13791" spans="1:2" x14ac:dyDescent="0.25">
      <c r="A13791" s="62">
        <v>51241222</v>
      </c>
      <c r="B13791" s="63" t="s">
        <v>2306</v>
      </c>
    </row>
    <row r="13792" spans="1:2" x14ac:dyDescent="0.25">
      <c r="A13792" s="62">
        <v>51241223</v>
      </c>
      <c r="B13792" s="63" t="s">
        <v>2275</v>
      </c>
    </row>
    <row r="13793" spans="1:2" x14ac:dyDescent="0.25">
      <c r="A13793" s="62">
        <v>51241224</v>
      </c>
      <c r="B13793" s="63" t="s">
        <v>11876</v>
      </c>
    </row>
    <row r="13794" spans="1:2" x14ac:dyDescent="0.25">
      <c r="A13794" s="62">
        <v>51241225</v>
      </c>
      <c r="B13794" s="63" t="s">
        <v>414</v>
      </c>
    </row>
    <row r="13795" spans="1:2" x14ac:dyDescent="0.25">
      <c r="A13795" s="62">
        <v>51241226</v>
      </c>
      <c r="B13795" s="63" t="s">
        <v>4730</v>
      </c>
    </row>
    <row r="13796" spans="1:2" x14ac:dyDescent="0.25">
      <c r="A13796" s="62">
        <v>51241227</v>
      </c>
      <c r="B13796" s="63" t="s">
        <v>8841</v>
      </c>
    </row>
    <row r="13797" spans="1:2" x14ac:dyDescent="0.25">
      <c r="A13797" s="62">
        <v>51241228</v>
      </c>
      <c r="B13797" s="63" t="s">
        <v>17463</v>
      </c>
    </row>
    <row r="13798" spans="1:2" x14ac:dyDescent="0.25">
      <c r="A13798" s="62">
        <v>51241229</v>
      </c>
      <c r="B13798" s="63" t="s">
        <v>14287</v>
      </c>
    </row>
    <row r="13799" spans="1:2" x14ac:dyDescent="0.25">
      <c r="A13799" s="62">
        <v>51241301</v>
      </c>
      <c r="B13799" s="63" t="s">
        <v>17873</v>
      </c>
    </row>
    <row r="13800" spans="1:2" x14ac:dyDescent="0.25">
      <c r="A13800" s="62">
        <v>51241302</v>
      </c>
      <c r="B13800" s="63" t="s">
        <v>9408</v>
      </c>
    </row>
    <row r="13801" spans="1:2" x14ac:dyDescent="0.25">
      <c r="A13801" s="62">
        <v>51241303</v>
      </c>
      <c r="B13801" s="63" t="s">
        <v>15416</v>
      </c>
    </row>
    <row r="13802" spans="1:2" x14ac:dyDescent="0.25">
      <c r="A13802" s="62">
        <v>51241304</v>
      </c>
      <c r="B13802" s="63" t="s">
        <v>15796</v>
      </c>
    </row>
    <row r="13803" spans="1:2" x14ac:dyDescent="0.25">
      <c r="A13803" s="62">
        <v>51241305</v>
      </c>
      <c r="B13803" s="63" t="s">
        <v>12418</v>
      </c>
    </row>
    <row r="13804" spans="1:2" x14ac:dyDescent="0.25">
      <c r="A13804" s="62">
        <v>51251001</v>
      </c>
      <c r="B13804" s="63" t="s">
        <v>17993</v>
      </c>
    </row>
    <row r="13805" spans="1:2" x14ac:dyDescent="0.25">
      <c r="A13805" s="62">
        <v>52101501</v>
      </c>
      <c r="B13805" s="63" t="s">
        <v>2176</v>
      </c>
    </row>
    <row r="13806" spans="1:2" x14ac:dyDescent="0.25">
      <c r="A13806" s="62">
        <v>52101502</v>
      </c>
      <c r="B13806" s="63" t="s">
        <v>18919</v>
      </c>
    </row>
    <row r="13807" spans="1:2" x14ac:dyDescent="0.25">
      <c r="A13807" s="62">
        <v>52101503</v>
      </c>
      <c r="B13807" s="63" t="s">
        <v>6091</v>
      </c>
    </row>
    <row r="13808" spans="1:2" x14ac:dyDescent="0.25">
      <c r="A13808" s="62">
        <v>52101504</v>
      </c>
      <c r="B13808" s="63" t="s">
        <v>11284</v>
      </c>
    </row>
    <row r="13809" spans="1:2" x14ac:dyDescent="0.25">
      <c r="A13809" s="62">
        <v>52101505</v>
      </c>
      <c r="B13809" s="63" t="s">
        <v>2918</v>
      </c>
    </row>
    <row r="13810" spans="1:2" x14ac:dyDescent="0.25">
      <c r="A13810" s="62">
        <v>52101506</v>
      </c>
      <c r="B13810" s="63" t="s">
        <v>10685</v>
      </c>
    </row>
    <row r="13811" spans="1:2" x14ac:dyDescent="0.25">
      <c r="A13811" s="62">
        <v>52101507</v>
      </c>
      <c r="B13811" s="63" t="s">
        <v>5457</v>
      </c>
    </row>
    <row r="13812" spans="1:2" x14ac:dyDescent="0.25">
      <c r="A13812" s="62">
        <v>52101508</v>
      </c>
      <c r="B13812" s="63" t="s">
        <v>13828</v>
      </c>
    </row>
    <row r="13813" spans="1:2" x14ac:dyDescent="0.25">
      <c r="A13813" s="62">
        <v>52101509</v>
      </c>
      <c r="B13813" s="63" t="s">
        <v>3250</v>
      </c>
    </row>
    <row r="13814" spans="1:2" x14ac:dyDescent="0.25">
      <c r="A13814" s="62">
        <v>52101510</v>
      </c>
      <c r="B13814" s="63" t="s">
        <v>11838</v>
      </c>
    </row>
    <row r="13815" spans="1:2" x14ac:dyDescent="0.25">
      <c r="A13815" s="62">
        <v>52101511</v>
      </c>
      <c r="B13815" s="63" t="s">
        <v>5424</v>
      </c>
    </row>
    <row r="13816" spans="1:2" x14ac:dyDescent="0.25">
      <c r="A13816" s="62">
        <v>52101512</v>
      </c>
      <c r="B13816" s="63" t="s">
        <v>6793</v>
      </c>
    </row>
    <row r="13817" spans="1:2" x14ac:dyDescent="0.25">
      <c r="A13817" s="62">
        <v>52101513</v>
      </c>
      <c r="B13817" s="63" t="s">
        <v>12319</v>
      </c>
    </row>
    <row r="13818" spans="1:2" x14ac:dyDescent="0.25">
      <c r="A13818" s="62">
        <v>52121501</v>
      </c>
      <c r="B13818" s="63" t="s">
        <v>16058</v>
      </c>
    </row>
    <row r="13819" spans="1:2" x14ac:dyDescent="0.25">
      <c r="A13819" s="62">
        <v>52121502</v>
      </c>
      <c r="B13819" s="63" t="s">
        <v>8625</v>
      </c>
    </row>
    <row r="13820" spans="1:2" x14ac:dyDescent="0.25">
      <c r="A13820" s="62">
        <v>52121503</v>
      </c>
      <c r="B13820" s="63" t="s">
        <v>16138</v>
      </c>
    </row>
    <row r="13821" spans="1:2" x14ac:dyDescent="0.25">
      <c r="A13821" s="62">
        <v>52121504</v>
      </c>
      <c r="B13821" s="63" t="s">
        <v>16503</v>
      </c>
    </row>
    <row r="13822" spans="1:2" x14ac:dyDescent="0.25">
      <c r="A13822" s="62">
        <v>52121505</v>
      </c>
      <c r="B13822" s="63" t="s">
        <v>5864</v>
      </c>
    </row>
    <row r="13823" spans="1:2" x14ac:dyDescent="0.25">
      <c r="A13823" s="62">
        <v>52121506</v>
      </c>
      <c r="B13823" s="63" t="s">
        <v>17985</v>
      </c>
    </row>
    <row r="13824" spans="1:2" x14ac:dyDescent="0.25">
      <c r="A13824" s="62">
        <v>52121507</v>
      </c>
      <c r="B13824" s="63" t="s">
        <v>57</v>
      </c>
    </row>
    <row r="13825" spans="1:2" x14ac:dyDescent="0.25">
      <c r="A13825" s="62">
        <v>52121508</v>
      </c>
      <c r="B13825" s="63" t="s">
        <v>1320</v>
      </c>
    </row>
    <row r="13826" spans="1:2" x14ac:dyDescent="0.25">
      <c r="A13826" s="62">
        <v>52121509</v>
      </c>
      <c r="B13826" s="63" t="s">
        <v>5884</v>
      </c>
    </row>
    <row r="13827" spans="1:2" x14ac:dyDescent="0.25">
      <c r="A13827" s="62">
        <v>52121510</v>
      </c>
      <c r="B13827" s="63" t="s">
        <v>7150</v>
      </c>
    </row>
    <row r="13828" spans="1:2" x14ac:dyDescent="0.25">
      <c r="A13828" s="62">
        <v>52121511</v>
      </c>
      <c r="B13828" s="63" t="s">
        <v>8351</v>
      </c>
    </row>
    <row r="13829" spans="1:2" x14ac:dyDescent="0.25">
      <c r="A13829" s="62">
        <v>52121512</v>
      </c>
      <c r="B13829" s="63" t="s">
        <v>2393</v>
      </c>
    </row>
    <row r="13830" spans="1:2" x14ac:dyDescent="0.25">
      <c r="A13830" s="62">
        <v>52121513</v>
      </c>
      <c r="B13830" s="63" t="s">
        <v>13100</v>
      </c>
    </row>
    <row r="13831" spans="1:2" x14ac:dyDescent="0.25">
      <c r="A13831" s="62">
        <v>52121601</v>
      </c>
      <c r="B13831" s="63" t="s">
        <v>17947</v>
      </c>
    </row>
    <row r="13832" spans="1:2" x14ac:dyDescent="0.25">
      <c r="A13832" s="62">
        <v>52121602</v>
      </c>
      <c r="B13832" s="63" t="s">
        <v>14743</v>
      </c>
    </row>
    <row r="13833" spans="1:2" x14ac:dyDescent="0.25">
      <c r="A13833" s="62">
        <v>52121603</v>
      </c>
      <c r="B13833" s="63" t="s">
        <v>10699</v>
      </c>
    </row>
    <row r="13834" spans="1:2" x14ac:dyDescent="0.25">
      <c r="A13834" s="62">
        <v>52121604</v>
      </c>
      <c r="B13834" s="63" t="s">
        <v>3222</v>
      </c>
    </row>
    <row r="13835" spans="1:2" x14ac:dyDescent="0.25">
      <c r="A13835" s="62">
        <v>52121605</v>
      </c>
      <c r="B13835" s="63" t="s">
        <v>7652</v>
      </c>
    </row>
    <row r="13836" spans="1:2" x14ac:dyDescent="0.25">
      <c r="A13836" s="62">
        <v>52121606</v>
      </c>
      <c r="B13836" s="63" t="s">
        <v>5733</v>
      </c>
    </row>
    <row r="13837" spans="1:2" x14ac:dyDescent="0.25">
      <c r="A13837" s="62">
        <v>52121607</v>
      </c>
      <c r="B13837" s="63" t="s">
        <v>394</v>
      </c>
    </row>
    <row r="13838" spans="1:2" x14ac:dyDescent="0.25">
      <c r="A13838" s="62">
        <v>52121608</v>
      </c>
      <c r="B13838" s="63" t="s">
        <v>5531</v>
      </c>
    </row>
    <row r="13839" spans="1:2" x14ac:dyDescent="0.25">
      <c r="A13839" s="62">
        <v>52121701</v>
      </c>
      <c r="B13839" s="63" t="s">
        <v>4688</v>
      </c>
    </row>
    <row r="13840" spans="1:2" x14ac:dyDescent="0.25">
      <c r="A13840" s="62">
        <v>52121702</v>
      </c>
      <c r="B13840" s="63" t="s">
        <v>3952</v>
      </c>
    </row>
    <row r="13841" spans="1:2" x14ac:dyDescent="0.25">
      <c r="A13841" s="62">
        <v>52121703</v>
      </c>
      <c r="B13841" s="63" t="s">
        <v>13258</v>
      </c>
    </row>
    <row r="13842" spans="1:2" x14ac:dyDescent="0.25">
      <c r="A13842" s="62">
        <v>52121704</v>
      </c>
      <c r="B13842" s="63" t="s">
        <v>7391</v>
      </c>
    </row>
    <row r="13843" spans="1:2" x14ac:dyDescent="0.25">
      <c r="A13843" s="62">
        <v>52131501</v>
      </c>
      <c r="B13843" s="63" t="s">
        <v>14153</v>
      </c>
    </row>
    <row r="13844" spans="1:2" x14ac:dyDescent="0.25">
      <c r="A13844" s="62">
        <v>52131503</v>
      </c>
      <c r="B13844" s="63" t="s">
        <v>3130</v>
      </c>
    </row>
    <row r="13845" spans="1:2" x14ac:dyDescent="0.25">
      <c r="A13845" s="62">
        <v>52131601</v>
      </c>
      <c r="B13845" s="63" t="s">
        <v>14335</v>
      </c>
    </row>
    <row r="13846" spans="1:2" x14ac:dyDescent="0.25">
      <c r="A13846" s="62">
        <v>52131602</v>
      </c>
      <c r="B13846" s="63" t="s">
        <v>7047</v>
      </c>
    </row>
    <row r="13847" spans="1:2" x14ac:dyDescent="0.25">
      <c r="A13847" s="62">
        <v>52131603</v>
      </c>
      <c r="B13847" s="63" t="s">
        <v>6143</v>
      </c>
    </row>
    <row r="13848" spans="1:2" x14ac:dyDescent="0.25">
      <c r="A13848" s="62">
        <v>52131604</v>
      </c>
      <c r="B13848" s="63" t="s">
        <v>1051</v>
      </c>
    </row>
    <row r="13849" spans="1:2" x14ac:dyDescent="0.25">
      <c r="A13849" s="62">
        <v>52131701</v>
      </c>
      <c r="B13849" s="63" t="s">
        <v>17631</v>
      </c>
    </row>
    <row r="13850" spans="1:2" x14ac:dyDescent="0.25">
      <c r="A13850" s="62">
        <v>52131702</v>
      </c>
      <c r="B13850" s="63" t="s">
        <v>15397</v>
      </c>
    </row>
    <row r="13851" spans="1:2" x14ac:dyDescent="0.25">
      <c r="A13851" s="62">
        <v>52131703</v>
      </c>
      <c r="B13851" s="63" t="s">
        <v>9248</v>
      </c>
    </row>
    <row r="13852" spans="1:2" x14ac:dyDescent="0.25">
      <c r="A13852" s="62">
        <v>52131704</v>
      </c>
      <c r="B13852" s="63" t="s">
        <v>10543</v>
      </c>
    </row>
    <row r="13853" spans="1:2" x14ac:dyDescent="0.25">
      <c r="A13853" s="62">
        <v>52141501</v>
      </c>
      <c r="B13853" s="63" t="s">
        <v>7936</v>
      </c>
    </row>
    <row r="13854" spans="1:2" x14ac:dyDescent="0.25">
      <c r="A13854" s="62">
        <v>52141502</v>
      </c>
      <c r="B13854" s="63" t="s">
        <v>3781</v>
      </c>
    </row>
    <row r="13855" spans="1:2" x14ac:dyDescent="0.25">
      <c r="A13855" s="62">
        <v>52141503</v>
      </c>
      <c r="B13855" s="63" t="s">
        <v>7311</v>
      </c>
    </row>
    <row r="13856" spans="1:2" x14ac:dyDescent="0.25">
      <c r="A13856" s="62">
        <v>52141504</v>
      </c>
      <c r="B13856" s="63" t="s">
        <v>14281</v>
      </c>
    </row>
    <row r="13857" spans="1:2" x14ac:dyDescent="0.25">
      <c r="A13857" s="62">
        <v>52141505</v>
      </c>
      <c r="B13857" s="63" t="s">
        <v>6000</v>
      </c>
    </row>
    <row r="13858" spans="1:2" x14ac:dyDescent="0.25">
      <c r="A13858" s="62">
        <v>52141506</v>
      </c>
      <c r="B13858" s="63" t="s">
        <v>5600</v>
      </c>
    </row>
    <row r="13859" spans="1:2" x14ac:dyDescent="0.25">
      <c r="A13859" s="62">
        <v>52141507</v>
      </c>
      <c r="B13859" s="63" t="s">
        <v>7648</v>
      </c>
    </row>
    <row r="13860" spans="1:2" x14ac:dyDescent="0.25">
      <c r="A13860" s="62">
        <v>52141508</v>
      </c>
      <c r="B13860" s="63" t="s">
        <v>701</v>
      </c>
    </row>
    <row r="13861" spans="1:2" x14ac:dyDescent="0.25">
      <c r="A13861" s="62">
        <v>52141509</v>
      </c>
      <c r="B13861" s="63" t="s">
        <v>1951</v>
      </c>
    </row>
    <row r="13862" spans="1:2" x14ac:dyDescent="0.25">
      <c r="A13862" s="62">
        <v>52141510</v>
      </c>
      <c r="B13862" s="63" t="s">
        <v>11920</v>
      </c>
    </row>
    <row r="13863" spans="1:2" x14ac:dyDescent="0.25">
      <c r="A13863" s="62">
        <v>52141511</v>
      </c>
      <c r="B13863" s="63" t="s">
        <v>3446</v>
      </c>
    </row>
    <row r="13864" spans="1:2" x14ac:dyDescent="0.25">
      <c r="A13864" s="62">
        <v>52141512</v>
      </c>
      <c r="B13864" s="63" t="s">
        <v>8152</v>
      </c>
    </row>
    <row r="13865" spans="1:2" x14ac:dyDescent="0.25">
      <c r="A13865" s="62">
        <v>52141513</v>
      </c>
      <c r="B13865" s="63" t="s">
        <v>2860</v>
      </c>
    </row>
    <row r="13866" spans="1:2" x14ac:dyDescent="0.25">
      <c r="A13866" s="62">
        <v>52141514</v>
      </c>
      <c r="B13866" s="63" t="s">
        <v>2512</v>
      </c>
    </row>
    <row r="13867" spans="1:2" x14ac:dyDescent="0.25">
      <c r="A13867" s="62">
        <v>52141515</v>
      </c>
      <c r="B13867" s="63" t="s">
        <v>14520</v>
      </c>
    </row>
    <row r="13868" spans="1:2" x14ac:dyDescent="0.25">
      <c r="A13868" s="62">
        <v>52141516</v>
      </c>
      <c r="B13868" s="63" t="s">
        <v>6072</v>
      </c>
    </row>
    <row r="13869" spans="1:2" x14ac:dyDescent="0.25">
      <c r="A13869" s="62">
        <v>52141517</v>
      </c>
      <c r="B13869" s="63" t="s">
        <v>18070</v>
      </c>
    </row>
    <row r="13870" spans="1:2" x14ac:dyDescent="0.25">
      <c r="A13870" s="62">
        <v>52141518</v>
      </c>
      <c r="B13870" s="63" t="s">
        <v>15051</v>
      </c>
    </row>
    <row r="13871" spans="1:2" x14ac:dyDescent="0.25">
      <c r="A13871" s="62">
        <v>52141519</v>
      </c>
      <c r="B13871" s="63" t="s">
        <v>7710</v>
      </c>
    </row>
    <row r="13872" spans="1:2" x14ac:dyDescent="0.25">
      <c r="A13872" s="62">
        <v>52141520</v>
      </c>
      <c r="B13872" s="63" t="s">
        <v>2058</v>
      </c>
    </row>
    <row r="13873" spans="1:2" x14ac:dyDescent="0.25">
      <c r="A13873" s="62">
        <v>52141521</v>
      </c>
      <c r="B13873" s="63" t="s">
        <v>9013</v>
      </c>
    </row>
    <row r="13874" spans="1:2" x14ac:dyDescent="0.25">
      <c r="A13874" s="62">
        <v>52141522</v>
      </c>
      <c r="B13874" s="63" t="s">
        <v>11717</v>
      </c>
    </row>
    <row r="13875" spans="1:2" x14ac:dyDescent="0.25">
      <c r="A13875" s="62">
        <v>52141523</v>
      </c>
      <c r="B13875" s="63" t="s">
        <v>14933</v>
      </c>
    </row>
    <row r="13876" spans="1:2" x14ac:dyDescent="0.25">
      <c r="A13876" s="62">
        <v>52141524</v>
      </c>
      <c r="B13876" s="63" t="s">
        <v>16917</v>
      </c>
    </row>
    <row r="13877" spans="1:2" x14ac:dyDescent="0.25">
      <c r="A13877" s="62">
        <v>52141525</v>
      </c>
      <c r="B13877" s="63" t="s">
        <v>1851</v>
      </c>
    </row>
    <row r="13878" spans="1:2" x14ac:dyDescent="0.25">
      <c r="A13878" s="62">
        <v>52141526</v>
      </c>
      <c r="B13878" s="63" t="s">
        <v>210</v>
      </c>
    </row>
    <row r="13879" spans="1:2" x14ac:dyDescent="0.25">
      <c r="A13879" s="62">
        <v>52141527</v>
      </c>
      <c r="B13879" s="63" t="s">
        <v>2032</v>
      </c>
    </row>
    <row r="13880" spans="1:2" x14ac:dyDescent="0.25">
      <c r="A13880" s="62">
        <v>52141528</v>
      </c>
      <c r="B13880" s="63" t="s">
        <v>15939</v>
      </c>
    </row>
    <row r="13881" spans="1:2" x14ac:dyDescent="0.25">
      <c r="A13881" s="62">
        <v>52141529</v>
      </c>
      <c r="B13881" s="63" t="s">
        <v>5623</v>
      </c>
    </row>
    <row r="13882" spans="1:2" x14ac:dyDescent="0.25">
      <c r="A13882" s="62">
        <v>52141530</v>
      </c>
      <c r="B13882" s="63" t="s">
        <v>11142</v>
      </c>
    </row>
    <row r="13883" spans="1:2" x14ac:dyDescent="0.25">
      <c r="A13883" s="62">
        <v>52141531</v>
      </c>
      <c r="B13883" s="63" t="s">
        <v>1497</v>
      </c>
    </row>
    <row r="13884" spans="1:2" x14ac:dyDescent="0.25">
      <c r="A13884" s="62">
        <v>52141532</v>
      </c>
      <c r="B13884" s="63" t="s">
        <v>3559</v>
      </c>
    </row>
    <row r="13885" spans="1:2" x14ac:dyDescent="0.25">
      <c r="A13885" s="62">
        <v>52141533</v>
      </c>
      <c r="B13885" s="63" t="s">
        <v>8702</v>
      </c>
    </row>
    <row r="13886" spans="1:2" x14ac:dyDescent="0.25">
      <c r="A13886" s="62">
        <v>52141534</v>
      </c>
      <c r="B13886" s="63" t="s">
        <v>8561</v>
      </c>
    </row>
    <row r="13887" spans="1:2" x14ac:dyDescent="0.25">
      <c r="A13887" s="62">
        <v>52141535</v>
      </c>
      <c r="B13887" s="63" t="s">
        <v>13442</v>
      </c>
    </row>
    <row r="13888" spans="1:2" x14ac:dyDescent="0.25">
      <c r="A13888" s="62">
        <v>52141536</v>
      </c>
      <c r="B13888" s="63" t="s">
        <v>5472</v>
      </c>
    </row>
    <row r="13889" spans="1:2" x14ac:dyDescent="0.25">
      <c r="A13889" s="62">
        <v>52141537</v>
      </c>
      <c r="B13889" s="63" t="s">
        <v>16110</v>
      </c>
    </row>
    <row r="13890" spans="1:2" x14ac:dyDescent="0.25">
      <c r="A13890" s="62">
        <v>52141538</v>
      </c>
      <c r="B13890" s="63" t="s">
        <v>18509</v>
      </c>
    </row>
    <row r="13891" spans="1:2" x14ac:dyDescent="0.25">
      <c r="A13891" s="62">
        <v>52141539</v>
      </c>
      <c r="B13891" s="63" t="s">
        <v>15401</v>
      </c>
    </row>
    <row r="13892" spans="1:2" x14ac:dyDescent="0.25">
      <c r="A13892" s="62">
        <v>52141601</v>
      </c>
      <c r="B13892" s="63" t="s">
        <v>1243</v>
      </c>
    </row>
    <row r="13893" spans="1:2" x14ac:dyDescent="0.25">
      <c r="A13893" s="62">
        <v>52141602</v>
      </c>
      <c r="B13893" s="63" t="s">
        <v>12081</v>
      </c>
    </row>
    <row r="13894" spans="1:2" x14ac:dyDescent="0.25">
      <c r="A13894" s="62">
        <v>52141603</v>
      </c>
      <c r="B13894" s="63" t="s">
        <v>10650</v>
      </c>
    </row>
    <row r="13895" spans="1:2" x14ac:dyDescent="0.25">
      <c r="A13895" s="62">
        <v>52141604</v>
      </c>
      <c r="B13895" s="63" t="s">
        <v>12882</v>
      </c>
    </row>
    <row r="13896" spans="1:2" x14ac:dyDescent="0.25">
      <c r="A13896" s="62">
        <v>52141605</v>
      </c>
      <c r="B13896" s="63" t="s">
        <v>12395</v>
      </c>
    </row>
    <row r="13897" spans="1:2" x14ac:dyDescent="0.25">
      <c r="A13897" s="62">
        <v>52141606</v>
      </c>
      <c r="B13897" s="63" t="s">
        <v>9610</v>
      </c>
    </row>
    <row r="13898" spans="1:2" x14ac:dyDescent="0.25">
      <c r="A13898" s="62">
        <v>52141607</v>
      </c>
      <c r="B13898" s="63" t="s">
        <v>5970</v>
      </c>
    </row>
    <row r="13899" spans="1:2" x14ac:dyDescent="0.25">
      <c r="A13899" s="62">
        <v>52141608</v>
      </c>
      <c r="B13899" s="63" t="s">
        <v>11932</v>
      </c>
    </row>
    <row r="13900" spans="1:2" x14ac:dyDescent="0.25">
      <c r="A13900" s="62">
        <v>52141701</v>
      </c>
      <c r="B13900" s="63" t="s">
        <v>823</v>
      </c>
    </row>
    <row r="13901" spans="1:2" x14ac:dyDescent="0.25">
      <c r="A13901" s="62">
        <v>52141703</v>
      </c>
      <c r="B13901" s="63" t="s">
        <v>13109</v>
      </c>
    </row>
    <row r="13902" spans="1:2" x14ac:dyDescent="0.25">
      <c r="A13902" s="62">
        <v>52141704</v>
      </c>
      <c r="B13902" s="63" t="s">
        <v>12475</v>
      </c>
    </row>
    <row r="13903" spans="1:2" x14ac:dyDescent="0.25">
      <c r="A13903" s="62">
        <v>52141705</v>
      </c>
      <c r="B13903" s="63" t="s">
        <v>7271</v>
      </c>
    </row>
    <row r="13904" spans="1:2" x14ac:dyDescent="0.25">
      <c r="A13904" s="62">
        <v>52141706</v>
      </c>
      <c r="B13904" s="63" t="s">
        <v>13107</v>
      </c>
    </row>
    <row r="13905" spans="1:2" x14ac:dyDescent="0.25">
      <c r="A13905" s="62">
        <v>52141801</v>
      </c>
      <c r="B13905" s="63" t="s">
        <v>18360</v>
      </c>
    </row>
    <row r="13906" spans="1:2" x14ac:dyDescent="0.25">
      <c r="A13906" s="62">
        <v>52141802</v>
      </c>
      <c r="B13906" s="63" t="s">
        <v>3387</v>
      </c>
    </row>
    <row r="13907" spans="1:2" x14ac:dyDescent="0.25">
      <c r="A13907" s="62">
        <v>52141803</v>
      </c>
      <c r="B13907" s="63" t="s">
        <v>11456</v>
      </c>
    </row>
    <row r="13908" spans="1:2" x14ac:dyDescent="0.25">
      <c r="A13908" s="62">
        <v>52151501</v>
      </c>
      <c r="B13908" s="63" t="s">
        <v>13997</v>
      </c>
    </row>
    <row r="13909" spans="1:2" x14ac:dyDescent="0.25">
      <c r="A13909" s="62">
        <v>52151502</v>
      </c>
      <c r="B13909" s="63" t="s">
        <v>18495</v>
      </c>
    </row>
    <row r="13910" spans="1:2" x14ac:dyDescent="0.25">
      <c r="A13910" s="62">
        <v>52151503</v>
      </c>
      <c r="B13910" s="63" t="s">
        <v>3807</v>
      </c>
    </row>
    <row r="13911" spans="1:2" x14ac:dyDescent="0.25">
      <c r="A13911" s="62">
        <v>52151504</v>
      </c>
      <c r="B13911" s="63" t="s">
        <v>7610</v>
      </c>
    </row>
    <row r="13912" spans="1:2" x14ac:dyDescent="0.25">
      <c r="A13912" s="62">
        <v>52151505</v>
      </c>
      <c r="B13912" s="63" t="s">
        <v>16131</v>
      </c>
    </row>
    <row r="13913" spans="1:2" x14ac:dyDescent="0.25">
      <c r="A13913" s="62">
        <v>52151506</v>
      </c>
      <c r="B13913" s="63" t="s">
        <v>15773</v>
      </c>
    </row>
    <row r="13914" spans="1:2" x14ac:dyDescent="0.25">
      <c r="A13914" s="62">
        <v>52151507</v>
      </c>
      <c r="B13914" s="63" t="s">
        <v>1215</v>
      </c>
    </row>
    <row r="13915" spans="1:2" x14ac:dyDescent="0.25">
      <c r="A13915" s="62">
        <v>52151601</v>
      </c>
      <c r="B13915" s="63" t="s">
        <v>17499</v>
      </c>
    </row>
    <row r="13916" spans="1:2" x14ac:dyDescent="0.25">
      <c r="A13916" s="62">
        <v>52151602</v>
      </c>
      <c r="B13916" s="63" t="s">
        <v>13133</v>
      </c>
    </row>
    <row r="13917" spans="1:2" x14ac:dyDescent="0.25">
      <c r="A13917" s="62">
        <v>52151603</v>
      </c>
      <c r="B13917" s="63" t="s">
        <v>12333</v>
      </c>
    </row>
    <row r="13918" spans="1:2" x14ac:dyDescent="0.25">
      <c r="A13918" s="62">
        <v>52151604</v>
      </c>
      <c r="B13918" s="63" t="s">
        <v>8738</v>
      </c>
    </row>
    <row r="13919" spans="1:2" x14ac:dyDescent="0.25">
      <c r="A13919" s="62">
        <v>52151605</v>
      </c>
      <c r="B13919" s="63" t="s">
        <v>9606</v>
      </c>
    </row>
    <row r="13920" spans="1:2" x14ac:dyDescent="0.25">
      <c r="A13920" s="62">
        <v>52151606</v>
      </c>
      <c r="B13920" s="63" t="s">
        <v>10535</v>
      </c>
    </row>
    <row r="13921" spans="1:2" x14ac:dyDescent="0.25">
      <c r="A13921" s="62">
        <v>52151607</v>
      </c>
      <c r="B13921" s="63" t="s">
        <v>10129</v>
      </c>
    </row>
    <row r="13922" spans="1:2" x14ac:dyDescent="0.25">
      <c r="A13922" s="62">
        <v>52151608</v>
      </c>
      <c r="B13922" s="63" t="s">
        <v>7411</v>
      </c>
    </row>
    <row r="13923" spans="1:2" x14ac:dyDescent="0.25">
      <c r="A13923" s="62">
        <v>52151609</v>
      </c>
      <c r="B13923" s="63" t="s">
        <v>14173</v>
      </c>
    </row>
    <row r="13924" spans="1:2" x14ac:dyDescent="0.25">
      <c r="A13924" s="62">
        <v>52151610</v>
      </c>
      <c r="B13924" s="63" t="s">
        <v>13716</v>
      </c>
    </row>
    <row r="13925" spans="1:2" x14ac:dyDescent="0.25">
      <c r="A13925" s="62">
        <v>52151611</v>
      </c>
      <c r="B13925" s="63" t="s">
        <v>7140</v>
      </c>
    </row>
    <row r="13926" spans="1:2" x14ac:dyDescent="0.25">
      <c r="A13926" s="62">
        <v>52151612</v>
      </c>
      <c r="B13926" s="63" t="s">
        <v>4122</v>
      </c>
    </row>
    <row r="13927" spans="1:2" x14ac:dyDescent="0.25">
      <c r="A13927" s="62">
        <v>52151613</v>
      </c>
      <c r="B13927" s="63" t="s">
        <v>16375</v>
      </c>
    </row>
    <row r="13928" spans="1:2" x14ac:dyDescent="0.25">
      <c r="A13928" s="62">
        <v>52151614</v>
      </c>
      <c r="B13928" s="63" t="s">
        <v>17497</v>
      </c>
    </row>
    <row r="13929" spans="1:2" x14ac:dyDescent="0.25">
      <c r="A13929" s="62">
        <v>52151615</v>
      </c>
      <c r="B13929" s="63" t="s">
        <v>10506</v>
      </c>
    </row>
    <row r="13930" spans="1:2" x14ac:dyDescent="0.25">
      <c r="A13930" s="62">
        <v>52151616</v>
      </c>
      <c r="B13930" s="63" t="s">
        <v>8775</v>
      </c>
    </row>
    <row r="13931" spans="1:2" x14ac:dyDescent="0.25">
      <c r="A13931" s="62">
        <v>52151617</v>
      </c>
      <c r="B13931" s="63" t="s">
        <v>15435</v>
      </c>
    </row>
    <row r="13932" spans="1:2" x14ac:dyDescent="0.25">
      <c r="A13932" s="62">
        <v>52151618</v>
      </c>
      <c r="B13932" s="63" t="s">
        <v>17018</v>
      </c>
    </row>
    <row r="13933" spans="1:2" x14ac:dyDescent="0.25">
      <c r="A13933" s="62">
        <v>52151619</v>
      </c>
      <c r="B13933" s="63" t="s">
        <v>14291</v>
      </c>
    </row>
    <row r="13934" spans="1:2" x14ac:dyDescent="0.25">
      <c r="A13934" s="62">
        <v>52151620</v>
      </c>
      <c r="B13934" s="63" t="s">
        <v>1885</v>
      </c>
    </row>
    <row r="13935" spans="1:2" x14ac:dyDescent="0.25">
      <c r="A13935" s="62">
        <v>52151621</v>
      </c>
      <c r="B13935" s="63" t="s">
        <v>12608</v>
      </c>
    </row>
    <row r="13936" spans="1:2" x14ac:dyDescent="0.25">
      <c r="A13936" s="62">
        <v>52151622</v>
      </c>
      <c r="B13936" s="63" t="s">
        <v>2659</v>
      </c>
    </row>
    <row r="13937" spans="1:2" x14ac:dyDescent="0.25">
      <c r="A13937" s="62">
        <v>52151623</v>
      </c>
      <c r="B13937" s="63" t="s">
        <v>18991</v>
      </c>
    </row>
    <row r="13938" spans="1:2" x14ac:dyDescent="0.25">
      <c r="A13938" s="62">
        <v>52151624</v>
      </c>
      <c r="B13938" s="63" t="s">
        <v>12298</v>
      </c>
    </row>
    <row r="13939" spans="1:2" x14ac:dyDescent="0.25">
      <c r="A13939" s="62">
        <v>52151625</v>
      </c>
      <c r="B13939" s="63" t="s">
        <v>409</v>
      </c>
    </row>
    <row r="13940" spans="1:2" x14ac:dyDescent="0.25">
      <c r="A13940" s="62">
        <v>52151626</v>
      </c>
      <c r="B13940" s="63" t="s">
        <v>10744</v>
      </c>
    </row>
    <row r="13941" spans="1:2" x14ac:dyDescent="0.25">
      <c r="A13941" s="62">
        <v>52151627</v>
      </c>
      <c r="B13941" s="63" t="s">
        <v>11495</v>
      </c>
    </row>
    <row r="13942" spans="1:2" x14ac:dyDescent="0.25">
      <c r="A13942" s="62">
        <v>52151628</v>
      </c>
      <c r="B13942" s="63" t="s">
        <v>18871</v>
      </c>
    </row>
    <row r="13943" spans="1:2" x14ac:dyDescent="0.25">
      <c r="A13943" s="62">
        <v>52151629</v>
      </c>
      <c r="B13943" s="63" t="s">
        <v>2452</v>
      </c>
    </row>
    <row r="13944" spans="1:2" x14ac:dyDescent="0.25">
      <c r="A13944" s="62">
        <v>52151630</v>
      </c>
      <c r="B13944" s="63" t="s">
        <v>18506</v>
      </c>
    </row>
    <row r="13945" spans="1:2" x14ac:dyDescent="0.25">
      <c r="A13945" s="62">
        <v>52151631</v>
      </c>
      <c r="B13945" s="63" t="s">
        <v>190</v>
      </c>
    </row>
    <row r="13946" spans="1:2" x14ac:dyDescent="0.25">
      <c r="A13946" s="62">
        <v>52151632</v>
      </c>
      <c r="B13946" s="63" t="s">
        <v>2822</v>
      </c>
    </row>
    <row r="13947" spans="1:2" x14ac:dyDescent="0.25">
      <c r="A13947" s="62">
        <v>52151633</v>
      </c>
      <c r="B13947" s="63" t="s">
        <v>11115</v>
      </c>
    </row>
    <row r="13948" spans="1:2" x14ac:dyDescent="0.25">
      <c r="A13948" s="62">
        <v>52151634</v>
      </c>
      <c r="B13948" s="63" t="s">
        <v>6131</v>
      </c>
    </row>
    <row r="13949" spans="1:2" x14ac:dyDescent="0.25">
      <c r="A13949" s="62">
        <v>52151635</v>
      </c>
      <c r="B13949" s="63" t="s">
        <v>5133</v>
      </c>
    </row>
    <row r="13950" spans="1:2" x14ac:dyDescent="0.25">
      <c r="A13950" s="62">
        <v>52151636</v>
      </c>
      <c r="B13950" s="63" t="s">
        <v>13913</v>
      </c>
    </row>
    <row r="13951" spans="1:2" x14ac:dyDescent="0.25">
      <c r="A13951" s="62">
        <v>52151637</v>
      </c>
      <c r="B13951" s="63" t="s">
        <v>12228</v>
      </c>
    </row>
    <row r="13952" spans="1:2" x14ac:dyDescent="0.25">
      <c r="A13952" s="62">
        <v>52151638</v>
      </c>
      <c r="B13952" s="63" t="s">
        <v>7362</v>
      </c>
    </row>
    <row r="13953" spans="1:2" x14ac:dyDescent="0.25">
      <c r="A13953" s="62">
        <v>52151639</v>
      </c>
      <c r="B13953" s="63" t="s">
        <v>11691</v>
      </c>
    </row>
    <row r="13954" spans="1:2" x14ac:dyDescent="0.25">
      <c r="A13954" s="62">
        <v>52151640</v>
      </c>
      <c r="B13954" s="63" t="s">
        <v>17771</v>
      </c>
    </row>
    <row r="13955" spans="1:2" x14ac:dyDescent="0.25">
      <c r="A13955" s="62">
        <v>52151641</v>
      </c>
      <c r="B13955" s="63" t="s">
        <v>3111</v>
      </c>
    </row>
    <row r="13956" spans="1:2" x14ac:dyDescent="0.25">
      <c r="A13956" s="62">
        <v>52151642</v>
      </c>
      <c r="B13956" s="63" t="s">
        <v>7931</v>
      </c>
    </row>
    <row r="13957" spans="1:2" x14ac:dyDescent="0.25">
      <c r="A13957" s="62">
        <v>52151643</v>
      </c>
      <c r="B13957" s="63" t="s">
        <v>17884</v>
      </c>
    </row>
    <row r="13958" spans="1:2" x14ac:dyDescent="0.25">
      <c r="A13958" s="62">
        <v>52151644</v>
      </c>
      <c r="B13958" s="63" t="s">
        <v>14444</v>
      </c>
    </row>
    <row r="13959" spans="1:2" x14ac:dyDescent="0.25">
      <c r="A13959" s="62">
        <v>52151645</v>
      </c>
      <c r="B13959" s="63" t="s">
        <v>15825</v>
      </c>
    </row>
    <row r="13960" spans="1:2" x14ac:dyDescent="0.25">
      <c r="A13960" s="62">
        <v>52151646</v>
      </c>
      <c r="B13960" s="63" t="s">
        <v>14382</v>
      </c>
    </row>
    <row r="13961" spans="1:2" x14ac:dyDescent="0.25">
      <c r="A13961" s="62">
        <v>52151647</v>
      </c>
      <c r="B13961" s="63" t="s">
        <v>15842</v>
      </c>
    </row>
    <row r="13962" spans="1:2" x14ac:dyDescent="0.25">
      <c r="A13962" s="62">
        <v>52151648</v>
      </c>
      <c r="B13962" s="63" t="s">
        <v>15628</v>
      </c>
    </row>
    <row r="13963" spans="1:2" x14ac:dyDescent="0.25">
      <c r="A13963" s="62">
        <v>52151649</v>
      </c>
      <c r="B13963" s="63" t="s">
        <v>9737</v>
      </c>
    </row>
    <row r="13964" spans="1:2" x14ac:dyDescent="0.25">
      <c r="A13964" s="62">
        <v>52151650</v>
      </c>
      <c r="B13964" s="63" t="s">
        <v>16847</v>
      </c>
    </row>
    <row r="13965" spans="1:2" x14ac:dyDescent="0.25">
      <c r="A13965" s="62">
        <v>52151701</v>
      </c>
      <c r="B13965" s="63" t="s">
        <v>17142</v>
      </c>
    </row>
    <row r="13966" spans="1:2" x14ac:dyDescent="0.25">
      <c r="A13966" s="62">
        <v>52151702</v>
      </c>
      <c r="B13966" s="63" t="s">
        <v>6628</v>
      </c>
    </row>
    <row r="13967" spans="1:2" x14ac:dyDescent="0.25">
      <c r="A13967" s="62">
        <v>52151703</v>
      </c>
      <c r="B13967" s="63" t="s">
        <v>4974</v>
      </c>
    </row>
    <row r="13968" spans="1:2" x14ac:dyDescent="0.25">
      <c r="A13968" s="62">
        <v>52151704</v>
      </c>
      <c r="B13968" s="63" t="s">
        <v>626</v>
      </c>
    </row>
    <row r="13969" spans="1:2" x14ac:dyDescent="0.25">
      <c r="A13969" s="62">
        <v>52151705</v>
      </c>
      <c r="B13969" s="63" t="s">
        <v>153</v>
      </c>
    </row>
    <row r="13970" spans="1:2" x14ac:dyDescent="0.25">
      <c r="A13970" s="62">
        <v>52151706</v>
      </c>
      <c r="B13970" s="63" t="s">
        <v>17370</v>
      </c>
    </row>
    <row r="13971" spans="1:2" x14ac:dyDescent="0.25">
      <c r="A13971" s="62">
        <v>52151707</v>
      </c>
      <c r="B13971" s="63" t="s">
        <v>1797</v>
      </c>
    </row>
    <row r="13972" spans="1:2" x14ac:dyDescent="0.25">
      <c r="A13972" s="62">
        <v>52151708</v>
      </c>
      <c r="B13972" s="63" t="s">
        <v>14436</v>
      </c>
    </row>
    <row r="13973" spans="1:2" x14ac:dyDescent="0.25">
      <c r="A13973" s="62">
        <v>52151709</v>
      </c>
      <c r="B13973" s="63" t="s">
        <v>8779</v>
      </c>
    </row>
    <row r="13974" spans="1:2" x14ac:dyDescent="0.25">
      <c r="A13974" s="62">
        <v>52151801</v>
      </c>
      <c r="B13974" s="63" t="s">
        <v>10107</v>
      </c>
    </row>
    <row r="13975" spans="1:2" x14ac:dyDescent="0.25">
      <c r="A13975" s="62">
        <v>52151802</v>
      </c>
      <c r="B13975" s="63" t="s">
        <v>18170</v>
      </c>
    </row>
    <row r="13976" spans="1:2" x14ac:dyDescent="0.25">
      <c r="A13976" s="62">
        <v>52151803</v>
      </c>
      <c r="B13976" s="63" t="s">
        <v>16021</v>
      </c>
    </row>
    <row r="13977" spans="1:2" x14ac:dyDescent="0.25">
      <c r="A13977" s="62">
        <v>52151804</v>
      </c>
      <c r="B13977" s="63" t="s">
        <v>19026</v>
      </c>
    </row>
    <row r="13978" spans="1:2" x14ac:dyDescent="0.25">
      <c r="A13978" s="62">
        <v>52151805</v>
      </c>
      <c r="B13978" s="63" t="s">
        <v>5124</v>
      </c>
    </row>
    <row r="13979" spans="1:2" x14ac:dyDescent="0.25">
      <c r="A13979" s="62">
        <v>52151806</v>
      </c>
      <c r="B13979" s="63" t="s">
        <v>2473</v>
      </c>
    </row>
    <row r="13980" spans="1:2" x14ac:dyDescent="0.25">
      <c r="A13980" s="62">
        <v>52151807</v>
      </c>
      <c r="B13980" s="63" t="s">
        <v>10755</v>
      </c>
    </row>
    <row r="13981" spans="1:2" x14ac:dyDescent="0.25">
      <c r="A13981" s="62">
        <v>52151808</v>
      </c>
      <c r="B13981" s="63" t="s">
        <v>7508</v>
      </c>
    </row>
    <row r="13982" spans="1:2" x14ac:dyDescent="0.25">
      <c r="A13982" s="62">
        <v>52151809</v>
      </c>
      <c r="B13982" s="63" t="s">
        <v>15567</v>
      </c>
    </row>
    <row r="13983" spans="1:2" x14ac:dyDescent="0.25">
      <c r="A13983" s="62">
        <v>52151810</v>
      </c>
      <c r="B13983" s="63" t="s">
        <v>6200</v>
      </c>
    </row>
    <row r="13984" spans="1:2" x14ac:dyDescent="0.25">
      <c r="A13984" s="62">
        <v>52151811</v>
      </c>
      <c r="B13984" s="63" t="s">
        <v>16193</v>
      </c>
    </row>
    <row r="13985" spans="1:2" x14ac:dyDescent="0.25">
      <c r="A13985" s="62">
        <v>52151812</v>
      </c>
      <c r="B13985" s="63" t="s">
        <v>6220</v>
      </c>
    </row>
    <row r="13986" spans="1:2" x14ac:dyDescent="0.25">
      <c r="A13986" s="62">
        <v>52151813</v>
      </c>
      <c r="B13986" s="63" t="s">
        <v>18373</v>
      </c>
    </row>
    <row r="13987" spans="1:2" x14ac:dyDescent="0.25">
      <c r="A13987" s="62">
        <v>52151901</v>
      </c>
      <c r="B13987" s="63" t="s">
        <v>11959</v>
      </c>
    </row>
    <row r="13988" spans="1:2" x14ac:dyDescent="0.25">
      <c r="A13988" s="62">
        <v>52151902</v>
      </c>
      <c r="B13988" s="63" t="s">
        <v>4529</v>
      </c>
    </row>
    <row r="13989" spans="1:2" x14ac:dyDescent="0.25">
      <c r="A13989" s="62">
        <v>52151903</v>
      </c>
      <c r="B13989" s="63" t="s">
        <v>17350</v>
      </c>
    </row>
    <row r="13990" spans="1:2" x14ac:dyDescent="0.25">
      <c r="A13990" s="62">
        <v>52151904</v>
      </c>
      <c r="B13990" s="63" t="s">
        <v>6199</v>
      </c>
    </row>
    <row r="13991" spans="1:2" x14ac:dyDescent="0.25">
      <c r="A13991" s="62">
        <v>52151905</v>
      </c>
      <c r="B13991" s="63" t="s">
        <v>8967</v>
      </c>
    </row>
    <row r="13992" spans="1:2" x14ac:dyDescent="0.25">
      <c r="A13992" s="62">
        <v>52151906</v>
      </c>
      <c r="B13992" s="63" t="s">
        <v>13412</v>
      </c>
    </row>
    <row r="13993" spans="1:2" x14ac:dyDescent="0.25">
      <c r="A13993" s="62">
        <v>52151907</v>
      </c>
      <c r="B13993" s="63" t="s">
        <v>13614</v>
      </c>
    </row>
    <row r="13994" spans="1:2" x14ac:dyDescent="0.25">
      <c r="A13994" s="62">
        <v>52151908</v>
      </c>
      <c r="B13994" s="63" t="s">
        <v>17654</v>
      </c>
    </row>
    <row r="13995" spans="1:2" x14ac:dyDescent="0.25">
      <c r="A13995" s="62">
        <v>52151909</v>
      </c>
      <c r="B13995" s="63" t="s">
        <v>5928</v>
      </c>
    </row>
    <row r="13996" spans="1:2" x14ac:dyDescent="0.25">
      <c r="A13996" s="62">
        <v>52152001</v>
      </c>
      <c r="B13996" s="63" t="s">
        <v>1789</v>
      </c>
    </row>
    <row r="13997" spans="1:2" x14ac:dyDescent="0.25">
      <c r="A13997" s="62">
        <v>52152002</v>
      </c>
      <c r="B13997" s="63" t="s">
        <v>7634</v>
      </c>
    </row>
    <row r="13998" spans="1:2" x14ac:dyDescent="0.25">
      <c r="A13998" s="62">
        <v>52152003</v>
      </c>
      <c r="B13998" s="63" t="s">
        <v>9441</v>
      </c>
    </row>
    <row r="13999" spans="1:2" x14ac:dyDescent="0.25">
      <c r="A13999" s="62">
        <v>52152004</v>
      </c>
      <c r="B13999" s="63" t="s">
        <v>10418</v>
      </c>
    </row>
    <row r="14000" spans="1:2" x14ac:dyDescent="0.25">
      <c r="A14000" s="62">
        <v>52152005</v>
      </c>
      <c r="B14000" s="63" t="s">
        <v>188</v>
      </c>
    </row>
    <row r="14001" spans="1:2" x14ac:dyDescent="0.25">
      <c r="A14001" s="62">
        <v>52152006</v>
      </c>
      <c r="B14001" s="63" t="s">
        <v>3382</v>
      </c>
    </row>
    <row r="14002" spans="1:2" x14ac:dyDescent="0.25">
      <c r="A14002" s="62">
        <v>52152007</v>
      </c>
      <c r="B14002" s="63" t="s">
        <v>5279</v>
      </c>
    </row>
    <row r="14003" spans="1:2" x14ac:dyDescent="0.25">
      <c r="A14003" s="62">
        <v>52152008</v>
      </c>
      <c r="B14003" s="63" t="s">
        <v>7832</v>
      </c>
    </row>
    <row r="14004" spans="1:2" x14ac:dyDescent="0.25">
      <c r="A14004" s="62">
        <v>52152009</v>
      </c>
      <c r="B14004" s="63" t="s">
        <v>10659</v>
      </c>
    </row>
    <row r="14005" spans="1:2" x14ac:dyDescent="0.25">
      <c r="A14005" s="62">
        <v>52152010</v>
      </c>
      <c r="B14005" s="63" t="s">
        <v>14742</v>
      </c>
    </row>
    <row r="14006" spans="1:2" x14ac:dyDescent="0.25">
      <c r="A14006" s="62">
        <v>52152011</v>
      </c>
      <c r="B14006" s="63" t="s">
        <v>4000</v>
      </c>
    </row>
    <row r="14007" spans="1:2" x14ac:dyDescent="0.25">
      <c r="A14007" s="62">
        <v>52152012</v>
      </c>
      <c r="B14007" s="63" t="s">
        <v>8886</v>
      </c>
    </row>
    <row r="14008" spans="1:2" x14ac:dyDescent="0.25">
      <c r="A14008" s="62">
        <v>52152013</v>
      </c>
      <c r="B14008" s="63" t="s">
        <v>1132</v>
      </c>
    </row>
    <row r="14009" spans="1:2" x14ac:dyDescent="0.25">
      <c r="A14009" s="62">
        <v>52152014</v>
      </c>
      <c r="B14009" s="63" t="s">
        <v>13887</v>
      </c>
    </row>
    <row r="14010" spans="1:2" x14ac:dyDescent="0.25">
      <c r="A14010" s="62">
        <v>52152015</v>
      </c>
      <c r="B14010" s="63" t="s">
        <v>8767</v>
      </c>
    </row>
    <row r="14011" spans="1:2" x14ac:dyDescent="0.25">
      <c r="A14011" s="62">
        <v>52152016</v>
      </c>
      <c r="B14011" s="63" t="s">
        <v>4717</v>
      </c>
    </row>
    <row r="14012" spans="1:2" x14ac:dyDescent="0.25">
      <c r="A14012" s="62">
        <v>52152101</v>
      </c>
      <c r="B14012" s="63" t="s">
        <v>7254</v>
      </c>
    </row>
    <row r="14013" spans="1:2" x14ac:dyDescent="0.25">
      <c r="A14013" s="62">
        <v>52152102</v>
      </c>
      <c r="B14013" s="63" t="s">
        <v>6528</v>
      </c>
    </row>
    <row r="14014" spans="1:2" x14ac:dyDescent="0.25">
      <c r="A14014" s="62">
        <v>52152103</v>
      </c>
      <c r="B14014" s="63" t="s">
        <v>11527</v>
      </c>
    </row>
    <row r="14015" spans="1:2" x14ac:dyDescent="0.25">
      <c r="A14015" s="62">
        <v>52152104</v>
      </c>
      <c r="B14015" s="63" t="s">
        <v>10656</v>
      </c>
    </row>
    <row r="14016" spans="1:2" x14ac:dyDescent="0.25">
      <c r="A14016" s="62">
        <v>52152105</v>
      </c>
      <c r="B14016" s="63" t="s">
        <v>16864</v>
      </c>
    </row>
    <row r="14017" spans="1:2" x14ac:dyDescent="0.25">
      <c r="A14017" s="62">
        <v>52152201</v>
      </c>
      <c r="B14017" s="63" t="s">
        <v>11114</v>
      </c>
    </row>
    <row r="14018" spans="1:2" x14ac:dyDescent="0.25">
      <c r="A14018" s="62">
        <v>52152202</v>
      </c>
      <c r="B14018" s="63" t="s">
        <v>10948</v>
      </c>
    </row>
    <row r="14019" spans="1:2" x14ac:dyDescent="0.25">
      <c r="A14019" s="62">
        <v>52152203</v>
      </c>
      <c r="B14019" s="63" t="s">
        <v>14628</v>
      </c>
    </row>
    <row r="14020" spans="1:2" x14ac:dyDescent="0.25">
      <c r="A14020" s="62">
        <v>52161502</v>
      </c>
      <c r="B14020" s="63" t="s">
        <v>11460</v>
      </c>
    </row>
    <row r="14021" spans="1:2" x14ac:dyDescent="0.25">
      <c r="A14021" s="62">
        <v>52161505</v>
      </c>
      <c r="B14021" s="63" t="s">
        <v>10499</v>
      </c>
    </row>
    <row r="14022" spans="1:2" x14ac:dyDescent="0.25">
      <c r="A14022" s="62">
        <v>52161507</v>
      </c>
      <c r="B14022" s="63" t="s">
        <v>17405</v>
      </c>
    </row>
    <row r="14023" spans="1:2" x14ac:dyDescent="0.25">
      <c r="A14023" s="62">
        <v>52161508</v>
      </c>
      <c r="B14023" s="63" t="s">
        <v>15026</v>
      </c>
    </row>
    <row r="14024" spans="1:2" x14ac:dyDescent="0.25">
      <c r="A14024" s="62">
        <v>52161509</v>
      </c>
      <c r="B14024" s="63" t="s">
        <v>8902</v>
      </c>
    </row>
    <row r="14025" spans="1:2" x14ac:dyDescent="0.25">
      <c r="A14025" s="62">
        <v>52161510</v>
      </c>
      <c r="B14025" s="63" t="s">
        <v>11447</v>
      </c>
    </row>
    <row r="14026" spans="1:2" x14ac:dyDescent="0.25">
      <c r="A14026" s="62">
        <v>52161511</v>
      </c>
      <c r="B14026" s="63" t="s">
        <v>4018</v>
      </c>
    </row>
    <row r="14027" spans="1:2" x14ac:dyDescent="0.25">
      <c r="A14027" s="62">
        <v>52161512</v>
      </c>
      <c r="B14027" s="63" t="s">
        <v>7213</v>
      </c>
    </row>
    <row r="14028" spans="1:2" x14ac:dyDescent="0.25">
      <c r="A14028" s="62">
        <v>52161513</v>
      </c>
      <c r="B14028" s="63" t="s">
        <v>5549</v>
      </c>
    </row>
    <row r="14029" spans="1:2" x14ac:dyDescent="0.25">
      <c r="A14029" s="62">
        <v>52161514</v>
      </c>
      <c r="B14029" s="63" t="s">
        <v>13111</v>
      </c>
    </row>
    <row r="14030" spans="1:2" x14ac:dyDescent="0.25">
      <c r="A14030" s="62">
        <v>52161515</v>
      </c>
      <c r="B14030" s="63" t="s">
        <v>6488</v>
      </c>
    </row>
    <row r="14031" spans="1:2" x14ac:dyDescent="0.25">
      <c r="A14031" s="62">
        <v>52161516</v>
      </c>
      <c r="B14031" s="63" t="s">
        <v>10842</v>
      </c>
    </row>
    <row r="14032" spans="1:2" x14ac:dyDescent="0.25">
      <c r="A14032" s="62">
        <v>52161517</v>
      </c>
      <c r="B14032" s="63" t="s">
        <v>1756</v>
      </c>
    </row>
    <row r="14033" spans="1:2" x14ac:dyDescent="0.25">
      <c r="A14033" s="62">
        <v>52161518</v>
      </c>
      <c r="B14033" s="63" t="s">
        <v>4608</v>
      </c>
    </row>
    <row r="14034" spans="1:2" x14ac:dyDescent="0.25">
      <c r="A14034" s="62">
        <v>52161520</v>
      </c>
      <c r="B14034" s="63" t="s">
        <v>10327</v>
      </c>
    </row>
    <row r="14035" spans="1:2" x14ac:dyDescent="0.25">
      <c r="A14035" s="62">
        <v>52161521</v>
      </c>
      <c r="B14035" s="63" t="s">
        <v>3617</v>
      </c>
    </row>
    <row r="14036" spans="1:2" x14ac:dyDescent="0.25">
      <c r="A14036" s="62">
        <v>52161522</v>
      </c>
      <c r="B14036" s="63" t="s">
        <v>15180</v>
      </c>
    </row>
    <row r="14037" spans="1:2" x14ac:dyDescent="0.25">
      <c r="A14037" s="62">
        <v>52161523</v>
      </c>
      <c r="B14037" s="63" t="s">
        <v>11006</v>
      </c>
    </row>
    <row r="14038" spans="1:2" x14ac:dyDescent="0.25">
      <c r="A14038" s="62">
        <v>52161524</v>
      </c>
      <c r="B14038" s="63" t="s">
        <v>10527</v>
      </c>
    </row>
    <row r="14039" spans="1:2" x14ac:dyDescent="0.25">
      <c r="A14039" s="62">
        <v>52161525</v>
      </c>
      <c r="B14039" s="63" t="s">
        <v>18912</v>
      </c>
    </row>
    <row r="14040" spans="1:2" x14ac:dyDescent="0.25">
      <c r="A14040" s="62">
        <v>52161526</v>
      </c>
      <c r="B14040" s="63" t="s">
        <v>10024</v>
      </c>
    </row>
    <row r="14041" spans="1:2" x14ac:dyDescent="0.25">
      <c r="A14041" s="62">
        <v>52161527</v>
      </c>
      <c r="B14041" s="63" t="s">
        <v>8012</v>
      </c>
    </row>
    <row r="14042" spans="1:2" x14ac:dyDescent="0.25">
      <c r="A14042" s="62">
        <v>52161529</v>
      </c>
      <c r="B14042" s="63" t="s">
        <v>3969</v>
      </c>
    </row>
    <row r="14043" spans="1:2" x14ac:dyDescent="0.25">
      <c r="A14043" s="62">
        <v>52161531</v>
      </c>
      <c r="B14043" s="63" t="s">
        <v>6977</v>
      </c>
    </row>
    <row r="14044" spans="1:2" x14ac:dyDescent="0.25">
      <c r="A14044" s="62">
        <v>52161532</v>
      </c>
      <c r="B14044" s="63" t="s">
        <v>3330</v>
      </c>
    </row>
    <row r="14045" spans="1:2" x14ac:dyDescent="0.25">
      <c r="A14045" s="62">
        <v>52161533</v>
      </c>
      <c r="B14045" s="63" t="s">
        <v>7256</v>
      </c>
    </row>
    <row r="14046" spans="1:2" x14ac:dyDescent="0.25">
      <c r="A14046" s="62">
        <v>52161534</v>
      </c>
      <c r="B14046" s="63" t="s">
        <v>260</v>
      </c>
    </row>
    <row r="14047" spans="1:2" x14ac:dyDescent="0.25">
      <c r="A14047" s="62">
        <v>52161535</v>
      </c>
      <c r="B14047" s="63" t="s">
        <v>6164</v>
      </c>
    </row>
    <row r="14048" spans="1:2" x14ac:dyDescent="0.25">
      <c r="A14048" s="62">
        <v>52161536</v>
      </c>
      <c r="B14048" s="63" t="s">
        <v>4257</v>
      </c>
    </row>
    <row r="14049" spans="1:2" x14ac:dyDescent="0.25">
      <c r="A14049" s="62">
        <v>52161537</v>
      </c>
      <c r="B14049" s="63" t="s">
        <v>13553</v>
      </c>
    </row>
    <row r="14050" spans="1:2" x14ac:dyDescent="0.25">
      <c r="A14050" s="62">
        <v>52161538</v>
      </c>
      <c r="B14050" s="63" t="s">
        <v>1808</v>
      </c>
    </row>
    <row r="14051" spans="1:2" x14ac:dyDescent="0.25">
      <c r="A14051" s="62">
        <v>52161539</v>
      </c>
      <c r="B14051" s="63" t="s">
        <v>16244</v>
      </c>
    </row>
    <row r="14052" spans="1:2" x14ac:dyDescent="0.25">
      <c r="A14052" s="62">
        <v>52161540</v>
      </c>
      <c r="B14052" s="63" t="s">
        <v>3268</v>
      </c>
    </row>
    <row r="14053" spans="1:2" x14ac:dyDescent="0.25">
      <c r="A14053" s="62">
        <v>52161541</v>
      </c>
      <c r="B14053" s="63" t="s">
        <v>3576</v>
      </c>
    </row>
    <row r="14054" spans="1:2" x14ac:dyDescent="0.25">
      <c r="A14054" s="62">
        <v>52161542</v>
      </c>
      <c r="B14054" s="63" t="s">
        <v>7423</v>
      </c>
    </row>
    <row r="14055" spans="1:2" x14ac:dyDescent="0.25">
      <c r="A14055" s="62">
        <v>52161543</v>
      </c>
      <c r="B14055" s="63" t="s">
        <v>16483</v>
      </c>
    </row>
    <row r="14056" spans="1:2" x14ac:dyDescent="0.25">
      <c r="A14056" s="62">
        <v>52161544</v>
      </c>
      <c r="B14056" s="63" t="s">
        <v>18669</v>
      </c>
    </row>
    <row r="14057" spans="1:2" x14ac:dyDescent="0.25">
      <c r="A14057" s="62">
        <v>52161601</v>
      </c>
      <c r="B14057" s="63" t="s">
        <v>14414</v>
      </c>
    </row>
    <row r="14058" spans="1:2" x14ac:dyDescent="0.25">
      <c r="A14058" s="62">
        <v>52161602</v>
      </c>
      <c r="B14058" s="63" t="s">
        <v>17720</v>
      </c>
    </row>
    <row r="14059" spans="1:2" x14ac:dyDescent="0.25">
      <c r="A14059" s="62">
        <v>52161603</v>
      </c>
      <c r="B14059" s="63" t="s">
        <v>9772</v>
      </c>
    </row>
    <row r="14060" spans="1:2" x14ac:dyDescent="0.25">
      <c r="A14060" s="62">
        <v>52161604</v>
      </c>
      <c r="B14060" s="63" t="s">
        <v>6872</v>
      </c>
    </row>
    <row r="14061" spans="1:2" x14ac:dyDescent="0.25">
      <c r="A14061" s="62">
        <v>52171001</v>
      </c>
      <c r="B14061" s="63" t="s">
        <v>13047</v>
      </c>
    </row>
    <row r="14062" spans="1:2" x14ac:dyDescent="0.25">
      <c r="A14062" s="62">
        <v>53101501</v>
      </c>
      <c r="B14062" s="63" t="s">
        <v>8669</v>
      </c>
    </row>
    <row r="14063" spans="1:2" x14ac:dyDescent="0.25">
      <c r="A14063" s="62">
        <v>53101502</v>
      </c>
      <c r="B14063" s="63" t="s">
        <v>2679</v>
      </c>
    </row>
    <row r="14064" spans="1:2" x14ac:dyDescent="0.25">
      <c r="A14064" s="62">
        <v>53101503</v>
      </c>
      <c r="B14064" s="63" t="s">
        <v>8660</v>
      </c>
    </row>
    <row r="14065" spans="1:2" x14ac:dyDescent="0.25">
      <c r="A14065" s="62">
        <v>53101504</v>
      </c>
      <c r="B14065" s="63" t="s">
        <v>8949</v>
      </c>
    </row>
    <row r="14066" spans="1:2" x14ac:dyDescent="0.25">
      <c r="A14066" s="62">
        <v>53101505</v>
      </c>
      <c r="B14066" s="63" t="s">
        <v>15535</v>
      </c>
    </row>
    <row r="14067" spans="1:2" x14ac:dyDescent="0.25">
      <c r="A14067" s="62">
        <v>53101601</v>
      </c>
      <c r="B14067" s="63" t="s">
        <v>13943</v>
      </c>
    </row>
    <row r="14068" spans="1:2" x14ac:dyDescent="0.25">
      <c r="A14068" s="62">
        <v>53101602</v>
      </c>
      <c r="B14068" s="63" t="s">
        <v>16835</v>
      </c>
    </row>
    <row r="14069" spans="1:2" x14ac:dyDescent="0.25">
      <c r="A14069" s="62">
        <v>53101603</v>
      </c>
      <c r="B14069" s="63" t="s">
        <v>5502</v>
      </c>
    </row>
    <row r="14070" spans="1:2" x14ac:dyDescent="0.25">
      <c r="A14070" s="62">
        <v>53101604</v>
      </c>
      <c r="B14070" s="63" t="s">
        <v>12687</v>
      </c>
    </row>
    <row r="14071" spans="1:2" x14ac:dyDescent="0.25">
      <c r="A14071" s="62">
        <v>53101605</v>
      </c>
      <c r="B14071" s="63" t="s">
        <v>18093</v>
      </c>
    </row>
    <row r="14072" spans="1:2" x14ac:dyDescent="0.25">
      <c r="A14072" s="62">
        <v>53101701</v>
      </c>
      <c r="B14072" s="63" t="s">
        <v>722</v>
      </c>
    </row>
    <row r="14073" spans="1:2" x14ac:dyDescent="0.25">
      <c r="A14073" s="62">
        <v>53101702</v>
      </c>
      <c r="B14073" s="63" t="s">
        <v>13332</v>
      </c>
    </row>
    <row r="14074" spans="1:2" x14ac:dyDescent="0.25">
      <c r="A14074" s="62">
        <v>53101703</v>
      </c>
      <c r="B14074" s="63" t="s">
        <v>13344</v>
      </c>
    </row>
    <row r="14075" spans="1:2" x14ac:dyDescent="0.25">
      <c r="A14075" s="62">
        <v>53101704</v>
      </c>
      <c r="B14075" s="63" t="s">
        <v>17769</v>
      </c>
    </row>
    <row r="14076" spans="1:2" x14ac:dyDescent="0.25">
      <c r="A14076" s="62">
        <v>53101705</v>
      </c>
      <c r="B14076" s="63" t="s">
        <v>2788</v>
      </c>
    </row>
    <row r="14077" spans="1:2" x14ac:dyDescent="0.25">
      <c r="A14077" s="62">
        <v>53101801</v>
      </c>
      <c r="B14077" s="63" t="s">
        <v>12869</v>
      </c>
    </row>
    <row r="14078" spans="1:2" x14ac:dyDescent="0.25">
      <c r="A14078" s="62">
        <v>53101802</v>
      </c>
      <c r="B14078" s="63" t="s">
        <v>14534</v>
      </c>
    </row>
    <row r="14079" spans="1:2" x14ac:dyDescent="0.25">
      <c r="A14079" s="62">
        <v>53101803</v>
      </c>
      <c r="B14079" s="63" t="s">
        <v>12980</v>
      </c>
    </row>
    <row r="14080" spans="1:2" x14ac:dyDescent="0.25">
      <c r="A14080" s="62">
        <v>53101804</v>
      </c>
      <c r="B14080" s="63" t="s">
        <v>3652</v>
      </c>
    </row>
    <row r="14081" spans="1:2" x14ac:dyDescent="0.25">
      <c r="A14081" s="62">
        <v>53101805</v>
      </c>
      <c r="B14081" s="63" t="s">
        <v>17521</v>
      </c>
    </row>
    <row r="14082" spans="1:2" x14ac:dyDescent="0.25">
      <c r="A14082" s="62">
        <v>53101901</v>
      </c>
      <c r="B14082" s="63" t="s">
        <v>12239</v>
      </c>
    </row>
    <row r="14083" spans="1:2" x14ac:dyDescent="0.25">
      <c r="A14083" s="62">
        <v>53101902</v>
      </c>
      <c r="B14083" s="63" t="s">
        <v>4535</v>
      </c>
    </row>
    <row r="14084" spans="1:2" x14ac:dyDescent="0.25">
      <c r="A14084" s="62">
        <v>53101903</v>
      </c>
      <c r="B14084" s="63" t="s">
        <v>13367</v>
      </c>
    </row>
    <row r="14085" spans="1:2" x14ac:dyDescent="0.25">
      <c r="A14085" s="62">
        <v>53101904</v>
      </c>
      <c r="B14085" s="63" t="s">
        <v>9392</v>
      </c>
    </row>
    <row r="14086" spans="1:2" x14ac:dyDescent="0.25">
      <c r="A14086" s="62">
        <v>53101905</v>
      </c>
      <c r="B14086" s="63" t="s">
        <v>15223</v>
      </c>
    </row>
    <row r="14087" spans="1:2" x14ac:dyDescent="0.25">
      <c r="A14087" s="62">
        <v>53102001</v>
      </c>
      <c r="B14087" s="63" t="s">
        <v>7526</v>
      </c>
    </row>
    <row r="14088" spans="1:2" x14ac:dyDescent="0.25">
      <c r="A14088" s="62">
        <v>53102002</v>
      </c>
      <c r="B14088" s="63" t="s">
        <v>14693</v>
      </c>
    </row>
    <row r="14089" spans="1:2" x14ac:dyDescent="0.25">
      <c r="A14089" s="62">
        <v>53102003</v>
      </c>
      <c r="B14089" s="63" t="s">
        <v>9705</v>
      </c>
    </row>
    <row r="14090" spans="1:2" x14ac:dyDescent="0.25">
      <c r="A14090" s="62">
        <v>53102101</v>
      </c>
      <c r="B14090" s="63" t="s">
        <v>9999</v>
      </c>
    </row>
    <row r="14091" spans="1:2" x14ac:dyDescent="0.25">
      <c r="A14091" s="62">
        <v>53102102</v>
      </c>
      <c r="B14091" s="63" t="s">
        <v>14647</v>
      </c>
    </row>
    <row r="14092" spans="1:2" x14ac:dyDescent="0.25">
      <c r="A14092" s="62">
        <v>53102103</v>
      </c>
      <c r="B14092" s="63" t="s">
        <v>10547</v>
      </c>
    </row>
    <row r="14093" spans="1:2" x14ac:dyDescent="0.25">
      <c r="A14093" s="62">
        <v>53102104</v>
      </c>
      <c r="B14093" s="63" t="s">
        <v>1879</v>
      </c>
    </row>
    <row r="14094" spans="1:2" x14ac:dyDescent="0.25">
      <c r="A14094" s="62">
        <v>53102105</v>
      </c>
      <c r="B14094" s="63" t="s">
        <v>2162</v>
      </c>
    </row>
    <row r="14095" spans="1:2" x14ac:dyDescent="0.25">
      <c r="A14095" s="62">
        <v>53102201</v>
      </c>
      <c r="B14095" s="63" t="s">
        <v>14710</v>
      </c>
    </row>
    <row r="14096" spans="1:2" x14ac:dyDescent="0.25">
      <c r="A14096" s="62">
        <v>53102202</v>
      </c>
      <c r="B14096" s="63" t="s">
        <v>11818</v>
      </c>
    </row>
    <row r="14097" spans="1:2" x14ac:dyDescent="0.25">
      <c r="A14097" s="62">
        <v>53102203</v>
      </c>
      <c r="B14097" s="63" t="s">
        <v>5951</v>
      </c>
    </row>
    <row r="14098" spans="1:2" x14ac:dyDescent="0.25">
      <c r="A14098" s="62">
        <v>53102204</v>
      </c>
      <c r="B14098" s="63" t="s">
        <v>407</v>
      </c>
    </row>
    <row r="14099" spans="1:2" x14ac:dyDescent="0.25">
      <c r="A14099" s="62">
        <v>53102205</v>
      </c>
      <c r="B14099" s="63" t="s">
        <v>11702</v>
      </c>
    </row>
    <row r="14100" spans="1:2" x14ac:dyDescent="0.25">
      <c r="A14100" s="62">
        <v>53102301</v>
      </c>
      <c r="B14100" s="63" t="s">
        <v>4144</v>
      </c>
    </row>
    <row r="14101" spans="1:2" x14ac:dyDescent="0.25">
      <c r="A14101" s="62">
        <v>53102302</v>
      </c>
      <c r="B14101" s="63" t="s">
        <v>8626</v>
      </c>
    </row>
    <row r="14102" spans="1:2" x14ac:dyDescent="0.25">
      <c r="A14102" s="62">
        <v>53102303</v>
      </c>
      <c r="B14102" s="63" t="s">
        <v>6443</v>
      </c>
    </row>
    <row r="14103" spans="1:2" x14ac:dyDescent="0.25">
      <c r="A14103" s="62">
        <v>53102304</v>
      </c>
      <c r="B14103" s="63" t="s">
        <v>5117</v>
      </c>
    </row>
    <row r="14104" spans="1:2" x14ac:dyDescent="0.25">
      <c r="A14104" s="62">
        <v>53102305</v>
      </c>
      <c r="B14104" s="63" t="s">
        <v>1701</v>
      </c>
    </row>
    <row r="14105" spans="1:2" x14ac:dyDescent="0.25">
      <c r="A14105" s="62">
        <v>53102306</v>
      </c>
      <c r="B14105" s="63" t="s">
        <v>3751</v>
      </c>
    </row>
    <row r="14106" spans="1:2" x14ac:dyDescent="0.25">
      <c r="A14106" s="62">
        <v>53102307</v>
      </c>
      <c r="B14106" s="63" t="s">
        <v>11314</v>
      </c>
    </row>
    <row r="14107" spans="1:2" x14ac:dyDescent="0.25">
      <c r="A14107" s="62">
        <v>53102308</v>
      </c>
      <c r="B14107" s="63" t="s">
        <v>3679</v>
      </c>
    </row>
    <row r="14108" spans="1:2" x14ac:dyDescent="0.25">
      <c r="A14108" s="62">
        <v>53102401</v>
      </c>
      <c r="B14108" s="63" t="s">
        <v>15179</v>
      </c>
    </row>
    <row r="14109" spans="1:2" x14ac:dyDescent="0.25">
      <c r="A14109" s="62">
        <v>53102402</v>
      </c>
      <c r="B14109" s="63" t="s">
        <v>6403</v>
      </c>
    </row>
    <row r="14110" spans="1:2" x14ac:dyDescent="0.25">
      <c r="A14110" s="62">
        <v>53102403</v>
      </c>
      <c r="B14110" s="63" t="s">
        <v>7176</v>
      </c>
    </row>
    <row r="14111" spans="1:2" x14ac:dyDescent="0.25">
      <c r="A14111" s="62">
        <v>53102404</v>
      </c>
      <c r="B14111" s="63" t="s">
        <v>16909</v>
      </c>
    </row>
    <row r="14112" spans="1:2" x14ac:dyDescent="0.25">
      <c r="A14112" s="62">
        <v>53102501</v>
      </c>
      <c r="B14112" s="63" t="s">
        <v>15873</v>
      </c>
    </row>
    <row r="14113" spans="1:2" x14ac:dyDescent="0.25">
      <c r="A14113" s="62">
        <v>53102502</v>
      </c>
      <c r="B14113" s="63" t="s">
        <v>18262</v>
      </c>
    </row>
    <row r="14114" spans="1:2" x14ac:dyDescent="0.25">
      <c r="A14114" s="62">
        <v>53102503</v>
      </c>
      <c r="B14114" s="63" t="s">
        <v>4829</v>
      </c>
    </row>
    <row r="14115" spans="1:2" x14ac:dyDescent="0.25">
      <c r="A14115" s="62">
        <v>53102504</v>
      </c>
      <c r="B14115" s="63" t="s">
        <v>1528</v>
      </c>
    </row>
    <row r="14116" spans="1:2" x14ac:dyDescent="0.25">
      <c r="A14116" s="62">
        <v>53102505</v>
      </c>
      <c r="B14116" s="63" t="s">
        <v>12340</v>
      </c>
    </row>
    <row r="14117" spans="1:2" x14ac:dyDescent="0.25">
      <c r="A14117" s="62">
        <v>53102506</v>
      </c>
      <c r="B14117" s="63" t="s">
        <v>3135</v>
      </c>
    </row>
    <row r="14118" spans="1:2" x14ac:dyDescent="0.25">
      <c r="A14118" s="62">
        <v>53102507</v>
      </c>
      <c r="B14118" s="63" t="s">
        <v>446</v>
      </c>
    </row>
    <row r="14119" spans="1:2" x14ac:dyDescent="0.25">
      <c r="A14119" s="62">
        <v>53102508</v>
      </c>
      <c r="B14119" s="63" t="s">
        <v>671</v>
      </c>
    </row>
    <row r="14120" spans="1:2" x14ac:dyDescent="0.25">
      <c r="A14120" s="62">
        <v>53102509</v>
      </c>
      <c r="B14120" s="63" t="s">
        <v>14670</v>
      </c>
    </row>
    <row r="14121" spans="1:2" x14ac:dyDescent="0.25">
      <c r="A14121" s="62">
        <v>53102510</v>
      </c>
      <c r="B14121" s="63" t="s">
        <v>15130</v>
      </c>
    </row>
    <row r="14122" spans="1:2" x14ac:dyDescent="0.25">
      <c r="A14122" s="62">
        <v>53102511</v>
      </c>
      <c r="B14122" s="63" t="s">
        <v>2993</v>
      </c>
    </row>
    <row r="14123" spans="1:2" x14ac:dyDescent="0.25">
      <c r="A14123" s="62">
        <v>53102512</v>
      </c>
      <c r="B14123" s="63" t="s">
        <v>6412</v>
      </c>
    </row>
    <row r="14124" spans="1:2" x14ac:dyDescent="0.25">
      <c r="A14124" s="62">
        <v>53102513</v>
      </c>
      <c r="B14124" s="63" t="s">
        <v>6433</v>
      </c>
    </row>
    <row r="14125" spans="1:2" x14ac:dyDescent="0.25">
      <c r="A14125" s="62">
        <v>53102514</v>
      </c>
      <c r="B14125" s="63" t="s">
        <v>5085</v>
      </c>
    </row>
    <row r="14126" spans="1:2" x14ac:dyDescent="0.25">
      <c r="A14126" s="62">
        <v>53102515</v>
      </c>
      <c r="B14126" s="63" t="s">
        <v>12169</v>
      </c>
    </row>
    <row r="14127" spans="1:2" x14ac:dyDescent="0.25">
      <c r="A14127" s="62">
        <v>53102516</v>
      </c>
      <c r="B14127" s="63" t="s">
        <v>18785</v>
      </c>
    </row>
    <row r="14128" spans="1:2" x14ac:dyDescent="0.25">
      <c r="A14128" s="62">
        <v>53102517</v>
      </c>
      <c r="B14128" s="63" t="s">
        <v>16496</v>
      </c>
    </row>
    <row r="14129" spans="1:2" x14ac:dyDescent="0.25">
      <c r="A14129" s="62">
        <v>53102518</v>
      </c>
      <c r="B14129" s="63" t="s">
        <v>7565</v>
      </c>
    </row>
    <row r="14130" spans="1:2" x14ac:dyDescent="0.25">
      <c r="A14130" s="62">
        <v>53102519</v>
      </c>
      <c r="B14130" s="63" t="s">
        <v>4193</v>
      </c>
    </row>
    <row r="14131" spans="1:2" x14ac:dyDescent="0.25">
      <c r="A14131" s="62">
        <v>53102520</v>
      </c>
      <c r="B14131" s="63" t="s">
        <v>18772</v>
      </c>
    </row>
    <row r="14132" spans="1:2" x14ac:dyDescent="0.25">
      <c r="A14132" s="62">
        <v>53102601</v>
      </c>
      <c r="B14132" s="63" t="s">
        <v>341</v>
      </c>
    </row>
    <row r="14133" spans="1:2" x14ac:dyDescent="0.25">
      <c r="A14133" s="62">
        <v>53102602</v>
      </c>
      <c r="B14133" s="63" t="s">
        <v>17614</v>
      </c>
    </row>
    <row r="14134" spans="1:2" x14ac:dyDescent="0.25">
      <c r="A14134" s="62">
        <v>53102603</v>
      </c>
      <c r="B14134" s="63" t="s">
        <v>344</v>
      </c>
    </row>
    <row r="14135" spans="1:2" x14ac:dyDescent="0.25">
      <c r="A14135" s="62">
        <v>53102604</v>
      </c>
      <c r="B14135" s="63" t="s">
        <v>17323</v>
      </c>
    </row>
    <row r="14136" spans="1:2" x14ac:dyDescent="0.25">
      <c r="A14136" s="62">
        <v>53102605</v>
      </c>
      <c r="B14136" s="63" t="s">
        <v>18784</v>
      </c>
    </row>
    <row r="14137" spans="1:2" x14ac:dyDescent="0.25">
      <c r="A14137" s="62">
        <v>53102606</v>
      </c>
      <c r="B14137" s="63" t="s">
        <v>16722</v>
      </c>
    </row>
    <row r="14138" spans="1:2" x14ac:dyDescent="0.25">
      <c r="A14138" s="62">
        <v>53102701</v>
      </c>
      <c r="B14138" s="63" t="s">
        <v>7183</v>
      </c>
    </row>
    <row r="14139" spans="1:2" x14ac:dyDescent="0.25">
      <c r="A14139" s="62">
        <v>53102702</v>
      </c>
      <c r="B14139" s="63" t="s">
        <v>246</v>
      </c>
    </row>
    <row r="14140" spans="1:2" x14ac:dyDescent="0.25">
      <c r="A14140" s="62">
        <v>53102703</v>
      </c>
      <c r="B14140" s="63" t="s">
        <v>7301</v>
      </c>
    </row>
    <row r="14141" spans="1:2" x14ac:dyDescent="0.25">
      <c r="A14141" s="62">
        <v>53102704</v>
      </c>
      <c r="B14141" s="63" t="s">
        <v>1545</v>
      </c>
    </row>
    <row r="14142" spans="1:2" x14ac:dyDescent="0.25">
      <c r="A14142" s="62">
        <v>53102705</v>
      </c>
      <c r="B14142" s="63" t="s">
        <v>14782</v>
      </c>
    </row>
    <row r="14143" spans="1:2" x14ac:dyDescent="0.25">
      <c r="A14143" s="62">
        <v>53102706</v>
      </c>
      <c r="B14143" s="63" t="s">
        <v>16939</v>
      </c>
    </row>
    <row r="14144" spans="1:2" x14ac:dyDescent="0.25">
      <c r="A14144" s="62">
        <v>53102707</v>
      </c>
      <c r="B14144" s="63" t="s">
        <v>15186</v>
      </c>
    </row>
    <row r="14145" spans="1:2" x14ac:dyDescent="0.25">
      <c r="A14145" s="62">
        <v>53102708</v>
      </c>
      <c r="B14145" s="63" t="s">
        <v>17703</v>
      </c>
    </row>
    <row r="14146" spans="1:2" x14ac:dyDescent="0.25">
      <c r="A14146" s="62">
        <v>53102709</v>
      </c>
      <c r="B14146" s="63" t="s">
        <v>15170</v>
      </c>
    </row>
    <row r="14147" spans="1:2" x14ac:dyDescent="0.25">
      <c r="A14147" s="62">
        <v>53102710</v>
      </c>
      <c r="B14147" s="63" t="s">
        <v>6086</v>
      </c>
    </row>
    <row r="14148" spans="1:2" x14ac:dyDescent="0.25">
      <c r="A14148" s="62">
        <v>53102711</v>
      </c>
      <c r="B14148" s="63" t="s">
        <v>10601</v>
      </c>
    </row>
    <row r="14149" spans="1:2" x14ac:dyDescent="0.25">
      <c r="A14149" s="62">
        <v>53102712</v>
      </c>
      <c r="B14149" s="63" t="s">
        <v>6839</v>
      </c>
    </row>
    <row r="14150" spans="1:2" x14ac:dyDescent="0.25">
      <c r="A14150" s="62">
        <v>53102801</v>
      </c>
      <c r="B14150" s="63" t="s">
        <v>17400</v>
      </c>
    </row>
    <row r="14151" spans="1:2" x14ac:dyDescent="0.25">
      <c r="A14151" s="62">
        <v>53102802</v>
      </c>
      <c r="B14151" s="63" t="s">
        <v>17811</v>
      </c>
    </row>
    <row r="14152" spans="1:2" x14ac:dyDescent="0.25">
      <c r="A14152" s="62">
        <v>53102803</v>
      </c>
      <c r="B14152" s="63" t="s">
        <v>12895</v>
      </c>
    </row>
    <row r="14153" spans="1:2" x14ac:dyDescent="0.25">
      <c r="A14153" s="62">
        <v>53102804</v>
      </c>
      <c r="B14153" s="63" t="s">
        <v>4145</v>
      </c>
    </row>
    <row r="14154" spans="1:2" x14ac:dyDescent="0.25">
      <c r="A14154" s="62">
        <v>53102805</v>
      </c>
      <c r="B14154" s="63" t="s">
        <v>16485</v>
      </c>
    </row>
    <row r="14155" spans="1:2" x14ac:dyDescent="0.25">
      <c r="A14155" s="62">
        <v>53102901</v>
      </c>
      <c r="B14155" s="63" t="s">
        <v>17205</v>
      </c>
    </row>
    <row r="14156" spans="1:2" x14ac:dyDescent="0.25">
      <c r="A14156" s="62">
        <v>53102902</v>
      </c>
      <c r="B14156" s="63" t="s">
        <v>14433</v>
      </c>
    </row>
    <row r="14157" spans="1:2" x14ac:dyDescent="0.25">
      <c r="A14157" s="62">
        <v>53102903</v>
      </c>
      <c r="B14157" s="63" t="s">
        <v>1557</v>
      </c>
    </row>
    <row r="14158" spans="1:2" x14ac:dyDescent="0.25">
      <c r="A14158" s="62">
        <v>53102904</v>
      </c>
      <c r="B14158" s="63" t="s">
        <v>3662</v>
      </c>
    </row>
    <row r="14159" spans="1:2" x14ac:dyDescent="0.25">
      <c r="A14159" s="62">
        <v>53103001</v>
      </c>
      <c r="B14159" s="63" t="s">
        <v>8432</v>
      </c>
    </row>
    <row r="14160" spans="1:2" x14ac:dyDescent="0.25">
      <c r="A14160" s="62">
        <v>53103101</v>
      </c>
      <c r="B14160" s="63" t="s">
        <v>8971</v>
      </c>
    </row>
    <row r="14161" spans="1:2" x14ac:dyDescent="0.25">
      <c r="A14161" s="62">
        <v>53111501</v>
      </c>
      <c r="B14161" s="63" t="s">
        <v>5466</v>
      </c>
    </row>
    <row r="14162" spans="1:2" x14ac:dyDescent="0.25">
      <c r="A14162" s="62">
        <v>53111502</v>
      </c>
      <c r="B14162" s="63" t="s">
        <v>3977</v>
      </c>
    </row>
    <row r="14163" spans="1:2" x14ac:dyDescent="0.25">
      <c r="A14163" s="62">
        <v>53111503</v>
      </c>
      <c r="B14163" s="63" t="s">
        <v>4192</v>
      </c>
    </row>
    <row r="14164" spans="1:2" x14ac:dyDescent="0.25">
      <c r="A14164" s="62">
        <v>53111504</v>
      </c>
      <c r="B14164" s="63" t="s">
        <v>11903</v>
      </c>
    </row>
    <row r="14165" spans="1:2" x14ac:dyDescent="0.25">
      <c r="A14165" s="62">
        <v>53111505</v>
      </c>
      <c r="B14165" s="63" t="s">
        <v>5766</v>
      </c>
    </row>
    <row r="14166" spans="1:2" x14ac:dyDescent="0.25">
      <c r="A14166" s="62">
        <v>53111601</v>
      </c>
      <c r="B14166" s="63" t="s">
        <v>5688</v>
      </c>
    </row>
    <row r="14167" spans="1:2" x14ac:dyDescent="0.25">
      <c r="A14167" s="62">
        <v>53111602</v>
      </c>
      <c r="B14167" s="63" t="s">
        <v>17541</v>
      </c>
    </row>
    <row r="14168" spans="1:2" x14ac:dyDescent="0.25">
      <c r="A14168" s="62">
        <v>53111603</v>
      </c>
      <c r="B14168" s="63" t="s">
        <v>520</v>
      </c>
    </row>
    <row r="14169" spans="1:2" x14ac:dyDescent="0.25">
      <c r="A14169" s="62">
        <v>53111604</v>
      </c>
      <c r="B14169" s="63" t="s">
        <v>528</v>
      </c>
    </row>
    <row r="14170" spans="1:2" x14ac:dyDescent="0.25">
      <c r="A14170" s="62">
        <v>53111605</v>
      </c>
      <c r="B14170" s="63" t="s">
        <v>7463</v>
      </c>
    </row>
    <row r="14171" spans="1:2" x14ac:dyDescent="0.25">
      <c r="A14171" s="62">
        <v>53111701</v>
      </c>
      <c r="B14171" s="63" t="s">
        <v>9476</v>
      </c>
    </row>
    <row r="14172" spans="1:2" x14ac:dyDescent="0.25">
      <c r="A14172" s="62">
        <v>53111702</v>
      </c>
      <c r="B14172" s="63" t="s">
        <v>7179</v>
      </c>
    </row>
    <row r="14173" spans="1:2" x14ac:dyDescent="0.25">
      <c r="A14173" s="62">
        <v>53111703</v>
      </c>
      <c r="B14173" s="63" t="s">
        <v>7919</v>
      </c>
    </row>
    <row r="14174" spans="1:2" x14ac:dyDescent="0.25">
      <c r="A14174" s="62">
        <v>53111704</v>
      </c>
      <c r="B14174" s="63" t="s">
        <v>10611</v>
      </c>
    </row>
    <row r="14175" spans="1:2" x14ac:dyDescent="0.25">
      <c r="A14175" s="62">
        <v>53111705</v>
      </c>
      <c r="B14175" s="63" t="s">
        <v>14406</v>
      </c>
    </row>
    <row r="14176" spans="1:2" x14ac:dyDescent="0.25">
      <c r="A14176" s="62">
        <v>53111801</v>
      </c>
      <c r="B14176" s="63" t="s">
        <v>12091</v>
      </c>
    </row>
    <row r="14177" spans="1:2" x14ac:dyDescent="0.25">
      <c r="A14177" s="62">
        <v>53111802</v>
      </c>
      <c r="B14177" s="63" t="s">
        <v>10147</v>
      </c>
    </row>
    <row r="14178" spans="1:2" x14ac:dyDescent="0.25">
      <c r="A14178" s="62">
        <v>53111803</v>
      </c>
      <c r="B14178" s="63" t="s">
        <v>15200</v>
      </c>
    </row>
    <row r="14179" spans="1:2" x14ac:dyDescent="0.25">
      <c r="A14179" s="62">
        <v>53111804</v>
      </c>
      <c r="B14179" s="63" t="s">
        <v>15199</v>
      </c>
    </row>
    <row r="14180" spans="1:2" x14ac:dyDescent="0.25">
      <c r="A14180" s="62">
        <v>53111805</v>
      </c>
      <c r="B14180" s="63" t="s">
        <v>516</v>
      </c>
    </row>
    <row r="14181" spans="1:2" x14ac:dyDescent="0.25">
      <c r="A14181" s="62">
        <v>53111901</v>
      </c>
      <c r="B14181" s="63" t="s">
        <v>1503</v>
      </c>
    </row>
    <row r="14182" spans="1:2" x14ac:dyDescent="0.25">
      <c r="A14182" s="62">
        <v>53111902</v>
      </c>
      <c r="B14182" s="63" t="s">
        <v>18347</v>
      </c>
    </row>
    <row r="14183" spans="1:2" x14ac:dyDescent="0.25">
      <c r="A14183" s="62">
        <v>53111903</v>
      </c>
      <c r="B14183" s="63" t="s">
        <v>10832</v>
      </c>
    </row>
    <row r="14184" spans="1:2" x14ac:dyDescent="0.25">
      <c r="A14184" s="62">
        <v>53111904</v>
      </c>
      <c r="B14184" s="63" t="s">
        <v>10026</v>
      </c>
    </row>
    <row r="14185" spans="1:2" x14ac:dyDescent="0.25">
      <c r="A14185" s="62">
        <v>53111905</v>
      </c>
      <c r="B14185" s="63" t="s">
        <v>951</v>
      </c>
    </row>
    <row r="14186" spans="1:2" x14ac:dyDescent="0.25">
      <c r="A14186" s="62">
        <v>53112001</v>
      </c>
      <c r="B14186" s="63" t="s">
        <v>14758</v>
      </c>
    </row>
    <row r="14187" spans="1:2" x14ac:dyDescent="0.25">
      <c r="A14187" s="62">
        <v>53112002</v>
      </c>
      <c r="B14187" s="63" t="s">
        <v>13511</v>
      </c>
    </row>
    <row r="14188" spans="1:2" x14ac:dyDescent="0.25">
      <c r="A14188" s="62">
        <v>53112003</v>
      </c>
      <c r="B14188" s="63" t="s">
        <v>5722</v>
      </c>
    </row>
    <row r="14189" spans="1:2" x14ac:dyDescent="0.25">
      <c r="A14189" s="62">
        <v>53112004</v>
      </c>
      <c r="B14189" s="63" t="s">
        <v>8147</v>
      </c>
    </row>
    <row r="14190" spans="1:2" x14ac:dyDescent="0.25">
      <c r="A14190" s="62">
        <v>53112005</v>
      </c>
      <c r="B14190" s="63" t="s">
        <v>6267</v>
      </c>
    </row>
    <row r="14191" spans="1:2" x14ac:dyDescent="0.25">
      <c r="A14191" s="62">
        <v>53112101</v>
      </c>
      <c r="B14191" s="63" t="s">
        <v>15797</v>
      </c>
    </row>
    <row r="14192" spans="1:2" x14ac:dyDescent="0.25">
      <c r="A14192" s="62">
        <v>53112102</v>
      </c>
      <c r="B14192" s="63" t="s">
        <v>5078</v>
      </c>
    </row>
    <row r="14193" spans="1:2" x14ac:dyDescent="0.25">
      <c r="A14193" s="62">
        <v>53112103</v>
      </c>
      <c r="B14193" s="63" t="s">
        <v>5277</v>
      </c>
    </row>
    <row r="14194" spans="1:2" x14ac:dyDescent="0.25">
      <c r="A14194" s="62">
        <v>53112104</v>
      </c>
      <c r="B14194" s="63" t="s">
        <v>5272</v>
      </c>
    </row>
    <row r="14195" spans="1:2" x14ac:dyDescent="0.25">
      <c r="A14195" s="62">
        <v>53112105</v>
      </c>
      <c r="B14195" s="63" t="s">
        <v>2972</v>
      </c>
    </row>
    <row r="14196" spans="1:2" x14ac:dyDescent="0.25">
      <c r="A14196" s="62">
        <v>53121501</v>
      </c>
      <c r="B14196" s="63" t="s">
        <v>5138</v>
      </c>
    </row>
    <row r="14197" spans="1:2" x14ac:dyDescent="0.25">
      <c r="A14197" s="62">
        <v>53121502</v>
      </c>
      <c r="B14197" s="63" t="s">
        <v>10890</v>
      </c>
    </row>
    <row r="14198" spans="1:2" x14ac:dyDescent="0.25">
      <c r="A14198" s="62">
        <v>53121503</v>
      </c>
      <c r="B14198" s="63" t="s">
        <v>13756</v>
      </c>
    </row>
    <row r="14199" spans="1:2" x14ac:dyDescent="0.25">
      <c r="A14199" s="62">
        <v>53121601</v>
      </c>
      <c r="B14199" s="63" t="s">
        <v>10957</v>
      </c>
    </row>
    <row r="14200" spans="1:2" x14ac:dyDescent="0.25">
      <c r="A14200" s="62">
        <v>53121602</v>
      </c>
      <c r="B14200" s="63" t="s">
        <v>1964</v>
      </c>
    </row>
    <row r="14201" spans="1:2" x14ac:dyDescent="0.25">
      <c r="A14201" s="62">
        <v>53121603</v>
      </c>
      <c r="B14201" s="63" t="s">
        <v>16218</v>
      </c>
    </row>
    <row r="14202" spans="1:2" x14ac:dyDescent="0.25">
      <c r="A14202" s="62">
        <v>53121605</v>
      </c>
      <c r="B14202" s="63" t="s">
        <v>9396</v>
      </c>
    </row>
    <row r="14203" spans="1:2" x14ac:dyDescent="0.25">
      <c r="A14203" s="62">
        <v>53121606</v>
      </c>
      <c r="B14203" s="63" t="s">
        <v>5170</v>
      </c>
    </row>
    <row r="14204" spans="1:2" x14ac:dyDescent="0.25">
      <c r="A14204" s="62">
        <v>53121607</v>
      </c>
      <c r="B14204" s="63" t="s">
        <v>6054</v>
      </c>
    </row>
    <row r="14205" spans="1:2" x14ac:dyDescent="0.25">
      <c r="A14205" s="62">
        <v>53121608</v>
      </c>
      <c r="B14205" s="63" t="s">
        <v>8958</v>
      </c>
    </row>
    <row r="14206" spans="1:2" x14ac:dyDescent="0.25">
      <c r="A14206" s="62">
        <v>53121701</v>
      </c>
      <c r="B14206" s="63" t="s">
        <v>10712</v>
      </c>
    </row>
    <row r="14207" spans="1:2" x14ac:dyDescent="0.25">
      <c r="A14207" s="62">
        <v>53121702</v>
      </c>
      <c r="B14207" s="63" t="s">
        <v>18134</v>
      </c>
    </row>
    <row r="14208" spans="1:2" x14ac:dyDescent="0.25">
      <c r="A14208" s="62">
        <v>53121704</v>
      </c>
      <c r="B14208" s="63" t="s">
        <v>6228</v>
      </c>
    </row>
    <row r="14209" spans="1:2" x14ac:dyDescent="0.25">
      <c r="A14209" s="62">
        <v>53121705</v>
      </c>
      <c r="B14209" s="63" t="s">
        <v>3775</v>
      </c>
    </row>
    <row r="14210" spans="1:2" x14ac:dyDescent="0.25">
      <c r="A14210" s="62">
        <v>53121706</v>
      </c>
      <c r="B14210" s="63" t="s">
        <v>12547</v>
      </c>
    </row>
    <row r="14211" spans="1:2" x14ac:dyDescent="0.25">
      <c r="A14211" s="62">
        <v>53121801</v>
      </c>
      <c r="B14211" s="63" t="s">
        <v>9644</v>
      </c>
    </row>
    <row r="14212" spans="1:2" x14ac:dyDescent="0.25">
      <c r="A14212" s="62">
        <v>53121802</v>
      </c>
      <c r="B14212" s="63" t="s">
        <v>11730</v>
      </c>
    </row>
    <row r="14213" spans="1:2" x14ac:dyDescent="0.25">
      <c r="A14213" s="62">
        <v>53121803</v>
      </c>
      <c r="B14213" s="63" t="s">
        <v>4008</v>
      </c>
    </row>
    <row r="14214" spans="1:2" x14ac:dyDescent="0.25">
      <c r="A14214" s="62">
        <v>53121804</v>
      </c>
      <c r="B14214" s="63" t="s">
        <v>14586</v>
      </c>
    </row>
    <row r="14215" spans="1:2" x14ac:dyDescent="0.25">
      <c r="A14215" s="62">
        <v>53131501</v>
      </c>
      <c r="B14215" s="63" t="s">
        <v>6826</v>
      </c>
    </row>
    <row r="14216" spans="1:2" x14ac:dyDescent="0.25">
      <c r="A14216" s="62">
        <v>53131502</v>
      </c>
      <c r="B14216" s="63" t="s">
        <v>7591</v>
      </c>
    </row>
    <row r="14217" spans="1:2" x14ac:dyDescent="0.25">
      <c r="A14217" s="62">
        <v>53131503</v>
      </c>
      <c r="B14217" s="63" t="s">
        <v>8455</v>
      </c>
    </row>
    <row r="14218" spans="1:2" x14ac:dyDescent="0.25">
      <c r="A14218" s="62">
        <v>53131504</v>
      </c>
      <c r="B14218" s="63" t="s">
        <v>18083</v>
      </c>
    </row>
    <row r="14219" spans="1:2" x14ac:dyDescent="0.25">
      <c r="A14219" s="62">
        <v>53131505</v>
      </c>
      <c r="B14219" s="63" t="s">
        <v>5759</v>
      </c>
    </row>
    <row r="14220" spans="1:2" x14ac:dyDescent="0.25">
      <c r="A14220" s="62">
        <v>53131506</v>
      </c>
      <c r="B14220" s="63" t="s">
        <v>978</v>
      </c>
    </row>
    <row r="14221" spans="1:2" x14ac:dyDescent="0.25">
      <c r="A14221" s="62">
        <v>53131507</v>
      </c>
      <c r="B14221" s="63" t="s">
        <v>1599</v>
      </c>
    </row>
    <row r="14222" spans="1:2" x14ac:dyDescent="0.25">
      <c r="A14222" s="62">
        <v>53131508</v>
      </c>
      <c r="B14222" s="63" t="s">
        <v>7239</v>
      </c>
    </row>
    <row r="14223" spans="1:2" x14ac:dyDescent="0.25">
      <c r="A14223" s="62">
        <v>53131509</v>
      </c>
      <c r="B14223" s="63" t="s">
        <v>18654</v>
      </c>
    </row>
    <row r="14224" spans="1:2" x14ac:dyDescent="0.25">
      <c r="A14224" s="62">
        <v>53131601</v>
      </c>
      <c r="B14224" s="63" t="s">
        <v>2347</v>
      </c>
    </row>
    <row r="14225" spans="1:2" x14ac:dyDescent="0.25">
      <c r="A14225" s="62">
        <v>53131602</v>
      </c>
      <c r="B14225" s="63" t="s">
        <v>14803</v>
      </c>
    </row>
    <row r="14226" spans="1:2" x14ac:dyDescent="0.25">
      <c r="A14226" s="62">
        <v>53131603</v>
      </c>
      <c r="B14226" s="63" t="s">
        <v>3459</v>
      </c>
    </row>
    <row r="14227" spans="1:2" x14ac:dyDescent="0.25">
      <c r="A14227" s="62">
        <v>53131604</v>
      </c>
      <c r="B14227" s="63" t="s">
        <v>13758</v>
      </c>
    </row>
    <row r="14228" spans="1:2" x14ac:dyDescent="0.25">
      <c r="A14228" s="62">
        <v>53131605</v>
      </c>
      <c r="B14228" s="63" t="s">
        <v>12263</v>
      </c>
    </row>
    <row r="14229" spans="1:2" x14ac:dyDescent="0.25">
      <c r="A14229" s="62">
        <v>53131606</v>
      </c>
      <c r="B14229" s="63" t="s">
        <v>5304</v>
      </c>
    </row>
    <row r="14230" spans="1:2" x14ac:dyDescent="0.25">
      <c r="A14230" s="62">
        <v>53131607</v>
      </c>
      <c r="B14230" s="63" t="s">
        <v>7505</v>
      </c>
    </row>
    <row r="14231" spans="1:2" x14ac:dyDescent="0.25">
      <c r="A14231" s="62">
        <v>53131608</v>
      </c>
      <c r="B14231" s="63" t="s">
        <v>11540</v>
      </c>
    </row>
    <row r="14232" spans="1:2" x14ac:dyDescent="0.25">
      <c r="A14232" s="62">
        <v>53131609</v>
      </c>
      <c r="B14232" s="63" t="s">
        <v>5182</v>
      </c>
    </row>
    <row r="14233" spans="1:2" x14ac:dyDescent="0.25">
      <c r="A14233" s="62">
        <v>53131610</v>
      </c>
      <c r="B14233" s="63" t="s">
        <v>13974</v>
      </c>
    </row>
    <row r="14234" spans="1:2" x14ac:dyDescent="0.25">
      <c r="A14234" s="62">
        <v>53131611</v>
      </c>
      <c r="B14234" s="63" t="s">
        <v>4718</v>
      </c>
    </row>
    <row r="14235" spans="1:2" x14ac:dyDescent="0.25">
      <c r="A14235" s="62">
        <v>53131612</v>
      </c>
      <c r="B14235" s="63" t="s">
        <v>2119</v>
      </c>
    </row>
    <row r="14236" spans="1:2" x14ac:dyDescent="0.25">
      <c r="A14236" s="62">
        <v>53131613</v>
      </c>
      <c r="B14236" s="63" t="s">
        <v>782</v>
      </c>
    </row>
    <row r="14237" spans="1:2" x14ac:dyDescent="0.25">
      <c r="A14237" s="62">
        <v>53131614</v>
      </c>
      <c r="B14237" s="63" t="s">
        <v>12603</v>
      </c>
    </row>
    <row r="14238" spans="1:2" x14ac:dyDescent="0.25">
      <c r="A14238" s="62">
        <v>53131615</v>
      </c>
      <c r="B14238" s="63" t="s">
        <v>11440</v>
      </c>
    </row>
    <row r="14239" spans="1:2" x14ac:dyDescent="0.25">
      <c r="A14239" s="62">
        <v>53131616</v>
      </c>
      <c r="B14239" s="63" t="s">
        <v>12894</v>
      </c>
    </row>
    <row r="14240" spans="1:2" x14ac:dyDescent="0.25">
      <c r="A14240" s="62">
        <v>53131617</v>
      </c>
      <c r="B14240" s="63" t="s">
        <v>18995</v>
      </c>
    </row>
    <row r="14241" spans="1:2" x14ac:dyDescent="0.25">
      <c r="A14241" s="62">
        <v>53131618</v>
      </c>
      <c r="B14241" s="63" t="s">
        <v>6855</v>
      </c>
    </row>
    <row r="14242" spans="1:2" x14ac:dyDescent="0.25">
      <c r="A14242" s="62">
        <v>53131619</v>
      </c>
      <c r="B14242" s="63" t="s">
        <v>9739</v>
      </c>
    </row>
    <row r="14243" spans="1:2" x14ac:dyDescent="0.25">
      <c r="A14243" s="62">
        <v>53131620</v>
      </c>
      <c r="B14243" s="63" t="s">
        <v>5929</v>
      </c>
    </row>
    <row r="14244" spans="1:2" x14ac:dyDescent="0.25">
      <c r="A14244" s="62">
        <v>53131621</v>
      </c>
      <c r="B14244" s="63" t="s">
        <v>16482</v>
      </c>
    </row>
    <row r="14245" spans="1:2" x14ac:dyDescent="0.25">
      <c r="A14245" s="62">
        <v>53131622</v>
      </c>
      <c r="B14245" s="63" t="s">
        <v>5410</v>
      </c>
    </row>
    <row r="14246" spans="1:2" x14ac:dyDescent="0.25">
      <c r="A14246" s="62">
        <v>53131623</v>
      </c>
      <c r="B14246" s="63" t="s">
        <v>1332</v>
      </c>
    </row>
    <row r="14247" spans="1:2" x14ac:dyDescent="0.25">
      <c r="A14247" s="62">
        <v>53131624</v>
      </c>
      <c r="B14247" s="63" t="s">
        <v>2127</v>
      </c>
    </row>
    <row r="14248" spans="1:2" x14ac:dyDescent="0.25">
      <c r="A14248" s="62">
        <v>53131625</v>
      </c>
      <c r="B14248" s="63" t="s">
        <v>14730</v>
      </c>
    </row>
    <row r="14249" spans="1:2" x14ac:dyDescent="0.25">
      <c r="A14249" s="62">
        <v>53131626</v>
      </c>
      <c r="B14249" s="63" t="s">
        <v>5064</v>
      </c>
    </row>
    <row r="14250" spans="1:2" x14ac:dyDescent="0.25">
      <c r="A14250" s="62">
        <v>53131627</v>
      </c>
      <c r="B14250" s="63" t="s">
        <v>6852</v>
      </c>
    </row>
    <row r="14251" spans="1:2" x14ac:dyDescent="0.25">
      <c r="A14251" s="62">
        <v>53131628</v>
      </c>
      <c r="B14251" s="63" t="s">
        <v>7857</v>
      </c>
    </row>
    <row r="14252" spans="1:2" x14ac:dyDescent="0.25">
      <c r="A14252" s="62">
        <v>53131629</v>
      </c>
      <c r="B14252" s="63" t="s">
        <v>19093</v>
      </c>
    </row>
    <row r="14253" spans="1:2" x14ac:dyDescent="0.25">
      <c r="A14253" s="62">
        <v>53131630</v>
      </c>
      <c r="B14253" s="63" t="s">
        <v>17363</v>
      </c>
    </row>
    <row r="14254" spans="1:2" x14ac:dyDescent="0.25">
      <c r="A14254" s="62">
        <v>53131631</v>
      </c>
      <c r="B14254" s="63" t="s">
        <v>15271</v>
      </c>
    </row>
    <row r="14255" spans="1:2" x14ac:dyDescent="0.25">
      <c r="A14255" s="62">
        <v>53131632</v>
      </c>
      <c r="B14255" s="63" t="s">
        <v>9527</v>
      </c>
    </row>
    <row r="14256" spans="1:2" x14ac:dyDescent="0.25">
      <c r="A14256" s="62">
        <v>53131633</v>
      </c>
      <c r="B14256" s="63" t="s">
        <v>18703</v>
      </c>
    </row>
    <row r="14257" spans="1:2" x14ac:dyDescent="0.25">
      <c r="A14257" s="62">
        <v>53131634</v>
      </c>
      <c r="B14257" s="63" t="s">
        <v>1515</v>
      </c>
    </row>
    <row r="14258" spans="1:2" x14ac:dyDescent="0.25">
      <c r="A14258" s="62">
        <v>53131635</v>
      </c>
      <c r="B14258" s="63" t="s">
        <v>6324</v>
      </c>
    </row>
    <row r="14259" spans="1:2" x14ac:dyDescent="0.25">
      <c r="A14259" s="62">
        <v>53131636</v>
      </c>
      <c r="B14259" s="63" t="s">
        <v>14699</v>
      </c>
    </row>
    <row r="14260" spans="1:2" x14ac:dyDescent="0.25">
      <c r="A14260" s="62">
        <v>53131637</v>
      </c>
      <c r="B14260" s="63" t="s">
        <v>2601</v>
      </c>
    </row>
    <row r="14261" spans="1:2" x14ac:dyDescent="0.25">
      <c r="A14261" s="62">
        <v>53131638</v>
      </c>
      <c r="B14261" s="63" t="s">
        <v>13693</v>
      </c>
    </row>
    <row r="14262" spans="1:2" x14ac:dyDescent="0.25">
      <c r="A14262" s="62">
        <v>53141501</v>
      </c>
      <c r="B14262" s="63" t="s">
        <v>396</v>
      </c>
    </row>
    <row r="14263" spans="1:2" x14ac:dyDescent="0.25">
      <c r="A14263" s="62">
        <v>53141502</v>
      </c>
      <c r="B14263" s="63" t="s">
        <v>6308</v>
      </c>
    </row>
    <row r="14264" spans="1:2" x14ac:dyDescent="0.25">
      <c r="A14264" s="62">
        <v>53141503</v>
      </c>
      <c r="B14264" s="63" t="s">
        <v>18143</v>
      </c>
    </row>
    <row r="14265" spans="1:2" x14ac:dyDescent="0.25">
      <c r="A14265" s="62">
        <v>53141504</v>
      </c>
      <c r="B14265" s="63" t="s">
        <v>3946</v>
      </c>
    </row>
    <row r="14266" spans="1:2" x14ac:dyDescent="0.25">
      <c r="A14266" s="62">
        <v>53141505</v>
      </c>
      <c r="B14266" s="63" t="s">
        <v>6345</v>
      </c>
    </row>
    <row r="14267" spans="1:2" x14ac:dyDescent="0.25">
      <c r="A14267" s="62">
        <v>53141506</v>
      </c>
      <c r="B14267" s="63" t="s">
        <v>11105</v>
      </c>
    </row>
    <row r="14268" spans="1:2" x14ac:dyDescent="0.25">
      <c r="A14268" s="62">
        <v>53141507</v>
      </c>
      <c r="B14268" s="63" t="s">
        <v>4851</v>
      </c>
    </row>
    <row r="14269" spans="1:2" x14ac:dyDescent="0.25">
      <c r="A14269" s="62">
        <v>53141508</v>
      </c>
      <c r="B14269" s="63" t="s">
        <v>9029</v>
      </c>
    </row>
    <row r="14270" spans="1:2" x14ac:dyDescent="0.25">
      <c r="A14270" s="62">
        <v>53141601</v>
      </c>
      <c r="B14270" s="63" t="s">
        <v>4825</v>
      </c>
    </row>
    <row r="14271" spans="1:2" x14ac:dyDescent="0.25">
      <c r="A14271" s="62">
        <v>53141602</v>
      </c>
      <c r="B14271" s="63" t="s">
        <v>618</v>
      </c>
    </row>
    <row r="14272" spans="1:2" x14ac:dyDescent="0.25">
      <c r="A14272" s="62">
        <v>53141603</v>
      </c>
      <c r="B14272" s="63" t="s">
        <v>2278</v>
      </c>
    </row>
    <row r="14273" spans="1:2" x14ac:dyDescent="0.25">
      <c r="A14273" s="62">
        <v>53141604</v>
      </c>
      <c r="B14273" s="63" t="s">
        <v>13508</v>
      </c>
    </row>
    <row r="14274" spans="1:2" x14ac:dyDescent="0.25">
      <c r="A14274" s="62">
        <v>53141605</v>
      </c>
      <c r="B14274" s="63" t="s">
        <v>7136</v>
      </c>
    </row>
    <row r="14275" spans="1:2" x14ac:dyDescent="0.25">
      <c r="A14275" s="62">
        <v>53141606</v>
      </c>
      <c r="B14275" s="63" t="s">
        <v>17768</v>
      </c>
    </row>
    <row r="14276" spans="1:2" x14ac:dyDescent="0.25">
      <c r="A14276" s="62">
        <v>53141607</v>
      </c>
      <c r="B14276" s="63" t="s">
        <v>7195</v>
      </c>
    </row>
    <row r="14277" spans="1:2" x14ac:dyDescent="0.25">
      <c r="A14277" s="62">
        <v>53141608</v>
      </c>
      <c r="B14277" s="63" t="s">
        <v>2340</v>
      </c>
    </row>
    <row r="14278" spans="1:2" x14ac:dyDescent="0.25">
      <c r="A14278" s="62">
        <v>53141609</v>
      </c>
      <c r="B14278" s="63" t="s">
        <v>4394</v>
      </c>
    </row>
    <row r="14279" spans="1:2" x14ac:dyDescent="0.25">
      <c r="A14279" s="62">
        <v>53141610</v>
      </c>
      <c r="B14279" s="63" t="s">
        <v>13790</v>
      </c>
    </row>
    <row r="14280" spans="1:2" x14ac:dyDescent="0.25">
      <c r="A14280" s="62">
        <v>53141611</v>
      </c>
      <c r="B14280" s="63" t="s">
        <v>17511</v>
      </c>
    </row>
    <row r="14281" spans="1:2" x14ac:dyDescent="0.25">
      <c r="A14281" s="62">
        <v>53141612</v>
      </c>
      <c r="B14281" s="63" t="s">
        <v>5979</v>
      </c>
    </row>
    <row r="14282" spans="1:2" x14ac:dyDescent="0.25">
      <c r="A14282" s="62">
        <v>53141613</v>
      </c>
      <c r="B14282" s="63" t="s">
        <v>3401</v>
      </c>
    </row>
    <row r="14283" spans="1:2" x14ac:dyDescent="0.25">
      <c r="A14283" s="62">
        <v>53141614</v>
      </c>
      <c r="B14283" s="63" t="s">
        <v>3939</v>
      </c>
    </row>
    <row r="14284" spans="1:2" x14ac:dyDescent="0.25">
      <c r="A14284" s="62">
        <v>53141615</v>
      </c>
      <c r="B14284" s="63" t="s">
        <v>5045</v>
      </c>
    </row>
    <row r="14285" spans="1:2" x14ac:dyDescent="0.25">
      <c r="A14285" s="62">
        <v>53141616</v>
      </c>
      <c r="B14285" s="63" t="s">
        <v>6957</v>
      </c>
    </row>
    <row r="14286" spans="1:2" x14ac:dyDescent="0.25">
      <c r="A14286" s="62">
        <v>53141617</v>
      </c>
      <c r="B14286" s="63" t="s">
        <v>15723</v>
      </c>
    </row>
    <row r="14287" spans="1:2" x14ac:dyDescent="0.25">
      <c r="A14287" s="62">
        <v>53141618</v>
      </c>
      <c r="B14287" s="63" t="s">
        <v>10868</v>
      </c>
    </row>
    <row r="14288" spans="1:2" x14ac:dyDescent="0.25">
      <c r="A14288" s="62">
        <v>53141619</v>
      </c>
      <c r="B14288" s="63" t="s">
        <v>16537</v>
      </c>
    </row>
    <row r="14289" spans="1:2" x14ac:dyDescent="0.25">
      <c r="A14289" s="62">
        <v>53141620</v>
      </c>
      <c r="B14289" s="63" t="s">
        <v>14325</v>
      </c>
    </row>
    <row r="14290" spans="1:2" x14ac:dyDescent="0.25">
      <c r="A14290" s="62">
        <v>53141621</v>
      </c>
      <c r="B14290" s="63" t="s">
        <v>2982</v>
      </c>
    </row>
    <row r="14291" spans="1:2" x14ac:dyDescent="0.25">
      <c r="A14291" s="62">
        <v>53141622</v>
      </c>
      <c r="B14291" s="63" t="s">
        <v>3289</v>
      </c>
    </row>
    <row r="14292" spans="1:2" x14ac:dyDescent="0.25">
      <c r="A14292" s="62">
        <v>53141623</v>
      </c>
      <c r="B14292" s="63" t="s">
        <v>3635</v>
      </c>
    </row>
    <row r="14293" spans="1:2" x14ac:dyDescent="0.25">
      <c r="A14293" s="62">
        <v>53141624</v>
      </c>
      <c r="B14293" s="63" t="s">
        <v>12116</v>
      </c>
    </row>
    <row r="14294" spans="1:2" x14ac:dyDescent="0.25">
      <c r="A14294" s="62">
        <v>53141625</v>
      </c>
      <c r="B14294" s="63" t="s">
        <v>285</v>
      </c>
    </row>
    <row r="14295" spans="1:2" x14ac:dyDescent="0.25">
      <c r="A14295" s="62">
        <v>53141626</v>
      </c>
      <c r="B14295" s="63" t="s">
        <v>14604</v>
      </c>
    </row>
    <row r="14296" spans="1:2" x14ac:dyDescent="0.25">
      <c r="A14296" s="62">
        <v>53141627</v>
      </c>
      <c r="B14296" s="63" t="s">
        <v>12350</v>
      </c>
    </row>
    <row r="14297" spans="1:2" x14ac:dyDescent="0.25">
      <c r="A14297" s="62">
        <v>53141628</v>
      </c>
      <c r="B14297" s="63" t="s">
        <v>12483</v>
      </c>
    </row>
    <row r="14298" spans="1:2" x14ac:dyDescent="0.25">
      <c r="A14298" s="62">
        <v>53141629</v>
      </c>
      <c r="B14298" s="63" t="s">
        <v>17428</v>
      </c>
    </row>
    <row r="14299" spans="1:2" x14ac:dyDescent="0.25">
      <c r="A14299" s="62">
        <v>53141630</v>
      </c>
      <c r="B14299" s="63" t="s">
        <v>7633</v>
      </c>
    </row>
    <row r="14300" spans="1:2" x14ac:dyDescent="0.25">
      <c r="A14300" s="62">
        <v>54101501</v>
      </c>
      <c r="B14300" s="63" t="s">
        <v>15753</v>
      </c>
    </row>
    <row r="14301" spans="1:2" x14ac:dyDescent="0.25">
      <c r="A14301" s="62">
        <v>54101502</v>
      </c>
      <c r="B14301" s="63" t="s">
        <v>6791</v>
      </c>
    </row>
    <row r="14302" spans="1:2" x14ac:dyDescent="0.25">
      <c r="A14302" s="62">
        <v>54101503</v>
      </c>
      <c r="B14302" s="63" t="s">
        <v>12232</v>
      </c>
    </row>
    <row r="14303" spans="1:2" x14ac:dyDescent="0.25">
      <c r="A14303" s="62">
        <v>54101504</v>
      </c>
      <c r="B14303" s="63" t="s">
        <v>4149</v>
      </c>
    </row>
    <row r="14304" spans="1:2" x14ac:dyDescent="0.25">
      <c r="A14304" s="62">
        <v>54101505</v>
      </c>
      <c r="B14304" s="63" t="s">
        <v>1732</v>
      </c>
    </row>
    <row r="14305" spans="1:2" x14ac:dyDescent="0.25">
      <c r="A14305" s="62">
        <v>54101506</v>
      </c>
      <c r="B14305" s="63" t="s">
        <v>14182</v>
      </c>
    </row>
    <row r="14306" spans="1:2" x14ac:dyDescent="0.25">
      <c r="A14306" s="62">
        <v>54101507</v>
      </c>
      <c r="B14306" s="63" t="s">
        <v>12058</v>
      </c>
    </row>
    <row r="14307" spans="1:2" x14ac:dyDescent="0.25">
      <c r="A14307" s="62">
        <v>54101508</v>
      </c>
      <c r="B14307" s="63" t="s">
        <v>4586</v>
      </c>
    </row>
    <row r="14308" spans="1:2" x14ac:dyDescent="0.25">
      <c r="A14308" s="62">
        <v>54101509</v>
      </c>
      <c r="B14308" s="63" t="s">
        <v>15876</v>
      </c>
    </row>
    <row r="14309" spans="1:2" x14ac:dyDescent="0.25">
      <c r="A14309" s="62">
        <v>54101510</v>
      </c>
      <c r="B14309" s="63" t="s">
        <v>14490</v>
      </c>
    </row>
    <row r="14310" spans="1:2" x14ac:dyDescent="0.25">
      <c r="A14310" s="62">
        <v>54101511</v>
      </c>
      <c r="B14310" s="63" t="s">
        <v>5082</v>
      </c>
    </row>
    <row r="14311" spans="1:2" x14ac:dyDescent="0.25">
      <c r="A14311" s="62">
        <v>54101512</v>
      </c>
      <c r="B14311" s="63" t="s">
        <v>2922</v>
      </c>
    </row>
    <row r="14312" spans="1:2" x14ac:dyDescent="0.25">
      <c r="A14312" s="62">
        <v>54101601</v>
      </c>
      <c r="B14312" s="63" t="s">
        <v>2770</v>
      </c>
    </row>
    <row r="14313" spans="1:2" x14ac:dyDescent="0.25">
      <c r="A14313" s="62">
        <v>54101602</v>
      </c>
      <c r="B14313" s="63" t="s">
        <v>4063</v>
      </c>
    </row>
    <row r="14314" spans="1:2" x14ac:dyDescent="0.25">
      <c r="A14314" s="62">
        <v>54101603</v>
      </c>
      <c r="B14314" s="63" t="s">
        <v>14815</v>
      </c>
    </row>
    <row r="14315" spans="1:2" x14ac:dyDescent="0.25">
      <c r="A14315" s="62">
        <v>54101604</v>
      </c>
      <c r="B14315" s="63" t="s">
        <v>1777</v>
      </c>
    </row>
    <row r="14316" spans="1:2" x14ac:dyDescent="0.25">
      <c r="A14316" s="62">
        <v>54101605</v>
      </c>
      <c r="B14316" s="63" t="s">
        <v>8022</v>
      </c>
    </row>
    <row r="14317" spans="1:2" x14ac:dyDescent="0.25">
      <c r="A14317" s="62">
        <v>54101701</v>
      </c>
      <c r="B14317" s="63" t="s">
        <v>2884</v>
      </c>
    </row>
    <row r="14318" spans="1:2" x14ac:dyDescent="0.25">
      <c r="A14318" s="62">
        <v>54101702</v>
      </c>
      <c r="B14318" s="63" t="s">
        <v>17978</v>
      </c>
    </row>
    <row r="14319" spans="1:2" x14ac:dyDescent="0.25">
      <c r="A14319" s="62">
        <v>54101703</v>
      </c>
      <c r="B14319" s="63" t="s">
        <v>977</v>
      </c>
    </row>
    <row r="14320" spans="1:2" x14ac:dyDescent="0.25">
      <c r="A14320" s="62">
        <v>54101704</v>
      </c>
      <c r="B14320" s="63" t="s">
        <v>16554</v>
      </c>
    </row>
    <row r="14321" spans="1:2" x14ac:dyDescent="0.25">
      <c r="A14321" s="62">
        <v>54101705</v>
      </c>
      <c r="B14321" s="63" t="s">
        <v>17575</v>
      </c>
    </row>
    <row r="14322" spans="1:2" x14ac:dyDescent="0.25">
      <c r="A14322" s="62">
        <v>54101706</v>
      </c>
      <c r="B14322" s="63" t="s">
        <v>19004</v>
      </c>
    </row>
    <row r="14323" spans="1:2" x14ac:dyDescent="0.25">
      <c r="A14323" s="62">
        <v>54111501</v>
      </c>
      <c r="B14323" s="63" t="s">
        <v>11113</v>
      </c>
    </row>
    <row r="14324" spans="1:2" x14ac:dyDescent="0.25">
      <c r="A14324" s="62">
        <v>54111502</v>
      </c>
      <c r="B14324" s="63" t="s">
        <v>358</v>
      </c>
    </row>
    <row r="14325" spans="1:2" x14ac:dyDescent="0.25">
      <c r="A14325" s="62">
        <v>54111601</v>
      </c>
      <c r="B14325" s="63" t="s">
        <v>6492</v>
      </c>
    </row>
    <row r="14326" spans="1:2" x14ac:dyDescent="0.25">
      <c r="A14326" s="62">
        <v>54111602</v>
      </c>
      <c r="B14326" s="63" t="s">
        <v>17326</v>
      </c>
    </row>
    <row r="14327" spans="1:2" x14ac:dyDescent="0.25">
      <c r="A14327" s="62">
        <v>54111603</v>
      </c>
      <c r="B14327" s="63" t="s">
        <v>11934</v>
      </c>
    </row>
    <row r="14328" spans="1:2" x14ac:dyDescent="0.25">
      <c r="A14328" s="62">
        <v>54111604</v>
      </c>
      <c r="B14328" s="63" t="s">
        <v>7074</v>
      </c>
    </row>
    <row r="14329" spans="1:2" x14ac:dyDescent="0.25">
      <c r="A14329" s="62">
        <v>54111701</v>
      </c>
      <c r="B14329" s="63" t="s">
        <v>7330</v>
      </c>
    </row>
    <row r="14330" spans="1:2" x14ac:dyDescent="0.25">
      <c r="A14330" s="62">
        <v>54111702</v>
      </c>
      <c r="B14330" s="63" t="s">
        <v>2422</v>
      </c>
    </row>
    <row r="14331" spans="1:2" x14ac:dyDescent="0.25">
      <c r="A14331" s="62">
        <v>54111703</v>
      </c>
      <c r="B14331" s="63" t="s">
        <v>9447</v>
      </c>
    </row>
    <row r="14332" spans="1:2" x14ac:dyDescent="0.25">
      <c r="A14332" s="62">
        <v>54111704</v>
      </c>
      <c r="B14332" s="63" t="s">
        <v>9993</v>
      </c>
    </row>
    <row r="14333" spans="1:2" x14ac:dyDescent="0.25">
      <c r="A14333" s="62">
        <v>54111705</v>
      </c>
      <c r="B14333" s="63" t="s">
        <v>5226</v>
      </c>
    </row>
    <row r="14334" spans="1:2" x14ac:dyDescent="0.25">
      <c r="A14334" s="62">
        <v>54111706</v>
      </c>
      <c r="B14334" s="63" t="s">
        <v>12191</v>
      </c>
    </row>
    <row r="14335" spans="1:2" x14ac:dyDescent="0.25">
      <c r="A14335" s="62">
        <v>54111707</v>
      </c>
      <c r="B14335" s="63" t="s">
        <v>5024</v>
      </c>
    </row>
    <row r="14336" spans="1:2" x14ac:dyDescent="0.25">
      <c r="A14336" s="62">
        <v>54111708</v>
      </c>
      <c r="B14336" s="63" t="s">
        <v>10084</v>
      </c>
    </row>
    <row r="14337" spans="1:2" x14ac:dyDescent="0.25">
      <c r="A14337" s="62">
        <v>54111709</v>
      </c>
      <c r="B14337" s="63" t="s">
        <v>9132</v>
      </c>
    </row>
    <row r="14338" spans="1:2" x14ac:dyDescent="0.25">
      <c r="A14338" s="62">
        <v>54121501</v>
      </c>
      <c r="B14338" s="63" t="s">
        <v>2576</v>
      </c>
    </row>
    <row r="14339" spans="1:2" x14ac:dyDescent="0.25">
      <c r="A14339" s="62">
        <v>54121502</v>
      </c>
      <c r="B14339" s="63" t="s">
        <v>8411</v>
      </c>
    </row>
    <row r="14340" spans="1:2" x14ac:dyDescent="0.25">
      <c r="A14340" s="62">
        <v>54121503</v>
      </c>
      <c r="B14340" s="63" t="s">
        <v>6532</v>
      </c>
    </row>
    <row r="14341" spans="1:2" x14ac:dyDescent="0.25">
      <c r="A14341" s="62">
        <v>54121504</v>
      </c>
      <c r="B14341" s="63" t="s">
        <v>7788</v>
      </c>
    </row>
    <row r="14342" spans="1:2" x14ac:dyDescent="0.25">
      <c r="A14342" s="62">
        <v>54121601</v>
      </c>
      <c r="B14342" s="63" t="s">
        <v>9869</v>
      </c>
    </row>
    <row r="14343" spans="1:2" x14ac:dyDescent="0.25">
      <c r="A14343" s="62">
        <v>54121602</v>
      </c>
      <c r="B14343" s="63" t="s">
        <v>18066</v>
      </c>
    </row>
    <row r="14344" spans="1:2" x14ac:dyDescent="0.25">
      <c r="A14344" s="62">
        <v>54121603</v>
      </c>
      <c r="B14344" s="63" t="s">
        <v>17075</v>
      </c>
    </row>
    <row r="14345" spans="1:2" x14ac:dyDescent="0.25">
      <c r="A14345" s="62">
        <v>54121701</v>
      </c>
      <c r="B14345" s="63" t="s">
        <v>1984</v>
      </c>
    </row>
    <row r="14346" spans="1:2" x14ac:dyDescent="0.25">
      <c r="A14346" s="62">
        <v>54121702</v>
      </c>
      <c r="B14346" s="63" t="s">
        <v>9134</v>
      </c>
    </row>
    <row r="14347" spans="1:2" x14ac:dyDescent="0.25">
      <c r="A14347" s="62">
        <v>54121801</v>
      </c>
      <c r="B14347" s="63" t="s">
        <v>6177</v>
      </c>
    </row>
    <row r="14348" spans="1:2" x14ac:dyDescent="0.25">
      <c r="A14348" s="62">
        <v>54121802</v>
      </c>
      <c r="B14348" s="63" t="s">
        <v>41</v>
      </c>
    </row>
    <row r="14349" spans="1:2" x14ac:dyDescent="0.25">
      <c r="A14349" s="62">
        <v>55101501</v>
      </c>
      <c r="B14349" s="63" t="s">
        <v>3840</v>
      </c>
    </row>
    <row r="14350" spans="1:2" x14ac:dyDescent="0.25">
      <c r="A14350" s="62">
        <v>55101502</v>
      </c>
      <c r="B14350" s="63" t="s">
        <v>7453</v>
      </c>
    </row>
    <row r="14351" spans="1:2" x14ac:dyDescent="0.25">
      <c r="A14351" s="62">
        <v>55101503</v>
      </c>
      <c r="B14351" s="63" t="s">
        <v>7437</v>
      </c>
    </row>
    <row r="14352" spans="1:2" x14ac:dyDescent="0.25">
      <c r="A14352" s="62">
        <v>55101504</v>
      </c>
      <c r="B14352" s="63" t="s">
        <v>629</v>
      </c>
    </row>
    <row r="14353" spans="1:2" x14ac:dyDescent="0.25">
      <c r="A14353" s="62">
        <v>55101505</v>
      </c>
      <c r="B14353" s="63" t="s">
        <v>3007</v>
      </c>
    </row>
    <row r="14354" spans="1:2" x14ac:dyDescent="0.25">
      <c r="A14354" s="62">
        <v>55101506</v>
      </c>
      <c r="B14354" s="63" t="s">
        <v>13250</v>
      </c>
    </row>
    <row r="14355" spans="1:2" x14ac:dyDescent="0.25">
      <c r="A14355" s="62">
        <v>55101507</v>
      </c>
      <c r="B14355" s="63" t="s">
        <v>17292</v>
      </c>
    </row>
    <row r="14356" spans="1:2" x14ac:dyDescent="0.25">
      <c r="A14356" s="62">
        <v>55101509</v>
      </c>
      <c r="B14356" s="63" t="s">
        <v>1491</v>
      </c>
    </row>
    <row r="14357" spans="1:2" x14ac:dyDescent="0.25">
      <c r="A14357" s="62">
        <v>55101510</v>
      </c>
      <c r="B14357" s="63" t="s">
        <v>4768</v>
      </c>
    </row>
    <row r="14358" spans="1:2" x14ac:dyDescent="0.25">
      <c r="A14358" s="62">
        <v>55101513</v>
      </c>
      <c r="B14358" s="63" t="s">
        <v>6121</v>
      </c>
    </row>
    <row r="14359" spans="1:2" x14ac:dyDescent="0.25">
      <c r="A14359" s="62">
        <v>55101514</v>
      </c>
      <c r="B14359" s="63" t="s">
        <v>825</v>
      </c>
    </row>
    <row r="14360" spans="1:2" x14ac:dyDescent="0.25">
      <c r="A14360" s="62">
        <v>55101515</v>
      </c>
      <c r="B14360" s="63" t="s">
        <v>7507</v>
      </c>
    </row>
    <row r="14361" spans="1:2" x14ac:dyDescent="0.25">
      <c r="A14361" s="62">
        <v>55101516</v>
      </c>
      <c r="B14361" s="63" t="s">
        <v>12157</v>
      </c>
    </row>
    <row r="14362" spans="1:2" x14ac:dyDescent="0.25">
      <c r="A14362" s="62">
        <v>55101517</v>
      </c>
      <c r="B14362" s="63" t="s">
        <v>17871</v>
      </c>
    </row>
    <row r="14363" spans="1:2" x14ac:dyDescent="0.25">
      <c r="A14363" s="62">
        <v>55101518</v>
      </c>
      <c r="B14363" s="63" t="s">
        <v>4526</v>
      </c>
    </row>
    <row r="14364" spans="1:2" x14ac:dyDescent="0.25">
      <c r="A14364" s="62">
        <v>55101519</v>
      </c>
      <c r="B14364" s="63" t="s">
        <v>16713</v>
      </c>
    </row>
    <row r="14365" spans="1:2" x14ac:dyDescent="0.25">
      <c r="A14365" s="62">
        <v>55101520</v>
      </c>
      <c r="B14365" s="63" t="s">
        <v>1415</v>
      </c>
    </row>
    <row r="14366" spans="1:2" x14ac:dyDescent="0.25">
      <c r="A14366" s="62">
        <v>55101521</v>
      </c>
      <c r="B14366" s="63" t="s">
        <v>16971</v>
      </c>
    </row>
    <row r="14367" spans="1:2" x14ac:dyDescent="0.25">
      <c r="A14367" s="62">
        <v>55101522</v>
      </c>
      <c r="B14367" s="63" t="s">
        <v>10915</v>
      </c>
    </row>
    <row r="14368" spans="1:2" x14ac:dyDescent="0.25">
      <c r="A14368" s="62">
        <v>55101523</v>
      </c>
      <c r="B14368" s="63" t="s">
        <v>16673</v>
      </c>
    </row>
    <row r="14369" spans="1:2" x14ac:dyDescent="0.25">
      <c r="A14369" s="62">
        <v>55101524</v>
      </c>
      <c r="B14369" s="63" t="s">
        <v>16853</v>
      </c>
    </row>
    <row r="14370" spans="1:2" x14ac:dyDescent="0.25">
      <c r="A14370" s="62">
        <v>55101525</v>
      </c>
      <c r="B14370" s="63" t="s">
        <v>10282</v>
      </c>
    </row>
    <row r="14371" spans="1:2" x14ac:dyDescent="0.25">
      <c r="A14371" s="62">
        <v>55101526</v>
      </c>
      <c r="B14371" s="63" t="s">
        <v>4090</v>
      </c>
    </row>
    <row r="14372" spans="1:2" x14ac:dyDescent="0.25">
      <c r="A14372" s="62">
        <v>55101527</v>
      </c>
      <c r="B14372" s="63" t="s">
        <v>18308</v>
      </c>
    </row>
    <row r="14373" spans="1:2" x14ac:dyDescent="0.25">
      <c r="A14373" s="62">
        <v>55101528</v>
      </c>
      <c r="B14373" s="63" t="s">
        <v>13832</v>
      </c>
    </row>
    <row r="14374" spans="1:2" x14ac:dyDescent="0.25">
      <c r="A14374" s="62">
        <v>55111501</v>
      </c>
      <c r="B14374" s="63" t="s">
        <v>10678</v>
      </c>
    </row>
    <row r="14375" spans="1:2" x14ac:dyDescent="0.25">
      <c r="A14375" s="62">
        <v>55111502</v>
      </c>
      <c r="B14375" s="63" t="s">
        <v>6469</v>
      </c>
    </row>
    <row r="14376" spans="1:2" x14ac:dyDescent="0.25">
      <c r="A14376" s="62">
        <v>55111503</v>
      </c>
      <c r="B14376" s="63" t="s">
        <v>2592</v>
      </c>
    </row>
    <row r="14377" spans="1:2" x14ac:dyDescent="0.25">
      <c r="A14377" s="62">
        <v>55111504</v>
      </c>
      <c r="B14377" s="63" t="s">
        <v>12631</v>
      </c>
    </row>
    <row r="14378" spans="1:2" x14ac:dyDescent="0.25">
      <c r="A14378" s="62">
        <v>55111505</v>
      </c>
      <c r="B14378" s="63" t="s">
        <v>17189</v>
      </c>
    </row>
    <row r="14379" spans="1:2" x14ac:dyDescent="0.25">
      <c r="A14379" s="62">
        <v>55111506</v>
      </c>
      <c r="B14379" s="63" t="s">
        <v>5938</v>
      </c>
    </row>
    <row r="14380" spans="1:2" x14ac:dyDescent="0.25">
      <c r="A14380" s="62">
        <v>55111507</v>
      </c>
      <c r="B14380" s="63" t="s">
        <v>6023</v>
      </c>
    </row>
    <row r="14381" spans="1:2" x14ac:dyDescent="0.25">
      <c r="A14381" s="62">
        <v>55111508</v>
      </c>
      <c r="B14381" s="63" t="s">
        <v>6584</v>
      </c>
    </row>
    <row r="14382" spans="1:2" x14ac:dyDescent="0.25">
      <c r="A14382" s="62">
        <v>55111509</v>
      </c>
      <c r="B14382" s="63" t="s">
        <v>12480</v>
      </c>
    </row>
    <row r="14383" spans="1:2" x14ac:dyDescent="0.25">
      <c r="A14383" s="62">
        <v>55111510</v>
      </c>
      <c r="B14383" s="63" t="s">
        <v>17054</v>
      </c>
    </row>
    <row r="14384" spans="1:2" x14ac:dyDescent="0.25">
      <c r="A14384" s="62">
        <v>55111511</v>
      </c>
      <c r="B14384" s="63" t="s">
        <v>7147</v>
      </c>
    </row>
    <row r="14385" spans="1:2" x14ac:dyDescent="0.25">
      <c r="A14385" s="62">
        <v>55111512</v>
      </c>
      <c r="B14385" s="63" t="s">
        <v>16397</v>
      </c>
    </row>
    <row r="14386" spans="1:2" x14ac:dyDescent="0.25">
      <c r="A14386" s="62">
        <v>55111513</v>
      </c>
      <c r="B14386" s="63" t="s">
        <v>5780</v>
      </c>
    </row>
    <row r="14387" spans="1:2" x14ac:dyDescent="0.25">
      <c r="A14387" s="62">
        <v>55111514</v>
      </c>
      <c r="B14387" s="63" t="s">
        <v>12184</v>
      </c>
    </row>
    <row r="14388" spans="1:2" x14ac:dyDescent="0.25">
      <c r="A14388" s="62">
        <v>55111601</v>
      </c>
      <c r="B14388" s="63" t="s">
        <v>15702</v>
      </c>
    </row>
    <row r="14389" spans="1:2" x14ac:dyDescent="0.25">
      <c r="A14389" s="62">
        <v>55121501</v>
      </c>
      <c r="B14389" s="63" t="s">
        <v>606</v>
      </c>
    </row>
    <row r="14390" spans="1:2" x14ac:dyDescent="0.25">
      <c r="A14390" s="62">
        <v>55121502</v>
      </c>
      <c r="B14390" s="63" t="s">
        <v>3754</v>
      </c>
    </row>
    <row r="14391" spans="1:2" x14ac:dyDescent="0.25">
      <c r="A14391" s="62">
        <v>55121503</v>
      </c>
      <c r="B14391" s="63" t="s">
        <v>8149</v>
      </c>
    </row>
    <row r="14392" spans="1:2" x14ac:dyDescent="0.25">
      <c r="A14392" s="62">
        <v>55121504</v>
      </c>
      <c r="B14392" s="63" t="s">
        <v>338</v>
      </c>
    </row>
    <row r="14393" spans="1:2" x14ac:dyDescent="0.25">
      <c r="A14393" s="62">
        <v>55121505</v>
      </c>
      <c r="B14393" s="63" t="s">
        <v>6447</v>
      </c>
    </row>
    <row r="14394" spans="1:2" x14ac:dyDescent="0.25">
      <c r="A14394" s="62">
        <v>55121506</v>
      </c>
      <c r="B14394" s="63" t="s">
        <v>10663</v>
      </c>
    </row>
    <row r="14395" spans="1:2" x14ac:dyDescent="0.25">
      <c r="A14395" s="62">
        <v>55121601</v>
      </c>
      <c r="B14395" s="63" t="s">
        <v>17340</v>
      </c>
    </row>
    <row r="14396" spans="1:2" x14ac:dyDescent="0.25">
      <c r="A14396" s="62">
        <v>55121602</v>
      </c>
      <c r="B14396" s="63" t="s">
        <v>6750</v>
      </c>
    </row>
    <row r="14397" spans="1:2" x14ac:dyDescent="0.25">
      <c r="A14397" s="62">
        <v>55121604</v>
      </c>
      <c r="B14397" s="63" t="s">
        <v>12896</v>
      </c>
    </row>
    <row r="14398" spans="1:2" x14ac:dyDescent="0.25">
      <c r="A14398" s="62">
        <v>55121605</v>
      </c>
      <c r="B14398" s="63" t="s">
        <v>6474</v>
      </c>
    </row>
    <row r="14399" spans="1:2" x14ac:dyDescent="0.25">
      <c r="A14399" s="62">
        <v>55121606</v>
      </c>
      <c r="B14399" s="63" t="s">
        <v>3995</v>
      </c>
    </row>
    <row r="14400" spans="1:2" x14ac:dyDescent="0.25">
      <c r="A14400" s="62">
        <v>55121607</v>
      </c>
      <c r="B14400" s="63" t="s">
        <v>5360</v>
      </c>
    </row>
    <row r="14401" spans="1:2" x14ac:dyDescent="0.25">
      <c r="A14401" s="62">
        <v>55121608</v>
      </c>
      <c r="B14401" s="63" t="s">
        <v>12357</v>
      </c>
    </row>
    <row r="14402" spans="1:2" x14ac:dyDescent="0.25">
      <c r="A14402" s="62">
        <v>55121609</v>
      </c>
      <c r="B14402" s="63" t="s">
        <v>2352</v>
      </c>
    </row>
    <row r="14403" spans="1:2" x14ac:dyDescent="0.25">
      <c r="A14403" s="62">
        <v>55121610</v>
      </c>
      <c r="B14403" s="63" t="s">
        <v>1848</v>
      </c>
    </row>
    <row r="14404" spans="1:2" x14ac:dyDescent="0.25">
      <c r="A14404" s="62">
        <v>55121611</v>
      </c>
      <c r="B14404" s="63" t="s">
        <v>16135</v>
      </c>
    </row>
    <row r="14405" spans="1:2" x14ac:dyDescent="0.25">
      <c r="A14405" s="62">
        <v>55121612</v>
      </c>
      <c r="B14405" s="63" t="s">
        <v>14965</v>
      </c>
    </row>
    <row r="14406" spans="1:2" x14ac:dyDescent="0.25">
      <c r="A14406" s="62">
        <v>55121613</v>
      </c>
      <c r="B14406" s="63" t="s">
        <v>4093</v>
      </c>
    </row>
    <row r="14407" spans="1:2" x14ac:dyDescent="0.25">
      <c r="A14407" s="62">
        <v>55121614</v>
      </c>
      <c r="B14407" s="63" t="s">
        <v>2004</v>
      </c>
    </row>
    <row r="14408" spans="1:2" x14ac:dyDescent="0.25">
      <c r="A14408" s="62">
        <v>55121615</v>
      </c>
      <c r="B14408" s="63" t="s">
        <v>2294</v>
      </c>
    </row>
    <row r="14409" spans="1:2" x14ac:dyDescent="0.25">
      <c r="A14409" s="62">
        <v>55121616</v>
      </c>
      <c r="B14409" s="63" t="s">
        <v>8648</v>
      </c>
    </row>
    <row r="14410" spans="1:2" x14ac:dyDescent="0.25">
      <c r="A14410" s="62">
        <v>55121617</v>
      </c>
      <c r="B14410" s="63" t="s">
        <v>16585</v>
      </c>
    </row>
    <row r="14411" spans="1:2" x14ac:dyDescent="0.25">
      <c r="A14411" s="62">
        <v>55121618</v>
      </c>
      <c r="B14411" s="63" t="s">
        <v>4234</v>
      </c>
    </row>
    <row r="14412" spans="1:2" x14ac:dyDescent="0.25">
      <c r="A14412" s="62">
        <v>55121619</v>
      </c>
      <c r="B14412" s="63" t="s">
        <v>13870</v>
      </c>
    </row>
    <row r="14413" spans="1:2" x14ac:dyDescent="0.25">
      <c r="A14413" s="62">
        <v>55121620</v>
      </c>
      <c r="B14413" s="63" t="s">
        <v>16837</v>
      </c>
    </row>
    <row r="14414" spans="1:2" x14ac:dyDescent="0.25">
      <c r="A14414" s="62">
        <v>55121621</v>
      </c>
      <c r="B14414" s="63" t="s">
        <v>3504</v>
      </c>
    </row>
    <row r="14415" spans="1:2" x14ac:dyDescent="0.25">
      <c r="A14415" s="62">
        <v>55121701</v>
      </c>
      <c r="B14415" s="63" t="s">
        <v>5490</v>
      </c>
    </row>
    <row r="14416" spans="1:2" x14ac:dyDescent="0.25">
      <c r="A14416" s="62">
        <v>55121702</v>
      </c>
      <c r="B14416" s="63" t="s">
        <v>9997</v>
      </c>
    </row>
    <row r="14417" spans="1:2" x14ac:dyDescent="0.25">
      <c r="A14417" s="62">
        <v>55121703</v>
      </c>
      <c r="B14417" s="63" t="s">
        <v>19086</v>
      </c>
    </row>
    <row r="14418" spans="1:2" x14ac:dyDescent="0.25">
      <c r="A14418" s="62">
        <v>55121704</v>
      </c>
      <c r="B14418" s="63" t="s">
        <v>7490</v>
      </c>
    </row>
    <row r="14419" spans="1:2" x14ac:dyDescent="0.25">
      <c r="A14419" s="62">
        <v>55121705</v>
      </c>
      <c r="B14419" s="63" t="s">
        <v>4142</v>
      </c>
    </row>
    <row r="14420" spans="1:2" x14ac:dyDescent="0.25">
      <c r="A14420" s="62">
        <v>55121706</v>
      </c>
      <c r="B14420" s="63" t="s">
        <v>15342</v>
      </c>
    </row>
    <row r="14421" spans="1:2" x14ac:dyDescent="0.25">
      <c r="A14421" s="62">
        <v>55121707</v>
      </c>
      <c r="B14421" s="63" t="s">
        <v>7390</v>
      </c>
    </row>
    <row r="14422" spans="1:2" x14ac:dyDescent="0.25">
      <c r="A14422" s="62">
        <v>55121708</v>
      </c>
      <c r="B14422" s="63" t="s">
        <v>18717</v>
      </c>
    </row>
    <row r="14423" spans="1:2" x14ac:dyDescent="0.25">
      <c r="A14423" s="62">
        <v>55121709</v>
      </c>
      <c r="B14423" s="63" t="s">
        <v>296</v>
      </c>
    </row>
    <row r="14424" spans="1:2" x14ac:dyDescent="0.25">
      <c r="A14424" s="62">
        <v>55121710</v>
      </c>
      <c r="B14424" s="63" t="s">
        <v>9532</v>
      </c>
    </row>
    <row r="14425" spans="1:2" x14ac:dyDescent="0.25">
      <c r="A14425" s="62">
        <v>55121711</v>
      </c>
      <c r="B14425" s="63" t="s">
        <v>18510</v>
      </c>
    </row>
    <row r="14426" spans="1:2" x14ac:dyDescent="0.25">
      <c r="A14426" s="62">
        <v>55121712</v>
      </c>
      <c r="B14426" s="63" t="s">
        <v>10737</v>
      </c>
    </row>
    <row r="14427" spans="1:2" x14ac:dyDescent="0.25">
      <c r="A14427" s="62">
        <v>55121713</v>
      </c>
      <c r="B14427" s="63" t="s">
        <v>18619</v>
      </c>
    </row>
    <row r="14428" spans="1:2" x14ac:dyDescent="0.25">
      <c r="A14428" s="62">
        <v>55121714</v>
      </c>
      <c r="B14428" s="63" t="s">
        <v>16350</v>
      </c>
    </row>
    <row r="14429" spans="1:2" x14ac:dyDescent="0.25">
      <c r="A14429" s="62">
        <v>55121715</v>
      </c>
      <c r="B14429" s="63" t="s">
        <v>18887</v>
      </c>
    </row>
    <row r="14430" spans="1:2" x14ac:dyDescent="0.25">
      <c r="A14430" s="62">
        <v>55121716</v>
      </c>
      <c r="B14430" s="63" t="s">
        <v>15491</v>
      </c>
    </row>
    <row r="14431" spans="1:2" x14ac:dyDescent="0.25">
      <c r="A14431" s="62">
        <v>55121717</v>
      </c>
      <c r="B14431" s="63" t="s">
        <v>13120</v>
      </c>
    </row>
    <row r="14432" spans="1:2" x14ac:dyDescent="0.25">
      <c r="A14432" s="62">
        <v>55121718</v>
      </c>
      <c r="B14432" s="63" t="s">
        <v>6747</v>
      </c>
    </row>
    <row r="14433" spans="1:2" x14ac:dyDescent="0.25">
      <c r="A14433" s="62">
        <v>55121719</v>
      </c>
      <c r="B14433" s="63" t="s">
        <v>7072</v>
      </c>
    </row>
    <row r="14434" spans="1:2" x14ac:dyDescent="0.25">
      <c r="A14434" s="62">
        <v>55121720</v>
      </c>
      <c r="B14434" s="63" t="s">
        <v>15704</v>
      </c>
    </row>
    <row r="14435" spans="1:2" x14ac:dyDescent="0.25">
      <c r="A14435" s="62">
        <v>55121721</v>
      </c>
      <c r="B14435" s="63" t="s">
        <v>17692</v>
      </c>
    </row>
    <row r="14436" spans="1:2" x14ac:dyDescent="0.25">
      <c r="A14436" s="62">
        <v>55121722</v>
      </c>
      <c r="B14436" s="63" t="s">
        <v>12605</v>
      </c>
    </row>
    <row r="14437" spans="1:2" x14ac:dyDescent="0.25">
      <c r="A14437" s="62">
        <v>55121723</v>
      </c>
      <c r="B14437" s="63" t="s">
        <v>3271</v>
      </c>
    </row>
    <row r="14438" spans="1:2" x14ac:dyDescent="0.25">
      <c r="A14438" s="62">
        <v>55121724</v>
      </c>
      <c r="B14438" s="63" t="s">
        <v>4561</v>
      </c>
    </row>
    <row r="14439" spans="1:2" x14ac:dyDescent="0.25">
      <c r="A14439" s="62">
        <v>55121725</v>
      </c>
      <c r="B14439" s="63" t="s">
        <v>54</v>
      </c>
    </row>
    <row r="14440" spans="1:2" x14ac:dyDescent="0.25">
      <c r="A14440" s="62">
        <v>55121726</v>
      </c>
      <c r="B14440" s="63" t="s">
        <v>14867</v>
      </c>
    </row>
    <row r="14441" spans="1:2" x14ac:dyDescent="0.25">
      <c r="A14441" s="62">
        <v>55121727</v>
      </c>
      <c r="B14441" s="63" t="s">
        <v>474</v>
      </c>
    </row>
    <row r="14442" spans="1:2" x14ac:dyDescent="0.25">
      <c r="A14442" s="62">
        <v>55121728</v>
      </c>
      <c r="B14442" s="63" t="s">
        <v>3098</v>
      </c>
    </row>
    <row r="14443" spans="1:2" x14ac:dyDescent="0.25">
      <c r="A14443" s="62">
        <v>55121729</v>
      </c>
      <c r="B14443" s="63" t="s">
        <v>17512</v>
      </c>
    </row>
    <row r="14444" spans="1:2" x14ac:dyDescent="0.25">
      <c r="A14444" s="62">
        <v>55121730</v>
      </c>
      <c r="B14444" s="63" t="s">
        <v>13078</v>
      </c>
    </row>
    <row r="14445" spans="1:2" x14ac:dyDescent="0.25">
      <c r="A14445" s="62">
        <v>55121731</v>
      </c>
      <c r="B14445" s="63" t="s">
        <v>8913</v>
      </c>
    </row>
    <row r="14446" spans="1:2" x14ac:dyDescent="0.25">
      <c r="A14446" s="62">
        <v>55121732</v>
      </c>
      <c r="B14446" s="63" t="s">
        <v>9758</v>
      </c>
    </row>
    <row r="14447" spans="1:2" x14ac:dyDescent="0.25">
      <c r="A14447" s="62">
        <v>55121801</v>
      </c>
      <c r="B14447" s="63" t="s">
        <v>310</v>
      </c>
    </row>
    <row r="14448" spans="1:2" x14ac:dyDescent="0.25">
      <c r="A14448" s="62">
        <v>55121802</v>
      </c>
      <c r="B14448" s="63" t="s">
        <v>270</v>
      </c>
    </row>
    <row r="14449" spans="1:2" x14ac:dyDescent="0.25">
      <c r="A14449" s="62">
        <v>55121803</v>
      </c>
      <c r="B14449" s="63" t="s">
        <v>16523</v>
      </c>
    </row>
    <row r="14450" spans="1:2" x14ac:dyDescent="0.25">
      <c r="A14450" s="62">
        <v>55121804</v>
      </c>
      <c r="B14450" s="63" t="s">
        <v>7878</v>
      </c>
    </row>
    <row r="14451" spans="1:2" x14ac:dyDescent="0.25">
      <c r="A14451" s="62">
        <v>55121806</v>
      </c>
      <c r="B14451" s="63" t="s">
        <v>13345</v>
      </c>
    </row>
    <row r="14452" spans="1:2" x14ac:dyDescent="0.25">
      <c r="A14452" s="62">
        <v>55121807</v>
      </c>
      <c r="B14452" s="63" t="s">
        <v>6833</v>
      </c>
    </row>
    <row r="14453" spans="1:2" x14ac:dyDescent="0.25">
      <c r="A14453" s="62">
        <v>56101501</v>
      </c>
      <c r="B14453" s="63" t="s">
        <v>11552</v>
      </c>
    </row>
    <row r="14454" spans="1:2" x14ac:dyDescent="0.25">
      <c r="A14454" s="62">
        <v>56101502</v>
      </c>
      <c r="B14454" s="63" t="s">
        <v>13335</v>
      </c>
    </row>
    <row r="14455" spans="1:2" x14ac:dyDescent="0.25">
      <c r="A14455" s="62">
        <v>56101503</v>
      </c>
      <c r="B14455" s="63" t="s">
        <v>8769</v>
      </c>
    </row>
    <row r="14456" spans="1:2" x14ac:dyDescent="0.25">
      <c r="A14456" s="62">
        <v>56101504</v>
      </c>
      <c r="B14456" s="63" t="s">
        <v>7599</v>
      </c>
    </row>
    <row r="14457" spans="1:2" x14ac:dyDescent="0.25">
      <c r="A14457" s="62">
        <v>56101505</v>
      </c>
      <c r="B14457" s="63" t="s">
        <v>4054</v>
      </c>
    </row>
    <row r="14458" spans="1:2" x14ac:dyDescent="0.25">
      <c r="A14458" s="62">
        <v>56101506</v>
      </c>
      <c r="B14458" s="63" t="s">
        <v>5130</v>
      </c>
    </row>
    <row r="14459" spans="1:2" x14ac:dyDescent="0.25">
      <c r="A14459" s="62">
        <v>56101507</v>
      </c>
      <c r="B14459" s="63" t="s">
        <v>7361</v>
      </c>
    </row>
    <row r="14460" spans="1:2" x14ac:dyDescent="0.25">
      <c r="A14460" s="62">
        <v>56101508</v>
      </c>
      <c r="B14460" s="63" t="s">
        <v>18754</v>
      </c>
    </row>
    <row r="14461" spans="1:2" x14ac:dyDescent="0.25">
      <c r="A14461" s="62">
        <v>56101509</v>
      </c>
      <c r="B14461" s="63" t="s">
        <v>18914</v>
      </c>
    </row>
    <row r="14462" spans="1:2" x14ac:dyDescent="0.25">
      <c r="A14462" s="62">
        <v>56101510</v>
      </c>
      <c r="B14462" s="63" t="s">
        <v>16968</v>
      </c>
    </row>
    <row r="14463" spans="1:2" x14ac:dyDescent="0.25">
      <c r="A14463" s="62">
        <v>56101513</v>
      </c>
      <c r="B14463" s="63" t="s">
        <v>14451</v>
      </c>
    </row>
    <row r="14464" spans="1:2" x14ac:dyDescent="0.25">
      <c r="A14464" s="62">
        <v>56101514</v>
      </c>
      <c r="B14464" s="63" t="s">
        <v>16319</v>
      </c>
    </row>
    <row r="14465" spans="1:2" x14ac:dyDescent="0.25">
      <c r="A14465" s="62">
        <v>56101515</v>
      </c>
      <c r="B14465" s="63" t="s">
        <v>14372</v>
      </c>
    </row>
    <row r="14466" spans="1:2" x14ac:dyDescent="0.25">
      <c r="A14466" s="62">
        <v>56101516</v>
      </c>
      <c r="B14466" s="63" t="s">
        <v>17483</v>
      </c>
    </row>
    <row r="14467" spans="1:2" x14ac:dyDescent="0.25">
      <c r="A14467" s="62">
        <v>56101518</v>
      </c>
      <c r="B14467" s="63" t="s">
        <v>488</v>
      </c>
    </row>
    <row r="14468" spans="1:2" x14ac:dyDescent="0.25">
      <c r="A14468" s="62">
        <v>56101519</v>
      </c>
      <c r="B14468" s="63" t="s">
        <v>2700</v>
      </c>
    </row>
    <row r="14469" spans="1:2" x14ac:dyDescent="0.25">
      <c r="A14469" s="62">
        <v>56101520</v>
      </c>
      <c r="B14469" s="63" t="s">
        <v>11061</v>
      </c>
    </row>
    <row r="14470" spans="1:2" x14ac:dyDescent="0.25">
      <c r="A14470" s="62">
        <v>56101521</v>
      </c>
      <c r="B14470" s="63" t="s">
        <v>1343</v>
      </c>
    </row>
    <row r="14471" spans="1:2" x14ac:dyDescent="0.25">
      <c r="A14471" s="62">
        <v>56101522</v>
      </c>
      <c r="B14471" s="63" t="s">
        <v>13985</v>
      </c>
    </row>
    <row r="14472" spans="1:2" x14ac:dyDescent="0.25">
      <c r="A14472" s="62">
        <v>56101523</v>
      </c>
      <c r="B14472" s="63" t="s">
        <v>8803</v>
      </c>
    </row>
    <row r="14473" spans="1:2" x14ac:dyDescent="0.25">
      <c r="A14473" s="62">
        <v>56101524</v>
      </c>
      <c r="B14473" s="63" t="s">
        <v>8298</v>
      </c>
    </row>
    <row r="14474" spans="1:2" x14ac:dyDescent="0.25">
      <c r="A14474" s="62">
        <v>56101525</v>
      </c>
      <c r="B14474" s="63" t="s">
        <v>3212</v>
      </c>
    </row>
    <row r="14475" spans="1:2" x14ac:dyDescent="0.25">
      <c r="A14475" s="62">
        <v>56101526</v>
      </c>
      <c r="B14475" s="63" t="s">
        <v>11765</v>
      </c>
    </row>
    <row r="14476" spans="1:2" x14ac:dyDescent="0.25">
      <c r="A14476" s="62">
        <v>56101527</v>
      </c>
      <c r="B14476" s="63" t="s">
        <v>4266</v>
      </c>
    </row>
    <row r="14477" spans="1:2" x14ac:dyDescent="0.25">
      <c r="A14477" s="62">
        <v>56101528</v>
      </c>
      <c r="B14477" s="63" t="s">
        <v>16643</v>
      </c>
    </row>
    <row r="14478" spans="1:2" x14ac:dyDescent="0.25">
      <c r="A14478" s="62">
        <v>56101529</v>
      </c>
      <c r="B14478" s="63" t="s">
        <v>11681</v>
      </c>
    </row>
    <row r="14479" spans="1:2" x14ac:dyDescent="0.25">
      <c r="A14479" s="62">
        <v>56101530</v>
      </c>
      <c r="B14479" s="63" t="s">
        <v>12197</v>
      </c>
    </row>
    <row r="14480" spans="1:2" x14ac:dyDescent="0.25">
      <c r="A14480" s="62">
        <v>56101531</v>
      </c>
      <c r="B14480" s="63" t="s">
        <v>10805</v>
      </c>
    </row>
    <row r="14481" spans="1:2" x14ac:dyDescent="0.25">
      <c r="A14481" s="62">
        <v>56101532</v>
      </c>
      <c r="B14481" s="63" t="s">
        <v>12084</v>
      </c>
    </row>
    <row r="14482" spans="1:2" x14ac:dyDescent="0.25">
      <c r="A14482" s="62">
        <v>56101533</v>
      </c>
      <c r="B14482" s="63" t="s">
        <v>3590</v>
      </c>
    </row>
    <row r="14483" spans="1:2" x14ac:dyDescent="0.25">
      <c r="A14483" s="62">
        <v>56101535</v>
      </c>
      <c r="B14483" s="63" t="s">
        <v>5335</v>
      </c>
    </row>
    <row r="14484" spans="1:2" x14ac:dyDescent="0.25">
      <c r="A14484" s="62">
        <v>56101536</v>
      </c>
      <c r="B14484" s="63" t="s">
        <v>12686</v>
      </c>
    </row>
    <row r="14485" spans="1:2" x14ac:dyDescent="0.25">
      <c r="A14485" s="62">
        <v>56101537</v>
      </c>
      <c r="B14485" s="63" t="s">
        <v>8553</v>
      </c>
    </row>
    <row r="14486" spans="1:2" x14ac:dyDescent="0.25">
      <c r="A14486" s="62">
        <v>56101538</v>
      </c>
      <c r="B14486" s="63" t="s">
        <v>17946</v>
      </c>
    </row>
    <row r="14487" spans="1:2" x14ac:dyDescent="0.25">
      <c r="A14487" s="62">
        <v>56101539</v>
      </c>
      <c r="B14487" s="63" t="s">
        <v>1807</v>
      </c>
    </row>
    <row r="14488" spans="1:2" x14ac:dyDescent="0.25">
      <c r="A14488" s="62">
        <v>56101540</v>
      </c>
      <c r="B14488" s="63" t="s">
        <v>10338</v>
      </c>
    </row>
    <row r="14489" spans="1:2" x14ac:dyDescent="0.25">
      <c r="A14489" s="62">
        <v>56101541</v>
      </c>
      <c r="B14489" s="63" t="s">
        <v>16790</v>
      </c>
    </row>
    <row r="14490" spans="1:2" x14ac:dyDescent="0.25">
      <c r="A14490" s="62">
        <v>56101601</v>
      </c>
      <c r="B14490" s="63" t="s">
        <v>10788</v>
      </c>
    </row>
    <row r="14491" spans="1:2" x14ac:dyDescent="0.25">
      <c r="A14491" s="62">
        <v>56101602</v>
      </c>
      <c r="B14491" s="63" t="s">
        <v>15983</v>
      </c>
    </row>
    <row r="14492" spans="1:2" x14ac:dyDescent="0.25">
      <c r="A14492" s="62">
        <v>56101603</v>
      </c>
      <c r="B14492" s="63" t="s">
        <v>10262</v>
      </c>
    </row>
    <row r="14493" spans="1:2" x14ac:dyDescent="0.25">
      <c r="A14493" s="62">
        <v>56101604</v>
      </c>
      <c r="B14493" s="63" t="s">
        <v>5286</v>
      </c>
    </row>
    <row r="14494" spans="1:2" x14ac:dyDescent="0.25">
      <c r="A14494" s="62">
        <v>56101605</v>
      </c>
      <c r="B14494" s="63" t="s">
        <v>16678</v>
      </c>
    </row>
    <row r="14495" spans="1:2" x14ac:dyDescent="0.25">
      <c r="A14495" s="62">
        <v>56101606</v>
      </c>
      <c r="B14495" s="63" t="s">
        <v>13530</v>
      </c>
    </row>
    <row r="14496" spans="1:2" x14ac:dyDescent="0.25">
      <c r="A14496" s="62">
        <v>56101607</v>
      </c>
      <c r="B14496" s="63" t="s">
        <v>8789</v>
      </c>
    </row>
    <row r="14497" spans="1:2" x14ac:dyDescent="0.25">
      <c r="A14497" s="62">
        <v>56101608</v>
      </c>
      <c r="B14497" s="63" t="s">
        <v>11578</v>
      </c>
    </row>
    <row r="14498" spans="1:2" x14ac:dyDescent="0.25">
      <c r="A14498" s="62">
        <v>56101701</v>
      </c>
      <c r="B14498" s="63" t="s">
        <v>4064</v>
      </c>
    </row>
    <row r="14499" spans="1:2" x14ac:dyDescent="0.25">
      <c r="A14499" s="62">
        <v>56101702</v>
      </c>
      <c r="B14499" s="63" t="s">
        <v>7482</v>
      </c>
    </row>
    <row r="14500" spans="1:2" x14ac:dyDescent="0.25">
      <c r="A14500" s="62">
        <v>56101703</v>
      </c>
      <c r="B14500" s="63" t="s">
        <v>12661</v>
      </c>
    </row>
    <row r="14501" spans="1:2" x14ac:dyDescent="0.25">
      <c r="A14501" s="62">
        <v>56101704</v>
      </c>
      <c r="B14501" s="63" t="s">
        <v>832</v>
      </c>
    </row>
    <row r="14502" spans="1:2" x14ac:dyDescent="0.25">
      <c r="A14502" s="62">
        <v>56101705</v>
      </c>
      <c r="B14502" s="63" t="s">
        <v>2030</v>
      </c>
    </row>
    <row r="14503" spans="1:2" x14ac:dyDescent="0.25">
      <c r="A14503" s="62">
        <v>56101706</v>
      </c>
      <c r="B14503" s="63" t="s">
        <v>8052</v>
      </c>
    </row>
    <row r="14504" spans="1:2" x14ac:dyDescent="0.25">
      <c r="A14504" s="62">
        <v>56101707</v>
      </c>
      <c r="B14504" s="63" t="s">
        <v>5750</v>
      </c>
    </row>
    <row r="14505" spans="1:2" x14ac:dyDescent="0.25">
      <c r="A14505" s="62">
        <v>56101708</v>
      </c>
      <c r="B14505" s="63" t="s">
        <v>11568</v>
      </c>
    </row>
    <row r="14506" spans="1:2" x14ac:dyDescent="0.25">
      <c r="A14506" s="62">
        <v>56101710</v>
      </c>
      <c r="B14506" s="63" t="s">
        <v>16522</v>
      </c>
    </row>
    <row r="14507" spans="1:2" x14ac:dyDescent="0.25">
      <c r="A14507" s="62">
        <v>56101711</v>
      </c>
      <c r="B14507" s="63" t="s">
        <v>15708</v>
      </c>
    </row>
    <row r="14508" spans="1:2" x14ac:dyDescent="0.25">
      <c r="A14508" s="62">
        <v>56101712</v>
      </c>
      <c r="B14508" s="63" t="s">
        <v>9470</v>
      </c>
    </row>
    <row r="14509" spans="1:2" x14ac:dyDescent="0.25">
      <c r="A14509" s="62">
        <v>56101713</v>
      </c>
      <c r="B14509" s="63" t="s">
        <v>18439</v>
      </c>
    </row>
    <row r="14510" spans="1:2" x14ac:dyDescent="0.25">
      <c r="A14510" s="62">
        <v>56101714</v>
      </c>
      <c r="B14510" s="63" t="s">
        <v>2877</v>
      </c>
    </row>
    <row r="14511" spans="1:2" x14ac:dyDescent="0.25">
      <c r="A14511" s="62">
        <v>56101715</v>
      </c>
      <c r="B14511" s="63" t="s">
        <v>13537</v>
      </c>
    </row>
    <row r="14512" spans="1:2" x14ac:dyDescent="0.25">
      <c r="A14512" s="62">
        <v>56101716</v>
      </c>
      <c r="B14512" s="63" t="s">
        <v>5281</v>
      </c>
    </row>
    <row r="14513" spans="1:2" x14ac:dyDescent="0.25">
      <c r="A14513" s="62">
        <v>56101717</v>
      </c>
      <c r="B14513" s="63" t="s">
        <v>16984</v>
      </c>
    </row>
    <row r="14514" spans="1:2" x14ac:dyDescent="0.25">
      <c r="A14514" s="62">
        <v>56101803</v>
      </c>
      <c r="B14514" s="63" t="s">
        <v>6410</v>
      </c>
    </row>
    <row r="14515" spans="1:2" x14ac:dyDescent="0.25">
      <c r="A14515" s="62">
        <v>56101804</v>
      </c>
      <c r="B14515" s="63" t="s">
        <v>16030</v>
      </c>
    </row>
    <row r="14516" spans="1:2" x14ac:dyDescent="0.25">
      <c r="A14516" s="62">
        <v>56101805</v>
      </c>
      <c r="B14516" s="63" t="s">
        <v>13158</v>
      </c>
    </row>
    <row r="14517" spans="1:2" x14ac:dyDescent="0.25">
      <c r="A14517" s="62">
        <v>56101806</v>
      </c>
      <c r="B14517" s="63" t="s">
        <v>11434</v>
      </c>
    </row>
    <row r="14518" spans="1:2" x14ac:dyDescent="0.25">
      <c r="A14518" s="62">
        <v>56101807</v>
      </c>
      <c r="B14518" s="63" t="s">
        <v>11086</v>
      </c>
    </row>
    <row r="14519" spans="1:2" x14ac:dyDescent="0.25">
      <c r="A14519" s="62">
        <v>56101808</v>
      </c>
      <c r="B14519" s="63" t="s">
        <v>17749</v>
      </c>
    </row>
    <row r="14520" spans="1:2" x14ac:dyDescent="0.25">
      <c r="A14520" s="62">
        <v>56101809</v>
      </c>
      <c r="B14520" s="63" t="s">
        <v>14116</v>
      </c>
    </row>
    <row r="14521" spans="1:2" x14ac:dyDescent="0.25">
      <c r="A14521" s="62">
        <v>56101810</v>
      </c>
      <c r="B14521" s="63" t="s">
        <v>11816</v>
      </c>
    </row>
    <row r="14522" spans="1:2" x14ac:dyDescent="0.25">
      <c r="A14522" s="62">
        <v>56101811</v>
      </c>
      <c r="B14522" s="63" t="s">
        <v>9545</v>
      </c>
    </row>
    <row r="14523" spans="1:2" x14ac:dyDescent="0.25">
      <c r="A14523" s="62">
        <v>56101812</v>
      </c>
      <c r="B14523" s="63" t="s">
        <v>11995</v>
      </c>
    </row>
    <row r="14524" spans="1:2" x14ac:dyDescent="0.25">
      <c r="A14524" s="62">
        <v>56101813</v>
      </c>
      <c r="B14524" s="63" t="s">
        <v>8785</v>
      </c>
    </row>
    <row r="14525" spans="1:2" x14ac:dyDescent="0.25">
      <c r="A14525" s="62">
        <v>56101901</v>
      </c>
      <c r="B14525" s="63" t="s">
        <v>549</v>
      </c>
    </row>
    <row r="14526" spans="1:2" x14ac:dyDescent="0.25">
      <c r="A14526" s="62">
        <v>56101902</v>
      </c>
      <c r="B14526" s="63" t="s">
        <v>10158</v>
      </c>
    </row>
    <row r="14527" spans="1:2" x14ac:dyDescent="0.25">
      <c r="A14527" s="62">
        <v>56101903</v>
      </c>
      <c r="B14527" s="63" t="s">
        <v>14240</v>
      </c>
    </row>
    <row r="14528" spans="1:2" x14ac:dyDescent="0.25">
      <c r="A14528" s="62">
        <v>56101904</v>
      </c>
      <c r="B14528" s="63" t="s">
        <v>9825</v>
      </c>
    </row>
    <row r="14529" spans="1:2" x14ac:dyDescent="0.25">
      <c r="A14529" s="62">
        <v>56101905</v>
      </c>
      <c r="B14529" s="63" t="s">
        <v>928</v>
      </c>
    </row>
    <row r="14530" spans="1:2" x14ac:dyDescent="0.25">
      <c r="A14530" s="62">
        <v>56101906</v>
      </c>
      <c r="B14530" s="63" t="s">
        <v>15087</v>
      </c>
    </row>
    <row r="14531" spans="1:2" x14ac:dyDescent="0.25">
      <c r="A14531" s="62">
        <v>56101907</v>
      </c>
      <c r="B14531" s="63" t="s">
        <v>13493</v>
      </c>
    </row>
    <row r="14532" spans="1:2" x14ac:dyDescent="0.25">
      <c r="A14532" s="62">
        <v>56111501</v>
      </c>
      <c r="B14532" s="63" t="s">
        <v>9050</v>
      </c>
    </row>
    <row r="14533" spans="1:2" x14ac:dyDescent="0.25">
      <c r="A14533" s="62">
        <v>56111502</v>
      </c>
      <c r="B14533" s="63" t="s">
        <v>18634</v>
      </c>
    </row>
    <row r="14534" spans="1:2" x14ac:dyDescent="0.25">
      <c r="A14534" s="62">
        <v>56111503</v>
      </c>
      <c r="B14534" s="63" t="s">
        <v>10677</v>
      </c>
    </row>
    <row r="14535" spans="1:2" x14ac:dyDescent="0.25">
      <c r="A14535" s="62">
        <v>56111504</v>
      </c>
      <c r="B14535" s="63" t="s">
        <v>14026</v>
      </c>
    </row>
    <row r="14536" spans="1:2" x14ac:dyDescent="0.25">
      <c r="A14536" s="62">
        <v>56111505</v>
      </c>
      <c r="B14536" s="63" t="s">
        <v>1583</v>
      </c>
    </row>
    <row r="14537" spans="1:2" x14ac:dyDescent="0.25">
      <c r="A14537" s="62">
        <v>56111506</v>
      </c>
      <c r="B14537" s="63" t="s">
        <v>925</v>
      </c>
    </row>
    <row r="14538" spans="1:2" x14ac:dyDescent="0.25">
      <c r="A14538" s="62">
        <v>56111507</v>
      </c>
      <c r="B14538" s="63" t="s">
        <v>8884</v>
      </c>
    </row>
    <row r="14539" spans="1:2" x14ac:dyDescent="0.25">
      <c r="A14539" s="62">
        <v>56111508</v>
      </c>
      <c r="B14539" s="63" t="s">
        <v>9953</v>
      </c>
    </row>
    <row r="14540" spans="1:2" x14ac:dyDescent="0.25">
      <c r="A14540" s="62">
        <v>56111509</v>
      </c>
      <c r="B14540" s="63" t="s">
        <v>17875</v>
      </c>
    </row>
    <row r="14541" spans="1:2" x14ac:dyDescent="0.25">
      <c r="A14541" s="62">
        <v>56111510</v>
      </c>
      <c r="B14541" s="63" t="s">
        <v>123</v>
      </c>
    </row>
    <row r="14542" spans="1:2" x14ac:dyDescent="0.25">
      <c r="A14542" s="62">
        <v>56111511</v>
      </c>
      <c r="B14542" s="63" t="s">
        <v>11335</v>
      </c>
    </row>
    <row r="14543" spans="1:2" x14ac:dyDescent="0.25">
      <c r="A14543" s="62">
        <v>56111512</v>
      </c>
      <c r="B14543" s="63" t="s">
        <v>3784</v>
      </c>
    </row>
    <row r="14544" spans="1:2" x14ac:dyDescent="0.25">
      <c r="A14544" s="62">
        <v>56111513</v>
      </c>
      <c r="B14544" s="63" t="s">
        <v>2563</v>
      </c>
    </row>
    <row r="14545" spans="1:2" x14ac:dyDescent="0.25">
      <c r="A14545" s="62">
        <v>56111514</v>
      </c>
      <c r="B14545" s="63" t="s">
        <v>8334</v>
      </c>
    </row>
    <row r="14546" spans="1:2" x14ac:dyDescent="0.25">
      <c r="A14546" s="62">
        <v>56111601</v>
      </c>
      <c r="B14546" s="63" t="s">
        <v>6321</v>
      </c>
    </row>
    <row r="14547" spans="1:2" x14ac:dyDescent="0.25">
      <c r="A14547" s="62">
        <v>56111602</v>
      </c>
      <c r="B14547" s="63" t="s">
        <v>2624</v>
      </c>
    </row>
    <row r="14548" spans="1:2" x14ac:dyDescent="0.25">
      <c r="A14548" s="62">
        <v>56111603</v>
      </c>
      <c r="B14548" s="63" t="s">
        <v>10219</v>
      </c>
    </row>
    <row r="14549" spans="1:2" x14ac:dyDescent="0.25">
      <c r="A14549" s="62">
        <v>56111604</v>
      </c>
      <c r="B14549" s="63" t="s">
        <v>17892</v>
      </c>
    </row>
    <row r="14550" spans="1:2" x14ac:dyDescent="0.25">
      <c r="A14550" s="62">
        <v>56111605</v>
      </c>
      <c r="B14550" s="63" t="s">
        <v>14980</v>
      </c>
    </row>
    <row r="14551" spans="1:2" x14ac:dyDescent="0.25">
      <c r="A14551" s="62">
        <v>56111606</v>
      </c>
      <c r="B14551" s="63" t="s">
        <v>8161</v>
      </c>
    </row>
    <row r="14552" spans="1:2" x14ac:dyDescent="0.25">
      <c r="A14552" s="62">
        <v>56111701</v>
      </c>
      <c r="B14552" s="63" t="s">
        <v>15029</v>
      </c>
    </row>
    <row r="14553" spans="1:2" x14ac:dyDescent="0.25">
      <c r="A14553" s="62">
        <v>56111702</v>
      </c>
      <c r="B14553" s="63" t="s">
        <v>1149</v>
      </c>
    </row>
    <row r="14554" spans="1:2" x14ac:dyDescent="0.25">
      <c r="A14554" s="62">
        <v>56111703</v>
      </c>
      <c r="B14554" s="63" t="s">
        <v>10648</v>
      </c>
    </row>
    <row r="14555" spans="1:2" x14ac:dyDescent="0.25">
      <c r="A14555" s="62">
        <v>56111704</v>
      </c>
      <c r="B14555" s="63" t="s">
        <v>18701</v>
      </c>
    </row>
    <row r="14556" spans="1:2" x14ac:dyDescent="0.25">
      <c r="A14556" s="62">
        <v>56111705</v>
      </c>
      <c r="B14556" s="63" t="s">
        <v>12353</v>
      </c>
    </row>
    <row r="14557" spans="1:2" x14ac:dyDescent="0.25">
      <c r="A14557" s="62">
        <v>56111706</v>
      </c>
      <c r="B14557" s="63" t="s">
        <v>12</v>
      </c>
    </row>
    <row r="14558" spans="1:2" x14ac:dyDescent="0.25">
      <c r="A14558" s="62">
        <v>56111707</v>
      </c>
      <c r="B14558" s="63" t="s">
        <v>15025</v>
      </c>
    </row>
    <row r="14559" spans="1:2" x14ac:dyDescent="0.25">
      <c r="A14559" s="62">
        <v>56111801</v>
      </c>
      <c r="B14559" s="63" t="s">
        <v>6890</v>
      </c>
    </row>
    <row r="14560" spans="1:2" x14ac:dyDescent="0.25">
      <c r="A14560" s="62">
        <v>56111802</v>
      </c>
      <c r="B14560" s="63" t="s">
        <v>15566</v>
      </c>
    </row>
    <row r="14561" spans="1:2" x14ac:dyDescent="0.25">
      <c r="A14561" s="62">
        <v>56111803</v>
      </c>
      <c r="B14561" s="63" t="s">
        <v>12785</v>
      </c>
    </row>
    <row r="14562" spans="1:2" x14ac:dyDescent="0.25">
      <c r="A14562" s="62">
        <v>56111804</v>
      </c>
      <c r="B14562" s="63" t="s">
        <v>2855</v>
      </c>
    </row>
    <row r="14563" spans="1:2" x14ac:dyDescent="0.25">
      <c r="A14563" s="62">
        <v>56111805</v>
      </c>
      <c r="B14563" s="63" t="s">
        <v>5049</v>
      </c>
    </row>
    <row r="14564" spans="1:2" x14ac:dyDescent="0.25">
      <c r="A14564" s="62">
        <v>56111901</v>
      </c>
      <c r="B14564" s="63" t="s">
        <v>1990</v>
      </c>
    </row>
    <row r="14565" spans="1:2" x14ac:dyDescent="0.25">
      <c r="A14565" s="62">
        <v>56111902</v>
      </c>
      <c r="B14565" s="63" t="s">
        <v>9026</v>
      </c>
    </row>
    <row r="14566" spans="1:2" x14ac:dyDescent="0.25">
      <c r="A14566" s="62">
        <v>56111903</v>
      </c>
      <c r="B14566" s="63" t="s">
        <v>13772</v>
      </c>
    </row>
    <row r="14567" spans="1:2" x14ac:dyDescent="0.25">
      <c r="A14567" s="62">
        <v>56111904</v>
      </c>
      <c r="B14567" s="63" t="s">
        <v>14835</v>
      </c>
    </row>
    <row r="14568" spans="1:2" x14ac:dyDescent="0.25">
      <c r="A14568" s="62">
        <v>56111905</v>
      </c>
      <c r="B14568" s="63" t="s">
        <v>6638</v>
      </c>
    </row>
    <row r="14569" spans="1:2" x14ac:dyDescent="0.25">
      <c r="A14569" s="62">
        <v>56111906</v>
      </c>
      <c r="B14569" s="63" t="s">
        <v>3184</v>
      </c>
    </row>
    <row r="14570" spans="1:2" x14ac:dyDescent="0.25">
      <c r="A14570" s="62">
        <v>56111907</v>
      </c>
      <c r="B14570" s="63" t="s">
        <v>6702</v>
      </c>
    </row>
    <row r="14571" spans="1:2" x14ac:dyDescent="0.25">
      <c r="A14571" s="62">
        <v>56112001</v>
      </c>
      <c r="B14571" s="63" t="s">
        <v>15061</v>
      </c>
    </row>
    <row r="14572" spans="1:2" x14ac:dyDescent="0.25">
      <c r="A14572" s="62">
        <v>56112002</v>
      </c>
      <c r="B14572" s="63" t="s">
        <v>18004</v>
      </c>
    </row>
    <row r="14573" spans="1:2" x14ac:dyDescent="0.25">
      <c r="A14573" s="62">
        <v>56112003</v>
      </c>
      <c r="B14573" s="63" t="s">
        <v>6381</v>
      </c>
    </row>
    <row r="14574" spans="1:2" x14ac:dyDescent="0.25">
      <c r="A14574" s="62">
        <v>56112004</v>
      </c>
      <c r="B14574" s="63" t="s">
        <v>16520</v>
      </c>
    </row>
    <row r="14575" spans="1:2" x14ac:dyDescent="0.25">
      <c r="A14575" s="62">
        <v>56112005</v>
      </c>
      <c r="B14575" s="63" t="s">
        <v>2615</v>
      </c>
    </row>
    <row r="14576" spans="1:2" x14ac:dyDescent="0.25">
      <c r="A14576" s="62">
        <v>56112101</v>
      </c>
      <c r="B14576" s="63" t="s">
        <v>16436</v>
      </c>
    </row>
    <row r="14577" spans="1:2" x14ac:dyDescent="0.25">
      <c r="A14577" s="62">
        <v>56112102</v>
      </c>
      <c r="B14577" s="63" t="s">
        <v>3502</v>
      </c>
    </row>
    <row r="14578" spans="1:2" x14ac:dyDescent="0.25">
      <c r="A14578" s="62">
        <v>56112103</v>
      </c>
      <c r="B14578" s="63" t="s">
        <v>14790</v>
      </c>
    </row>
    <row r="14579" spans="1:2" x14ac:dyDescent="0.25">
      <c r="A14579" s="62">
        <v>56112104</v>
      </c>
      <c r="B14579" s="63" t="s">
        <v>16253</v>
      </c>
    </row>
    <row r="14580" spans="1:2" x14ac:dyDescent="0.25">
      <c r="A14580" s="62">
        <v>56112105</v>
      </c>
      <c r="B14580" s="63" t="s">
        <v>15333</v>
      </c>
    </row>
    <row r="14581" spans="1:2" x14ac:dyDescent="0.25">
      <c r="A14581" s="62">
        <v>56112106</v>
      </c>
      <c r="B14581" s="63" t="s">
        <v>11897</v>
      </c>
    </row>
    <row r="14582" spans="1:2" x14ac:dyDescent="0.25">
      <c r="A14582" s="62">
        <v>56112107</v>
      </c>
      <c r="B14582" s="63" t="s">
        <v>3436</v>
      </c>
    </row>
    <row r="14583" spans="1:2" x14ac:dyDescent="0.25">
      <c r="A14583" s="62">
        <v>56112108</v>
      </c>
      <c r="B14583" s="63" t="s">
        <v>4532</v>
      </c>
    </row>
    <row r="14584" spans="1:2" x14ac:dyDescent="0.25">
      <c r="A14584" s="62">
        <v>56112109</v>
      </c>
      <c r="B14584" s="63" t="s">
        <v>13235</v>
      </c>
    </row>
    <row r="14585" spans="1:2" x14ac:dyDescent="0.25">
      <c r="A14585" s="62">
        <v>56112110</v>
      </c>
      <c r="B14585" s="63" t="s">
        <v>13582</v>
      </c>
    </row>
    <row r="14586" spans="1:2" x14ac:dyDescent="0.25">
      <c r="A14586" s="62">
        <v>56121001</v>
      </c>
      <c r="B14586" s="63" t="s">
        <v>5662</v>
      </c>
    </row>
    <row r="14587" spans="1:2" x14ac:dyDescent="0.25">
      <c r="A14587" s="62">
        <v>56121002</v>
      </c>
      <c r="B14587" s="63" t="s">
        <v>16057</v>
      </c>
    </row>
    <row r="14588" spans="1:2" x14ac:dyDescent="0.25">
      <c r="A14588" s="62">
        <v>56121003</v>
      </c>
      <c r="B14588" s="63" t="s">
        <v>12737</v>
      </c>
    </row>
    <row r="14589" spans="1:2" x14ac:dyDescent="0.25">
      <c r="A14589" s="62">
        <v>56121004</v>
      </c>
      <c r="B14589" s="63" t="s">
        <v>12389</v>
      </c>
    </row>
    <row r="14590" spans="1:2" x14ac:dyDescent="0.25">
      <c r="A14590" s="62">
        <v>56121005</v>
      </c>
      <c r="B14590" s="63" t="s">
        <v>15493</v>
      </c>
    </row>
    <row r="14591" spans="1:2" x14ac:dyDescent="0.25">
      <c r="A14591" s="62">
        <v>56121006</v>
      </c>
      <c r="B14591" s="63" t="s">
        <v>5043</v>
      </c>
    </row>
    <row r="14592" spans="1:2" x14ac:dyDescent="0.25">
      <c r="A14592" s="62">
        <v>56121007</v>
      </c>
      <c r="B14592" s="63" t="s">
        <v>3434</v>
      </c>
    </row>
    <row r="14593" spans="1:2" x14ac:dyDescent="0.25">
      <c r="A14593" s="62">
        <v>56121008</v>
      </c>
      <c r="B14593" s="63" t="s">
        <v>13309</v>
      </c>
    </row>
    <row r="14594" spans="1:2" x14ac:dyDescent="0.25">
      <c r="A14594" s="62">
        <v>56121009</v>
      </c>
      <c r="B14594" s="63" t="s">
        <v>14875</v>
      </c>
    </row>
    <row r="14595" spans="1:2" x14ac:dyDescent="0.25">
      <c r="A14595" s="62">
        <v>56121010</v>
      </c>
      <c r="B14595" s="63" t="s">
        <v>16720</v>
      </c>
    </row>
    <row r="14596" spans="1:2" x14ac:dyDescent="0.25">
      <c r="A14596" s="62">
        <v>56121011</v>
      </c>
      <c r="B14596" s="63" t="s">
        <v>8673</v>
      </c>
    </row>
    <row r="14597" spans="1:2" x14ac:dyDescent="0.25">
      <c r="A14597" s="62">
        <v>56121012</v>
      </c>
      <c r="B14597" s="63" t="s">
        <v>19066</v>
      </c>
    </row>
    <row r="14598" spans="1:2" x14ac:dyDescent="0.25">
      <c r="A14598" s="62">
        <v>56121014</v>
      </c>
      <c r="B14598" s="63" t="s">
        <v>11904</v>
      </c>
    </row>
    <row r="14599" spans="1:2" x14ac:dyDescent="0.25">
      <c r="A14599" s="62">
        <v>56121101</v>
      </c>
      <c r="B14599" s="63" t="s">
        <v>10922</v>
      </c>
    </row>
    <row r="14600" spans="1:2" x14ac:dyDescent="0.25">
      <c r="A14600" s="62">
        <v>56121102</v>
      </c>
      <c r="B14600" s="63" t="s">
        <v>6966</v>
      </c>
    </row>
    <row r="14601" spans="1:2" x14ac:dyDescent="0.25">
      <c r="A14601" s="62">
        <v>56121201</v>
      </c>
      <c r="B14601" s="63" t="s">
        <v>1458</v>
      </c>
    </row>
    <row r="14602" spans="1:2" x14ac:dyDescent="0.25">
      <c r="A14602" s="62">
        <v>56121301</v>
      </c>
      <c r="B14602" s="63" t="s">
        <v>18421</v>
      </c>
    </row>
    <row r="14603" spans="1:2" x14ac:dyDescent="0.25">
      <c r="A14603" s="62">
        <v>56121302</v>
      </c>
      <c r="B14603" s="63" t="s">
        <v>1079</v>
      </c>
    </row>
    <row r="14604" spans="1:2" x14ac:dyDescent="0.25">
      <c r="A14604" s="62">
        <v>56121303</v>
      </c>
      <c r="B14604" s="63" t="s">
        <v>9585</v>
      </c>
    </row>
    <row r="14605" spans="1:2" x14ac:dyDescent="0.25">
      <c r="A14605" s="62">
        <v>56121304</v>
      </c>
      <c r="B14605" s="63" t="s">
        <v>323</v>
      </c>
    </row>
    <row r="14606" spans="1:2" x14ac:dyDescent="0.25">
      <c r="A14606" s="62">
        <v>56121401</v>
      </c>
      <c r="B14606" s="63" t="s">
        <v>3857</v>
      </c>
    </row>
    <row r="14607" spans="1:2" x14ac:dyDescent="0.25">
      <c r="A14607" s="62">
        <v>56121402</v>
      </c>
      <c r="B14607" s="63" t="s">
        <v>15987</v>
      </c>
    </row>
    <row r="14608" spans="1:2" x14ac:dyDescent="0.25">
      <c r="A14608" s="62">
        <v>56121403</v>
      </c>
      <c r="B14608" s="63" t="s">
        <v>14452</v>
      </c>
    </row>
    <row r="14609" spans="1:2" x14ac:dyDescent="0.25">
      <c r="A14609" s="62">
        <v>56121501</v>
      </c>
      <c r="B14609" s="63" t="s">
        <v>9105</v>
      </c>
    </row>
    <row r="14610" spans="1:2" x14ac:dyDescent="0.25">
      <c r="A14610" s="62">
        <v>56121502</v>
      </c>
      <c r="B14610" s="63" t="s">
        <v>17635</v>
      </c>
    </row>
    <row r="14611" spans="1:2" x14ac:dyDescent="0.25">
      <c r="A14611" s="62">
        <v>56121503</v>
      </c>
      <c r="B14611" s="63" t="s">
        <v>15302</v>
      </c>
    </row>
    <row r="14612" spans="1:2" x14ac:dyDescent="0.25">
      <c r="A14612" s="62">
        <v>56121504</v>
      </c>
      <c r="B14612" s="63" t="s">
        <v>17681</v>
      </c>
    </row>
    <row r="14613" spans="1:2" x14ac:dyDescent="0.25">
      <c r="A14613" s="62">
        <v>56121505</v>
      </c>
      <c r="B14613" s="63" t="s">
        <v>15586</v>
      </c>
    </row>
    <row r="14614" spans="1:2" x14ac:dyDescent="0.25">
      <c r="A14614" s="62">
        <v>56121506</v>
      </c>
      <c r="B14614" s="63" t="s">
        <v>13224</v>
      </c>
    </row>
    <row r="14615" spans="1:2" x14ac:dyDescent="0.25">
      <c r="A14615" s="62">
        <v>56121507</v>
      </c>
      <c r="B14615" s="63" t="s">
        <v>12574</v>
      </c>
    </row>
    <row r="14616" spans="1:2" x14ac:dyDescent="0.25">
      <c r="A14616" s="62">
        <v>56121508</v>
      </c>
      <c r="B14616" s="63" t="s">
        <v>7574</v>
      </c>
    </row>
    <row r="14617" spans="1:2" x14ac:dyDescent="0.25">
      <c r="A14617" s="62">
        <v>56121509</v>
      </c>
      <c r="B14617" s="63" t="s">
        <v>7640</v>
      </c>
    </row>
    <row r="14618" spans="1:2" x14ac:dyDescent="0.25">
      <c r="A14618" s="62">
        <v>56121601</v>
      </c>
      <c r="B14618" s="63" t="s">
        <v>8166</v>
      </c>
    </row>
    <row r="14619" spans="1:2" x14ac:dyDescent="0.25">
      <c r="A14619" s="62">
        <v>56121602</v>
      </c>
      <c r="B14619" s="63" t="s">
        <v>6210</v>
      </c>
    </row>
    <row r="14620" spans="1:2" x14ac:dyDescent="0.25">
      <c r="A14620" s="62">
        <v>56121603</v>
      </c>
      <c r="B14620" s="63" t="s">
        <v>4898</v>
      </c>
    </row>
    <row r="14621" spans="1:2" x14ac:dyDescent="0.25">
      <c r="A14621" s="62">
        <v>56121604</v>
      </c>
      <c r="B14621" s="63" t="s">
        <v>16786</v>
      </c>
    </row>
    <row r="14622" spans="1:2" x14ac:dyDescent="0.25">
      <c r="A14622" s="62">
        <v>56121605</v>
      </c>
      <c r="B14622" s="63" t="s">
        <v>9279</v>
      </c>
    </row>
    <row r="14623" spans="1:2" x14ac:dyDescent="0.25">
      <c r="A14623" s="62">
        <v>56121606</v>
      </c>
      <c r="B14623" s="63" t="s">
        <v>5344</v>
      </c>
    </row>
    <row r="14624" spans="1:2" x14ac:dyDescent="0.25">
      <c r="A14624" s="62">
        <v>56121607</v>
      </c>
      <c r="B14624" s="63" t="s">
        <v>3521</v>
      </c>
    </row>
    <row r="14625" spans="1:2" x14ac:dyDescent="0.25">
      <c r="A14625" s="62">
        <v>56121608</v>
      </c>
      <c r="B14625" s="63" t="s">
        <v>16423</v>
      </c>
    </row>
    <row r="14626" spans="1:2" x14ac:dyDescent="0.25">
      <c r="A14626" s="62">
        <v>56121609</v>
      </c>
      <c r="B14626" s="63" t="s">
        <v>5591</v>
      </c>
    </row>
    <row r="14627" spans="1:2" x14ac:dyDescent="0.25">
      <c r="A14627" s="62">
        <v>56121610</v>
      </c>
      <c r="B14627" s="63" t="s">
        <v>10521</v>
      </c>
    </row>
    <row r="14628" spans="1:2" x14ac:dyDescent="0.25">
      <c r="A14628" s="62">
        <v>56121701</v>
      </c>
      <c r="B14628" s="63" t="s">
        <v>8903</v>
      </c>
    </row>
    <row r="14629" spans="1:2" x14ac:dyDescent="0.25">
      <c r="A14629" s="62">
        <v>56121702</v>
      </c>
      <c r="B14629" s="63" t="s">
        <v>9469</v>
      </c>
    </row>
    <row r="14630" spans="1:2" x14ac:dyDescent="0.25">
      <c r="A14630" s="62">
        <v>56121703</v>
      </c>
      <c r="B14630" s="63" t="s">
        <v>19084</v>
      </c>
    </row>
    <row r="14631" spans="1:2" x14ac:dyDescent="0.25">
      <c r="A14631" s="62">
        <v>56121704</v>
      </c>
      <c r="B14631" s="63" t="s">
        <v>10336</v>
      </c>
    </row>
    <row r="14632" spans="1:2" x14ac:dyDescent="0.25">
      <c r="A14632" s="62">
        <v>56121801</v>
      </c>
      <c r="B14632" s="63" t="s">
        <v>11163</v>
      </c>
    </row>
    <row r="14633" spans="1:2" x14ac:dyDescent="0.25">
      <c r="A14633" s="62">
        <v>56121802</v>
      </c>
      <c r="B14633" s="63" t="s">
        <v>7721</v>
      </c>
    </row>
    <row r="14634" spans="1:2" x14ac:dyDescent="0.25">
      <c r="A14634" s="62">
        <v>56121803</v>
      </c>
      <c r="B14634" s="63" t="s">
        <v>4849</v>
      </c>
    </row>
    <row r="14635" spans="1:2" x14ac:dyDescent="0.25">
      <c r="A14635" s="62">
        <v>56121804</v>
      </c>
      <c r="B14635" s="63" t="s">
        <v>7121</v>
      </c>
    </row>
    <row r="14636" spans="1:2" x14ac:dyDescent="0.25">
      <c r="A14636" s="62">
        <v>56121805</v>
      </c>
      <c r="B14636" s="63" t="s">
        <v>12163</v>
      </c>
    </row>
    <row r="14637" spans="1:2" x14ac:dyDescent="0.25">
      <c r="A14637" s="62">
        <v>56121901</v>
      </c>
      <c r="B14637" s="63" t="s">
        <v>3240</v>
      </c>
    </row>
    <row r="14638" spans="1:2" x14ac:dyDescent="0.25">
      <c r="A14638" s="62">
        <v>56122001</v>
      </c>
      <c r="B14638" s="63" t="s">
        <v>10046</v>
      </c>
    </row>
    <row r="14639" spans="1:2" x14ac:dyDescent="0.25">
      <c r="A14639" s="62">
        <v>56122002</v>
      </c>
      <c r="B14639" s="63" t="s">
        <v>18657</v>
      </c>
    </row>
    <row r="14640" spans="1:2" x14ac:dyDescent="0.25">
      <c r="A14640" s="62">
        <v>56122003</v>
      </c>
      <c r="B14640" s="63" t="s">
        <v>12714</v>
      </c>
    </row>
    <row r="14641" spans="1:2" x14ac:dyDescent="0.25">
      <c r="A14641" s="62">
        <v>56122004</v>
      </c>
      <c r="B14641" s="63" t="s">
        <v>6109</v>
      </c>
    </row>
    <row r="14642" spans="1:2" x14ac:dyDescent="0.25">
      <c r="A14642" s="62">
        <v>60101001</v>
      </c>
      <c r="B14642" s="63" t="s">
        <v>9631</v>
      </c>
    </row>
    <row r="14643" spans="1:2" x14ac:dyDescent="0.25">
      <c r="A14643" s="62">
        <v>60101002</v>
      </c>
      <c r="B14643" s="63" t="s">
        <v>17996</v>
      </c>
    </row>
    <row r="14644" spans="1:2" x14ac:dyDescent="0.25">
      <c r="A14644" s="62">
        <v>60101003</v>
      </c>
      <c r="B14644" s="63" t="s">
        <v>17878</v>
      </c>
    </row>
    <row r="14645" spans="1:2" x14ac:dyDescent="0.25">
      <c r="A14645" s="62">
        <v>60101004</v>
      </c>
      <c r="B14645" s="63" t="s">
        <v>10901</v>
      </c>
    </row>
    <row r="14646" spans="1:2" x14ac:dyDescent="0.25">
      <c r="A14646" s="62">
        <v>60101005</v>
      </c>
      <c r="B14646" s="63" t="s">
        <v>864</v>
      </c>
    </row>
    <row r="14647" spans="1:2" x14ac:dyDescent="0.25">
      <c r="A14647" s="62">
        <v>60101006</v>
      </c>
      <c r="B14647" s="63" t="s">
        <v>15549</v>
      </c>
    </row>
    <row r="14648" spans="1:2" x14ac:dyDescent="0.25">
      <c r="A14648" s="62">
        <v>60101007</v>
      </c>
      <c r="B14648" s="63" t="s">
        <v>7563</v>
      </c>
    </row>
    <row r="14649" spans="1:2" x14ac:dyDescent="0.25">
      <c r="A14649" s="62">
        <v>60101008</v>
      </c>
      <c r="B14649" s="63" t="s">
        <v>5545</v>
      </c>
    </row>
    <row r="14650" spans="1:2" x14ac:dyDescent="0.25">
      <c r="A14650" s="62">
        <v>60101009</v>
      </c>
      <c r="B14650" s="63" t="s">
        <v>7191</v>
      </c>
    </row>
    <row r="14651" spans="1:2" x14ac:dyDescent="0.25">
      <c r="A14651" s="62">
        <v>60101010</v>
      </c>
      <c r="B14651" s="63" t="s">
        <v>17074</v>
      </c>
    </row>
    <row r="14652" spans="1:2" x14ac:dyDescent="0.25">
      <c r="A14652" s="62">
        <v>60101101</v>
      </c>
      <c r="B14652" s="63" t="s">
        <v>14624</v>
      </c>
    </row>
    <row r="14653" spans="1:2" x14ac:dyDescent="0.25">
      <c r="A14653" s="62">
        <v>60101102</v>
      </c>
      <c r="B14653" s="63" t="s">
        <v>14650</v>
      </c>
    </row>
    <row r="14654" spans="1:2" x14ac:dyDescent="0.25">
      <c r="A14654" s="62">
        <v>60101103</v>
      </c>
      <c r="B14654" s="63" t="s">
        <v>6238</v>
      </c>
    </row>
    <row r="14655" spans="1:2" x14ac:dyDescent="0.25">
      <c r="A14655" s="62">
        <v>60101104</v>
      </c>
      <c r="B14655" s="63" t="s">
        <v>4339</v>
      </c>
    </row>
    <row r="14656" spans="1:2" x14ac:dyDescent="0.25">
      <c r="A14656" s="62">
        <v>60101201</v>
      </c>
      <c r="B14656" s="63" t="s">
        <v>9205</v>
      </c>
    </row>
    <row r="14657" spans="1:2" x14ac:dyDescent="0.25">
      <c r="A14657" s="62">
        <v>60101202</v>
      </c>
      <c r="B14657" s="63" t="s">
        <v>17851</v>
      </c>
    </row>
    <row r="14658" spans="1:2" x14ac:dyDescent="0.25">
      <c r="A14658" s="62">
        <v>60101203</v>
      </c>
      <c r="B14658" s="63" t="s">
        <v>16892</v>
      </c>
    </row>
    <row r="14659" spans="1:2" x14ac:dyDescent="0.25">
      <c r="A14659" s="62">
        <v>60101204</v>
      </c>
      <c r="B14659" s="63" t="s">
        <v>7623</v>
      </c>
    </row>
    <row r="14660" spans="1:2" x14ac:dyDescent="0.25">
      <c r="A14660" s="62">
        <v>60101205</v>
      </c>
      <c r="B14660" s="63" t="s">
        <v>12474</v>
      </c>
    </row>
    <row r="14661" spans="1:2" x14ac:dyDescent="0.25">
      <c r="A14661" s="62">
        <v>60101301</v>
      </c>
      <c r="B14661" s="63" t="s">
        <v>2100</v>
      </c>
    </row>
    <row r="14662" spans="1:2" x14ac:dyDescent="0.25">
      <c r="A14662" s="62">
        <v>60101302</v>
      </c>
      <c r="B14662" s="63" t="s">
        <v>6304</v>
      </c>
    </row>
    <row r="14663" spans="1:2" x14ac:dyDescent="0.25">
      <c r="A14663" s="62">
        <v>60101304</v>
      </c>
      <c r="B14663" s="63" t="s">
        <v>9701</v>
      </c>
    </row>
    <row r="14664" spans="1:2" x14ac:dyDescent="0.25">
      <c r="A14664" s="62">
        <v>60101305</v>
      </c>
      <c r="B14664" s="63" t="s">
        <v>2180</v>
      </c>
    </row>
    <row r="14665" spans="1:2" x14ac:dyDescent="0.25">
      <c r="A14665" s="62">
        <v>60101306</v>
      </c>
      <c r="B14665" s="63" t="s">
        <v>7600</v>
      </c>
    </row>
    <row r="14666" spans="1:2" x14ac:dyDescent="0.25">
      <c r="A14666" s="62">
        <v>60101307</v>
      </c>
      <c r="B14666" s="63" t="s">
        <v>17895</v>
      </c>
    </row>
    <row r="14667" spans="1:2" x14ac:dyDescent="0.25">
      <c r="A14667" s="62">
        <v>60101308</v>
      </c>
      <c r="B14667" s="63" t="s">
        <v>5876</v>
      </c>
    </row>
    <row r="14668" spans="1:2" x14ac:dyDescent="0.25">
      <c r="A14668" s="62">
        <v>60101309</v>
      </c>
      <c r="B14668" s="63" t="s">
        <v>15969</v>
      </c>
    </row>
    <row r="14669" spans="1:2" x14ac:dyDescent="0.25">
      <c r="A14669" s="62">
        <v>60101310</v>
      </c>
      <c r="B14669" s="63" t="s">
        <v>16762</v>
      </c>
    </row>
    <row r="14670" spans="1:2" x14ac:dyDescent="0.25">
      <c r="A14670" s="62">
        <v>60101311</v>
      </c>
      <c r="B14670" s="63" t="s">
        <v>5199</v>
      </c>
    </row>
    <row r="14671" spans="1:2" x14ac:dyDescent="0.25">
      <c r="A14671" s="62">
        <v>60101312</v>
      </c>
      <c r="B14671" s="63" t="s">
        <v>13093</v>
      </c>
    </row>
    <row r="14672" spans="1:2" x14ac:dyDescent="0.25">
      <c r="A14672" s="62">
        <v>60101313</v>
      </c>
      <c r="B14672" s="63" t="s">
        <v>9588</v>
      </c>
    </row>
    <row r="14673" spans="1:2" x14ac:dyDescent="0.25">
      <c r="A14673" s="62">
        <v>60101314</v>
      </c>
      <c r="B14673" s="63" t="s">
        <v>13474</v>
      </c>
    </row>
    <row r="14674" spans="1:2" x14ac:dyDescent="0.25">
      <c r="A14674" s="62">
        <v>60101315</v>
      </c>
      <c r="B14674" s="63" t="s">
        <v>17673</v>
      </c>
    </row>
    <row r="14675" spans="1:2" x14ac:dyDescent="0.25">
      <c r="A14675" s="62">
        <v>60101316</v>
      </c>
      <c r="B14675" s="63" t="s">
        <v>13280</v>
      </c>
    </row>
    <row r="14676" spans="1:2" x14ac:dyDescent="0.25">
      <c r="A14676" s="62">
        <v>60101317</v>
      </c>
      <c r="B14676" s="63" t="s">
        <v>3156</v>
      </c>
    </row>
    <row r="14677" spans="1:2" x14ac:dyDescent="0.25">
      <c r="A14677" s="62">
        <v>60101318</v>
      </c>
      <c r="B14677" s="63" t="s">
        <v>11216</v>
      </c>
    </row>
    <row r="14678" spans="1:2" x14ac:dyDescent="0.25">
      <c r="A14678" s="62">
        <v>60101319</v>
      </c>
      <c r="B14678" s="63" t="s">
        <v>13883</v>
      </c>
    </row>
    <row r="14679" spans="1:2" x14ac:dyDescent="0.25">
      <c r="A14679" s="62">
        <v>60101320</v>
      </c>
      <c r="B14679" s="63" t="s">
        <v>2991</v>
      </c>
    </row>
    <row r="14680" spans="1:2" x14ac:dyDescent="0.25">
      <c r="A14680" s="62">
        <v>60101321</v>
      </c>
      <c r="B14680" s="63" t="s">
        <v>12731</v>
      </c>
    </row>
    <row r="14681" spans="1:2" x14ac:dyDescent="0.25">
      <c r="A14681" s="62">
        <v>60101322</v>
      </c>
      <c r="B14681" s="63" t="s">
        <v>7049</v>
      </c>
    </row>
    <row r="14682" spans="1:2" x14ac:dyDescent="0.25">
      <c r="A14682" s="62">
        <v>60101323</v>
      </c>
      <c r="B14682" s="63" t="s">
        <v>1597</v>
      </c>
    </row>
    <row r="14683" spans="1:2" x14ac:dyDescent="0.25">
      <c r="A14683" s="62">
        <v>60101324</v>
      </c>
      <c r="B14683" s="63" t="s">
        <v>4861</v>
      </c>
    </row>
    <row r="14684" spans="1:2" x14ac:dyDescent="0.25">
      <c r="A14684" s="62">
        <v>60101325</v>
      </c>
      <c r="B14684" s="63" t="s">
        <v>10566</v>
      </c>
    </row>
    <row r="14685" spans="1:2" x14ac:dyDescent="0.25">
      <c r="A14685" s="62">
        <v>60101326</v>
      </c>
      <c r="B14685" s="63" t="s">
        <v>15548</v>
      </c>
    </row>
    <row r="14686" spans="1:2" x14ac:dyDescent="0.25">
      <c r="A14686" s="62">
        <v>60101327</v>
      </c>
      <c r="B14686" s="63" t="s">
        <v>1963</v>
      </c>
    </row>
    <row r="14687" spans="1:2" x14ac:dyDescent="0.25">
      <c r="A14687" s="62">
        <v>60101328</v>
      </c>
      <c r="B14687" s="63" t="s">
        <v>5443</v>
      </c>
    </row>
    <row r="14688" spans="1:2" x14ac:dyDescent="0.25">
      <c r="A14688" s="62">
        <v>60101329</v>
      </c>
      <c r="B14688" s="63" t="s">
        <v>13439</v>
      </c>
    </row>
    <row r="14689" spans="1:2" x14ac:dyDescent="0.25">
      <c r="A14689" s="62">
        <v>60101330</v>
      </c>
      <c r="B14689" s="63" t="s">
        <v>9282</v>
      </c>
    </row>
    <row r="14690" spans="1:2" x14ac:dyDescent="0.25">
      <c r="A14690" s="62">
        <v>60101331</v>
      </c>
      <c r="B14690" s="63" t="s">
        <v>15318</v>
      </c>
    </row>
    <row r="14691" spans="1:2" x14ac:dyDescent="0.25">
      <c r="A14691" s="62">
        <v>60101401</v>
      </c>
      <c r="B14691" s="63" t="s">
        <v>6822</v>
      </c>
    </row>
    <row r="14692" spans="1:2" x14ac:dyDescent="0.25">
      <c r="A14692" s="62">
        <v>60101402</v>
      </c>
      <c r="B14692" s="63" t="s">
        <v>1073</v>
      </c>
    </row>
    <row r="14693" spans="1:2" x14ac:dyDescent="0.25">
      <c r="A14693" s="62">
        <v>60101403</v>
      </c>
      <c r="B14693" s="63" t="s">
        <v>18144</v>
      </c>
    </row>
    <row r="14694" spans="1:2" x14ac:dyDescent="0.25">
      <c r="A14694" s="62">
        <v>60101404</v>
      </c>
      <c r="B14694" s="63" t="s">
        <v>955</v>
      </c>
    </row>
    <row r="14695" spans="1:2" x14ac:dyDescent="0.25">
      <c r="A14695" s="62">
        <v>60101405</v>
      </c>
      <c r="B14695" s="63" t="s">
        <v>7965</v>
      </c>
    </row>
    <row r="14696" spans="1:2" x14ac:dyDescent="0.25">
      <c r="A14696" s="62">
        <v>60101601</v>
      </c>
      <c r="B14696" s="63" t="s">
        <v>9044</v>
      </c>
    </row>
    <row r="14697" spans="1:2" x14ac:dyDescent="0.25">
      <c r="A14697" s="62">
        <v>60101602</v>
      </c>
      <c r="B14697" s="63" t="s">
        <v>1753</v>
      </c>
    </row>
    <row r="14698" spans="1:2" x14ac:dyDescent="0.25">
      <c r="A14698" s="62">
        <v>60101603</v>
      </c>
      <c r="B14698" s="63" t="s">
        <v>9272</v>
      </c>
    </row>
    <row r="14699" spans="1:2" x14ac:dyDescent="0.25">
      <c r="A14699" s="62">
        <v>60101604</v>
      </c>
      <c r="B14699" s="63" t="s">
        <v>18684</v>
      </c>
    </row>
    <row r="14700" spans="1:2" x14ac:dyDescent="0.25">
      <c r="A14700" s="62">
        <v>60101605</v>
      </c>
      <c r="B14700" s="63" t="s">
        <v>5530</v>
      </c>
    </row>
    <row r="14701" spans="1:2" x14ac:dyDescent="0.25">
      <c r="A14701" s="62">
        <v>60101606</v>
      </c>
      <c r="B14701" s="63" t="s">
        <v>18766</v>
      </c>
    </row>
    <row r="14702" spans="1:2" x14ac:dyDescent="0.25">
      <c r="A14702" s="62">
        <v>60101607</v>
      </c>
      <c r="B14702" s="63" t="s">
        <v>7264</v>
      </c>
    </row>
    <row r="14703" spans="1:2" x14ac:dyDescent="0.25">
      <c r="A14703" s="62">
        <v>60101608</v>
      </c>
      <c r="B14703" s="63" t="s">
        <v>2692</v>
      </c>
    </row>
    <row r="14704" spans="1:2" x14ac:dyDescent="0.25">
      <c r="A14704" s="62">
        <v>60101609</v>
      </c>
      <c r="B14704" s="63" t="s">
        <v>18777</v>
      </c>
    </row>
    <row r="14705" spans="1:2" x14ac:dyDescent="0.25">
      <c r="A14705" s="62">
        <v>60101610</v>
      </c>
      <c r="B14705" s="63" t="s">
        <v>15631</v>
      </c>
    </row>
    <row r="14706" spans="1:2" x14ac:dyDescent="0.25">
      <c r="A14706" s="62">
        <v>60101701</v>
      </c>
      <c r="B14706" s="63" t="s">
        <v>11541</v>
      </c>
    </row>
    <row r="14707" spans="1:2" x14ac:dyDescent="0.25">
      <c r="A14707" s="62">
        <v>60101702</v>
      </c>
      <c r="B14707" s="63" t="s">
        <v>1721</v>
      </c>
    </row>
    <row r="14708" spans="1:2" x14ac:dyDescent="0.25">
      <c r="A14708" s="62">
        <v>60101703</v>
      </c>
      <c r="B14708" s="63" t="s">
        <v>9780</v>
      </c>
    </row>
    <row r="14709" spans="1:2" x14ac:dyDescent="0.25">
      <c r="A14709" s="62">
        <v>60101704</v>
      </c>
      <c r="B14709" s="63" t="s">
        <v>9646</v>
      </c>
    </row>
    <row r="14710" spans="1:2" x14ac:dyDescent="0.25">
      <c r="A14710" s="62">
        <v>60101705</v>
      </c>
      <c r="B14710" s="63" t="s">
        <v>6359</v>
      </c>
    </row>
    <row r="14711" spans="1:2" x14ac:dyDescent="0.25">
      <c r="A14711" s="62">
        <v>60101706</v>
      </c>
      <c r="B14711" s="63" t="s">
        <v>6330</v>
      </c>
    </row>
    <row r="14712" spans="1:2" x14ac:dyDescent="0.25">
      <c r="A14712" s="62">
        <v>60101707</v>
      </c>
      <c r="B14712" s="63" t="s">
        <v>13199</v>
      </c>
    </row>
    <row r="14713" spans="1:2" x14ac:dyDescent="0.25">
      <c r="A14713" s="62">
        <v>60101708</v>
      </c>
      <c r="B14713" s="63" t="s">
        <v>14949</v>
      </c>
    </row>
    <row r="14714" spans="1:2" x14ac:dyDescent="0.25">
      <c r="A14714" s="62">
        <v>60101709</v>
      </c>
      <c r="B14714" s="63" t="s">
        <v>8969</v>
      </c>
    </row>
    <row r="14715" spans="1:2" x14ac:dyDescent="0.25">
      <c r="A14715" s="62">
        <v>60101710</v>
      </c>
      <c r="B14715" s="63" t="s">
        <v>17910</v>
      </c>
    </row>
    <row r="14716" spans="1:2" x14ac:dyDescent="0.25">
      <c r="A14716" s="62">
        <v>60101711</v>
      </c>
      <c r="B14716" s="63" t="s">
        <v>3707</v>
      </c>
    </row>
    <row r="14717" spans="1:2" x14ac:dyDescent="0.25">
      <c r="A14717" s="62">
        <v>60101712</v>
      </c>
      <c r="B14717" s="63" t="s">
        <v>10876</v>
      </c>
    </row>
    <row r="14718" spans="1:2" x14ac:dyDescent="0.25">
      <c r="A14718" s="62">
        <v>60101713</v>
      </c>
      <c r="B14718" s="63" t="s">
        <v>17219</v>
      </c>
    </row>
    <row r="14719" spans="1:2" x14ac:dyDescent="0.25">
      <c r="A14719" s="62">
        <v>60101714</v>
      </c>
      <c r="B14719" s="63" t="s">
        <v>12667</v>
      </c>
    </row>
    <row r="14720" spans="1:2" x14ac:dyDescent="0.25">
      <c r="A14720" s="62">
        <v>60101715</v>
      </c>
      <c r="B14720" s="63" t="s">
        <v>14247</v>
      </c>
    </row>
    <row r="14721" spans="1:2" x14ac:dyDescent="0.25">
      <c r="A14721" s="62">
        <v>60101716</v>
      </c>
      <c r="B14721" s="63" t="s">
        <v>2053</v>
      </c>
    </row>
    <row r="14722" spans="1:2" x14ac:dyDescent="0.25">
      <c r="A14722" s="62">
        <v>60101717</v>
      </c>
      <c r="B14722" s="63" t="s">
        <v>11083</v>
      </c>
    </row>
    <row r="14723" spans="1:2" x14ac:dyDescent="0.25">
      <c r="A14723" s="62">
        <v>60101718</v>
      </c>
      <c r="B14723" s="63" t="s">
        <v>7717</v>
      </c>
    </row>
    <row r="14724" spans="1:2" x14ac:dyDescent="0.25">
      <c r="A14724" s="62">
        <v>60101719</v>
      </c>
      <c r="B14724" s="63" t="s">
        <v>7126</v>
      </c>
    </row>
    <row r="14725" spans="1:2" x14ac:dyDescent="0.25">
      <c r="A14725" s="62">
        <v>60101720</v>
      </c>
      <c r="B14725" s="63" t="s">
        <v>2181</v>
      </c>
    </row>
    <row r="14726" spans="1:2" x14ac:dyDescent="0.25">
      <c r="A14726" s="62">
        <v>60101721</v>
      </c>
      <c r="B14726" s="63" t="s">
        <v>15052</v>
      </c>
    </row>
    <row r="14727" spans="1:2" x14ac:dyDescent="0.25">
      <c r="A14727" s="62">
        <v>60101722</v>
      </c>
      <c r="B14727" s="63" t="s">
        <v>18779</v>
      </c>
    </row>
    <row r="14728" spans="1:2" x14ac:dyDescent="0.25">
      <c r="A14728" s="62">
        <v>60101723</v>
      </c>
      <c r="B14728" s="63" t="s">
        <v>7685</v>
      </c>
    </row>
    <row r="14729" spans="1:2" x14ac:dyDescent="0.25">
      <c r="A14729" s="62">
        <v>60101724</v>
      </c>
      <c r="B14729" s="63" t="s">
        <v>14016</v>
      </c>
    </row>
    <row r="14730" spans="1:2" x14ac:dyDescent="0.25">
      <c r="A14730" s="62">
        <v>60101725</v>
      </c>
      <c r="B14730" s="63" t="s">
        <v>5576</v>
      </c>
    </row>
    <row r="14731" spans="1:2" x14ac:dyDescent="0.25">
      <c r="A14731" s="62">
        <v>60101726</v>
      </c>
      <c r="B14731" s="63" t="s">
        <v>9451</v>
      </c>
    </row>
    <row r="14732" spans="1:2" x14ac:dyDescent="0.25">
      <c r="A14732" s="62">
        <v>60101727</v>
      </c>
      <c r="B14732" s="63" t="s">
        <v>7435</v>
      </c>
    </row>
    <row r="14733" spans="1:2" x14ac:dyDescent="0.25">
      <c r="A14733" s="62">
        <v>60101728</v>
      </c>
      <c r="B14733" s="63" t="s">
        <v>2862</v>
      </c>
    </row>
    <row r="14734" spans="1:2" x14ac:dyDescent="0.25">
      <c r="A14734" s="62">
        <v>60101729</v>
      </c>
      <c r="B14734" s="63" t="s">
        <v>1426</v>
      </c>
    </row>
    <row r="14735" spans="1:2" x14ac:dyDescent="0.25">
      <c r="A14735" s="62">
        <v>60101730</v>
      </c>
      <c r="B14735" s="63" t="s">
        <v>3774</v>
      </c>
    </row>
    <row r="14736" spans="1:2" x14ac:dyDescent="0.25">
      <c r="A14736" s="62">
        <v>60101731</v>
      </c>
      <c r="B14736" s="63" t="s">
        <v>5108</v>
      </c>
    </row>
    <row r="14737" spans="1:2" x14ac:dyDescent="0.25">
      <c r="A14737" s="62">
        <v>60101732</v>
      </c>
      <c r="B14737" s="63" t="s">
        <v>16383</v>
      </c>
    </row>
    <row r="14738" spans="1:2" x14ac:dyDescent="0.25">
      <c r="A14738" s="62">
        <v>60101801</v>
      </c>
      <c r="B14738" s="63" t="s">
        <v>4994</v>
      </c>
    </row>
    <row r="14739" spans="1:2" x14ac:dyDescent="0.25">
      <c r="A14739" s="62">
        <v>60101802</v>
      </c>
      <c r="B14739" s="63" t="s">
        <v>633</v>
      </c>
    </row>
    <row r="14740" spans="1:2" x14ac:dyDescent="0.25">
      <c r="A14740" s="62">
        <v>60101803</v>
      </c>
      <c r="B14740" s="63" t="s">
        <v>4645</v>
      </c>
    </row>
    <row r="14741" spans="1:2" x14ac:dyDescent="0.25">
      <c r="A14741" s="62">
        <v>60101804</v>
      </c>
      <c r="B14741" s="63" t="s">
        <v>12647</v>
      </c>
    </row>
    <row r="14742" spans="1:2" x14ac:dyDescent="0.25">
      <c r="A14742" s="62">
        <v>60101805</v>
      </c>
      <c r="B14742" s="63" t="s">
        <v>8164</v>
      </c>
    </row>
    <row r="14743" spans="1:2" x14ac:dyDescent="0.25">
      <c r="A14743" s="62">
        <v>60101806</v>
      </c>
      <c r="B14743" s="63" t="s">
        <v>9884</v>
      </c>
    </row>
    <row r="14744" spans="1:2" x14ac:dyDescent="0.25">
      <c r="A14744" s="62">
        <v>60101807</v>
      </c>
      <c r="B14744" s="63" t="s">
        <v>14435</v>
      </c>
    </row>
    <row r="14745" spans="1:2" x14ac:dyDescent="0.25">
      <c r="A14745" s="62">
        <v>60101808</v>
      </c>
      <c r="B14745" s="63" t="s">
        <v>13551</v>
      </c>
    </row>
    <row r="14746" spans="1:2" x14ac:dyDescent="0.25">
      <c r="A14746" s="62">
        <v>60101809</v>
      </c>
      <c r="B14746" s="63" t="s">
        <v>11008</v>
      </c>
    </row>
    <row r="14747" spans="1:2" x14ac:dyDescent="0.25">
      <c r="A14747" s="62">
        <v>60101810</v>
      </c>
      <c r="B14747" s="63" t="s">
        <v>3845</v>
      </c>
    </row>
    <row r="14748" spans="1:2" x14ac:dyDescent="0.25">
      <c r="A14748" s="62">
        <v>60101811</v>
      </c>
      <c r="B14748" s="63" t="s">
        <v>16558</v>
      </c>
    </row>
    <row r="14749" spans="1:2" x14ac:dyDescent="0.25">
      <c r="A14749" s="62">
        <v>60101901</v>
      </c>
      <c r="B14749" s="63" t="s">
        <v>14461</v>
      </c>
    </row>
    <row r="14750" spans="1:2" x14ac:dyDescent="0.25">
      <c r="A14750" s="62">
        <v>60101902</v>
      </c>
      <c r="B14750" s="63" t="s">
        <v>6987</v>
      </c>
    </row>
    <row r="14751" spans="1:2" x14ac:dyDescent="0.25">
      <c r="A14751" s="62">
        <v>60101903</v>
      </c>
      <c r="B14751" s="63" t="s">
        <v>14231</v>
      </c>
    </row>
    <row r="14752" spans="1:2" x14ac:dyDescent="0.25">
      <c r="A14752" s="62">
        <v>60101904</v>
      </c>
      <c r="B14752" s="63" t="s">
        <v>6365</v>
      </c>
    </row>
    <row r="14753" spans="1:2" x14ac:dyDescent="0.25">
      <c r="A14753" s="62">
        <v>60101905</v>
      </c>
      <c r="B14753" s="63" t="s">
        <v>15758</v>
      </c>
    </row>
    <row r="14754" spans="1:2" x14ac:dyDescent="0.25">
      <c r="A14754" s="62">
        <v>60101906</v>
      </c>
      <c r="B14754" s="63" t="s">
        <v>15695</v>
      </c>
    </row>
    <row r="14755" spans="1:2" x14ac:dyDescent="0.25">
      <c r="A14755" s="62">
        <v>60101907</v>
      </c>
      <c r="B14755" s="63" t="s">
        <v>15907</v>
      </c>
    </row>
    <row r="14756" spans="1:2" x14ac:dyDescent="0.25">
      <c r="A14756" s="62">
        <v>60101908</v>
      </c>
      <c r="B14756" s="63" t="s">
        <v>2265</v>
      </c>
    </row>
    <row r="14757" spans="1:2" x14ac:dyDescent="0.25">
      <c r="A14757" s="62">
        <v>60101909</v>
      </c>
      <c r="B14757" s="63" t="s">
        <v>9097</v>
      </c>
    </row>
    <row r="14758" spans="1:2" x14ac:dyDescent="0.25">
      <c r="A14758" s="62">
        <v>60101910</v>
      </c>
      <c r="B14758" s="63" t="s">
        <v>7170</v>
      </c>
    </row>
    <row r="14759" spans="1:2" x14ac:dyDescent="0.25">
      <c r="A14759" s="62">
        <v>60101911</v>
      </c>
      <c r="B14759" s="63" t="s">
        <v>4024</v>
      </c>
    </row>
    <row r="14760" spans="1:2" x14ac:dyDescent="0.25">
      <c r="A14760" s="62">
        <v>60102001</v>
      </c>
      <c r="B14760" s="63" t="s">
        <v>4965</v>
      </c>
    </row>
    <row r="14761" spans="1:2" x14ac:dyDescent="0.25">
      <c r="A14761" s="62">
        <v>60102002</v>
      </c>
      <c r="B14761" s="63" t="s">
        <v>8568</v>
      </c>
    </row>
    <row r="14762" spans="1:2" x14ac:dyDescent="0.25">
      <c r="A14762" s="62">
        <v>60102003</v>
      </c>
      <c r="B14762" s="63" t="s">
        <v>17033</v>
      </c>
    </row>
    <row r="14763" spans="1:2" x14ac:dyDescent="0.25">
      <c r="A14763" s="62">
        <v>60102004</v>
      </c>
      <c r="B14763" s="63" t="s">
        <v>4541</v>
      </c>
    </row>
    <row r="14764" spans="1:2" x14ac:dyDescent="0.25">
      <c r="A14764" s="62">
        <v>60102005</v>
      </c>
      <c r="B14764" s="63" t="s">
        <v>18558</v>
      </c>
    </row>
    <row r="14765" spans="1:2" x14ac:dyDescent="0.25">
      <c r="A14765" s="62">
        <v>60102006</v>
      </c>
      <c r="B14765" s="63" t="s">
        <v>2717</v>
      </c>
    </row>
    <row r="14766" spans="1:2" x14ac:dyDescent="0.25">
      <c r="A14766" s="62">
        <v>60102007</v>
      </c>
      <c r="B14766" s="63" t="s">
        <v>18446</v>
      </c>
    </row>
    <row r="14767" spans="1:2" x14ac:dyDescent="0.25">
      <c r="A14767" s="62">
        <v>60102101</v>
      </c>
      <c r="B14767" s="63" t="s">
        <v>4668</v>
      </c>
    </row>
    <row r="14768" spans="1:2" x14ac:dyDescent="0.25">
      <c r="A14768" s="62">
        <v>60102102</v>
      </c>
      <c r="B14768" s="63" t="s">
        <v>2074</v>
      </c>
    </row>
    <row r="14769" spans="1:2" x14ac:dyDescent="0.25">
      <c r="A14769" s="62">
        <v>60102103</v>
      </c>
      <c r="B14769" s="63" t="s">
        <v>9141</v>
      </c>
    </row>
    <row r="14770" spans="1:2" x14ac:dyDescent="0.25">
      <c r="A14770" s="62">
        <v>60102104</v>
      </c>
      <c r="B14770" s="63" t="s">
        <v>8448</v>
      </c>
    </row>
    <row r="14771" spans="1:2" x14ac:dyDescent="0.25">
      <c r="A14771" s="62">
        <v>60102105</v>
      </c>
      <c r="B14771" s="63" t="s">
        <v>389</v>
      </c>
    </row>
    <row r="14772" spans="1:2" x14ac:dyDescent="0.25">
      <c r="A14772" s="62">
        <v>60102106</v>
      </c>
      <c r="B14772" s="63" t="s">
        <v>10698</v>
      </c>
    </row>
    <row r="14773" spans="1:2" x14ac:dyDescent="0.25">
      <c r="A14773" s="62">
        <v>60102201</v>
      </c>
      <c r="B14773" s="63" t="s">
        <v>3789</v>
      </c>
    </row>
    <row r="14774" spans="1:2" x14ac:dyDescent="0.25">
      <c r="A14774" s="62">
        <v>60102202</v>
      </c>
      <c r="B14774" s="63" t="s">
        <v>17742</v>
      </c>
    </row>
    <row r="14775" spans="1:2" x14ac:dyDescent="0.25">
      <c r="A14775" s="62">
        <v>60102203</v>
      </c>
      <c r="B14775" s="63" t="s">
        <v>5266</v>
      </c>
    </row>
    <row r="14776" spans="1:2" x14ac:dyDescent="0.25">
      <c r="A14776" s="62">
        <v>60102204</v>
      </c>
      <c r="B14776" s="63" t="s">
        <v>14300</v>
      </c>
    </row>
    <row r="14777" spans="1:2" x14ac:dyDescent="0.25">
      <c r="A14777" s="62">
        <v>60102205</v>
      </c>
      <c r="B14777" s="63" t="s">
        <v>4999</v>
      </c>
    </row>
    <row r="14778" spans="1:2" x14ac:dyDescent="0.25">
      <c r="A14778" s="62">
        <v>60102206</v>
      </c>
      <c r="B14778" s="63" t="s">
        <v>10154</v>
      </c>
    </row>
    <row r="14779" spans="1:2" x14ac:dyDescent="0.25">
      <c r="A14779" s="62">
        <v>60102301</v>
      </c>
      <c r="B14779" s="63" t="s">
        <v>3544</v>
      </c>
    </row>
    <row r="14780" spans="1:2" x14ac:dyDescent="0.25">
      <c r="A14780" s="62">
        <v>60102302</v>
      </c>
      <c r="B14780" s="63" t="s">
        <v>7567</v>
      </c>
    </row>
    <row r="14781" spans="1:2" x14ac:dyDescent="0.25">
      <c r="A14781" s="62">
        <v>60102303</v>
      </c>
      <c r="B14781" s="63" t="s">
        <v>14324</v>
      </c>
    </row>
    <row r="14782" spans="1:2" x14ac:dyDescent="0.25">
      <c r="A14782" s="62">
        <v>60102304</v>
      </c>
      <c r="B14782" s="63" t="s">
        <v>8558</v>
      </c>
    </row>
    <row r="14783" spans="1:2" x14ac:dyDescent="0.25">
      <c r="A14783" s="62">
        <v>60102305</v>
      </c>
      <c r="B14783" s="63" t="s">
        <v>18178</v>
      </c>
    </row>
    <row r="14784" spans="1:2" x14ac:dyDescent="0.25">
      <c r="A14784" s="62">
        <v>60102306</v>
      </c>
      <c r="B14784" s="63" t="s">
        <v>12646</v>
      </c>
    </row>
    <row r="14785" spans="1:2" x14ac:dyDescent="0.25">
      <c r="A14785" s="62">
        <v>60102307</v>
      </c>
      <c r="B14785" s="63" t="s">
        <v>11017</v>
      </c>
    </row>
    <row r="14786" spans="1:2" x14ac:dyDescent="0.25">
      <c r="A14786" s="62">
        <v>60102308</v>
      </c>
      <c r="B14786" s="63" t="s">
        <v>15947</v>
      </c>
    </row>
    <row r="14787" spans="1:2" x14ac:dyDescent="0.25">
      <c r="A14787" s="62">
        <v>60102309</v>
      </c>
      <c r="B14787" s="63" t="s">
        <v>1647</v>
      </c>
    </row>
    <row r="14788" spans="1:2" x14ac:dyDescent="0.25">
      <c r="A14788" s="62">
        <v>60102310</v>
      </c>
      <c r="B14788" s="63" t="s">
        <v>16637</v>
      </c>
    </row>
    <row r="14789" spans="1:2" x14ac:dyDescent="0.25">
      <c r="A14789" s="62">
        <v>60102311</v>
      </c>
      <c r="B14789" s="63" t="s">
        <v>7363</v>
      </c>
    </row>
    <row r="14790" spans="1:2" x14ac:dyDescent="0.25">
      <c r="A14790" s="62">
        <v>60102312</v>
      </c>
      <c r="B14790" s="63" t="s">
        <v>5968</v>
      </c>
    </row>
    <row r="14791" spans="1:2" x14ac:dyDescent="0.25">
      <c r="A14791" s="62">
        <v>60102401</v>
      </c>
      <c r="B14791" s="63" t="s">
        <v>3328</v>
      </c>
    </row>
    <row r="14792" spans="1:2" x14ac:dyDescent="0.25">
      <c r="A14792" s="62">
        <v>60102402</v>
      </c>
      <c r="B14792" s="63" t="s">
        <v>9654</v>
      </c>
    </row>
    <row r="14793" spans="1:2" x14ac:dyDescent="0.25">
      <c r="A14793" s="62">
        <v>60102403</v>
      </c>
      <c r="B14793" s="63" t="s">
        <v>2302</v>
      </c>
    </row>
    <row r="14794" spans="1:2" x14ac:dyDescent="0.25">
      <c r="A14794" s="62">
        <v>60102404</v>
      </c>
      <c r="B14794" s="63" t="s">
        <v>14601</v>
      </c>
    </row>
    <row r="14795" spans="1:2" x14ac:dyDescent="0.25">
      <c r="A14795" s="62">
        <v>60102405</v>
      </c>
      <c r="B14795" s="63" t="s">
        <v>1982</v>
      </c>
    </row>
    <row r="14796" spans="1:2" x14ac:dyDescent="0.25">
      <c r="A14796" s="62">
        <v>60102406</v>
      </c>
      <c r="B14796" s="63" t="s">
        <v>10804</v>
      </c>
    </row>
    <row r="14797" spans="1:2" x14ac:dyDescent="0.25">
      <c r="A14797" s="62">
        <v>60102407</v>
      </c>
      <c r="B14797" s="63" t="s">
        <v>13247</v>
      </c>
    </row>
    <row r="14798" spans="1:2" x14ac:dyDescent="0.25">
      <c r="A14798" s="62">
        <v>60102408</v>
      </c>
      <c r="B14798" s="63" t="s">
        <v>14715</v>
      </c>
    </row>
    <row r="14799" spans="1:2" x14ac:dyDescent="0.25">
      <c r="A14799" s="62">
        <v>60102409</v>
      </c>
      <c r="B14799" s="63" t="s">
        <v>1751</v>
      </c>
    </row>
    <row r="14800" spans="1:2" x14ac:dyDescent="0.25">
      <c r="A14800" s="62">
        <v>60102410</v>
      </c>
      <c r="B14800" s="63" t="s">
        <v>9947</v>
      </c>
    </row>
    <row r="14801" spans="1:2" x14ac:dyDescent="0.25">
      <c r="A14801" s="62">
        <v>60102411</v>
      </c>
      <c r="B14801" s="63" t="s">
        <v>6848</v>
      </c>
    </row>
    <row r="14802" spans="1:2" x14ac:dyDescent="0.25">
      <c r="A14802" s="62">
        <v>60102412</v>
      </c>
      <c r="B14802" s="63" t="s">
        <v>16303</v>
      </c>
    </row>
    <row r="14803" spans="1:2" x14ac:dyDescent="0.25">
      <c r="A14803" s="62">
        <v>60102413</v>
      </c>
      <c r="B14803" s="63" t="s">
        <v>15527</v>
      </c>
    </row>
    <row r="14804" spans="1:2" x14ac:dyDescent="0.25">
      <c r="A14804" s="62">
        <v>60102414</v>
      </c>
      <c r="B14804" s="63" t="s">
        <v>18150</v>
      </c>
    </row>
    <row r="14805" spans="1:2" x14ac:dyDescent="0.25">
      <c r="A14805" s="62">
        <v>60102501</v>
      </c>
      <c r="B14805" s="63" t="s">
        <v>18379</v>
      </c>
    </row>
    <row r="14806" spans="1:2" x14ac:dyDescent="0.25">
      <c r="A14806" s="62">
        <v>60102502</v>
      </c>
      <c r="B14806" s="63" t="s">
        <v>8990</v>
      </c>
    </row>
    <row r="14807" spans="1:2" x14ac:dyDescent="0.25">
      <c r="A14807" s="62">
        <v>60102503</v>
      </c>
      <c r="B14807" s="63" t="s">
        <v>6135</v>
      </c>
    </row>
    <row r="14808" spans="1:2" x14ac:dyDescent="0.25">
      <c r="A14808" s="62">
        <v>60102504</v>
      </c>
      <c r="B14808" s="63" t="s">
        <v>5828</v>
      </c>
    </row>
    <row r="14809" spans="1:2" x14ac:dyDescent="0.25">
      <c r="A14809" s="62">
        <v>60102505</v>
      </c>
      <c r="B14809" s="63" t="s">
        <v>12082</v>
      </c>
    </row>
    <row r="14810" spans="1:2" x14ac:dyDescent="0.25">
      <c r="A14810" s="62">
        <v>60102506</v>
      </c>
      <c r="B14810" s="63" t="s">
        <v>3610</v>
      </c>
    </row>
    <row r="14811" spans="1:2" x14ac:dyDescent="0.25">
      <c r="A14811" s="62">
        <v>60102507</v>
      </c>
      <c r="B14811" s="63" t="s">
        <v>1143</v>
      </c>
    </row>
    <row r="14812" spans="1:2" x14ac:dyDescent="0.25">
      <c r="A14812" s="62">
        <v>60102508</v>
      </c>
      <c r="B14812" s="63" t="s">
        <v>8404</v>
      </c>
    </row>
    <row r="14813" spans="1:2" x14ac:dyDescent="0.25">
      <c r="A14813" s="62">
        <v>60102509</v>
      </c>
      <c r="B14813" s="63" t="s">
        <v>5178</v>
      </c>
    </row>
    <row r="14814" spans="1:2" x14ac:dyDescent="0.25">
      <c r="A14814" s="62">
        <v>60102510</v>
      </c>
      <c r="B14814" s="63" t="s">
        <v>10483</v>
      </c>
    </row>
    <row r="14815" spans="1:2" x14ac:dyDescent="0.25">
      <c r="A14815" s="62">
        <v>60102511</v>
      </c>
      <c r="B14815" s="63" t="s">
        <v>11559</v>
      </c>
    </row>
    <row r="14816" spans="1:2" x14ac:dyDescent="0.25">
      <c r="A14816" s="62">
        <v>60102512</v>
      </c>
      <c r="B14816" s="63" t="s">
        <v>11951</v>
      </c>
    </row>
    <row r="14817" spans="1:2" x14ac:dyDescent="0.25">
      <c r="A14817" s="62">
        <v>60102513</v>
      </c>
      <c r="B14817" s="63" t="s">
        <v>9208</v>
      </c>
    </row>
    <row r="14818" spans="1:2" x14ac:dyDescent="0.25">
      <c r="A14818" s="62">
        <v>60102601</v>
      </c>
      <c r="B14818" s="63" t="s">
        <v>13572</v>
      </c>
    </row>
    <row r="14819" spans="1:2" x14ac:dyDescent="0.25">
      <c r="A14819" s="62">
        <v>60102602</v>
      </c>
      <c r="B14819" s="63" t="s">
        <v>14996</v>
      </c>
    </row>
    <row r="14820" spans="1:2" x14ac:dyDescent="0.25">
      <c r="A14820" s="62">
        <v>60102603</v>
      </c>
      <c r="B14820" s="63" t="s">
        <v>6025</v>
      </c>
    </row>
    <row r="14821" spans="1:2" x14ac:dyDescent="0.25">
      <c r="A14821" s="62">
        <v>60102604</v>
      </c>
      <c r="B14821" s="63" t="s">
        <v>12709</v>
      </c>
    </row>
    <row r="14822" spans="1:2" x14ac:dyDescent="0.25">
      <c r="A14822" s="62">
        <v>60102605</v>
      </c>
      <c r="B14822" s="63" t="s">
        <v>7040</v>
      </c>
    </row>
    <row r="14823" spans="1:2" x14ac:dyDescent="0.25">
      <c r="A14823" s="62">
        <v>60102606</v>
      </c>
      <c r="B14823" s="63" t="s">
        <v>12255</v>
      </c>
    </row>
    <row r="14824" spans="1:2" x14ac:dyDescent="0.25">
      <c r="A14824" s="62">
        <v>60102607</v>
      </c>
      <c r="B14824" s="63" t="s">
        <v>9189</v>
      </c>
    </row>
    <row r="14825" spans="1:2" x14ac:dyDescent="0.25">
      <c r="A14825" s="62">
        <v>60102608</v>
      </c>
      <c r="B14825" s="63" t="s">
        <v>3293</v>
      </c>
    </row>
    <row r="14826" spans="1:2" x14ac:dyDescent="0.25">
      <c r="A14826" s="62">
        <v>60102609</v>
      </c>
      <c r="B14826" s="63" t="s">
        <v>8876</v>
      </c>
    </row>
    <row r="14827" spans="1:2" x14ac:dyDescent="0.25">
      <c r="A14827" s="62">
        <v>60102610</v>
      </c>
      <c r="B14827" s="63" t="s">
        <v>11926</v>
      </c>
    </row>
    <row r="14828" spans="1:2" x14ac:dyDescent="0.25">
      <c r="A14828" s="62">
        <v>60102611</v>
      </c>
      <c r="B14828" s="63" t="s">
        <v>16287</v>
      </c>
    </row>
    <row r="14829" spans="1:2" x14ac:dyDescent="0.25">
      <c r="A14829" s="62">
        <v>60102612</v>
      </c>
      <c r="B14829" s="63" t="s">
        <v>16674</v>
      </c>
    </row>
    <row r="14830" spans="1:2" x14ac:dyDescent="0.25">
      <c r="A14830" s="62">
        <v>60102613</v>
      </c>
      <c r="B14830" s="63" t="s">
        <v>9177</v>
      </c>
    </row>
    <row r="14831" spans="1:2" x14ac:dyDescent="0.25">
      <c r="A14831" s="62">
        <v>60102614</v>
      </c>
      <c r="B14831" s="63" t="s">
        <v>6012</v>
      </c>
    </row>
    <row r="14832" spans="1:2" x14ac:dyDescent="0.25">
      <c r="A14832" s="62">
        <v>60102701</v>
      </c>
      <c r="B14832" s="63" t="s">
        <v>4007</v>
      </c>
    </row>
    <row r="14833" spans="1:2" x14ac:dyDescent="0.25">
      <c r="A14833" s="62">
        <v>60102702</v>
      </c>
      <c r="B14833" s="63" t="s">
        <v>4606</v>
      </c>
    </row>
    <row r="14834" spans="1:2" x14ac:dyDescent="0.25">
      <c r="A14834" s="62">
        <v>60102703</v>
      </c>
      <c r="B14834" s="63" t="s">
        <v>11340</v>
      </c>
    </row>
    <row r="14835" spans="1:2" x14ac:dyDescent="0.25">
      <c r="A14835" s="62">
        <v>60102704</v>
      </c>
      <c r="B14835" s="63" t="s">
        <v>6248</v>
      </c>
    </row>
    <row r="14836" spans="1:2" x14ac:dyDescent="0.25">
      <c r="A14836" s="62">
        <v>60102705</v>
      </c>
      <c r="B14836" s="63" t="s">
        <v>509</v>
      </c>
    </row>
    <row r="14837" spans="1:2" x14ac:dyDescent="0.25">
      <c r="A14837" s="62">
        <v>60102706</v>
      </c>
      <c r="B14837" s="63" t="s">
        <v>17374</v>
      </c>
    </row>
    <row r="14838" spans="1:2" x14ac:dyDescent="0.25">
      <c r="A14838" s="62">
        <v>60102707</v>
      </c>
      <c r="B14838" s="63" t="s">
        <v>5306</v>
      </c>
    </row>
    <row r="14839" spans="1:2" x14ac:dyDescent="0.25">
      <c r="A14839" s="62">
        <v>60102708</v>
      </c>
      <c r="B14839" s="63" t="s">
        <v>7219</v>
      </c>
    </row>
    <row r="14840" spans="1:2" x14ac:dyDescent="0.25">
      <c r="A14840" s="62">
        <v>60102709</v>
      </c>
      <c r="B14840" s="63" t="s">
        <v>12497</v>
      </c>
    </row>
    <row r="14841" spans="1:2" x14ac:dyDescent="0.25">
      <c r="A14841" s="62">
        <v>60102710</v>
      </c>
      <c r="B14841" s="63" t="s">
        <v>7773</v>
      </c>
    </row>
    <row r="14842" spans="1:2" x14ac:dyDescent="0.25">
      <c r="A14842" s="62">
        <v>60102711</v>
      </c>
      <c r="B14842" s="63" t="s">
        <v>18963</v>
      </c>
    </row>
    <row r="14843" spans="1:2" x14ac:dyDescent="0.25">
      <c r="A14843" s="62">
        <v>60102712</v>
      </c>
      <c r="B14843" s="63" t="s">
        <v>11345</v>
      </c>
    </row>
    <row r="14844" spans="1:2" x14ac:dyDescent="0.25">
      <c r="A14844" s="62">
        <v>60102713</v>
      </c>
      <c r="B14844" s="63" t="s">
        <v>5886</v>
      </c>
    </row>
    <row r="14845" spans="1:2" x14ac:dyDescent="0.25">
      <c r="A14845" s="62">
        <v>60102714</v>
      </c>
      <c r="B14845" s="63" t="s">
        <v>13221</v>
      </c>
    </row>
    <row r="14846" spans="1:2" x14ac:dyDescent="0.25">
      <c r="A14846" s="62">
        <v>60102715</v>
      </c>
      <c r="B14846" s="63" t="s">
        <v>11661</v>
      </c>
    </row>
    <row r="14847" spans="1:2" x14ac:dyDescent="0.25">
      <c r="A14847" s="62">
        <v>60102717</v>
      </c>
      <c r="B14847" s="63" t="s">
        <v>8310</v>
      </c>
    </row>
    <row r="14848" spans="1:2" x14ac:dyDescent="0.25">
      <c r="A14848" s="62">
        <v>60102718</v>
      </c>
      <c r="B14848" s="63" t="s">
        <v>2596</v>
      </c>
    </row>
    <row r="14849" spans="1:2" x14ac:dyDescent="0.25">
      <c r="A14849" s="62">
        <v>60102801</v>
      </c>
      <c r="B14849" s="63" t="s">
        <v>9973</v>
      </c>
    </row>
    <row r="14850" spans="1:2" x14ac:dyDescent="0.25">
      <c r="A14850" s="62">
        <v>60102802</v>
      </c>
      <c r="B14850" s="63" t="s">
        <v>3965</v>
      </c>
    </row>
    <row r="14851" spans="1:2" x14ac:dyDescent="0.25">
      <c r="A14851" s="62">
        <v>60102803</v>
      </c>
      <c r="B14851" s="63" t="s">
        <v>3167</v>
      </c>
    </row>
    <row r="14852" spans="1:2" x14ac:dyDescent="0.25">
      <c r="A14852" s="62">
        <v>60102804</v>
      </c>
      <c r="B14852" s="63" t="s">
        <v>16349</v>
      </c>
    </row>
    <row r="14853" spans="1:2" x14ac:dyDescent="0.25">
      <c r="A14853" s="62">
        <v>60102805</v>
      </c>
      <c r="B14853" s="63" t="s">
        <v>1062</v>
      </c>
    </row>
    <row r="14854" spans="1:2" x14ac:dyDescent="0.25">
      <c r="A14854" s="62">
        <v>60102806</v>
      </c>
      <c r="B14854" s="63" t="s">
        <v>10675</v>
      </c>
    </row>
    <row r="14855" spans="1:2" x14ac:dyDescent="0.25">
      <c r="A14855" s="62">
        <v>60102807</v>
      </c>
      <c r="B14855" s="63" t="s">
        <v>15927</v>
      </c>
    </row>
    <row r="14856" spans="1:2" x14ac:dyDescent="0.25">
      <c r="A14856" s="62">
        <v>60102901</v>
      </c>
      <c r="B14856" s="63" t="s">
        <v>14945</v>
      </c>
    </row>
    <row r="14857" spans="1:2" x14ac:dyDescent="0.25">
      <c r="A14857" s="62">
        <v>60102902</v>
      </c>
      <c r="B14857" s="63" t="s">
        <v>16699</v>
      </c>
    </row>
    <row r="14858" spans="1:2" x14ac:dyDescent="0.25">
      <c r="A14858" s="62">
        <v>60102903</v>
      </c>
      <c r="B14858" s="63" t="s">
        <v>9168</v>
      </c>
    </row>
    <row r="14859" spans="1:2" x14ac:dyDescent="0.25">
      <c r="A14859" s="62">
        <v>60102904</v>
      </c>
      <c r="B14859" s="63" t="s">
        <v>4794</v>
      </c>
    </row>
    <row r="14860" spans="1:2" x14ac:dyDescent="0.25">
      <c r="A14860" s="62">
        <v>60102905</v>
      </c>
      <c r="B14860" s="63" t="s">
        <v>13628</v>
      </c>
    </row>
    <row r="14861" spans="1:2" x14ac:dyDescent="0.25">
      <c r="A14861" s="62">
        <v>60102906</v>
      </c>
      <c r="B14861" s="63" t="s">
        <v>16166</v>
      </c>
    </row>
    <row r="14862" spans="1:2" x14ac:dyDescent="0.25">
      <c r="A14862" s="62">
        <v>60102907</v>
      </c>
      <c r="B14862" s="63" t="s">
        <v>12446</v>
      </c>
    </row>
    <row r="14863" spans="1:2" x14ac:dyDescent="0.25">
      <c r="A14863" s="62">
        <v>60102908</v>
      </c>
      <c r="B14863" s="63" t="s">
        <v>18908</v>
      </c>
    </row>
    <row r="14864" spans="1:2" x14ac:dyDescent="0.25">
      <c r="A14864" s="62">
        <v>60102909</v>
      </c>
      <c r="B14864" s="63" t="s">
        <v>16501</v>
      </c>
    </row>
    <row r="14865" spans="1:2" x14ac:dyDescent="0.25">
      <c r="A14865" s="62">
        <v>60102910</v>
      </c>
      <c r="B14865" s="63" t="s">
        <v>12384</v>
      </c>
    </row>
    <row r="14866" spans="1:2" x14ac:dyDescent="0.25">
      <c r="A14866" s="62">
        <v>60102911</v>
      </c>
      <c r="B14866" s="63" t="s">
        <v>15578</v>
      </c>
    </row>
    <row r="14867" spans="1:2" x14ac:dyDescent="0.25">
      <c r="A14867" s="62">
        <v>60102912</v>
      </c>
      <c r="B14867" s="63" t="s">
        <v>11711</v>
      </c>
    </row>
    <row r="14868" spans="1:2" x14ac:dyDescent="0.25">
      <c r="A14868" s="62">
        <v>60102913</v>
      </c>
      <c r="B14868" s="63" t="s">
        <v>2054</v>
      </c>
    </row>
    <row r="14869" spans="1:2" x14ac:dyDescent="0.25">
      <c r="A14869" s="62">
        <v>60102914</v>
      </c>
      <c r="B14869" s="63" t="s">
        <v>13174</v>
      </c>
    </row>
    <row r="14870" spans="1:2" x14ac:dyDescent="0.25">
      <c r="A14870" s="62">
        <v>60102915</v>
      </c>
      <c r="B14870" s="63" t="s">
        <v>13064</v>
      </c>
    </row>
    <row r="14871" spans="1:2" x14ac:dyDescent="0.25">
      <c r="A14871" s="62">
        <v>60102916</v>
      </c>
      <c r="B14871" s="63" t="s">
        <v>15506</v>
      </c>
    </row>
    <row r="14872" spans="1:2" x14ac:dyDescent="0.25">
      <c r="A14872" s="62">
        <v>60102917</v>
      </c>
      <c r="B14872" s="63" t="s">
        <v>16771</v>
      </c>
    </row>
    <row r="14873" spans="1:2" x14ac:dyDescent="0.25">
      <c r="A14873" s="62">
        <v>60103001</v>
      </c>
      <c r="B14873" s="63" t="s">
        <v>9468</v>
      </c>
    </row>
    <row r="14874" spans="1:2" x14ac:dyDescent="0.25">
      <c r="A14874" s="62">
        <v>60103002</v>
      </c>
      <c r="B14874" s="63" t="s">
        <v>11786</v>
      </c>
    </row>
    <row r="14875" spans="1:2" x14ac:dyDescent="0.25">
      <c r="A14875" s="62">
        <v>60103003</v>
      </c>
      <c r="B14875" s="63" t="s">
        <v>10593</v>
      </c>
    </row>
    <row r="14876" spans="1:2" x14ac:dyDescent="0.25">
      <c r="A14876" s="62">
        <v>60103004</v>
      </c>
      <c r="B14876" s="63" t="s">
        <v>9193</v>
      </c>
    </row>
    <row r="14877" spans="1:2" x14ac:dyDescent="0.25">
      <c r="A14877" s="62">
        <v>60103005</v>
      </c>
      <c r="B14877" s="63" t="s">
        <v>6125</v>
      </c>
    </row>
    <row r="14878" spans="1:2" x14ac:dyDescent="0.25">
      <c r="A14878" s="62">
        <v>60103006</v>
      </c>
      <c r="B14878" s="63" t="s">
        <v>8375</v>
      </c>
    </row>
    <row r="14879" spans="1:2" x14ac:dyDescent="0.25">
      <c r="A14879" s="62">
        <v>60103007</v>
      </c>
      <c r="B14879" s="63" t="s">
        <v>15911</v>
      </c>
    </row>
    <row r="14880" spans="1:2" x14ac:dyDescent="0.25">
      <c r="A14880" s="62">
        <v>60103008</v>
      </c>
      <c r="B14880" s="63" t="s">
        <v>3323</v>
      </c>
    </row>
    <row r="14881" spans="1:2" x14ac:dyDescent="0.25">
      <c r="A14881" s="62">
        <v>60103009</v>
      </c>
      <c r="B14881" s="63" t="s">
        <v>18942</v>
      </c>
    </row>
    <row r="14882" spans="1:2" x14ac:dyDescent="0.25">
      <c r="A14882" s="62">
        <v>60103010</v>
      </c>
      <c r="B14882" s="63" t="s">
        <v>14544</v>
      </c>
    </row>
    <row r="14883" spans="1:2" x14ac:dyDescent="0.25">
      <c r="A14883" s="62">
        <v>60103012</v>
      </c>
      <c r="B14883" s="63" t="s">
        <v>9003</v>
      </c>
    </row>
    <row r="14884" spans="1:2" x14ac:dyDescent="0.25">
      <c r="A14884" s="62">
        <v>60103013</v>
      </c>
      <c r="B14884" s="63" t="s">
        <v>10049</v>
      </c>
    </row>
    <row r="14885" spans="1:2" x14ac:dyDescent="0.25">
      <c r="A14885" s="62">
        <v>60103101</v>
      </c>
      <c r="B14885" s="63" t="s">
        <v>18285</v>
      </c>
    </row>
    <row r="14886" spans="1:2" x14ac:dyDescent="0.25">
      <c r="A14886" s="62">
        <v>60103102</v>
      </c>
      <c r="B14886" s="63" t="s">
        <v>4152</v>
      </c>
    </row>
    <row r="14887" spans="1:2" x14ac:dyDescent="0.25">
      <c r="A14887" s="62">
        <v>60103103</v>
      </c>
      <c r="B14887" s="63" t="s">
        <v>7088</v>
      </c>
    </row>
    <row r="14888" spans="1:2" x14ac:dyDescent="0.25">
      <c r="A14888" s="62">
        <v>60103104</v>
      </c>
      <c r="B14888" s="63" t="s">
        <v>15730</v>
      </c>
    </row>
    <row r="14889" spans="1:2" x14ac:dyDescent="0.25">
      <c r="A14889" s="62">
        <v>60103105</v>
      </c>
      <c r="B14889" s="63" t="s">
        <v>18915</v>
      </c>
    </row>
    <row r="14890" spans="1:2" x14ac:dyDescent="0.25">
      <c r="A14890" s="62">
        <v>60103106</v>
      </c>
      <c r="B14890" s="63" t="s">
        <v>8504</v>
      </c>
    </row>
    <row r="14891" spans="1:2" x14ac:dyDescent="0.25">
      <c r="A14891" s="62">
        <v>60103107</v>
      </c>
      <c r="B14891" s="63" t="s">
        <v>573</v>
      </c>
    </row>
    <row r="14892" spans="1:2" x14ac:dyDescent="0.25">
      <c r="A14892" s="62">
        <v>60103108</v>
      </c>
      <c r="B14892" s="63" t="s">
        <v>15817</v>
      </c>
    </row>
    <row r="14893" spans="1:2" x14ac:dyDescent="0.25">
      <c r="A14893" s="62">
        <v>60103109</v>
      </c>
      <c r="B14893" s="63" t="s">
        <v>16750</v>
      </c>
    </row>
    <row r="14894" spans="1:2" x14ac:dyDescent="0.25">
      <c r="A14894" s="62">
        <v>60103110</v>
      </c>
      <c r="B14894" s="63" t="s">
        <v>10918</v>
      </c>
    </row>
    <row r="14895" spans="1:2" x14ac:dyDescent="0.25">
      <c r="A14895" s="62">
        <v>60103111</v>
      </c>
      <c r="B14895" s="63" t="s">
        <v>17332</v>
      </c>
    </row>
    <row r="14896" spans="1:2" x14ac:dyDescent="0.25">
      <c r="A14896" s="62">
        <v>60103112</v>
      </c>
      <c r="B14896" s="63" t="s">
        <v>14600</v>
      </c>
    </row>
    <row r="14897" spans="1:2" x14ac:dyDescent="0.25">
      <c r="A14897" s="62">
        <v>60103201</v>
      </c>
      <c r="B14897" s="63" t="s">
        <v>5839</v>
      </c>
    </row>
    <row r="14898" spans="1:2" x14ac:dyDescent="0.25">
      <c r="A14898" s="62">
        <v>60103202</v>
      </c>
      <c r="B14898" s="63" t="s">
        <v>3517</v>
      </c>
    </row>
    <row r="14899" spans="1:2" x14ac:dyDescent="0.25">
      <c r="A14899" s="62">
        <v>60103203</v>
      </c>
      <c r="B14899" s="63" t="s">
        <v>12454</v>
      </c>
    </row>
    <row r="14900" spans="1:2" x14ac:dyDescent="0.25">
      <c r="A14900" s="62">
        <v>60103204</v>
      </c>
      <c r="B14900" s="63" t="s">
        <v>3454</v>
      </c>
    </row>
    <row r="14901" spans="1:2" x14ac:dyDescent="0.25">
      <c r="A14901" s="62">
        <v>60103301</v>
      </c>
      <c r="B14901" s="63" t="s">
        <v>5573</v>
      </c>
    </row>
    <row r="14902" spans="1:2" x14ac:dyDescent="0.25">
      <c r="A14902" s="62">
        <v>60103302</v>
      </c>
      <c r="B14902" s="63" t="s">
        <v>4335</v>
      </c>
    </row>
    <row r="14903" spans="1:2" x14ac:dyDescent="0.25">
      <c r="A14903" s="62">
        <v>60103303</v>
      </c>
      <c r="B14903" s="63" t="s">
        <v>14122</v>
      </c>
    </row>
    <row r="14904" spans="1:2" x14ac:dyDescent="0.25">
      <c r="A14904" s="62">
        <v>60103401</v>
      </c>
      <c r="B14904" s="63" t="s">
        <v>6052</v>
      </c>
    </row>
    <row r="14905" spans="1:2" x14ac:dyDescent="0.25">
      <c r="A14905" s="62">
        <v>60103402</v>
      </c>
      <c r="B14905" s="63" t="s">
        <v>14365</v>
      </c>
    </row>
    <row r="14906" spans="1:2" x14ac:dyDescent="0.25">
      <c r="A14906" s="62">
        <v>60103403</v>
      </c>
      <c r="B14906" s="63" t="s">
        <v>9522</v>
      </c>
    </row>
    <row r="14907" spans="1:2" x14ac:dyDescent="0.25">
      <c r="A14907" s="62">
        <v>60103404</v>
      </c>
      <c r="B14907" s="63" t="s">
        <v>16698</v>
      </c>
    </row>
    <row r="14908" spans="1:2" x14ac:dyDescent="0.25">
      <c r="A14908" s="62">
        <v>60103405</v>
      </c>
      <c r="B14908" s="63" t="s">
        <v>1997</v>
      </c>
    </row>
    <row r="14909" spans="1:2" x14ac:dyDescent="0.25">
      <c r="A14909" s="62">
        <v>60103406</v>
      </c>
      <c r="B14909" s="63" t="s">
        <v>12073</v>
      </c>
    </row>
    <row r="14910" spans="1:2" x14ac:dyDescent="0.25">
      <c r="A14910" s="62">
        <v>60103407</v>
      </c>
      <c r="B14910" s="63" t="s">
        <v>4836</v>
      </c>
    </row>
    <row r="14911" spans="1:2" x14ac:dyDescent="0.25">
      <c r="A14911" s="62">
        <v>60103408</v>
      </c>
      <c r="B14911" s="63" t="s">
        <v>5111</v>
      </c>
    </row>
    <row r="14912" spans="1:2" x14ac:dyDescent="0.25">
      <c r="A14912" s="62">
        <v>60103409</v>
      </c>
      <c r="B14912" s="63" t="s">
        <v>5370</v>
      </c>
    </row>
    <row r="14913" spans="1:2" x14ac:dyDescent="0.25">
      <c r="A14913" s="62">
        <v>60103410</v>
      </c>
      <c r="B14913" s="63" t="s">
        <v>4217</v>
      </c>
    </row>
    <row r="14914" spans="1:2" x14ac:dyDescent="0.25">
      <c r="A14914" s="62">
        <v>60103501</v>
      </c>
      <c r="B14914" s="63" t="s">
        <v>5917</v>
      </c>
    </row>
    <row r="14915" spans="1:2" x14ac:dyDescent="0.25">
      <c r="A14915" s="62">
        <v>60103502</v>
      </c>
      <c r="B14915" s="63" t="s">
        <v>15537</v>
      </c>
    </row>
    <row r="14916" spans="1:2" x14ac:dyDescent="0.25">
      <c r="A14916" s="62">
        <v>60103503</v>
      </c>
      <c r="B14916" s="63" t="s">
        <v>12432</v>
      </c>
    </row>
    <row r="14917" spans="1:2" x14ac:dyDescent="0.25">
      <c r="A14917" s="62">
        <v>60103504</v>
      </c>
      <c r="B14917" s="63" t="s">
        <v>13507</v>
      </c>
    </row>
    <row r="14918" spans="1:2" x14ac:dyDescent="0.25">
      <c r="A14918" s="62">
        <v>60103601</v>
      </c>
      <c r="B14918" s="63" t="s">
        <v>9375</v>
      </c>
    </row>
    <row r="14919" spans="1:2" x14ac:dyDescent="0.25">
      <c r="A14919" s="62">
        <v>60103602</v>
      </c>
      <c r="B14919" s="63" t="s">
        <v>9400</v>
      </c>
    </row>
    <row r="14920" spans="1:2" x14ac:dyDescent="0.25">
      <c r="A14920" s="62">
        <v>60103603</v>
      </c>
      <c r="B14920" s="63" t="s">
        <v>11975</v>
      </c>
    </row>
    <row r="14921" spans="1:2" x14ac:dyDescent="0.25">
      <c r="A14921" s="62">
        <v>60103604</v>
      </c>
      <c r="B14921" s="63" t="s">
        <v>11469</v>
      </c>
    </row>
    <row r="14922" spans="1:2" x14ac:dyDescent="0.25">
      <c r="A14922" s="62">
        <v>60103605</v>
      </c>
      <c r="B14922" s="63" t="s">
        <v>149</v>
      </c>
    </row>
    <row r="14923" spans="1:2" x14ac:dyDescent="0.25">
      <c r="A14923" s="62">
        <v>60103606</v>
      </c>
      <c r="B14923" s="63" t="s">
        <v>17530</v>
      </c>
    </row>
    <row r="14924" spans="1:2" x14ac:dyDescent="0.25">
      <c r="A14924" s="62">
        <v>60103701</v>
      </c>
      <c r="B14924" s="63" t="s">
        <v>2665</v>
      </c>
    </row>
    <row r="14925" spans="1:2" x14ac:dyDescent="0.25">
      <c r="A14925" s="62">
        <v>60103702</v>
      </c>
      <c r="B14925" s="63" t="s">
        <v>13643</v>
      </c>
    </row>
    <row r="14926" spans="1:2" x14ac:dyDescent="0.25">
      <c r="A14926" s="62">
        <v>60103703</v>
      </c>
      <c r="B14926" s="63" t="s">
        <v>1195</v>
      </c>
    </row>
    <row r="14927" spans="1:2" x14ac:dyDescent="0.25">
      <c r="A14927" s="62">
        <v>60103704</v>
      </c>
      <c r="B14927" s="63" t="s">
        <v>17911</v>
      </c>
    </row>
    <row r="14928" spans="1:2" x14ac:dyDescent="0.25">
      <c r="A14928" s="62">
        <v>60103705</v>
      </c>
      <c r="B14928" s="63" t="s">
        <v>16084</v>
      </c>
    </row>
    <row r="14929" spans="1:2" x14ac:dyDescent="0.25">
      <c r="A14929" s="62">
        <v>60103706</v>
      </c>
      <c r="B14929" s="63" t="s">
        <v>5007</v>
      </c>
    </row>
    <row r="14930" spans="1:2" x14ac:dyDescent="0.25">
      <c r="A14930" s="62">
        <v>60103801</v>
      </c>
      <c r="B14930" s="63" t="s">
        <v>720</v>
      </c>
    </row>
    <row r="14931" spans="1:2" x14ac:dyDescent="0.25">
      <c r="A14931" s="62">
        <v>60103802</v>
      </c>
      <c r="B14931" s="63" t="s">
        <v>7200</v>
      </c>
    </row>
    <row r="14932" spans="1:2" x14ac:dyDescent="0.25">
      <c r="A14932" s="62">
        <v>60103803</v>
      </c>
      <c r="B14932" s="63" t="s">
        <v>13976</v>
      </c>
    </row>
    <row r="14933" spans="1:2" x14ac:dyDescent="0.25">
      <c r="A14933" s="62">
        <v>60103804</v>
      </c>
      <c r="B14933" s="63" t="s">
        <v>9823</v>
      </c>
    </row>
    <row r="14934" spans="1:2" x14ac:dyDescent="0.25">
      <c r="A14934" s="62">
        <v>60103805</v>
      </c>
      <c r="B14934" s="63" t="s">
        <v>7771</v>
      </c>
    </row>
    <row r="14935" spans="1:2" x14ac:dyDescent="0.25">
      <c r="A14935" s="62">
        <v>60103806</v>
      </c>
      <c r="B14935" s="63" t="s">
        <v>17149</v>
      </c>
    </row>
    <row r="14936" spans="1:2" x14ac:dyDescent="0.25">
      <c r="A14936" s="62">
        <v>60103807</v>
      </c>
      <c r="B14936" s="63" t="s">
        <v>9102</v>
      </c>
    </row>
    <row r="14937" spans="1:2" x14ac:dyDescent="0.25">
      <c r="A14937" s="62">
        <v>60103808</v>
      </c>
      <c r="B14937" s="63" t="s">
        <v>13245</v>
      </c>
    </row>
    <row r="14938" spans="1:2" x14ac:dyDescent="0.25">
      <c r="A14938" s="62">
        <v>60103809</v>
      </c>
      <c r="B14938" s="63" t="s">
        <v>13917</v>
      </c>
    </row>
    <row r="14939" spans="1:2" x14ac:dyDescent="0.25">
      <c r="A14939" s="62">
        <v>60103903</v>
      </c>
      <c r="B14939" s="63" t="s">
        <v>6953</v>
      </c>
    </row>
    <row r="14940" spans="1:2" x14ac:dyDescent="0.25">
      <c r="A14940" s="62">
        <v>60103904</v>
      </c>
      <c r="B14940" s="63" t="s">
        <v>16687</v>
      </c>
    </row>
    <row r="14941" spans="1:2" x14ac:dyDescent="0.25">
      <c r="A14941" s="62">
        <v>60103905</v>
      </c>
      <c r="B14941" s="63" t="s">
        <v>8956</v>
      </c>
    </row>
    <row r="14942" spans="1:2" x14ac:dyDescent="0.25">
      <c r="A14942" s="62">
        <v>60103906</v>
      </c>
      <c r="B14942" s="63" t="s">
        <v>18076</v>
      </c>
    </row>
    <row r="14943" spans="1:2" x14ac:dyDescent="0.25">
      <c r="A14943" s="62">
        <v>60103907</v>
      </c>
      <c r="B14943" s="63" t="s">
        <v>5597</v>
      </c>
    </row>
    <row r="14944" spans="1:2" x14ac:dyDescent="0.25">
      <c r="A14944" s="62">
        <v>60103908</v>
      </c>
      <c r="B14944" s="63" t="s">
        <v>15752</v>
      </c>
    </row>
    <row r="14945" spans="1:2" x14ac:dyDescent="0.25">
      <c r="A14945" s="62">
        <v>60103909</v>
      </c>
      <c r="B14945" s="63" t="s">
        <v>14582</v>
      </c>
    </row>
    <row r="14946" spans="1:2" x14ac:dyDescent="0.25">
      <c r="A14946" s="62">
        <v>60103911</v>
      </c>
      <c r="B14946" s="63" t="s">
        <v>4787</v>
      </c>
    </row>
    <row r="14947" spans="1:2" x14ac:dyDescent="0.25">
      <c r="A14947" s="62">
        <v>60103915</v>
      </c>
      <c r="B14947" s="63" t="s">
        <v>3824</v>
      </c>
    </row>
    <row r="14948" spans="1:2" x14ac:dyDescent="0.25">
      <c r="A14948" s="62">
        <v>60103916</v>
      </c>
      <c r="B14948" s="63" t="s">
        <v>6494</v>
      </c>
    </row>
    <row r="14949" spans="1:2" x14ac:dyDescent="0.25">
      <c r="A14949" s="62">
        <v>60103918</v>
      </c>
      <c r="B14949" s="63" t="s">
        <v>7008</v>
      </c>
    </row>
    <row r="14950" spans="1:2" x14ac:dyDescent="0.25">
      <c r="A14950" s="62">
        <v>60103919</v>
      </c>
      <c r="B14950" s="63" t="s">
        <v>182</v>
      </c>
    </row>
    <row r="14951" spans="1:2" x14ac:dyDescent="0.25">
      <c r="A14951" s="62">
        <v>60103920</v>
      </c>
      <c r="B14951" s="63" t="s">
        <v>841</v>
      </c>
    </row>
    <row r="14952" spans="1:2" x14ac:dyDescent="0.25">
      <c r="A14952" s="62">
        <v>60103921</v>
      </c>
      <c r="B14952" s="63" t="s">
        <v>2974</v>
      </c>
    </row>
    <row r="14953" spans="1:2" x14ac:dyDescent="0.25">
      <c r="A14953" s="62">
        <v>60103922</v>
      </c>
      <c r="B14953" s="63" t="s">
        <v>8823</v>
      </c>
    </row>
    <row r="14954" spans="1:2" x14ac:dyDescent="0.25">
      <c r="A14954" s="62">
        <v>60103923</v>
      </c>
      <c r="B14954" s="63" t="s">
        <v>13657</v>
      </c>
    </row>
    <row r="14955" spans="1:2" x14ac:dyDescent="0.25">
      <c r="A14955" s="62">
        <v>60103924</v>
      </c>
      <c r="B14955" s="63" t="s">
        <v>1340</v>
      </c>
    </row>
    <row r="14956" spans="1:2" x14ac:dyDescent="0.25">
      <c r="A14956" s="62">
        <v>60103925</v>
      </c>
      <c r="B14956" s="63" t="s">
        <v>18600</v>
      </c>
    </row>
    <row r="14957" spans="1:2" x14ac:dyDescent="0.25">
      <c r="A14957" s="62">
        <v>60103926</v>
      </c>
      <c r="B14957" s="63" t="s">
        <v>17355</v>
      </c>
    </row>
    <row r="14958" spans="1:2" x14ac:dyDescent="0.25">
      <c r="A14958" s="62">
        <v>60103927</v>
      </c>
      <c r="B14958" s="63" t="s">
        <v>6700</v>
      </c>
    </row>
    <row r="14959" spans="1:2" x14ac:dyDescent="0.25">
      <c r="A14959" s="62">
        <v>60103928</v>
      </c>
      <c r="B14959" s="63" t="s">
        <v>3198</v>
      </c>
    </row>
    <row r="14960" spans="1:2" x14ac:dyDescent="0.25">
      <c r="A14960" s="62">
        <v>60103929</v>
      </c>
      <c r="B14960" s="63" t="s">
        <v>13930</v>
      </c>
    </row>
    <row r="14961" spans="1:2" x14ac:dyDescent="0.25">
      <c r="A14961" s="62">
        <v>60103930</v>
      </c>
      <c r="B14961" s="63" t="s">
        <v>269</v>
      </c>
    </row>
    <row r="14962" spans="1:2" x14ac:dyDescent="0.25">
      <c r="A14962" s="62">
        <v>60103931</v>
      </c>
      <c r="B14962" s="63" t="s">
        <v>7549</v>
      </c>
    </row>
    <row r="14963" spans="1:2" x14ac:dyDescent="0.25">
      <c r="A14963" s="62">
        <v>60103932</v>
      </c>
      <c r="B14963" s="63" t="s">
        <v>16874</v>
      </c>
    </row>
    <row r="14964" spans="1:2" x14ac:dyDescent="0.25">
      <c r="A14964" s="62">
        <v>60103933</v>
      </c>
      <c r="B14964" s="63" t="s">
        <v>11999</v>
      </c>
    </row>
    <row r="14965" spans="1:2" x14ac:dyDescent="0.25">
      <c r="A14965" s="62">
        <v>60103934</v>
      </c>
      <c r="B14965" s="63" t="s">
        <v>13891</v>
      </c>
    </row>
    <row r="14966" spans="1:2" x14ac:dyDescent="0.25">
      <c r="A14966" s="62">
        <v>60103936</v>
      </c>
      <c r="B14966" s="63" t="s">
        <v>3234</v>
      </c>
    </row>
    <row r="14967" spans="1:2" x14ac:dyDescent="0.25">
      <c r="A14967" s="62">
        <v>60104001</v>
      </c>
      <c r="B14967" s="63" t="s">
        <v>1391</v>
      </c>
    </row>
    <row r="14968" spans="1:2" x14ac:dyDescent="0.25">
      <c r="A14968" s="62">
        <v>60104002</v>
      </c>
      <c r="B14968" s="63" t="s">
        <v>13237</v>
      </c>
    </row>
    <row r="14969" spans="1:2" x14ac:dyDescent="0.25">
      <c r="A14969" s="62">
        <v>60104003</v>
      </c>
      <c r="B14969" s="63" t="s">
        <v>17545</v>
      </c>
    </row>
    <row r="14970" spans="1:2" x14ac:dyDescent="0.25">
      <c r="A14970" s="62">
        <v>60104004</v>
      </c>
      <c r="B14970" s="63" t="s">
        <v>14246</v>
      </c>
    </row>
    <row r="14971" spans="1:2" x14ac:dyDescent="0.25">
      <c r="A14971" s="62">
        <v>60104005</v>
      </c>
      <c r="B14971" s="63" t="s">
        <v>7394</v>
      </c>
    </row>
    <row r="14972" spans="1:2" x14ac:dyDescent="0.25">
      <c r="A14972" s="62">
        <v>60104006</v>
      </c>
      <c r="B14972" s="63" t="s">
        <v>4186</v>
      </c>
    </row>
    <row r="14973" spans="1:2" x14ac:dyDescent="0.25">
      <c r="A14973" s="62">
        <v>60104007</v>
      </c>
      <c r="B14973" s="63" t="s">
        <v>9466</v>
      </c>
    </row>
    <row r="14974" spans="1:2" x14ac:dyDescent="0.25">
      <c r="A14974" s="62">
        <v>60104008</v>
      </c>
      <c r="B14974" s="63" t="s">
        <v>15112</v>
      </c>
    </row>
    <row r="14975" spans="1:2" x14ac:dyDescent="0.25">
      <c r="A14975" s="62">
        <v>60104101</v>
      </c>
      <c r="B14975" s="63" t="s">
        <v>14401</v>
      </c>
    </row>
    <row r="14976" spans="1:2" x14ac:dyDescent="0.25">
      <c r="A14976" s="62">
        <v>60104102</v>
      </c>
      <c r="B14976" s="63" t="s">
        <v>12325</v>
      </c>
    </row>
    <row r="14977" spans="1:2" x14ac:dyDescent="0.25">
      <c r="A14977" s="62">
        <v>60104103</v>
      </c>
      <c r="B14977" s="63" t="s">
        <v>7772</v>
      </c>
    </row>
    <row r="14978" spans="1:2" x14ac:dyDescent="0.25">
      <c r="A14978" s="62">
        <v>60104104</v>
      </c>
      <c r="B14978" s="63" t="s">
        <v>18106</v>
      </c>
    </row>
    <row r="14979" spans="1:2" x14ac:dyDescent="0.25">
      <c r="A14979" s="62">
        <v>60104105</v>
      </c>
      <c r="B14979" s="63" t="s">
        <v>9246</v>
      </c>
    </row>
    <row r="14980" spans="1:2" x14ac:dyDescent="0.25">
      <c r="A14980" s="62">
        <v>60104106</v>
      </c>
      <c r="B14980" s="63" t="s">
        <v>18471</v>
      </c>
    </row>
    <row r="14981" spans="1:2" x14ac:dyDescent="0.25">
      <c r="A14981" s="62">
        <v>60104107</v>
      </c>
      <c r="B14981" s="63" t="s">
        <v>2907</v>
      </c>
    </row>
    <row r="14982" spans="1:2" x14ac:dyDescent="0.25">
      <c r="A14982" s="62">
        <v>60104201</v>
      </c>
      <c r="B14982" s="63" t="s">
        <v>4696</v>
      </c>
    </row>
    <row r="14983" spans="1:2" x14ac:dyDescent="0.25">
      <c r="A14983" s="62">
        <v>60104202</v>
      </c>
      <c r="B14983" s="63" t="s">
        <v>9719</v>
      </c>
    </row>
    <row r="14984" spans="1:2" x14ac:dyDescent="0.25">
      <c r="A14984" s="62">
        <v>60104203</v>
      </c>
      <c r="B14984" s="63" t="s">
        <v>8873</v>
      </c>
    </row>
    <row r="14985" spans="1:2" x14ac:dyDescent="0.25">
      <c r="A14985" s="62">
        <v>60104204</v>
      </c>
      <c r="B14985" s="63" t="s">
        <v>7345</v>
      </c>
    </row>
    <row r="14986" spans="1:2" x14ac:dyDescent="0.25">
      <c r="A14986" s="62">
        <v>60104301</v>
      </c>
      <c r="B14986" s="63" t="s">
        <v>7535</v>
      </c>
    </row>
    <row r="14987" spans="1:2" x14ac:dyDescent="0.25">
      <c r="A14987" s="62">
        <v>60104302</v>
      </c>
      <c r="B14987" s="63" t="s">
        <v>1559</v>
      </c>
    </row>
    <row r="14988" spans="1:2" x14ac:dyDescent="0.25">
      <c r="A14988" s="62">
        <v>60104303</v>
      </c>
      <c r="B14988" s="63" t="s">
        <v>13546</v>
      </c>
    </row>
    <row r="14989" spans="1:2" x14ac:dyDescent="0.25">
      <c r="A14989" s="62">
        <v>60104401</v>
      </c>
      <c r="B14989" s="63" t="s">
        <v>14734</v>
      </c>
    </row>
    <row r="14990" spans="1:2" x14ac:dyDescent="0.25">
      <c r="A14990" s="62">
        <v>60104402</v>
      </c>
      <c r="B14990" s="63" t="s">
        <v>2523</v>
      </c>
    </row>
    <row r="14991" spans="1:2" x14ac:dyDescent="0.25">
      <c r="A14991" s="62">
        <v>60104403</v>
      </c>
      <c r="B14991" s="63" t="s">
        <v>6633</v>
      </c>
    </row>
    <row r="14992" spans="1:2" x14ac:dyDescent="0.25">
      <c r="A14992" s="62">
        <v>60104404</v>
      </c>
      <c r="B14992" s="63" t="s">
        <v>695</v>
      </c>
    </row>
    <row r="14993" spans="1:2" x14ac:dyDescent="0.25">
      <c r="A14993" s="62">
        <v>60104405</v>
      </c>
      <c r="B14993" s="63" t="s">
        <v>15074</v>
      </c>
    </row>
    <row r="14994" spans="1:2" x14ac:dyDescent="0.25">
      <c r="A14994" s="62">
        <v>60104406</v>
      </c>
      <c r="B14994" s="63" t="s">
        <v>16623</v>
      </c>
    </row>
    <row r="14995" spans="1:2" x14ac:dyDescent="0.25">
      <c r="A14995" s="62">
        <v>60104407</v>
      </c>
      <c r="B14995" s="63" t="s">
        <v>3112</v>
      </c>
    </row>
    <row r="14996" spans="1:2" x14ac:dyDescent="0.25">
      <c r="A14996" s="62">
        <v>60104408</v>
      </c>
      <c r="B14996" s="63" t="s">
        <v>10188</v>
      </c>
    </row>
    <row r="14997" spans="1:2" x14ac:dyDescent="0.25">
      <c r="A14997" s="62">
        <v>60104501</v>
      </c>
      <c r="B14997" s="63" t="s">
        <v>15595</v>
      </c>
    </row>
    <row r="14998" spans="1:2" x14ac:dyDescent="0.25">
      <c r="A14998" s="62">
        <v>60104502</v>
      </c>
      <c r="B14998" s="63" t="s">
        <v>9055</v>
      </c>
    </row>
    <row r="14999" spans="1:2" x14ac:dyDescent="0.25">
      <c r="A14999" s="62">
        <v>60104503</v>
      </c>
      <c r="B14999" s="63" t="s">
        <v>5943</v>
      </c>
    </row>
    <row r="15000" spans="1:2" x14ac:dyDescent="0.25">
      <c r="A15000" s="62">
        <v>60104504</v>
      </c>
      <c r="B15000" s="63" t="s">
        <v>12674</v>
      </c>
    </row>
    <row r="15001" spans="1:2" x14ac:dyDescent="0.25">
      <c r="A15001" s="62">
        <v>60104505</v>
      </c>
      <c r="B15001" s="63" t="s">
        <v>5572</v>
      </c>
    </row>
    <row r="15002" spans="1:2" x14ac:dyDescent="0.25">
      <c r="A15002" s="62">
        <v>60104506</v>
      </c>
      <c r="B15002" s="63" t="s">
        <v>10728</v>
      </c>
    </row>
    <row r="15003" spans="1:2" x14ac:dyDescent="0.25">
      <c r="A15003" s="62">
        <v>60104507</v>
      </c>
      <c r="B15003" s="63" t="s">
        <v>9169</v>
      </c>
    </row>
    <row r="15004" spans="1:2" x14ac:dyDescent="0.25">
      <c r="A15004" s="62">
        <v>60104508</v>
      </c>
      <c r="B15004" s="63" t="s">
        <v>18986</v>
      </c>
    </row>
    <row r="15005" spans="1:2" x14ac:dyDescent="0.25">
      <c r="A15005" s="62">
        <v>60104509</v>
      </c>
      <c r="B15005" s="63" t="s">
        <v>7327</v>
      </c>
    </row>
    <row r="15006" spans="1:2" x14ac:dyDescent="0.25">
      <c r="A15006" s="62">
        <v>60104511</v>
      </c>
      <c r="B15006" s="63" t="s">
        <v>11429</v>
      </c>
    </row>
    <row r="15007" spans="1:2" x14ac:dyDescent="0.25">
      <c r="A15007" s="62">
        <v>60104601</v>
      </c>
      <c r="B15007" s="63" t="s">
        <v>9987</v>
      </c>
    </row>
    <row r="15008" spans="1:2" x14ac:dyDescent="0.25">
      <c r="A15008" s="62">
        <v>60104602</v>
      </c>
      <c r="B15008" s="63" t="s">
        <v>1081</v>
      </c>
    </row>
    <row r="15009" spans="1:2" x14ac:dyDescent="0.25">
      <c r="A15009" s="62">
        <v>60104604</v>
      </c>
      <c r="B15009" s="63" t="s">
        <v>13562</v>
      </c>
    </row>
    <row r="15010" spans="1:2" x14ac:dyDescent="0.25">
      <c r="A15010" s="62">
        <v>60104605</v>
      </c>
      <c r="B15010" s="63" t="s">
        <v>13690</v>
      </c>
    </row>
    <row r="15011" spans="1:2" x14ac:dyDescent="0.25">
      <c r="A15011" s="62">
        <v>60104606</v>
      </c>
      <c r="B15011" s="63" t="s">
        <v>3890</v>
      </c>
    </row>
    <row r="15012" spans="1:2" x14ac:dyDescent="0.25">
      <c r="A15012" s="62">
        <v>60104607</v>
      </c>
      <c r="B15012" s="63" t="s">
        <v>18472</v>
      </c>
    </row>
    <row r="15013" spans="1:2" x14ac:dyDescent="0.25">
      <c r="A15013" s="62">
        <v>60104608</v>
      </c>
      <c r="B15013" s="63" t="s">
        <v>8127</v>
      </c>
    </row>
    <row r="15014" spans="1:2" x14ac:dyDescent="0.25">
      <c r="A15014" s="62">
        <v>60104609</v>
      </c>
      <c r="B15014" s="63" t="s">
        <v>1798</v>
      </c>
    </row>
    <row r="15015" spans="1:2" x14ac:dyDescent="0.25">
      <c r="A15015" s="62">
        <v>60104610</v>
      </c>
      <c r="B15015" s="63" t="s">
        <v>10490</v>
      </c>
    </row>
    <row r="15016" spans="1:2" x14ac:dyDescent="0.25">
      <c r="A15016" s="62">
        <v>60104611</v>
      </c>
      <c r="B15016" s="63" t="s">
        <v>2324</v>
      </c>
    </row>
    <row r="15017" spans="1:2" x14ac:dyDescent="0.25">
      <c r="A15017" s="62">
        <v>60104612</v>
      </c>
      <c r="B15017" s="63" t="s">
        <v>13972</v>
      </c>
    </row>
    <row r="15018" spans="1:2" x14ac:dyDescent="0.25">
      <c r="A15018" s="62">
        <v>60104701</v>
      </c>
      <c r="B15018" s="63" t="s">
        <v>14563</v>
      </c>
    </row>
    <row r="15019" spans="1:2" x14ac:dyDescent="0.25">
      <c r="A15019" s="62">
        <v>60104702</v>
      </c>
      <c r="B15019" s="63" t="s">
        <v>8670</v>
      </c>
    </row>
    <row r="15020" spans="1:2" x14ac:dyDescent="0.25">
      <c r="A15020" s="62">
        <v>60104703</v>
      </c>
      <c r="B15020" s="63" t="s">
        <v>14959</v>
      </c>
    </row>
    <row r="15021" spans="1:2" x14ac:dyDescent="0.25">
      <c r="A15021" s="62">
        <v>60104704</v>
      </c>
      <c r="B15021" s="63" t="s">
        <v>126</v>
      </c>
    </row>
    <row r="15022" spans="1:2" x14ac:dyDescent="0.25">
      <c r="A15022" s="62">
        <v>60104705</v>
      </c>
      <c r="B15022" s="63" t="s">
        <v>19055</v>
      </c>
    </row>
    <row r="15023" spans="1:2" x14ac:dyDescent="0.25">
      <c r="A15023" s="62">
        <v>60104706</v>
      </c>
      <c r="B15023" s="63" t="s">
        <v>16041</v>
      </c>
    </row>
    <row r="15024" spans="1:2" x14ac:dyDescent="0.25">
      <c r="A15024" s="62">
        <v>60104707</v>
      </c>
      <c r="B15024" s="63" t="s">
        <v>461</v>
      </c>
    </row>
    <row r="15025" spans="1:2" x14ac:dyDescent="0.25">
      <c r="A15025" s="62">
        <v>60104708</v>
      </c>
      <c r="B15025" s="63" t="s">
        <v>6607</v>
      </c>
    </row>
    <row r="15026" spans="1:2" x14ac:dyDescent="0.25">
      <c r="A15026" s="62">
        <v>60104801</v>
      </c>
      <c r="B15026" s="63" t="s">
        <v>5685</v>
      </c>
    </row>
    <row r="15027" spans="1:2" x14ac:dyDescent="0.25">
      <c r="A15027" s="62">
        <v>60104802</v>
      </c>
      <c r="B15027" s="63" t="s">
        <v>13709</v>
      </c>
    </row>
    <row r="15028" spans="1:2" x14ac:dyDescent="0.25">
      <c r="A15028" s="62">
        <v>60104803</v>
      </c>
      <c r="B15028" s="63" t="s">
        <v>3953</v>
      </c>
    </row>
    <row r="15029" spans="1:2" x14ac:dyDescent="0.25">
      <c r="A15029" s="62">
        <v>60104804</v>
      </c>
      <c r="B15029" s="63" t="s">
        <v>3275</v>
      </c>
    </row>
    <row r="15030" spans="1:2" x14ac:dyDescent="0.25">
      <c r="A15030" s="62">
        <v>60104805</v>
      </c>
      <c r="B15030" s="63" t="s">
        <v>16320</v>
      </c>
    </row>
    <row r="15031" spans="1:2" x14ac:dyDescent="0.25">
      <c r="A15031" s="62">
        <v>60104806</v>
      </c>
      <c r="B15031" s="63" t="s">
        <v>6564</v>
      </c>
    </row>
    <row r="15032" spans="1:2" x14ac:dyDescent="0.25">
      <c r="A15032" s="62">
        <v>60104807</v>
      </c>
      <c r="B15032" s="63" t="s">
        <v>2875</v>
      </c>
    </row>
    <row r="15033" spans="1:2" x14ac:dyDescent="0.25">
      <c r="A15033" s="62">
        <v>60104808</v>
      </c>
      <c r="B15033" s="63" t="s">
        <v>8861</v>
      </c>
    </row>
    <row r="15034" spans="1:2" x14ac:dyDescent="0.25">
      <c r="A15034" s="62">
        <v>60104809</v>
      </c>
      <c r="B15034" s="63" t="s">
        <v>5303</v>
      </c>
    </row>
    <row r="15035" spans="1:2" x14ac:dyDescent="0.25">
      <c r="A15035" s="62">
        <v>60104810</v>
      </c>
      <c r="B15035" s="63" t="s">
        <v>18668</v>
      </c>
    </row>
    <row r="15036" spans="1:2" x14ac:dyDescent="0.25">
      <c r="A15036" s="62">
        <v>60104811</v>
      </c>
      <c r="B15036" s="63" t="s">
        <v>9002</v>
      </c>
    </row>
    <row r="15037" spans="1:2" x14ac:dyDescent="0.25">
      <c r="A15037" s="62">
        <v>60104812</v>
      </c>
      <c r="B15037" s="63" t="s">
        <v>2472</v>
      </c>
    </row>
    <row r="15038" spans="1:2" x14ac:dyDescent="0.25">
      <c r="A15038" s="62">
        <v>60104813</v>
      </c>
      <c r="B15038" s="63" t="s">
        <v>3394</v>
      </c>
    </row>
    <row r="15039" spans="1:2" x14ac:dyDescent="0.25">
      <c r="A15039" s="62">
        <v>60104814</v>
      </c>
      <c r="B15039" s="63" t="s">
        <v>4393</v>
      </c>
    </row>
    <row r="15040" spans="1:2" x14ac:dyDescent="0.25">
      <c r="A15040" s="62">
        <v>60104815</v>
      </c>
      <c r="B15040" s="63" t="s">
        <v>13793</v>
      </c>
    </row>
    <row r="15041" spans="1:2" x14ac:dyDescent="0.25">
      <c r="A15041" s="62">
        <v>60104816</v>
      </c>
      <c r="B15041" s="63" t="s">
        <v>1020</v>
      </c>
    </row>
    <row r="15042" spans="1:2" x14ac:dyDescent="0.25">
      <c r="A15042" s="62">
        <v>60104901</v>
      </c>
      <c r="B15042" s="63" t="s">
        <v>16127</v>
      </c>
    </row>
    <row r="15043" spans="1:2" x14ac:dyDescent="0.25">
      <c r="A15043" s="62">
        <v>60104902</v>
      </c>
      <c r="B15043" s="63" t="s">
        <v>3210</v>
      </c>
    </row>
    <row r="15044" spans="1:2" x14ac:dyDescent="0.25">
      <c r="A15044" s="62">
        <v>60104903</v>
      </c>
      <c r="B15044" s="63" t="s">
        <v>13584</v>
      </c>
    </row>
    <row r="15045" spans="1:2" x14ac:dyDescent="0.25">
      <c r="A15045" s="62">
        <v>60104904</v>
      </c>
      <c r="B15045" s="63" t="s">
        <v>8409</v>
      </c>
    </row>
    <row r="15046" spans="1:2" x14ac:dyDescent="0.25">
      <c r="A15046" s="62">
        <v>60104905</v>
      </c>
      <c r="B15046" s="63" t="s">
        <v>16412</v>
      </c>
    </row>
    <row r="15047" spans="1:2" x14ac:dyDescent="0.25">
      <c r="A15047" s="62">
        <v>60104906</v>
      </c>
      <c r="B15047" s="63" t="s">
        <v>3584</v>
      </c>
    </row>
    <row r="15048" spans="1:2" x14ac:dyDescent="0.25">
      <c r="A15048" s="62">
        <v>60104907</v>
      </c>
      <c r="B15048" s="63" t="s">
        <v>8371</v>
      </c>
    </row>
    <row r="15049" spans="1:2" x14ac:dyDescent="0.25">
      <c r="A15049" s="62">
        <v>60104908</v>
      </c>
      <c r="B15049" s="63" t="s">
        <v>6478</v>
      </c>
    </row>
    <row r="15050" spans="1:2" x14ac:dyDescent="0.25">
      <c r="A15050" s="62">
        <v>60104909</v>
      </c>
      <c r="B15050" s="63" t="s">
        <v>7769</v>
      </c>
    </row>
    <row r="15051" spans="1:2" x14ac:dyDescent="0.25">
      <c r="A15051" s="62">
        <v>60104910</v>
      </c>
      <c r="B15051" s="63" t="s">
        <v>14774</v>
      </c>
    </row>
    <row r="15052" spans="1:2" x14ac:dyDescent="0.25">
      <c r="A15052" s="62">
        <v>60104911</v>
      </c>
      <c r="B15052" s="63" t="s">
        <v>2927</v>
      </c>
    </row>
    <row r="15053" spans="1:2" x14ac:dyDescent="0.25">
      <c r="A15053" s="62">
        <v>60104912</v>
      </c>
      <c r="B15053" s="63" t="s">
        <v>9087</v>
      </c>
    </row>
    <row r="15054" spans="1:2" x14ac:dyDescent="0.25">
      <c r="A15054" s="62">
        <v>60105001</v>
      </c>
      <c r="B15054" s="63" t="s">
        <v>5598</v>
      </c>
    </row>
    <row r="15055" spans="1:2" x14ac:dyDescent="0.25">
      <c r="A15055" s="62">
        <v>60105002</v>
      </c>
      <c r="B15055" s="63" t="s">
        <v>14652</v>
      </c>
    </row>
    <row r="15056" spans="1:2" x14ac:dyDescent="0.25">
      <c r="A15056" s="62">
        <v>60105003</v>
      </c>
      <c r="B15056" s="63" t="s">
        <v>13029</v>
      </c>
    </row>
    <row r="15057" spans="1:2" x14ac:dyDescent="0.25">
      <c r="A15057" s="62">
        <v>60105004</v>
      </c>
      <c r="B15057" s="63" t="s">
        <v>1368</v>
      </c>
    </row>
    <row r="15058" spans="1:2" x14ac:dyDescent="0.25">
      <c r="A15058" s="62">
        <v>60105005</v>
      </c>
      <c r="B15058" s="63" t="s">
        <v>16473</v>
      </c>
    </row>
    <row r="15059" spans="1:2" x14ac:dyDescent="0.25">
      <c r="A15059" s="62">
        <v>60105006</v>
      </c>
      <c r="B15059" s="63" t="s">
        <v>3655</v>
      </c>
    </row>
    <row r="15060" spans="1:2" x14ac:dyDescent="0.25">
      <c r="A15060" s="62">
        <v>60105101</v>
      </c>
      <c r="B15060" s="63" t="s">
        <v>3747</v>
      </c>
    </row>
    <row r="15061" spans="1:2" x14ac:dyDescent="0.25">
      <c r="A15061" s="62">
        <v>60105102</v>
      </c>
      <c r="B15061" s="63" t="s">
        <v>5192</v>
      </c>
    </row>
    <row r="15062" spans="1:2" x14ac:dyDescent="0.25">
      <c r="A15062" s="62">
        <v>60105103</v>
      </c>
      <c r="B15062" s="63" t="s">
        <v>3233</v>
      </c>
    </row>
    <row r="15063" spans="1:2" x14ac:dyDescent="0.25">
      <c r="A15063" s="62">
        <v>60105104</v>
      </c>
      <c r="B15063" s="63" t="s">
        <v>11148</v>
      </c>
    </row>
    <row r="15064" spans="1:2" x14ac:dyDescent="0.25">
      <c r="A15064" s="62">
        <v>60105201</v>
      </c>
      <c r="B15064" s="63" t="s">
        <v>17025</v>
      </c>
    </row>
    <row r="15065" spans="1:2" x14ac:dyDescent="0.25">
      <c r="A15065" s="62">
        <v>60105202</v>
      </c>
      <c r="B15065" s="63" t="s">
        <v>10440</v>
      </c>
    </row>
    <row r="15066" spans="1:2" x14ac:dyDescent="0.25">
      <c r="A15066" s="62">
        <v>60105203</v>
      </c>
      <c r="B15066" s="63" t="s">
        <v>14977</v>
      </c>
    </row>
    <row r="15067" spans="1:2" x14ac:dyDescent="0.25">
      <c r="A15067" s="62">
        <v>60105301</v>
      </c>
      <c r="B15067" s="63" t="s">
        <v>15682</v>
      </c>
    </row>
    <row r="15068" spans="1:2" x14ac:dyDescent="0.25">
      <c r="A15068" s="62">
        <v>60105302</v>
      </c>
      <c r="B15068" s="63" t="s">
        <v>15329</v>
      </c>
    </row>
    <row r="15069" spans="1:2" x14ac:dyDescent="0.25">
      <c r="A15069" s="62">
        <v>60105303</v>
      </c>
      <c r="B15069" s="63" t="s">
        <v>12854</v>
      </c>
    </row>
    <row r="15070" spans="1:2" x14ac:dyDescent="0.25">
      <c r="A15070" s="62">
        <v>60105304</v>
      </c>
      <c r="B15070" s="63" t="s">
        <v>11371</v>
      </c>
    </row>
    <row r="15071" spans="1:2" x14ac:dyDescent="0.25">
      <c r="A15071" s="62">
        <v>60105305</v>
      </c>
      <c r="B15071" s="63" t="s">
        <v>11564</v>
      </c>
    </row>
    <row r="15072" spans="1:2" x14ac:dyDescent="0.25">
      <c r="A15072" s="62">
        <v>60105306</v>
      </c>
      <c r="B15072" s="63" t="s">
        <v>11034</v>
      </c>
    </row>
    <row r="15073" spans="1:2" x14ac:dyDescent="0.25">
      <c r="A15073" s="62">
        <v>60105307</v>
      </c>
      <c r="B15073" s="63" t="s">
        <v>19049</v>
      </c>
    </row>
    <row r="15074" spans="1:2" x14ac:dyDescent="0.25">
      <c r="A15074" s="62">
        <v>60105308</v>
      </c>
      <c r="B15074" s="63" t="s">
        <v>12774</v>
      </c>
    </row>
    <row r="15075" spans="1:2" x14ac:dyDescent="0.25">
      <c r="A15075" s="62">
        <v>60105309</v>
      </c>
      <c r="B15075" s="63" t="s">
        <v>4558</v>
      </c>
    </row>
    <row r="15076" spans="1:2" x14ac:dyDescent="0.25">
      <c r="A15076" s="62">
        <v>60105401</v>
      </c>
      <c r="B15076" s="63" t="s">
        <v>6545</v>
      </c>
    </row>
    <row r="15077" spans="1:2" x14ac:dyDescent="0.25">
      <c r="A15077" s="62">
        <v>60105402</v>
      </c>
      <c r="B15077" s="63" t="s">
        <v>7422</v>
      </c>
    </row>
    <row r="15078" spans="1:2" x14ac:dyDescent="0.25">
      <c r="A15078" s="62">
        <v>60105403</v>
      </c>
      <c r="B15078" s="63" t="s">
        <v>11666</v>
      </c>
    </row>
    <row r="15079" spans="1:2" x14ac:dyDescent="0.25">
      <c r="A15079" s="62">
        <v>60105404</v>
      </c>
      <c r="B15079" s="63" t="s">
        <v>11953</v>
      </c>
    </row>
    <row r="15080" spans="1:2" x14ac:dyDescent="0.25">
      <c r="A15080" s="62">
        <v>60105405</v>
      </c>
      <c r="B15080" s="63" t="s">
        <v>1547</v>
      </c>
    </row>
    <row r="15081" spans="1:2" x14ac:dyDescent="0.25">
      <c r="A15081" s="62">
        <v>60105406</v>
      </c>
      <c r="B15081" s="63" t="s">
        <v>5407</v>
      </c>
    </row>
    <row r="15082" spans="1:2" x14ac:dyDescent="0.25">
      <c r="A15082" s="62">
        <v>60105407</v>
      </c>
      <c r="B15082" s="63" t="s">
        <v>14431</v>
      </c>
    </row>
    <row r="15083" spans="1:2" x14ac:dyDescent="0.25">
      <c r="A15083" s="62">
        <v>60105408</v>
      </c>
      <c r="B15083" s="63" t="s">
        <v>10337</v>
      </c>
    </row>
    <row r="15084" spans="1:2" x14ac:dyDescent="0.25">
      <c r="A15084" s="62">
        <v>60105409</v>
      </c>
      <c r="B15084" s="63" t="s">
        <v>11778</v>
      </c>
    </row>
    <row r="15085" spans="1:2" x14ac:dyDescent="0.25">
      <c r="A15085" s="62">
        <v>60105410</v>
      </c>
      <c r="B15085" s="63" t="s">
        <v>4271</v>
      </c>
    </row>
    <row r="15086" spans="1:2" x14ac:dyDescent="0.25">
      <c r="A15086" s="62">
        <v>60105411</v>
      </c>
      <c r="B15086" s="63" t="s">
        <v>18072</v>
      </c>
    </row>
    <row r="15087" spans="1:2" x14ac:dyDescent="0.25">
      <c r="A15087" s="62">
        <v>60105412</v>
      </c>
      <c r="B15087" s="63" t="s">
        <v>8048</v>
      </c>
    </row>
    <row r="15088" spans="1:2" x14ac:dyDescent="0.25">
      <c r="A15088" s="62">
        <v>60105413</v>
      </c>
      <c r="B15088" s="63" t="s">
        <v>1271</v>
      </c>
    </row>
    <row r="15089" spans="1:2" x14ac:dyDescent="0.25">
      <c r="A15089" s="62">
        <v>60105414</v>
      </c>
      <c r="B15089" s="63" t="s">
        <v>11373</v>
      </c>
    </row>
    <row r="15090" spans="1:2" x14ac:dyDescent="0.25">
      <c r="A15090" s="62">
        <v>60105415</v>
      </c>
      <c r="B15090" s="63" t="s">
        <v>4846</v>
      </c>
    </row>
    <row r="15091" spans="1:2" x14ac:dyDescent="0.25">
      <c r="A15091" s="62">
        <v>60105416</v>
      </c>
      <c r="B15091" s="63" t="s">
        <v>10530</v>
      </c>
    </row>
    <row r="15092" spans="1:2" x14ac:dyDescent="0.25">
      <c r="A15092" s="62">
        <v>60105417</v>
      </c>
      <c r="B15092" s="63" t="s">
        <v>1228</v>
      </c>
    </row>
    <row r="15093" spans="1:2" x14ac:dyDescent="0.25">
      <c r="A15093" s="62">
        <v>60105418</v>
      </c>
      <c r="B15093" s="63" t="s">
        <v>5921</v>
      </c>
    </row>
    <row r="15094" spans="1:2" x14ac:dyDescent="0.25">
      <c r="A15094" s="62">
        <v>60105419</v>
      </c>
      <c r="B15094" s="63" t="s">
        <v>16374</v>
      </c>
    </row>
    <row r="15095" spans="1:2" x14ac:dyDescent="0.25">
      <c r="A15095" s="62">
        <v>60105420</v>
      </c>
      <c r="B15095" s="63" t="s">
        <v>17561</v>
      </c>
    </row>
    <row r="15096" spans="1:2" x14ac:dyDescent="0.25">
      <c r="A15096" s="62">
        <v>60105421</v>
      </c>
      <c r="B15096" s="63" t="s">
        <v>13104</v>
      </c>
    </row>
    <row r="15097" spans="1:2" x14ac:dyDescent="0.25">
      <c r="A15097" s="62">
        <v>60105422</v>
      </c>
      <c r="B15097" s="63" t="s">
        <v>4662</v>
      </c>
    </row>
    <row r="15098" spans="1:2" x14ac:dyDescent="0.25">
      <c r="A15098" s="62">
        <v>60105423</v>
      </c>
      <c r="B15098" s="63" t="s">
        <v>9376</v>
      </c>
    </row>
    <row r="15099" spans="1:2" x14ac:dyDescent="0.25">
      <c r="A15099" s="62">
        <v>60105424</v>
      </c>
      <c r="B15099" s="63" t="s">
        <v>8518</v>
      </c>
    </row>
    <row r="15100" spans="1:2" x14ac:dyDescent="0.25">
      <c r="A15100" s="62">
        <v>60105425</v>
      </c>
      <c r="B15100" s="63" t="s">
        <v>6222</v>
      </c>
    </row>
    <row r="15101" spans="1:2" x14ac:dyDescent="0.25">
      <c r="A15101" s="62">
        <v>60105426</v>
      </c>
      <c r="B15101" s="63" t="s">
        <v>15771</v>
      </c>
    </row>
    <row r="15102" spans="1:2" x14ac:dyDescent="0.25">
      <c r="A15102" s="62">
        <v>60105427</v>
      </c>
      <c r="B15102" s="63" t="s">
        <v>16731</v>
      </c>
    </row>
    <row r="15103" spans="1:2" x14ac:dyDescent="0.25">
      <c r="A15103" s="62">
        <v>60105428</v>
      </c>
      <c r="B15103" s="63" t="s">
        <v>4961</v>
      </c>
    </row>
    <row r="15104" spans="1:2" x14ac:dyDescent="0.25">
      <c r="A15104" s="62">
        <v>60105429</v>
      </c>
      <c r="B15104" s="63" t="s">
        <v>5211</v>
      </c>
    </row>
    <row r="15105" spans="1:2" x14ac:dyDescent="0.25">
      <c r="A15105" s="62">
        <v>60105501</v>
      </c>
      <c r="B15105" s="63" t="s">
        <v>18246</v>
      </c>
    </row>
    <row r="15106" spans="1:2" x14ac:dyDescent="0.25">
      <c r="A15106" s="62">
        <v>60105502</v>
      </c>
      <c r="B15106" s="63" t="s">
        <v>6206</v>
      </c>
    </row>
    <row r="15107" spans="1:2" x14ac:dyDescent="0.25">
      <c r="A15107" s="62">
        <v>60105503</v>
      </c>
      <c r="B15107" s="63" t="s">
        <v>6169</v>
      </c>
    </row>
    <row r="15108" spans="1:2" x14ac:dyDescent="0.25">
      <c r="A15108" s="62">
        <v>60105504</v>
      </c>
      <c r="B15108" s="63" t="s">
        <v>19079</v>
      </c>
    </row>
    <row r="15109" spans="1:2" x14ac:dyDescent="0.25">
      <c r="A15109" s="62">
        <v>60105505</v>
      </c>
      <c r="B15109" s="63" t="s">
        <v>1527</v>
      </c>
    </row>
    <row r="15110" spans="1:2" x14ac:dyDescent="0.25">
      <c r="A15110" s="62">
        <v>60105601</v>
      </c>
      <c r="B15110" s="63" t="s">
        <v>14005</v>
      </c>
    </row>
    <row r="15111" spans="1:2" x14ac:dyDescent="0.25">
      <c r="A15111" s="62">
        <v>60105602</v>
      </c>
      <c r="B15111" s="63" t="s">
        <v>13194</v>
      </c>
    </row>
    <row r="15112" spans="1:2" x14ac:dyDescent="0.25">
      <c r="A15112" s="62">
        <v>60105603</v>
      </c>
      <c r="B15112" s="63" t="s">
        <v>9602</v>
      </c>
    </row>
    <row r="15113" spans="1:2" x14ac:dyDescent="0.25">
      <c r="A15113" s="62">
        <v>60105604</v>
      </c>
      <c r="B15113" s="63" t="s">
        <v>18141</v>
      </c>
    </row>
    <row r="15114" spans="1:2" x14ac:dyDescent="0.25">
      <c r="A15114" s="62">
        <v>60105605</v>
      </c>
      <c r="B15114" s="63" t="s">
        <v>12075</v>
      </c>
    </row>
    <row r="15115" spans="1:2" x14ac:dyDescent="0.25">
      <c r="A15115" s="62">
        <v>60105606</v>
      </c>
      <c r="B15115" s="63" t="s">
        <v>12016</v>
      </c>
    </row>
    <row r="15116" spans="1:2" x14ac:dyDescent="0.25">
      <c r="A15116" s="62">
        <v>60105607</v>
      </c>
      <c r="B15116" s="63" t="s">
        <v>6029</v>
      </c>
    </row>
    <row r="15117" spans="1:2" x14ac:dyDescent="0.25">
      <c r="A15117" s="62">
        <v>60105608</v>
      </c>
      <c r="B15117" s="63" t="s">
        <v>11499</v>
      </c>
    </row>
    <row r="15118" spans="1:2" x14ac:dyDescent="0.25">
      <c r="A15118" s="62">
        <v>60105609</v>
      </c>
      <c r="B15118" s="63" t="s">
        <v>3163</v>
      </c>
    </row>
    <row r="15119" spans="1:2" x14ac:dyDescent="0.25">
      <c r="A15119" s="62">
        <v>60105610</v>
      </c>
      <c r="B15119" s="63" t="s">
        <v>12015</v>
      </c>
    </row>
    <row r="15120" spans="1:2" x14ac:dyDescent="0.25">
      <c r="A15120" s="62">
        <v>60105611</v>
      </c>
      <c r="B15120" s="63" t="s">
        <v>13073</v>
      </c>
    </row>
    <row r="15121" spans="1:2" x14ac:dyDescent="0.25">
      <c r="A15121" s="62">
        <v>60105612</v>
      </c>
      <c r="B15121" s="63" t="s">
        <v>5375</v>
      </c>
    </row>
    <row r="15122" spans="1:2" x14ac:dyDescent="0.25">
      <c r="A15122" s="62">
        <v>60105613</v>
      </c>
      <c r="B15122" s="63" t="s">
        <v>10031</v>
      </c>
    </row>
    <row r="15123" spans="1:2" x14ac:dyDescent="0.25">
      <c r="A15123" s="62">
        <v>60105614</v>
      </c>
      <c r="B15123" s="63" t="s">
        <v>10432</v>
      </c>
    </row>
    <row r="15124" spans="1:2" x14ac:dyDescent="0.25">
      <c r="A15124" s="62">
        <v>60105615</v>
      </c>
      <c r="B15124" s="63" t="s">
        <v>1038</v>
      </c>
    </row>
    <row r="15125" spans="1:2" x14ac:dyDescent="0.25">
      <c r="A15125" s="62">
        <v>60105616</v>
      </c>
      <c r="B15125" s="63" t="s">
        <v>12562</v>
      </c>
    </row>
    <row r="15126" spans="1:2" x14ac:dyDescent="0.25">
      <c r="A15126" s="62">
        <v>60105617</v>
      </c>
      <c r="B15126" s="63" t="s">
        <v>5354</v>
      </c>
    </row>
    <row r="15127" spans="1:2" x14ac:dyDescent="0.25">
      <c r="A15127" s="62">
        <v>60105618</v>
      </c>
      <c r="B15127" s="63" t="s">
        <v>10585</v>
      </c>
    </row>
    <row r="15128" spans="1:2" x14ac:dyDescent="0.25">
      <c r="A15128" s="62">
        <v>60105619</v>
      </c>
      <c r="B15128" s="63" t="s">
        <v>17526</v>
      </c>
    </row>
    <row r="15129" spans="1:2" x14ac:dyDescent="0.25">
      <c r="A15129" s="62">
        <v>60105620</v>
      </c>
      <c r="B15129" s="63" t="s">
        <v>110</v>
      </c>
    </row>
    <row r="15130" spans="1:2" x14ac:dyDescent="0.25">
      <c r="A15130" s="62">
        <v>60105621</v>
      </c>
      <c r="B15130" s="63" t="s">
        <v>5607</v>
      </c>
    </row>
    <row r="15131" spans="1:2" x14ac:dyDescent="0.25">
      <c r="A15131" s="62">
        <v>60105622</v>
      </c>
      <c r="B15131" s="63" t="s">
        <v>4055</v>
      </c>
    </row>
    <row r="15132" spans="1:2" x14ac:dyDescent="0.25">
      <c r="A15132" s="62">
        <v>60105623</v>
      </c>
      <c r="B15132" s="63" t="s">
        <v>2266</v>
      </c>
    </row>
    <row r="15133" spans="1:2" x14ac:dyDescent="0.25">
      <c r="A15133" s="62">
        <v>60105624</v>
      </c>
      <c r="B15133" s="63" t="s">
        <v>14891</v>
      </c>
    </row>
    <row r="15134" spans="1:2" x14ac:dyDescent="0.25">
      <c r="A15134" s="62">
        <v>60105625</v>
      </c>
      <c r="B15134" s="63" t="s">
        <v>3373</v>
      </c>
    </row>
    <row r="15135" spans="1:2" x14ac:dyDescent="0.25">
      <c r="A15135" s="62">
        <v>60105626</v>
      </c>
      <c r="B15135" s="63" t="s">
        <v>406</v>
      </c>
    </row>
    <row r="15136" spans="1:2" x14ac:dyDescent="0.25">
      <c r="A15136" s="62">
        <v>60105701</v>
      </c>
      <c r="B15136" s="63" t="s">
        <v>10169</v>
      </c>
    </row>
    <row r="15137" spans="1:2" x14ac:dyDescent="0.25">
      <c r="A15137" s="62">
        <v>60105702</v>
      </c>
      <c r="B15137" s="63" t="s">
        <v>273</v>
      </c>
    </row>
    <row r="15138" spans="1:2" x14ac:dyDescent="0.25">
      <c r="A15138" s="62">
        <v>60105703</v>
      </c>
      <c r="B15138" s="63" t="s">
        <v>5238</v>
      </c>
    </row>
    <row r="15139" spans="1:2" x14ac:dyDescent="0.25">
      <c r="A15139" s="62">
        <v>60105704</v>
      </c>
      <c r="B15139" s="63" t="s">
        <v>7347</v>
      </c>
    </row>
    <row r="15140" spans="1:2" x14ac:dyDescent="0.25">
      <c r="A15140" s="62">
        <v>60105705</v>
      </c>
      <c r="B15140" s="63" t="s">
        <v>18823</v>
      </c>
    </row>
    <row r="15141" spans="1:2" x14ac:dyDescent="0.25">
      <c r="A15141" s="62">
        <v>60105801</v>
      </c>
      <c r="B15141" s="63" t="s">
        <v>3326</v>
      </c>
    </row>
    <row r="15142" spans="1:2" x14ac:dyDescent="0.25">
      <c r="A15142" s="62">
        <v>60105802</v>
      </c>
      <c r="B15142" s="63" t="s">
        <v>9183</v>
      </c>
    </row>
    <row r="15143" spans="1:2" x14ac:dyDescent="0.25">
      <c r="A15143" s="62">
        <v>60105803</v>
      </c>
      <c r="B15143" s="63" t="s">
        <v>3170</v>
      </c>
    </row>
    <row r="15144" spans="1:2" x14ac:dyDescent="0.25">
      <c r="A15144" s="62">
        <v>60105804</v>
      </c>
      <c r="B15144" s="63" t="s">
        <v>15640</v>
      </c>
    </row>
    <row r="15145" spans="1:2" x14ac:dyDescent="0.25">
      <c r="A15145" s="62">
        <v>60105805</v>
      </c>
      <c r="B15145" s="63" t="s">
        <v>10630</v>
      </c>
    </row>
    <row r="15146" spans="1:2" x14ac:dyDescent="0.25">
      <c r="A15146" s="62">
        <v>60105806</v>
      </c>
      <c r="B15146" s="63" t="s">
        <v>13268</v>
      </c>
    </row>
    <row r="15147" spans="1:2" x14ac:dyDescent="0.25">
      <c r="A15147" s="62">
        <v>60105807</v>
      </c>
      <c r="B15147" s="63" t="s">
        <v>1766</v>
      </c>
    </row>
    <row r="15148" spans="1:2" x14ac:dyDescent="0.25">
      <c r="A15148" s="62">
        <v>60105808</v>
      </c>
      <c r="B15148" s="63" t="s">
        <v>11082</v>
      </c>
    </row>
    <row r="15149" spans="1:2" x14ac:dyDescent="0.25">
      <c r="A15149" s="62">
        <v>60105809</v>
      </c>
      <c r="B15149" s="63" t="s">
        <v>339</v>
      </c>
    </row>
    <row r="15150" spans="1:2" x14ac:dyDescent="0.25">
      <c r="A15150" s="62">
        <v>60105810</v>
      </c>
      <c r="B15150" s="63" t="s">
        <v>9790</v>
      </c>
    </row>
    <row r="15151" spans="1:2" x14ac:dyDescent="0.25">
      <c r="A15151" s="62">
        <v>60105811</v>
      </c>
      <c r="B15151" s="63" t="s">
        <v>4951</v>
      </c>
    </row>
    <row r="15152" spans="1:2" x14ac:dyDescent="0.25">
      <c r="A15152" s="62">
        <v>60105901</v>
      </c>
      <c r="B15152" s="63" t="s">
        <v>759</v>
      </c>
    </row>
    <row r="15153" spans="1:2" x14ac:dyDescent="0.25">
      <c r="A15153" s="62">
        <v>60105902</v>
      </c>
      <c r="B15153" s="63" t="s">
        <v>6198</v>
      </c>
    </row>
    <row r="15154" spans="1:2" x14ac:dyDescent="0.25">
      <c r="A15154" s="62">
        <v>60105903</v>
      </c>
      <c r="B15154" s="63" t="s">
        <v>7995</v>
      </c>
    </row>
    <row r="15155" spans="1:2" x14ac:dyDescent="0.25">
      <c r="A15155" s="62">
        <v>60105904</v>
      </c>
      <c r="B15155" s="63" t="s">
        <v>4853</v>
      </c>
    </row>
    <row r="15156" spans="1:2" x14ac:dyDescent="0.25">
      <c r="A15156" s="62">
        <v>60105905</v>
      </c>
      <c r="B15156" s="63" t="s">
        <v>4647</v>
      </c>
    </row>
    <row r="15157" spans="1:2" x14ac:dyDescent="0.25">
      <c r="A15157" s="62">
        <v>60105906</v>
      </c>
      <c r="B15157" s="63" t="s">
        <v>14448</v>
      </c>
    </row>
    <row r="15158" spans="1:2" x14ac:dyDescent="0.25">
      <c r="A15158" s="62">
        <v>60105907</v>
      </c>
      <c r="B15158" s="63" t="s">
        <v>11364</v>
      </c>
    </row>
    <row r="15159" spans="1:2" x14ac:dyDescent="0.25">
      <c r="A15159" s="62">
        <v>60105908</v>
      </c>
      <c r="B15159" s="63" t="s">
        <v>9998</v>
      </c>
    </row>
    <row r="15160" spans="1:2" x14ac:dyDescent="0.25">
      <c r="A15160" s="62">
        <v>60105909</v>
      </c>
      <c r="B15160" s="63" t="s">
        <v>7843</v>
      </c>
    </row>
    <row r="15161" spans="1:2" x14ac:dyDescent="0.25">
      <c r="A15161" s="62">
        <v>60105910</v>
      </c>
      <c r="B15161" s="63" t="s">
        <v>16576</v>
      </c>
    </row>
    <row r="15162" spans="1:2" x14ac:dyDescent="0.25">
      <c r="A15162" s="62">
        <v>60105911</v>
      </c>
      <c r="B15162" s="63" t="s">
        <v>2059</v>
      </c>
    </row>
    <row r="15163" spans="1:2" x14ac:dyDescent="0.25">
      <c r="A15163" s="62">
        <v>60105912</v>
      </c>
      <c r="B15163" s="63" t="s">
        <v>17123</v>
      </c>
    </row>
    <row r="15164" spans="1:2" x14ac:dyDescent="0.25">
      <c r="A15164" s="62">
        <v>60105913</v>
      </c>
      <c r="B15164" s="63" t="s">
        <v>8405</v>
      </c>
    </row>
    <row r="15165" spans="1:2" x14ac:dyDescent="0.25">
      <c r="A15165" s="62">
        <v>60105914</v>
      </c>
      <c r="B15165" s="63" t="s">
        <v>2670</v>
      </c>
    </row>
    <row r="15166" spans="1:2" x14ac:dyDescent="0.25">
      <c r="A15166" s="62">
        <v>60105915</v>
      </c>
      <c r="B15166" s="63" t="s">
        <v>4747</v>
      </c>
    </row>
    <row r="15167" spans="1:2" x14ac:dyDescent="0.25">
      <c r="A15167" s="62">
        <v>60105916</v>
      </c>
      <c r="B15167" s="63" t="s">
        <v>9702</v>
      </c>
    </row>
    <row r="15168" spans="1:2" x14ac:dyDescent="0.25">
      <c r="A15168" s="62">
        <v>60105917</v>
      </c>
      <c r="B15168" s="63" t="s">
        <v>5161</v>
      </c>
    </row>
    <row r="15169" spans="1:2" x14ac:dyDescent="0.25">
      <c r="A15169" s="62">
        <v>60105918</v>
      </c>
      <c r="B15169" s="63" t="s">
        <v>7829</v>
      </c>
    </row>
    <row r="15170" spans="1:2" x14ac:dyDescent="0.25">
      <c r="A15170" s="62">
        <v>60105919</v>
      </c>
      <c r="B15170" s="63" t="s">
        <v>14412</v>
      </c>
    </row>
    <row r="15171" spans="1:2" x14ac:dyDescent="0.25">
      <c r="A15171" s="62">
        <v>60106001</v>
      </c>
      <c r="B15171" s="63" t="s">
        <v>1818</v>
      </c>
    </row>
    <row r="15172" spans="1:2" x14ac:dyDescent="0.25">
      <c r="A15172" s="62">
        <v>60106002</v>
      </c>
      <c r="B15172" s="63" t="s">
        <v>586</v>
      </c>
    </row>
    <row r="15173" spans="1:2" x14ac:dyDescent="0.25">
      <c r="A15173" s="62">
        <v>60106003</v>
      </c>
      <c r="B15173" s="63" t="s">
        <v>14669</v>
      </c>
    </row>
    <row r="15174" spans="1:2" x14ac:dyDescent="0.25">
      <c r="A15174" s="62">
        <v>60106004</v>
      </c>
      <c r="B15174" s="63" t="s">
        <v>1976</v>
      </c>
    </row>
    <row r="15175" spans="1:2" x14ac:dyDescent="0.25">
      <c r="A15175" s="62">
        <v>60106101</v>
      </c>
      <c r="B15175" s="63" t="s">
        <v>9752</v>
      </c>
    </row>
    <row r="15176" spans="1:2" x14ac:dyDescent="0.25">
      <c r="A15176" s="62">
        <v>60106102</v>
      </c>
      <c r="B15176" s="63" t="s">
        <v>18127</v>
      </c>
    </row>
    <row r="15177" spans="1:2" x14ac:dyDescent="0.25">
      <c r="A15177" s="62">
        <v>60106103</v>
      </c>
      <c r="B15177" s="63" t="s">
        <v>2785</v>
      </c>
    </row>
    <row r="15178" spans="1:2" x14ac:dyDescent="0.25">
      <c r="A15178" s="62">
        <v>60106104</v>
      </c>
      <c r="B15178" s="63" t="s">
        <v>6397</v>
      </c>
    </row>
    <row r="15179" spans="1:2" x14ac:dyDescent="0.25">
      <c r="A15179" s="62">
        <v>60106105</v>
      </c>
      <c r="B15179" s="63" t="s">
        <v>4578</v>
      </c>
    </row>
    <row r="15180" spans="1:2" x14ac:dyDescent="0.25">
      <c r="A15180" s="62">
        <v>60106106</v>
      </c>
      <c r="B15180" s="63" t="s">
        <v>5574</v>
      </c>
    </row>
    <row r="15181" spans="1:2" x14ac:dyDescent="0.25">
      <c r="A15181" s="62">
        <v>60106107</v>
      </c>
      <c r="B15181" s="63" t="s">
        <v>6582</v>
      </c>
    </row>
    <row r="15182" spans="1:2" x14ac:dyDescent="0.25">
      <c r="A15182" s="62">
        <v>60106108</v>
      </c>
      <c r="B15182" s="63" t="s">
        <v>9081</v>
      </c>
    </row>
    <row r="15183" spans="1:2" x14ac:dyDescent="0.25">
      <c r="A15183" s="62">
        <v>60106109</v>
      </c>
      <c r="B15183" s="63" t="s">
        <v>10533</v>
      </c>
    </row>
    <row r="15184" spans="1:2" x14ac:dyDescent="0.25">
      <c r="A15184" s="62">
        <v>60106201</v>
      </c>
      <c r="B15184" s="63" t="s">
        <v>3081</v>
      </c>
    </row>
    <row r="15185" spans="1:2" x14ac:dyDescent="0.25">
      <c r="A15185" s="62">
        <v>60106202</v>
      </c>
      <c r="B15185" s="63" t="s">
        <v>9390</v>
      </c>
    </row>
    <row r="15186" spans="1:2" x14ac:dyDescent="0.25">
      <c r="A15186" s="62">
        <v>60106203</v>
      </c>
      <c r="B15186" s="63" t="s">
        <v>4582</v>
      </c>
    </row>
    <row r="15187" spans="1:2" x14ac:dyDescent="0.25">
      <c r="A15187" s="62">
        <v>60106204</v>
      </c>
      <c r="B15187" s="63" t="s">
        <v>17225</v>
      </c>
    </row>
    <row r="15188" spans="1:2" x14ac:dyDescent="0.25">
      <c r="A15188" s="62">
        <v>60106205</v>
      </c>
      <c r="B15188" s="63" t="s">
        <v>3638</v>
      </c>
    </row>
    <row r="15189" spans="1:2" x14ac:dyDescent="0.25">
      <c r="A15189" s="62">
        <v>60106206</v>
      </c>
      <c r="B15189" s="63" t="s">
        <v>12688</v>
      </c>
    </row>
    <row r="15190" spans="1:2" x14ac:dyDescent="0.25">
      <c r="A15190" s="62">
        <v>60106207</v>
      </c>
      <c r="B15190" s="63" t="s">
        <v>2018</v>
      </c>
    </row>
    <row r="15191" spans="1:2" x14ac:dyDescent="0.25">
      <c r="A15191" s="62">
        <v>60106208</v>
      </c>
      <c r="B15191" s="63" t="s">
        <v>3888</v>
      </c>
    </row>
    <row r="15192" spans="1:2" x14ac:dyDescent="0.25">
      <c r="A15192" s="62">
        <v>60106209</v>
      </c>
      <c r="B15192" s="63" t="s">
        <v>2641</v>
      </c>
    </row>
    <row r="15193" spans="1:2" x14ac:dyDescent="0.25">
      <c r="A15193" s="62">
        <v>60106210</v>
      </c>
      <c r="B15193" s="63" t="s">
        <v>3980</v>
      </c>
    </row>
    <row r="15194" spans="1:2" x14ac:dyDescent="0.25">
      <c r="A15194" s="62">
        <v>60106211</v>
      </c>
      <c r="B15194" s="63" t="s">
        <v>4939</v>
      </c>
    </row>
    <row r="15195" spans="1:2" x14ac:dyDescent="0.25">
      <c r="A15195" s="62">
        <v>60106212</v>
      </c>
      <c r="B15195" s="63" t="s">
        <v>1328</v>
      </c>
    </row>
    <row r="15196" spans="1:2" x14ac:dyDescent="0.25">
      <c r="A15196" s="62">
        <v>60106213</v>
      </c>
      <c r="B15196" s="63" t="s">
        <v>14500</v>
      </c>
    </row>
    <row r="15197" spans="1:2" x14ac:dyDescent="0.25">
      <c r="A15197" s="62">
        <v>60106214</v>
      </c>
      <c r="B15197" s="63" t="s">
        <v>6716</v>
      </c>
    </row>
    <row r="15198" spans="1:2" x14ac:dyDescent="0.25">
      <c r="A15198" s="62">
        <v>60106215</v>
      </c>
      <c r="B15198" s="63" t="s">
        <v>4963</v>
      </c>
    </row>
    <row r="15199" spans="1:2" x14ac:dyDescent="0.25">
      <c r="A15199" s="62">
        <v>60106301</v>
      </c>
      <c r="B15199" s="63" t="s">
        <v>8080</v>
      </c>
    </row>
    <row r="15200" spans="1:2" x14ac:dyDescent="0.25">
      <c r="A15200" s="62">
        <v>60106302</v>
      </c>
      <c r="B15200" s="63" t="s">
        <v>9435</v>
      </c>
    </row>
    <row r="15201" spans="1:2" x14ac:dyDescent="0.25">
      <c r="A15201" s="62">
        <v>60106401</v>
      </c>
      <c r="B15201" s="63" t="s">
        <v>3219</v>
      </c>
    </row>
    <row r="15202" spans="1:2" x14ac:dyDescent="0.25">
      <c r="A15202" s="62">
        <v>60106402</v>
      </c>
      <c r="B15202" s="63" t="s">
        <v>9645</v>
      </c>
    </row>
    <row r="15203" spans="1:2" x14ac:dyDescent="0.25">
      <c r="A15203" s="62">
        <v>60111001</v>
      </c>
      <c r="B15203" s="63" t="s">
        <v>8524</v>
      </c>
    </row>
    <row r="15204" spans="1:2" x14ac:dyDescent="0.25">
      <c r="A15204" s="62">
        <v>60111002</v>
      </c>
      <c r="B15204" s="63" t="s">
        <v>8656</v>
      </c>
    </row>
    <row r="15205" spans="1:2" x14ac:dyDescent="0.25">
      <c r="A15205" s="62">
        <v>60111003</v>
      </c>
      <c r="B15205" s="63" t="s">
        <v>4906</v>
      </c>
    </row>
    <row r="15206" spans="1:2" x14ac:dyDescent="0.25">
      <c r="A15206" s="62">
        <v>60111004</v>
      </c>
      <c r="B15206" s="63" t="s">
        <v>9729</v>
      </c>
    </row>
    <row r="15207" spans="1:2" x14ac:dyDescent="0.25">
      <c r="A15207" s="62">
        <v>60111005</v>
      </c>
      <c r="B15207" s="63" t="s">
        <v>9425</v>
      </c>
    </row>
    <row r="15208" spans="1:2" x14ac:dyDescent="0.25">
      <c r="A15208" s="62">
        <v>60111101</v>
      </c>
      <c r="B15208" s="63" t="s">
        <v>10048</v>
      </c>
    </row>
    <row r="15209" spans="1:2" x14ac:dyDescent="0.25">
      <c r="A15209" s="62">
        <v>60111102</v>
      </c>
      <c r="B15209" s="63" t="s">
        <v>1888</v>
      </c>
    </row>
    <row r="15210" spans="1:2" x14ac:dyDescent="0.25">
      <c r="A15210" s="62">
        <v>60111103</v>
      </c>
      <c r="B15210" s="63" t="s">
        <v>6600</v>
      </c>
    </row>
    <row r="15211" spans="1:2" x14ac:dyDescent="0.25">
      <c r="A15211" s="62">
        <v>60111104</v>
      </c>
      <c r="B15211" s="63" t="s">
        <v>3182</v>
      </c>
    </row>
    <row r="15212" spans="1:2" x14ac:dyDescent="0.25">
      <c r="A15212" s="62">
        <v>60111105</v>
      </c>
      <c r="B15212" s="63" t="s">
        <v>1821</v>
      </c>
    </row>
    <row r="15213" spans="1:2" x14ac:dyDescent="0.25">
      <c r="A15213" s="62">
        <v>60111106</v>
      </c>
      <c r="B15213" s="63" t="s">
        <v>3626</v>
      </c>
    </row>
    <row r="15214" spans="1:2" x14ac:dyDescent="0.25">
      <c r="A15214" s="62">
        <v>60111107</v>
      </c>
      <c r="B15214" s="63" t="s">
        <v>16746</v>
      </c>
    </row>
    <row r="15215" spans="1:2" x14ac:dyDescent="0.25">
      <c r="A15215" s="62">
        <v>60111108</v>
      </c>
      <c r="B15215" s="63" t="s">
        <v>15385</v>
      </c>
    </row>
    <row r="15216" spans="1:2" x14ac:dyDescent="0.25">
      <c r="A15216" s="62">
        <v>60111109</v>
      </c>
      <c r="B15216" s="63" t="s">
        <v>15099</v>
      </c>
    </row>
    <row r="15217" spans="1:2" x14ac:dyDescent="0.25">
      <c r="A15217" s="62">
        <v>60111201</v>
      </c>
      <c r="B15217" s="63" t="s">
        <v>18383</v>
      </c>
    </row>
    <row r="15218" spans="1:2" x14ac:dyDescent="0.25">
      <c r="A15218" s="62">
        <v>60111202</v>
      </c>
      <c r="B15218" s="63" t="s">
        <v>17702</v>
      </c>
    </row>
    <row r="15219" spans="1:2" x14ac:dyDescent="0.25">
      <c r="A15219" s="62">
        <v>60111203</v>
      </c>
      <c r="B15219" s="63" t="s">
        <v>13631</v>
      </c>
    </row>
    <row r="15220" spans="1:2" x14ac:dyDescent="0.25">
      <c r="A15220" s="62">
        <v>60111204</v>
      </c>
      <c r="B15220" s="63" t="s">
        <v>2519</v>
      </c>
    </row>
    <row r="15221" spans="1:2" x14ac:dyDescent="0.25">
      <c r="A15221" s="62">
        <v>60111205</v>
      </c>
      <c r="B15221" s="63" t="s">
        <v>18364</v>
      </c>
    </row>
    <row r="15222" spans="1:2" x14ac:dyDescent="0.25">
      <c r="A15222" s="62">
        <v>60111206</v>
      </c>
      <c r="B15222" s="63" t="s">
        <v>17969</v>
      </c>
    </row>
    <row r="15223" spans="1:2" x14ac:dyDescent="0.25">
      <c r="A15223" s="62">
        <v>60111207</v>
      </c>
      <c r="B15223" s="63" t="s">
        <v>5291</v>
      </c>
    </row>
    <row r="15224" spans="1:2" x14ac:dyDescent="0.25">
      <c r="A15224" s="62">
        <v>60111208</v>
      </c>
      <c r="B15224" s="63" t="s">
        <v>6380</v>
      </c>
    </row>
    <row r="15225" spans="1:2" x14ac:dyDescent="0.25">
      <c r="A15225" s="62">
        <v>60111301</v>
      </c>
      <c r="B15225" s="63" t="s">
        <v>18182</v>
      </c>
    </row>
    <row r="15226" spans="1:2" x14ac:dyDescent="0.25">
      <c r="A15226" s="62">
        <v>60111302</v>
      </c>
      <c r="B15226" s="63" t="s">
        <v>15019</v>
      </c>
    </row>
    <row r="15227" spans="1:2" x14ac:dyDescent="0.25">
      <c r="A15227" s="62">
        <v>60111303</v>
      </c>
      <c r="B15227" s="63" t="s">
        <v>959</v>
      </c>
    </row>
    <row r="15228" spans="1:2" x14ac:dyDescent="0.25">
      <c r="A15228" s="62">
        <v>60111304</v>
      </c>
      <c r="B15228" s="63" t="s">
        <v>18540</v>
      </c>
    </row>
    <row r="15229" spans="1:2" x14ac:dyDescent="0.25">
      <c r="A15229" s="62">
        <v>60111305</v>
      </c>
      <c r="B15229" s="63" t="s">
        <v>2939</v>
      </c>
    </row>
    <row r="15230" spans="1:2" x14ac:dyDescent="0.25">
      <c r="A15230" s="62">
        <v>60111306</v>
      </c>
      <c r="B15230" s="63" t="s">
        <v>2577</v>
      </c>
    </row>
    <row r="15231" spans="1:2" x14ac:dyDescent="0.25">
      <c r="A15231" s="62">
        <v>60111401</v>
      </c>
      <c r="B15231" s="63" t="s">
        <v>2346</v>
      </c>
    </row>
    <row r="15232" spans="1:2" x14ac:dyDescent="0.25">
      <c r="A15232" s="62">
        <v>60111402</v>
      </c>
      <c r="B15232" s="63" t="s">
        <v>11278</v>
      </c>
    </row>
    <row r="15233" spans="1:2" x14ac:dyDescent="0.25">
      <c r="A15233" s="62">
        <v>60111403</v>
      </c>
      <c r="B15233" s="63" t="s">
        <v>2570</v>
      </c>
    </row>
    <row r="15234" spans="1:2" x14ac:dyDescent="0.25">
      <c r="A15234" s="62">
        <v>60111404</v>
      </c>
      <c r="B15234" s="63" t="s">
        <v>838</v>
      </c>
    </row>
    <row r="15235" spans="1:2" x14ac:dyDescent="0.25">
      <c r="A15235" s="62">
        <v>60111405</v>
      </c>
      <c r="B15235" s="63" t="s">
        <v>5074</v>
      </c>
    </row>
    <row r="15236" spans="1:2" x14ac:dyDescent="0.25">
      <c r="A15236" s="62">
        <v>60111407</v>
      </c>
      <c r="B15236" s="63" t="s">
        <v>884</v>
      </c>
    </row>
    <row r="15237" spans="1:2" x14ac:dyDescent="0.25">
      <c r="A15237" s="62">
        <v>60111408</v>
      </c>
      <c r="B15237" s="63" t="s">
        <v>16292</v>
      </c>
    </row>
    <row r="15238" spans="1:2" x14ac:dyDescent="0.25">
      <c r="A15238" s="62">
        <v>60111409</v>
      </c>
      <c r="B15238" s="63" t="s">
        <v>10723</v>
      </c>
    </row>
    <row r="15239" spans="1:2" x14ac:dyDescent="0.25">
      <c r="A15239" s="62">
        <v>60111410</v>
      </c>
      <c r="B15239" s="63" t="s">
        <v>18098</v>
      </c>
    </row>
    <row r="15240" spans="1:2" x14ac:dyDescent="0.25">
      <c r="A15240" s="62">
        <v>60111411</v>
      </c>
      <c r="B15240" s="63" t="s">
        <v>14212</v>
      </c>
    </row>
    <row r="15241" spans="1:2" x14ac:dyDescent="0.25">
      <c r="A15241" s="62">
        <v>60121001</v>
      </c>
      <c r="B15241" s="63" t="s">
        <v>17518</v>
      </c>
    </row>
    <row r="15242" spans="1:2" x14ac:dyDescent="0.25">
      <c r="A15242" s="62">
        <v>60121002</v>
      </c>
      <c r="B15242" s="63" t="s">
        <v>6921</v>
      </c>
    </row>
    <row r="15243" spans="1:2" x14ac:dyDescent="0.25">
      <c r="A15243" s="62">
        <v>60121003</v>
      </c>
      <c r="B15243" s="63" t="s">
        <v>9453</v>
      </c>
    </row>
    <row r="15244" spans="1:2" x14ac:dyDescent="0.25">
      <c r="A15244" s="62">
        <v>60121004</v>
      </c>
      <c r="B15244" s="63" t="s">
        <v>32</v>
      </c>
    </row>
    <row r="15245" spans="1:2" x14ac:dyDescent="0.25">
      <c r="A15245" s="62">
        <v>60121005</v>
      </c>
      <c r="B15245" s="63" t="s">
        <v>9401</v>
      </c>
    </row>
    <row r="15246" spans="1:2" x14ac:dyDescent="0.25">
      <c r="A15246" s="62">
        <v>60121006</v>
      </c>
      <c r="B15246" s="63" t="s">
        <v>3813</v>
      </c>
    </row>
    <row r="15247" spans="1:2" x14ac:dyDescent="0.25">
      <c r="A15247" s="62">
        <v>60121007</v>
      </c>
      <c r="B15247" s="63" t="s">
        <v>16300</v>
      </c>
    </row>
    <row r="15248" spans="1:2" x14ac:dyDescent="0.25">
      <c r="A15248" s="62">
        <v>60121008</v>
      </c>
      <c r="B15248" s="63" t="s">
        <v>3</v>
      </c>
    </row>
    <row r="15249" spans="1:2" x14ac:dyDescent="0.25">
      <c r="A15249" s="62">
        <v>60121009</v>
      </c>
      <c r="B15249" s="63" t="s">
        <v>14344</v>
      </c>
    </row>
    <row r="15250" spans="1:2" x14ac:dyDescent="0.25">
      <c r="A15250" s="62">
        <v>60121010</v>
      </c>
      <c r="B15250" s="63" t="s">
        <v>7019</v>
      </c>
    </row>
    <row r="15251" spans="1:2" x14ac:dyDescent="0.25">
      <c r="A15251" s="62">
        <v>60121011</v>
      </c>
      <c r="B15251" s="63" t="s">
        <v>13890</v>
      </c>
    </row>
    <row r="15252" spans="1:2" x14ac:dyDescent="0.25">
      <c r="A15252" s="62">
        <v>60121012</v>
      </c>
      <c r="B15252" s="63" t="s">
        <v>15669</v>
      </c>
    </row>
    <row r="15253" spans="1:2" x14ac:dyDescent="0.25">
      <c r="A15253" s="62">
        <v>60121101</v>
      </c>
      <c r="B15253" s="63" t="s">
        <v>299</v>
      </c>
    </row>
    <row r="15254" spans="1:2" x14ac:dyDescent="0.25">
      <c r="A15254" s="62">
        <v>60121102</v>
      </c>
      <c r="B15254" s="63" t="s">
        <v>18582</v>
      </c>
    </row>
    <row r="15255" spans="1:2" x14ac:dyDescent="0.25">
      <c r="A15255" s="62">
        <v>60121103</v>
      </c>
      <c r="B15255" s="63" t="s">
        <v>7313</v>
      </c>
    </row>
    <row r="15256" spans="1:2" x14ac:dyDescent="0.25">
      <c r="A15256" s="62">
        <v>60121104</v>
      </c>
      <c r="B15256" s="63" t="s">
        <v>17160</v>
      </c>
    </row>
    <row r="15257" spans="1:2" x14ac:dyDescent="0.25">
      <c r="A15257" s="62">
        <v>60121105</v>
      </c>
      <c r="B15257" s="63" t="s">
        <v>10356</v>
      </c>
    </row>
    <row r="15258" spans="1:2" x14ac:dyDescent="0.25">
      <c r="A15258" s="62">
        <v>60121106</v>
      </c>
      <c r="B15258" s="63" t="s">
        <v>9175</v>
      </c>
    </row>
    <row r="15259" spans="1:2" x14ac:dyDescent="0.25">
      <c r="A15259" s="62">
        <v>60121107</v>
      </c>
      <c r="B15259" s="63" t="s">
        <v>4508</v>
      </c>
    </row>
    <row r="15260" spans="1:2" x14ac:dyDescent="0.25">
      <c r="A15260" s="62">
        <v>60121108</v>
      </c>
      <c r="B15260" s="63" t="s">
        <v>18351</v>
      </c>
    </row>
    <row r="15261" spans="1:2" x14ac:dyDescent="0.25">
      <c r="A15261" s="62">
        <v>60121109</v>
      </c>
      <c r="B15261" s="63" t="s">
        <v>1161</v>
      </c>
    </row>
    <row r="15262" spans="1:2" x14ac:dyDescent="0.25">
      <c r="A15262" s="62">
        <v>60121110</v>
      </c>
      <c r="B15262" s="63" t="s">
        <v>6745</v>
      </c>
    </row>
    <row r="15263" spans="1:2" x14ac:dyDescent="0.25">
      <c r="A15263" s="62">
        <v>60121111</v>
      </c>
      <c r="B15263" s="63" t="s">
        <v>400</v>
      </c>
    </row>
    <row r="15264" spans="1:2" x14ac:dyDescent="0.25">
      <c r="A15264" s="62">
        <v>60121112</v>
      </c>
      <c r="B15264" s="63" t="s">
        <v>18303</v>
      </c>
    </row>
    <row r="15265" spans="1:2" x14ac:dyDescent="0.25">
      <c r="A15265" s="62">
        <v>60121113</v>
      </c>
      <c r="B15265" s="63" t="s">
        <v>6668</v>
      </c>
    </row>
    <row r="15266" spans="1:2" x14ac:dyDescent="0.25">
      <c r="A15266" s="62">
        <v>60121114</v>
      </c>
      <c r="B15266" s="63" t="s">
        <v>17683</v>
      </c>
    </row>
    <row r="15267" spans="1:2" x14ac:dyDescent="0.25">
      <c r="A15267" s="62">
        <v>60121115</v>
      </c>
      <c r="B15267" s="63" t="s">
        <v>16975</v>
      </c>
    </row>
    <row r="15268" spans="1:2" x14ac:dyDescent="0.25">
      <c r="A15268" s="62">
        <v>60121116</v>
      </c>
      <c r="B15268" s="63" t="s">
        <v>4751</v>
      </c>
    </row>
    <row r="15269" spans="1:2" x14ac:dyDescent="0.25">
      <c r="A15269" s="62">
        <v>60121117</v>
      </c>
      <c r="B15269" s="63" t="s">
        <v>14480</v>
      </c>
    </row>
    <row r="15270" spans="1:2" x14ac:dyDescent="0.25">
      <c r="A15270" s="62">
        <v>60121118</v>
      </c>
      <c r="B15270" s="63" t="s">
        <v>2544</v>
      </c>
    </row>
    <row r="15271" spans="1:2" x14ac:dyDescent="0.25">
      <c r="A15271" s="62">
        <v>60121119</v>
      </c>
      <c r="B15271" s="63" t="s">
        <v>3496</v>
      </c>
    </row>
    <row r="15272" spans="1:2" x14ac:dyDescent="0.25">
      <c r="A15272" s="62">
        <v>60121120</v>
      </c>
      <c r="B15272" s="63" t="s">
        <v>3062</v>
      </c>
    </row>
    <row r="15273" spans="1:2" x14ac:dyDescent="0.25">
      <c r="A15273" s="62">
        <v>60121121</v>
      </c>
      <c r="B15273" s="63" t="s">
        <v>9910</v>
      </c>
    </row>
    <row r="15274" spans="1:2" x14ac:dyDescent="0.25">
      <c r="A15274" s="62">
        <v>60121123</v>
      </c>
      <c r="B15274" s="63" t="s">
        <v>7495</v>
      </c>
    </row>
    <row r="15275" spans="1:2" x14ac:dyDescent="0.25">
      <c r="A15275" s="62">
        <v>60121124</v>
      </c>
      <c r="B15275" s="63" t="s">
        <v>7276</v>
      </c>
    </row>
    <row r="15276" spans="1:2" x14ac:dyDescent="0.25">
      <c r="A15276" s="62">
        <v>60121125</v>
      </c>
      <c r="B15276" s="63" t="s">
        <v>3831</v>
      </c>
    </row>
    <row r="15277" spans="1:2" x14ac:dyDescent="0.25">
      <c r="A15277" s="62">
        <v>60121126</v>
      </c>
      <c r="B15277" s="63" t="s">
        <v>696</v>
      </c>
    </row>
    <row r="15278" spans="1:2" x14ac:dyDescent="0.25">
      <c r="A15278" s="62">
        <v>60121127</v>
      </c>
      <c r="B15278" s="63" t="s">
        <v>14023</v>
      </c>
    </row>
    <row r="15279" spans="1:2" x14ac:dyDescent="0.25">
      <c r="A15279" s="62">
        <v>60121128</v>
      </c>
      <c r="B15279" s="63" t="s">
        <v>18365</v>
      </c>
    </row>
    <row r="15280" spans="1:2" x14ac:dyDescent="0.25">
      <c r="A15280" s="62">
        <v>60121129</v>
      </c>
      <c r="B15280" s="63" t="s">
        <v>2839</v>
      </c>
    </row>
    <row r="15281" spans="1:2" x14ac:dyDescent="0.25">
      <c r="A15281" s="62">
        <v>60121130</v>
      </c>
      <c r="B15281" s="63" t="s">
        <v>15499</v>
      </c>
    </row>
    <row r="15282" spans="1:2" x14ac:dyDescent="0.25">
      <c r="A15282" s="62">
        <v>60121131</v>
      </c>
      <c r="B15282" s="63" t="s">
        <v>4075</v>
      </c>
    </row>
    <row r="15283" spans="1:2" x14ac:dyDescent="0.25">
      <c r="A15283" s="62">
        <v>60121132</v>
      </c>
      <c r="B15283" s="63" t="s">
        <v>9871</v>
      </c>
    </row>
    <row r="15284" spans="1:2" x14ac:dyDescent="0.25">
      <c r="A15284" s="62">
        <v>60121133</v>
      </c>
      <c r="B15284" s="63" t="s">
        <v>12939</v>
      </c>
    </row>
    <row r="15285" spans="1:2" x14ac:dyDescent="0.25">
      <c r="A15285" s="62">
        <v>60121134</v>
      </c>
      <c r="B15285" s="63" t="s">
        <v>16556</v>
      </c>
    </row>
    <row r="15286" spans="1:2" x14ac:dyDescent="0.25">
      <c r="A15286" s="62">
        <v>60121135</v>
      </c>
      <c r="B15286" s="63" t="s">
        <v>6635</v>
      </c>
    </row>
    <row r="15287" spans="1:2" x14ac:dyDescent="0.25">
      <c r="A15287" s="62">
        <v>60121136</v>
      </c>
      <c r="B15287" s="63" t="s">
        <v>14423</v>
      </c>
    </row>
    <row r="15288" spans="1:2" x14ac:dyDescent="0.25">
      <c r="A15288" s="62">
        <v>60121137</v>
      </c>
      <c r="B15288" s="63" t="s">
        <v>11823</v>
      </c>
    </row>
    <row r="15289" spans="1:2" x14ac:dyDescent="0.25">
      <c r="A15289" s="62">
        <v>60121138</v>
      </c>
      <c r="B15289" s="63" t="s">
        <v>6374</v>
      </c>
    </row>
    <row r="15290" spans="1:2" x14ac:dyDescent="0.25">
      <c r="A15290" s="62">
        <v>60121139</v>
      </c>
      <c r="B15290" s="63" t="s">
        <v>10603</v>
      </c>
    </row>
    <row r="15291" spans="1:2" x14ac:dyDescent="0.25">
      <c r="A15291" s="62">
        <v>60121140</v>
      </c>
      <c r="B15291" s="63" t="s">
        <v>7553</v>
      </c>
    </row>
    <row r="15292" spans="1:2" x14ac:dyDescent="0.25">
      <c r="A15292" s="62">
        <v>60121141</v>
      </c>
      <c r="B15292" s="63" t="s">
        <v>13659</v>
      </c>
    </row>
    <row r="15293" spans="1:2" x14ac:dyDescent="0.25">
      <c r="A15293" s="62">
        <v>60121142</v>
      </c>
      <c r="B15293" s="63" t="s">
        <v>5386</v>
      </c>
    </row>
    <row r="15294" spans="1:2" x14ac:dyDescent="0.25">
      <c r="A15294" s="62">
        <v>60121143</v>
      </c>
      <c r="B15294" s="63" t="s">
        <v>14733</v>
      </c>
    </row>
    <row r="15295" spans="1:2" x14ac:dyDescent="0.25">
      <c r="A15295" s="62">
        <v>60121144</v>
      </c>
      <c r="B15295" s="63" t="s">
        <v>14361</v>
      </c>
    </row>
    <row r="15296" spans="1:2" x14ac:dyDescent="0.25">
      <c r="A15296" s="62">
        <v>60121145</v>
      </c>
      <c r="B15296" s="63" t="s">
        <v>6820</v>
      </c>
    </row>
    <row r="15297" spans="1:2" x14ac:dyDescent="0.25">
      <c r="A15297" s="62">
        <v>60121146</v>
      </c>
      <c r="B15297" s="63" t="s">
        <v>16188</v>
      </c>
    </row>
    <row r="15298" spans="1:2" x14ac:dyDescent="0.25">
      <c r="A15298" s="62">
        <v>60121147</v>
      </c>
      <c r="B15298" s="63" t="s">
        <v>4420</v>
      </c>
    </row>
    <row r="15299" spans="1:2" x14ac:dyDescent="0.25">
      <c r="A15299" s="62">
        <v>60121148</v>
      </c>
      <c r="B15299" s="63" t="s">
        <v>6803</v>
      </c>
    </row>
    <row r="15300" spans="1:2" x14ac:dyDescent="0.25">
      <c r="A15300" s="62">
        <v>60121149</v>
      </c>
      <c r="B15300" s="63" t="s">
        <v>3490</v>
      </c>
    </row>
    <row r="15301" spans="1:2" x14ac:dyDescent="0.25">
      <c r="A15301" s="62">
        <v>60121150</v>
      </c>
      <c r="B15301" s="63" t="s">
        <v>14125</v>
      </c>
    </row>
    <row r="15302" spans="1:2" x14ac:dyDescent="0.25">
      <c r="A15302" s="62">
        <v>60121151</v>
      </c>
      <c r="B15302" s="63" t="s">
        <v>16744</v>
      </c>
    </row>
    <row r="15303" spans="1:2" x14ac:dyDescent="0.25">
      <c r="A15303" s="62">
        <v>60121152</v>
      </c>
      <c r="B15303" s="63" t="s">
        <v>8594</v>
      </c>
    </row>
    <row r="15304" spans="1:2" x14ac:dyDescent="0.25">
      <c r="A15304" s="62">
        <v>60121153</v>
      </c>
      <c r="B15304" s="63" t="s">
        <v>18780</v>
      </c>
    </row>
    <row r="15305" spans="1:2" x14ac:dyDescent="0.25">
      <c r="A15305" s="62">
        <v>60121201</v>
      </c>
      <c r="B15305" s="63" t="s">
        <v>9124</v>
      </c>
    </row>
    <row r="15306" spans="1:2" x14ac:dyDescent="0.25">
      <c r="A15306" s="62">
        <v>60121202</v>
      </c>
      <c r="B15306" s="63" t="s">
        <v>892</v>
      </c>
    </row>
    <row r="15307" spans="1:2" x14ac:dyDescent="0.25">
      <c r="A15307" s="62">
        <v>60121203</v>
      </c>
      <c r="B15307" s="63" t="s">
        <v>17699</v>
      </c>
    </row>
    <row r="15308" spans="1:2" x14ac:dyDescent="0.25">
      <c r="A15308" s="62">
        <v>60121204</v>
      </c>
      <c r="B15308" s="63" t="s">
        <v>2035</v>
      </c>
    </row>
    <row r="15309" spans="1:2" x14ac:dyDescent="0.25">
      <c r="A15309" s="62">
        <v>60121205</v>
      </c>
      <c r="B15309" s="63" t="s">
        <v>11919</v>
      </c>
    </row>
    <row r="15310" spans="1:2" x14ac:dyDescent="0.25">
      <c r="A15310" s="62">
        <v>60121206</v>
      </c>
      <c r="B15310" s="63" t="s">
        <v>17252</v>
      </c>
    </row>
    <row r="15311" spans="1:2" x14ac:dyDescent="0.25">
      <c r="A15311" s="62">
        <v>60121207</v>
      </c>
      <c r="B15311" s="63" t="s">
        <v>10381</v>
      </c>
    </row>
    <row r="15312" spans="1:2" x14ac:dyDescent="0.25">
      <c r="A15312" s="62">
        <v>60121208</v>
      </c>
      <c r="B15312" s="63" t="s">
        <v>8006</v>
      </c>
    </row>
    <row r="15313" spans="1:2" x14ac:dyDescent="0.25">
      <c r="A15313" s="62">
        <v>60121209</v>
      </c>
      <c r="B15313" s="63" t="s">
        <v>3043</v>
      </c>
    </row>
    <row r="15314" spans="1:2" x14ac:dyDescent="0.25">
      <c r="A15314" s="62">
        <v>60121210</v>
      </c>
      <c r="B15314" s="63" t="s">
        <v>1160</v>
      </c>
    </row>
    <row r="15315" spans="1:2" x14ac:dyDescent="0.25">
      <c r="A15315" s="62">
        <v>60121211</v>
      </c>
      <c r="B15315" s="63" t="s">
        <v>999</v>
      </c>
    </row>
    <row r="15316" spans="1:2" x14ac:dyDescent="0.25">
      <c r="A15316" s="62">
        <v>60121212</v>
      </c>
      <c r="B15316" s="63" t="s">
        <v>6036</v>
      </c>
    </row>
    <row r="15317" spans="1:2" x14ac:dyDescent="0.25">
      <c r="A15317" s="62">
        <v>60121213</v>
      </c>
      <c r="B15317" s="63" t="s">
        <v>10303</v>
      </c>
    </row>
    <row r="15318" spans="1:2" x14ac:dyDescent="0.25">
      <c r="A15318" s="62">
        <v>60121214</v>
      </c>
      <c r="B15318" s="63" t="s">
        <v>5275</v>
      </c>
    </row>
    <row r="15319" spans="1:2" x14ac:dyDescent="0.25">
      <c r="A15319" s="62">
        <v>60121215</v>
      </c>
      <c r="B15319" s="63" t="s">
        <v>5609</v>
      </c>
    </row>
    <row r="15320" spans="1:2" x14ac:dyDescent="0.25">
      <c r="A15320" s="62">
        <v>60121216</v>
      </c>
      <c r="B15320" s="63" t="s">
        <v>12276</v>
      </c>
    </row>
    <row r="15321" spans="1:2" x14ac:dyDescent="0.25">
      <c r="A15321" s="62">
        <v>60121217</v>
      </c>
      <c r="B15321" s="63" t="s">
        <v>8644</v>
      </c>
    </row>
    <row r="15322" spans="1:2" x14ac:dyDescent="0.25">
      <c r="A15322" s="62">
        <v>60121218</v>
      </c>
      <c r="B15322" s="63" t="s">
        <v>3044</v>
      </c>
    </row>
    <row r="15323" spans="1:2" x14ac:dyDescent="0.25">
      <c r="A15323" s="62">
        <v>60121219</v>
      </c>
      <c r="B15323" s="63" t="s">
        <v>13746</v>
      </c>
    </row>
    <row r="15324" spans="1:2" x14ac:dyDescent="0.25">
      <c r="A15324" s="62">
        <v>60121220</v>
      </c>
      <c r="B15324" s="63" t="s">
        <v>15611</v>
      </c>
    </row>
    <row r="15325" spans="1:2" x14ac:dyDescent="0.25">
      <c r="A15325" s="62">
        <v>60121221</v>
      </c>
      <c r="B15325" s="63" t="s">
        <v>14547</v>
      </c>
    </row>
    <row r="15326" spans="1:2" x14ac:dyDescent="0.25">
      <c r="A15326" s="62">
        <v>60121222</v>
      </c>
      <c r="B15326" s="63" t="s">
        <v>7900</v>
      </c>
    </row>
    <row r="15327" spans="1:2" x14ac:dyDescent="0.25">
      <c r="A15327" s="62">
        <v>60121223</v>
      </c>
      <c r="B15327" s="63" t="s">
        <v>9115</v>
      </c>
    </row>
    <row r="15328" spans="1:2" x14ac:dyDescent="0.25">
      <c r="A15328" s="62">
        <v>60121224</v>
      </c>
      <c r="B15328" s="63" t="s">
        <v>16460</v>
      </c>
    </row>
    <row r="15329" spans="1:2" x14ac:dyDescent="0.25">
      <c r="A15329" s="62">
        <v>60121225</v>
      </c>
      <c r="B15329" s="63" t="s">
        <v>3345</v>
      </c>
    </row>
    <row r="15330" spans="1:2" x14ac:dyDescent="0.25">
      <c r="A15330" s="62">
        <v>60121226</v>
      </c>
      <c r="B15330" s="63" t="s">
        <v>13138</v>
      </c>
    </row>
    <row r="15331" spans="1:2" x14ac:dyDescent="0.25">
      <c r="A15331" s="62">
        <v>60121227</v>
      </c>
      <c r="B15331" s="63" t="s">
        <v>15008</v>
      </c>
    </row>
    <row r="15332" spans="1:2" x14ac:dyDescent="0.25">
      <c r="A15332" s="62">
        <v>60121228</v>
      </c>
      <c r="B15332" s="63" t="s">
        <v>10085</v>
      </c>
    </row>
    <row r="15333" spans="1:2" x14ac:dyDescent="0.25">
      <c r="A15333" s="62">
        <v>60121229</v>
      </c>
      <c r="B15333" s="63" t="s">
        <v>1934</v>
      </c>
    </row>
    <row r="15334" spans="1:2" x14ac:dyDescent="0.25">
      <c r="A15334" s="62">
        <v>60121230</v>
      </c>
      <c r="B15334" s="63" t="s">
        <v>2411</v>
      </c>
    </row>
    <row r="15335" spans="1:2" x14ac:dyDescent="0.25">
      <c r="A15335" s="62">
        <v>60121231</v>
      </c>
      <c r="B15335" s="63" t="s">
        <v>11690</v>
      </c>
    </row>
    <row r="15336" spans="1:2" x14ac:dyDescent="0.25">
      <c r="A15336" s="62">
        <v>60121232</v>
      </c>
      <c r="B15336" s="63" t="s">
        <v>11249</v>
      </c>
    </row>
    <row r="15337" spans="1:2" x14ac:dyDescent="0.25">
      <c r="A15337" s="62">
        <v>60121233</v>
      </c>
      <c r="B15337" s="63" t="s">
        <v>5857</v>
      </c>
    </row>
    <row r="15338" spans="1:2" x14ac:dyDescent="0.25">
      <c r="A15338" s="62">
        <v>60121234</v>
      </c>
      <c r="B15338" s="63" t="s">
        <v>6476</v>
      </c>
    </row>
    <row r="15339" spans="1:2" x14ac:dyDescent="0.25">
      <c r="A15339" s="62">
        <v>60121235</v>
      </c>
      <c r="B15339" s="63" t="s">
        <v>6371</v>
      </c>
    </row>
    <row r="15340" spans="1:2" x14ac:dyDescent="0.25">
      <c r="A15340" s="62">
        <v>60121236</v>
      </c>
      <c r="B15340" s="63" t="s">
        <v>8736</v>
      </c>
    </row>
    <row r="15341" spans="1:2" x14ac:dyDescent="0.25">
      <c r="A15341" s="62">
        <v>60121237</v>
      </c>
      <c r="B15341" s="63" t="s">
        <v>14180</v>
      </c>
    </row>
    <row r="15342" spans="1:2" x14ac:dyDescent="0.25">
      <c r="A15342" s="62">
        <v>60121238</v>
      </c>
      <c r="B15342" s="63" t="s">
        <v>4588</v>
      </c>
    </row>
    <row r="15343" spans="1:2" x14ac:dyDescent="0.25">
      <c r="A15343" s="62">
        <v>60121239</v>
      </c>
      <c r="B15343" s="63" t="s">
        <v>300</v>
      </c>
    </row>
    <row r="15344" spans="1:2" x14ac:dyDescent="0.25">
      <c r="A15344" s="62">
        <v>60121241</v>
      </c>
      <c r="B15344" s="63" t="s">
        <v>9503</v>
      </c>
    </row>
    <row r="15345" spans="1:2" x14ac:dyDescent="0.25">
      <c r="A15345" s="62">
        <v>60121242</v>
      </c>
      <c r="B15345" s="63" t="s">
        <v>2</v>
      </c>
    </row>
    <row r="15346" spans="1:2" x14ac:dyDescent="0.25">
      <c r="A15346" s="62">
        <v>60121243</v>
      </c>
      <c r="B15346" s="63" t="s">
        <v>9664</v>
      </c>
    </row>
    <row r="15347" spans="1:2" x14ac:dyDescent="0.25">
      <c r="A15347" s="62">
        <v>60121244</v>
      </c>
      <c r="B15347" s="63" t="s">
        <v>10873</v>
      </c>
    </row>
    <row r="15348" spans="1:2" x14ac:dyDescent="0.25">
      <c r="A15348" s="62">
        <v>60121245</v>
      </c>
      <c r="B15348" s="63" t="s">
        <v>17997</v>
      </c>
    </row>
    <row r="15349" spans="1:2" x14ac:dyDescent="0.25">
      <c r="A15349" s="62">
        <v>60121246</v>
      </c>
      <c r="B15349" s="63" t="s">
        <v>13925</v>
      </c>
    </row>
    <row r="15350" spans="1:2" x14ac:dyDescent="0.25">
      <c r="A15350" s="62">
        <v>60121247</v>
      </c>
      <c r="B15350" s="63" t="s">
        <v>11430</v>
      </c>
    </row>
    <row r="15351" spans="1:2" x14ac:dyDescent="0.25">
      <c r="A15351" s="62">
        <v>60121248</v>
      </c>
      <c r="B15351" s="63" t="s">
        <v>17757</v>
      </c>
    </row>
    <row r="15352" spans="1:2" x14ac:dyDescent="0.25">
      <c r="A15352" s="62">
        <v>60121249</v>
      </c>
      <c r="B15352" s="63" t="s">
        <v>8578</v>
      </c>
    </row>
    <row r="15353" spans="1:2" x14ac:dyDescent="0.25">
      <c r="A15353" s="62">
        <v>60121250</v>
      </c>
      <c r="B15353" s="63" t="s">
        <v>10862</v>
      </c>
    </row>
    <row r="15354" spans="1:2" x14ac:dyDescent="0.25">
      <c r="A15354" s="62">
        <v>60121251</v>
      </c>
      <c r="B15354" s="63" t="s">
        <v>7932</v>
      </c>
    </row>
    <row r="15355" spans="1:2" x14ac:dyDescent="0.25">
      <c r="A15355" s="62">
        <v>60121252</v>
      </c>
      <c r="B15355" s="63" t="s">
        <v>2503</v>
      </c>
    </row>
    <row r="15356" spans="1:2" x14ac:dyDescent="0.25">
      <c r="A15356" s="62">
        <v>60121253</v>
      </c>
      <c r="B15356" s="63" t="s">
        <v>8099</v>
      </c>
    </row>
    <row r="15357" spans="1:2" x14ac:dyDescent="0.25">
      <c r="A15357" s="62">
        <v>60121301</v>
      </c>
      <c r="B15357" s="63" t="s">
        <v>2852</v>
      </c>
    </row>
    <row r="15358" spans="1:2" x14ac:dyDescent="0.25">
      <c r="A15358" s="62">
        <v>60121302</v>
      </c>
      <c r="B15358" s="63" t="s">
        <v>14506</v>
      </c>
    </row>
    <row r="15359" spans="1:2" x14ac:dyDescent="0.25">
      <c r="A15359" s="62">
        <v>60121303</v>
      </c>
      <c r="B15359" s="63" t="s">
        <v>18909</v>
      </c>
    </row>
    <row r="15360" spans="1:2" x14ac:dyDescent="0.25">
      <c r="A15360" s="62">
        <v>60121304</v>
      </c>
      <c r="B15360" s="63" t="s">
        <v>9268</v>
      </c>
    </row>
    <row r="15361" spans="1:2" x14ac:dyDescent="0.25">
      <c r="A15361" s="62">
        <v>60121305</v>
      </c>
      <c r="B15361" s="63" t="s">
        <v>7884</v>
      </c>
    </row>
    <row r="15362" spans="1:2" x14ac:dyDescent="0.25">
      <c r="A15362" s="62">
        <v>60121306</v>
      </c>
      <c r="B15362" s="63" t="s">
        <v>18215</v>
      </c>
    </row>
    <row r="15363" spans="1:2" x14ac:dyDescent="0.25">
      <c r="A15363" s="62">
        <v>60121401</v>
      </c>
      <c r="B15363" s="63" t="s">
        <v>14622</v>
      </c>
    </row>
    <row r="15364" spans="1:2" x14ac:dyDescent="0.25">
      <c r="A15364" s="62">
        <v>60121402</v>
      </c>
      <c r="B15364" s="63" t="s">
        <v>8004</v>
      </c>
    </row>
    <row r="15365" spans="1:2" x14ac:dyDescent="0.25">
      <c r="A15365" s="62">
        <v>60121403</v>
      </c>
      <c r="B15365" s="63" t="s">
        <v>1381</v>
      </c>
    </row>
    <row r="15366" spans="1:2" x14ac:dyDescent="0.25">
      <c r="A15366" s="62">
        <v>60121404</v>
      </c>
      <c r="B15366" s="63" t="s">
        <v>2003</v>
      </c>
    </row>
    <row r="15367" spans="1:2" x14ac:dyDescent="0.25">
      <c r="A15367" s="62">
        <v>60121405</v>
      </c>
      <c r="B15367" s="63" t="s">
        <v>11237</v>
      </c>
    </row>
    <row r="15368" spans="1:2" x14ac:dyDescent="0.25">
      <c r="A15368" s="62">
        <v>60121406</v>
      </c>
      <c r="B15368" s="63" t="s">
        <v>8946</v>
      </c>
    </row>
    <row r="15369" spans="1:2" x14ac:dyDescent="0.25">
      <c r="A15369" s="62">
        <v>60121407</v>
      </c>
      <c r="B15369" s="63" t="s">
        <v>16332</v>
      </c>
    </row>
    <row r="15370" spans="1:2" x14ac:dyDescent="0.25">
      <c r="A15370" s="62">
        <v>60121408</v>
      </c>
      <c r="B15370" s="63" t="s">
        <v>10537</v>
      </c>
    </row>
    <row r="15371" spans="1:2" x14ac:dyDescent="0.25">
      <c r="A15371" s="62">
        <v>60121409</v>
      </c>
      <c r="B15371" s="63" t="s">
        <v>984</v>
      </c>
    </row>
    <row r="15372" spans="1:2" x14ac:dyDescent="0.25">
      <c r="A15372" s="62">
        <v>60121410</v>
      </c>
      <c r="B15372" s="63" t="s">
        <v>12259</v>
      </c>
    </row>
    <row r="15373" spans="1:2" x14ac:dyDescent="0.25">
      <c r="A15373" s="62">
        <v>60121411</v>
      </c>
      <c r="B15373" s="63" t="s">
        <v>2124</v>
      </c>
    </row>
    <row r="15374" spans="1:2" x14ac:dyDescent="0.25">
      <c r="A15374" s="62">
        <v>60121412</v>
      </c>
      <c r="B15374" s="63" t="s">
        <v>15014</v>
      </c>
    </row>
    <row r="15375" spans="1:2" x14ac:dyDescent="0.25">
      <c r="A15375" s="62">
        <v>60121413</v>
      </c>
      <c r="B15375" s="63" t="s">
        <v>18295</v>
      </c>
    </row>
    <row r="15376" spans="1:2" x14ac:dyDescent="0.25">
      <c r="A15376" s="62">
        <v>60121414</v>
      </c>
      <c r="B15376" s="63" t="s">
        <v>8038</v>
      </c>
    </row>
    <row r="15377" spans="1:2" x14ac:dyDescent="0.25">
      <c r="A15377" s="62">
        <v>60121415</v>
      </c>
      <c r="B15377" s="63" t="s">
        <v>15770</v>
      </c>
    </row>
    <row r="15378" spans="1:2" x14ac:dyDescent="0.25">
      <c r="A15378" s="62">
        <v>60121501</v>
      </c>
      <c r="B15378" s="63" t="s">
        <v>68</v>
      </c>
    </row>
    <row r="15379" spans="1:2" x14ac:dyDescent="0.25">
      <c r="A15379" s="62">
        <v>60121502</v>
      </c>
      <c r="B15379" s="63" t="s">
        <v>798</v>
      </c>
    </row>
    <row r="15380" spans="1:2" x14ac:dyDescent="0.25">
      <c r="A15380" s="62">
        <v>60121503</v>
      </c>
      <c r="B15380" s="63" t="s">
        <v>10605</v>
      </c>
    </row>
    <row r="15381" spans="1:2" x14ac:dyDescent="0.25">
      <c r="A15381" s="62">
        <v>60121504</v>
      </c>
      <c r="B15381" s="63" t="s">
        <v>3172</v>
      </c>
    </row>
    <row r="15382" spans="1:2" x14ac:dyDescent="0.25">
      <c r="A15382" s="62">
        <v>60121505</v>
      </c>
      <c r="B15382" s="63" t="s">
        <v>8313</v>
      </c>
    </row>
    <row r="15383" spans="1:2" x14ac:dyDescent="0.25">
      <c r="A15383" s="62">
        <v>60121506</v>
      </c>
      <c r="B15383" s="63" t="s">
        <v>15326</v>
      </c>
    </row>
    <row r="15384" spans="1:2" x14ac:dyDescent="0.25">
      <c r="A15384" s="62">
        <v>60121507</v>
      </c>
      <c r="B15384" s="63" t="s">
        <v>9211</v>
      </c>
    </row>
    <row r="15385" spans="1:2" x14ac:dyDescent="0.25">
      <c r="A15385" s="62">
        <v>60121508</v>
      </c>
      <c r="B15385" s="63" t="s">
        <v>12112</v>
      </c>
    </row>
    <row r="15386" spans="1:2" x14ac:dyDescent="0.25">
      <c r="A15386" s="62">
        <v>60121509</v>
      </c>
      <c r="B15386" s="63" t="s">
        <v>18200</v>
      </c>
    </row>
    <row r="15387" spans="1:2" x14ac:dyDescent="0.25">
      <c r="A15387" s="62">
        <v>60121510</v>
      </c>
      <c r="B15387" s="63" t="s">
        <v>6462</v>
      </c>
    </row>
    <row r="15388" spans="1:2" x14ac:dyDescent="0.25">
      <c r="A15388" s="62">
        <v>60121511</v>
      </c>
      <c r="B15388" s="63" t="s">
        <v>3911</v>
      </c>
    </row>
    <row r="15389" spans="1:2" x14ac:dyDescent="0.25">
      <c r="A15389" s="62">
        <v>60121512</v>
      </c>
      <c r="B15389" s="63" t="s">
        <v>1380</v>
      </c>
    </row>
    <row r="15390" spans="1:2" x14ac:dyDescent="0.25">
      <c r="A15390" s="62">
        <v>60121513</v>
      </c>
      <c r="B15390" s="63" t="s">
        <v>493</v>
      </c>
    </row>
    <row r="15391" spans="1:2" x14ac:dyDescent="0.25">
      <c r="A15391" s="62">
        <v>60121514</v>
      </c>
      <c r="B15391" s="63" t="s">
        <v>5122</v>
      </c>
    </row>
    <row r="15392" spans="1:2" x14ac:dyDescent="0.25">
      <c r="A15392" s="62">
        <v>60121515</v>
      </c>
      <c r="B15392" s="63" t="s">
        <v>117</v>
      </c>
    </row>
    <row r="15393" spans="1:2" x14ac:dyDescent="0.25">
      <c r="A15393" s="62">
        <v>60121516</v>
      </c>
      <c r="B15393" s="63" t="s">
        <v>4096</v>
      </c>
    </row>
    <row r="15394" spans="1:2" x14ac:dyDescent="0.25">
      <c r="A15394" s="62">
        <v>60121517</v>
      </c>
      <c r="B15394" s="63" t="s">
        <v>12095</v>
      </c>
    </row>
    <row r="15395" spans="1:2" x14ac:dyDescent="0.25">
      <c r="A15395" s="62">
        <v>60121518</v>
      </c>
      <c r="B15395" s="63" t="s">
        <v>17448</v>
      </c>
    </row>
    <row r="15396" spans="1:2" x14ac:dyDescent="0.25">
      <c r="A15396" s="62">
        <v>60121519</v>
      </c>
      <c r="B15396" s="63" t="s">
        <v>1495</v>
      </c>
    </row>
    <row r="15397" spans="1:2" x14ac:dyDescent="0.25">
      <c r="A15397" s="62">
        <v>60121520</v>
      </c>
      <c r="B15397" s="63" t="s">
        <v>18611</v>
      </c>
    </row>
    <row r="15398" spans="1:2" x14ac:dyDescent="0.25">
      <c r="A15398" s="62">
        <v>60121521</v>
      </c>
      <c r="B15398" s="63" t="s">
        <v>17982</v>
      </c>
    </row>
    <row r="15399" spans="1:2" x14ac:dyDescent="0.25">
      <c r="A15399" s="62">
        <v>60121522</v>
      </c>
      <c r="B15399" s="63" t="s">
        <v>5790</v>
      </c>
    </row>
    <row r="15400" spans="1:2" x14ac:dyDescent="0.25">
      <c r="A15400" s="62">
        <v>60121523</v>
      </c>
      <c r="B15400" s="63" t="s">
        <v>18992</v>
      </c>
    </row>
    <row r="15401" spans="1:2" x14ac:dyDescent="0.25">
      <c r="A15401" s="62">
        <v>60121524</v>
      </c>
      <c r="B15401" s="63" t="s">
        <v>12752</v>
      </c>
    </row>
    <row r="15402" spans="1:2" x14ac:dyDescent="0.25">
      <c r="A15402" s="62">
        <v>60121525</v>
      </c>
      <c r="B15402" s="63" t="s">
        <v>569</v>
      </c>
    </row>
    <row r="15403" spans="1:2" x14ac:dyDescent="0.25">
      <c r="A15403" s="62">
        <v>60121526</v>
      </c>
      <c r="B15403" s="63" t="s">
        <v>17334</v>
      </c>
    </row>
    <row r="15404" spans="1:2" x14ac:dyDescent="0.25">
      <c r="A15404" s="62">
        <v>60121531</v>
      </c>
      <c r="B15404" s="63" t="s">
        <v>16964</v>
      </c>
    </row>
    <row r="15405" spans="1:2" x14ac:dyDescent="0.25">
      <c r="A15405" s="62">
        <v>60121532</v>
      </c>
      <c r="B15405" s="63" t="s">
        <v>17859</v>
      </c>
    </row>
    <row r="15406" spans="1:2" x14ac:dyDescent="0.25">
      <c r="A15406" s="62">
        <v>60121533</v>
      </c>
      <c r="B15406" s="63" t="s">
        <v>14090</v>
      </c>
    </row>
    <row r="15407" spans="1:2" x14ac:dyDescent="0.25">
      <c r="A15407" s="62">
        <v>60121534</v>
      </c>
      <c r="B15407" s="63" t="s">
        <v>14862</v>
      </c>
    </row>
    <row r="15408" spans="1:2" x14ac:dyDescent="0.25">
      <c r="A15408" s="62">
        <v>60121535</v>
      </c>
      <c r="B15408" s="63" t="s">
        <v>8144</v>
      </c>
    </row>
    <row r="15409" spans="1:2" x14ac:dyDescent="0.25">
      <c r="A15409" s="62">
        <v>60121536</v>
      </c>
      <c r="B15409" s="63" t="s">
        <v>7163</v>
      </c>
    </row>
    <row r="15410" spans="1:2" x14ac:dyDescent="0.25">
      <c r="A15410" s="62">
        <v>60121537</v>
      </c>
      <c r="B15410" s="63" t="s">
        <v>18065</v>
      </c>
    </row>
    <row r="15411" spans="1:2" x14ac:dyDescent="0.25">
      <c r="A15411" s="62">
        <v>60121538</v>
      </c>
      <c r="B15411" s="63" t="s">
        <v>7988</v>
      </c>
    </row>
    <row r="15412" spans="1:2" x14ac:dyDescent="0.25">
      <c r="A15412" s="62">
        <v>60121539</v>
      </c>
      <c r="B15412" s="63" t="s">
        <v>18258</v>
      </c>
    </row>
    <row r="15413" spans="1:2" x14ac:dyDescent="0.25">
      <c r="A15413" s="62">
        <v>60121540</v>
      </c>
      <c r="B15413" s="63" t="s">
        <v>10497</v>
      </c>
    </row>
    <row r="15414" spans="1:2" x14ac:dyDescent="0.25">
      <c r="A15414" s="62">
        <v>60121601</v>
      </c>
      <c r="B15414" s="63" t="s">
        <v>15592</v>
      </c>
    </row>
    <row r="15415" spans="1:2" x14ac:dyDescent="0.25">
      <c r="A15415" s="62">
        <v>60121602</v>
      </c>
      <c r="B15415" s="63" t="s">
        <v>3344</v>
      </c>
    </row>
    <row r="15416" spans="1:2" x14ac:dyDescent="0.25">
      <c r="A15416" s="62">
        <v>60121603</v>
      </c>
      <c r="B15416" s="63" t="s">
        <v>3355</v>
      </c>
    </row>
    <row r="15417" spans="1:2" x14ac:dyDescent="0.25">
      <c r="A15417" s="62">
        <v>60121604</v>
      </c>
      <c r="B15417" s="63" t="s">
        <v>14096</v>
      </c>
    </row>
    <row r="15418" spans="1:2" x14ac:dyDescent="0.25">
      <c r="A15418" s="62">
        <v>60121605</v>
      </c>
      <c r="B15418" s="63" t="s">
        <v>12536</v>
      </c>
    </row>
    <row r="15419" spans="1:2" x14ac:dyDescent="0.25">
      <c r="A15419" s="62">
        <v>60121606</v>
      </c>
      <c r="B15419" s="63" t="s">
        <v>18113</v>
      </c>
    </row>
    <row r="15420" spans="1:2" x14ac:dyDescent="0.25">
      <c r="A15420" s="62">
        <v>60121701</v>
      </c>
      <c r="B15420" s="63" t="s">
        <v>12282</v>
      </c>
    </row>
    <row r="15421" spans="1:2" x14ac:dyDescent="0.25">
      <c r="A15421" s="62">
        <v>60121702</v>
      </c>
      <c r="B15421" s="63" t="s">
        <v>2186</v>
      </c>
    </row>
    <row r="15422" spans="1:2" x14ac:dyDescent="0.25">
      <c r="A15422" s="62">
        <v>60121703</v>
      </c>
      <c r="B15422" s="63" t="s">
        <v>16144</v>
      </c>
    </row>
    <row r="15423" spans="1:2" x14ac:dyDescent="0.25">
      <c r="A15423" s="62">
        <v>60121704</v>
      </c>
      <c r="B15423" s="63" t="s">
        <v>14098</v>
      </c>
    </row>
    <row r="15424" spans="1:2" x14ac:dyDescent="0.25">
      <c r="A15424" s="62">
        <v>60121705</v>
      </c>
      <c r="B15424" s="63" t="s">
        <v>16420</v>
      </c>
    </row>
    <row r="15425" spans="1:2" x14ac:dyDescent="0.25">
      <c r="A15425" s="62">
        <v>60121706</v>
      </c>
      <c r="B15425" s="63" t="s">
        <v>3685</v>
      </c>
    </row>
    <row r="15426" spans="1:2" x14ac:dyDescent="0.25">
      <c r="A15426" s="62">
        <v>60121707</v>
      </c>
      <c r="B15426" s="63" t="s">
        <v>2420</v>
      </c>
    </row>
    <row r="15427" spans="1:2" x14ac:dyDescent="0.25">
      <c r="A15427" s="62">
        <v>60121708</v>
      </c>
      <c r="B15427" s="63" t="s">
        <v>14164</v>
      </c>
    </row>
    <row r="15428" spans="1:2" x14ac:dyDescent="0.25">
      <c r="A15428" s="62">
        <v>60121709</v>
      </c>
      <c r="B15428" s="63" t="s">
        <v>8980</v>
      </c>
    </row>
    <row r="15429" spans="1:2" x14ac:dyDescent="0.25">
      <c r="A15429" s="62">
        <v>60121710</v>
      </c>
      <c r="B15429" s="63" t="s">
        <v>9066</v>
      </c>
    </row>
    <row r="15430" spans="1:2" x14ac:dyDescent="0.25">
      <c r="A15430" s="62">
        <v>60121711</v>
      </c>
      <c r="B15430" s="63" t="s">
        <v>6692</v>
      </c>
    </row>
    <row r="15431" spans="1:2" x14ac:dyDescent="0.25">
      <c r="A15431" s="62">
        <v>60121712</v>
      </c>
      <c r="B15431" s="63" t="s">
        <v>14385</v>
      </c>
    </row>
    <row r="15432" spans="1:2" x14ac:dyDescent="0.25">
      <c r="A15432" s="62">
        <v>60121713</v>
      </c>
      <c r="B15432" s="63" t="s">
        <v>10469</v>
      </c>
    </row>
    <row r="15433" spans="1:2" x14ac:dyDescent="0.25">
      <c r="A15433" s="62">
        <v>60121714</v>
      </c>
      <c r="B15433" s="63" t="s">
        <v>1761</v>
      </c>
    </row>
    <row r="15434" spans="1:2" x14ac:dyDescent="0.25">
      <c r="A15434" s="62">
        <v>60121715</v>
      </c>
      <c r="B15434" s="63" t="s">
        <v>12528</v>
      </c>
    </row>
    <row r="15435" spans="1:2" x14ac:dyDescent="0.25">
      <c r="A15435" s="62">
        <v>60121716</v>
      </c>
      <c r="B15435" s="63" t="s">
        <v>15824</v>
      </c>
    </row>
    <row r="15436" spans="1:2" x14ac:dyDescent="0.25">
      <c r="A15436" s="62">
        <v>60121717</v>
      </c>
      <c r="B15436" s="63" t="s">
        <v>7672</v>
      </c>
    </row>
    <row r="15437" spans="1:2" x14ac:dyDescent="0.25">
      <c r="A15437" s="62">
        <v>60121718</v>
      </c>
      <c r="B15437" s="63" t="s">
        <v>2828</v>
      </c>
    </row>
    <row r="15438" spans="1:2" x14ac:dyDescent="0.25">
      <c r="A15438" s="62">
        <v>60121801</v>
      </c>
      <c r="B15438" s="63" t="s">
        <v>11716</v>
      </c>
    </row>
    <row r="15439" spans="1:2" x14ac:dyDescent="0.25">
      <c r="A15439" s="62">
        <v>60121802</v>
      </c>
      <c r="B15439" s="63" t="s">
        <v>1591</v>
      </c>
    </row>
    <row r="15440" spans="1:2" x14ac:dyDescent="0.25">
      <c r="A15440" s="62">
        <v>60121803</v>
      </c>
      <c r="B15440" s="63" t="s">
        <v>16044</v>
      </c>
    </row>
    <row r="15441" spans="1:2" x14ac:dyDescent="0.25">
      <c r="A15441" s="62">
        <v>60121804</v>
      </c>
      <c r="B15441" s="63" t="s">
        <v>8043</v>
      </c>
    </row>
    <row r="15442" spans="1:2" x14ac:dyDescent="0.25">
      <c r="A15442" s="62">
        <v>60121805</v>
      </c>
      <c r="B15442" s="63" t="s">
        <v>9632</v>
      </c>
    </row>
    <row r="15443" spans="1:2" x14ac:dyDescent="0.25">
      <c r="A15443" s="62">
        <v>60121806</v>
      </c>
      <c r="B15443" s="63" t="s">
        <v>3577</v>
      </c>
    </row>
    <row r="15444" spans="1:2" x14ac:dyDescent="0.25">
      <c r="A15444" s="62">
        <v>60121807</v>
      </c>
      <c r="B15444" s="63" t="s">
        <v>12040</v>
      </c>
    </row>
    <row r="15445" spans="1:2" x14ac:dyDescent="0.25">
      <c r="A15445" s="62">
        <v>60121808</v>
      </c>
      <c r="B15445" s="63" t="s">
        <v>7632</v>
      </c>
    </row>
    <row r="15446" spans="1:2" x14ac:dyDescent="0.25">
      <c r="A15446" s="62">
        <v>60121809</v>
      </c>
      <c r="B15446" s="63" t="s">
        <v>7956</v>
      </c>
    </row>
    <row r="15447" spans="1:2" x14ac:dyDescent="0.25">
      <c r="A15447" s="62">
        <v>60121810</v>
      </c>
      <c r="B15447" s="63" t="s">
        <v>7514</v>
      </c>
    </row>
    <row r="15448" spans="1:2" x14ac:dyDescent="0.25">
      <c r="A15448" s="62">
        <v>60121811</v>
      </c>
      <c r="B15448" s="63" t="s">
        <v>17580</v>
      </c>
    </row>
    <row r="15449" spans="1:2" x14ac:dyDescent="0.25">
      <c r="A15449" s="62">
        <v>60121812</v>
      </c>
      <c r="B15449" s="63" t="s">
        <v>7061</v>
      </c>
    </row>
    <row r="15450" spans="1:2" x14ac:dyDescent="0.25">
      <c r="A15450" s="62">
        <v>60121813</v>
      </c>
      <c r="B15450" s="63" t="s">
        <v>6017</v>
      </c>
    </row>
    <row r="15451" spans="1:2" x14ac:dyDescent="0.25">
      <c r="A15451" s="62">
        <v>60121814</v>
      </c>
      <c r="B15451" s="63" t="s">
        <v>6168</v>
      </c>
    </row>
    <row r="15452" spans="1:2" x14ac:dyDescent="0.25">
      <c r="A15452" s="62">
        <v>60121901</v>
      </c>
      <c r="B15452" s="63" t="s">
        <v>3262</v>
      </c>
    </row>
    <row r="15453" spans="1:2" x14ac:dyDescent="0.25">
      <c r="A15453" s="62">
        <v>60121902</v>
      </c>
      <c r="B15453" s="63" t="s">
        <v>8659</v>
      </c>
    </row>
    <row r="15454" spans="1:2" x14ac:dyDescent="0.25">
      <c r="A15454" s="62">
        <v>60121903</v>
      </c>
      <c r="B15454" s="63" t="s">
        <v>17037</v>
      </c>
    </row>
    <row r="15455" spans="1:2" x14ac:dyDescent="0.25">
      <c r="A15455" s="62">
        <v>60121904</v>
      </c>
      <c r="B15455" s="63" t="s">
        <v>8035</v>
      </c>
    </row>
    <row r="15456" spans="1:2" x14ac:dyDescent="0.25">
      <c r="A15456" s="62">
        <v>60121905</v>
      </c>
      <c r="B15456" s="63" t="s">
        <v>17280</v>
      </c>
    </row>
    <row r="15457" spans="1:2" x14ac:dyDescent="0.25">
      <c r="A15457" s="62">
        <v>60121906</v>
      </c>
      <c r="B15457" s="63" t="s">
        <v>465</v>
      </c>
    </row>
    <row r="15458" spans="1:2" x14ac:dyDescent="0.25">
      <c r="A15458" s="62">
        <v>60121907</v>
      </c>
      <c r="B15458" s="63" t="s">
        <v>13316</v>
      </c>
    </row>
    <row r="15459" spans="1:2" x14ac:dyDescent="0.25">
      <c r="A15459" s="62">
        <v>60121908</v>
      </c>
      <c r="B15459" s="63" t="s">
        <v>13778</v>
      </c>
    </row>
    <row r="15460" spans="1:2" x14ac:dyDescent="0.25">
      <c r="A15460" s="62">
        <v>60121909</v>
      </c>
      <c r="B15460" s="63" t="s">
        <v>17727</v>
      </c>
    </row>
    <row r="15461" spans="1:2" x14ac:dyDescent="0.25">
      <c r="A15461" s="62">
        <v>60121910</v>
      </c>
      <c r="B15461" s="63" t="s">
        <v>822</v>
      </c>
    </row>
    <row r="15462" spans="1:2" x14ac:dyDescent="0.25">
      <c r="A15462" s="62">
        <v>60121911</v>
      </c>
      <c r="B15462" s="63" t="s">
        <v>3716</v>
      </c>
    </row>
    <row r="15463" spans="1:2" x14ac:dyDescent="0.25">
      <c r="A15463" s="62">
        <v>60121912</v>
      </c>
      <c r="B15463" s="63" t="s">
        <v>12326</v>
      </c>
    </row>
    <row r="15464" spans="1:2" x14ac:dyDescent="0.25">
      <c r="A15464" s="62">
        <v>60122002</v>
      </c>
      <c r="B15464" s="63" t="s">
        <v>10197</v>
      </c>
    </row>
    <row r="15465" spans="1:2" x14ac:dyDescent="0.25">
      <c r="A15465" s="62">
        <v>60122003</v>
      </c>
      <c r="B15465" s="63" t="s">
        <v>1618</v>
      </c>
    </row>
    <row r="15466" spans="1:2" x14ac:dyDescent="0.25">
      <c r="A15466" s="62">
        <v>60122004</v>
      </c>
      <c r="B15466" s="63" t="s">
        <v>18288</v>
      </c>
    </row>
    <row r="15467" spans="1:2" x14ac:dyDescent="0.25">
      <c r="A15467" s="62">
        <v>60122005</v>
      </c>
      <c r="B15467" s="63" t="s">
        <v>14131</v>
      </c>
    </row>
    <row r="15468" spans="1:2" x14ac:dyDescent="0.25">
      <c r="A15468" s="62">
        <v>60122006</v>
      </c>
      <c r="B15468" s="63" t="s">
        <v>13847</v>
      </c>
    </row>
    <row r="15469" spans="1:2" x14ac:dyDescent="0.25">
      <c r="A15469" s="62">
        <v>60122007</v>
      </c>
      <c r="B15469" s="63" t="s">
        <v>3383</v>
      </c>
    </row>
    <row r="15470" spans="1:2" x14ac:dyDescent="0.25">
      <c r="A15470" s="62">
        <v>60122008</v>
      </c>
      <c r="B15470" s="63" t="s">
        <v>661</v>
      </c>
    </row>
    <row r="15471" spans="1:2" x14ac:dyDescent="0.25">
      <c r="A15471" s="62">
        <v>60122009</v>
      </c>
      <c r="B15471" s="63" t="s">
        <v>3613</v>
      </c>
    </row>
    <row r="15472" spans="1:2" x14ac:dyDescent="0.25">
      <c r="A15472" s="62">
        <v>60122101</v>
      </c>
      <c r="B15472" s="63" t="s">
        <v>14528</v>
      </c>
    </row>
    <row r="15473" spans="1:2" x14ac:dyDescent="0.25">
      <c r="A15473" s="62">
        <v>60122102</v>
      </c>
      <c r="B15473" s="63" t="s">
        <v>2102</v>
      </c>
    </row>
    <row r="15474" spans="1:2" x14ac:dyDescent="0.25">
      <c r="A15474" s="62">
        <v>60122103</v>
      </c>
      <c r="B15474" s="63" t="s">
        <v>4784</v>
      </c>
    </row>
    <row r="15475" spans="1:2" x14ac:dyDescent="0.25">
      <c r="A15475" s="62">
        <v>60122201</v>
      </c>
      <c r="B15475" s="63" t="s">
        <v>17104</v>
      </c>
    </row>
    <row r="15476" spans="1:2" x14ac:dyDescent="0.25">
      <c r="A15476" s="62">
        <v>60122202</v>
      </c>
      <c r="B15476" s="63" t="s">
        <v>17193</v>
      </c>
    </row>
    <row r="15477" spans="1:2" x14ac:dyDescent="0.25">
      <c r="A15477" s="62">
        <v>60122203</v>
      </c>
      <c r="B15477" s="63" t="s">
        <v>1246</v>
      </c>
    </row>
    <row r="15478" spans="1:2" x14ac:dyDescent="0.25">
      <c r="A15478" s="62">
        <v>60122204</v>
      </c>
      <c r="B15478" s="63" t="s">
        <v>19016</v>
      </c>
    </row>
    <row r="15479" spans="1:2" x14ac:dyDescent="0.25">
      <c r="A15479" s="62">
        <v>60122301</v>
      </c>
      <c r="B15479" s="63" t="s">
        <v>17050</v>
      </c>
    </row>
    <row r="15480" spans="1:2" x14ac:dyDescent="0.25">
      <c r="A15480" s="62">
        <v>60122302</v>
      </c>
      <c r="B15480" s="63" t="s">
        <v>8687</v>
      </c>
    </row>
    <row r="15481" spans="1:2" x14ac:dyDescent="0.25">
      <c r="A15481" s="62">
        <v>60122401</v>
      </c>
      <c r="B15481" s="63" t="s">
        <v>1836</v>
      </c>
    </row>
    <row r="15482" spans="1:2" x14ac:dyDescent="0.25">
      <c r="A15482" s="62">
        <v>60122402</v>
      </c>
      <c r="B15482" s="63" t="s">
        <v>18674</v>
      </c>
    </row>
    <row r="15483" spans="1:2" x14ac:dyDescent="0.25">
      <c r="A15483" s="62">
        <v>60122501</v>
      </c>
      <c r="B15483" s="63" t="s">
        <v>5432</v>
      </c>
    </row>
    <row r="15484" spans="1:2" x14ac:dyDescent="0.25">
      <c r="A15484" s="62">
        <v>60122502</v>
      </c>
      <c r="B15484" s="63" t="s">
        <v>14079</v>
      </c>
    </row>
    <row r="15485" spans="1:2" x14ac:dyDescent="0.25">
      <c r="A15485" s="62">
        <v>60122503</v>
      </c>
      <c r="B15485" s="63" t="s">
        <v>6526</v>
      </c>
    </row>
    <row r="15486" spans="1:2" x14ac:dyDescent="0.25">
      <c r="A15486" s="62">
        <v>60122504</v>
      </c>
      <c r="B15486" s="63" t="s">
        <v>5561</v>
      </c>
    </row>
    <row r="15487" spans="1:2" x14ac:dyDescent="0.25">
      <c r="A15487" s="62">
        <v>60122505</v>
      </c>
      <c r="B15487" s="63" t="s">
        <v>18682</v>
      </c>
    </row>
    <row r="15488" spans="1:2" x14ac:dyDescent="0.25">
      <c r="A15488" s="62">
        <v>60122506</v>
      </c>
      <c r="B15488" s="63" t="s">
        <v>3285</v>
      </c>
    </row>
    <row r="15489" spans="1:2" x14ac:dyDescent="0.25">
      <c r="A15489" s="62">
        <v>60122507</v>
      </c>
      <c r="B15489" s="63" t="s">
        <v>8730</v>
      </c>
    </row>
    <row r="15490" spans="1:2" x14ac:dyDescent="0.25">
      <c r="A15490" s="62">
        <v>60122508</v>
      </c>
      <c r="B15490" s="63" t="s">
        <v>4189</v>
      </c>
    </row>
    <row r="15491" spans="1:2" x14ac:dyDescent="0.25">
      <c r="A15491" s="62">
        <v>60122509</v>
      </c>
      <c r="B15491" s="63" t="s">
        <v>6578</v>
      </c>
    </row>
    <row r="15492" spans="1:2" x14ac:dyDescent="0.25">
      <c r="A15492" s="62">
        <v>60122601</v>
      </c>
      <c r="B15492" s="63" t="s">
        <v>8090</v>
      </c>
    </row>
    <row r="15493" spans="1:2" x14ac:dyDescent="0.25">
      <c r="A15493" s="62">
        <v>60122602</v>
      </c>
      <c r="B15493" s="63" t="s">
        <v>3846</v>
      </c>
    </row>
    <row r="15494" spans="1:2" x14ac:dyDescent="0.25">
      <c r="A15494" s="62">
        <v>60122603</v>
      </c>
      <c r="B15494" s="63" t="s">
        <v>11155</v>
      </c>
    </row>
    <row r="15495" spans="1:2" x14ac:dyDescent="0.25">
      <c r="A15495" s="62">
        <v>60122604</v>
      </c>
      <c r="B15495" s="63" t="s">
        <v>6461</v>
      </c>
    </row>
    <row r="15496" spans="1:2" x14ac:dyDescent="0.25">
      <c r="A15496" s="62">
        <v>60122701</v>
      </c>
      <c r="B15496" s="63" t="s">
        <v>2757</v>
      </c>
    </row>
    <row r="15497" spans="1:2" x14ac:dyDescent="0.25">
      <c r="A15497" s="62">
        <v>60122702</v>
      </c>
      <c r="B15497" s="63" t="s">
        <v>7433</v>
      </c>
    </row>
    <row r="15498" spans="1:2" x14ac:dyDescent="0.25">
      <c r="A15498" s="62">
        <v>60122703</v>
      </c>
      <c r="B15498" s="63" t="s">
        <v>8248</v>
      </c>
    </row>
    <row r="15499" spans="1:2" x14ac:dyDescent="0.25">
      <c r="A15499" s="62">
        <v>60122704</v>
      </c>
      <c r="B15499" s="63" t="s">
        <v>9229</v>
      </c>
    </row>
    <row r="15500" spans="1:2" x14ac:dyDescent="0.25">
      <c r="A15500" s="62">
        <v>60122801</v>
      </c>
      <c r="B15500" s="63" t="s">
        <v>9262</v>
      </c>
    </row>
    <row r="15501" spans="1:2" x14ac:dyDescent="0.25">
      <c r="A15501" s="62">
        <v>60122901</v>
      </c>
      <c r="B15501" s="63" t="s">
        <v>13389</v>
      </c>
    </row>
    <row r="15502" spans="1:2" x14ac:dyDescent="0.25">
      <c r="A15502" s="62">
        <v>60122902</v>
      </c>
      <c r="B15502" s="63" t="s">
        <v>16196</v>
      </c>
    </row>
    <row r="15503" spans="1:2" x14ac:dyDescent="0.25">
      <c r="A15503" s="62">
        <v>60122903</v>
      </c>
      <c r="B15503" s="63" t="s">
        <v>16942</v>
      </c>
    </row>
    <row r="15504" spans="1:2" x14ac:dyDescent="0.25">
      <c r="A15504" s="62">
        <v>60122904</v>
      </c>
      <c r="B15504" s="63" t="s">
        <v>689</v>
      </c>
    </row>
    <row r="15505" spans="1:2" x14ac:dyDescent="0.25">
      <c r="A15505" s="62">
        <v>60122905</v>
      </c>
      <c r="B15505" s="63" t="s">
        <v>13810</v>
      </c>
    </row>
    <row r="15506" spans="1:2" x14ac:dyDescent="0.25">
      <c r="A15506" s="62">
        <v>60122906</v>
      </c>
      <c r="B15506" s="63" t="s">
        <v>13461</v>
      </c>
    </row>
    <row r="15507" spans="1:2" x14ac:dyDescent="0.25">
      <c r="A15507" s="62">
        <v>60122907</v>
      </c>
      <c r="B15507" s="63" t="s">
        <v>15126</v>
      </c>
    </row>
    <row r="15508" spans="1:2" x14ac:dyDescent="0.25">
      <c r="A15508" s="62">
        <v>60122908</v>
      </c>
      <c r="B15508" s="63" t="s">
        <v>3096</v>
      </c>
    </row>
    <row r="15509" spans="1:2" x14ac:dyDescent="0.25">
      <c r="A15509" s="62">
        <v>60122909</v>
      </c>
      <c r="B15509" s="63" t="s">
        <v>16214</v>
      </c>
    </row>
    <row r="15510" spans="1:2" x14ac:dyDescent="0.25">
      <c r="A15510" s="62">
        <v>60123001</v>
      </c>
      <c r="B15510" s="63" t="s">
        <v>12812</v>
      </c>
    </row>
    <row r="15511" spans="1:2" x14ac:dyDescent="0.25">
      <c r="A15511" s="62">
        <v>60123002</v>
      </c>
      <c r="B15511" s="63" t="s">
        <v>6434</v>
      </c>
    </row>
    <row r="15512" spans="1:2" x14ac:dyDescent="0.25">
      <c r="A15512" s="62">
        <v>60123101</v>
      </c>
      <c r="B15512" s="63" t="s">
        <v>3671</v>
      </c>
    </row>
    <row r="15513" spans="1:2" x14ac:dyDescent="0.25">
      <c r="A15513" s="62">
        <v>60123102</v>
      </c>
      <c r="B15513" s="63" t="s">
        <v>9352</v>
      </c>
    </row>
    <row r="15514" spans="1:2" x14ac:dyDescent="0.25">
      <c r="A15514" s="62">
        <v>60123103</v>
      </c>
      <c r="B15514" s="63" t="s">
        <v>15923</v>
      </c>
    </row>
    <row r="15515" spans="1:2" x14ac:dyDescent="0.25">
      <c r="A15515" s="62">
        <v>60123201</v>
      </c>
      <c r="B15515" s="63" t="s">
        <v>18428</v>
      </c>
    </row>
    <row r="15516" spans="1:2" x14ac:dyDescent="0.25">
      <c r="A15516" s="62">
        <v>60123202</v>
      </c>
      <c r="B15516" s="63" t="s">
        <v>2511</v>
      </c>
    </row>
    <row r="15517" spans="1:2" x14ac:dyDescent="0.25">
      <c r="A15517" s="62">
        <v>60123203</v>
      </c>
      <c r="B15517" s="63" t="s">
        <v>10892</v>
      </c>
    </row>
    <row r="15518" spans="1:2" x14ac:dyDescent="0.25">
      <c r="A15518" s="62">
        <v>60123204</v>
      </c>
      <c r="B15518" s="63" t="s">
        <v>13984</v>
      </c>
    </row>
    <row r="15519" spans="1:2" x14ac:dyDescent="0.25">
      <c r="A15519" s="62">
        <v>60123301</v>
      </c>
      <c r="B15519" s="63" t="s">
        <v>15731</v>
      </c>
    </row>
    <row r="15520" spans="1:2" x14ac:dyDescent="0.25">
      <c r="A15520" s="62">
        <v>60123302</v>
      </c>
      <c r="B15520" s="63" t="s">
        <v>6294</v>
      </c>
    </row>
    <row r="15521" spans="1:2" x14ac:dyDescent="0.25">
      <c r="A15521" s="62">
        <v>60123303</v>
      </c>
      <c r="B15521" s="63" t="s">
        <v>5694</v>
      </c>
    </row>
    <row r="15522" spans="1:2" x14ac:dyDescent="0.25">
      <c r="A15522" s="62">
        <v>60123401</v>
      </c>
      <c r="B15522" s="63" t="s">
        <v>13105</v>
      </c>
    </row>
    <row r="15523" spans="1:2" x14ac:dyDescent="0.25">
      <c r="A15523" s="62">
        <v>60123402</v>
      </c>
      <c r="B15523" s="63" t="s">
        <v>5585</v>
      </c>
    </row>
    <row r="15524" spans="1:2" x14ac:dyDescent="0.25">
      <c r="A15524" s="62">
        <v>60123403</v>
      </c>
      <c r="B15524" s="63" t="s">
        <v>12415</v>
      </c>
    </row>
    <row r="15525" spans="1:2" x14ac:dyDescent="0.25">
      <c r="A15525" s="62">
        <v>60123501</v>
      </c>
      <c r="B15525" s="63" t="s">
        <v>416</v>
      </c>
    </row>
    <row r="15526" spans="1:2" x14ac:dyDescent="0.25">
      <c r="A15526" s="62">
        <v>60123502</v>
      </c>
      <c r="B15526" s="63" t="s">
        <v>9932</v>
      </c>
    </row>
    <row r="15527" spans="1:2" x14ac:dyDescent="0.25">
      <c r="A15527" s="62">
        <v>60123601</v>
      </c>
      <c r="B15527" s="63" t="s">
        <v>13058</v>
      </c>
    </row>
    <row r="15528" spans="1:2" x14ac:dyDescent="0.25">
      <c r="A15528" s="62">
        <v>60123602</v>
      </c>
      <c r="B15528" s="63" t="s">
        <v>3225</v>
      </c>
    </row>
    <row r="15529" spans="1:2" x14ac:dyDescent="0.25">
      <c r="A15529" s="62">
        <v>60123603</v>
      </c>
      <c r="B15529" s="63" t="s">
        <v>2944</v>
      </c>
    </row>
    <row r="15530" spans="1:2" x14ac:dyDescent="0.25">
      <c r="A15530" s="62">
        <v>60123604</v>
      </c>
      <c r="B15530" s="63" t="s">
        <v>17879</v>
      </c>
    </row>
    <row r="15531" spans="1:2" x14ac:dyDescent="0.25">
      <c r="A15531" s="62">
        <v>60123605</v>
      </c>
      <c r="B15531" s="63" t="s">
        <v>5833</v>
      </c>
    </row>
    <row r="15532" spans="1:2" x14ac:dyDescent="0.25">
      <c r="A15532" s="62">
        <v>60123606</v>
      </c>
      <c r="B15532" s="63" t="s">
        <v>1950</v>
      </c>
    </row>
    <row r="15533" spans="1:2" x14ac:dyDescent="0.25">
      <c r="A15533" s="62">
        <v>60123701</v>
      </c>
      <c r="B15533" s="63" t="s">
        <v>6202</v>
      </c>
    </row>
    <row r="15534" spans="1:2" x14ac:dyDescent="0.25">
      <c r="A15534" s="62">
        <v>60123702</v>
      </c>
      <c r="B15534" s="63" t="s">
        <v>2644</v>
      </c>
    </row>
    <row r="15535" spans="1:2" x14ac:dyDescent="0.25">
      <c r="A15535" s="62">
        <v>60123703</v>
      </c>
      <c r="B15535" s="63" t="s">
        <v>7393</v>
      </c>
    </row>
    <row r="15536" spans="1:2" x14ac:dyDescent="0.25">
      <c r="A15536" s="62">
        <v>60123801</v>
      </c>
      <c r="B15536" s="63" t="s">
        <v>13515</v>
      </c>
    </row>
    <row r="15537" spans="1:2" x14ac:dyDescent="0.25">
      <c r="A15537" s="62">
        <v>60123802</v>
      </c>
      <c r="B15537" s="63" t="s">
        <v>4783</v>
      </c>
    </row>
    <row r="15538" spans="1:2" x14ac:dyDescent="0.25">
      <c r="A15538" s="62">
        <v>60123901</v>
      </c>
      <c r="B15538" s="63" t="s">
        <v>3218</v>
      </c>
    </row>
    <row r="15539" spans="1:2" x14ac:dyDescent="0.25">
      <c r="A15539" s="62">
        <v>60124001</v>
      </c>
      <c r="B15539" s="63" t="s">
        <v>266</v>
      </c>
    </row>
    <row r="15540" spans="1:2" x14ac:dyDescent="0.25">
      <c r="A15540" s="62">
        <v>60124002</v>
      </c>
      <c r="B15540" s="63" t="s">
        <v>12852</v>
      </c>
    </row>
    <row r="15541" spans="1:2" x14ac:dyDescent="0.25">
      <c r="A15541" s="62">
        <v>60124101</v>
      </c>
      <c r="B15541" s="63" t="s">
        <v>12012</v>
      </c>
    </row>
    <row r="15542" spans="1:2" x14ac:dyDescent="0.25">
      <c r="A15542" s="62">
        <v>60124102</v>
      </c>
      <c r="B15542" s="63" t="s">
        <v>8688</v>
      </c>
    </row>
    <row r="15543" spans="1:2" x14ac:dyDescent="0.25">
      <c r="A15543" s="62">
        <v>60124201</v>
      </c>
      <c r="B15543" s="63" t="s">
        <v>12594</v>
      </c>
    </row>
    <row r="15544" spans="1:2" x14ac:dyDescent="0.25">
      <c r="A15544" s="62">
        <v>60124301</v>
      </c>
      <c r="B15544" s="63" t="s">
        <v>13144</v>
      </c>
    </row>
    <row r="15545" spans="1:2" x14ac:dyDescent="0.25">
      <c r="A15545" s="62">
        <v>60124302</v>
      </c>
      <c r="B15545" s="63" t="s">
        <v>14019</v>
      </c>
    </row>
    <row r="15546" spans="1:2" x14ac:dyDescent="0.25">
      <c r="A15546" s="62">
        <v>60124303</v>
      </c>
      <c r="B15546" s="63" t="s">
        <v>17554</v>
      </c>
    </row>
    <row r="15547" spans="1:2" x14ac:dyDescent="0.25">
      <c r="A15547" s="62">
        <v>60124304</v>
      </c>
      <c r="B15547" s="63" t="s">
        <v>12516</v>
      </c>
    </row>
    <row r="15548" spans="1:2" x14ac:dyDescent="0.25">
      <c r="A15548" s="62">
        <v>60124305</v>
      </c>
      <c r="B15548" s="63" t="s">
        <v>11020</v>
      </c>
    </row>
    <row r="15549" spans="1:2" x14ac:dyDescent="0.25">
      <c r="A15549" s="62">
        <v>60124306</v>
      </c>
      <c r="B15549" s="63" t="s">
        <v>10117</v>
      </c>
    </row>
    <row r="15550" spans="1:2" x14ac:dyDescent="0.25">
      <c r="A15550" s="62">
        <v>60124307</v>
      </c>
      <c r="B15550" s="63" t="s">
        <v>18987</v>
      </c>
    </row>
    <row r="15551" spans="1:2" x14ac:dyDescent="0.25">
      <c r="A15551" s="62">
        <v>60124308</v>
      </c>
      <c r="B15551" s="63" t="s">
        <v>2777</v>
      </c>
    </row>
    <row r="15552" spans="1:2" x14ac:dyDescent="0.25">
      <c r="A15552" s="62">
        <v>60124309</v>
      </c>
      <c r="B15552" s="63" t="s">
        <v>11839</v>
      </c>
    </row>
    <row r="15553" spans="1:2" x14ac:dyDescent="0.25">
      <c r="A15553" s="62">
        <v>60124310</v>
      </c>
      <c r="B15553" s="63" t="s">
        <v>9809</v>
      </c>
    </row>
    <row r="15554" spans="1:2" x14ac:dyDescent="0.25">
      <c r="A15554" s="62">
        <v>60124311</v>
      </c>
      <c r="B15554" s="63" t="s">
        <v>726</v>
      </c>
    </row>
    <row r="15555" spans="1:2" x14ac:dyDescent="0.25">
      <c r="A15555" s="62">
        <v>60124312</v>
      </c>
      <c r="B15555" s="63" t="s">
        <v>6089</v>
      </c>
    </row>
    <row r="15556" spans="1:2" x14ac:dyDescent="0.25">
      <c r="A15556" s="62">
        <v>60124313</v>
      </c>
      <c r="B15556" s="63" t="s">
        <v>4675</v>
      </c>
    </row>
    <row r="15557" spans="1:2" x14ac:dyDescent="0.25">
      <c r="A15557" s="62">
        <v>60124314</v>
      </c>
      <c r="B15557" s="63" t="s">
        <v>10097</v>
      </c>
    </row>
    <row r="15558" spans="1:2" x14ac:dyDescent="0.25">
      <c r="A15558" s="62">
        <v>60124315</v>
      </c>
      <c r="B15558" s="63" t="s">
        <v>18948</v>
      </c>
    </row>
    <row r="15559" spans="1:2" x14ac:dyDescent="0.25">
      <c r="A15559" s="62">
        <v>60124316</v>
      </c>
      <c r="B15559" s="63" t="s">
        <v>11044</v>
      </c>
    </row>
    <row r="15560" spans="1:2" x14ac:dyDescent="0.25">
      <c r="A15560" s="62">
        <v>60124317</v>
      </c>
      <c r="B15560" s="63" t="s">
        <v>19080</v>
      </c>
    </row>
    <row r="15561" spans="1:2" x14ac:dyDescent="0.25">
      <c r="A15561" s="62">
        <v>60124318</v>
      </c>
      <c r="B15561" s="63" t="s">
        <v>12850</v>
      </c>
    </row>
    <row r="15562" spans="1:2" x14ac:dyDescent="0.25">
      <c r="A15562" s="62">
        <v>60124319</v>
      </c>
      <c r="B15562" s="63" t="s">
        <v>8914</v>
      </c>
    </row>
    <row r="15563" spans="1:2" x14ac:dyDescent="0.25">
      <c r="A15563" s="62">
        <v>60124320</v>
      </c>
      <c r="B15563" s="63" t="s">
        <v>8754</v>
      </c>
    </row>
    <row r="15564" spans="1:2" x14ac:dyDescent="0.25">
      <c r="A15564" s="62">
        <v>60124321</v>
      </c>
      <c r="B15564" s="63" t="s">
        <v>16107</v>
      </c>
    </row>
    <row r="15565" spans="1:2" x14ac:dyDescent="0.25">
      <c r="A15565" s="62">
        <v>60124322</v>
      </c>
      <c r="B15565" s="63" t="s">
        <v>10928</v>
      </c>
    </row>
    <row r="15566" spans="1:2" x14ac:dyDescent="0.25">
      <c r="A15566" s="62">
        <v>60124323</v>
      </c>
      <c r="B15566" s="63" t="s">
        <v>12891</v>
      </c>
    </row>
    <row r="15567" spans="1:2" x14ac:dyDescent="0.25">
      <c r="A15567" s="62">
        <v>60124324</v>
      </c>
      <c r="B15567" s="63" t="s">
        <v>16785</v>
      </c>
    </row>
    <row r="15568" spans="1:2" x14ac:dyDescent="0.25">
      <c r="A15568" s="62">
        <v>60124401</v>
      </c>
      <c r="B15568" s="63" t="s">
        <v>4838</v>
      </c>
    </row>
    <row r="15569" spans="1:2" x14ac:dyDescent="0.25">
      <c r="A15569" s="62">
        <v>60124402</v>
      </c>
      <c r="B15569" s="63" t="s">
        <v>911</v>
      </c>
    </row>
    <row r="15570" spans="1:2" x14ac:dyDescent="0.25">
      <c r="A15570" s="62">
        <v>60124403</v>
      </c>
      <c r="B15570" s="63" t="s">
        <v>14596</v>
      </c>
    </row>
    <row r="15571" spans="1:2" x14ac:dyDescent="0.25">
      <c r="A15571" s="62">
        <v>60124404</v>
      </c>
      <c r="B15571" s="63" t="s">
        <v>3332</v>
      </c>
    </row>
    <row r="15572" spans="1:2" x14ac:dyDescent="0.25">
      <c r="A15572" s="62">
        <v>60124405</v>
      </c>
      <c r="B15572" s="63" t="s">
        <v>6836</v>
      </c>
    </row>
    <row r="15573" spans="1:2" x14ac:dyDescent="0.25">
      <c r="A15573" s="62">
        <v>60124406</v>
      </c>
      <c r="B15573" s="63" t="s">
        <v>18624</v>
      </c>
    </row>
    <row r="15574" spans="1:2" x14ac:dyDescent="0.25">
      <c r="A15574" s="62">
        <v>60124407</v>
      </c>
      <c r="B15574" s="63" t="s">
        <v>8804</v>
      </c>
    </row>
    <row r="15575" spans="1:2" x14ac:dyDescent="0.25">
      <c r="A15575" s="62">
        <v>60124408</v>
      </c>
      <c r="B15575" s="63" t="s">
        <v>12690</v>
      </c>
    </row>
    <row r="15576" spans="1:2" x14ac:dyDescent="0.25">
      <c r="A15576" s="62">
        <v>60124409</v>
      </c>
      <c r="B15576" s="63" t="s">
        <v>7234</v>
      </c>
    </row>
    <row r="15577" spans="1:2" x14ac:dyDescent="0.25">
      <c r="A15577" s="62">
        <v>60124410</v>
      </c>
      <c r="B15577" s="63" t="s">
        <v>7131</v>
      </c>
    </row>
    <row r="15578" spans="1:2" x14ac:dyDescent="0.25">
      <c r="A15578" s="62">
        <v>60124411</v>
      </c>
      <c r="B15578" s="63" t="s">
        <v>11733</v>
      </c>
    </row>
    <row r="15579" spans="1:2" x14ac:dyDescent="0.25">
      <c r="A15579" s="62">
        <v>60124412</v>
      </c>
      <c r="B15579" s="63" t="s">
        <v>8799</v>
      </c>
    </row>
    <row r="15580" spans="1:2" x14ac:dyDescent="0.25">
      <c r="A15580" s="62">
        <v>60124501</v>
      </c>
      <c r="B15580" s="63" t="s">
        <v>18869</v>
      </c>
    </row>
    <row r="15581" spans="1:2" x14ac:dyDescent="0.25">
      <c r="A15581" s="62">
        <v>60124502</v>
      </c>
      <c r="B15581" s="63" t="s">
        <v>572</v>
      </c>
    </row>
    <row r="15582" spans="1:2" x14ac:dyDescent="0.25">
      <c r="A15582" s="62">
        <v>60124503</v>
      </c>
      <c r="B15582" s="63" t="s">
        <v>15441</v>
      </c>
    </row>
    <row r="15583" spans="1:2" x14ac:dyDescent="0.25">
      <c r="A15583" s="62">
        <v>60124504</v>
      </c>
      <c r="B15583" s="63" t="s">
        <v>4293</v>
      </c>
    </row>
    <row r="15584" spans="1:2" x14ac:dyDescent="0.25">
      <c r="A15584" s="62">
        <v>60124505</v>
      </c>
      <c r="B15584" s="63" t="s">
        <v>1727</v>
      </c>
    </row>
    <row r="15585" spans="1:2" x14ac:dyDescent="0.25">
      <c r="A15585" s="62">
        <v>60124506</v>
      </c>
      <c r="B15585" s="63" t="s">
        <v>17005</v>
      </c>
    </row>
    <row r="15586" spans="1:2" x14ac:dyDescent="0.25">
      <c r="A15586" s="62">
        <v>60124507</v>
      </c>
      <c r="B15586" s="63" t="s">
        <v>17726</v>
      </c>
    </row>
    <row r="15587" spans="1:2" x14ac:dyDescent="0.25">
      <c r="A15587" s="62">
        <v>60124508</v>
      </c>
      <c r="B15587" s="63" t="s">
        <v>769</v>
      </c>
    </row>
    <row r="15588" spans="1:2" x14ac:dyDescent="0.25">
      <c r="A15588" s="62">
        <v>60124509</v>
      </c>
      <c r="B15588" s="63" t="s">
        <v>11758</v>
      </c>
    </row>
    <row r="15589" spans="1:2" x14ac:dyDescent="0.25">
      <c r="A15589" s="62">
        <v>60124510</v>
      </c>
      <c r="B15589" s="63" t="s">
        <v>9230</v>
      </c>
    </row>
    <row r="15590" spans="1:2" x14ac:dyDescent="0.25">
      <c r="A15590" s="62">
        <v>60124511</v>
      </c>
      <c r="B15590" s="63" t="s">
        <v>17380</v>
      </c>
    </row>
    <row r="15591" spans="1:2" x14ac:dyDescent="0.25">
      <c r="A15591" s="62">
        <v>60124512</v>
      </c>
      <c r="B15591" s="63" t="s">
        <v>5329</v>
      </c>
    </row>
    <row r="15592" spans="1:2" x14ac:dyDescent="0.25">
      <c r="A15592" s="62">
        <v>60124513</v>
      </c>
      <c r="B15592" s="63" t="s">
        <v>5438</v>
      </c>
    </row>
    <row r="15593" spans="1:2" x14ac:dyDescent="0.25">
      <c r="A15593" s="62">
        <v>60124514</v>
      </c>
      <c r="B15593" s="63" t="s">
        <v>2694</v>
      </c>
    </row>
    <row r="15594" spans="1:2" x14ac:dyDescent="0.25">
      <c r="A15594" s="62">
        <v>60124515</v>
      </c>
      <c r="B15594" s="63" t="s">
        <v>5773</v>
      </c>
    </row>
    <row r="15595" spans="1:2" x14ac:dyDescent="0.25">
      <c r="A15595" s="62">
        <v>60131001</v>
      </c>
      <c r="B15595" s="63" t="s">
        <v>108</v>
      </c>
    </row>
    <row r="15596" spans="1:2" x14ac:dyDescent="0.25">
      <c r="A15596" s="62">
        <v>60131002</v>
      </c>
      <c r="B15596" s="63" t="s">
        <v>18574</v>
      </c>
    </row>
    <row r="15597" spans="1:2" x14ac:dyDescent="0.25">
      <c r="A15597" s="62">
        <v>60131003</v>
      </c>
      <c r="B15597" s="63" t="s">
        <v>16978</v>
      </c>
    </row>
    <row r="15598" spans="1:2" x14ac:dyDescent="0.25">
      <c r="A15598" s="62">
        <v>60131004</v>
      </c>
      <c r="B15598" s="63" t="s">
        <v>12856</v>
      </c>
    </row>
    <row r="15599" spans="1:2" x14ac:dyDescent="0.25">
      <c r="A15599" s="62">
        <v>60131101</v>
      </c>
      <c r="B15599" s="63" t="s">
        <v>5196</v>
      </c>
    </row>
    <row r="15600" spans="1:2" x14ac:dyDescent="0.25">
      <c r="A15600" s="62">
        <v>60131102</v>
      </c>
      <c r="B15600" s="63" t="s">
        <v>11190</v>
      </c>
    </row>
    <row r="15601" spans="1:2" x14ac:dyDescent="0.25">
      <c r="A15601" s="62">
        <v>60131103</v>
      </c>
      <c r="B15601" s="63" t="s">
        <v>4712</v>
      </c>
    </row>
    <row r="15602" spans="1:2" x14ac:dyDescent="0.25">
      <c r="A15602" s="62">
        <v>60131104</v>
      </c>
      <c r="B15602" s="63" t="s">
        <v>14709</v>
      </c>
    </row>
    <row r="15603" spans="1:2" x14ac:dyDescent="0.25">
      <c r="A15603" s="62">
        <v>60131105</v>
      </c>
      <c r="B15603" s="63" t="s">
        <v>18218</v>
      </c>
    </row>
    <row r="15604" spans="1:2" x14ac:dyDescent="0.25">
      <c r="A15604" s="62">
        <v>60131106</v>
      </c>
      <c r="B15604" s="63" t="s">
        <v>11175</v>
      </c>
    </row>
    <row r="15605" spans="1:2" x14ac:dyDescent="0.25">
      <c r="A15605" s="62">
        <v>60131107</v>
      </c>
      <c r="B15605" s="63" t="s">
        <v>14769</v>
      </c>
    </row>
    <row r="15606" spans="1:2" x14ac:dyDescent="0.25">
      <c r="A15606" s="62">
        <v>60131108</v>
      </c>
      <c r="B15606" s="63" t="s">
        <v>11991</v>
      </c>
    </row>
    <row r="15607" spans="1:2" x14ac:dyDescent="0.25">
      <c r="A15607" s="62">
        <v>60131109</v>
      </c>
      <c r="B15607" s="63" t="s">
        <v>11523</v>
      </c>
    </row>
    <row r="15608" spans="1:2" x14ac:dyDescent="0.25">
      <c r="A15608" s="62">
        <v>60131110</v>
      </c>
      <c r="B15608" s="63" t="s">
        <v>13151</v>
      </c>
    </row>
    <row r="15609" spans="1:2" x14ac:dyDescent="0.25">
      <c r="A15609" s="62">
        <v>60131111</v>
      </c>
      <c r="B15609" s="63" t="s">
        <v>17622</v>
      </c>
    </row>
    <row r="15610" spans="1:2" x14ac:dyDescent="0.25">
      <c r="A15610" s="62">
        <v>60131112</v>
      </c>
      <c r="B15610" s="63" t="s">
        <v>15306</v>
      </c>
    </row>
    <row r="15611" spans="1:2" x14ac:dyDescent="0.25">
      <c r="A15611" s="62">
        <v>60131201</v>
      </c>
      <c r="B15611" s="63" t="s">
        <v>8750</v>
      </c>
    </row>
    <row r="15612" spans="1:2" x14ac:dyDescent="0.25">
      <c r="A15612" s="62">
        <v>60131202</v>
      </c>
      <c r="B15612" s="63" t="s">
        <v>17563</v>
      </c>
    </row>
    <row r="15613" spans="1:2" x14ac:dyDescent="0.25">
      <c r="A15613" s="62">
        <v>60131203</v>
      </c>
      <c r="B15613" s="63" t="s">
        <v>3113</v>
      </c>
    </row>
    <row r="15614" spans="1:2" x14ac:dyDescent="0.25">
      <c r="A15614" s="62">
        <v>60131204</v>
      </c>
      <c r="B15614" s="63" t="s">
        <v>8150</v>
      </c>
    </row>
    <row r="15615" spans="1:2" x14ac:dyDescent="0.25">
      <c r="A15615" s="62">
        <v>60131205</v>
      </c>
      <c r="B15615" s="63" t="s">
        <v>11944</v>
      </c>
    </row>
    <row r="15616" spans="1:2" x14ac:dyDescent="0.25">
      <c r="A15616" s="62">
        <v>60131206</v>
      </c>
      <c r="B15616" s="63" t="s">
        <v>9940</v>
      </c>
    </row>
    <row r="15617" spans="1:2" x14ac:dyDescent="0.25">
      <c r="A15617" s="62">
        <v>60131207</v>
      </c>
      <c r="B15617" s="63" t="s">
        <v>2135</v>
      </c>
    </row>
    <row r="15618" spans="1:2" x14ac:dyDescent="0.25">
      <c r="A15618" s="62">
        <v>60131208</v>
      </c>
      <c r="B15618" s="63" t="s">
        <v>4150</v>
      </c>
    </row>
    <row r="15619" spans="1:2" x14ac:dyDescent="0.25">
      <c r="A15619" s="62">
        <v>60131209</v>
      </c>
      <c r="B15619" s="63" t="s">
        <v>1085</v>
      </c>
    </row>
    <row r="15620" spans="1:2" x14ac:dyDescent="0.25">
      <c r="A15620" s="62">
        <v>60131210</v>
      </c>
      <c r="B15620" s="63" t="s">
        <v>15175</v>
      </c>
    </row>
    <row r="15621" spans="1:2" x14ac:dyDescent="0.25">
      <c r="A15621" s="62">
        <v>60131301</v>
      </c>
      <c r="B15621" s="63" t="s">
        <v>3353</v>
      </c>
    </row>
    <row r="15622" spans="1:2" x14ac:dyDescent="0.25">
      <c r="A15622" s="62">
        <v>60131302</v>
      </c>
      <c r="B15622" s="63" t="s">
        <v>7143</v>
      </c>
    </row>
    <row r="15623" spans="1:2" x14ac:dyDescent="0.25">
      <c r="A15623" s="62">
        <v>60131303</v>
      </c>
      <c r="B15623" s="63" t="s">
        <v>11049</v>
      </c>
    </row>
    <row r="15624" spans="1:2" x14ac:dyDescent="0.25">
      <c r="A15624" s="62">
        <v>60131304</v>
      </c>
      <c r="B15624" s="63" t="s">
        <v>9918</v>
      </c>
    </row>
    <row r="15625" spans="1:2" x14ac:dyDescent="0.25">
      <c r="A15625" s="62">
        <v>60131305</v>
      </c>
      <c r="B15625" s="63" t="s">
        <v>3858</v>
      </c>
    </row>
    <row r="15626" spans="1:2" x14ac:dyDescent="0.25">
      <c r="A15626" s="62">
        <v>60131306</v>
      </c>
      <c r="B15626" s="63" t="s">
        <v>7011</v>
      </c>
    </row>
    <row r="15627" spans="1:2" x14ac:dyDescent="0.25">
      <c r="A15627" s="62">
        <v>60131307</v>
      </c>
      <c r="B15627" s="63" t="s">
        <v>16206</v>
      </c>
    </row>
    <row r="15628" spans="1:2" x14ac:dyDescent="0.25">
      <c r="A15628" s="62">
        <v>60131308</v>
      </c>
      <c r="B15628" s="63" t="s">
        <v>7430</v>
      </c>
    </row>
    <row r="15629" spans="1:2" x14ac:dyDescent="0.25">
      <c r="A15629" s="62">
        <v>60131309</v>
      </c>
      <c r="B15629" s="63" t="s">
        <v>9703</v>
      </c>
    </row>
    <row r="15630" spans="1:2" x14ac:dyDescent="0.25">
      <c r="A15630" s="62">
        <v>60131401</v>
      </c>
      <c r="B15630" s="63" t="s">
        <v>14038</v>
      </c>
    </row>
    <row r="15631" spans="1:2" x14ac:dyDescent="0.25">
      <c r="A15631" s="62">
        <v>60131402</v>
      </c>
      <c r="B15631" s="63" t="s">
        <v>9207</v>
      </c>
    </row>
    <row r="15632" spans="1:2" x14ac:dyDescent="0.25">
      <c r="A15632" s="62">
        <v>60131403</v>
      </c>
      <c r="B15632" s="63" t="s">
        <v>17942</v>
      </c>
    </row>
    <row r="15633" spans="1:2" x14ac:dyDescent="0.25">
      <c r="A15633" s="62">
        <v>60131404</v>
      </c>
      <c r="B15633" s="63" t="s">
        <v>8244</v>
      </c>
    </row>
    <row r="15634" spans="1:2" x14ac:dyDescent="0.25">
      <c r="A15634" s="62">
        <v>60131405</v>
      </c>
      <c r="B15634" s="63" t="s">
        <v>3425</v>
      </c>
    </row>
    <row r="15635" spans="1:2" x14ac:dyDescent="0.25">
      <c r="A15635" s="62">
        <v>60131406</v>
      </c>
      <c r="B15635" s="63" t="s">
        <v>6049</v>
      </c>
    </row>
    <row r="15636" spans="1:2" x14ac:dyDescent="0.25">
      <c r="A15636" s="62">
        <v>60131407</v>
      </c>
      <c r="B15636" s="63" t="s">
        <v>4745</v>
      </c>
    </row>
    <row r="15637" spans="1:2" x14ac:dyDescent="0.25">
      <c r="A15637" s="62">
        <v>60131501</v>
      </c>
      <c r="B15637" s="63" t="s">
        <v>7155</v>
      </c>
    </row>
    <row r="15638" spans="1:2" x14ac:dyDescent="0.25">
      <c r="A15638" s="62">
        <v>60131502</v>
      </c>
      <c r="B15638" s="63" t="s">
        <v>240</v>
      </c>
    </row>
    <row r="15639" spans="1:2" x14ac:dyDescent="0.25">
      <c r="A15639" s="62">
        <v>60131503</v>
      </c>
      <c r="B15639" s="63" t="s">
        <v>18666</v>
      </c>
    </row>
    <row r="15640" spans="1:2" x14ac:dyDescent="0.25">
      <c r="A15640" s="62">
        <v>60131504</v>
      </c>
      <c r="B15640" s="63" t="s">
        <v>13272</v>
      </c>
    </row>
    <row r="15641" spans="1:2" x14ac:dyDescent="0.25">
      <c r="A15641" s="62">
        <v>60131505</v>
      </c>
      <c r="B15641" s="63" t="s">
        <v>2980</v>
      </c>
    </row>
    <row r="15642" spans="1:2" x14ac:dyDescent="0.25">
      <c r="A15642" s="62">
        <v>60131506</v>
      </c>
      <c r="B15642" s="63" t="s">
        <v>6554</v>
      </c>
    </row>
    <row r="15643" spans="1:2" x14ac:dyDescent="0.25">
      <c r="A15643" s="62">
        <v>60131507</v>
      </c>
      <c r="B15643" s="63" t="s">
        <v>5115</v>
      </c>
    </row>
    <row r="15644" spans="1:2" x14ac:dyDescent="0.25">
      <c r="A15644" s="62">
        <v>60131508</v>
      </c>
      <c r="B15644" s="63" t="s">
        <v>9069</v>
      </c>
    </row>
    <row r="15645" spans="1:2" x14ac:dyDescent="0.25">
      <c r="A15645" s="62">
        <v>60131509</v>
      </c>
      <c r="B15645" s="63" t="s">
        <v>17467</v>
      </c>
    </row>
    <row r="15646" spans="1:2" x14ac:dyDescent="0.25">
      <c r="A15646" s="62">
        <v>60131510</v>
      </c>
      <c r="B15646" s="63" t="s">
        <v>16550</v>
      </c>
    </row>
    <row r="15647" spans="1:2" x14ac:dyDescent="0.25">
      <c r="A15647" s="62">
        <v>60131511</v>
      </c>
      <c r="B15647" s="63" t="s">
        <v>1080</v>
      </c>
    </row>
    <row r="15648" spans="1:2" x14ac:dyDescent="0.25">
      <c r="A15648" s="62">
        <v>60131512</v>
      </c>
      <c r="B15648" s="63" t="s">
        <v>6881</v>
      </c>
    </row>
    <row r="15649" spans="1:2" x14ac:dyDescent="0.25">
      <c r="A15649" s="62">
        <v>60131513</v>
      </c>
      <c r="B15649" s="63" t="s">
        <v>14762</v>
      </c>
    </row>
    <row r="15650" spans="1:2" x14ac:dyDescent="0.25">
      <c r="A15650" s="62">
        <v>60131514</v>
      </c>
      <c r="B15650" s="63" t="s">
        <v>17414</v>
      </c>
    </row>
    <row r="15651" spans="1:2" x14ac:dyDescent="0.25">
      <c r="A15651" s="62">
        <v>60131601</v>
      </c>
      <c r="B15651" s="63" t="s">
        <v>18743</v>
      </c>
    </row>
    <row r="15652" spans="1:2" x14ac:dyDescent="0.25">
      <c r="A15652" s="62">
        <v>60131701</v>
      </c>
      <c r="B15652" s="63" t="s">
        <v>15007</v>
      </c>
    </row>
    <row r="15653" spans="1:2" x14ac:dyDescent="0.25">
      <c r="A15653" s="62">
        <v>60131702</v>
      </c>
      <c r="B15653" s="63" t="s">
        <v>10127</v>
      </c>
    </row>
    <row r="15654" spans="1:2" x14ac:dyDescent="0.25">
      <c r="A15654" s="62">
        <v>60131801</v>
      </c>
      <c r="B15654" s="63" t="s">
        <v>14539</v>
      </c>
    </row>
    <row r="15655" spans="1:2" x14ac:dyDescent="0.25">
      <c r="A15655" s="62">
        <v>60131802</v>
      </c>
      <c r="B15655" s="63" t="s">
        <v>17077</v>
      </c>
    </row>
    <row r="15656" spans="1:2" x14ac:dyDescent="0.25">
      <c r="A15656" s="62">
        <v>60131803</v>
      </c>
      <c r="B15656" s="63" t="s">
        <v>14723</v>
      </c>
    </row>
    <row r="15657" spans="1:2" x14ac:dyDescent="0.25">
      <c r="A15657" s="62">
        <v>60141001</v>
      </c>
      <c r="B15657" s="63" t="s">
        <v>16672</v>
      </c>
    </row>
    <row r="15658" spans="1:2" x14ac:dyDescent="0.25">
      <c r="A15658" s="62">
        <v>60141002</v>
      </c>
      <c r="B15658" s="63" t="s">
        <v>12572</v>
      </c>
    </row>
    <row r="15659" spans="1:2" x14ac:dyDescent="0.25">
      <c r="A15659" s="62">
        <v>60141003</v>
      </c>
      <c r="B15659" s="63" t="s">
        <v>187</v>
      </c>
    </row>
    <row r="15660" spans="1:2" x14ac:dyDescent="0.25">
      <c r="A15660" s="62">
        <v>60141004</v>
      </c>
      <c r="B15660" s="63" t="s">
        <v>10435</v>
      </c>
    </row>
    <row r="15661" spans="1:2" x14ac:dyDescent="0.25">
      <c r="A15661" s="62">
        <v>60141005</v>
      </c>
      <c r="B15661" s="63" t="s">
        <v>3319</v>
      </c>
    </row>
    <row r="15662" spans="1:2" x14ac:dyDescent="0.25">
      <c r="A15662" s="62">
        <v>60141006</v>
      </c>
      <c r="B15662" s="63" t="s">
        <v>15015</v>
      </c>
    </row>
    <row r="15663" spans="1:2" x14ac:dyDescent="0.25">
      <c r="A15663" s="62">
        <v>60141007</v>
      </c>
      <c r="B15663" s="63" t="s">
        <v>17801</v>
      </c>
    </row>
    <row r="15664" spans="1:2" x14ac:dyDescent="0.25">
      <c r="A15664" s="62">
        <v>60141008</v>
      </c>
      <c r="B15664" s="63" t="s">
        <v>6182</v>
      </c>
    </row>
    <row r="15665" spans="1:2" x14ac:dyDescent="0.25">
      <c r="A15665" s="62">
        <v>60141009</v>
      </c>
      <c r="B15665" s="63" t="s">
        <v>17605</v>
      </c>
    </row>
    <row r="15666" spans="1:2" x14ac:dyDescent="0.25">
      <c r="A15666" s="62">
        <v>60141010</v>
      </c>
      <c r="B15666" s="63" t="s">
        <v>1028</v>
      </c>
    </row>
    <row r="15667" spans="1:2" x14ac:dyDescent="0.25">
      <c r="A15667" s="62">
        <v>60141011</v>
      </c>
      <c r="B15667" s="63" t="s">
        <v>413</v>
      </c>
    </row>
    <row r="15668" spans="1:2" x14ac:dyDescent="0.25">
      <c r="A15668" s="62">
        <v>60141012</v>
      </c>
      <c r="B15668" s="63" t="s">
        <v>7515</v>
      </c>
    </row>
    <row r="15669" spans="1:2" x14ac:dyDescent="0.25">
      <c r="A15669" s="62">
        <v>60141013</v>
      </c>
      <c r="B15669" s="63" t="s">
        <v>3171</v>
      </c>
    </row>
    <row r="15670" spans="1:2" x14ac:dyDescent="0.25">
      <c r="A15670" s="62">
        <v>60141014</v>
      </c>
      <c r="B15670" s="63" t="s">
        <v>13574</v>
      </c>
    </row>
    <row r="15671" spans="1:2" x14ac:dyDescent="0.25">
      <c r="A15671" s="62">
        <v>60141015</v>
      </c>
      <c r="B15671" s="63" t="s">
        <v>4552</v>
      </c>
    </row>
    <row r="15672" spans="1:2" x14ac:dyDescent="0.25">
      <c r="A15672" s="62">
        <v>60141016</v>
      </c>
      <c r="B15672" s="63" t="s">
        <v>4025</v>
      </c>
    </row>
    <row r="15673" spans="1:2" x14ac:dyDescent="0.25">
      <c r="A15673" s="62">
        <v>60141017</v>
      </c>
      <c r="B15673" s="63" t="s">
        <v>11242</v>
      </c>
    </row>
    <row r="15674" spans="1:2" x14ac:dyDescent="0.25">
      <c r="A15674" s="62">
        <v>60141018</v>
      </c>
      <c r="B15674" s="63" t="s">
        <v>12407</v>
      </c>
    </row>
    <row r="15675" spans="1:2" x14ac:dyDescent="0.25">
      <c r="A15675" s="62">
        <v>60141019</v>
      </c>
      <c r="B15675" s="63" t="s">
        <v>13203</v>
      </c>
    </row>
    <row r="15676" spans="1:2" x14ac:dyDescent="0.25">
      <c r="A15676" s="62">
        <v>60141020</v>
      </c>
      <c r="B15676" s="63" t="s">
        <v>9564</v>
      </c>
    </row>
    <row r="15677" spans="1:2" x14ac:dyDescent="0.25">
      <c r="A15677" s="62">
        <v>60141021</v>
      </c>
      <c r="B15677" s="63" t="s">
        <v>17047</v>
      </c>
    </row>
    <row r="15678" spans="1:2" x14ac:dyDescent="0.25">
      <c r="A15678" s="62">
        <v>60141022</v>
      </c>
      <c r="B15678" s="63" t="s">
        <v>8199</v>
      </c>
    </row>
    <row r="15679" spans="1:2" x14ac:dyDescent="0.25">
      <c r="A15679" s="62">
        <v>60141023</v>
      </c>
      <c r="B15679" s="63" t="s">
        <v>8979</v>
      </c>
    </row>
    <row r="15680" spans="1:2" x14ac:dyDescent="0.25">
      <c r="A15680" s="62">
        <v>60141024</v>
      </c>
      <c r="B15680" s="63" t="s">
        <v>9782</v>
      </c>
    </row>
    <row r="15681" spans="1:2" x14ac:dyDescent="0.25">
      <c r="A15681" s="62">
        <v>60141025</v>
      </c>
      <c r="B15681" s="63" t="s">
        <v>1183</v>
      </c>
    </row>
    <row r="15682" spans="1:2" x14ac:dyDescent="0.25">
      <c r="A15682" s="62">
        <v>60141026</v>
      </c>
      <c r="B15682" s="63" t="s">
        <v>10551</v>
      </c>
    </row>
    <row r="15683" spans="1:2" x14ac:dyDescent="0.25">
      <c r="A15683" s="62">
        <v>60141101</v>
      </c>
      <c r="B15683" s="63" t="s">
        <v>4229</v>
      </c>
    </row>
    <row r="15684" spans="1:2" x14ac:dyDescent="0.25">
      <c r="A15684" s="62">
        <v>60141102</v>
      </c>
      <c r="B15684" s="63" t="s">
        <v>7257</v>
      </c>
    </row>
    <row r="15685" spans="1:2" x14ac:dyDescent="0.25">
      <c r="A15685" s="62">
        <v>60141103</v>
      </c>
      <c r="B15685" s="63" t="s">
        <v>17395</v>
      </c>
    </row>
    <row r="15686" spans="1:2" x14ac:dyDescent="0.25">
      <c r="A15686" s="62">
        <v>60141104</v>
      </c>
      <c r="B15686" s="63" t="s">
        <v>10753</v>
      </c>
    </row>
    <row r="15687" spans="1:2" x14ac:dyDescent="0.25">
      <c r="A15687" s="62">
        <v>60141105</v>
      </c>
      <c r="B15687" s="63" t="s">
        <v>5270</v>
      </c>
    </row>
    <row r="15688" spans="1:2" x14ac:dyDescent="0.25">
      <c r="A15688" s="62">
        <v>60141106</v>
      </c>
      <c r="B15688" s="63" t="s">
        <v>13441</v>
      </c>
    </row>
    <row r="15689" spans="1:2" x14ac:dyDescent="0.25">
      <c r="A15689" s="62">
        <v>60141107</v>
      </c>
      <c r="B15689" s="63" t="s">
        <v>13118</v>
      </c>
    </row>
    <row r="15690" spans="1:2" x14ac:dyDescent="0.25">
      <c r="A15690" s="62">
        <v>60141108</v>
      </c>
      <c r="B15690" s="63" t="s">
        <v>2869</v>
      </c>
    </row>
    <row r="15691" spans="1:2" x14ac:dyDescent="0.25">
      <c r="A15691" s="62">
        <v>60141109</v>
      </c>
      <c r="B15691" s="63" t="s">
        <v>10504</v>
      </c>
    </row>
    <row r="15692" spans="1:2" x14ac:dyDescent="0.25">
      <c r="A15692" s="62">
        <v>60141110</v>
      </c>
      <c r="B15692" s="63" t="s">
        <v>18893</v>
      </c>
    </row>
    <row r="15693" spans="1:2" x14ac:dyDescent="0.25">
      <c r="A15693" s="62">
        <v>60141111</v>
      </c>
      <c r="B15693" s="63" t="s">
        <v>16275</v>
      </c>
    </row>
    <row r="15694" spans="1:2" x14ac:dyDescent="0.25">
      <c r="A15694" s="62">
        <v>60141112</v>
      </c>
      <c r="B15694" s="63" t="s">
        <v>12883</v>
      </c>
    </row>
    <row r="15695" spans="1:2" x14ac:dyDescent="0.25">
      <c r="A15695" s="62">
        <v>60141113</v>
      </c>
      <c r="B15695" s="63" t="s">
        <v>1109</v>
      </c>
    </row>
    <row r="15696" spans="1:2" x14ac:dyDescent="0.25">
      <c r="A15696" s="62">
        <v>60141114</v>
      </c>
      <c r="B15696" s="63" t="s">
        <v>11491</v>
      </c>
    </row>
    <row r="15697" spans="1:2" x14ac:dyDescent="0.25">
      <c r="A15697" s="62">
        <v>60141115</v>
      </c>
      <c r="B15697" s="63" t="s">
        <v>3256</v>
      </c>
    </row>
    <row r="15698" spans="1:2" x14ac:dyDescent="0.25">
      <c r="A15698" s="62">
        <v>60141201</v>
      </c>
      <c r="B15698" s="63" t="s">
        <v>8833</v>
      </c>
    </row>
    <row r="15699" spans="1:2" x14ac:dyDescent="0.25">
      <c r="A15699" s="62">
        <v>60141202</v>
      </c>
      <c r="B15699" s="63" t="s">
        <v>15135</v>
      </c>
    </row>
    <row r="15700" spans="1:2" x14ac:dyDescent="0.25">
      <c r="A15700" s="62">
        <v>60141203</v>
      </c>
      <c r="B15700" s="63" t="s">
        <v>9535</v>
      </c>
    </row>
    <row r="15701" spans="1:2" x14ac:dyDescent="0.25">
      <c r="A15701" s="62">
        <v>60141204</v>
      </c>
      <c r="B15701" s="63" t="s">
        <v>2525</v>
      </c>
    </row>
    <row r="15702" spans="1:2" x14ac:dyDescent="0.25">
      <c r="A15702" s="62">
        <v>60141205</v>
      </c>
      <c r="B15702" s="63" t="s">
        <v>5546</v>
      </c>
    </row>
    <row r="15703" spans="1:2" x14ac:dyDescent="0.25">
      <c r="A15703" s="62">
        <v>60141302</v>
      </c>
      <c r="B15703" s="63" t="s">
        <v>650</v>
      </c>
    </row>
    <row r="15704" spans="1:2" x14ac:dyDescent="0.25">
      <c r="A15704" s="62">
        <v>60141303</v>
      </c>
      <c r="B15704" s="63" t="s">
        <v>3205</v>
      </c>
    </row>
    <row r="15705" spans="1:2" x14ac:dyDescent="0.25">
      <c r="A15705" s="62">
        <v>60141304</v>
      </c>
      <c r="B15705" s="63" t="s">
        <v>241</v>
      </c>
    </row>
    <row r="15706" spans="1:2" x14ac:dyDescent="0.25">
      <c r="A15706" s="62">
        <v>60141305</v>
      </c>
      <c r="B15706" s="63" t="s">
        <v>4408</v>
      </c>
    </row>
    <row r="15707" spans="1:2" x14ac:dyDescent="0.25">
      <c r="A15707" s="62">
        <v>60141306</v>
      </c>
      <c r="B15707" s="63" t="s">
        <v>15244</v>
      </c>
    </row>
    <row r="15708" spans="1:2" x14ac:dyDescent="0.25">
      <c r="A15708" s="62">
        <v>60141307</v>
      </c>
      <c r="B15708" s="63" t="s">
        <v>7253</v>
      </c>
    </row>
    <row r="15709" spans="1:2" x14ac:dyDescent="0.25">
      <c r="A15709" s="62">
        <v>60141401</v>
      </c>
      <c r="B15709" s="63" t="s">
        <v>2051</v>
      </c>
    </row>
    <row r="15710" spans="1:2" x14ac:dyDescent="0.25">
      <c r="A15710" s="62">
        <v>60141402</v>
      </c>
      <c r="B15710" s="63" t="s">
        <v>17083</v>
      </c>
    </row>
    <row r="15711" spans="1:2" x14ac:dyDescent="0.25">
      <c r="A15711" s="62">
        <v>60141403</v>
      </c>
      <c r="B15711" s="63" t="s">
        <v>6289</v>
      </c>
    </row>
    <row r="15712" spans="1:2" x14ac:dyDescent="0.25">
      <c r="A15712" s="62">
        <v>60141404</v>
      </c>
      <c r="B15712" s="63" t="s">
        <v>293</v>
      </c>
    </row>
    <row r="15713" spans="1:2" x14ac:dyDescent="0.25">
      <c r="A15713" s="62">
        <v>60141405</v>
      </c>
      <c r="B15713" s="63" t="s">
        <v>4624</v>
      </c>
    </row>
    <row r="15714" spans="1:2" x14ac:dyDescent="0.25">
      <c r="A15714" s="62">
        <v>70101501</v>
      </c>
      <c r="B15714" s="63" t="s">
        <v>13343</v>
      </c>
    </row>
    <row r="15715" spans="1:2" x14ac:dyDescent="0.25">
      <c r="A15715" s="62">
        <v>70101502</v>
      </c>
      <c r="B15715" s="63" t="s">
        <v>12799</v>
      </c>
    </row>
    <row r="15716" spans="1:2" x14ac:dyDescent="0.25">
      <c r="A15716" s="62">
        <v>70101503</v>
      </c>
      <c r="B15716" s="63" t="s">
        <v>12855</v>
      </c>
    </row>
    <row r="15717" spans="1:2" x14ac:dyDescent="0.25">
      <c r="A15717" s="62">
        <v>70101504</v>
      </c>
      <c r="B15717" s="63" t="s">
        <v>2206</v>
      </c>
    </row>
    <row r="15718" spans="1:2" x14ac:dyDescent="0.25">
      <c r="A15718" s="62">
        <v>70101505</v>
      </c>
      <c r="B15718" s="63" t="s">
        <v>8179</v>
      </c>
    </row>
    <row r="15719" spans="1:2" x14ac:dyDescent="0.25">
      <c r="A15719" s="62">
        <v>70101506</v>
      </c>
      <c r="B15719" s="63" t="s">
        <v>13082</v>
      </c>
    </row>
    <row r="15720" spans="1:2" x14ac:dyDescent="0.25">
      <c r="A15720" s="62">
        <v>70101507</v>
      </c>
      <c r="B15720" s="63" t="s">
        <v>2001</v>
      </c>
    </row>
    <row r="15721" spans="1:2" x14ac:dyDescent="0.25">
      <c r="A15721" s="62">
        <v>70101508</v>
      </c>
      <c r="B15721" s="63" t="s">
        <v>7592</v>
      </c>
    </row>
    <row r="15722" spans="1:2" x14ac:dyDescent="0.25">
      <c r="A15722" s="62">
        <v>70101509</v>
      </c>
      <c r="B15722" s="63" t="s">
        <v>16697</v>
      </c>
    </row>
    <row r="15723" spans="1:2" x14ac:dyDescent="0.25">
      <c r="A15723" s="62">
        <v>70101510</v>
      </c>
      <c r="B15723" s="63" t="s">
        <v>9655</v>
      </c>
    </row>
    <row r="15724" spans="1:2" x14ac:dyDescent="0.25">
      <c r="A15724" s="62">
        <v>70101601</v>
      </c>
      <c r="B15724" s="63" t="s">
        <v>16657</v>
      </c>
    </row>
    <row r="15725" spans="1:2" x14ac:dyDescent="0.25">
      <c r="A15725" s="62">
        <v>70101602</v>
      </c>
      <c r="B15725" s="63" t="s">
        <v>4611</v>
      </c>
    </row>
    <row r="15726" spans="1:2" x14ac:dyDescent="0.25">
      <c r="A15726" s="62">
        <v>70101603</v>
      </c>
      <c r="B15726" s="63" t="s">
        <v>10304</v>
      </c>
    </row>
    <row r="15727" spans="1:2" x14ac:dyDescent="0.25">
      <c r="A15727" s="62">
        <v>70101604</v>
      </c>
      <c r="B15727" s="63" t="s">
        <v>4221</v>
      </c>
    </row>
    <row r="15728" spans="1:2" x14ac:dyDescent="0.25">
      <c r="A15728" s="62">
        <v>70101605</v>
      </c>
      <c r="B15728" s="63" t="s">
        <v>3619</v>
      </c>
    </row>
    <row r="15729" spans="1:2" x14ac:dyDescent="0.25">
      <c r="A15729" s="62">
        <v>70101606</v>
      </c>
      <c r="B15729" s="63" t="s">
        <v>16531</v>
      </c>
    </row>
    <row r="15730" spans="1:2" x14ac:dyDescent="0.25">
      <c r="A15730" s="62">
        <v>70101607</v>
      </c>
      <c r="B15730" s="63" t="s">
        <v>18075</v>
      </c>
    </row>
    <row r="15731" spans="1:2" x14ac:dyDescent="0.25">
      <c r="A15731" s="62">
        <v>70101701</v>
      </c>
      <c r="B15731" s="63" t="s">
        <v>10893</v>
      </c>
    </row>
    <row r="15732" spans="1:2" x14ac:dyDescent="0.25">
      <c r="A15732" s="62">
        <v>70101702</v>
      </c>
      <c r="B15732" s="63" t="s">
        <v>1700</v>
      </c>
    </row>
    <row r="15733" spans="1:2" x14ac:dyDescent="0.25">
      <c r="A15733" s="62">
        <v>70101703</v>
      </c>
      <c r="B15733" s="63" t="s">
        <v>9783</v>
      </c>
    </row>
    <row r="15734" spans="1:2" x14ac:dyDescent="0.25">
      <c r="A15734" s="62">
        <v>70101704</v>
      </c>
      <c r="B15734" s="63" t="s">
        <v>11259</v>
      </c>
    </row>
    <row r="15735" spans="1:2" x14ac:dyDescent="0.25">
      <c r="A15735" s="62">
        <v>70101801</v>
      </c>
      <c r="B15735" s="63" t="s">
        <v>8087</v>
      </c>
    </row>
    <row r="15736" spans="1:2" x14ac:dyDescent="0.25">
      <c r="A15736" s="62">
        <v>70101802</v>
      </c>
      <c r="B15736" s="63" t="s">
        <v>6993</v>
      </c>
    </row>
    <row r="15737" spans="1:2" x14ac:dyDescent="0.25">
      <c r="A15737" s="62">
        <v>70101803</v>
      </c>
      <c r="B15737" s="63" t="s">
        <v>6053</v>
      </c>
    </row>
    <row r="15738" spans="1:2" x14ac:dyDescent="0.25">
      <c r="A15738" s="62">
        <v>70101804</v>
      </c>
      <c r="B15738" s="63" t="s">
        <v>14950</v>
      </c>
    </row>
    <row r="15739" spans="1:2" x14ac:dyDescent="0.25">
      <c r="A15739" s="62">
        <v>70101805</v>
      </c>
      <c r="B15739" s="63" t="s">
        <v>7281</v>
      </c>
    </row>
    <row r="15740" spans="1:2" x14ac:dyDescent="0.25">
      <c r="A15740" s="62">
        <v>70101806</v>
      </c>
      <c r="B15740" s="63" t="s">
        <v>15259</v>
      </c>
    </row>
    <row r="15741" spans="1:2" x14ac:dyDescent="0.25">
      <c r="A15741" s="62">
        <v>70101901</v>
      </c>
      <c r="B15741" s="63" t="s">
        <v>15428</v>
      </c>
    </row>
    <row r="15742" spans="1:2" x14ac:dyDescent="0.25">
      <c r="A15742" s="62">
        <v>70101902</v>
      </c>
      <c r="B15742" s="63" t="s">
        <v>2747</v>
      </c>
    </row>
    <row r="15743" spans="1:2" x14ac:dyDescent="0.25">
      <c r="A15743" s="62">
        <v>70101903</v>
      </c>
      <c r="B15743" s="63" t="s">
        <v>13936</v>
      </c>
    </row>
    <row r="15744" spans="1:2" x14ac:dyDescent="0.25">
      <c r="A15744" s="62">
        <v>70101904</v>
      </c>
      <c r="B15744" s="63" t="s">
        <v>17258</v>
      </c>
    </row>
    <row r="15745" spans="1:2" x14ac:dyDescent="0.25">
      <c r="A15745" s="62">
        <v>70101905</v>
      </c>
      <c r="B15745" s="63" t="s">
        <v>18976</v>
      </c>
    </row>
    <row r="15746" spans="1:2" x14ac:dyDescent="0.25">
      <c r="A15746" s="62">
        <v>70111501</v>
      </c>
      <c r="B15746" s="63" t="s">
        <v>14607</v>
      </c>
    </row>
    <row r="15747" spans="1:2" x14ac:dyDescent="0.25">
      <c r="A15747" s="62">
        <v>70111502</v>
      </c>
      <c r="B15747" s="63" t="s">
        <v>10104</v>
      </c>
    </row>
    <row r="15748" spans="1:2" x14ac:dyDescent="0.25">
      <c r="A15748" s="62">
        <v>70111503</v>
      </c>
      <c r="B15748" s="63" t="s">
        <v>15996</v>
      </c>
    </row>
    <row r="15749" spans="1:2" x14ac:dyDescent="0.25">
      <c r="A15749" s="62">
        <v>70111504</v>
      </c>
      <c r="B15749" s="63" t="s">
        <v>4359</v>
      </c>
    </row>
    <row r="15750" spans="1:2" x14ac:dyDescent="0.25">
      <c r="A15750" s="62">
        <v>70111505</v>
      </c>
      <c r="B15750" s="63" t="s">
        <v>16504</v>
      </c>
    </row>
    <row r="15751" spans="1:2" x14ac:dyDescent="0.25">
      <c r="A15751" s="62">
        <v>70111506</v>
      </c>
      <c r="B15751" s="63" t="s">
        <v>7206</v>
      </c>
    </row>
    <row r="15752" spans="1:2" x14ac:dyDescent="0.25">
      <c r="A15752" s="62">
        <v>70111507</v>
      </c>
      <c r="B15752" s="63" t="s">
        <v>13097</v>
      </c>
    </row>
    <row r="15753" spans="1:2" x14ac:dyDescent="0.25">
      <c r="A15753" s="62">
        <v>70111508</v>
      </c>
      <c r="B15753" s="63" t="s">
        <v>1954</v>
      </c>
    </row>
    <row r="15754" spans="1:2" x14ac:dyDescent="0.25">
      <c r="A15754" s="62">
        <v>70111601</v>
      </c>
      <c r="B15754" s="63" t="s">
        <v>11412</v>
      </c>
    </row>
    <row r="15755" spans="1:2" x14ac:dyDescent="0.25">
      <c r="A15755" s="62">
        <v>70111602</v>
      </c>
      <c r="B15755" s="63" t="s">
        <v>17087</v>
      </c>
    </row>
    <row r="15756" spans="1:2" x14ac:dyDescent="0.25">
      <c r="A15756" s="62">
        <v>70111603</v>
      </c>
      <c r="B15756" s="63" t="s">
        <v>4058</v>
      </c>
    </row>
    <row r="15757" spans="1:2" x14ac:dyDescent="0.25">
      <c r="A15757" s="62">
        <v>70111701</v>
      </c>
      <c r="B15757" s="63" t="s">
        <v>10810</v>
      </c>
    </row>
    <row r="15758" spans="1:2" x14ac:dyDescent="0.25">
      <c r="A15758" s="62">
        <v>70111702</v>
      </c>
      <c r="B15758" s="63" t="s">
        <v>8765</v>
      </c>
    </row>
    <row r="15759" spans="1:2" x14ac:dyDescent="0.25">
      <c r="A15759" s="62">
        <v>70111703</v>
      </c>
      <c r="B15759" s="63" t="s">
        <v>8957</v>
      </c>
    </row>
    <row r="15760" spans="1:2" x14ac:dyDescent="0.25">
      <c r="A15760" s="62">
        <v>70111704</v>
      </c>
      <c r="B15760" s="63" t="s">
        <v>13830</v>
      </c>
    </row>
    <row r="15761" spans="1:2" x14ac:dyDescent="0.25">
      <c r="A15761" s="62">
        <v>70111705</v>
      </c>
      <c r="B15761" s="63" t="s">
        <v>14145</v>
      </c>
    </row>
    <row r="15762" spans="1:2" x14ac:dyDescent="0.25">
      <c r="A15762" s="62">
        <v>70111706</v>
      </c>
      <c r="B15762" s="63" t="s">
        <v>12746</v>
      </c>
    </row>
    <row r="15763" spans="1:2" x14ac:dyDescent="0.25">
      <c r="A15763" s="62">
        <v>70111707</v>
      </c>
      <c r="B15763" s="63" t="s">
        <v>15616</v>
      </c>
    </row>
    <row r="15764" spans="1:2" x14ac:dyDescent="0.25">
      <c r="A15764" s="62">
        <v>70111708</v>
      </c>
      <c r="B15764" s="63" t="s">
        <v>10756</v>
      </c>
    </row>
    <row r="15765" spans="1:2" x14ac:dyDescent="0.25">
      <c r="A15765" s="62">
        <v>70111709</v>
      </c>
      <c r="B15765" s="63" t="s">
        <v>4548</v>
      </c>
    </row>
    <row r="15766" spans="1:2" x14ac:dyDescent="0.25">
      <c r="A15766" s="62">
        <v>70111710</v>
      </c>
      <c r="B15766" s="63" t="s">
        <v>17327</v>
      </c>
    </row>
    <row r="15767" spans="1:2" x14ac:dyDescent="0.25">
      <c r="A15767" s="62">
        <v>70111711</v>
      </c>
      <c r="B15767" s="63" t="s">
        <v>14575</v>
      </c>
    </row>
    <row r="15768" spans="1:2" x14ac:dyDescent="0.25">
      <c r="A15768" s="62">
        <v>70111712</v>
      </c>
      <c r="B15768" s="63" t="s">
        <v>6536</v>
      </c>
    </row>
    <row r="15769" spans="1:2" x14ac:dyDescent="0.25">
      <c r="A15769" s="62">
        <v>70111713</v>
      </c>
      <c r="B15769" s="63" t="s">
        <v>17165</v>
      </c>
    </row>
    <row r="15770" spans="1:2" x14ac:dyDescent="0.25">
      <c r="A15770" s="62">
        <v>70121501</v>
      </c>
      <c r="B15770" s="63" t="s">
        <v>7290</v>
      </c>
    </row>
    <row r="15771" spans="1:2" x14ac:dyDescent="0.25">
      <c r="A15771" s="62">
        <v>70121502</v>
      </c>
      <c r="B15771" s="63" t="s">
        <v>14313</v>
      </c>
    </row>
    <row r="15772" spans="1:2" x14ac:dyDescent="0.25">
      <c r="A15772" s="62">
        <v>70121503</v>
      </c>
      <c r="B15772" s="63" t="s">
        <v>5197</v>
      </c>
    </row>
    <row r="15773" spans="1:2" x14ac:dyDescent="0.25">
      <c r="A15773" s="62">
        <v>70121504</v>
      </c>
      <c r="B15773" s="63" t="s">
        <v>17633</v>
      </c>
    </row>
    <row r="15774" spans="1:2" x14ac:dyDescent="0.25">
      <c r="A15774" s="62">
        <v>70121505</v>
      </c>
      <c r="B15774" s="63" t="s">
        <v>10064</v>
      </c>
    </row>
    <row r="15775" spans="1:2" x14ac:dyDescent="0.25">
      <c r="A15775" s="62">
        <v>70121601</v>
      </c>
      <c r="B15775" s="63" t="s">
        <v>6189</v>
      </c>
    </row>
    <row r="15776" spans="1:2" x14ac:dyDescent="0.25">
      <c r="A15776" s="62">
        <v>70121602</v>
      </c>
      <c r="B15776" s="63" t="s">
        <v>6186</v>
      </c>
    </row>
    <row r="15777" spans="1:2" x14ac:dyDescent="0.25">
      <c r="A15777" s="62">
        <v>70121603</v>
      </c>
      <c r="B15777" s="63" t="s">
        <v>3430</v>
      </c>
    </row>
    <row r="15778" spans="1:2" x14ac:dyDescent="0.25">
      <c r="A15778" s="62">
        <v>70121604</v>
      </c>
      <c r="B15778" s="63" t="s">
        <v>11197</v>
      </c>
    </row>
    <row r="15779" spans="1:2" x14ac:dyDescent="0.25">
      <c r="A15779" s="62">
        <v>70121605</v>
      </c>
      <c r="B15779" s="63" t="s">
        <v>1089</v>
      </c>
    </row>
    <row r="15780" spans="1:2" x14ac:dyDescent="0.25">
      <c r="A15780" s="62">
        <v>70121606</v>
      </c>
      <c r="B15780" s="63" t="s">
        <v>4615</v>
      </c>
    </row>
    <row r="15781" spans="1:2" x14ac:dyDescent="0.25">
      <c r="A15781" s="62">
        <v>70121607</v>
      </c>
      <c r="B15781" s="63" t="s">
        <v>17265</v>
      </c>
    </row>
    <row r="15782" spans="1:2" x14ac:dyDescent="0.25">
      <c r="A15782" s="62">
        <v>70121608</v>
      </c>
      <c r="B15782" s="63" t="s">
        <v>15045</v>
      </c>
    </row>
    <row r="15783" spans="1:2" x14ac:dyDescent="0.25">
      <c r="A15783" s="62">
        <v>70121610</v>
      </c>
      <c r="B15783" s="63" t="s">
        <v>14968</v>
      </c>
    </row>
    <row r="15784" spans="1:2" x14ac:dyDescent="0.25">
      <c r="A15784" s="62">
        <v>70121701</v>
      </c>
      <c r="B15784" s="63" t="s">
        <v>17272</v>
      </c>
    </row>
    <row r="15785" spans="1:2" x14ac:dyDescent="0.25">
      <c r="A15785" s="62">
        <v>70121702</v>
      </c>
      <c r="B15785" s="63" t="s">
        <v>17365</v>
      </c>
    </row>
    <row r="15786" spans="1:2" x14ac:dyDescent="0.25">
      <c r="A15786" s="62">
        <v>70121703</v>
      </c>
      <c r="B15786" s="63" t="s">
        <v>6192</v>
      </c>
    </row>
    <row r="15787" spans="1:2" x14ac:dyDescent="0.25">
      <c r="A15787" s="62">
        <v>70121704</v>
      </c>
      <c r="B15787" s="63" t="s">
        <v>14886</v>
      </c>
    </row>
    <row r="15788" spans="1:2" x14ac:dyDescent="0.25">
      <c r="A15788" s="62">
        <v>70121705</v>
      </c>
      <c r="B15788" s="63" t="s">
        <v>17740</v>
      </c>
    </row>
    <row r="15789" spans="1:2" x14ac:dyDescent="0.25">
      <c r="A15789" s="62">
        <v>70121801</v>
      </c>
      <c r="B15789" s="63" t="s">
        <v>7384</v>
      </c>
    </row>
    <row r="15790" spans="1:2" x14ac:dyDescent="0.25">
      <c r="A15790" s="62">
        <v>70121802</v>
      </c>
      <c r="B15790" s="63" t="s">
        <v>13935</v>
      </c>
    </row>
    <row r="15791" spans="1:2" x14ac:dyDescent="0.25">
      <c r="A15791" s="62">
        <v>70121803</v>
      </c>
      <c r="B15791" s="63" t="s">
        <v>4833</v>
      </c>
    </row>
    <row r="15792" spans="1:2" x14ac:dyDescent="0.25">
      <c r="A15792" s="62">
        <v>70121901</v>
      </c>
      <c r="B15792" s="63" t="s">
        <v>1520</v>
      </c>
    </row>
    <row r="15793" spans="1:2" x14ac:dyDescent="0.25">
      <c r="A15793" s="62">
        <v>70121902</v>
      </c>
      <c r="B15793" s="63" t="s">
        <v>18528</v>
      </c>
    </row>
    <row r="15794" spans="1:2" x14ac:dyDescent="0.25">
      <c r="A15794" s="62">
        <v>70121903</v>
      </c>
      <c r="B15794" s="63" t="s">
        <v>15531</v>
      </c>
    </row>
    <row r="15795" spans="1:2" x14ac:dyDescent="0.25">
      <c r="A15795" s="62">
        <v>70122001</v>
      </c>
      <c r="B15795" s="63" t="s">
        <v>11239</v>
      </c>
    </row>
    <row r="15796" spans="1:2" x14ac:dyDescent="0.25">
      <c r="A15796" s="62">
        <v>70122002</v>
      </c>
      <c r="B15796" s="63" t="s">
        <v>12806</v>
      </c>
    </row>
    <row r="15797" spans="1:2" x14ac:dyDescent="0.25">
      <c r="A15797" s="62">
        <v>70122003</v>
      </c>
      <c r="B15797" s="63" t="s">
        <v>17527</v>
      </c>
    </row>
    <row r="15798" spans="1:2" x14ac:dyDescent="0.25">
      <c r="A15798" s="62">
        <v>70122004</v>
      </c>
      <c r="B15798" s="63" t="s">
        <v>7513</v>
      </c>
    </row>
    <row r="15799" spans="1:2" x14ac:dyDescent="0.25">
      <c r="A15799" s="62">
        <v>70122005</v>
      </c>
      <c r="B15799" s="63" t="s">
        <v>1961</v>
      </c>
    </row>
    <row r="15800" spans="1:2" x14ac:dyDescent="0.25">
      <c r="A15800" s="62">
        <v>70122006</v>
      </c>
      <c r="B15800" s="63" t="s">
        <v>8003</v>
      </c>
    </row>
    <row r="15801" spans="1:2" x14ac:dyDescent="0.25">
      <c r="A15801" s="62">
        <v>70122007</v>
      </c>
      <c r="B15801" s="63" t="s">
        <v>14537</v>
      </c>
    </row>
    <row r="15802" spans="1:2" x14ac:dyDescent="0.25">
      <c r="A15802" s="62">
        <v>70122008</v>
      </c>
      <c r="B15802" s="63" t="s">
        <v>18131</v>
      </c>
    </row>
    <row r="15803" spans="1:2" x14ac:dyDescent="0.25">
      <c r="A15803" s="62">
        <v>70122009</v>
      </c>
      <c r="B15803" s="63" t="s">
        <v>14190</v>
      </c>
    </row>
    <row r="15804" spans="1:2" x14ac:dyDescent="0.25">
      <c r="A15804" s="62">
        <v>70122010</v>
      </c>
      <c r="B15804" s="63" t="s">
        <v>7983</v>
      </c>
    </row>
    <row r="15805" spans="1:2" x14ac:dyDescent="0.25">
      <c r="A15805" s="62">
        <v>70131501</v>
      </c>
      <c r="B15805" s="63" t="s">
        <v>5221</v>
      </c>
    </row>
    <row r="15806" spans="1:2" x14ac:dyDescent="0.25">
      <c r="A15806" s="62">
        <v>70131502</v>
      </c>
      <c r="B15806" s="63" t="s">
        <v>6446</v>
      </c>
    </row>
    <row r="15807" spans="1:2" x14ac:dyDescent="0.25">
      <c r="A15807" s="62">
        <v>70131503</v>
      </c>
      <c r="B15807" s="63" t="s">
        <v>7075</v>
      </c>
    </row>
    <row r="15808" spans="1:2" x14ac:dyDescent="0.25">
      <c r="A15808" s="62">
        <v>70131504</v>
      </c>
      <c r="B15808" s="63" t="s">
        <v>16751</v>
      </c>
    </row>
    <row r="15809" spans="1:2" x14ac:dyDescent="0.25">
      <c r="A15809" s="62">
        <v>70131505</v>
      </c>
      <c r="B15809" s="63" t="s">
        <v>16532</v>
      </c>
    </row>
    <row r="15810" spans="1:2" x14ac:dyDescent="0.25">
      <c r="A15810" s="62">
        <v>70131506</v>
      </c>
      <c r="B15810" s="63" t="s">
        <v>11574</v>
      </c>
    </row>
    <row r="15811" spans="1:2" x14ac:dyDescent="0.25">
      <c r="A15811" s="62">
        <v>70131601</v>
      </c>
      <c r="B15811" s="63" t="s">
        <v>6068</v>
      </c>
    </row>
    <row r="15812" spans="1:2" x14ac:dyDescent="0.25">
      <c r="A15812" s="62">
        <v>70131602</v>
      </c>
      <c r="B15812" s="63" t="s">
        <v>3304</v>
      </c>
    </row>
    <row r="15813" spans="1:2" x14ac:dyDescent="0.25">
      <c r="A15813" s="62">
        <v>70131603</v>
      </c>
      <c r="B15813" s="63" t="s">
        <v>10235</v>
      </c>
    </row>
    <row r="15814" spans="1:2" x14ac:dyDescent="0.25">
      <c r="A15814" s="62">
        <v>70131604</v>
      </c>
      <c r="B15814" s="63" t="s">
        <v>7741</v>
      </c>
    </row>
    <row r="15815" spans="1:2" x14ac:dyDescent="0.25">
      <c r="A15815" s="62">
        <v>70131605</v>
      </c>
      <c r="B15815" s="63" t="s">
        <v>15572</v>
      </c>
    </row>
    <row r="15816" spans="1:2" x14ac:dyDescent="0.25">
      <c r="A15816" s="62">
        <v>70131701</v>
      </c>
      <c r="B15816" s="63" t="s">
        <v>8491</v>
      </c>
    </row>
    <row r="15817" spans="1:2" x14ac:dyDescent="0.25">
      <c r="A15817" s="62">
        <v>70131702</v>
      </c>
      <c r="B15817" s="63" t="s">
        <v>3663</v>
      </c>
    </row>
    <row r="15818" spans="1:2" x14ac:dyDescent="0.25">
      <c r="A15818" s="62">
        <v>70131703</v>
      </c>
      <c r="B15818" s="63" t="s">
        <v>2152</v>
      </c>
    </row>
    <row r="15819" spans="1:2" x14ac:dyDescent="0.25">
      <c r="A15819" s="62">
        <v>70131704</v>
      </c>
      <c r="B15819" s="63" t="s">
        <v>8711</v>
      </c>
    </row>
    <row r="15820" spans="1:2" x14ac:dyDescent="0.25">
      <c r="A15820" s="62">
        <v>70131705</v>
      </c>
      <c r="B15820" s="63" t="s">
        <v>2811</v>
      </c>
    </row>
    <row r="15821" spans="1:2" x14ac:dyDescent="0.25">
      <c r="A15821" s="62">
        <v>70131706</v>
      </c>
      <c r="B15821" s="63" t="s">
        <v>18253</v>
      </c>
    </row>
    <row r="15822" spans="1:2" x14ac:dyDescent="0.25">
      <c r="A15822" s="62">
        <v>70131707</v>
      </c>
      <c r="B15822" s="63" t="s">
        <v>11409</v>
      </c>
    </row>
    <row r="15823" spans="1:2" x14ac:dyDescent="0.25">
      <c r="A15823" s="62">
        <v>70131708</v>
      </c>
      <c r="B15823" s="63" t="s">
        <v>4170</v>
      </c>
    </row>
    <row r="15824" spans="1:2" x14ac:dyDescent="0.25">
      <c r="A15824" s="62">
        <v>70141501</v>
      </c>
      <c r="B15824" s="63" t="s">
        <v>16590</v>
      </c>
    </row>
    <row r="15825" spans="1:2" x14ac:dyDescent="0.25">
      <c r="A15825" s="62">
        <v>70141502</v>
      </c>
      <c r="B15825" s="63" t="s">
        <v>17845</v>
      </c>
    </row>
    <row r="15826" spans="1:2" x14ac:dyDescent="0.25">
      <c r="A15826" s="62">
        <v>70141503</v>
      </c>
      <c r="B15826" s="63" t="s">
        <v>1977</v>
      </c>
    </row>
    <row r="15827" spans="1:2" x14ac:dyDescent="0.25">
      <c r="A15827" s="62">
        <v>70141504</v>
      </c>
      <c r="B15827" s="63" t="s">
        <v>7092</v>
      </c>
    </row>
    <row r="15828" spans="1:2" x14ac:dyDescent="0.25">
      <c r="A15828" s="62">
        <v>70141505</v>
      </c>
      <c r="B15828" s="63" t="s">
        <v>16894</v>
      </c>
    </row>
    <row r="15829" spans="1:2" x14ac:dyDescent="0.25">
      <c r="A15829" s="62">
        <v>70141506</v>
      </c>
      <c r="B15829" s="63" t="s">
        <v>5640</v>
      </c>
    </row>
    <row r="15830" spans="1:2" x14ac:dyDescent="0.25">
      <c r="A15830" s="62">
        <v>70141507</v>
      </c>
      <c r="B15830" s="63" t="s">
        <v>2427</v>
      </c>
    </row>
    <row r="15831" spans="1:2" x14ac:dyDescent="0.25">
      <c r="A15831" s="62">
        <v>70141508</v>
      </c>
      <c r="B15831" s="63" t="s">
        <v>11056</v>
      </c>
    </row>
    <row r="15832" spans="1:2" x14ac:dyDescent="0.25">
      <c r="A15832" s="62">
        <v>70141509</v>
      </c>
      <c r="B15832" s="63" t="s">
        <v>2459</v>
      </c>
    </row>
    <row r="15833" spans="1:2" x14ac:dyDescent="0.25">
      <c r="A15833" s="62">
        <v>70141510</v>
      </c>
      <c r="B15833" s="63" t="s">
        <v>4285</v>
      </c>
    </row>
    <row r="15834" spans="1:2" x14ac:dyDescent="0.25">
      <c r="A15834" s="62">
        <v>70141511</v>
      </c>
      <c r="B15834" s="63" t="s">
        <v>4364</v>
      </c>
    </row>
    <row r="15835" spans="1:2" x14ac:dyDescent="0.25">
      <c r="A15835" s="62">
        <v>70141512</v>
      </c>
      <c r="B15835" s="63" t="s">
        <v>6470</v>
      </c>
    </row>
    <row r="15836" spans="1:2" x14ac:dyDescent="0.25">
      <c r="A15836" s="62">
        <v>70141513</v>
      </c>
      <c r="B15836" s="63" t="s">
        <v>10372</v>
      </c>
    </row>
    <row r="15837" spans="1:2" x14ac:dyDescent="0.25">
      <c r="A15837" s="62">
        <v>70141514</v>
      </c>
      <c r="B15837" s="63" t="s">
        <v>4445</v>
      </c>
    </row>
    <row r="15838" spans="1:2" x14ac:dyDescent="0.25">
      <c r="A15838" s="62">
        <v>70141515</v>
      </c>
      <c r="B15838" s="63" t="s">
        <v>7575</v>
      </c>
    </row>
    <row r="15839" spans="1:2" x14ac:dyDescent="0.25">
      <c r="A15839" s="62">
        <v>70141516</v>
      </c>
      <c r="B15839" s="63" t="s">
        <v>2438</v>
      </c>
    </row>
    <row r="15840" spans="1:2" x14ac:dyDescent="0.25">
      <c r="A15840" s="62">
        <v>70141517</v>
      </c>
      <c r="B15840" s="63" t="s">
        <v>10619</v>
      </c>
    </row>
    <row r="15841" spans="1:2" x14ac:dyDescent="0.25">
      <c r="A15841" s="62">
        <v>70141518</v>
      </c>
      <c r="B15841" s="63" t="s">
        <v>5416</v>
      </c>
    </row>
    <row r="15842" spans="1:2" x14ac:dyDescent="0.25">
      <c r="A15842" s="62">
        <v>70141519</v>
      </c>
      <c r="B15842" s="63" t="s">
        <v>1682</v>
      </c>
    </row>
    <row r="15843" spans="1:2" x14ac:dyDescent="0.25">
      <c r="A15843" s="62">
        <v>70141520</v>
      </c>
      <c r="B15843" s="63" t="s">
        <v>11911</v>
      </c>
    </row>
    <row r="15844" spans="1:2" x14ac:dyDescent="0.25">
      <c r="A15844" s="62">
        <v>70141601</v>
      </c>
      <c r="B15844" s="63" t="s">
        <v>7037</v>
      </c>
    </row>
    <row r="15845" spans="1:2" x14ac:dyDescent="0.25">
      <c r="A15845" s="62">
        <v>70141602</v>
      </c>
      <c r="B15845" s="63" t="s">
        <v>8162</v>
      </c>
    </row>
    <row r="15846" spans="1:2" x14ac:dyDescent="0.25">
      <c r="A15846" s="62">
        <v>70141603</v>
      </c>
      <c r="B15846" s="63" t="s">
        <v>8083</v>
      </c>
    </row>
    <row r="15847" spans="1:2" x14ac:dyDescent="0.25">
      <c r="A15847" s="62">
        <v>70141604</v>
      </c>
      <c r="B15847" s="63" t="s">
        <v>12087</v>
      </c>
    </row>
    <row r="15848" spans="1:2" x14ac:dyDescent="0.25">
      <c r="A15848" s="62">
        <v>70141605</v>
      </c>
      <c r="B15848" s="63" t="s">
        <v>7236</v>
      </c>
    </row>
    <row r="15849" spans="1:2" x14ac:dyDescent="0.25">
      <c r="A15849" s="62">
        <v>70141606</v>
      </c>
      <c r="B15849" s="63" t="s">
        <v>19022</v>
      </c>
    </row>
    <row r="15850" spans="1:2" x14ac:dyDescent="0.25">
      <c r="A15850" s="62">
        <v>70141607</v>
      </c>
      <c r="B15850" s="63" t="s">
        <v>4631</v>
      </c>
    </row>
    <row r="15851" spans="1:2" x14ac:dyDescent="0.25">
      <c r="A15851" s="62">
        <v>70141701</v>
      </c>
      <c r="B15851" s="63" t="s">
        <v>501</v>
      </c>
    </row>
    <row r="15852" spans="1:2" x14ac:dyDescent="0.25">
      <c r="A15852" s="62">
        <v>70141702</v>
      </c>
      <c r="B15852" s="63" t="s">
        <v>5476</v>
      </c>
    </row>
    <row r="15853" spans="1:2" x14ac:dyDescent="0.25">
      <c r="A15853" s="62">
        <v>70141703</v>
      </c>
      <c r="B15853" s="63" t="s">
        <v>6973</v>
      </c>
    </row>
    <row r="15854" spans="1:2" x14ac:dyDescent="0.25">
      <c r="A15854" s="62">
        <v>70141704</v>
      </c>
      <c r="B15854" s="63" t="s">
        <v>14955</v>
      </c>
    </row>
    <row r="15855" spans="1:2" x14ac:dyDescent="0.25">
      <c r="A15855" s="62">
        <v>70141705</v>
      </c>
      <c r="B15855" s="63" t="s">
        <v>15290</v>
      </c>
    </row>
    <row r="15856" spans="1:2" x14ac:dyDescent="0.25">
      <c r="A15856" s="62">
        <v>70141706</v>
      </c>
      <c r="B15856" s="63" t="s">
        <v>2767</v>
      </c>
    </row>
    <row r="15857" spans="1:2" x14ac:dyDescent="0.25">
      <c r="A15857" s="62">
        <v>70141707</v>
      </c>
      <c r="B15857" s="63" t="s">
        <v>9925</v>
      </c>
    </row>
    <row r="15858" spans="1:2" x14ac:dyDescent="0.25">
      <c r="A15858" s="62">
        <v>70141708</v>
      </c>
      <c r="B15858" s="63" t="s">
        <v>11494</v>
      </c>
    </row>
    <row r="15859" spans="1:2" x14ac:dyDescent="0.25">
      <c r="A15859" s="62">
        <v>70141709</v>
      </c>
      <c r="B15859" s="63" t="s">
        <v>16719</v>
      </c>
    </row>
    <row r="15860" spans="1:2" x14ac:dyDescent="0.25">
      <c r="A15860" s="62">
        <v>70141710</v>
      </c>
      <c r="B15860" s="63" t="s">
        <v>7980</v>
      </c>
    </row>
    <row r="15861" spans="1:2" x14ac:dyDescent="0.25">
      <c r="A15861" s="62">
        <v>70141801</v>
      </c>
      <c r="B15861" s="63" t="s">
        <v>14282</v>
      </c>
    </row>
    <row r="15862" spans="1:2" x14ac:dyDescent="0.25">
      <c r="A15862" s="62">
        <v>70141802</v>
      </c>
      <c r="B15862" s="63" t="s">
        <v>3269</v>
      </c>
    </row>
    <row r="15863" spans="1:2" x14ac:dyDescent="0.25">
      <c r="A15863" s="62">
        <v>70141803</v>
      </c>
      <c r="B15863" s="63" t="s">
        <v>1890</v>
      </c>
    </row>
    <row r="15864" spans="1:2" x14ac:dyDescent="0.25">
      <c r="A15864" s="62">
        <v>70141804</v>
      </c>
      <c r="B15864" s="63" t="s">
        <v>16878</v>
      </c>
    </row>
    <row r="15865" spans="1:2" x14ac:dyDescent="0.25">
      <c r="A15865" s="62">
        <v>70141901</v>
      </c>
      <c r="B15865" s="63" t="s">
        <v>1047</v>
      </c>
    </row>
    <row r="15866" spans="1:2" x14ac:dyDescent="0.25">
      <c r="A15866" s="62">
        <v>70141902</v>
      </c>
      <c r="B15866" s="63" t="s">
        <v>6601</v>
      </c>
    </row>
    <row r="15867" spans="1:2" x14ac:dyDescent="0.25">
      <c r="A15867" s="62">
        <v>70141903</v>
      </c>
      <c r="B15867" s="63" t="s">
        <v>17244</v>
      </c>
    </row>
    <row r="15868" spans="1:2" x14ac:dyDescent="0.25">
      <c r="A15868" s="62">
        <v>70141904</v>
      </c>
      <c r="B15868" s="63" t="s">
        <v>10552</v>
      </c>
    </row>
    <row r="15869" spans="1:2" x14ac:dyDescent="0.25">
      <c r="A15869" s="62">
        <v>70142001</v>
      </c>
      <c r="B15869" s="63" t="s">
        <v>2210</v>
      </c>
    </row>
    <row r="15870" spans="1:2" x14ac:dyDescent="0.25">
      <c r="A15870" s="62">
        <v>70142002</v>
      </c>
      <c r="B15870" s="63" t="s">
        <v>14210</v>
      </c>
    </row>
    <row r="15871" spans="1:2" x14ac:dyDescent="0.25">
      <c r="A15871" s="62">
        <v>70142003</v>
      </c>
      <c r="B15871" s="63" t="s">
        <v>7427</v>
      </c>
    </row>
    <row r="15872" spans="1:2" x14ac:dyDescent="0.25">
      <c r="A15872" s="62">
        <v>70142004</v>
      </c>
      <c r="B15872" s="63" t="s">
        <v>13519</v>
      </c>
    </row>
    <row r="15873" spans="1:2" x14ac:dyDescent="0.25">
      <c r="A15873" s="62">
        <v>70142005</v>
      </c>
      <c r="B15873" s="63" t="s">
        <v>13223</v>
      </c>
    </row>
    <row r="15874" spans="1:2" x14ac:dyDescent="0.25">
      <c r="A15874" s="62">
        <v>70142006</v>
      </c>
      <c r="B15874" s="63" t="s">
        <v>2932</v>
      </c>
    </row>
    <row r="15875" spans="1:2" x14ac:dyDescent="0.25">
      <c r="A15875" s="62">
        <v>70142007</v>
      </c>
      <c r="B15875" s="63" t="s">
        <v>2458</v>
      </c>
    </row>
    <row r="15876" spans="1:2" x14ac:dyDescent="0.25">
      <c r="A15876" s="62">
        <v>70142008</v>
      </c>
      <c r="B15876" s="63" t="s">
        <v>1719</v>
      </c>
    </row>
    <row r="15877" spans="1:2" x14ac:dyDescent="0.25">
      <c r="A15877" s="62">
        <v>70142009</v>
      </c>
      <c r="B15877" s="63" t="s">
        <v>423</v>
      </c>
    </row>
    <row r="15878" spans="1:2" x14ac:dyDescent="0.25">
      <c r="A15878" s="62">
        <v>70142010</v>
      </c>
      <c r="B15878" s="63" t="s">
        <v>18110</v>
      </c>
    </row>
    <row r="15879" spans="1:2" x14ac:dyDescent="0.25">
      <c r="A15879" s="62">
        <v>70142011</v>
      </c>
      <c r="B15879" s="63" t="s">
        <v>10477</v>
      </c>
    </row>
    <row r="15880" spans="1:2" x14ac:dyDescent="0.25">
      <c r="A15880" s="62">
        <v>70151501</v>
      </c>
      <c r="B15880" s="63" t="s">
        <v>17786</v>
      </c>
    </row>
    <row r="15881" spans="1:2" x14ac:dyDescent="0.25">
      <c r="A15881" s="62">
        <v>70151502</v>
      </c>
      <c r="B15881" s="63" t="s">
        <v>3424</v>
      </c>
    </row>
    <row r="15882" spans="1:2" x14ac:dyDescent="0.25">
      <c r="A15882" s="62">
        <v>70151503</v>
      </c>
      <c r="B15882" s="63" t="s">
        <v>11721</v>
      </c>
    </row>
    <row r="15883" spans="1:2" x14ac:dyDescent="0.25">
      <c r="A15883" s="62">
        <v>70151504</v>
      </c>
      <c r="B15883" s="63" t="s">
        <v>8955</v>
      </c>
    </row>
    <row r="15884" spans="1:2" x14ac:dyDescent="0.25">
      <c r="A15884" s="62">
        <v>70151505</v>
      </c>
      <c r="B15884" s="63" t="s">
        <v>4570</v>
      </c>
    </row>
    <row r="15885" spans="1:2" x14ac:dyDescent="0.25">
      <c r="A15885" s="62">
        <v>70151506</v>
      </c>
      <c r="B15885" s="63" t="s">
        <v>5544</v>
      </c>
    </row>
    <row r="15886" spans="1:2" x14ac:dyDescent="0.25">
      <c r="A15886" s="62">
        <v>70151507</v>
      </c>
      <c r="B15886" s="63" t="s">
        <v>4806</v>
      </c>
    </row>
    <row r="15887" spans="1:2" x14ac:dyDescent="0.25">
      <c r="A15887" s="62">
        <v>70151508</v>
      </c>
      <c r="B15887" s="63" t="s">
        <v>1113</v>
      </c>
    </row>
    <row r="15888" spans="1:2" x14ac:dyDescent="0.25">
      <c r="A15888" s="62">
        <v>70151509</v>
      </c>
      <c r="B15888" s="63" t="s">
        <v>16634</v>
      </c>
    </row>
    <row r="15889" spans="1:2" x14ac:dyDescent="0.25">
      <c r="A15889" s="62">
        <v>70151510</v>
      </c>
      <c r="B15889" s="63" t="s">
        <v>2412</v>
      </c>
    </row>
    <row r="15890" spans="1:2" x14ac:dyDescent="0.25">
      <c r="A15890" s="62">
        <v>70151601</v>
      </c>
      <c r="B15890" s="63" t="s">
        <v>1813</v>
      </c>
    </row>
    <row r="15891" spans="1:2" x14ac:dyDescent="0.25">
      <c r="A15891" s="62">
        <v>70151602</v>
      </c>
      <c r="B15891" s="63" t="s">
        <v>4683</v>
      </c>
    </row>
    <row r="15892" spans="1:2" x14ac:dyDescent="0.25">
      <c r="A15892" s="62">
        <v>70151603</v>
      </c>
      <c r="B15892" s="63" t="s">
        <v>15077</v>
      </c>
    </row>
    <row r="15893" spans="1:2" x14ac:dyDescent="0.25">
      <c r="A15893" s="62">
        <v>70151604</v>
      </c>
      <c r="B15893" s="63" t="s">
        <v>5860</v>
      </c>
    </row>
    <row r="15894" spans="1:2" x14ac:dyDescent="0.25">
      <c r="A15894" s="62">
        <v>70151605</v>
      </c>
      <c r="B15894" s="63" t="s">
        <v>17722</v>
      </c>
    </row>
    <row r="15895" spans="1:2" x14ac:dyDescent="0.25">
      <c r="A15895" s="62">
        <v>70151606</v>
      </c>
      <c r="B15895" s="63" t="s">
        <v>9810</v>
      </c>
    </row>
    <row r="15896" spans="1:2" x14ac:dyDescent="0.25">
      <c r="A15896" s="62">
        <v>70151701</v>
      </c>
      <c r="B15896" s="63" t="s">
        <v>8289</v>
      </c>
    </row>
    <row r="15897" spans="1:2" x14ac:dyDescent="0.25">
      <c r="A15897" s="62">
        <v>70151702</v>
      </c>
      <c r="B15897" s="63" t="s">
        <v>17963</v>
      </c>
    </row>
    <row r="15898" spans="1:2" x14ac:dyDescent="0.25">
      <c r="A15898" s="62">
        <v>70151703</v>
      </c>
      <c r="B15898" s="63" t="s">
        <v>15785</v>
      </c>
    </row>
    <row r="15899" spans="1:2" x14ac:dyDescent="0.25">
      <c r="A15899" s="62">
        <v>70151704</v>
      </c>
      <c r="B15899" s="63" t="s">
        <v>9885</v>
      </c>
    </row>
    <row r="15900" spans="1:2" x14ac:dyDescent="0.25">
      <c r="A15900" s="62">
        <v>70151705</v>
      </c>
      <c r="B15900" s="63" t="s">
        <v>15972</v>
      </c>
    </row>
    <row r="15901" spans="1:2" x14ac:dyDescent="0.25">
      <c r="A15901" s="62">
        <v>70151706</v>
      </c>
      <c r="B15901" s="63" t="s">
        <v>7451</v>
      </c>
    </row>
    <row r="15902" spans="1:2" x14ac:dyDescent="0.25">
      <c r="A15902" s="62">
        <v>70151707</v>
      </c>
      <c r="B15902" s="63" t="s">
        <v>3206</v>
      </c>
    </row>
    <row r="15903" spans="1:2" x14ac:dyDescent="0.25">
      <c r="A15903" s="62">
        <v>70151801</v>
      </c>
      <c r="B15903" s="63" t="s">
        <v>6889</v>
      </c>
    </row>
    <row r="15904" spans="1:2" x14ac:dyDescent="0.25">
      <c r="A15904" s="62">
        <v>70151802</v>
      </c>
      <c r="B15904" s="63" t="s">
        <v>8792</v>
      </c>
    </row>
    <row r="15905" spans="1:2" x14ac:dyDescent="0.25">
      <c r="A15905" s="62">
        <v>70151803</v>
      </c>
      <c r="B15905" s="63" t="s">
        <v>11895</v>
      </c>
    </row>
    <row r="15906" spans="1:2" x14ac:dyDescent="0.25">
      <c r="A15906" s="62">
        <v>70151804</v>
      </c>
      <c r="B15906" s="63" t="s">
        <v>5149</v>
      </c>
    </row>
    <row r="15907" spans="1:2" x14ac:dyDescent="0.25">
      <c r="A15907" s="62">
        <v>70151805</v>
      </c>
      <c r="B15907" s="63" t="s">
        <v>734</v>
      </c>
    </row>
    <row r="15908" spans="1:2" x14ac:dyDescent="0.25">
      <c r="A15908" s="62">
        <v>70151806</v>
      </c>
      <c r="B15908" s="63" t="s">
        <v>8032</v>
      </c>
    </row>
    <row r="15909" spans="1:2" x14ac:dyDescent="0.25">
      <c r="A15909" s="62">
        <v>70151807</v>
      </c>
      <c r="B15909" s="63" t="s">
        <v>532</v>
      </c>
    </row>
    <row r="15910" spans="1:2" x14ac:dyDescent="0.25">
      <c r="A15910" s="62">
        <v>70151901</v>
      </c>
      <c r="B15910" s="63" t="s">
        <v>5698</v>
      </c>
    </row>
    <row r="15911" spans="1:2" x14ac:dyDescent="0.25">
      <c r="A15911" s="62">
        <v>70151902</v>
      </c>
      <c r="B15911" s="63" t="s">
        <v>16843</v>
      </c>
    </row>
    <row r="15912" spans="1:2" x14ac:dyDescent="0.25">
      <c r="A15912" s="62">
        <v>70151903</v>
      </c>
      <c r="B15912" s="63" t="s">
        <v>2046</v>
      </c>
    </row>
    <row r="15913" spans="1:2" x14ac:dyDescent="0.25">
      <c r="A15913" s="62">
        <v>70151904</v>
      </c>
      <c r="B15913" s="63" t="s">
        <v>13277</v>
      </c>
    </row>
    <row r="15914" spans="1:2" x14ac:dyDescent="0.25">
      <c r="A15914" s="62">
        <v>70151905</v>
      </c>
      <c r="B15914" s="63" t="s">
        <v>4450</v>
      </c>
    </row>
    <row r="15915" spans="1:2" x14ac:dyDescent="0.25">
      <c r="A15915" s="62">
        <v>70151906</v>
      </c>
      <c r="B15915" s="63" t="s">
        <v>10632</v>
      </c>
    </row>
    <row r="15916" spans="1:2" x14ac:dyDescent="0.25">
      <c r="A15916" s="62">
        <v>70151907</v>
      </c>
      <c r="B15916" s="63" t="s">
        <v>16988</v>
      </c>
    </row>
    <row r="15917" spans="1:2" x14ac:dyDescent="0.25">
      <c r="A15917" s="62">
        <v>70151909</v>
      </c>
      <c r="B15917" s="63" t="s">
        <v>17787</v>
      </c>
    </row>
    <row r="15918" spans="1:2" x14ac:dyDescent="0.25">
      <c r="A15918" s="62">
        <v>70151910</v>
      </c>
      <c r="B15918" s="63" t="s">
        <v>9131</v>
      </c>
    </row>
    <row r="15919" spans="1:2" x14ac:dyDescent="0.25">
      <c r="A15919" s="62">
        <v>70161501</v>
      </c>
      <c r="B15919" s="63" t="s">
        <v>8991</v>
      </c>
    </row>
    <row r="15920" spans="1:2" x14ac:dyDescent="0.25">
      <c r="A15920" s="62">
        <v>70161601</v>
      </c>
      <c r="B15920" s="63" t="s">
        <v>612</v>
      </c>
    </row>
    <row r="15921" spans="1:2" x14ac:dyDescent="0.25">
      <c r="A15921" s="62">
        <v>70161701</v>
      </c>
      <c r="B15921" s="63" t="s">
        <v>17195</v>
      </c>
    </row>
    <row r="15922" spans="1:2" x14ac:dyDescent="0.25">
      <c r="A15922" s="62">
        <v>70161702</v>
      </c>
      <c r="B15922" s="63" t="s">
        <v>1854</v>
      </c>
    </row>
    <row r="15923" spans="1:2" x14ac:dyDescent="0.25">
      <c r="A15923" s="62">
        <v>70161703</v>
      </c>
      <c r="B15923" s="63" t="s">
        <v>13088</v>
      </c>
    </row>
    <row r="15924" spans="1:2" x14ac:dyDescent="0.25">
      <c r="A15924" s="62">
        <v>70161704</v>
      </c>
      <c r="B15924" s="63" t="s">
        <v>10639</v>
      </c>
    </row>
    <row r="15925" spans="1:2" x14ac:dyDescent="0.25">
      <c r="A15925" s="62">
        <v>70171501</v>
      </c>
      <c r="B15925" s="63" t="s">
        <v>3540</v>
      </c>
    </row>
    <row r="15926" spans="1:2" x14ac:dyDescent="0.25">
      <c r="A15926" s="62">
        <v>70171502</v>
      </c>
      <c r="B15926" s="63" t="s">
        <v>4417</v>
      </c>
    </row>
    <row r="15927" spans="1:2" x14ac:dyDescent="0.25">
      <c r="A15927" s="62">
        <v>70171503</v>
      </c>
      <c r="B15927" s="63" t="s">
        <v>9750</v>
      </c>
    </row>
    <row r="15928" spans="1:2" x14ac:dyDescent="0.25">
      <c r="A15928" s="62">
        <v>70171504</v>
      </c>
      <c r="B15928" s="63" t="s">
        <v>778</v>
      </c>
    </row>
    <row r="15929" spans="1:2" x14ac:dyDescent="0.25">
      <c r="A15929" s="62">
        <v>70171505</v>
      </c>
      <c r="B15929" s="63" t="s">
        <v>16391</v>
      </c>
    </row>
    <row r="15930" spans="1:2" x14ac:dyDescent="0.25">
      <c r="A15930" s="62">
        <v>70171506</v>
      </c>
      <c r="B15930" s="63" t="s">
        <v>12193</v>
      </c>
    </row>
    <row r="15931" spans="1:2" x14ac:dyDescent="0.25">
      <c r="A15931" s="62">
        <v>70171601</v>
      </c>
      <c r="B15931" s="63" t="s">
        <v>18696</v>
      </c>
    </row>
    <row r="15932" spans="1:2" x14ac:dyDescent="0.25">
      <c r="A15932" s="62">
        <v>70171602</v>
      </c>
      <c r="B15932" s="63" t="s">
        <v>2042</v>
      </c>
    </row>
    <row r="15933" spans="1:2" x14ac:dyDescent="0.25">
      <c r="A15933" s="62">
        <v>70171603</v>
      </c>
      <c r="B15933" s="63" t="s">
        <v>13933</v>
      </c>
    </row>
    <row r="15934" spans="1:2" x14ac:dyDescent="0.25">
      <c r="A15934" s="62">
        <v>70171604</v>
      </c>
      <c r="B15934" s="63" t="s">
        <v>17831</v>
      </c>
    </row>
    <row r="15935" spans="1:2" x14ac:dyDescent="0.25">
      <c r="A15935" s="62">
        <v>70171605</v>
      </c>
      <c r="B15935" s="63" t="s">
        <v>16597</v>
      </c>
    </row>
    <row r="15936" spans="1:2" x14ac:dyDescent="0.25">
      <c r="A15936" s="62">
        <v>70171606</v>
      </c>
      <c r="B15936" s="63" t="s">
        <v>2195</v>
      </c>
    </row>
    <row r="15937" spans="1:2" x14ac:dyDescent="0.25">
      <c r="A15937" s="62">
        <v>70171607</v>
      </c>
      <c r="B15937" s="63" t="s">
        <v>6058</v>
      </c>
    </row>
    <row r="15938" spans="1:2" x14ac:dyDescent="0.25">
      <c r="A15938" s="62">
        <v>70171701</v>
      </c>
      <c r="B15938" s="63" t="s">
        <v>1833</v>
      </c>
    </row>
    <row r="15939" spans="1:2" x14ac:dyDescent="0.25">
      <c r="A15939" s="62">
        <v>70171702</v>
      </c>
      <c r="B15939" s="63" t="s">
        <v>3746</v>
      </c>
    </row>
    <row r="15940" spans="1:2" x14ac:dyDescent="0.25">
      <c r="A15940" s="62">
        <v>70171703</v>
      </c>
      <c r="B15940" s="63" t="s">
        <v>8421</v>
      </c>
    </row>
    <row r="15941" spans="1:2" x14ac:dyDescent="0.25">
      <c r="A15941" s="62">
        <v>70171704</v>
      </c>
      <c r="B15941" s="63" t="s">
        <v>7365</v>
      </c>
    </row>
    <row r="15942" spans="1:2" x14ac:dyDescent="0.25">
      <c r="A15942" s="62">
        <v>70171705</v>
      </c>
      <c r="B15942" s="63" t="s">
        <v>1087</v>
      </c>
    </row>
    <row r="15943" spans="1:2" x14ac:dyDescent="0.25">
      <c r="A15943" s="62">
        <v>70171706</v>
      </c>
      <c r="B15943" s="63" t="s">
        <v>8473</v>
      </c>
    </row>
    <row r="15944" spans="1:2" x14ac:dyDescent="0.25">
      <c r="A15944" s="62">
        <v>70171707</v>
      </c>
      <c r="B15944" s="63" t="s">
        <v>12183</v>
      </c>
    </row>
    <row r="15945" spans="1:2" x14ac:dyDescent="0.25">
      <c r="A15945" s="62">
        <v>70171708</v>
      </c>
      <c r="B15945" s="63" t="s">
        <v>4884</v>
      </c>
    </row>
    <row r="15946" spans="1:2" x14ac:dyDescent="0.25">
      <c r="A15946" s="62">
        <v>70171709</v>
      </c>
      <c r="B15946" s="63" t="s">
        <v>12968</v>
      </c>
    </row>
    <row r="15947" spans="1:2" x14ac:dyDescent="0.25">
      <c r="A15947" s="62">
        <v>70171801</v>
      </c>
      <c r="B15947" s="63" t="s">
        <v>16691</v>
      </c>
    </row>
    <row r="15948" spans="1:2" x14ac:dyDescent="0.25">
      <c r="A15948" s="62">
        <v>70171802</v>
      </c>
      <c r="B15948" s="63" t="s">
        <v>7968</v>
      </c>
    </row>
    <row r="15949" spans="1:2" x14ac:dyDescent="0.25">
      <c r="A15949" s="62">
        <v>70171803</v>
      </c>
      <c r="B15949" s="63" t="s">
        <v>1907</v>
      </c>
    </row>
    <row r="15950" spans="1:2" x14ac:dyDescent="0.25">
      <c r="A15950" s="62">
        <v>71101501</v>
      </c>
      <c r="B15950" s="63" t="s">
        <v>8226</v>
      </c>
    </row>
    <row r="15951" spans="1:2" x14ac:dyDescent="0.25">
      <c r="A15951" s="62">
        <v>71101502</v>
      </c>
      <c r="B15951" s="63" t="s">
        <v>4869</v>
      </c>
    </row>
    <row r="15952" spans="1:2" x14ac:dyDescent="0.25">
      <c r="A15952" s="62">
        <v>71101601</v>
      </c>
      <c r="B15952" s="63" t="s">
        <v>11736</v>
      </c>
    </row>
    <row r="15953" spans="1:2" x14ac:dyDescent="0.25">
      <c r="A15953" s="62">
        <v>71101602</v>
      </c>
      <c r="B15953" s="63" t="s">
        <v>10850</v>
      </c>
    </row>
    <row r="15954" spans="1:2" x14ac:dyDescent="0.25">
      <c r="A15954" s="62">
        <v>71101701</v>
      </c>
      <c r="B15954" s="63" t="s">
        <v>16008</v>
      </c>
    </row>
    <row r="15955" spans="1:2" x14ac:dyDescent="0.25">
      <c r="A15955" s="62">
        <v>71101702</v>
      </c>
      <c r="B15955" s="63" t="s">
        <v>13797</v>
      </c>
    </row>
    <row r="15956" spans="1:2" x14ac:dyDescent="0.25">
      <c r="A15956" s="62">
        <v>71101703</v>
      </c>
      <c r="B15956" s="63" t="s">
        <v>12541</v>
      </c>
    </row>
    <row r="15957" spans="1:2" x14ac:dyDescent="0.25">
      <c r="A15957" s="62">
        <v>71101704</v>
      </c>
      <c r="B15957" s="63" t="s">
        <v>8517</v>
      </c>
    </row>
    <row r="15958" spans="1:2" x14ac:dyDescent="0.25">
      <c r="A15958" s="62">
        <v>71101705</v>
      </c>
      <c r="B15958" s="63" t="s">
        <v>5730</v>
      </c>
    </row>
    <row r="15959" spans="1:2" x14ac:dyDescent="0.25">
      <c r="A15959" s="62">
        <v>71101706</v>
      </c>
      <c r="B15959" s="63" t="s">
        <v>11379</v>
      </c>
    </row>
    <row r="15960" spans="1:2" x14ac:dyDescent="0.25">
      <c r="A15960" s="62">
        <v>71101707</v>
      </c>
      <c r="B15960" s="63" t="s">
        <v>3461</v>
      </c>
    </row>
    <row r="15961" spans="1:2" x14ac:dyDescent="0.25">
      <c r="A15961" s="62">
        <v>71101708</v>
      </c>
      <c r="B15961" s="63" t="s">
        <v>4764</v>
      </c>
    </row>
    <row r="15962" spans="1:2" x14ac:dyDescent="0.25">
      <c r="A15962" s="62">
        <v>71101709</v>
      </c>
      <c r="B15962" s="63" t="s">
        <v>11531</v>
      </c>
    </row>
    <row r="15963" spans="1:2" x14ac:dyDescent="0.25">
      <c r="A15963" s="62">
        <v>71112001</v>
      </c>
      <c r="B15963" s="63" t="s">
        <v>18329</v>
      </c>
    </row>
    <row r="15964" spans="1:2" x14ac:dyDescent="0.25">
      <c r="A15964" s="62">
        <v>71112002</v>
      </c>
      <c r="B15964" s="63" t="s">
        <v>7375</v>
      </c>
    </row>
    <row r="15965" spans="1:2" x14ac:dyDescent="0.25">
      <c r="A15965" s="62">
        <v>71112003</v>
      </c>
      <c r="B15965" s="63" t="s">
        <v>11637</v>
      </c>
    </row>
    <row r="15966" spans="1:2" x14ac:dyDescent="0.25">
      <c r="A15966" s="62">
        <v>71112004</v>
      </c>
      <c r="B15966" s="63" t="s">
        <v>4916</v>
      </c>
    </row>
    <row r="15967" spans="1:2" x14ac:dyDescent="0.25">
      <c r="A15967" s="62">
        <v>71112005</v>
      </c>
      <c r="B15967" s="63" t="s">
        <v>788</v>
      </c>
    </row>
    <row r="15968" spans="1:2" x14ac:dyDescent="0.25">
      <c r="A15968" s="62">
        <v>71112006</v>
      </c>
      <c r="B15968" s="63" t="s">
        <v>3134</v>
      </c>
    </row>
    <row r="15969" spans="1:2" x14ac:dyDescent="0.25">
      <c r="A15969" s="62">
        <v>71112007</v>
      </c>
      <c r="B15969" s="63" t="s">
        <v>12888</v>
      </c>
    </row>
    <row r="15970" spans="1:2" x14ac:dyDescent="0.25">
      <c r="A15970" s="62">
        <v>71112008</v>
      </c>
      <c r="B15970" s="63" t="s">
        <v>15456</v>
      </c>
    </row>
    <row r="15971" spans="1:2" x14ac:dyDescent="0.25">
      <c r="A15971" s="62">
        <v>71112009</v>
      </c>
      <c r="B15971" s="63" t="s">
        <v>15123</v>
      </c>
    </row>
    <row r="15972" spans="1:2" x14ac:dyDescent="0.25">
      <c r="A15972" s="62">
        <v>71112010</v>
      </c>
      <c r="B15972" s="63" t="s">
        <v>1569</v>
      </c>
    </row>
    <row r="15973" spans="1:2" x14ac:dyDescent="0.25">
      <c r="A15973" s="62">
        <v>71112011</v>
      </c>
      <c r="B15973" s="63" t="s">
        <v>14562</v>
      </c>
    </row>
    <row r="15974" spans="1:2" x14ac:dyDescent="0.25">
      <c r="A15974" s="62">
        <v>71112012</v>
      </c>
      <c r="B15974" s="63" t="s">
        <v>17328</v>
      </c>
    </row>
    <row r="15975" spans="1:2" x14ac:dyDescent="0.25">
      <c r="A15975" s="62">
        <v>71112013</v>
      </c>
      <c r="B15975" s="63" t="s">
        <v>10044</v>
      </c>
    </row>
    <row r="15976" spans="1:2" x14ac:dyDescent="0.25">
      <c r="A15976" s="62">
        <v>71112014</v>
      </c>
      <c r="B15976" s="63" t="s">
        <v>5612</v>
      </c>
    </row>
    <row r="15977" spans="1:2" x14ac:dyDescent="0.25">
      <c r="A15977" s="62">
        <v>71112015</v>
      </c>
      <c r="B15977" s="63" t="s">
        <v>16734</v>
      </c>
    </row>
    <row r="15978" spans="1:2" x14ac:dyDescent="0.25">
      <c r="A15978" s="62">
        <v>71112017</v>
      </c>
      <c r="B15978" s="63" t="s">
        <v>4987</v>
      </c>
    </row>
    <row r="15979" spans="1:2" x14ac:dyDescent="0.25">
      <c r="A15979" s="62">
        <v>71112018</v>
      </c>
      <c r="B15979" s="63" t="s">
        <v>3604</v>
      </c>
    </row>
    <row r="15980" spans="1:2" x14ac:dyDescent="0.25">
      <c r="A15980" s="62">
        <v>71112019</v>
      </c>
      <c r="B15980" s="63" t="s">
        <v>13077</v>
      </c>
    </row>
    <row r="15981" spans="1:2" x14ac:dyDescent="0.25">
      <c r="A15981" s="62">
        <v>71112020</v>
      </c>
      <c r="B15981" s="63" t="s">
        <v>13523</v>
      </c>
    </row>
    <row r="15982" spans="1:2" x14ac:dyDescent="0.25">
      <c r="A15982" s="62">
        <v>71112021</v>
      </c>
      <c r="B15982" s="63" t="s">
        <v>5136</v>
      </c>
    </row>
    <row r="15983" spans="1:2" x14ac:dyDescent="0.25">
      <c r="A15983" s="62">
        <v>71112022</v>
      </c>
      <c r="B15983" s="63" t="s">
        <v>7967</v>
      </c>
    </row>
    <row r="15984" spans="1:2" x14ac:dyDescent="0.25">
      <c r="A15984" s="62">
        <v>71112023</v>
      </c>
      <c r="B15984" s="63" t="s">
        <v>15344</v>
      </c>
    </row>
    <row r="15985" spans="1:2" x14ac:dyDescent="0.25">
      <c r="A15985" s="62">
        <v>71112024</v>
      </c>
      <c r="B15985" s="63" t="s">
        <v>17840</v>
      </c>
    </row>
    <row r="15986" spans="1:2" x14ac:dyDescent="0.25">
      <c r="A15986" s="62">
        <v>71112025</v>
      </c>
      <c r="B15986" s="63" t="s">
        <v>13233</v>
      </c>
    </row>
    <row r="15987" spans="1:2" x14ac:dyDescent="0.25">
      <c r="A15987" s="62">
        <v>71112026</v>
      </c>
      <c r="B15987" s="63" t="s">
        <v>17601</v>
      </c>
    </row>
    <row r="15988" spans="1:2" x14ac:dyDescent="0.25">
      <c r="A15988" s="62">
        <v>71112027</v>
      </c>
      <c r="B15988" s="63" t="s">
        <v>1468</v>
      </c>
    </row>
    <row r="15989" spans="1:2" x14ac:dyDescent="0.25">
      <c r="A15989" s="62">
        <v>71112028</v>
      </c>
      <c r="B15989" s="63" t="s">
        <v>1928</v>
      </c>
    </row>
    <row r="15990" spans="1:2" x14ac:dyDescent="0.25">
      <c r="A15990" s="62">
        <v>71112029</v>
      </c>
      <c r="B15990" s="63" t="s">
        <v>14424</v>
      </c>
    </row>
    <row r="15991" spans="1:2" x14ac:dyDescent="0.25">
      <c r="A15991" s="62">
        <v>71112030</v>
      </c>
      <c r="B15991" s="63" t="s">
        <v>15056</v>
      </c>
    </row>
    <row r="15992" spans="1:2" x14ac:dyDescent="0.25">
      <c r="A15992" s="62">
        <v>71112031</v>
      </c>
      <c r="B15992" s="63" t="s">
        <v>3743</v>
      </c>
    </row>
    <row r="15993" spans="1:2" x14ac:dyDescent="0.25">
      <c r="A15993" s="62">
        <v>71112101</v>
      </c>
      <c r="B15993" s="63" t="s">
        <v>99</v>
      </c>
    </row>
    <row r="15994" spans="1:2" x14ac:dyDescent="0.25">
      <c r="A15994" s="62">
        <v>71112102</v>
      </c>
      <c r="B15994" s="63" t="s">
        <v>10766</v>
      </c>
    </row>
    <row r="15995" spans="1:2" x14ac:dyDescent="0.25">
      <c r="A15995" s="62">
        <v>71112103</v>
      </c>
      <c r="B15995" s="63" t="s">
        <v>6336</v>
      </c>
    </row>
    <row r="15996" spans="1:2" x14ac:dyDescent="0.25">
      <c r="A15996" s="62">
        <v>71112104</v>
      </c>
      <c r="B15996" s="63" t="s">
        <v>13459</v>
      </c>
    </row>
    <row r="15997" spans="1:2" x14ac:dyDescent="0.25">
      <c r="A15997" s="62">
        <v>71112105</v>
      </c>
      <c r="B15997" s="63" t="s">
        <v>11981</v>
      </c>
    </row>
    <row r="15998" spans="1:2" x14ac:dyDescent="0.25">
      <c r="A15998" s="62">
        <v>71112106</v>
      </c>
      <c r="B15998" s="63" t="s">
        <v>4515</v>
      </c>
    </row>
    <row r="15999" spans="1:2" x14ac:dyDescent="0.25">
      <c r="A15999" s="62">
        <v>71112107</v>
      </c>
      <c r="B15999" s="63" t="s">
        <v>17445</v>
      </c>
    </row>
    <row r="16000" spans="1:2" x14ac:dyDescent="0.25">
      <c r="A16000" s="62">
        <v>71112108</v>
      </c>
      <c r="B16000" s="63" t="s">
        <v>13322</v>
      </c>
    </row>
    <row r="16001" spans="1:2" x14ac:dyDescent="0.25">
      <c r="A16001" s="62">
        <v>71112109</v>
      </c>
      <c r="B16001" s="63" t="s">
        <v>4004</v>
      </c>
    </row>
    <row r="16002" spans="1:2" x14ac:dyDescent="0.25">
      <c r="A16002" s="62">
        <v>71112110</v>
      </c>
      <c r="B16002" s="63" t="s">
        <v>10900</v>
      </c>
    </row>
    <row r="16003" spans="1:2" x14ac:dyDescent="0.25">
      <c r="A16003" s="62">
        <v>71112111</v>
      </c>
      <c r="B16003" s="63" t="s">
        <v>2551</v>
      </c>
    </row>
    <row r="16004" spans="1:2" x14ac:dyDescent="0.25">
      <c r="A16004" s="62">
        <v>71112112</v>
      </c>
      <c r="B16004" s="63" t="s">
        <v>8614</v>
      </c>
    </row>
    <row r="16005" spans="1:2" x14ac:dyDescent="0.25">
      <c r="A16005" s="62">
        <v>71112113</v>
      </c>
      <c r="B16005" s="63" t="s">
        <v>9158</v>
      </c>
    </row>
    <row r="16006" spans="1:2" x14ac:dyDescent="0.25">
      <c r="A16006" s="62">
        <v>71112114</v>
      </c>
      <c r="B16006" s="63" t="s">
        <v>402</v>
      </c>
    </row>
    <row r="16007" spans="1:2" x14ac:dyDescent="0.25">
      <c r="A16007" s="62">
        <v>71112115</v>
      </c>
      <c r="B16007" s="63" t="s">
        <v>9457</v>
      </c>
    </row>
    <row r="16008" spans="1:2" x14ac:dyDescent="0.25">
      <c r="A16008" s="62">
        <v>71112116</v>
      </c>
      <c r="B16008" s="63" t="s">
        <v>18137</v>
      </c>
    </row>
    <row r="16009" spans="1:2" x14ac:dyDescent="0.25">
      <c r="A16009" s="62">
        <v>71112117</v>
      </c>
      <c r="B16009" s="63" t="s">
        <v>18158</v>
      </c>
    </row>
    <row r="16010" spans="1:2" x14ac:dyDescent="0.25">
      <c r="A16010" s="62">
        <v>71112119</v>
      </c>
      <c r="B16010" s="63" t="s">
        <v>14092</v>
      </c>
    </row>
    <row r="16011" spans="1:2" x14ac:dyDescent="0.25">
      <c r="A16011" s="62">
        <v>71112120</v>
      </c>
      <c r="B16011" s="63" t="s">
        <v>17667</v>
      </c>
    </row>
    <row r="16012" spans="1:2" x14ac:dyDescent="0.25">
      <c r="A16012" s="62">
        <v>71112121</v>
      </c>
      <c r="B16012" s="63" t="s">
        <v>2329</v>
      </c>
    </row>
    <row r="16013" spans="1:2" x14ac:dyDescent="0.25">
      <c r="A16013" s="62">
        <v>71112122</v>
      </c>
      <c r="B16013" s="63" t="s">
        <v>11407</v>
      </c>
    </row>
    <row r="16014" spans="1:2" x14ac:dyDescent="0.25">
      <c r="A16014" s="62">
        <v>71112202</v>
      </c>
      <c r="B16014" s="63" t="s">
        <v>9361</v>
      </c>
    </row>
    <row r="16015" spans="1:2" x14ac:dyDescent="0.25">
      <c r="A16015" s="62">
        <v>71112203</v>
      </c>
      <c r="B16015" s="63" t="s">
        <v>4123</v>
      </c>
    </row>
    <row r="16016" spans="1:2" x14ac:dyDescent="0.25">
      <c r="A16016" s="62">
        <v>71112204</v>
      </c>
      <c r="B16016" s="63" t="s">
        <v>775</v>
      </c>
    </row>
    <row r="16017" spans="1:2" x14ac:dyDescent="0.25">
      <c r="A16017" s="62">
        <v>71112205</v>
      </c>
      <c r="B16017" s="63" t="s">
        <v>2009</v>
      </c>
    </row>
    <row r="16018" spans="1:2" x14ac:dyDescent="0.25">
      <c r="A16018" s="62">
        <v>71112206</v>
      </c>
      <c r="B16018" s="63" t="s">
        <v>1293</v>
      </c>
    </row>
    <row r="16019" spans="1:2" x14ac:dyDescent="0.25">
      <c r="A16019" s="62">
        <v>71112301</v>
      </c>
      <c r="B16019" s="63" t="s">
        <v>18824</v>
      </c>
    </row>
    <row r="16020" spans="1:2" x14ac:dyDescent="0.25">
      <c r="A16020" s="62">
        <v>71112302</v>
      </c>
      <c r="B16020" s="63" t="s">
        <v>6732</v>
      </c>
    </row>
    <row r="16021" spans="1:2" x14ac:dyDescent="0.25">
      <c r="A16021" s="62">
        <v>71112303</v>
      </c>
      <c r="B16021" s="63" t="s">
        <v>13072</v>
      </c>
    </row>
    <row r="16022" spans="1:2" x14ac:dyDescent="0.25">
      <c r="A16022" s="62">
        <v>71112304</v>
      </c>
      <c r="B16022" s="63" t="s">
        <v>15802</v>
      </c>
    </row>
    <row r="16023" spans="1:2" x14ac:dyDescent="0.25">
      <c r="A16023" s="62">
        <v>71112305</v>
      </c>
      <c r="B16023" s="63" t="s">
        <v>1099</v>
      </c>
    </row>
    <row r="16024" spans="1:2" x14ac:dyDescent="0.25">
      <c r="A16024" s="62">
        <v>71112306</v>
      </c>
      <c r="B16024" s="63" t="s">
        <v>3322</v>
      </c>
    </row>
    <row r="16025" spans="1:2" x14ac:dyDescent="0.25">
      <c r="A16025" s="62">
        <v>71112307</v>
      </c>
      <c r="B16025" s="63" t="s">
        <v>5565</v>
      </c>
    </row>
    <row r="16026" spans="1:2" x14ac:dyDescent="0.25">
      <c r="A16026" s="62">
        <v>71112308</v>
      </c>
      <c r="B16026" s="63" t="s">
        <v>13527</v>
      </c>
    </row>
    <row r="16027" spans="1:2" x14ac:dyDescent="0.25">
      <c r="A16027" s="62">
        <v>71112309</v>
      </c>
      <c r="B16027" s="63" t="s">
        <v>11795</v>
      </c>
    </row>
    <row r="16028" spans="1:2" x14ac:dyDescent="0.25">
      <c r="A16028" s="62">
        <v>71112310</v>
      </c>
      <c r="B16028" s="63" t="s">
        <v>12537</v>
      </c>
    </row>
    <row r="16029" spans="1:2" x14ac:dyDescent="0.25">
      <c r="A16029" s="62">
        <v>71112311</v>
      </c>
      <c r="B16029" s="63" t="s">
        <v>18901</v>
      </c>
    </row>
    <row r="16030" spans="1:2" x14ac:dyDescent="0.25">
      <c r="A16030" s="62">
        <v>71112312</v>
      </c>
      <c r="B16030" s="63" t="s">
        <v>11310</v>
      </c>
    </row>
    <row r="16031" spans="1:2" x14ac:dyDescent="0.25">
      <c r="A16031" s="62">
        <v>71112313</v>
      </c>
      <c r="B16031" s="63" t="s">
        <v>15656</v>
      </c>
    </row>
    <row r="16032" spans="1:2" x14ac:dyDescent="0.25">
      <c r="A16032" s="62">
        <v>71112314</v>
      </c>
      <c r="B16032" s="63" t="s">
        <v>15882</v>
      </c>
    </row>
    <row r="16033" spans="1:2" x14ac:dyDescent="0.25">
      <c r="A16033" s="62">
        <v>71112315</v>
      </c>
      <c r="B16033" s="63" t="s">
        <v>10222</v>
      </c>
    </row>
    <row r="16034" spans="1:2" x14ac:dyDescent="0.25">
      <c r="A16034" s="62">
        <v>71112316</v>
      </c>
      <c r="B16034" s="63" t="s">
        <v>14838</v>
      </c>
    </row>
    <row r="16035" spans="1:2" x14ac:dyDescent="0.25">
      <c r="A16035" s="62">
        <v>71112317</v>
      </c>
      <c r="B16035" s="63" t="s">
        <v>5584</v>
      </c>
    </row>
    <row r="16036" spans="1:2" x14ac:dyDescent="0.25">
      <c r="A16036" s="62">
        <v>71112318</v>
      </c>
      <c r="B16036" s="63" t="s">
        <v>17263</v>
      </c>
    </row>
    <row r="16037" spans="1:2" x14ac:dyDescent="0.25">
      <c r="A16037" s="62">
        <v>71112319</v>
      </c>
      <c r="B16037" s="63" t="s">
        <v>2910</v>
      </c>
    </row>
    <row r="16038" spans="1:2" x14ac:dyDescent="0.25">
      <c r="A16038" s="62">
        <v>71112320</v>
      </c>
      <c r="B16038" s="63" t="s">
        <v>8527</v>
      </c>
    </row>
    <row r="16039" spans="1:2" x14ac:dyDescent="0.25">
      <c r="A16039" s="62">
        <v>71112321</v>
      </c>
      <c r="B16039" s="63" t="s">
        <v>7986</v>
      </c>
    </row>
    <row r="16040" spans="1:2" x14ac:dyDescent="0.25">
      <c r="A16040" s="62">
        <v>71121001</v>
      </c>
      <c r="B16040" s="63" t="s">
        <v>7885</v>
      </c>
    </row>
    <row r="16041" spans="1:2" x14ac:dyDescent="0.25">
      <c r="A16041" s="62">
        <v>71121002</v>
      </c>
      <c r="B16041" s="63" t="s">
        <v>18036</v>
      </c>
    </row>
    <row r="16042" spans="1:2" x14ac:dyDescent="0.25">
      <c r="A16042" s="62">
        <v>71121003</v>
      </c>
      <c r="B16042" s="63" t="s">
        <v>18627</v>
      </c>
    </row>
    <row r="16043" spans="1:2" x14ac:dyDescent="0.25">
      <c r="A16043" s="62">
        <v>71121004</v>
      </c>
      <c r="B16043" s="63" t="s">
        <v>14721</v>
      </c>
    </row>
    <row r="16044" spans="1:2" x14ac:dyDescent="0.25">
      <c r="A16044" s="62">
        <v>71121005</v>
      </c>
      <c r="B16044" s="63" t="s">
        <v>17534</v>
      </c>
    </row>
    <row r="16045" spans="1:2" x14ac:dyDescent="0.25">
      <c r="A16045" s="62">
        <v>71121006</v>
      </c>
      <c r="B16045" s="63" t="s">
        <v>8863</v>
      </c>
    </row>
    <row r="16046" spans="1:2" x14ac:dyDescent="0.25">
      <c r="A16046" s="62">
        <v>71121007</v>
      </c>
      <c r="B16046" s="63" t="s">
        <v>2407</v>
      </c>
    </row>
    <row r="16047" spans="1:2" x14ac:dyDescent="0.25">
      <c r="A16047" s="62">
        <v>71121008</v>
      </c>
      <c r="B16047" s="63" t="s">
        <v>7260</v>
      </c>
    </row>
    <row r="16048" spans="1:2" x14ac:dyDescent="0.25">
      <c r="A16048" s="62">
        <v>71121009</v>
      </c>
      <c r="B16048" s="63" t="s">
        <v>5055</v>
      </c>
    </row>
    <row r="16049" spans="1:2" x14ac:dyDescent="0.25">
      <c r="A16049" s="62">
        <v>71121010</v>
      </c>
      <c r="B16049" s="63" t="s">
        <v>17881</v>
      </c>
    </row>
    <row r="16050" spans="1:2" x14ac:dyDescent="0.25">
      <c r="A16050" s="62">
        <v>71121011</v>
      </c>
      <c r="B16050" s="63" t="s">
        <v>14308</v>
      </c>
    </row>
    <row r="16051" spans="1:2" x14ac:dyDescent="0.25">
      <c r="A16051" s="62">
        <v>71121012</v>
      </c>
      <c r="B16051" s="63" t="s">
        <v>15461</v>
      </c>
    </row>
    <row r="16052" spans="1:2" x14ac:dyDescent="0.25">
      <c r="A16052" s="62">
        <v>71121013</v>
      </c>
      <c r="B16052" s="63" t="s">
        <v>2550</v>
      </c>
    </row>
    <row r="16053" spans="1:2" x14ac:dyDescent="0.25">
      <c r="A16053" s="62">
        <v>71121014</v>
      </c>
      <c r="B16053" s="63" t="s">
        <v>9245</v>
      </c>
    </row>
    <row r="16054" spans="1:2" x14ac:dyDescent="0.25">
      <c r="A16054" s="62">
        <v>71121015</v>
      </c>
      <c r="B16054" s="63" t="s">
        <v>2075</v>
      </c>
    </row>
    <row r="16055" spans="1:2" x14ac:dyDescent="0.25">
      <c r="A16055" s="62">
        <v>71121016</v>
      </c>
      <c r="B16055" s="63" t="s">
        <v>17430</v>
      </c>
    </row>
    <row r="16056" spans="1:2" x14ac:dyDescent="0.25">
      <c r="A16056" s="62">
        <v>71121017</v>
      </c>
      <c r="B16056" s="63" t="s">
        <v>11350</v>
      </c>
    </row>
    <row r="16057" spans="1:2" x14ac:dyDescent="0.25">
      <c r="A16057" s="62">
        <v>71121018</v>
      </c>
      <c r="B16057" s="63" t="s">
        <v>10184</v>
      </c>
    </row>
    <row r="16058" spans="1:2" x14ac:dyDescent="0.25">
      <c r="A16058" s="62">
        <v>71121019</v>
      </c>
      <c r="B16058" s="63" t="s">
        <v>17958</v>
      </c>
    </row>
    <row r="16059" spans="1:2" x14ac:dyDescent="0.25">
      <c r="A16059" s="62">
        <v>71121020</v>
      </c>
      <c r="B16059" s="63" t="s">
        <v>10272</v>
      </c>
    </row>
    <row r="16060" spans="1:2" x14ac:dyDescent="0.25">
      <c r="A16060" s="62">
        <v>71121021</v>
      </c>
      <c r="B16060" s="63" t="s">
        <v>7343</v>
      </c>
    </row>
    <row r="16061" spans="1:2" x14ac:dyDescent="0.25">
      <c r="A16061" s="62">
        <v>71121022</v>
      </c>
      <c r="B16061" s="63" t="s">
        <v>715</v>
      </c>
    </row>
    <row r="16062" spans="1:2" x14ac:dyDescent="0.25">
      <c r="A16062" s="62">
        <v>71121023</v>
      </c>
      <c r="B16062" s="63" t="s">
        <v>10789</v>
      </c>
    </row>
    <row r="16063" spans="1:2" x14ac:dyDescent="0.25">
      <c r="A16063" s="62">
        <v>71121101</v>
      </c>
      <c r="B16063" s="63" t="s">
        <v>15626</v>
      </c>
    </row>
    <row r="16064" spans="1:2" x14ac:dyDescent="0.25">
      <c r="A16064" s="62">
        <v>71121102</v>
      </c>
      <c r="B16064" s="63" t="s">
        <v>17719</v>
      </c>
    </row>
    <row r="16065" spans="1:2" x14ac:dyDescent="0.25">
      <c r="A16065" s="62">
        <v>71121103</v>
      </c>
      <c r="B16065" s="63" t="s">
        <v>7730</v>
      </c>
    </row>
    <row r="16066" spans="1:2" x14ac:dyDescent="0.25">
      <c r="A16066" s="62">
        <v>71121104</v>
      </c>
      <c r="B16066" s="63" t="s">
        <v>14268</v>
      </c>
    </row>
    <row r="16067" spans="1:2" x14ac:dyDescent="0.25">
      <c r="A16067" s="62">
        <v>71121105</v>
      </c>
      <c r="B16067" s="63" t="s">
        <v>11575</v>
      </c>
    </row>
    <row r="16068" spans="1:2" x14ac:dyDescent="0.25">
      <c r="A16068" s="62">
        <v>71121106</v>
      </c>
      <c r="B16068" s="63" t="s">
        <v>5373</v>
      </c>
    </row>
    <row r="16069" spans="1:2" x14ac:dyDescent="0.25">
      <c r="A16069" s="62">
        <v>71121107</v>
      </c>
      <c r="B16069" s="63" t="s">
        <v>19041</v>
      </c>
    </row>
    <row r="16070" spans="1:2" x14ac:dyDescent="0.25">
      <c r="A16070" s="62">
        <v>71121108</v>
      </c>
      <c r="B16070" s="63" t="s">
        <v>668</v>
      </c>
    </row>
    <row r="16071" spans="1:2" x14ac:dyDescent="0.25">
      <c r="A16071" s="62">
        <v>71121109</v>
      </c>
      <c r="B16071" s="63" t="s">
        <v>3585</v>
      </c>
    </row>
    <row r="16072" spans="1:2" x14ac:dyDescent="0.25">
      <c r="A16072" s="62">
        <v>71121110</v>
      </c>
      <c r="B16072" s="63" t="s">
        <v>11752</v>
      </c>
    </row>
    <row r="16073" spans="1:2" x14ac:dyDescent="0.25">
      <c r="A16073" s="62">
        <v>71121111</v>
      </c>
      <c r="B16073" s="63" t="s">
        <v>17360</v>
      </c>
    </row>
    <row r="16074" spans="1:2" x14ac:dyDescent="0.25">
      <c r="A16074" s="62">
        <v>71121112</v>
      </c>
      <c r="B16074" s="63" t="s">
        <v>10760</v>
      </c>
    </row>
    <row r="16075" spans="1:2" x14ac:dyDescent="0.25">
      <c r="A16075" s="62">
        <v>71121113</v>
      </c>
      <c r="B16075" s="63" t="s">
        <v>286</v>
      </c>
    </row>
    <row r="16076" spans="1:2" x14ac:dyDescent="0.25">
      <c r="A16076" s="62">
        <v>71121114</v>
      </c>
      <c r="B16076" s="63" t="s">
        <v>14013</v>
      </c>
    </row>
    <row r="16077" spans="1:2" x14ac:dyDescent="0.25">
      <c r="A16077" s="62">
        <v>71121115</v>
      </c>
      <c r="B16077" s="63" t="s">
        <v>12763</v>
      </c>
    </row>
    <row r="16078" spans="1:2" x14ac:dyDescent="0.25">
      <c r="A16078" s="62">
        <v>71121116</v>
      </c>
      <c r="B16078" s="63" t="s">
        <v>3826</v>
      </c>
    </row>
    <row r="16079" spans="1:2" x14ac:dyDescent="0.25">
      <c r="A16079" s="62">
        <v>71121117</v>
      </c>
      <c r="B16079" s="63" t="s">
        <v>16050</v>
      </c>
    </row>
    <row r="16080" spans="1:2" x14ac:dyDescent="0.25">
      <c r="A16080" s="62">
        <v>71121118</v>
      </c>
      <c r="B16080" s="63" t="s">
        <v>15283</v>
      </c>
    </row>
    <row r="16081" spans="1:2" x14ac:dyDescent="0.25">
      <c r="A16081" s="62">
        <v>71121119</v>
      </c>
      <c r="B16081" s="63" t="s">
        <v>3760</v>
      </c>
    </row>
    <row r="16082" spans="1:2" x14ac:dyDescent="0.25">
      <c r="A16082" s="62">
        <v>71121120</v>
      </c>
      <c r="B16082" s="63" t="s">
        <v>14037</v>
      </c>
    </row>
    <row r="16083" spans="1:2" x14ac:dyDescent="0.25">
      <c r="A16083" s="62">
        <v>71121121</v>
      </c>
      <c r="B16083" s="63" t="s">
        <v>1023</v>
      </c>
    </row>
    <row r="16084" spans="1:2" x14ac:dyDescent="0.25">
      <c r="A16084" s="62">
        <v>71121122</v>
      </c>
      <c r="B16084" s="63" t="s">
        <v>14059</v>
      </c>
    </row>
    <row r="16085" spans="1:2" x14ac:dyDescent="0.25">
      <c r="A16085" s="62">
        <v>71121123</v>
      </c>
      <c r="B16085" s="63" t="s">
        <v>6213</v>
      </c>
    </row>
    <row r="16086" spans="1:2" x14ac:dyDescent="0.25">
      <c r="A16086" s="62">
        <v>71121201</v>
      </c>
      <c r="B16086" s="63" t="s">
        <v>1901</v>
      </c>
    </row>
    <row r="16087" spans="1:2" x14ac:dyDescent="0.25">
      <c r="A16087" s="62">
        <v>71121202</v>
      </c>
      <c r="B16087" s="63" t="s">
        <v>11198</v>
      </c>
    </row>
    <row r="16088" spans="1:2" x14ac:dyDescent="0.25">
      <c r="A16088" s="62">
        <v>71121203</v>
      </c>
      <c r="B16088" s="63" t="s">
        <v>6372</v>
      </c>
    </row>
    <row r="16089" spans="1:2" x14ac:dyDescent="0.25">
      <c r="A16089" s="62">
        <v>71121204</v>
      </c>
      <c r="B16089" s="63" t="s">
        <v>17817</v>
      </c>
    </row>
    <row r="16090" spans="1:2" x14ac:dyDescent="0.25">
      <c r="A16090" s="62">
        <v>71121205</v>
      </c>
      <c r="B16090" s="63" t="s">
        <v>593</v>
      </c>
    </row>
    <row r="16091" spans="1:2" x14ac:dyDescent="0.25">
      <c r="A16091" s="62">
        <v>71121206</v>
      </c>
      <c r="B16091" s="63" t="s">
        <v>1826</v>
      </c>
    </row>
    <row r="16092" spans="1:2" x14ac:dyDescent="0.25">
      <c r="A16092" s="62">
        <v>71121207</v>
      </c>
      <c r="B16092" s="63" t="s">
        <v>4061</v>
      </c>
    </row>
    <row r="16093" spans="1:2" x14ac:dyDescent="0.25">
      <c r="A16093" s="62">
        <v>71121208</v>
      </c>
      <c r="B16093" s="63" t="s">
        <v>16652</v>
      </c>
    </row>
    <row r="16094" spans="1:2" x14ac:dyDescent="0.25">
      <c r="A16094" s="62">
        <v>71121301</v>
      </c>
      <c r="B16094" s="63" t="s">
        <v>14141</v>
      </c>
    </row>
    <row r="16095" spans="1:2" x14ac:dyDescent="0.25">
      <c r="A16095" s="62">
        <v>71121302</v>
      </c>
      <c r="B16095" s="63" t="s">
        <v>12811</v>
      </c>
    </row>
    <row r="16096" spans="1:2" x14ac:dyDescent="0.25">
      <c r="A16096" s="62">
        <v>71121303</v>
      </c>
      <c r="B16096" s="63" t="s">
        <v>12309</v>
      </c>
    </row>
    <row r="16097" spans="1:2" x14ac:dyDescent="0.25">
      <c r="A16097" s="62">
        <v>71121304</v>
      </c>
      <c r="B16097" s="63" t="s">
        <v>18417</v>
      </c>
    </row>
    <row r="16098" spans="1:2" x14ac:dyDescent="0.25">
      <c r="A16098" s="62">
        <v>71121305</v>
      </c>
      <c r="B16098" s="63" t="s">
        <v>2669</v>
      </c>
    </row>
    <row r="16099" spans="1:2" x14ac:dyDescent="0.25">
      <c r="A16099" s="62">
        <v>71121401</v>
      </c>
      <c r="B16099" s="63" t="s">
        <v>6790</v>
      </c>
    </row>
    <row r="16100" spans="1:2" x14ac:dyDescent="0.25">
      <c r="A16100" s="62">
        <v>71121402</v>
      </c>
      <c r="B16100" s="63" t="s">
        <v>595</v>
      </c>
    </row>
    <row r="16101" spans="1:2" x14ac:dyDescent="0.25">
      <c r="A16101" s="62">
        <v>71121403</v>
      </c>
      <c r="B16101" s="63" t="s">
        <v>17912</v>
      </c>
    </row>
    <row r="16102" spans="1:2" x14ac:dyDescent="0.25">
      <c r="A16102" s="62">
        <v>71121404</v>
      </c>
      <c r="B16102" s="63" t="s">
        <v>14869</v>
      </c>
    </row>
    <row r="16103" spans="1:2" x14ac:dyDescent="0.25">
      <c r="A16103" s="62">
        <v>71121405</v>
      </c>
      <c r="B16103" s="63" t="s">
        <v>15580</v>
      </c>
    </row>
    <row r="16104" spans="1:2" x14ac:dyDescent="0.25">
      <c r="A16104" s="62">
        <v>71121406</v>
      </c>
      <c r="B16104" s="63" t="s">
        <v>4278</v>
      </c>
    </row>
    <row r="16105" spans="1:2" x14ac:dyDescent="0.25">
      <c r="A16105" s="62">
        <v>71121407</v>
      </c>
      <c r="B16105" s="63" t="s">
        <v>5651</v>
      </c>
    </row>
    <row r="16106" spans="1:2" x14ac:dyDescent="0.25">
      <c r="A16106" s="62">
        <v>71121501</v>
      </c>
      <c r="B16106" s="63" t="s">
        <v>11210</v>
      </c>
    </row>
    <row r="16107" spans="1:2" x14ac:dyDescent="0.25">
      <c r="A16107" s="62">
        <v>71121502</v>
      </c>
      <c r="B16107" s="63" t="s">
        <v>12071</v>
      </c>
    </row>
    <row r="16108" spans="1:2" x14ac:dyDescent="0.25">
      <c r="A16108" s="62">
        <v>71121503</v>
      </c>
      <c r="B16108" s="63" t="s">
        <v>4250</v>
      </c>
    </row>
    <row r="16109" spans="1:2" x14ac:dyDescent="0.25">
      <c r="A16109" s="62">
        <v>71121504</v>
      </c>
      <c r="B16109" s="63" t="s">
        <v>4952</v>
      </c>
    </row>
    <row r="16110" spans="1:2" x14ac:dyDescent="0.25">
      <c r="A16110" s="62">
        <v>71121505</v>
      </c>
      <c r="B16110" s="63" t="s">
        <v>12268</v>
      </c>
    </row>
    <row r="16111" spans="1:2" x14ac:dyDescent="0.25">
      <c r="A16111" s="62">
        <v>71121506</v>
      </c>
      <c r="B16111" s="63" t="s">
        <v>13787</v>
      </c>
    </row>
    <row r="16112" spans="1:2" x14ac:dyDescent="0.25">
      <c r="A16112" s="62">
        <v>71121507</v>
      </c>
      <c r="B16112" s="63" t="s">
        <v>6171</v>
      </c>
    </row>
    <row r="16113" spans="1:2" x14ac:dyDescent="0.25">
      <c r="A16113" s="62">
        <v>71121508</v>
      </c>
      <c r="B16113" s="63" t="s">
        <v>656</v>
      </c>
    </row>
    <row r="16114" spans="1:2" x14ac:dyDescent="0.25">
      <c r="A16114" s="62">
        <v>71121509</v>
      </c>
      <c r="B16114" s="63" t="s">
        <v>18905</v>
      </c>
    </row>
    <row r="16115" spans="1:2" x14ac:dyDescent="0.25">
      <c r="A16115" s="62">
        <v>71121510</v>
      </c>
      <c r="B16115" s="63" t="s">
        <v>4015</v>
      </c>
    </row>
    <row r="16116" spans="1:2" x14ac:dyDescent="0.25">
      <c r="A16116" s="62">
        <v>71121511</v>
      </c>
      <c r="B16116" s="63" t="s">
        <v>7144</v>
      </c>
    </row>
    <row r="16117" spans="1:2" x14ac:dyDescent="0.25">
      <c r="A16117" s="62">
        <v>71121512</v>
      </c>
      <c r="B16117" s="63" t="s">
        <v>12442</v>
      </c>
    </row>
    <row r="16118" spans="1:2" x14ac:dyDescent="0.25">
      <c r="A16118" s="62">
        <v>71121513</v>
      </c>
      <c r="B16118" s="63" t="s">
        <v>458</v>
      </c>
    </row>
    <row r="16119" spans="1:2" x14ac:dyDescent="0.25">
      <c r="A16119" s="62">
        <v>71121514</v>
      </c>
      <c r="B16119" s="63" t="s">
        <v>15514</v>
      </c>
    </row>
    <row r="16120" spans="1:2" x14ac:dyDescent="0.25">
      <c r="A16120" s="62">
        <v>71121515</v>
      </c>
      <c r="B16120" s="63" t="s">
        <v>1167</v>
      </c>
    </row>
    <row r="16121" spans="1:2" x14ac:dyDescent="0.25">
      <c r="A16121" s="62">
        <v>71121516</v>
      </c>
      <c r="B16121" s="63" t="s">
        <v>5704</v>
      </c>
    </row>
    <row r="16122" spans="1:2" x14ac:dyDescent="0.25">
      <c r="A16122" s="62">
        <v>71121601</v>
      </c>
      <c r="B16122" s="63" t="s">
        <v>5380</v>
      </c>
    </row>
    <row r="16123" spans="1:2" x14ac:dyDescent="0.25">
      <c r="A16123" s="62">
        <v>71121602</v>
      </c>
      <c r="B16123" s="63" t="s">
        <v>7836</v>
      </c>
    </row>
    <row r="16124" spans="1:2" x14ac:dyDescent="0.25">
      <c r="A16124" s="62">
        <v>71121603</v>
      </c>
      <c r="B16124" s="63" t="s">
        <v>6568</v>
      </c>
    </row>
    <row r="16125" spans="1:2" x14ac:dyDescent="0.25">
      <c r="A16125" s="62">
        <v>71121604</v>
      </c>
      <c r="B16125" s="63" t="s">
        <v>1207</v>
      </c>
    </row>
    <row r="16126" spans="1:2" x14ac:dyDescent="0.25">
      <c r="A16126" s="62">
        <v>71121605</v>
      </c>
      <c r="B16126" s="63" t="s">
        <v>12262</v>
      </c>
    </row>
    <row r="16127" spans="1:2" x14ac:dyDescent="0.25">
      <c r="A16127" s="62">
        <v>71121606</v>
      </c>
      <c r="B16127" s="63" t="s">
        <v>13050</v>
      </c>
    </row>
    <row r="16128" spans="1:2" x14ac:dyDescent="0.25">
      <c r="A16128" s="62">
        <v>71121607</v>
      </c>
      <c r="B16128" s="63" t="s">
        <v>15966</v>
      </c>
    </row>
    <row r="16129" spans="1:2" x14ac:dyDescent="0.25">
      <c r="A16129" s="62">
        <v>71121608</v>
      </c>
      <c r="B16129" s="63" t="s">
        <v>6527</v>
      </c>
    </row>
    <row r="16130" spans="1:2" x14ac:dyDescent="0.25">
      <c r="A16130" s="62">
        <v>71121609</v>
      </c>
      <c r="B16130" s="63" t="s">
        <v>10420</v>
      </c>
    </row>
    <row r="16131" spans="1:2" x14ac:dyDescent="0.25">
      <c r="A16131" s="62">
        <v>71121610</v>
      </c>
      <c r="B16131" s="63" t="s">
        <v>6249</v>
      </c>
    </row>
    <row r="16132" spans="1:2" x14ac:dyDescent="0.25">
      <c r="A16132" s="62">
        <v>71121611</v>
      </c>
      <c r="B16132" s="63" t="s">
        <v>15737</v>
      </c>
    </row>
    <row r="16133" spans="1:2" x14ac:dyDescent="0.25">
      <c r="A16133" s="62">
        <v>71121612</v>
      </c>
      <c r="B16133" s="63" t="s">
        <v>2262</v>
      </c>
    </row>
    <row r="16134" spans="1:2" x14ac:dyDescent="0.25">
      <c r="A16134" s="62">
        <v>71121613</v>
      </c>
      <c r="B16134" s="63" t="s">
        <v>1508</v>
      </c>
    </row>
    <row r="16135" spans="1:2" x14ac:dyDescent="0.25">
      <c r="A16135" s="62">
        <v>71121614</v>
      </c>
      <c r="B16135" s="63" t="s">
        <v>5657</v>
      </c>
    </row>
    <row r="16136" spans="1:2" x14ac:dyDescent="0.25">
      <c r="A16136" s="62">
        <v>71121615</v>
      </c>
      <c r="B16136" s="63" t="s">
        <v>12821</v>
      </c>
    </row>
    <row r="16137" spans="1:2" x14ac:dyDescent="0.25">
      <c r="A16137" s="62">
        <v>71121616</v>
      </c>
      <c r="B16137" s="63" t="s">
        <v>1211</v>
      </c>
    </row>
    <row r="16138" spans="1:2" x14ac:dyDescent="0.25">
      <c r="A16138" s="62">
        <v>71121617</v>
      </c>
      <c r="B16138" s="63" t="s">
        <v>3467</v>
      </c>
    </row>
    <row r="16139" spans="1:2" x14ac:dyDescent="0.25">
      <c r="A16139" s="62">
        <v>71121618</v>
      </c>
      <c r="B16139" s="63" t="s">
        <v>12249</v>
      </c>
    </row>
    <row r="16140" spans="1:2" x14ac:dyDescent="0.25">
      <c r="A16140" s="62">
        <v>71121619</v>
      </c>
      <c r="B16140" s="63" t="s">
        <v>292</v>
      </c>
    </row>
    <row r="16141" spans="1:2" x14ac:dyDescent="0.25">
      <c r="A16141" s="62">
        <v>71121620</v>
      </c>
      <c r="B16141" s="63" t="s">
        <v>16582</v>
      </c>
    </row>
    <row r="16142" spans="1:2" x14ac:dyDescent="0.25">
      <c r="A16142" s="62">
        <v>71121621</v>
      </c>
      <c r="B16142" s="63" t="s">
        <v>16003</v>
      </c>
    </row>
    <row r="16143" spans="1:2" x14ac:dyDescent="0.25">
      <c r="A16143" s="62">
        <v>71121622</v>
      </c>
      <c r="B16143" s="63" t="s">
        <v>2671</v>
      </c>
    </row>
    <row r="16144" spans="1:2" x14ac:dyDescent="0.25">
      <c r="A16144" s="62">
        <v>71121623</v>
      </c>
      <c r="B16144" s="63" t="s">
        <v>8854</v>
      </c>
    </row>
    <row r="16145" spans="1:2" x14ac:dyDescent="0.25">
      <c r="A16145" s="62">
        <v>71121624</v>
      </c>
      <c r="B16145" s="63" t="s">
        <v>2647</v>
      </c>
    </row>
    <row r="16146" spans="1:2" x14ac:dyDescent="0.25">
      <c r="A16146" s="62">
        <v>71121625</v>
      </c>
      <c r="B16146" s="63" t="s">
        <v>7790</v>
      </c>
    </row>
    <row r="16147" spans="1:2" x14ac:dyDescent="0.25">
      <c r="A16147" s="62">
        <v>71121626</v>
      </c>
      <c r="B16147" s="63" t="s">
        <v>4163</v>
      </c>
    </row>
    <row r="16148" spans="1:2" x14ac:dyDescent="0.25">
      <c r="A16148" s="62">
        <v>71121627</v>
      </c>
      <c r="B16148" s="63" t="s">
        <v>11828</v>
      </c>
    </row>
    <row r="16149" spans="1:2" x14ac:dyDescent="0.25">
      <c r="A16149" s="62">
        <v>71121628</v>
      </c>
      <c r="B16149" s="63" t="s">
        <v>924</v>
      </c>
    </row>
    <row r="16150" spans="1:2" x14ac:dyDescent="0.25">
      <c r="A16150" s="62">
        <v>71121629</v>
      </c>
      <c r="B16150" s="63" t="s">
        <v>5351</v>
      </c>
    </row>
    <row r="16151" spans="1:2" x14ac:dyDescent="0.25">
      <c r="A16151" s="62">
        <v>71121630</v>
      </c>
      <c r="B16151" s="63" t="s">
        <v>2760</v>
      </c>
    </row>
    <row r="16152" spans="1:2" x14ac:dyDescent="0.25">
      <c r="A16152" s="62">
        <v>71121631</v>
      </c>
      <c r="B16152" s="63" t="s">
        <v>15523</v>
      </c>
    </row>
    <row r="16153" spans="1:2" x14ac:dyDescent="0.25">
      <c r="A16153" s="62">
        <v>71121632</v>
      </c>
      <c r="B16153" s="63" t="s">
        <v>14378</v>
      </c>
    </row>
    <row r="16154" spans="1:2" x14ac:dyDescent="0.25">
      <c r="A16154" s="62">
        <v>71121633</v>
      </c>
      <c r="B16154" s="63" t="s">
        <v>14085</v>
      </c>
    </row>
    <row r="16155" spans="1:2" x14ac:dyDescent="0.25">
      <c r="A16155" s="62">
        <v>71121634</v>
      </c>
      <c r="B16155" s="63" t="s">
        <v>4267</v>
      </c>
    </row>
    <row r="16156" spans="1:2" x14ac:dyDescent="0.25">
      <c r="A16156" s="62">
        <v>71121635</v>
      </c>
      <c r="B16156" s="63" t="s">
        <v>16359</v>
      </c>
    </row>
    <row r="16157" spans="1:2" x14ac:dyDescent="0.25">
      <c r="A16157" s="62">
        <v>71121636</v>
      </c>
      <c r="B16157" s="63" t="s">
        <v>2190</v>
      </c>
    </row>
    <row r="16158" spans="1:2" x14ac:dyDescent="0.25">
      <c r="A16158" s="62">
        <v>71121637</v>
      </c>
      <c r="B16158" s="63" t="s">
        <v>13738</v>
      </c>
    </row>
    <row r="16159" spans="1:2" x14ac:dyDescent="0.25">
      <c r="A16159" s="62">
        <v>71121701</v>
      </c>
      <c r="B16159" s="63" t="s">
        <v>5907</v>
      </c>
    </row>
    <row r="16160" spans="1:2" x14ac:dyDescent="0.25">
      <c r="A16160" s="62">
        <v>71121702</v>
      </c>
      <c r="B16160" s="63" t="s">
        <v>3901</v>
      </c>
    </row>
    <row r="16161" spans="1:2" x14ac:dyDescent="0.25">
      <c r="A16161" s="62">
        <v>71121703</v>
      </c>
      <c r="B16161" s="63" t="s">
        <v>3511</v>
      </c>
    </row>
    <row r="16162" spans="1:2" x14ac:dyDescent="0.25">
      <c r="A16162" s="62">
        <v>71121704</v>
      </c>
      <c r="B16162" s="63" t="s">
        <v>14860</v>
      </c>
    </row>
    <row r="16163" spans="1:2" x14ac:dyDescent="0.25">
      <c r="A16163" s="62">
        <v>71121705</v>
      </c>
      <c r="B16163" s="63" t="s">
        <v>298</v>
      </c>
    </row>
    <row r="16164" spans="1:2" x14ac:dyDescent="0.25">
      <c r="A16164" s="62">
        <v>71121706</v>
      </c>
      <c r="B16164" s="63" t="s">
        <v>3421</v>
      </c>
    </row>
    <row r="16165" spans="1:2" x14ac:dyDescent="0.25">
      <c r="A16165" s="62">
        <v>71121801</v>
      </c>
      <c r="B16165" s="63" t="s">
        <v>11287</v>
      </c>
    </row>
    <row r="16166" spans="1:2" x14ac:dyDescent="0.25">
      <c r="A16166" s="62">
        <v>71121802</v>
      </c>
      <c r="B16166" s="63" t="s">
        <v>2894</v>
      </c>
    </row>
    <row r="16167" spans="1:2" x14ac:dyDescent="0.25">
      <c r="A16167" s="62">
        <v>71121803</v>
      </c>
      <c r="B16167" s="63" t="s">
        <v>9109</v>
      </c>
    </row>
    <row r="16168" spans="1:2" x14ac:dyDescent="0.25">
      <c r="A16168" s="62">
        <v>71121804</v>
      </c>
      <c r="B16168" s="63" t="s">
        <v>17973</v>
      </c>
    </row>
    <row r="16169" spans="1:2" x14ac:dyDescent="0.25">
      <c r="A16169" s="62">
        <v>71121901</v>
      </c>
      <c r="B16169" s="63" t="s">
        <v>7230</v>
      </c>
    </row>
    <row r="16170" spans="1:2" x14ac:dyDescent="0.25">
      <c r="A16170" s="62">
        <v>71121902</v>
      </c>
      <c r="B16170" s="63" t="s">
        <v>6720</v>
      </c>
    </row>
    <row r="16171" spans="1:2" x14ac:dyDescent="0.25">
      <c r="A16171" s="62">
        <v>71121903</v>
      </c>
      <c r="B16171" s="63" t="s">
        <v>14991</v>
      </c>
    </row>
    <row r="16172" spans="1:2" x14ac:dyDescent="0.25">
      <c r="A16172" s="62">
        <v>71122001</v>
      </c>
      <c r="B16172" s="63" t="s">
        <v>18440</v>
      </c>
    </row>
    <row r="16173" spans="1:2" x14ac:dyDescent="0.25">
      <c r="A16173" s="62">
        <v>71122002</v>
      </c>
      <c r="B16173" s="63" t="s">
        <v>12728</v>
      </c>
    </row>
    <row r="16174" spans="1:2" x14ac:dyDescent="0.25">
      <c r="A16174" s="62">
        <v>71122003</v>
      </c>
      <c r="B16174" s="63" t="s">
        <v>4325</v>
      </c>
    </row>
    <row r="16175" spans="1:2" x14ac:dyDescent="0.25">
      <c r="A16175" s="62">
        <v>71122004</v>
      </c>
      <c r="B16175" s="63" t="s">
        <v>16545</v>
      </c>
    </row>
    <row r="16176" spans="1:2" x14ac:dyDescent="0.25">
      <c r="A16176" s="62">
        <v>71122005</v>
      </c>
      <c r="B16176" s="63" t="s">
        <v>18756</v>
      </c>
    </row>
    <row r="16177" spans="1:2" x14ac:dyDescent="0.25">
      <c r="A16177" s="62">
        <v>71122006</v>
      </c>
      <c r="B16177" s="63" t="s">
        <v>11988</v>
      </c>
    </row>
    <row r="16178" spans="1:2" x14ac:dyDescent="0.25">
      <c r="A16178" s="62">
        <v>71122101</v>
      </c>
      <c r="B16178" s="63" t="s">
        <v>10869</v>
      </c>
    </row>
    <row r="16179" spans="1:2" x14ac:dyDescent="0.25">
      <c r="A16179" s="62">
        <v>71122102</v>
      </c>
      <c r="B16179" s="63" t="s">
        <v>10278</v>
      </c>
    </row>
    <row r="16180" spans="1:2" x14ac:dyDescent="0.25">
      <c r="A16180" s="62">
        <v>71122103</v>
      </c>
      <c r="B16180" s="63" t="s">
        <v>10661</v>
      </c>
    </row>
    <row r="16181" spans="1:2" x14ac:dyDescent="0.25">
      <c r="A16181" s="62">
        <v>71122104</v>
      </c>
      <c r="B16181" s="63" t="s">
        <v>14254</v>
      </c>
    </row>
    <row r="16182" spans="1:2" x14ac:dyDescent="0.25">
      <c r="A16182" s="62">
        <v>71122105</v>
      </c>
      <c r="B16182" s="63" t="s">
        <v>3072</v>
      </c>
    </row>
    <row r="16183" spans="1:2" x14ac:dyDescent="0.25">
      <c r="A16183" s="62">
        <v>71122107</v>
      </c>
      <c r="B16183" s="63" t="s">
        <v>6989</v>
      </c>
    </row>
    <row r="16184" spans="1:2" x14ac:dyDescent="0.25">
      <c r="A16184" s="62">
        <v>71122108</v>
      </c>
      <c r="B16184" s="63" t="s">
        <v>3253</v>
      </c>
    </row>
    <row r="16185" spans="1:2" x14ac:dyDescent="0.25">
      <c r="A16185" s="62">
        <v>71122109</v>
      </c>
      <c r="B16185" s="63" t="s">
        <v>7547</v>
      </c>
    </row>
    <row r="16186" spans="1:2" x14ac:dyDescent="0.25">
      <c r="A16186" s="62">
        <v>71122110</v>
      </c>
      <c r="B16186" s="63" t="s">
        <v>6211</v>
      </c>
    </row>
    <row r="16187" spans="1:2" x14ac:dyDescent="0.25">
      <c r="A16187" s="62">
        <v>71122111</v>
      </c>
      <c r="B16187" s="63" t="s">
        <v>3949</v>
      </c>
    </row>
    <row r="16188" spans="1:2" x14ac:dyDescent="0.25">
      <c r="A16188" s="62">
        <v>71122112</v>
      </c>
      <c r="B16188" s="63" t="s">
        <v>18664</v>
      </c>
    </row>
    <row r="16189" spans="1:2" x14ac:dyDescent="0.25">
      <c r="A16189" s="62">
        <v>71122113</v>
      </c>
      <c r="B16189" s="63" t="s">
        <v>3369</v>
      </c>
    </row>
    <row r="16190" spans="1:2" x14ac:dyDescent="0.25">
      <c r="A16190" s="62">
        <v>71122114</v>
      </c>
      <c r="B16190" s="63" t="s">
        <v>4449</v>
      </c>
    </row>
    <row r="16191" spans="1:2" x14ac:dyDescent="0.25">
      <c r="A16191" s="62">
        <v>71122115</v>
      </c>
      <c r="B16191" s="63" t="s">
        <v>15831</v>
      </c>
    </row>
    <row r="16192" spans="1:2" x14ac:dyDescent="0.25">
      <c r="A16192" s="62">
        <v>71122116</v>
      </c>
      <c r="B16192" s="63" t="s">
        <v>1943</v>
      </c>
    </row>
    <row r="16193" spans="1:2" x14ac:dyDescent="0.25">
      <c r="A16193" s="62">
        <v>71122201</v>
      </c>
      <c r="B16193" s="63" t="s">
        <v>6918</v>
      </c>
    </row>
    <row r="16194" spans="1:2" x14ac:dyDescent="0.25">
      <c r="A16194" s="62">
        <v>71122202</v>
      </c>
      <c r="B16194" s="63" t="s">
        <v>12559</v>
      </c>
    </row>
    <row r="16195" spans="1:2" x14ac:dyDescent="0.25">
      <c r="A16195" s="62">
        <v>71122203</v>
      </c>
      <c r="B16195" s="63" t="s">
        <v>3376</v>
      </c>
    </row>
    <row r="16196" spans="1:2" x14ac:dyDescent="0.25">
      <c r="A16196" s="62">
        <v>71122301</v>
      </c>
      <c r="B16196" s="63" t="s">
        <v>14802</v>
      </c>
    </row>
    <row r="16197" spans="1:2" x14ac:dyDescent="0.25">
      <c r="A16197" s="62">
        <v>71122302</v>
      </c>
      <c r="B16197" s="63" t="s">
        <v>17613</v>
      </c>
    </row>
    <row r="16198" spans="1:2" x14ac:dyDescent="0.25">
      <c r="A16198" s="62">
        <v>71122303</v>
      </c>
      <c r="B16198" s="63" t="s">
        <v>2052</v>
      </c>
    </row>
    <row r="16199" spans="1:2" x14ac:dyDescent="0.25">
      <c r="A16199" s="62">
        <v>71122304</v>
      </c>
      <c r="B16199" s="63" t="s">
        <v>6819</v>
      </c>
    </row>
    <row r="16200" spans="1:2" x14ac:dyDescent="0.25">
      <c r="A16200" s="62">
        <v>71122305</v>
      </c>
      <c r="B16200" s="63" t="s">
        <v>4648</v>
      </c>
    </row>
    <row r="16201" spans="1:2" x14ac:dyDescent="0.25">
      <c r="A16201" s="62">
        <v>71122306</v>
      </c>
      <c r="B16201" s="63" t="s">
        <v>14132</v>
      </c>
    </row>
    <row r="16202" spans="1:2" x14ac:dyDescent="0.25">
      <c r="A16202" s="62">
        <v>71122401</v>
      </c>
      <c r="B16202" s="63" t="s">
        <v>5866</v>
      </c>
    </row>
    <row r="16203" spans="1:2" x14ac:dyDescent="0.25">
      <c r="A16203" s="62">
        <v>71122402</v>
      </c>
      <c r="B16203" s="63" t="s">
        <v>16234</v>
      </c>
    </row>
    <row r="16204" spans="1:2" x14ac:dyDescent="0.25">
      <c r="A16204" s="62">
        <v>71122403</v>
      </c>
      <c r="B16204" s="63" t="s">
        <v>6734</v>
      </c>
    </row>
    <row r="16205" spans="1:2" x14ac:dyDescent="0.25">
      <c r="A16205" s="62">
        <v>71122404</v>
      </c>
      <c r="B16205" s="63" t="s">
        <v>18956</v>
      </c>
    </row>
    <row r="16206" spans="1:2" x14ac:dyDescent="0.25">
      <c r="A16206" s="62">
        <v>71122405</v>
      </c>
      <c r="B16206" s="63" t="s">
        <v>8460</v>
      </c>
    </row>
    <row r="16207" spans="1:2" x14ac:dyDescent="0.25">
      <c r="A16207" s="62">
        <v>71122406</v>
      </c>
      <c r="B16207" s="63" t="s">
        <v>15198</v>
      </c>
    </row>
    <row r="16208" spans="1:2" x14ac:dyDescent="0.25">
      <c r="A16208" s="62">
        <v>71122407</v>
      </c>
      <c r="B16208" s="63" t="s">
        <v>4657</v>
      </c>
    </row>
    <row r="16209" spans="1:2" x14ac:dyDescent="0.25">
      <c r="A16209" s="62">
        <v>71122408</v>
      </c>
      <c r="B16209" s="63" t="s">
        <v>3452</v>
      </c>
    </row>
    <row r="16210" spans="1:2" x14ac:dyDescent="0.25">
      <c r="A16210" s="62">
        <v>71122409</v>
      </c>
      <c r="B16210" s="63" t="s">
        <v>2646</v>
      </c>
    </row>
    <row r="16211" spans="1:2" x14ac:dyDescent="0.25">
      <c r="A16211" s="62">
        <v>71122410</v>
      </c>
      <c r="B16211" s="63" t="s">
        <v>15751</v>
      </c>
    </row>
    <row r="16212" spans="1:2" x14ac:dyDescent="0.25">
      <c r="A16212" s="62">
        <v>71122501</v>
      </c>
      <c r="B16212" s="63" t="s">
        <v>15650</v>
      </c>
    </row>
    <row r="16213" spans="1:2" x14ac:dyDescent="0.25">
      <c r="A16213" s="62">
        <v>71122502</v>
      </c>
      <c r="B16213" s="63" t="s">
        <v>3897</v>
      </c>
    </row>
    <row r="16214" spans="1:2" x14ac:dyDescent="0.25">
      <c r="A16214" s="62">
        <v>71122503</v>
      </c>
      <c r="B16214" s="63" t="s">
        <v>4715</v>
      </c>
    </row>
    <row r="16215" spans="1:2" x14ac:dyDescent="0.25">
      <c r="A16215" s="62">
        <v>71122504</v>
      </c>
      <c r="B16215" s="63" t="s">
        <v>3879</v>
      </c>
    </row>
    <row r="16216" spans="1:2" x14ac:dyDescent="0.25">
      <c r="A16216" s="62">
        <v>71122505</v>
      </c>
      <c r="B16216" s="63" t="s">
        <v>14577</v>
      </c>
    </row>
    <row r="16217" spans="1:2" x14ac:dyDescent="0.25">
      <c r="A16217" s="62">
        <v>71122601</v>
      </c>
      <c r="B16217" s="63" t="s">
        <v>13703</v>
      </c>
    </row>
    <row r="16218" spans="1:2" x14ac:dyDescent="0.25">
      <c r="A16218" s="62">
        <v>71122602</v>
      </c>
      <c r="B16218" s="63" t="s">
        <v>5724</v>
      </c>
    </row>
    <row r="16219" spans="1:2" x14ac:dyDescent="0.25">
      <c r="A16219" s="62">
        <v>71122603</v>
      </c>
      <c r="B16219" s="63" t="s">
        <v>1107</v>
      </c>
    </row>
    <row r="16220" spans="1:2" x14ac:dyDescent="0.25">
      <c r="A16220" s="62">
        <v>71122604</v>
      </c>
      <c r="B16220" s="63" t="s">
        <v>14112</v>
      </c>
    </row>
    <row r="16221" spans="1:2" x14ac:dyDescent="0.25">
      <c r="A16221" s="62">
        <v>71122605</v>
      </c>
      <c r="B16221" s="63" t="s">
        <v>12097</v>
      </c>
    </row>
    <row r="16222" spans="1:2" x14ac:dyDescent="0.25">
      <c r="A16222" s="62">
        <v>71122606</v>
      </c>
      <c r="B16222" s="63" t="s">
        <v>7076</v>
      </c>
    </row>
    <row r="16223" spans="1:2" x14ac:dyDescent="0.25">
      <c r="A16223" s="62">
        <v>71122607</v>
      </c>
      <c r="B16223" s="63" t="s">
        <v>16800</v>
      </c>
    </row>
    <row r="16224" spans="1:2" x14ac:dyDescent="0.25">
      <c r="A16224" s="62">
        <v>71122608</v>
      </c>
      <c r="B16224" s="63" t="s">
        <v>15811</v>
      </c>
    </row>
    <row r="16225" spans="1:2" x14ac:dyDescent="0.25">
      <c r="A16225" s="62">
        <v>71122609</v>
      </c>
      <c r="B16225" s="63" t="s">
        <v>5297</v>
      </c>
    </row>
    <row r="16226" spans="1:2" x14ac:dyDescent="0.25">
      <c r="A16226" s="62">
        <v>71122610</v>
      </c>
      <c r="B16226" s="63" t="s">
        <v>11840</v>
      </c>
    </row>
    <row r="16227" spans="1:2" x14ac:dyDescent="0.25">
      <c r="A16227" s="62">
        <v>71122611</v>
      </c>
      <c r="B16227" s="63" t="s">
        <v>12845</v>
      </c>
    </row>
    <row r="16228" spans="1:2" x14ac:dyDescent="0.25">
      <c r="A16228" s="62">
        <v>71122612</v>
      </c>
      <c r="B16228" s="63" t="s">
        <v>14642</v>
      </c>
    </row>
    <row r="16229" spans="1:2" x14ac:dyDescent="0.25">
      <c r="A16229" s="62">
        <v>71122613</v>
      </c>
      <c r="B16229" s="63" t="s">
        <v>8981</v>
      </c>
    </row>
    <row r="16230" spans="1:2" x14ac:dyDescent="0.25">
      <c r="A16230" s="62">
        <v>71122701</v>
      </c>
      <c r="B16230" s="63" t="s">
        <v>9798</v>
      </c>
    </row>
    <row r="16231" spans="1:2" x14ac:dyDescent="0.25">
      <c r="A16231" s="62">
        <v>71122702</v>
      </c>
      <c r="B16231" s="63" t="s">
        <v>1626</v>
      </c>
    </row>
    <row r="16232" spans="1:2" x14ac:dyDescent="0.25">
      <c r="A16232" s="62">
        <v>71122703</v>
      </c>
      <c r="B16232" s="63" t="s">
        <v>7296</v>
      </c>
    </row>
    <row r="16233" spans="1:2" x14ac:dyDescent="0.25">
      <c r="A16233" s="62">
        <v>71122704</v>
      </c>
      <c r="B16233" s="63" t="s">
        <v>16077</v>
      </c>
    </row>
    <row r="16234" spans="1:2" x14ac:dyDescent="0.25">
      <c r="A16234" s="62">
        <v>71122705</v>
      </c>
      <c r="B16234" s="63" t="s">
        <v>2618</v>
      </c>
    </row>
    <row r="16235" spans="1:2" x14ac:dyDescent="0.25">
      <c r="A16235" s="62">
        <v>71122706</v>
      </c>
      <c r="B16235" s="63" t="s">
        <v>6347</v>
      </c>
    </row>
    <row r="16236" spans="1:2" x14ac:dyDescent="0.25">
      <c r="A16236" s="62">
        <v>71122707</v>
      </c>
      <c r="B16236" s="63" t="s">
        <v>5908</v>
      </c>
    </row>
    <row r="16237" spans="1:2" x14ac:dyDescent="0.25">
      <c r="A16237" s="62">
        <v>71122708</v>
      </c>
      <c r="B16237" s="63" t="s">
        <v>7080</v>
      </c>
    </row>
    <row r="16238" spans="1:2" x14ac:dyDescent="0.25">
      <c r="A16238" s="62">
        <v>71122801</v>
      </c>
      <c r="B16238" s="63" t="s">
        <v>5106</v>
      </c>
    </row>
    <row r="16239" spans="1:2" x14ac:dyDescent="0.25">
      <c r="A16239" s="62">
        <v>71122802</v>
      </c>
      <c r="B16239" s="63" t="s">
        <v>13839</v>
      </c>
    </row>
    <row r="16240" spans="1:2" x14ac:dyDescent="0.25">
      <c r="A16240" s="62">
        <v>71122803</v>
      </c>
      <c r="B16240" s="63" t="s">
        <v>12206</v>
      </c>
    </row>
    <row r="16241" spans="1:2" x14ac:dyDescent="0.25">
      <c r="A16241" s="62">
        <v>71122804</v>
      </c>
      <c r="B16241" s="63" t="s">
        <v>9730</v>
      </c>
    </row>
    <row r="16242" spans="1:2" x14ac:dyDescent="0.25">
      <c r="A16242" s="62">
        <v>71122805</v>
      </c>
      <c r="B16242" s="63" t="s">
        <v>7656</v>
      </c>
    </row>
    <row r="16243" spans="1:2" x14ac:dyDescent="0.25">
      <c r="A16243" s="62">
        <v>71122806</v>
      </c>
      <c r="B16243" s="63" t="s">
        <v>15412</v>
      </c>
    </row>
    <row r="16244" spans="1:2" x14ac:dyDescent="0.25">
      <c r="A16244" s="62">
        <v>71122807</v>
      </c>
      <c r="B16244" s="63" t="s">
        <v>18740</v>
      </c>
    </row>
    <row r="16245" spans="1:2" x14ac:dyDescent="0.25">
      <c r="A16245" s="62">
        <v>71122808</v>
      </c>
      <c r="B16245" s="63" t="s">
        <v>2343</v>
      </c>
    </row>
    <row r="16246" spans="1:2" x14ac:dyDescent="0.25">
      <c r="A16246" s="62">
        <v>71122810</v>
      </c>
      <c r="B16246" s="63" t="s">
        <v>12634</v>
      </c>
    </row>
    <row r="16247" spans="1:2" x14ac:dyDescent="0.25">
      <c r="A16247" s="62">
        <v>71122901</v>
      </c>
      <c r="B16247" s="63" t="s">
        <v>16797</v>
      </c>
    </row>
    <row r="16248" spans="1:2" x14ac:dyDescent="0.25">
      <c r="A16248" s="62">
        <v>71122902</v>
      </c>
      <c r="B16248" s="63" t="s">
        <v>2648</v>
      </c>
    </row>
    <row r="16249" spans="1:2" x14ac:dyDescent="0.25">
      <c r="A16249" s="62">
        <v>71122903</v>
      </c>
      <c r="B16249" s="63" t="s">
        <v>16274</v>
      </c>
    </row>
    <row r="16250" spans="1:2" x14ac:dyDescent="0.25">
      <c r="A16250" s="62">
        <v>71122904</v>
      </c>
      <c r="B16250" s="63" t="s">
        <v>17140</v>
      </c>
    </row>
    <row r="16251" spans="1:2" x14ac:dyDescent="0.25">
      <c r="A16251" s="62">
        <v>71122905</v>
      </c>
      <c r="B16251" s="63" t="s">
        <v>14788</v>
      </c>
    </row>
    <row r="16252" spans="1:2" x14ac:dyDescent="0.25">
      <c r="A16252" s="62">
        <v>71131001</v>
      </c>
      <c r="B16252" s="63" t="s">
        <v>5878</v>
      </c>
    </row>
    <row r="16253" spans="1:2" x14ac:dyDescent="0.25">
      <c r="A16253" s="62">
        <v>71131002</v>
      </c>
      <c r="B16253" s="63" t="s">
        <v>10666</v>
      </c>
    </row>
    <row r="16254" spans="1:2" x14ac:dyDescent="0.25">
      <c r="A16254" s="62">
        <v>71131003</v>
      </c>
      <c r="B16254" s="63" t="s">
        <v>16858</v>
      </c>
    </row>
    <row r="16255" spans="1:2" x14ac:dyDescent="0.25">
      <c r="A16255" s="62">
        <v>71131004</v>
      </c>
      <c r="B16255" s="63" t="s">
        <v>14844</v>
      </c>
    </row>
    <row r="16256" spans="1:2" x14ac:dyDescent="0.25">
      <c r="A16256" s="62">
        <v>71131005</v>
      </c>
      <c r="B16256" s="63" t="s">
        <v>8206</v>
      </c>
    </row>
    <row r="16257" spans="1:2" x14ac:dyDescent="0.25">
      <c r="A16257" s="62">
        <v>71131006</v>
      </c>
      <c r="B16257" s="63" t="s">
        <v>8159</v>
      </c>
    </row>
    <row r="16258" spans="1:2" x14ac:dyDescent="0.25">
      <c r="A16258" s="62">
        <v>71131007</v>
      </c>
      <c r="B16258" s="63" t="s">
        <v>440</v>
      </c>
    </row>
    <row r="16259" spans="1:2" x14ac:dyDescent="0.25">
      <c r="A16259" s="62">
        <v>71131008</v>
      </c>
      <c r="B16259" s="63" t="s">
        <v>18493</v>
      </c>
    </row>
    <row r="16260" spans="1:2" x14ac:dyDescent="0.25">
      <c r="A16260" s="62">
        <v>71131009</v>
      </c>
      <c r="B16260" s="63" t="s">
        <v>12673</v>
      </c>
    </row>
    <row r="16261" spans="1:2" x14ac:dyDescent="0.25">
      <c r="A16261" s="62">
        <v>71131010</v>
      </c>
      <c r="B16261" s="63" t="s">
        <v>12532</v>
      </c>
    </row>
    <row r="16262" spans="1:2" x14ac:dyDescent="0.25">
      <c r="A16262" s="62">
        <v>71131011</v>
      </c>
      <c r="B16262" s="63" t="s">
        <v>17227</v>
      </c>
    </row>
    <row r="16263" spans="1:2" x14ac:dyDescent="0.25">
      <c r="A16263" s="62">
        <v>71131012</v>
      </c>
      <c r="B16263" s="63" t="s">
        <v>1763</v>
      </c>
    </row>
    <row r="16264" spans="1:2" x14ac:dyDescent="0.25">
      <c r="A16264" s="62">
        <v>71131013</v>
      </c>
      <c r="B16264" s="63" t="s">
        <v>5653</v>
      </c>
    </row>
    <row r="16265" spans="1:2" x14ac:dyDescent="0.25">
      <c r="A16265" s="62">
        <v>71131014</v>
      </c>
      <c r="B16265" s="63" t="s">
        <v>11303</v>
      </c>
    </row>
    <row r="16266" spans="1:2" x14ac:dyDescent="0.25">
      <c r="A16266" s="62">
        <v>71131015</v>
      </c>
      <c r="B16266" s="63" t="s">
        <v>17337</v>
      </c>
    </row>
    <row r="16267" spans="1:2" x14ac:dyDescent="0.25">
      <c r="A16267" s="62">
        <v>71131016</v>
      </c>
      <c r="B16267" s="63" t="s">
        <v>887</v>
      </c>
    </row>
    <row r="16268" spans="1:2" x14ac:dyDescent="0.25">
      <c r="A16268" s="62">
        <v>71131017</v>
      </c>
      <c r="B16268" s="63" t="s">
        <v>8357</v>
      </c>
    </row>
    <row r="16269" spans="1:2" x14ac:dyDescent="0.25">
      <c r="A16269" s="62">
        <v>71131101</v>
      </c>
      <c r="B16269" s="63" t="s">
        <v>6834</v>
      </c>
    </row>
    <row r="16270" spans="1:2" x14ac:dyDescent="0.25">
      <c r="A16270" s="62">
        <v>71131102</v>
      </c>
      <c r="B16270" s="63" t="s">
        <v>15032</v>
      </c>
    </row>
    <row r="16271" spans="1:2" x14ac:dyDescent="0.25">
      <c r="A16271" s="62">
        <v>71131103</v>
      </c>
      <c r="B16271" s="63" t="s">
        <v>18454</v>
      </c>
    </row>
    <row r="16272" spans="1:2" x14ac:dyDescent="0.25">
      <c r="A16272" s="62">
        <v>71131104</v>
      </c>
      <c r="B16272" s="63" t="s">
        <v>7906</v>
      </c>
    </row>
    <row r="16273" spans="1:2" x14ac:dyDescent="0.25">
      <c r="A16273" s="62">
        <v>71131105</v>
      </c>
      <c r="B16273" s="63" t="s">
        <v>6223</v>
      </c>
    </row>
    <row r="16274" spans="1:2" x14ac:dyDescent="0.25">
      <c r="A16274" s="62">
        <v>71131106</v>
      </c>
      <c r="B16274" s="63" t="s">
        <v>13600</v>
      </c>
    </row>
    <row r="16275" spans="1:2" x14ac:dyDescent="0.25">
      <c r="A16275" s="62">
        <v>71131107</v>
      </c>
      <c r="B16275" s="63" t="s">
        <v>13215</v>
      </c>
    </row>
    <row r="16276" spans="1:2" x14ac:dyDescent="0.25">
      <c r="A16276" s="62">
        <v>71131108</v>
      </c>
      <c r="B16276" s="63" t="s">
        <v>12994</v>
      </c>
    </row>
    <row r="16277" spans="1:2" x14ac:dyDescent="0.25">
      <c r="A16277" s="62">
        <v>71131109</v>
      </c>
      <c r="B16277" s="63" t="s">
        <v>1122</v>
      </c>
    </row>
    <row r="16278" spans="1:2" x14ac:dyDescent="0.25">
      <c r="A16278" s="62">
        <v>71131110</v>
      </c>
      <c r="B16278" s="63" t="s">
        <v>3815</v>
      </c>
    </row>
    <row r="16279" spans="1:2" x14ac:dyDescent="0.25">
      <c r="A16279" s="62">
        <v>71131111</v>
      </c>
      <c r="B16279" s="63" t="s">
        <v>9949</v>
      </c>
    </row>
    <row r="16280" spans="1:2" x14ac:dyDescent="0.25">
      <c r="A16280" s="62">
        <v>71131201</v>
      </c>
      <c r="B16280" s="63" t="s">
        <v>10032</v>
      </c>
    </row>
    <row r="16281" spans="1:2" x14ac:dyDescent="0.25">
      <c r="A16281" s="62">
        <v>71131301</v>
      </c>
      <c r="B16281" s="63" t="s">
        <v>8760</v>
      </c>
    </row>
    <row r="16282" spans="1:2" x14ac:dyDescent="0.25">
      <c r="A16282" s="62">
        <v>71131302</v>
      </c>
      <c r="B16282" s="63" t="s">
        <v>18077</v>
      </c>
    </row>
    <row r="16283" spans="1:2" x14ac:dyDescent="0.25">
      <c r="A16283" s="62">
        <v>71131303</v>
      </c>
      <c r="B16283" s="63" t="s">
        <v>9096</v>
      </c>
    </row>
    <row r="16284" spans="1:2" x14ac:dyDescent="0.25">
      <c r="A16284" s="62">
        <v>71131304</v>
      </c>
      <c r="B16284" s="63" t="s">
        <v>9938</v>
      </c>
    </row>
    <row r="16285" spans="1:2" x14ac:dyDescent="0.25">
      <c r="A16285" s="62">
        <v>71131305</v>
      </c>
      <c r="B16285" s="63" t="s">
        <v>18192</v>
      </c>
    </row>
    <row r="16286" spans="1:2" x14ac:dyDescent="0.25">
      <c r="A16286" s="62">
        <v>71131306</v>
      </c>
      <c r="B16286" s="63" t="s">
        <v>4204</v>
      </c>
    </row>
    <row r="16287" spans="1:2" x14ac:dyDescent="0.25">
      <c r="A16287" s="62">
        <v>71131307</v>
      </c>
      <c r="B16287" s="63" t="s">
        <v>14373</v>
      </c>
    </row>
    <row r="16288" spans="1:2" x14ac:dyDescent="0.25">
      <c r="A16288" s="62">
        <v>71131308</v>
      </c>
      <c r="B16288" s="63" t="s">
        <v>2872</v>
      </c>
    </row>
    <row r="16289" spans="1:2" x14ac:dyDescent="0.25">
      <c r="A16289" s="62">
        <v>71131309</v>
      </c>
      <c r="B16289" s="63" t="s">
        <v>14602</v>
      </c>
    </row>
    <row r="16290" spans="1:2" x14ac:dyDescent="0.25">
      <c r="A16290" s="62">
        <v>71131310</v>
      </c>
      <c r="B16290" s="63" t="s">
        <v>18091</v>
      </c>
    </row>
    <row r="16291" spans="1:2" x14ac:dyDescent="0.25">
      <c r="A16291" s="62">
        <v>71131401</v>
      </c>
      <c r="B16291" s="63" t="s">
        <v>12520</v>
      </c>
    </row>
    <row r="16292" spans="1:2" x14ac:dyDescent="0.25">
      <c r="A16292" s="62">
        <v>71131402</v>
      </c>
      <c r="B16292" s="63" t="s">
        <v>18753</v>
      </c>
    </row>
    <row r="16293" spans="1:2" x14ac:dyDescent="0.25">
      <c r="A16293" s="62">
        <v>71131403</v>
      </c>
      <c r="B16293" s="63" t="s">
        <v>15343</v>
      </c>
    </row>
    <row r="16294" spans="1:2" x14ac:dyDescent="0.25">
      <c r="A16294" s="62">
        <v>71141001</v>
      </c>
      <c r="B16294" s="63" t="s">
        <v>1036</v>
      </c>
    </row>
    <row r="16295" spans="1:2" x14ac:dyDescent="0.25">
      <c r="A16295" s="62">
        <v>71141002</v>
      </c>
      <c r="B16295" s="63" t="s">
        <v>5028</v>
      </c>
    </row>
    <row r="16296" spans="1:2" x14ac:dyDescent="0.25">
      <c r="A16296" s="62">
        <v>71141003</v>
      </c>
      <c r="B16296" s="63" t="s">
        <v>18553</v>
      </c>
    </row>
    <row r="16297" spans="1:2" x14ac:dyDescent="0.25">
      <c r="A16297" s="62">
        <v>71141004</v>
      </c>
      <c r="B16297" s="63" t="s">
        <v>10268</v>
      </c>
    </row>
    <row r="16298" spans="1:2" x14ac:dyDescent="0.25">
      <c r="A16298" s="62">
        <v>71141101</v>
      </c>
      <c r="B16298" s="63" t="s">
        <v>11593</v>
      </c>
    </row>
    <row r="16299" spans="1:2" x14ac:dyDescent="0.25">
      <c r="A16299" s="62">
        <v>71141102</v>
      </c>
      <c r="B16299" s="63" t="s">
        <v>3259</v>
      </c>
    </row>
    <row r="16300" spans="1:2" x14ac:dyDescent="0.25">
      <c r="A16300" s="62">
        <v>71141201</v>
      </c>
      <c r="B16300" s="63" t="s">
        <v>1877</v>
      </c>
    </row>
    <row r="16301" spans="1:2" x14ac:dyDescent="0.25">
      <c r="A16301" s="62">
        <v>71141202</v>
      </c>
      <c r="B16301" s="63" t="s">
        <v>17202</v>
      </c>
    </row>
    <row r="16302" spans="1:2" x14ac:dyDescent="0.25">
      <c r="A16302" s="62">
        <v>71151001</v>
      </c>
      <c r="B16302" s="63" t="s">
        <v>8828</v>
      </c>
    </row>
    <row r="16303" spans="1:2" x14ac:dyDescent="0.25">
      <c r="A16303" s="62">
        <v>71151002</v>
      </c>
      <c r="B16303" s="63" t="s">
        <v>8238</v>
      </c>
    </row>
    <row r="16304" spans="1:2" x14ac:dyDescent="0.25">
      <c r="A16304" s="62">
        <v>71151003</v>
      </c>
      <c r="B16304" s="63" t="s">
        <v>4280</v>
      </c>
    </row>
    <row r="16305" spans="1:2" x14ac:dyDescent="0.25">
      <c r="A16305" s="62">
        <v>71151004</v>
      </c>
      <c r="B16305" s="63" t="s">
        <v>13989</v>
      </c>
    </row>
    <row r="16306" spans="1:2" x14ac:dyDescent="0.25">
      <c r="A16306" s="62">
        <v>71151005</v>
      </c>
      <c r="B16306" s="63" t="s">
        <v>5755</v>
      </c>
    </row>
    <row r="16307" spans="1:2" x14ac:dyDescent="0.25">
      <c r="A16307" s="62">
        <v>71151101</v>
      </c>
      <c r="B16307" s="63" t="s">
        <v>8021</v>
      </c>
    </row>
    <row r="16308" spans="1:2" x14ac:dyDescent="0.25">
      <c r="A16308" s="62">
        <v>71151102</v>
      </c>
      <c r="B16308" s="63" t="s">
        <v>16565</v>
      </c>
    </row>
    <row r="16309" spans="1:2" x14ac:dyDescent="0.25">
      <c r="A16309" s="62">
        <v>71151103</v>
      </c>
      <c r="B16309" s="63" t="s">
        <v>5687</v>
      </c>
    </row>
    <row r="16310" spans="1:2" x14ac:dyDescent="0.25">
      <c r="A16310" s="62">
        <v>71151104</v>
      </c>
      <c r="B16310" s="63" t="s">
        <v>12380</v>
      </c>
    </row>
    <row r="16311" spans="1:2" x14ac:dyDescent="0.25">
      <c r="A16311" s="62">
        <v>71151105</v>
      </c>
      <c r="B16311" s="63" t="s">
        <v>1785</v>
      </c>
    </row>
    <row r="16312" spans="1:2" x14ac:dyDescent="0.25">
      <c r="A16312" s="62">
        <v>71151201</v>
      </c>
      <c r="B16312" s="63" t="s">
        <v>16043</v>
      </c>
    </row>
    <row r="16313" spans="1:2" x14ac:dyDescent="0.25">
      <c r="A16313" s="62">
        <v>71151202</v>
      </c>
      <c r="B16313" s="63" t="s">
        <v>10953</v>
      </c>
    </row>
    <row r="16314" spans="1:2" x14ac:dyDescent="0.25">
      <c r="A16314" s="62">
        <v>71151203</v>
      </c>
      <c r="B16314" s="63" t="s">
        <v>16761</v>
      </c>
    </row>
    <row r="16315" spans="1:2" x14ac:dyDescent="0.25">
      <c r="A16315" s="62">
        <v>71151301</v>
      </c>
      <c r="B16315" s="63" t="s">
        <v>17980</v>
      </c>
    </row>
    <row r="16316" spans="1:2" x14ac:dyDescent="0.25">
      <c r="A16316" s="62">
        <v>71151302</v>
      </c>
      <c r="B16316" s="63" t="s">
        <v>9683</v>
      </c>
    </row>
    <row r="16317" spans="1:2" x14ac:dyDescent="0.25">
      <c r="A16317" s="62">
        <v>71151303</v>
      </c>
      <c r="B16317" s="63" t="s">
        <v>6869</v>
      </c>
    </row>
    <row r="16318" spans="1:2" x14ac:dyDescent="0.25">
      <c r="A16318" s="62">
        <v>71151304</v>
      </c>
      <c r="B16318" s="63" t="s">
        <v>14609</v>
      </c>
    </row>
    <row r="16319" spans="1:2" x14ac:dyDescent="0.25">
      <c r="A16319" s="62">
        <v>71151305</v>
      </c>
      <c r="B16319" s="63" t="s">
        <v>7259</v>
      </c>
    </row>
    <row r="16320" spans="1:2" x14ac:dyDescent="0.25">
      <c r="A16320" s="62">
        <v>71151306</v>
      </c>
      <c r="B16320" s="63" t="s">
        <v>5048</v>
      </c>
    </row>
    <row r="16321" spans="1:2" x14ac:dyDescent="0.25">
      <c r="A16321" s="62">
        <v>71151307</v>
      </c>
      <c r="B16321" s="63" t="s">
        <v>6062</v>
      </c>
    </row>
    <row r="16322" spans="1:2" x14ac:dyDescent="0.25">
      <c r="A16322" s="62">
        <v>71151308</v>
      </c>
      <c r="B16322" s="63" t="s">
        <v>8668</v>
      </c>
    </row>
    <row r="16323" spans="1:2" x14ac:dyDescent="0.25">
      <c r="A16323" s="62">
        <v>71151309</v>
      </c>
      <c r="B16323" s="63" t="s">
        <v>745</v>
      </c>
    </row>
    <row r="16324" spans="1:2" x14ac:dyDescent="0.25">
      <c r="A16324" s="62">
        <v>71151310</v>
      </c>
      <c r="B16324" s="63" t="s">
        <v>3047</v>
      </c>
    </row>
    <row r="16325" spans="1:2" x14ac:dyDescent="0.25">
      <c r="A16325" s="62">
        <v>71151311</v>
      </c>
      <c r="B16325" s="63" t="s">
        <v>4665</v>
      </c>
    </row>
    <row r="16326" spans="1:2" x14ac:dyDescent="0.25">
      <c r="A16326" s="62">
        <v>71151312</v>
      </c>
      <c r="B16326" s="63" t="s">
        <v>8701</v>
      </c>
    </row>
    <row r="16327" spans="1:2" x14ac:dyDescent="0.25">
      <c r="A16327" s="62">
        <v>71151313</v>
      </c>
      <c r="B16327" s="63" t="s">
        <v>2704</v>
      </c>
    </row>
    <row r="16328" spans="1:2" x14ac:dyDescent="0.25">
      <c r="A16328" s="62">
        <v>71151314</v>
      </c>
      <c r="B16328" s="63" t="s">
        <v>18337</v>
      </c>
    </row>
    <row r="16329" spans="1:2" x14ac:dyDescent="0.25">
      <c r="A16329" s="62">
        <v>71151315</v>
      </c>
      <c r="B16329" s="63" t="s">
        <v>4905</v>
      </c>
    </row>
    <row r="16330" spans="1:2" x14ac:dyDescent="0.25">
      <c r="A16330" s="62">
        <v>71151401</v>
      </c>
      <c r="B16330" s="63" t="s">
        <v>10507</v>
      </c>
    </row>
    <row r="16331" spans="1:2" x14ac:dyDescent="0.25">
      <c r="A16331" s="62">
        <v>71151402</v>
      </c>
      <c r="B16331" s="63" t="s">
        <v>6006</v>
      </c>
    </row>
    <row r="16332" spans="1:2" x14ac:dyDescent="0.25">
      <c r="A16332" s="62">
        <v>71151403</v>
      </c>
      <c r="B16332" s="63" t="s">
        <v>8387</v>
      </c>
    </row>
    <row r="16333" spans="1:2" x14ac:dyDescent="0.25">
      <c r="A16333" s="62">
        <v>71151404</v>
      </c>
      <c r="B16333" s="63" t="s">
        <v>10398</v>
      </c>
    </row>
    <row r="16334" spans="1:2" x14ac:dyDescent="0.25">
      <c r="A16334" s="62">
        <v>71151405</v>
      </c>
      <c r="B16334" s="63" t="s">
        <v>10834</v>
      </c>
    </row>
    <row r="16335" spans="1:2" x14ac:dyDescent="0.25">
      <c r="A16335" s="62">
        <v>71151406</v>
      </c>
      <c r="B16335" s="63" t="s">
        <v>13645</v>
      </c>
    </row>
    <row r="16336" spans="1:2" x14ac:dyDescent="0.25">
      <c r="A16336" s="62">
        <v>71161001</v>
      </c>
      <c r="B16336" s="63" t="s">
        <v>1565</v>
      </c>
    </row>
    <row r="16337" spans="1:2" x14ac:dyDescent="0.25">
      <c r="A16337" s="62">
        <v>71161002</v>
      </c>
      <c r="B16337" s="63" t="s">
        <v>6385</v>
      </c>
    </row>
    <row r="16338" spans="1:2" x14ac:dyDescent="0.25">
      <c r="A16338" s="62">
        <v>71161003</v>
      </c>
      <c r="B16338" s="63" t="s">
        <v>6660</v>
      </c>
    </row>
    <row r="16339" spans="1:2" x14ac:dyDescent="0.25">
      <c r="A16339" s="62">
        <v>71161004</v>
      </c>
      <c r="B16339" s="63" t="s">
        <v>10118</v>
      </c>
    </row>
    <row r="16340" spans="1:2" x14ac:dyDescent="0.25">
      <c r="A16340" s="62">
        <v>71161005</v>
      </c>
      <c r="B16340" s="63" t="s">
        <v>9369</v>
      </c>
    </row>
    <row r="16341" spans="1:2" x14ac:dyDescent="0.25">
      <c r="A16341" s="62">
        <v>71161006</v>
      </c>
      <c r="B16341" s="63" t="s">
        <v>17408</v>
      </c>
    </row>
    <row r="16342" spans="1:2" x14ac:dyDescent="0.25">
      <c r="A16342" s="62">
        <v>71161101</v>
      </c>
      <c r="B16342" s="63" t="s">
        <v>2699</v>
      </c>
    </row>
    <row r="16343" spans="1:2" x14ac:dyDescent="0.25">
      <c r="A16343" s="62">
        <v>71161102</v>
      </c>
      <c r="B16343" s="63" t="s">
        <v>15308</v>
      </c>
    </row>
    <row r="16344" spans="1:2" x14ac:dyDescent="0.25">
      <c r="A16344" s="62">
        <v>71161103</v>
      </c>
      <c r="B16344" s="63" t="s">
        <v>15839</v>
      </c>
    </row>
    <row r="16345" spans="1:2" x14ac:dyDescent="0.25">
      <c r="A16345" s="62">
        <v>71161104</v>
      </c>
      <c r="B16345" s="63" t="s">
        <v>17590</v>
      </c>
    </row>
    <row r="16346" spans="1:2" x14ac:dyDescent="0.25">
      <c r="A16346" s="62">
        <v>71161105</v>
      </c>
      <c r="B16346" s="63" t="s">
        <v>7441</v>
      </c>
    </row>
    <row r="16347" spans="1:2" x14ac:dyDescent="0.25">
      <c r="A16347" s="62">
        <v>71161106</v>
      </c>
      <c r="B16347" s="63" t="s">
        <v>4168</v>
      </c>
    </row>
    <row r="16348" spans="1:2" x14ac:dyDescent="0.25">
      <c r="A16348" s="62">
        <v>71161107</v>
      </c>
      <c r="B16348" s="63" t="s">
        <v>8296</v>
      </c>
    </row>
    <row r="16349" spans="1:2" x14ac:dyDescent="0.25">
      <c r="A16349" s="62">
        <v>71161109</v>
      </c>
      <c r="B16349" s="63" t="s">
        <v>10733</v>
      </c>
    </row>
    <row r="16350" spans="1:2" x14ac:dyDescent="0.25">
      <c r="A16350" s="62">
        <v>71161110</v>
      </c>
      <c r="B16350" s="63" t="s">
        <v>13095</v>
      </c>
    </row>
    <row r="16351" spans="1:2" x14ac:dyDescent="0.25">
      <c r="A16351" s="62">
        <v>71161111</v>
      </c>
      <c r="B16351" s="63" t="s">
        <v>1904</v>
      </c>
    </row>
    <row r="16352" spans="1:2" x14ac:dyDescent="0.25">
      <c r="A16352" s="62">
        <v>71161201</v>
      </c>
      <c r="B16352" s="63" t="s">
        <v>14358</v>
      </c>
    </row>
    <row r="16353" spans="1:2" x14ac:dyDescent="0.25">
      <c r="A16353" s="62">
        <v>71161202</v>
      </c>
      <c r="B16353" s="63" t="s">
        <v>2217</v>
      </c>
    </row>
    <row r="16354" spans="1:2" x14ac:dyDescent="0.25">
      <c r="A16354" s="62">
        <v>71161203</v>
      </c>
      <c r="B16354" s="63" t="s">
        <v>6785</v>
      </c>
    </row>
    <row r="16355" spans="1:2" x14ac:dyDescent="0.25">
      <c r="A16355" s="62">
        <v>71161204</v>
      </c>
      <c r="B16355" s="63" t="s">
        <v>8793</v>
      </c>
    </row>
    <row r="16356" spans="1:2" x14ac:dyDescent="0.25">
      <c r="A16356" s="62">
        <v>71161205</v>
      </c>
      <c r="B16356" s="63" t="s">
        <v>10616</v>
      </c>
    </row>
    <row r="16357" spans="1:2" x14ac:dyDescent="0.25">
      <c r="A16357" s="62">
        <v>71161206</v>
      </c>
      <c r="B16357" s="63" t="s">
        <v>8272</v>
      </c>
    </row>
    <row r="16358" spans="1:2" x14ac:dyDescent="0.25">
      <c r="A16358" s="62">
        <v>71161301</v>
      </c>
      <c r="B16358" s="63" t="s">
        <v>4986</v>
      </c>
    </row>
    <row r="16359" spans="1:2" x14ac:dyDescent="0.25">
      <c r="A16359" s="62">
        <v>71161302</v>
      </c>
      <c r="B16359" s="63" t="s">
        <v>1093</v>
      </c>
    </row>
    <row r="16360" spans="1:2" x14ac:dyDescent="0.25">
      <c r="A16360" s="62">
        <v>71161303</v>
      </c>
      <c r="B16360" s="63" t="s">
        <v>14458</v>
      </c>
    </row>
    <row r="16361" spans="1:2" x14ac:dyDescent="0.25">
      <c r="A16361" s="62">
        <v>71161304</v>
      </c>
      <c r="B16361" s="63" t="s">
        <v>6290</v>
      </c>
    </row>
    <row r="16362" spans="1:2" x14ac:dyDescent="0.25">
      <c r="A16362" s="62">
        <v>71161305</v>
      </c>
      <c r="B16362" s="63" t="s">
        <v>5500</v>
      </c>
    </row>
    <row r="16363" spans="1:2" x14ac:dyDescent="0.25">
      <c r="A16363" s="62">
        <v>71161306</v>
      </c>
      <c r="B16363" s="63" t="s">
        <v>12659</v>
      </c>
    </row>
    <row r="16364" spans="1:2" x14ac:dyDescent="0.25">
      <c r="A16364" s="62">
        <v>71161307</v>
      </c>
      <c r="B16364" s="63" t="s">
        <v>4475</v>
      </c>
    </row>
    <row r="16365" spans="1:2" x14ac:dyDescent="0.25">
      <c r="A16365" s="62">
        <v>71161308</v>
      </c>
      <c r="B16365" s="63" t="s">
        <v>17011</v>
      </c>
    </row>
    <row r="16366" spans="1:2" x14ac:dyDescent="0.25">
      <c r="A16366" s="62">
        <v>71161402</v>
      </c>
      <c r="B16366" s="63" t="s">
        <v>5236</v>
      </c>
    </row>
    <row r="16367" spans="1:2" x14ac:dyDescent="0.25">
      <c r="A16367" s="62">
        <v>71161403</v>
      </c>
      <c r="B16367" s="63" t="s">
        <v>13360</v>
      </c>
    </row>
    <row r="16368" spans="1:2" x14ac:dyDescent="0.25">
      <c r="A16368" s="62">
        <v>71161405</v>
      </c>
      <c r="B16368" s="63" t="s">
        <v>8627</v>
      </c>
    </row>
    <row r="16369" spans="1:2" x14ac:dyDescent="0.25">
      <c r="A16369" s="62">
        <v>71161407</v>
      </c>
      <c r="B16369" s="63" t="s">
        <v>5400</v>
      </c>
    </row>
    <row r="16370" spans="1:2" x14ac:dyDescent="0.25">
      <c r="A16370" s="62">
        <v>71161408</v>
      </c>
      <c r="B16370" s="63" t="s">
        <v>10846</v>
      </c>
    </row>
    <row r="16371" spans="1:2" x14ac:dyDescent="0.25">
      <c r="A16371" s="62">
        <v>71161409</v>
      </c>
      <c r="B16371" s="63" t="s">
        <v>15500</v>
      </c>
    </row>
    <row r="16372" spans="1:2" x14ac:dyDescent="0.25">
      <c r="A16372" s="62">
        <v>71161410</v>
      </c>
      <c r="B16372" s="63" t="s">
        <v>10397</v>
      </c>
    </row>
    <row r="16373" spans="1:2" x14ac:dyDescent="0.25">
      <c r="A16373" s="62">
        <v>71161411</v>
      </c>
      <c r="B16373" s="63" t="s">
        <v>10853</v>
      </c>
    </row>
    <row r="16374" spans="1:2" x14ac:dyDescent="0.25">
      <c r="A16374" s="62">
        <v>71161412</v>
      </c>
      <c r="B16374" s="63" t="s">
        <v>16202</v>
      </c>
    </row>
    <row r="16375" spans="1:2" x14ac:dyDescent="0.25">
      <c r="A16375" s="62">
        <v>71161413</v>
      </c>
      <c r="B16375" s="63" t="s">
        <v>18448</v>
      </c>
    </row>
    <row r="16376" spans="1:2" x14ac:dyDescent="0.25">
      <c r="A16376" s="62">
        <v>71161501</v>
      </c>
      <c r="B16376" s="63" t="s">
        <v>5209</v>
      </c>
    </row>
    <row r="16377" spans="1:2" x14ac:dyDescent="0.25">
      <c r="A16377" s="62">
        <v>71161502</v>
      </c>
      <c r="B16377" s="63" t="s">
        <v>5283</v>
      </c>
    </row>
    <row r="16378" spans="1:2" x14ac:dyDescent="0.25">
      <c r="A16378" s="62">
        <v>71161503</v>
      </c>
      <c r="B16378" s="63" t="s">
        <v>1321</v>
      </c>
    </row>
    <row r="16379" spans="1:2" x14ac:dyDescent="0.25">
      <c r="A16379" s="62">
        <v>71161504</v>
      </c>
      <c r="B16379" s="63" t="s">
        <v>15212</v>
      </c>
    </row>
    <row r="16380" spans="1:2" x14ac:dyDescent="0.25">
      <c r="A16380" s="62">
        <v>71161505</v>
      </c>
      <c r="B16380" s="63" t="s">
        <v>2845</v>
      </c>
    </row>
    <row r="16381" spans="1:2" x14ac:dyDescent="0.25">
      <c r="A16381" s="62">
        <v>72101501</v>
      </c>
      <c r="B16381" s="63" t="s">
        <v>5282</v>
      </c>
    </row>
    <row r="16382" spans="1:2" x14ac:dyDescent="0.25">
      <c r="A16382" s="62">
        <v>72101502</v>
      </c>
      <c r="B16382" s="63" t="s">
        <v>13191</v>
      </c>
    </row>
    <row r="16383" spans="1:2" x14ac:dyDescent="0.25">
      <c r="A16383" s="62">
        <v>72101503</v>
      </c>
      <c r="B16383" s="63" t="s">
        <v>4753</v>
      </c>
    </row>
    <row r="16384" spans="1:2" x14ac:dyDescent="0.25">
      <c r="A16384" s="62">
        <v>72101504</v>
      </c>
      <c r="B16384" s="63" t="s">
        <v>10447</v>
      </c>
    </row>
    <row r="16385" spans="1:2" x14ac:dyDescent="0.25">
      <c r="A16385" s="62">
        <v>72101505</v>
      </c>
      <c r="B16385" s="63" t="s">
        <v>18078</v>
      </c>
    </row>
    <row r="16386" spans="1:2" x14ac:dyDescent="0.25">
      <c r="A16386" s="62">
        <v>72101506</v>
      </c>
      <c r="B16386" s="63" t="s">
        <v>11254</v>
      </c>
    </row>
    <row r="16387" spans="1:2" x14ac:dyDescent="0.25">
      <c r="A16387" s="62">
        <v>72101601</v>
      </c>
      <c r="B16387" s="63" t="s">
        <v>11481</v>
      </c>
    </row>
    <row r="16388" spans="1:2" x14ac:dyDescent="0.25">
      <c r="A16388" s="62">
        <v>72101602</v>
      </c>
      <c r="B16388" s="63" t="s">
        <v>6203</v>
      </c>
    </row>
    <row r="16389" spans="1:2" x14ac:dyDescent="0.25">
      <c r="A16389" s="62">
        <v>72101603</v>
      </c>
      <c r="B16389" s="63" t="s">
        <v>5243</v>
      </c>
    </row>
    <row r="16390" spans="1:2" x14ac:dyDescent="0.25">
      <c r="A16390" s="62">
        <v>72101604</v>
      </c>
      <c r="B16390" s="63" t="s">
        <v>12080</v>
      </c>
    </row>
    <row r="16391" spans="1:2" x14ac:dyDescent="0.25">
      <c r="A16391" s="62">
        <v>72101605</v>
      </c>
      <c r="B16391" s="63" t="s">
        <v>18589</v>
      </c>
    </row>
    <row r="16392" spans="1:2" x14ac:dyDescent="0.25">
      <c r="A16392" s="62">
        <v>72101606</v>
      </c>
      <c r="B16392" s="63" t="s">
        <v>18883</v>
      </c>
    </row>
    <row r="16393" spans="1:2" x14ac:dyDescent="0.25">
      <c r="A16393" s="62">
        <v>72101607</v>
      </c>
      <c r="B16393" s="63" t="s">
        <v>12372</v>
      </c>
    </row>
    <row r="16394" spans="1:2" x14ac:dyDescent="0.25">
      <c r="A16394" s="62">
        <v>72101701</v>
      </c>
      <c r="B16394" s="63" t="s">
        <v>7524</v>
      </c>
    </row>
    <row r="16395" spans="1:2" x14ac:dyDescent="0.25">
      <c r="A16395" s="62">
        <v>72101702</v>
      </c>
      <c r="B16395" s="63" t="s">
        <v>6971</v>
      </c>
    </row>
    <row r="16396" spans="1:2" x14ac:dyDescent="0.25">
      <c r="A16396" s="62">
        <v>72101703</v>
      </c>
      <c r="B16396" s="63" t="s">
        <v>13885</v>
      </c>
    </row>
    <row r="16397" spans="1:2" x14ac:dyDescent="0.25">
      <c r="A16397" s="62">
        <v>72101704</v>
      </c>
      <c r="B16397" s="63" t="s">
        <v>5249</v>
      </c>
    </row>
    <row r="16398" spans="1:2" x14ac:dyDescent="0.25">
      <c r="A16398" s="62">
        <v>72101801</v>
      </c>
      <c r="B16398" s="63" t="s">
        <v>2664</v>
      </c>
    </row>
    <row r="16399" spans="1:2" x14ac:dyDescent="0.25">
      <c r="A16399" s="62">
        <v>72101802</v>
      </c>
      <c r="B16399" s="63" t="s">
        <v>16348</v>
      </c>
    </row>
    <row r="16400" spans="1:2" x14ac:dyDescent="0.25">
      <c r="A16400" s="62">
        <v>72101803</v>
      </c>
      <c r="B16400" s="63" t="s">
        <v>15878</v>
      </c>
    </row>
    <row r="16401" spans="1:2" x14ac:dyDescent="0.25">
      <c r="A16401" s="62">
        <v>72101901</v>
      </c>
      <c r="B16401" s="63" t="s">
        <v>4117</v>
      </c>
    </row>
    <row r="16402" spans="1:2" x14ac:dyDescent="0.25">
      <c r="A16402" s="62">
        <v>72101902</v>
      </c>
      <c r="B16402" s="63" t="s">
        <v>12521</v>
      </c>
    </row>
    <row r="16403" spans="1:2" x14ac:dyDescent="0.25">
      <c r="A16403" s="62">
        <v>72101903</v>
      </c>
      <c r="B16403" s="63" t="s">
        <v>7372</v>
      </c>
    </row>
    <row r="16404" spans="1:2" x14ac:dyDescent="0.25">
      <c r="A16404" s="62">
        <v>72102001</v>
      </c>
      <c r="B16404" s="63" t="s">
        <v>7533</v>
      </c>
    </row>
    <row r="16405" spans="1:2" x14ac:dyDescent="0.25">
      <c r="A16405" s="62">
        <v>72102002</v>
      </c>
      <c r="B16405" s="63" t="s">
        <v>7467</v>
      </c>
    </row>
    <row r="16406" spans="1:2" x14ac:dyDescent="0.25">
      <c r="A16406" s="62">
        <v>72102003</v>
      </c>
      <c r="B16406" s="63" t="s">
        <v>12553</v>
      </c>
    </row>
    <row r="16407" spans="1:2" x14ac:dyDescent="0.25">
      <c r="A16407" s="62">
        <v>72102004</v>
      </c>
      <c r="B16407" s="63" t="s">
        <v>10787</v>
      </c>
    </row>
    <row r="16408" spans="1:2" x14ac:dyDescent="0.25">
      <c r="A16408" s="62">
        <v>72102005</v>
      </c>
      <c r="B16408" s="63" t="s">
        <v>1584</v>
      </c>
    </row>
    <row r="16409" spans="1:2" x14ac:dyDescent="0.25">
      <c r="A16409" s="62">
        <v>72102006</v>
      </c>
      <c r="B16409" s="63" t="s">
        <v>10664</v>
      </c>
    </row>
    <row r="16410" spans="1:2" x14ac:dyDescent="0.25">
      <c r="A16410" s="62">
        <v>72102101</v>
      </c>
      <c r="B16410" s="63" t="s">
        <v>16351</v>
      </c>
    </row>
    <row r="16411" spans="1:2" x14ac:dyDescent="0.25">
      <c r="A16411" s="62">
        <v>72102102</v>
      </c>
      <c r="B16411" s="63" t="s">
        <v>12234</v>
      </c>
    </row>
    <row r="16412" spans="1:2" x14ac:dyDescent="0.25">
      <c r="A16412" s="62">
        <v>72102103</v>
      </c>
      <c r="B16412" s="63" t="s">
        <v>3211</v>
      </c>
    </row>
    <row r="16413" spans="1:2" x14ac:dyDescent="0.25">
      <c r="A16413" s="62">
        <v>72102104</v>
      </c>
      <c r="B16413" s="63" t="s">
        <v>17442</v>
      </c>
    </row>
    <row r="16414" spans="1:2" x14ac:dyDescent="0.25">
      <c r="A16414" s="62">
        <v>72102105</v>
      </c>
      <c r="B16414" s="63" t="s">
        <v>5258</v>
      </c>
    </row>
    <row r="16415" spans="1:2" x14ac:dyDescent="0.25">
      <c r="A16415" s="62">
        <v>72102106</v>
      </c>
      <c r="B16415" s="63" t="s">
        <v>9617</v>
      </c>
    </row>
    <row r="16416" spans="1:2" x14ac:dyDescent="0.25">
      <c r="A16416" s="62">
        <v>72102201</v>
      </c>
      <c r="B16416" s="63" t="s">
        <v>4023</v>
      </c>
    </row>
    <row r="16417" spans="1:2" x14ac:dyDescent="0.25">
      <c r="A16417" s="62">
        <v>72102202</v>
      </c>
      <c r="B16417" s="63" t="s">
        <v>11801</v>
      </c>
    </row>
    <row r="16418" spans="1:2" x14ac:dyDescent="0.25">
      <c r="A16418" s="62">
        <v>72102203</v>
      </c>
      <c r="B16418" s="63" t="s">
        <v>19037</v>
      </c>
    </row>
    <row r="16419" spans="1:2" x14ac:dyDescent="0.25">
      <c r="A16419" s="62">
        <v>72102204</v>
      </c>
      <c r="B16419" s="63" t="s">
        <v>5671</v>
      </c>
    </row>
    <row r="16420" spans="1:2" x14ac:dyDescent="0.25">
      <c r="A16420" s="62">
        <v>72102205</v>
      </c>
      <c r="B16420" s="63" t="s">
        <v>3973</v>
      </c>
    </row>
    <row r="16421" spans="1:2" x14ac:dyDescent="0.25">
      <c r="A16421" s="62">
        <v>72102206</v>
      </c>
      <c r="B16421" s="63" t="s">
        <v>8378</v>
      </c>
    </row>
    <row r="16422" spans="1:2" x14ac:dyDescent="0.25">
      <c r="A16422" s="62">
        <v>72102207</v>
      </c>
      <c r="B16422" s="63" t="s">
        <v>10817</v>
      </c>
    </row>
    <row r="16423" spans="1:2" x14ac:dyDescent="0.25">
      <c r="A16423" s="62">
        <v>72102208</v>
      </c>
      <c r="B16423" s="63" t="s">
        <v>8721</v>
      </c>
    </row>
    <row r="16424" spans="1:2" x14ac:dyDescent="0.25">
      <c r="A16424" s="62">
        <v>72102209</v>
      </c>
      <c r="B16424" s="63" t="s">
        <v>10003</v>
      </c>
    </row>
    <row r="16425" spans="1:2" x14ac:dyDescent="0.25">
      <c r="A16425" s="62">
        <v>72102301</v>
      </c>
      <c r="B16425" s="63" t="s">
        <v>2712</v>
      </c>
    </row>
    <row r="16426" spans="1:2" x14ac:dyDescent="0.25">
      <c r="A16426" s="62">
        <v>72102302</v>
      </c>
      <c r="B16426" s="63" t="s">
        <v>12949</v>
      </c>
    </row>
    <row r="16427" spans="1:2" x14ac:dyDescent="0.25">
      <c r="A16427" s="62">
        <v>72102303</v>
      </c>
      <c r="B16427" s="63" t="s">
        <v>9397</v>
      </c>
    </row>
    <row r="16428" spans="1:2" x14ac:dyDescent="0.25">
      <c r="A16428" s="62">
        <v>72102304</v>
      </c>
      <c r="B16428" s="63" t="s">
        <v>2582</v>
      </c>
    </row>
    <row r="16429" spans="1:2" x14ac:dyDescent="0.25">
      <c r="A16429" s="62">
        <v>72102305</v>
      </c>
      <c r="B16429" s="63" t="s">
        <v>18380</v>
      </c>
    </row>
    <row r="16430" spans="1:2" x14ac:dyDescent="0.25">
      <c r="A16430" s="62">
        <v>72102401</v>
      </c>
      <c r="B16430" s="63" t="s">
        <v>2663</v>
      </c>
    </row>
    <row r="16431" spans="1:2" x14ac:dyDescent="0.25">
      <c r="A16431" s="62">
        <v>72102402</v>
      </c>
      <c r="B16431" s="63" t="s">
        <v>15985</v>
      </c>
    </row>
    <row r="16432" spans="1:2" x14ac:dyDescent="0.25">
      <c r="A16432" s="62">
        <v>72102403</v>
      </c>
      <c r="B16432" s="63" t="s">
        <v>8249</v>
      </c>
    </row>
    <row r="16433" spans="1:2" x14ac:dyDescent="0.25">
      <c r="A16433" s="62">
        <v>72102404</v>
      </c>
      <c r="B16433" s="63" t="s">
        <v>15351</v>
      </c>
    </row>
    <row r="16434" spans="1:2" x14ac:dyDescent="0.25">
      <c r="A16434" s="62">
        <v>72102405</v>
      </c>
      <c r="B16434" s="63" t="s">
        <v>388</v>
      </c>
    </row>
    <row r="16435" spans="1:2" x14ac:dyDescent="0.25">
      <c r="A16435" s="62">
        <v>72102501</v>
      </c>
      <c r="B16435" s="63" t="s">
        <v>9689</v>
      </c>
    </row>
    <row r="16436" spans="1:2" x14ac:dyDescent="0.25">
      <c r="A16436" s="62">
        <v>72102502</v>
      </c>
      <c r="B16436" s="63" t="s">
        <v>10829</v>
      </c>
    </row>
    <row r="16437" spans="1:2" x14ac:dyDescent="0.25">
      <c r="A16437" s="62">
        <v>72102503</v>
      </c>
      <c r="B16437" s="63" t="s">
        <v>15764</v>
      </c>
    </row>
    <row r="16438" spans="1:2" x14ac:dyDescent="0.25">
      <c r="A16438" s="62">
        <v>72102504</v>
      </c>
      <c r="B16438" s="63" t="s">
        <v>4042</v>
      </c>
    </row>
    <row r="16439" spans="1:2" x14ac:dyDescent="0.25">
      <c r="A16439" s="62">
        <v>72102505</v>
      </c>
      <c r="B16439" s="63" t="s">
        <v>11279</v>
      </c>
    </row>
    <row r="16440" spans="1:2" x14ac:dyDescent="0.25">
      <c r="A16440" s="62">
        <v>72102506</v>
      </c>
      <c r="B16440" s="63" t="s">
        <v>8802</v>
      </c>
    </row>
    <row r="16441" spans="1:2" x14ac:dyDescent="0.25">
      <c r="A16441" s="62">
        <v>72102507</v>
      </c>
      <c r="B16441" s="63" t="s">
        <v>10800</v>
      </c>
    </row>
    <row r="16442" spans="1:2" x14ac:dyDescent="0.25">
      <c r="A16442" s="62">
        <v>72102508</v>
      </c>
      <c r="B16442" s="63" t="s">
        <v>10444</v>
      </c>
    </row>
    <row r="16443" spans="1:2" x14ac:dyDescent="0.25">
      <c r="A16443" s="62">
        <v>72102601</v>
      </c>
      <c r="B16443" s="63" t="s">
        <v>6893</v>
      </c>
    </row>
    <row r="16444" spans="1:2" x14ac:dyDescent="0.25">
      <c r="A16444" s="62">
        <v>72102602</v>
      </c>
      <c r="B16444" s="63" t="s">
        <v>4473</v>
      </c>
    </row>
    <row r="16445" spans="1:2" x14ac:dyDescent="0.25">
      <c r="A16445" s="62">
        <v>72102701</v>
      </c>
      <c r="B16445" s="63" t="s">
        <v>13076</v>
      </c>
    </row>
    <row r="16446" spans="1:2" x14ac:dyDescent="0.25">
      <c r="A16446" s="62">
        <v>72102702</v>
      </c>
      <c r="B16446" s="63" t="s">
        <v>14495</v>
      </c>
    </row>
    <row r="16447" spans="1:2" x14ac:dyDescent="0.25">
      <c r="A16447" s="62">
        <v>72102703</v>
      </c>
      <c r="B16447" s="63" t="s">
        <v>15495</v>
      </c>
    </row>
    <row r="16448" spans="1:2" x14ac:dyDescent="0.25">
      <c r="A16448" s="62">
        <v>72102801</v>
      </c>
      <c r="B16448" s="63" t="s">
        <v>903</v>
      </c>
    </row>
    <row r="16449" spans="1:2" x14ac:dyDescent="0.25">
      <c r="A16449" s="62">
        <v>72102802</v>
      </c>
      <c r="B16449" s="63" t="s">
        <v>5</v>
      </c>
    </row>
    <row r="16450" spans="1:2" x14ac:dyDescent="0.25">
      <c r="A16450" s="62">
        <v>72102901</v>
      </c>
      <c r="B16450" s="63" t="s">
        <v>14935</v>
      </c>
    </row>
    <row r="16451" spans="1:2" x14ac:dyDescent="0.25">
      <c r="A16451" s="62">
        <v>72102902</v>
      </c>
      <c r="B16451" s="63" t="s">
        <v>6354</v>
      </c>
    </row>
    <row r="16452" spans="1:2" x14ac:dyDescent="0.25">
      <c r="A16452" s="62">
        <v>72102903</v>
      </c>
      <c r="B16452" s="63" t="s">
        <v>6768</v>
      </c>
    </row>
    <row r="16453" spans="1:2" x14ac:dyDescent="0.25">
      <c r="A16453" s="62">
        <v>72102904</v>
      </c>
      <c r="B16453" s="63" t="s">
        <v>805</v>
      </c>
    </row>
    <row r="16454" spans="1:2" x14ac:dyDescent="0.25">
      <c r="A16454" s="62">
        <v>72102905</v>
      </c>
      <c r="B16454" s="63" t="s">
        <v>6201</v>
      </c>
    </row>
    <row r="16455" spans="1:2" x14ac:dyDescent="0.25">
      <c r="A16455" s="62">
        <v>72103001</v>
      </c>
      <c r="B16455" s="63" t="s">
        <v>17754</v>
      </c>
    </row>
    <row r="16456" spans="1:2" x14ac:dyDescent="0.25">
      <c r="A16456" s="62">
        <v>72103002</v>
      </c>
      <c r="B16456" s="63" t="s">
        <v>16094</v>
      </c>
    </row>
    <row r="16457" spans="1:2" x14ac:dyDescent="0.25">
      <c r="A16457" s="62">
        <v>72103003</v>
      </c>
      <c r="B16457" s="63" t="s">
        <v>7177</v>
      </c>
    </row>
    <row r="16458" spans="1:2" x14ac:dyDescent="0.25">
      <c r="A16458" s="62">
        <v>72103004</v>
      </c>
      <c r="B16458" s="63" t="s">
        <v>5931</v>
      </c>
    </row>
    <row r="16459" spans="1:2" x14ac:dyDescent="0.25">
      <c r="A16459" s="62">
        <v>72131501</v>
      </c>
      <c r="B16459" s="63" t="s">
        <v>11311</v>
      </c>
    </row>
    <row r="16460" spans="1:2" x14ac:dyDescent="0.25">
      <c r="A16460" s="62">
        <v>72131502</v>
      </c>
      <c r="B16460" s="63" t="s">
        <v>13229</v>
      </c>
    </row>
    <row r="16461" spans="1:2" x14ac:dyDescent="0.25">
      <c r="A16461" s="62">
        <v>72131601</v>
      </c>
      <c r="B16461" s="63" t="s">
        <v>2235</v>
      </c>
    </row>
    <row r="16462" spans="1:2" x14ac:dyDescent="0.25">
      <c r="A16462" s="62">
        <v>72131701</v>
      </c>
      <c r="B16462" s="63" t="s">
        <v>12940</v>
      </c>
    </row>
    <row r="16463" spans="1:2" x14ac:dyDescent="0.25">
      <c r="A16463" s="62">
        <v>72131702</v>
      </c>
      <c r="B16463" s="63" t="s">
        <v>150</v>
      </c>
    </row>
    <row r="16464" spans="1:2" x14ac:dyDescent="0.25">
      <c r="A16464" s="62">
        <v>73101501</v>
      </c>
      <c r="B16464" s="63" t="s">
        <v>15095</v>
      </c>
    </row>
    <row r="16465" spans="1:2" x14ac:dyDescent="0.25">
      <c r="A16465" s="62">
        <v>73101502</v>
      </c>
      <c r="B16465" s="63" t="s">
        <v>19076</v>
      </c>
    </row>
    <row r="16466" spans="1:2" x14ac:dyDescent="0.25">
      <c r="A16466" s="62">
        <v>73101503</v>
      </c>
      <c r="B16466" s="63" t="s">
        <v>9308</v>
      </c>
    </row>
    <row r="16467" spans="1:2" x14ac:dyDescent="0.25">
      <c r="A16467" s="62">
        <v>73101504</v>
      </c>
      <c r="B16467" s="63" t="s">
        <v>7462</v>
      </c>
    </row>
    <row r="16468" spans="1:2" x14ac:dyDescent="0.25">
      <c r="A16468" s="62">
        <v>73101505</v>
      </c>
      <c r="B16468" s="63" t="s">
        <v>18907</v>
      </c>
    </row>
    <row r="16469" spans="1:2" x14ac:dyDescent="0.25">
      <c r="A16469" s="62">
        <v>73101601</v>
      </c>
      <c r="B16469" s="63" t="s">
        <v>9188</v>
      </c>
    </row>
    <row r="16470" spans="1:2" x14ac:dyDescent="0.25">
      <c r="A16470" s="62">
        <v>73101602</v>
      </c>
      <c r="B16470" s="63" t="s">
        <v>676</v>
      </c>
    </row>
    <row r="16471" spans="1:2" x14ac:dyDescent="0.25">
      <c r="A16471" s="62">
        <v>73101603</v>
      </c>
      <c r="B16471" s="63" t="s">
        <v>1589</v>
      </c>
    </row>
    <row r="16472" spans="1:2" x14ac:dyDescent="0.25">
      <c r="A16472" s="62">
        <v>73101604</v>
      </c>
      <c r="B16472" s="63" t="s">
        <v>4102</v>
      </c>
    </row>
    <row r="16473" spans="1:2" x14ac:dyDescent="0.25">
      <c r="A16473" s="62">
        <v>73101605</v>
      </c>
      <c r="B16473" s="63" t="s">
        <v>14390</v>
      </c>
    </row>
    <row r="16474" spans="1:2" x14ac:dyDescent="0.25">
      <c r="A16474" s="62">
        <v>73101606</v>
      </c>
      <c r="B16474" s="63" t="s">
        <v>1448</v>
      </c>
    </row>
    <row r="16475" spans="1:2" x14ac:dyDescent="0.25">
      <c r="A16475" s="62">
        <v>73101607</v>
      </c>
      <c r="B16475" s="63" t="s">
        <v>11901</v>
      </c>
    </row>
    <row r="16476" spans="1:2" x14ac:dyDescent="0.25">
      <c r="A16476" s="62">
        <v>73101608</v>
      </c>
      <c r="B16476" s="63" t="s">
        <v>479</v>
      </c>
    </row>
    <row r="16477" spans="1:2" x14ac:dyDescent="0.25">
      <c r="A16477" s="62">
        <v>73101609</v>
      </c>
      <c r="B16477" s="63" t="s">
        <v>8386</v>
      </c>
    </row>
    <row r="16478" spans="1:2" x14ac:dyDescent="0.25">
      <c r="A16478" s="62">
        <v>73101610</v>
      </c>
      <c r="B16478" s="63" t="s">
        <v>1472</v>
      </c>
    </row>
    <row r="16479" spans="1:2" x14ac:dyDescent="0.25">
      <c r="A16479" s="62">
        <v>73101611</v>
      </c>
      <c r="B16479" s="63" t="s">
        <v>1341</v>
      </c>
    </row>
    <row r="16480" spans="1:2" x14ac:dyDescent="0.25">
      <c r="A16480" s="62">
        <v>73101612</v>
      </c>
      <c r="B16480" s="63" t="s">
        <v>11820</v>
      </c>
    </row>
    <row r="16481" spans="1:2" x14ac:dyDescent="0.25">
      <c r="A16481" s="62">
        <v>73101613</v>
      </c>
      <c r="B16481" s="63" t="s">
        <v>12292</v>
      </c>
    </row>
    <row r="16482" spans="1:2" x14ac:dyDescent="0.25">
      <c r="A16482" s="62">
        <v>73101614</v>
      </c>
      <c r="B16482" s="63" t="s">
        <v>5325</v>
      </c>
    </row>
    <row r="16483" spans="1:2" x14ac:dyDescent="0.25">
      <c r="A16483" s="62">
        <v>73101701</v>
      </c>
      <c r="B16483" s="63" t="s">
        <v>613</v>
      </c>
    </row>
    <row r="16484" spans="1:2" x14ac:dyDescent="0.25">
      <c r="A16484" s="62">
        <v>73101702</v>
      </c>
      <c r="B16484" s="63" t="s">
        <v>12581</v>
      </c>
    </row>
    <row r="16485" spans="1:2" x14ac:dyDescent="0.25">
      <c r="A16485" s="62">
        <v>73101703</v>
      </c>
      <c r="B16485" s="63" t="s">
        <v>1750</v>
      </c>
    </row>
    <row r="16486" spans="1:2" x14ac:dyDescent="0.25">
      <c r="A16486" s="62">
        <v>73101801</v>
      </c>
      <c r="B16486" s="63" t="s">
        <v>85</v>
      </c>
    </row>
    <row r="16487" spans="1:2" x14ac:dyDescent="0.25">
      <c r="A16487" s="62">
        <v>73101802</v>
      </c>
      <c r="B16487" s="63" t="s">
        <v>5072</v>
      </c>
    </row>
    <row r="16488" spans="1:2" x14ac:dyDescent="0.25">
      <c r="A16488" s="62">
        <v>73101901</v>
      </c>
      <c r="B16488" s="63" t="s">
        <v>17384</v>
      </c>
    </row>
    <row r="16489" spans="1:2" x14ac:dyDescent="0.25">
      <c r="A16489" s="62">
        <v>73101902</v>
      </c>
      <c r="B16489" s="63" t="s">
        <v>15144</v>
      </c>
    </row>
    <row r="16490" spans="1:2" x14ac:dyDescent="0.25">
      <c r="A16490" s="62">
        <v>73101903</v>
      </c>
      <c r="B16490" s="63" t="s">
        <v>13440</v>
      </c>
    </row>
    <row r="16491" spans="1:2" x14ac:dyDescent="0.25">
      <c r="A16491" s="62">
        <v>73111501</v>
      </c>
      <c r="B16491" s="63" t="s">
        <v>12410</v>
      </c>
    </row>
    <row r="16492" spans="1:2" x14ac:dyDescent="0.25">
      <c r="A16492" s="62">
        <v>73111502</v>
      </c>
      <c r="B16492" s="63" t="s">
        <v>9550</v>
      </c>
    </row>
    <row r="16493" spans="1:2" x14ac:dyDescent="0.25">
      <c r="A16493" s="62">
        <v>73111503</v>
      </c>
      <c r="B16493" s="63" t="s">
        <v>3035</v>
      </c>
    </row>
    <row r="16494" spans="1:2" x14ac:dyDescent="0.25">
      <c r="A16494" s="62">
        <v>73111504</v>
      </c>
      <c r="B16494" s="63" t="s">
        <v>17427</v>
      </c>
    </row>
    <row r="16495" spans="1:2" x14ac:dyDescent="0.25">
      <c r="A16495" s="62">
        <v>73111505</v>
      </c>
      <c r="B16495" s="63" t="s">
        <v>1856</v>
      </c>
    </row>
    <row r="16496" spans="1:2" x14ac:dyDescent="0.25">
      <c r="A16496" s="62">
        <v>73111506</v>
      </c>
      <c r="B16496" s="63" t="s">
        <v>16551</v>
      </c>
    </row>
    <row r="16497" spans="1:2" x14ac:dyDescent="0.25">
      <c r="A16497" s="62">
        <v>73111507</v>
      </c>
      <c r="B16497" s="63" t="s">
        <v>18799</v>
      </c>
    </row>
    <row r="16498" spans="1:2" x14ac:dyDescent="0.25">
      <c r="A16498" s="62">
        <v>73111601</v>
      </c>
      <c r="B16498" s="63" t="s">
        <v>3390</v>
      </c>
    </row>
    <row r="16499" spans="1:2" x14ac:dyDescent="0.25">
      <c r="A16499" s="62">
        <v>73111602</v>
      </c>
      <c r="B16499" s="63" t="s">
        <v>3872</v>
      </c>
    </row>
    <row r="16500" spans="1:2" x14ac:dyDescent="0.25">
      <c r="A16500" s="62">
        <v>73111603</v>
      </c>
      <c r="B16500" s="63" t="s">
        <v>6624</v>
      </c>
    </row>
    <row r="16501" spans="1:2" x14ac:dyDescent="0.25">
      <c r="A16501" s="62">
        <v>73111604</v>
      </c>
      <c r="B16501" s="63" t="s">
        <v>17959</v>
      </c>
    </row>
    <row r="16502" spans="1:2" x14ac:dyDescent="0.25">
      <c r="A16502" s="62">
        <v>73121501</v>
      </c>
      <c r="B16502" s="63" t="s">
        <v>19089</v>
      </c>
    </row>
    <row r="16503" spans="1:2" x14ac:dyDescent="0.25">
      <c r="A16503" s="62">
        <v>73121502</v>
      </c>
      <c r="B16503" s="63" t="s">
        <v>3915</v>
      </c>
    </row>
    <row r="16504" spans="1:2" x14ac:dyDescent="0.25">
      <c r="A16504" s="62">
        <v>73121503</v>
      </c>
      <c r="B16504" s="63" t="s">
        <v>2377</v>
      </c>
    </row>
    <row r="16505" spans="1:2" x14ac:dyDescent="0.25">
      <c r="A16505" s="62">
        <v>73121504</v>
      </c>
      <c r="B16505" s="63" t="s">
        <v>17698</v>
      </c>
    </row>
    <row r="16506" spans="1:2" x14ac:dyDescent="0.25">
      <c r="A16506" s="62">
        <v>73121505</v>
      </c>
      <c r="B16506" s="63" t="s">
        <v>15961</v>
      </c>
    </row>
    <row r="16507" spans="1:2" x14ac:dyDescent="0.25">
      <c r="A16507" s="62">
        <v>73121506</v>
      </c>
      <c r="B16507" s="63" t="s">
        <v>8774</v>
      </c>
    </row>
    <row r="16508" spans="1:2" x14ac:dyDescent="0.25">
      <c r="A16508" s="62">
        <v>73121507</v>
      </c>
      <c r="B16508" s="63" t="s">
        <v>14094</v>
      </c>
    </row>
    <row r="16509" spans="1:2" x14ac:dyDescent="0.25">
      <c r="A16509" s="62">
        <v>73121508</v>
      </c>
      <c r="B16509" s="63" t="s">
        <v>7449</v>
      </c>
    </row>
    <row r="16510" spans="1:2" x14ac:dyDescent="0.25">
      <c r="A16510" s="62">
        <v>73121509</v>
      </c>
      <c r="B16510" s="63" t="s">
        <v>12761</v>
      </c>
    </row>
    <row r="16511" spans="1:2" x14ac:dyDescent="0.25">
      <c r="A16511" s="62">
        <v>73121601</v>
      </c>
      <c r="B16511" s="63" t="s">
        <v>12246</v>
      </c>
    </row>
    <row r="16512" spans="1:2" x14ac:dyDescent="0.25">
      <c r="A16512" s="62">
        <v>73121602</v>
      </c>
      <c r="B16512" s="63" t="s">
        <v>10612</v>
      </c>
    </row>
    <row r="16513" spans="1:2" x14ac:dyDescent="0.25">
      <c r="A16513" s="62">
        <v>73121603</v>
      </c>
      <c r="B16513" s="63" t="s">
        <v>17637</v>
      </c>
    </row>
    <row r="16514" spans="1:2" x14ac:dyDescent="0.25">
      <c r="A16514" s="62">
        <v>73121606</v>
      </c>
      <c r="B16514" s="63" t="s">
        <v>14226</v>
      </c>
    </row>
    <row r="16515" spans="1:2" x14ac:dyDescent="0.25">
      <c r="A16515" s="62">
        <v>73121607</v>
      </c>
      <c r="B16515" s="63" t="s">
        <v>18232</v>
      </c>
    </row>
    <row r="16516" spans="1:2" x14ac:dyDescent="0.25">
      <c r="A16516" s="62">
        <v>73121608</v>
      </c>
      <c r="B16516" s="63" t="s">
        <v>15949</v>
      </c>
    </row>
    <row r="16517" spans="1:2" x14ac:dyDescent="0.25">
      <c r="A16517" s="62">
        <v>73121610</v>
      </c>
      <c r="B16517" s="63" t="s">
        <v>10612</v>
      </c>
    </row>
    <row r="16518" spans="1:2" x14ac:dyDescent="0.25">
      <c r="A16518" s="62">
        <v>73121611</v>
      </c>
      <c r="B16518" s="63" t="s">
        <v>18840</v>
      </c>
    </row>
    <row r="16519" spans="1:2" x14ac:dyDescent="0.25">
      <c r="A16519" s="62">
        <v>73121612</v>
      </c>
      <c r="B16519" s="63" t="s">
        <v>17862</v>
      </c>
    </row>
    <row r="16520" spans="1:2" x14ac:dyDescent="0.25">
      <c r="A16520" s="62">
        <v>73121613</v>
      </c>
      <c r="B16520" s="63" t="s">
        <v>7449</v>
      </c>
    </row>
    <row r="16521" spans="1:2" x14ac:dyDescent="0.25">
      <c r="A16521" s="62">
        <v>73121801</v>
      </c>
      <c r="B16521" s="63" t="s">
        <v>2025</v>
      </c>
    </row>
    <row r="16522" spans="1:2" x14ac:dyDescent="0.25">
      <c r="A16522" s="62">
        <v>73121802</v>
      </c>
      <c r="B16522" s="63" t="s">
        <v>1513</v>
      </c>
    </row>
    <row r="16523" spans="1:2" x14ac:dyDescent="0.25">
      <c r="A16523" s="62">
        <v>73121803</v>
      </c>
      <c r="B16523" s="63" t="s">
        <v>8555</v>
      </c>
    </row>
    <row r="16524" spans="1:2" x14ac:dyDescent="0.25">
      <c r="A16524" s="62">
        <v>73121804</v>
      </c>
      <c r="B16524" s="63" t="s">
        <v>11683</v>
      </c>
    </row>
    <row r="16525" spans="1:2" x14ac:dyDescent="0.25">
      <c r="A16525" s="62">
        <v>73121805</v>
      </c>
      <c r="B16525" s="63" t="s">
        <v>17152</v>
      </c>
    </row>
    <row r="16526" spans="1:2" x14ac:dyDescent="0.25">
      <c r="A16526" s="62">
        <v>73121806</v>
      </c>
      <c r="B16526" s="63" t="s">
        <v>6996</v>
      </c>
    </row>
    <row r="16527" spans="1:2" x14ac:dyDescent="0.25">
      <c r="A16527" s="62">
        <v>73121807</v>
      </c>
      <c r="B16527" s="63" t="s">
        <v>6295</v>
      </c>
    </row>
    <row r="16528" spans="1:2" x14ac:dyDescent="0.25">
      <c r="A16528" s="62">
        <v>73131501</v>
      </c>
      <c r="B16528" s="63" t="s">
        <v>8506</v>
      </c>
    </row>
    <row r="16529" spans="1:2" x14ac:dyDescent="0.25">
      <c r="A16529" s="62">
        <v>73131502</v>
      </c>
      <c r="B16529" s="63" t="s">
        <v>5693</v>
      </c>
    </row>
    <row r="16530" spans="1:2" x14ac:dyDescent="0.25">
      <c r="A16530" s="62">
        <v>73131503</v>
      </c>
      <c r="B16530" s="63" t="s">
        <v>13928</v>
      </c>
    </row>
    <row r="16531" spans="1:2" x14ac:dyDescent="0.25">
      <c r="A16531" s="62">
        <v>73131504</v>
      </c>
      <c r="B16531" s="63" t="s">
        <v>4318</v>
      </c>
    </row>
    <row r="16532" spans="1:2" x14ac:dyDescent="0.25">
      <c r="A16532" s="62">
        <v>73131505</v>
      </c>
      <c r="B16532" s="63" t="s">
        <v>18424</v>
      </c>
    </row>
    <row r="16533" spans="1:2" x14ac:dyDescent="0.25">
      <c r="A16533" s="62">
        <v>73131506</v>
      </c>
      <c r="B16533" s="63" t="s">
        <v>12794</v>
      </c>
    </row>
    <row r="16534" spans="1:2" x14ac:dyDescent="0.25">
      <c r="A16534" s="62">
        <v>73131507</v>
      </c>
      <c r="B16534" s="63" t="s">
        <v>14752</v>
      </c>
    </row>
    <row r="16535" spans="1:2" x14ac:dyDescent="0.25">
      <c r="A16535" s="62">
        <v>73131508</v>
      </c>
      <c r="B16535" s="63" t="s">
        <v>6877</v>
      </c>
    </row>
    <row r="16536" spans="1:2" x14ac:dyDescent="0.25">
      <c r="A16536" s="62">
        <v>73131601</v>
      </c>
      <c r="B16536" s="63" t="s">
        <v>12525</v>
      </c>
    </row>
    <row r="16537" spans="1:2" x14ac:dyDescent="0.25">
      <c r="A16537" s="62">
        <v>73131602</v>
      </c>
      <c r="B16537" s="63" t="s">
        <v>1397</v>
      </c>
    </row>
    <row r="16538" spans="1:2" x14ac:dyDescent="0.25">
      <c r="A16538" s="62">
        <v>73131603</v>
      </c>
      <c r="B16538" s="63" t="s">
        <v>16311</v>
      </c>
    </row>
    <row r="16539" spans="1:2" x14ac:dyDescent="0.25">
      <c r="A16539" s="62">
        <v>73131604</v>
      </c>
      <c r="B16539" s="63" t="s">
        <v>7540</v>
      </c>
    </row>
    <row r="16540" spans="1:2" x14ac:dyDescent="0.25">
      <c r="A16540" s="62">
        <v>73131605</v>
      </c>
      <c r="B16540" s="63" t="s">
        <v>11812</v>
      </c>
    </row>
    <row r="16541" spans="1:2" x14ac:dyDescent="0.25">
      <c r="A16541" s="62">
        <v>73131606</v>
      </c>
      <c r="B16541" s="63" t="s">
        <v>4984</v>
      </c>
    </row>
    <row r="16542" spans="1:2" x14ac:dyDescent="0.25">
      <c r="A16542" s="62">
        <v>73131607</v>
      </c>
      <c r="B16542" s="63" t="s">
        <v>13753</v>
      </c>
    </row>
    <row r="16543" spans="1:2" x14ac:dyDescent="0.25">
      <c r="A16543" s="62">
        <v>73131608</v>
      </c>
      <c r="B16543" s="63" t="s">
        <v>14103</v>
      </c>
    </row>
    <row r="16544" spans="1:2" x14ac:dyDescent="0.25">
      <c r="A16544" s="62">
        <v>73131701</v>
      </c>
      <c r="B16544" s="63" t="s">
        <v>17180</v>
      </c>
    </row>
    <row r="16545" spans="1:2" x14ac:dyDescent="0.25">
      <c r="A16545" s="62">
        <v>73131702</v>
      </c>
      <c r="B16545" s="63" t="s">
        <v>11341</v>
      </c>
    </row>
    <row r="16546" spans="1:2" x14ac:dyDescent="0.25">
      <c r="A16546" s="62">
        <v>73131703</v>
      </c>
      <c r="B16546" s="63" t="s">
        <v>8379</v>
      </c>
    </row>
    <row r="16547" spans="1:2" x14ac:dyDescent="0.25">
      <c r="A16547" s="62">
        <v>73131801</v>
      </c>
      <c r="B16547" s="63" t="s">
        <v>18038</v>
      </c>
    </row>
    <row r="16548" spans="1:2" x14ac:dyDescent="0.25">
      <c r="A16548" s="62">
        <v>73131802</v>
      </c>
      <c r="B16548" s="63" t="s">
        <v>5242</v>
      </c>
    </row>
    <row r="16549" spans="1:2" x14ac:dyDescent="0.25">
      <c r="A16549" s="62">
        <v>73131803</v>
      </c>
      <c r="B16549" s="63" t="s">
        <v>10252</v>
      </c>
    </row>
    <row r="16550" spans="1:2" x14ac:dyDescent="0.25">
      <c r="A16550" s="62">
        <v>73131804</v>
      </c>
      <c r="B16550" s="63" t="s">
        <v>7895</v>
      </c>
    </row>
    <row r="16551" spans="1:2" x14ac:dyDescent="0.25">
      <c r="A16551" s="62">
        <v>73131902</v>
      </c>
      <c r="B16551" s="63" t="s">
        <v>12780</v>
      </c>
    </row>
    <row r="16552" spans="1:2" x14ac:dyDescent="0.25">
      <c r="A16552" s="62">
        <v>73131903</v>
      </c>
      <c r="B16552" s="63" t="s">
        <v>1782</v>
      </c>
    </row>
    <row r="16553" spans="1:2" x14ac:dyDescent="0.25">
      <c r="A16553" s="62">
        <v>73131904</v>
      </c>
      <c r="B16553" s="63" t="s">
        <v>3278</v>
      </c>
    </row>
    <row r="16554" spans="1:2" x14ac:dyDescent="0.25">
      <c r="A16554" s="62">
        <v>73131905</v>
      </c>
      <c r="B16554" s="63" t="s">
        <v>4617</v>
      </c>
    </row>
    <row r="16555" spans="1:2" x14ac:dyDescent="0.25">
      <c r="A16555" s="62">
        <v>73131906</v>
      </c>
      <c r="B16555" s="63" t="s">
        <v>10122</v>
      </c>
    </row>
    <row r="16556" spans="1:2" x14ac:dyDescent="0.25">
      <c r="A16556" s="62">
        <v>73141501</v>
      </c>
      <c r="B16556" s="63" t="s">
        <v>2434</v>
      </c>
    </row>
    <row r="16557" spans="1:2" x14ac:dyDescent="0.25">
      <c r="A16557" s="62">
        <v>73141502</v>
      </c>
      <c r="B16557" s="63" t="s">
        <v>9926</v>
      </c>
    </row>
    <row r="16558" spans="1:2" x14ac:dyDescent="0.25">
      <c r="A16558" s="62">
        <v>73141503</v>
      </c>
      <c r="B16558" s="63" t="s">
        <v>7666</v>
      </c>
    </row>
    <row r="16559" spans="1:2" x14ac:dyDescent="0.25">
      <c r="A16559" s="62">
        <v>73141504</v>
      </c>
      <c r="B16559" s="63" t="s">
        <v>2541</v>
      </c>
    </row>
    <row r="16560" spans="1:2" x14ac:dyDescent="0.25">
      <c r="A16560" s="62">
        <v>73141505</v>
      </c>
      <c r="B16560" s="63" t="s">
        <v>7024</v>
      </c>
    </row>
    <row r="16561" spans="1:2" x14ac:dyDescent="0.25">
      <c r="A16561" s="62">
        <v>73141506</v>
      </c>
      <c r="B16561" s="63" t="s">
        <v>10365</v>
      </c>
    </row>
    <row r="16562" spans="1:2" x14ac:dyDescent="0.25">
      <c r="A16562" s="62">
        <v>73141507</v>
      </c>
      <c r="B16562" s="63" t="s">
        <v>18370</v>
      </c>
    </row>
    <row r="16563" spans="1:2" x14ac:dyDescent="0.25">
      <c r="A16563" s="62">
        <v>73141508</v>
      </c>
      <c r="B16563" s="63" t="s">
        <v>18731</v>
      </c>
    </row>
    <row r="16564" spans="1:2" x14ac:dyDescent="0.25">
      <c r="A16564" s="62">
        <v>73141601</v>
      </c>
      <c r="B16564" s="63" t="s">
        <v>9722</v>
      </c>
    </row>
    <row r="16565" spans="1:2" x14ac:dyDescent="0.25">
      <c r="A16565" s="62">
        <v>73141602</v>
      </c>
      <c r="B16565" s="63" t="s">
        <v>3310</v>
      </c>
    </row>
    <row r="16566" spans="1:2" x14ac:dyDescent="0.25">
      <c r="A16566" s="62">
        <v>73141701</v>
      </c>
      <c r="B16566" s="63" t="s">
        <v>15941</v>
      </c>
    </row>
    <row r="16567" spans="1:2" x14ac:dyDescent="0.25">
      <c r="A16567" s="62">
        <v>73141702</v>
      </c>
      <c r="B16567" s="63" t="s">
        <v>4632</v>
      </c>
    </row>
    <row r="16568" spans="1:2" x14ac:dyDescent="0.25">
      <c r="A16568" s="62">
        <v>73141703</v>
      </c>
      <c r="B16568" s="63" t="s">
        <v>18972</v>
      </c>
    </row>
    <row r="16569" spans="1:2" x14ac:dyDescent="0.25">
      <c r="A16569" s="62">
        <v>73141704</v>
      </c>
      <c r="B16569" s="63" t="s">
        <v>9916</v>
      </c>
    </row>
    <row r="16570" spans="1:2" x14ac:dyDescent="0.25">
      <c r="A16570" s="62">
        <v>73141705</v>
      </c>
      <c r="B16570" s="63" t="s">
        <v>14756</v>
      </c>
    </row>
    <row r="16571" spans="1:2" x14ac:dyDescent="0.25">
      <c r="A16571" s="62">
        <v>73141706</v>
      </c>
      <c r="B16571" s="63" t="s">
        <v>7777</v>
      </c>
    </row>
    <row r="16572" spans="1:2" x14ac:dyDescent="0.25">
      <c r="A16572" s="62">
        <v>73141707</v>
      </c>
      <c r="B16572" s="63" t="s">
        <v>1837</v>
      </c>
    </row>
    <row r="16573" spans="1:2" x14ac:dyDescent="0.25">
      <c r="A16573" s="62">
        <v>73141708</v>
      </c>
      <c r="B16573" s="63" t="s">
        <v>11546</v>
      </c>
    </row>
    <row r="16574" spans="1:2" x14ac:dyDescent="0.25">
      <c r="A16574" s="62">
        <v>73141709</v>
      </c>
      <c r="B16574" s="63" t="s">
        <v>10094</v>
      </c>
    </row>
    <row r="16575" spans="1:2" x14ac:dyDescent="0.25">
      <c r="A16575" s="62">
        <v>73141710</v>
      </c>
      <c r="B16575" s="63" t="s">
        <v>5310</v>
      </c>
    </row>
    <row r="16576" spans="1:2" x14ac:dyDescent="0.25">
      <c r="A16576" s="62">
        <v>73141711</v>
      </c>
      <c r="B16576" s="63" t="s">
        <v>16425</v>
      </c>
    </row>
    <row r="16577" spans="1:2" x14ac:dyDescent="0.25">
      <c r="A16577" s="62">
        <v>73141712</v>
      </c>
      <c r="B16577" s="63" t="s">
        <v>17045</v>
      </c>
    </row>
    <row r="16578" spans="1:2" x14ac:dyDescent="0.25">
      <c r="A16578" s="62">
        <v>73141713</v>
      </c>
      <c r="B16578" s="63" t="s">
        <v>14895</v>
      </c>
    </row>
    <row r="16579" spans="1:2" x14ac:dyDescent="0.25">
      <c r="A16579" s="62">
        <v>73141714</v>
      </c>
      <c r="B16579" s="63" t="s">
        <v>557</v>
      </c>
    </row>
    <row r="16580" spans="1:2" x14ac:dyDescent="0.25">
      <c r="A16580" s="62">
        <v>73141715</v>
      </c>
      <c r="B16580" s="63" t="s">
        <v>6898</v>
      </c>
    </row>
    <row r="16581" spans="1:2" x14ac:dyDescent="0.25">
      <c r="A16581" s="62">
        <v>73151501</v>
      </c>
      <c r="B16581" s="63" t="s">
        <v>3688</v>
      </c>
    </row>
    <row r="16582" spans="1:2" x14ac:dyDescent="0.25">
      <c r="A16582" s="62">
        <v>73151502</v>
      </c>
      <c r="B16582" s="63" t="s">
        <v>6278</v>
      </c>
    </row>
    <row r="16583" spans="1:2" x14ac:dyDescent="0.25">
      <c r="A16583" s="62">
        <v>73151601</v>
      </c>
      <c r="B16583" s="63" t="s">
        <v>15917</v>
      </c>
    </row>
    <row r="16584" spans="1:2" x14ac:dyDescent="0.25">
      <c r="A16584" s="62">
        <v>73151602</v>
      </c>
      <c r="B16584" s="63" t="s">
        <v>5603</v>
      </c>
    </row>
    <row r="16585" spans="1:2" x14ac:dyDescent="0.25">
      <c r="A16585" s="62">
        <v>73151603</v>
      </c>
      <c r="B16585" s="63" t="s">
        <v>171</v>
      </c>
    </row>
    <row r="16586" spans="1:2" x14ac:dyDescent="0.25">
      <c r="A16586" s="62">
        <v>73151604</v>
      </c>
      <c r="B16586" s="63" t="s">
        <v>0</v>
      </c>
    </row>
    <row r="16587" spans="1:2" x14ac:dyDescent="0.25">
      <c r="A16587" s="62">
        <v>73151605</v>
      </c>
      <c r="B16587" s="63" t="s">
        <v>17351</v>
      </c>
    </row>
    <row r="16588" spans="1:2" x14ac:dyDescent="0.25">
      <c r="A16588" s="62">
        <v>73151606</v>
      </c>
      <c r="B16588" s="63" t="s">
        <v>14278</v>
      </c>
    </row>
    <row r="16589" spans="1:2" x14ac:dyDescent="0.25">
      <c r="A16589" s="62">
        <v>73151607</v>
      </c>
      <c r="B16589" s="63" t="s">
        <v>14778</v>
      </c>
    </row>
    <row r="16590" spans="1:2" x14ac:dyDescent="0.25">
      <c r="A16590" s="62">
        <v>73151701</v>
      </c>
      <c r="B16590" s="63" t="s">
        <v>16182</v>
      </c>
    </row>
    <row r="16591" spans="1:2" x14ac:dyDescent="0.25">
      <c r="A16591" s="62">
        <v>73151702</v>
      </c>
      <c r="B16591" s="63" t="s">
        <v>16365</v>
      </c>
    </row>
    <row r="16592" spans="1:2" x14ac:dyDescent="0.25">
      <c r="A16592" s="62">
        <v>73151703</v>
      </c>
      <c r="B16592" s="63" t="s">
        <v>17729</v>
      </c>
    </row>
    <row r="16593" spans="1:2" x14ac:dyDescent="0.25">
      <c r="A16593" s="62">
        <v>73151801</v>
      </c>
      <c r="B16593" s="63" t="s">
        <v>13251</v>
      </c>
    </row>
    <row r="16594" spans="1:2" x14ac:dyDescent="0.25">
      <c r="A16594" s="62">
        <v>73151802</v>
      </c>
      <c r="B16594" s="63" t="s">
        <v>13172</v>
      </c>
    </row>
    <row r="16595" spans="1:2" x14ac:dyDescent="0.25">
      <c r="A16595" s="62">
        <v>73151803</v>
      </c>
      <c r="B16595" s="63" t="s">
        <v>5491</v>
      </c>
    </row>
    <row r="16596" spans="1:2" x14ac:dyDescent="0.25">
      <c r="A16596" s="62">
        <v>73151804</v>
      </c>
      <c r="B16596" s="63" t="s">
        <v>5838</v>
      </c>
    </row>
    <row r="16597" spans="1:2" x14ac:dyDescent="0.25">
      <c r="A16597" s="62">
        <v>73151805</v>
      </c>
      <c r="B16597" s="63" t="s">
        <v>16228</v>
      </c>
    </row>
    <row r="16598" spans="1:2" x14ac:dyDescent="0.25">
      <c r="A16598" s="62">
        <v>73151901</v>
      </c>
      <c r="B16598" s="63" t="s">
        <v>10765</v>
      </c>
    </row>
    <row r="16599" spans="1:2" x14ac:dyDescent="0.25">
      <c r="A16599" s="62">
        <v>73151902</v>
      </c>
      <c r="B16599" s="63" t="s">
        <v>9393</v>
      </c>
    </row>
    <row r="16600" spans="1:2" x14ac:dyDescent="0.25">
      <c r="A16600" s="62">
        <v>73151903</v>
      </c>
      <c r="B16600" s="63" t="s">
        <v>9360</v>
      </c>
    </row>
    <row r="16601" spans="1:2" x14ac:dyDescent="0.25">
      <c r="A16601" s="62">
        <v>73151904</v>
      </c>
      <c r="B16601" s="63" t="s">
        <v>11039</v>
      </c>
    </row>
    <row r="16602" spans="1:2" x14ac:dyDescent="0.25">
      <c r="A16602" s="62">
        <v>73151905</v>
      </c>
      <c r="B16602" s="63" t="s">
        <v>8985</v>
      </c>
    </row>
    <row r="16603" spans="1:2" x14ac:dyDescent="0.25">
      <c r="A16603" s="62">
        <v>73151906</v>
      </c>
      <c r="B16603" s="63" t="s">
        <v>7214</v>
      </c>
    </row>
    <row r="16604" spans="1:2" x14ac:dyDescent="0.25">
      <c r="A16604" s="62">
        <v>73151907</v>
      </c>
      <c r="B16604" s="63" t="s">
        <v>9007</v>
      </c>
    </row>
    <row r="16605" spans="1:2" x14ac:dyDescent="0.25">
      <c r="A16605" s="62">
        <v>73152001</v>
      </c>
      <c r="B16605" s="63" t="s">
        <v>13208</v>
      </c>
    </row>
    <row r="16606" spans="1:2" x14ac:dyDescent="0.25">
      <c r="A16606" s="62">
        <v>73152002</v>
      </c>
      <c r="B16606" s="63" t="s">
        <v>17674</v>
      </c>
    </row>
    <row r="16607" spans="1:2" x14ac:dyDescent="0.25">
      <c r="A16607" s="62">
        <v>73152003</v>
      </c>
      <c r="B16607" s="63" t="s">
        <v>10076</v>
      </c>
    </row>
    <row r="16608" spans="1:2" x14ac:dyDescent="0.25">
      <c r="A16608" s="62">
        <v>73152004</v>
      </c>
      <c r="B16608" s="63" t="s">
        <v>10284</v>
      </c>
    </row>
    <row r="16609" spans="1:2" x14ac:dyDescent="0.25">
      <c r="A16609" s="62">
        <v>73152101</v>
      </c>
      <c r="B16609" s="63" t="s">
        <v>13672</v>
      </c>
    </row>
    <row r="16610" spans="1:2" x14ac:dyDescent="0.25">
      <c r="A16610" s="62">
        <v>73152102</v>
      </c>
      <c r="B16610" s="63" t="s">
        <v>11902</v>
      </c>
    </row>
    <row r="16611" spans="1:2" x14ac:dyDescent="0.25">
      <c r="A16611" s="62">
        <v>73161501</v>
      </c>
      <c r="B16611" s="63" t="s">
        <v>12050</v>
      </c>
    </row>
    <row r="16612" spans="1:2" x14ac:dyDescent="0.25">
      <c r="A16612" s="62">
        <v>73161502</v>
      </c>
      <c r="B16612" s="63" t="s">
        <v>9424</v>
      </c>
    </row>
    <row r="16613" spans="1:2" x14ac:dyDescent="0.25">
      <c r="A16613" s="62">
        <v>73161503</v>
      </c>
      <c r="B16613" s="63" t="s">
        <v>7925</v>
      </c>
    </row>
    <row r="16614" spans="1:2" x14ac:dyDescent="0.25">
      <c r="A16614" s="62">
        <v>73161504</v>
      </c>
      <c r="B16614" s="63" t="s">
        <v>11857</v>
      </c>
    </row>
    <row r="16615" spans="1:2" x14ac:dyDescent="0.25">
      <c r="A16615" s="62">
        <v>73161505</v>
      </c>
      <c r="B16615" s="63" t="s">
        <v>14971</v>
      </c>
    </row>
    <row r="16616" spans="1:2" x14ac:dyDescent="0.25">
      <c r="A16616" s="62">
        <v>73161506</v>
      </c>
      <c r="B16616" s="63" t="s">
        <v>10731</v>
      </c>
    </row>
    <row r="16617" spans="1:2" x14ac:dyDescent="0.25">
      <c r="A16617" s="62">
        <v>73161507</v>
      </c>
      <c r="B16617" s="63" t="s">
        <v>8610</v>
      </c>
    </row>
    <row r="16618" spans="1:2" x14ac:dyDescent="0.25">
      <c r="A16618" s="62">
        <v>73161508</v>
      </c>
      <c r="B16618" s="63" t="s">
        <v>12946</v>
      </c>
    </row>
    <row r="16619" spans="1:2" x14ac:dyDescent="0.25">
      <c r="A16619" s="62">
        <v>73161509</v>
      </c>
      <c r="B16619" s="63" t="s">
        <v>12765</v>
      </c>
    </row>
    <row r="16620" spans="1:2" x14ac:dyDescent="0.25">
      <c r="A16620" s="62">
        <v>73161510</v>
      </c>
      <c r="B16620" s="63" t="s">
        <v>9174</v>
      </c>
    </row>
    <row r="16621" spans="1:2" x14ac:dyDescent="0.25">
      <c r="A16621" s="62">
        <v>73161511</v>
      </c>
      <c r="B16621" s="63" t="s">
        <v>787</v>
      </c>
    </row>
    <row r="16622" spans="1:2" x14ac:dyDescent="0.25">
      <c r="A16622" s="62">
        <v>73161512</v>
      </c>
      <c r="B16622" s="63" t="s">
        <v>5430</v>
      </c>
    </row>
    <row r="16623" spans="1:2" x14ac:dyDescent="0.25">
      <c r="A16623" s="62">
        <v>73161513</v>
      </c>
      <c r="B16623" s="63" t="s">
        <v>859</v>
      </c>
    </row>
    <row r="16624" spans="1:2" x14ac:dyDescent="0.25">
      <c r="A16624" s="62">
        <v>73161514</v>
      </c>
      <c r="B16624" s="63" t="s">
        <v>15666</v>
      </c>
    </row>
    <row r="16625" spans="1:2" x14ac:dyDescent="0.25">
      <c r="A16625" s="62">
        <v>73161515</v>
      </c>
      <c r="B16625" s="63" t="s">
        <v>7334</v>
      </c>
    </row>
    <row r="16626" spans="1:2" x14ac:dyDescent="0.25">
      <c r="A16626" s="62">
        <v>73161516</v>
      </c>
      <c r="B16626" s="63" t="s">
        <v>2741</v>
      </c>
    </row>
    <row r="16627" spans="1:2" x14ac:dyDescent="0.25">
      <c r="A16627" s="62">
        <v>73161517</v>
      </c>
      <c r="B16627" s="63" t="s">
        <v>3687</v>
      </c>
    </row>
    <row r="16628" spans="1:2" x14ac:dyDescent="0.25">
      <c r="A16628" s="62">
        <v>73161518</v>
      </c>
      <c r="B16628" s="63" t="s">
        <v>6867</v>
      </c>
    </row>
    <row r="16629" spans="1:2" x14ac:dyDescent="0.25">
      <c r="A16629" s="62">
        <v>73161519</v>
      </c>
      <c r="B16629" s="63" t="s">
        <v>9133</v>
      </c>
    </row>
    <row r="16630" spans="1:2" x14ac:dyDescent="0.25">
      <c r="A16630" s="62">
        <v>73161601</v>
      </c>
      <c r="B16630" s="63" t="s">
        <v>17653</v>
      </c>
    </row>
    <row r="16631" spans="1:2" x14ac:dyDescent="0.25">
      <c r="A16631" s="62">
        <v>73161602</v>
      </c>
      <c r="B16631" s="63" t="s">
        <v>451</v>
      </c>
    </row>
    <row r="16632" spans="1:2" x14ac:dyDescent="0.25">
      <c r="A16632" s="62">
        <v>73161603</v>
      </c>
      <c r="B16632" s="63" t="s">
        <v>8882</v>
      </c>
    </row>
    <row r="16633" spans="1:2" x14ac:dyDescent="0.25">
      <c r="A16633" s="62">
        <v>73161604</v>
      </c>
      <c r="B16633" s="63" t="s">
        <v>10714</v>
      </c>
    </row>
    <row r="16634" spans="1:2" x14ac:dyDescent="0.25">
      <c r="A16634" s="62">
        <v>73161605</v>
      </c>
      <c r="B16634" s="63" t="s">
        <v>15194</v>
      </c>
    </row>
    <row r="16635" spans="1:2" x14ac:dyDescent="0.25">
      <c r="A16635" s="62">
        <v>73161606</v>
      </c>
      <c r="B16635" s="63" t="s">
        <v>11243</v>
      </c>
    </row>
    <row r="16636" spans="1:2" x14ac:dyDescent="0.25">
      <c r="A16636" s="62">
        <v>73161607</v>
      </c>
      <c r="B16636" s="63" t="s">
        <v>15894</v>
      </c>
    </row>
    <row r="16637" spans="1:2" x14ac:dyDescent="0.25">
      <c r="A16637" s="62">
        <v>73171501</v>
      </c>
      <c r="B16637" s="63" t="s">
        <v>15018</v>
      </c>
    </row>
    <row r="16638" spans="1:2" x14ac:dyDescent="0.25">
      <c r="A16638" s="62">
        <v>73171502</v>
      </c>
      <c r="B16638" s="63" t="s">
        <v>11360</v>
      </c>
    </row>
    <row r="16639" spans="1:2" x14ac:dyDescent="0.25">
      <c r="A16639" s="62">
        <v>73171503</v>
      </c>
      <c r="B16639" s="63" t="s">
        <v>3964</v>
      </c>
    </row>
    <row r="16640" spans="1:2" x14ac:dyDescent="0.25">
      <c r="A16640" s="62">
        <v>73171504</v>
      </c>
      <c r="B16640" s="63" t="s">
        <v>7139</v>
      </c>
    </row>
    <row r="16641" spans="1:2" x14ac:dyDescent="0.25">
      <c r="A16641" s="62">
        <v>73171505</v>
      </c>
      <c r="B16641" s="63" t="s">
        <v>9599</v>
      </c>
    </row>
    <row r="16642" spans="1:2" x14ac:dyDescent="0.25">
      <c r="A16642" s="62">
        <v>73171506</v>
      </c>
      <c r="B16642" s="63" t="s">
        <v>18217</v>
      </c>
    </row>
    <row r="16643" spans="1:2" x14ac:dyDescent="0.25">
      <c r="A16643" s="62">
        <v>73171507</v>
      </c>
      <c r="B16643" s="63" t="s">
        <v>13184</v>
      </c>
    </row>
    <row r="16644" spans="1:2" x14ac:dyDescent="0.25">
      <c r="A16644" s="62">
        <v>73171508</v>
      </c>
      <c r="B16644" s="63" t="s">
        <v>13182</v>
      </c>
    </row>
    <row r="16645" spans="1:2" x14ac:dyDescent="0.25">
      <c r="A16645" s="62">
        <v>73171510</v>
      </c>
      <c r="B16645" s="63" t="s">
        <v>2073</v>
      </c>
    </row>
    <row r="16646" spans="1:2" x14ac:dyDescent="0.25">
      <c r="A16646" s="62">
        <v>73171511</v>
      </c>
      <c r="B16646" s="63" t="s">
        <v>1524</v>
      </c>
    </row>
    <row r="16647" spans="1:2" x14ac:dyDescent="0.25">
      <c r="A16647" s="62">
        <v>73171512</v>
      </c>
      <c r="B16647" s="63" t="s">
        <v>447</v>
      </c>
    </row>
    <row r="16648" spans="1:2" x14ac:dyDescent="0.25">
      <c r="A16648" s="62">
        <v>73171601</v>
      </c>
      <c r="B16648" s="63" t="s">
        <v>18453</v>
      </c>
    </row>
    <row r="16649" spans="1:2" x14ac:dyDescent="0.25">
      <c r="A16649" s="62">
        <v>73171602</v>
      </c>
      <c r="B16649" s="63" t="s">
        <v>1422</v>
      </c>
    </row>
    <row r="16650" spans="1:2" x14ac:dyDescent="0.25">
      <c r="A16650" s="62">
        <v>73171603</v>
      </c>
      <c r="B16650" s="63" t="s">
        <v>16243</v>
      </c>
    </row>
    <row r="16651" spans="1:2" x14ac:dyDescent="0.25">
      <c r="A16651" s="62">
        <v>73171604</v>
      </c>
      <c r="B16651" s="63" t="s">
        <v>9151</v>
      </c>
    </row>
    <row r="16652" spans="1:2" x14ac:dyDescent="0.25">
      <c r="A16652" s="62">
        <v>73171605</v>
      </c>
      <c r="B16652" s="63" t="s">
        <v>13973</v>
      </c>
    </row>
    <row r="16653" spans="1:2" x14ac:dyDescent="0.25">
      <c r="A16653" s="62">
        <v>73181001</v>
      </c>
      <c r="B16653" s="63" t="s">
        <v>18765</v>
      </c>
    </row>
    <row r="16654" spans="1:2" x14ac:dyDescent="0.25">
      <c r="A16654" s="62">
        <v>73181002</v>
      </c>
      <c r="B16654" s="63" t="s">
        <v>13230</v>
      </c>
    </row>
    <row r="16655" spans="1:2" x14ac:dyDescent="0.25">
      <c r="A16655" s="62">
        <v>73181003</v>
      </c>
      <c r="B16655" s="63" t="s">
        <v>12162</v>
      </c>
    </row>
    <row r="16656" spans="1:2" x14ac:dyDescent="0.25">
      <c r="A16656" s="62">
        <v>73181004</v>
      </c>
      <c r="B16656" s="63" t="s">
        <v>3934</v>
      </c>
    </row>
    <row r="16657" spans="1:2" x14ac:dyDescent="0.25">
      <c r="A16657" s="62">
        <v>73181005</v>
      </c>
      <c r="B16657" s="63" t="s">
        <v>7665</v>
      </c>
    </row>
    <row r="16658" spans="1:2" x14ac:dyDescent="0.25">
      <c r="A16658" s="62">
        <v>73181006</v>
      </c>
      <c r="B16658" s="63" t="s">
        <v>14557</v>
      </c>
    </row>
    <row r="16659" spans="1:2" x14ac:dyDescent="0.25">
      <c r="A16659" s="62">
        <v>73181007</v>
      </c>
      <c r="B16659" s="63" t="s">
        <v>15415</v>
      </c>
    </row>
    <row r="16660" spans="1:2" x14ac:dyDescent="0.25">
      <c r="A16660" s="62">
        <v>73181008</v>
      </c>
      <c r="B16660" s="63" t="s">
        <v>9022</v>
      </c>
    </row>
    <row r="16661" spans="1:2" x14ac:dyDescent="0.25">
      <c r="A16661" s="62">
        <v>73181009</v>
      </c>
      <c r="B16661" s="63" t="s">
        <v>11078</v>
      </c>
    </row>
    <row r="16662" spans="1:2" x14ac:dyDescent="0.25">
      <c r="A16662" s="62">
        <v>73181010</v>
      </c>
      <c r="B16662" s="63" t="s">
        <v>18833</v>
      </c>
    </row>
    <row r="16663" spans="1:2" x14ac:dyDescent="0.25">
      <c r="A16663" s="62">
        <v>73181011</v>
      </c>
      <c r="B16663" s="63" t="s">
        <v>8534</v>
      </c>
    </row>
    <row r="16664" spans="1:2" x14ac:dyDescent="0.25">
      <c r="A16664" s="62">
        <v>73181012</v>
      </c>
      <c r="B16664" s="63" t="s">
        <v>4498</v>
      </c>
    </row>
    <row r="16665" spans="1:2" x14ac:dyDescent="0.25">
      <c r="A16665" s="62">
        <v>73181013</v>
      </c>
      <c r="B16665" s="63" t="s">
        <v>1768</v>
      </c>
    </row>
    <row r="16666" spans="1:2" x14ac:dyDescent="0.25">
      <c r="A16666" s="62">
        <v>73181014</v>
      </c>
      <c r="B16666" s="63" t="s">
        <v>3221</v>
      </c>
    </row>
    <row r="16667" spans="1:2" x14ac:dyDescent="0.25">
      <c r="A16667" s="62">
        <v>73181015</v>
      </c>
      <c r="B16667" s="63" t="s">
        <v>10945</v>
      </c>
    </row>
    <row r="16668" spans="1:2" x14ac:dyDescent="0.25">
      <c r="A16668" s="62">
        <v>73181016</v>
      </c>
      <c r="B16668" s="63" t="s">
        <v>11435</v>
      </c>
    </row>
    <row r="16669" spans="1:2" x14ac:dyDescent="0.25">
      <c r="A16669" s="62">
        <v>73181017</v>
      </c>
      <c r="B16669" s="63" t="s">
        <v>17711</v>
      </c>
    </row>
    <row r="16670" spans="1:2" x14ac:dyDescent="0.25">
      <c r="A16670" s="62">
        <v>73181018</v>
      </c>
      <c r="B16670" s="63" t="s">
        <v>11465</v>
      </c>
    </row>
    <row r="16671" spans="1:2" x14ac:dyDescent="0.25">
      <c r="A16671" s="62">
        <v>73181019</v>
      </c>
      <c r="B16671" s="63" t="s">
        <v>6195</v>
      </c>
    </row>
    <row r="16672" spans="1:2" x14ac:dyDescent="0.25">
      <c r="A16672" s="62">
        <v>73181020</v>
      </c>
      <c r="B16672" s="63" t="s">
        <v>11697</v>
      </c>
    </row>
    <row r="16673" spans="1:2" x14ac:dyDescent="0.25">
      <c r="A16673" s="62">
        <v>73181021</v>
      </c>
      <c r="B16673" s="63" t="s">
        <v>4498</v>
      </c>
    </row>
    <row r="16674" spans="1:2" x14ac:dyDescent="0.25">
      <c r="A16674" s="62">
        <v>73181022</v>
      </c>
      <c r="B16674" s="63" t="s">
        <v>13363</v>
      </c>
    </row>
    <row r="16675" spans="1:2" x14ac:dyDescent="0.25">
      <c r="A16675" s="62">
        <v>73181023</v>
      </c>
      <c r="B16675" s="63" t="s">
        <v>909</v>
      </c>
    </row>
    <row r="16676" spans="1:2" x14ac:dyDescent="0.25">
      <c r="A16676" s="62">
        <v>73181101</v>
      </c>
      <c r="B16676" s="63" t="s">
        <v>11123</v>
      </c>
    </row>
    <row r="16677" spans="1:2" x14ac:dyDescent="0.25">
      <c r="A16677" s="62">
        <v>73181102</v>
      </c>
      <c r="B16677" s="63" t="s">
        <v>5669</v>
      </c>
    </row>
    <row r="16678" spans="1:2" x14ac:dyDescent="0.25">
      <c r="A16678" s="62">
        <v>73181103</v>
      </c>
      <c r="B16678" s="63" t="s">
        <v>4378</v>
      </c>
    </row>
    <row r="16679" spans="1:2" x14ac:dyDescent="0.25">
      <c r="A16679" s="62">
        <v>73181104</v>
      </c>
      <c r="B16679" s="63" t="s">
        <v>11157</v>
      </c>
    </row>
    <row r="16680" spans="1:2" x14ac:dyDescent="0.25">
      <c r="A16680" s="62">
        <v>73181105</v>
      </c>
      <c r="B16680" s="63" t="s">
        <v>13207</v>
      </c>
    </row>
    <row r="16681" spans="1:2" x14ac:dyDescent="0.25">
      <c r="A16681" s="62">
        <v>73181106</v>
      </c>
      <c r="B16681" s="63" t="s">
        <v>1637</v>
      </c>
    </row>
    <row r="16682" spans="1:2" x14ac:dyDescent="0.25">
      <c r="A16682" s="62">
        <v>73181201</v>
      </c>
      <c r="B16682" s="63" t="s">
        <v>15673</v>
      </c>
    </row>
    <row r="16683" spans="1:2" x14ac:dyDescent="0.25">
      <c r="A16683" s="62">
        <v>73181202</v>
      </c>
      <c r="B16683" s="63" t="s">
        <v>3719</v>
      </c>
    </row>
    <row r="16684" spans="1:2" x14ac:dyDescent="0.25">
      <c r="A16684" s="62">
        <v>73181203</v>
      </c>
      <c r="B16684" s="63" t="s">
        <v>5426</v>
      </c>
    </row>
    <row r="16685" spans="1:2" x14ac:dyDescent="0.25">
      <c r="A16685" s="62">
        <v>73181204</v>
      </c>
      <c r="B16685" s="63" t="s">
        <v>17469</v>
      </c>
    </row>
    <row r="16686" spans="1:2" x14ac:dyDescent="0.25">
      <c r="A16686" s="62">
        <v>73181205</v>
      </c>
      <c r="B16686" s="63" t="s">
        <v>5412</v>
      </c>
    </row>
    <row r="16687" spans="1:2" x14ac:dyDescent="0.25">
      <c r="A16687" s="62">
        <v>73181206</v>
      </c>
      <c r="B16687" s="63" t="s">
        <v>16065</v>
      </c>
    </row>
    <row r="16688" spans="1:2" x14ac:dyDescent="0.25">
      <c r="A16688" s="62">
        <v>73181301</v>
      </c>
      <c r="B16688" s="63" t="s">
        <v>8510</v>
      </c>
    </row>
    <row r="16689" spans="1:2" x14ac:dyDescent="0.25">
      <c r="A16689" s="62">
        <v>73181302</v>
      </c>
      <c r="B16689" s="63" t="s">
        <v>17476</v>
      </c>
    </row>
    <row r="16690" spans="1:2" x14ac:dyDescent="0.25">
      <c r="A16690" s="62">
        <v>73181303</v>
      </c>
      <c r="B16690" s="63" t="s">
        <v>9196</v>
      </c>
    </row>
    <row r="16691" spans="1:2" x14ac:dyDescent="0.25">
      <c r="A16691" s="62">
        <v>73181304</v>
      </c>
      <c r="B16691" s="63" t="s">
        <v>6057</v>
      </c>
    </row>
    <row r="16692" spans="1:2" x14ac:dyDescent="0.25">
      <c r="A16692" s="62">
        <v>73181901</v>
      </c>
      <c r="B16692" s="63" t="s">
        <v>13401</v>
      </c>
    </row>
    <row r="16693" spans="1:2" x14ac:dyDescent="0.25">
      <c r="A16693" s="62">
        <v>73181902</v>
      </c>
      <c r="B16693" s="63" t="s">
        <v>5965</v>
      </c>
    </row>
    <row r="16694" spans="1:2" x14ac:dyDescent="0.25">
      <c r="A16694" s="62">
        <v>73181903</v>
      </c>
      <c r="B16694" s="63" t="s">
        <v>1542</v>
      </c>
    </row>
    <row r="16695" spans="1:2" x14ac:dyDescent="0.25">
      <c r="A16695" s="62">
        <v>73181904</v>
      </c>
      <c r="B16695" s="63" t="s">
        <v>1170</v>
      </c>
    </row>
    <row r="16696" spans="1:2" x14ac:dyDescent="0.25">
      <c r="A16696" s="62">
        <v>73181905</v>
      </c>
      <c r="B16696" s="63" t="s">
        <v>7242</v>
      </c>
    </row>
    <row r="16697" spans="1:2" x14ac:dyDescent="0.25">
      <c r="A16697" s="62">
        <v>73181906</v>
      </c>
      <c r="B16697" s="63" t="s">
        <v>940</v>
      </c>
    </row>
    <row r="16698" spans="1:2" x14ac:dyDescent="0.25">
      <c r="A16698" s="62">
        <v>73181907</v>
      </c>
      <c r="B16698" s="63" t="s">
        <v>12138</v>
      </c>
    </row>
    <row r="16699" spans="1:2" x14ac:dyDescent="0.25">
      <c r="A16699" s="62">
        <v>73181908</v>
      </c>
      <c r="B16699" s="63" t="s">
        <v>1312</v>
      </c>
    </row>
    <row r="16700" spans="1:2" x14ac:dyDescent="0.25">
      <c r="A16700" s="62">
        <v>76101501</v>
      </c>
      <c r="B16700" s="63" t="s">
        <v>8598</v>
      </c>
    </row>
    <row r="16701" spans="1:2" x14ac:dyDescent="0.25">
      <c r="A16701" s="62">
        <v>76101502</v>
      </c>
      <c r="B16701" s="63" t="s">
        <v>7077</v>
      </c>
    </row>
    <row r="16702" spans="1:2" x14ac:dyDescent="0.25">
      <c r="A16702" s="62">
        <v>76101503</v>
      </c>
      <c r="B16702" s="63" t="s">
        <v>3443</v>
      </c>
    </row>
    <row r="16703" spans="1:2" x14ac:dyDescent="0.25">
      <c r="A16703" s="62">
        <v>76101601</v>
      </c>
      <c r="B16703" s="63" t="s">
        <v>10018</v>
      </c>
    </row>
    <row r="16704" spans="1:2" x14ac:dyDescent="0.25">
      <c r="A16704" s="62">
        <v>76101602</v>
      </c>
      <c r="B16704" s="63" t="s">
        <v>17584</v>
      </c>
    </row>
    <row r="16705" spans="1:2" x14ac:dyDescent="0.25">
      <c r="A16705" s="62">
        <v>76111501</v>
      </c>
      <c r="B16705" s="63" t="s">
        <v>16684</v>
      </c>
    </row>
    <row r="16706" spans="1:2" x14ac:dyDescent="0.25">
      <c r="A16706" s="62">
        <v>76111503</v>
      </c>
      <c r="B16706" s="63" t="s">
        <v>11500</v>
      </c>
    </row>
    <row r="16707" spans="1:2" x14ac:dyDescent="0.25">
      <c r="A16707" s="62">
        <v>76111504</v>
      </c>
      <c r="B16707" s="63" t="s">
        <v>16954</v>
      </c>
    </row>
    <row r="16708" spans="1:2" x14ac:dyDescent="0.25">
      <c r="A16708" s="62">
        <v>76111505</v>
      </c>
      <c r="B16708" s="63" t="s">
        <v>9201</v>
      </c>
    </row>
    <row r="16709" spans="1:2" x14ac:dyDescent="0.25">
      <c r="A16709" s="62">
        <v>76111601</v>
      </c>
      <c r="B16709" s="63" t="s">
        <v>13405</v>
      </c>
    </row>
    <row r="16710" spans="1:2" x14ac:dyDescent="0.25">
      <c r="A16710" s="62">
        <v>76111602</v>
      </c>
      <c r="B16710" s="63" t="s">
        <v>16624</v>
      </c>
    </row>
    <row r="16711" spans="1:2" x14ac:dyDescent="0.25">
      <c r="A16711" s="62">
        <v>76111603</v>
      </c>
      <c r="B16711" s="63" t="s">
        <v>14021</v>
      </c>
    </row>
    <row r="16712" spans="1:2" x14ac:dyDescent="0.25">
      <c r="A16712" s="62">
        <v>76111604</v>
      </c>
      <c r="B16712" s="63" t="s">
        <v>2823</v>
      </c>
    </row>
    <row r="16713" spans="1:2" x14ac:dyDescent="0.25">
      <c r="A16713" s="62">
        <v>76111605</v>
      </c>
      <c r="B16713" s="63" t="s">
        <v>16169</v>
      </c>
    </row>
    <row r="16714" spans="1:2" x14ac:dyDescent="0.25">
      <c r="A16714" s="62">
        <v>76111701</v>
      </c>
      <c r="B16714" s="63" t="s">
        <v>14129</v>
      </c>
    </row>
    <row r="16715" spans="1:2" x14ac:dyDescent="0.25">
      <c r="A16715" s="62">
        <v>76111702</v>
      </c>
      <c r="B16715" s="63" t="s">
        <v>5606</v>
      </c>
    </row>
    <row r="16716" spans="1:2" x14ac:dyDescent="0.25">
      <c r="A16716" s="62">
        <v>76111801</v>
      </c>
      <c r="B16716" s="63" t="s">
        <v>13904</v>
      </c>
    </row>
    <row r="16717" spans="1:2" x14ac:dyDescent="0.25">
      <c r="A16717" s="62">
        <v>76121501</v>
      </c>
      <c r="B16717" s="63" t="s">
        <v>7210</v>
      </c>
    </row>
    <row r="16718" spans="1:2" x14ac:dyDescent="0.25">
      <c r="A16718" s="62">
        <v>76121502</v>
      </c>
      <c r="B16718" s="63" t="s">
        <v>3141</v>
      </c>
    </row>
    <row r="16719" spans="1:2" x14ac:dyDescent="0.25">
      <c r="A16719" s="62">
        <v>76121503</v>
      </c>
      <c r="B16719" s="63" t="s">
        <v>10679</v>
      </c>
    </row>
    <row r="16720" spans="1:2" x14ac:dyDescent="0.25">
      <c r="A16720" s="62">
        <v>76121601</v>
      </c>
      <c r="B16720" s="63" t="s">
        <v>15735</v>
      </c>
    </row>
    <row r="16721" spans="1:2" x14ac:dyDescent="0.25">
      <c r="A16721" s="62">
        <v>76121602</v>
      </c>
      <c r="B16721" s="63" t="s">
        <v>12202</v>
      </c>
    </row>
    <row r="16722" spans="1:2" x14ac:dyDescent="0.25">
      <c r="A16722" s="62">
        <v>76121603</v>
      </c>
      <c r="B16722" s="63" t="s">
        <v>13624</v>
      </c>
    </row>
    <row r="16723" spans="1:2" x14ac:dyDescent="0.25">
      <c r="A16723" s="62">
        <v>76121604</v>
      </c>
      <c r="B16723" s="63" t="s">
        <v>4432</v>
      </c>
    </row>
    <row r="16724" spans="1:2" x14ac:dyDescent="0.25">
      <c r="A16724" s="62">
        <v>76121701</v>
      </c>
      <c r="B16724" s="63" t="s">
        <v>13099</v>
      </c>
    </row>
    <row r="16725" spans="1:2" x14ac:dyDescent="0.25">
      <c r="A16725" s="62">
        <v>76121702</v>
      </c>
      <c r="B16725" s="63" t="s">
        <v>71</v>
      </c>
    </row>
    <row r="16726" spans="1:2" x14ac:dyDescent="0.25">
      <c r="A16726" s="62">
        <v>76121801</v>
      </c>
      <c r="B16726" s="63" t="s">
        <v>14255</v>
      </c>
    </row>
    <row r="16727" spans="1:2" x14ac:dyDescent="0.25">
      <c r="A16727" s="62">
        <v>76121901</v>
      </c>
      <c r="B16727" s="63" t="s">
        <v>2662</v>
      </c>
    </row>
    <row r="16728" spans="1:2" x14ac:dyDescent="0.25">
      <c r="A16728" s="62">
        <v>76121902</v>
      </c>
      <c r="B16728" s="63" t="s">
        <v>15033</v>
      </c>
    </row>
    <row r="16729" spans="1:2" x14ac:dyDescent="0.25">
      <c r="A16729" s="62">
        <v>76121903</v>
      </c>
      <c r="B16729" s="63" t="s">
        <v>15386</v>
      </c>
    </row>
    <row r="16730" spans="1:2" x14ac:dyDescent="0.25">
      <c r="A16730" s="62">
        <v>76131501</v>
      </c>
      <c r="B16730" s="63" t="s">
        <v>16854</v>
      </c>
    </row>
    <row r="16731" spans="1:2" x14ac:dyDescent="0.25">
      <c r="A16731" s="62">
        <v>76131502</v>
      </c>
      <c r="B16731" s="63" t="s">
        <v>1486</v>
      </c>
    </row>
    <row r="16732" spans="1:2" x14ac:dyDescent="0.25">
      <c r="A16732" s="62">
        <v>76131601</v>
      </c>
      <c r="B16732" s="63" t="s">
        <v>5121</v>
      </c>
    </row>
    <row r="16733" spans="1:2" x14ac:dyDescent="0.25">
      <c r="A16733" s="62">
        <v>76131602</v>
      </c>
      <c r="B16733" s="63" t="s">
        <v>7698</v>
      </c>
    </row>
    <row r="16734" spans="1:2" x14ac:dyDescent="0.25">
      <c r="A16734" s="62">
        <v>76131701</v>
      </c>
      <c r="B16734" s="63" t="s">
        <v>18749</v>
      </c>
    </row>
    <row r="16735" spans="1:2" x14ac:dyDescent="0.25">
      <c r="A16735" s="62">
        <v>76131702</v>
      </c>
      <c r="B16735" s="63" t="s">
        <v>13563</v>
      </c>
    </row>
    <row r="16736" spans="1:2" x14ac:dyDescent="0.25">
      <c r="A16736" s="62">
        <v>77101501</v>
      </c>
      <c r="B16736" s="63" t="s">
        <v>5020</v>
      </c>
    </row>
    <row r="16737" spans="1:2" x14ac:dyDescent="0.25">
      <c r="A16737" s="62">
        <v>77101502</v>
      </c>
      <c r="B16737" s="63" t="s">
        <v>12759</v>
      </c>
    </row>
    <row r="16738" spans="1:2" x14ac:dyDescent="0.25">
      <c r="A16738" s="62">
        <v>77101503</v>
      </c>
      <c r="B16738" s="63" t="s">
        <v>1188</v>
      </c>
    </row>
    <row r="16739" spans="1:2" x14ac:dyDescent="0.25">
      <c r="A16739" s="62">
        <v>77101504</v>
      </c>
      <c r="B16739" s="63" t="s">
        <v>12609</v>
      </c>
    </row>
    <row r="16740" spans="1:2" x14ac:dyDescent="0.25">
      <c r="A16740" s="62">
        <v>77101505</v>
      </c>
      <c r="B16740" s="63" t="s">
        <v>11675</v>
      </c>
    </row>
    <row r="16741" spans="1:2" x14ac:dyDescent="0.25">
      <c r="A16741" s="62">
        <v>77101601</v>
      </c>
      <c r="B16741" s="63" t="s">
        <v>10725</v>
      </c>
    </row>
    <row r="16742" spans="1:2" x14ac:dyDescent="0.25">
      <c r="A16742" s="62">
        <v>77101602</v>
      </c>
      <c r="B16742" s="63" t="s">
        <v>14304</v>
      </c>
    </row>
    <row r="16743" spans="1:2" x14ac:dyDescent="0.25">
      <c r="A16743" s="62">
        <v>77101603</v>
      </c>
      <c r="B16743" s="63" t="s">
        <v>11421</v>
      </c>
    </row>
    <row r="16744" spans="1:2" x14ac:dyDescent="0.25">
      <c r="A16744" s="62">
        <v>77101604</v>
      </c>
      <c r="B16744" s="63" t="s">
        <v>11994</v>
      </c>
    </row>
    <row r="16745" spans="1:2" x14ac:dyDescent="0.25">
      <c r="A16745" s="62">
        <v>77101605</v>
      </c>
      <c r="B16745" s="63" t="s">
        <v>13130</v>
      </c>
    </row>
    <row r="16746" spans="1:2" x14ac:dyDescent="0.25">
      <c r="A16746" s="62">
        <v>77101701</v>
      </c>
      <c r="B16746" s="63" t="s">
        <v>18443</v>
      </c>
    </row>
    <row r="16747" spans="1:2" x14ac:dyDescent="0.25">
      <c r="A16747" s="62">
        <v>77101702</v>
      </c>
      <c r="B16747" s="63" t="s">
        <v>3822</v>
      </c>
    </row>
    <row r="16748" spans="1:2" x14ac:dyDescent="0.25">
      <c r="A16748" s="62">
        <v>77101703</v>
      </c>
      <c r="B16748" s="63" t="s">
        <v>18434</v>
      </c>
    </row>
    <row r="16749" spans="1:2" x14ac:dyDescent="0.25">
      <c r="A16749" s="62">
        <v>77101704</v>
      </c>
      <c r="B16749" s="63" t="s">
        <v>1845</v>
      </c>
    </row>
    <row r="16750" spans="1:2" x14ac:dyDescent="0.25">
      <c r="A16750" s="62">
        <v>77101705</v>
      </c>
      <c r="B16750" s="63" t="s">
        <v>6271</v>
      </c>
    </row>
    <row r="16751" spans="1:2" x14ac:dyDescent="0.25">
      <c r="A16751" s="62">
        <v>77101706</v>
      </c>
      <c r="B16751" s="63" t="s">
        <v>18409</v>
      </c>
    </row>
    <row r="16752" spans="1:2" x14ac:dyDescent="0.25">
      <c r="A16752" s="62">
        <v>77101707</v>
      </c>
      <c r="B16752" s="63" t="s">
        <v>12186</v>
      </c>
    </row>
    <row r="16753" spans="1:2" x14ac:dyDescent="0.25">
      <c r="A16753" s="62">
        <v>77101801</v>
      </c>
      <c r="B16753" s="63" t="s">
        <v>12987</v>
      </c>
    </row>
    <row r="16754" spans="1:2" x14ac:dyDescent="0.25">
      <c r="A16754" s="62">
        <v>77101802</v>
      </c>
      <c r="B16754" s="63" t="s">
        <v>6463</v>
      </c>
    </row>
    <row r="16755" spans="1:2" x14ac:dyDescent="0.25">
      <c r="A16755" s="62">
        <v>77101803</v>
      </c>
      <c r="B16755" s="63" t="s">
        <v>18358</v>
      </c>
    </row>
    <row r="16756" spans="1:2" x14ac:dyDescent="0.25">
      <c r="A16756" s="62">
        <v>77101804</v>
      </c>
      <c r="B16756" s="63" t="s">
        <v>3445</v>
      </c>
    </row>
    <row r="16757" spans="1:2" x14ac:dyDescent="0.25">
      <c r="A16757" s="62">
        <v>77101805</v>
      </c>
      <c r="B16757" s="63" t="s">
        <v>5104</v>
      </c>
    </row>
    <row r="16758" spans="1:2" x14ac:dyDescent="0.25">
      <c r="A16758" s="62">
        <v>77101806</v>
      </c>
      <c r="B16758" s="63" t="s">
        <v>14074</v>
      </c>
    </row>
    <row r="16759" spans="1:2" x14ac:dyDescent="0.25">
      <c r="A16759" s="62">
        <v>77101901</v>
      </c>
      <c r="B16759" s="63" t="s">
        <v>9296</v>
      </c>
    </row>
    <row r="16760" spans="1:2" x14ac:dyDescent="0.25">
      <c r="A16760" s="62">
        <v>77101902</v>
      </c>
      <c r="B16760" s="63" t="s">
        <v>15057</v>
      </c>
    </row>
    <row r="16761" spans="1:2" x14ac:dyDescent="0.25">
      <c r="A16761" s="62">
        <v>77101903</v>
      </c>
      <c r="B16761" s="63" t="s">
        <v>7668</v>
      </c>
    </row>
    <row r="16762" spans="1:2" x14ac:dyDescent="0.25">
      <c r="A16762" s="62">
        <v>77101904</v>
      </c>
      <c r="B16762" s="63" t="s">
        <v>4454</v>
      </c>
    </row>
    <row r="16763" spans="1:2" x14ac:dyDescent="0.25">
      <c r="A16763" s="62">
        <v>77101905</v>
      </c>
      <c r="B16763" s="63" t="s">
        <v>4456</v>
      </c>
    </row>
    <row r="16764" spans="1:2" x14ac:dyDescent="0.25">
      <c r="A16764" s="62">
        <v>77101906</v>
      </c>
      <c r="B16764" s="63" t="s">
        <v>6254</v>
      </c>
    </row>
    <row r="16765" spans="1:2" x14ac:dyDescent="0.25">
      <c r="A16765" s="62">
        <v>77101907</v>
      </c>
      <c r="B16765" s="63" t="s">
        <v>8757</v>
      </c>
    </row>
    <row r="16766" spans="1:2" x14ac:dyDescent="0.25">
      <c r="A16766" s="62">
        <v>77101908</v>
      </c>
      <c r="B16766" s="63" t="s">
        <v>15010</v>
      </c>
    </row>
    <row r="16767" spans="1:2" x14ac:dyDescent="0.25">
      <c r="A16767" s="62">
        <v>77101909</v>
      </c>
      <c r="B16767" s="63" t="s">
        <v>12242</v>
      </c>
    </row>
    <row r="16768" spans="1:2" x14ac:dyDescent="0.25">
      <c r="A16768" s="62">
        <v>77101910</v>
      </c>
      <c r="B16768" s="63" t="s">
        <v>13249</v>
      </c>
    </row>
    <row r="16769" spans="1:2" x14ac:dyDescent="0.25">
      <c r="A16769" s="62">
        <v>77111501</v>
      </c>
      <c r="B16769" s="63" t="s">
        <v>5719</v>
      </c>
    </row>
    <row r="16770" spans="1:2" x14ac:dyDescent="0.25">
      <c r="A16770" s="62">
        <v>77111502</v>
      </c>
      <c r="B16770" s="63" t="s">
        <v>19025</v>
      </c>
    </row>
    <row r="16771" spans="1:2" x14ac:dyDescent="0.25">
      <c r="A16771" s="62">
        <v>77111503</v>
      </c>
      <c r="B16771" s="63" t="s">
        <v>6297</v>
      </c>
    </row>
    <row r="16772" spans="1:2" x14ac:dyDescent="0.25">
      <c r="A16772" s="62">
        <v>77111504</v>
      </c>
      <c r="B16772" s="63" t="s">
        <v>16826</v>
      </c>
    </row>
    <row r="16773" spans="1:2" x14ac:dyDescent="0.25">
      <c r="A16773" s="62">
        <v>77111505</v>
      </c>
      <c r="B16773" s="63" t="s">
        <v>4070</v>
      </c>
    </row>
    <row r="16774" spans="1:2" x14ac:dyDescent="0.25">
      <c r="A16774" s="62">
        <v>77111506</v>
      </c>
      <c r="B16774" s="63" t="s">
        <v>15697</v>
      </c>
    </row>
    <row r="16775" spans="1:2" x14ac:dyDescent="0.25">
      <c r="A16775" s="62">
        <v>77111507</v>
      </c>
      <c r="B16775" s="63" t="s">
        <v>3071</v>
      </c>
    </row>
    <row r="16776" spans="1:2" x14ac:dyDescent="0.25">
      <c r="A16776" s="62">
        <v>77111508</v>
      </c>
      <c r="B16776" s="63" t="s">
        <v>15216</v>
      </c>
    </row>
    <row r="16777" spans="1:2" x14ac:dyDescent="0.25">
      <c r="A16777" s="62">
        <v>77111601</v>
      </c>
      <c r="B16777" s="63" t="s">
        <v>7020</v>
      </c>
    </row>
    <row r="16778" spans="1:2" x14ac:dyDescent="0.25">
      <c r="A16778" s="62">
        <v>77111602</v>
      </c>
      <c r="B16778" s="63" t="s">
        <v>2661</v>
      </c>
    </row>
    <row r="16779" spans="1:2" x14ac:dyDescent="0.25">
      <c r="A16779" s="62">
        <v>77111603</v>
      </c>
      <c r="B16779" s="63" t="s">
        <v>350</v>
      </c>
    </row>
    <row r="16780" spans="1:2" x14ac:dyDescent="0.25">
      <c r="A16780" s="62">
        <v>77121501</v>
      </c>
      <c r="B16780" s="63" t="s">
        <v>13618</v>
      </c>
    </row>
    <row r="16781" spans="1:2" x14ac:dyDescent="0.25">
      <c r="A16781" s="62">
        <v>77121502</v>
      </c>
      <c r="B16781" s="63" t="s">
        <v>4804</v>
      </c>
    </row>
    <row r="16782" spans="1:2" x14ac:dyDescent="0.25">
      <c r="A16782" s="62">
        <v>77121503</v>
      </c>
      <c r="B16782" s="63" t="s">
        <v>19001</v>
      </c>
    </row>
    <row r="16783" spans="1:2" x14ac:dyDescent="0.25">
      <c r="A16783" s="62">
        <v>77121504</v>
      </c>
      <c r="B16783" s="63" t="s">
        <v>6502</v>
      </c>
    </row>
    <row r="16784" spans="1:2" x14ac:dyDescent="0.25">
      <c r="A16784" s="62">
        <v>77121505</v>
      </c>
      <c r="B16784" s="63" t="s">
        <v>11383</v>
      </c>
    </row>
    <row r="16785" spans="1:2" x14ac:dyDescent="0.25">
      <c r="A16785" s="62">
        <v>77121506</v>
      </c>
      <c r="B16785" s="63" t="s">
        <v>10281</v>
      </c>
    </row>
    <row r="16786" spans="1:2" x14ac:dyDescent="0.25">
      <c r="A16786" s="62">
        <v>77121507</v>
      </c>
      <c r="B16786" s="63" t="s">
        <v>6846</v>
      </c>
    </row>
    <row r="16787" spans="1:2" x14ac:dyDescent="0.25">
      <c r="A16787" s="62">
        <v>77121508</v>
      </c>
      <c r="B16787" s="63" t="s">
        <v>13611</v>
      </c>
    </row>
    <row r="16788" spans="1:2" x14ac:dyDescent="0.25">
      <c r="A16788" s="62">
        <v>77121509</v>
      </c>
      <c r="B16788" s="63" t="s">
        <v>1805</v>
      </c>
    </row>
    <row r="16789" spans="1:2" x14ac:dyDescent="0.25">
      <c r="A16789" s="62">
        <v>77121601</v>
      </c>
      <c r="B16789" s="63" t="s">
        <v>6376</v>
      </c>
    </row>
    <row r="16790" spans="1:2" x14ac:dyDescent="0.25">
      <c r="A16790" s="62">
        <v>77121602</v>
      </c>
      <c r="B16790" s="63" t="s">
        <v>15922</v>
      </c>
    </row>
    <row r="16791" spans="1:2" x14ac:dyDescent="0.25">
      <c r="A16791" s="62">
        <v>77121603</v>
      </c>
      <c r="B16791" s="63" t="s">
        <v>11982</v>
      </c>
    </row>
    <row r="16792" spans="1:2" x14ac:dyDescent="0.25">
      <c r="A16792" s="62">
        <v>77121604</v>
      </c>
      <c r="B16792" s="63" t="s">
        <v>18884</v>
      </c>
    </row>
    <row r="16793" spans="1:2" x14ac:dyDescent="0.25">
      <c r="A16793" s="62">
        <v>77121605</v>
      </c>
      <c r="B16793" s="63" t="s">
        <v>16289</v>
      </c>
    </row>
    <row r="16794" spans="1:2" x14ac:dyDescent="0.25">
      <c r="A16794" s="62">
        <v>77121606</v>
      </c>
      <c r="B16794" s="63" t="s">
        <v>18550</v>
      </c>
    </row>
    <row r="16795" spans="1:2" x14ac:dyDescent="0.25">
      <c r="A16795" s="62">
        <v>77121607</v>
      </c>
      <c r="B16795" s="63" t="s">
        <v>8042</v>
      </c>
    </row>
    <row r="16796" spans="1:2" x14ac:dyDescent="0.25">
      <c r="A16796" s="62">
        <v>77121608</v>
      </c>
      <c r="B16796" s="63" t="s">
        <v>7223</v>
      </c>
    </row>
    <row r="16797" spans="1:2" x14ac:dyDescent="0.25">
      <c r="A16797" s="62">
        <v>77121609</v>
      </c>
      <c r="B16797" s="63" t="s">
        <v>18278</v>
      </c>
    </row>
    <row r="16798" spans="1:2" x14ac:dyDescent="0.25">
      <c r="A16798" s="62">
        <v>77121610</v>
      </c>
      <c r="B16798" s="63" t="s">
        <v>18354</v>
      </c>
    </row>
    <row r="16799" spans="1:2" x14ac:dyDescent="0.25">
      <c r="A16799" s="62">
        <v>77121701</v>
      </c>
      <c r="B16799" s="63" t="s">
        <v>14343</v>
      </c>
    </row>
    <row r="16800" spans="1:2" x14ac:dyDescent="0.25">
      <c r="A16800" s="62">
        <v>77121702</v>
      </c>
      <c r="B16800" s="63" t="s">
        <v>1050</v>
      </c>
    </row>
    <row r="16801" spans="1:2" x14ac:dyDescent="0.25">
      <c r="A16801" s="62">
        <v>77121703</v>
      </c>
      <c r="B16801" s="63" t="s">
        <v>17383</v>
      </c>
    </row>
    <row r="16802" spans="1:2" x14ac:dyDescent="0.25">
      <c r="A16802" s="62">
        <v>77121704</v>
      </c>
      <c r="B16802" s="63" t="s">
        <v>1762</v>
      </c>
    </row>
    <row r="16803" spans="1:2" x14ac:dyDescent="0.25">
      <c r="A16803" s="62">
        <v>77121705</v>
      </c>
      <c r="B16803" s="63" t="s">
        <v>7421</v>
      </c>
    </row>
    <row r="16804" spans="1:2" x14ac:dyDescent="0.25">
      <c r="A16804" s="62">
        <v>77121706</v>
      </c>
      <c r="B16804" s="63" t="s">
        <v>11436</v>
      </c>
    </row>
    <row r="16805" spans="1:2" x14ac:dyDescent="0.25">
      <c r="A16805" s="62">
        <v>77121707</v>
      </c>
      <c r="B16805" s="63" t="s">
        <v>11585</v>
      </c>
    </row>
    <row r="16806" spans="1:2" x14ac:dyDescent="0.25">
      <c r="A16806" s="62">
        <v>77121708</v>
      </c>
      <c r="B16806" s="63" t="s">
        <v>3074</v>
      </c>
    </row>
    <row r="16807" spans="1:2" x14ac:dyDescent="0.25">
      <c r="A16807" s="62">
        <v>77121709</v>
      </c>
      <c r="B16807" s="63" t="s">
        <v>4419</v>
      </c>
    </row>
    <row r="16808" spans="1:2" x14ac:dyDescent="0.25">
      <c r="A16808" s="62">
        <v>77131501</v>
      </c>
      <c r="B16808" s="63" t="s">
        <v>403</v>
      </c>
    </row>
    <row r="16809" spans="1:2" x14ac:dyDescent="0.25">
      <c r="A16809" s="62">
        <v>77131502</v>
      </c>
      <c r="B16809" s="63" t="s">
        <v>5224</v>
      </c>
    </row>
    <row r="16810" spans="1:2" x14ac:dyDescent="0.25">
      <c r="A16810" s="62">
        <v>77131503</v>
      </c>
      <c r="B16810" s="63" t="s">
        <v>7142</v>
      </c>
    </row>
    <row r="16811" spans="1:2" x14ac:dyDescent="0.25">
      <c r="A16811" s="62">
        <v>77131601</v>
      </c>
      <c r="B16811" s="63" t="s">
        <v>16557</v>
      </c>
    </row>
    <row r="16812" spans="1:2" x14ac:dyDescent="0.25">
      <c r="A16812" s="62">
        <v>77131602</v>
      </c>
      <c r="B16812" s="63" t="s">
        <v>13488</v>
      </c>
    </row>
    <row r="16813" spans="1:2" x14ac:dyDescent="0.25">
      <c r="A16813" s="62">
        <v>77131603</v>
      </c>
      <c r="B16813" s="63" t="s">
        <v>9624</v>
      </c>
    </row>
    <row r="16814" spans="1:2" x14ac:dyDescent="0.25">
      <c r="A16814" s="62">
        <v>77131604</v>
      </c>
      <c r="B16814" s="63" t="s">
        <v>11302</v>
      </c>
    </row>
    <row r="16815" spans="1:2" x14ac:dyDescent="0.25">
      <c r="A16815" s="62">
        <v>77131701</v>
      </c>
      <c r="B16815" s="63" t="s">
        <v>18687</v>
      </c>
    </row>
    <row r="16816" spans="1:2" x14ac:dyDescent="0.25">
      <c r="A16816" s="62">
        <v>77131702</v>
      </c>
      <c r="B16816" s="63" t="s">
        <v>11845</v>
      </c>
    </row>
    <row r="16817" spans="1:2" x14ac:dyDescent="0.25">
      <c r="A16817" s="62">
        <v>78101501</v>
      </c>
      <c r="B16817" s="63" t="s">
        <v>2730</v>
      </c>
    </row>
    <row r="16818" spans="1:2" x14ac:dyDescent="0.25">
      <c r="A16818" s="62">
        <v>78101502</v>
      </c>
      <c r="B16818" s="63" t="s">
        <v>15127</v>
      </c>
    </row>
    <row r="16819" spans="1:2" x14ac:dyDescent="0.25">
      <c r="A16819" s="62">
        <v>78101503</v>
      </c>
      <c r="B16819" s="63" t="s">
        <v>5154</v>
      </c>
    </row>
    <row r="16820" spans="1:2" x14ac:dyDescent="0.25">
      <c r="A16820" s="62">
        <v>78101601</v>
      </c>
      <c r="B16820" s="63" t="s">
        <v>18663</v>
      </c>
    </row>
    <row r="16821" spans="1:2" x14ac:dyDescent="0.25">
      <c r="A16821" s="62">
        <v>78101602</v>
      </c>
      <c r="B16821" s="63" t="s">
        <v>6825</v>
      </c>
    </row>
    <row r="16822" spans="1:2" x14ac:dyDescent="0.25">
      <c r="A16822" s="62">
        <v>78101603</v>
      </c>
      <c r="B16822" s="63" t="s">
        <v>3067</v>
      </c>
    </row>
    <row r="16823" spans="1:2" x14ac:dyDescent="0.25">
      <c r="A16823" s="62">
        <v>78101604</v>
      </c>
      <c r="B16823" s="63" t="s">
        <v>17042</v>
      </c>
    </row>
    <row r="16824" spans="1:2" x14ac:dyDescent="0.25">
      <c r="A16824" s="62">
        <v>78101701</v>
      </c>
      <c r="B16824" s="63" t="s">
        <v>698</v>
      </c>
    </row>
    <row r="16825" spans="1:2" x14ac:dyDescent="0.25">
      <c r="A16825" s="62">
        <v>78101702</v>
      </c>
      <c r="B16825" s="63" t="s">
        <v>4887</v>
      </c>
    </row>
    <row r="16826" spans="1:2" x14ac:dyDescent="0.25">
      <c r="A16826" s="62">
        <v>78101703</v>
      </c>
      <c r="B16826" s="63" t="s">
        <v>11064</v>
      </c>
    </row>
    <row r="16827" spans="1:2" x14ac:dyDescent="0.25">
      <c r="A16827" s="62">
        <v>78101704</v>
      </c>
      <c r="B16827" s="63" t="s">
        <v>1555</v>
      </c>
    </row>
    <row r="16828" spans="1:2" x14ac:dyDescent="0.25">
      <c r="A16828" s="62">
        <v>78101705</v>
      </c>
      <c r="B16828" s="63" t="s">
        <v>10220</v>
      </c>
    </row>
    <row r="16829" spans="1:2" x14ac:dyDescent="0.25">
      <c r="A16829" s="62">
        <v>78101801</v>
      </c>
      <c r="B16829" s="63" t="s">
        <v>5323</v>
      </c>
    </row>
    <row r="16830" spans="1:2" x14ac:dyDescent="0.25">
      <c r="A16830" s="62">
        <v>78101802</v>
      </c>
      <c r="B16830" s="63" t="s">
        <v>14003</v>
      </c>
    </row>
    <row r="16831" spans="1:2" x14ac:dyDescent="0.25">
      <c r="A16831" s="62">
        <v>78101803</v>
      </c>
      <c r="B16831" s="63" t="s">
        <v>10019</v>
      </c>
    </row>
    <row r="16832" spans="1:2" x14ac:dyDescent="0.25">
      <c r="A16832" s="62">
        <v>78101804</v>
      </c>
      <c r="B16832" s="63" t="s">
        <v>4367</v>
      </c>
    </row>
    <row r="16833" spans="1:2" x14ac:dyDescent="0.25">
      <c r="A16833" s="62">
        <v>78101901</v>
      </c>
      <c r="B16833" s="63" t="s">
        <v>10655</v>
      </c>
    </row>
    <row r="16834" spans="1:2" x14ac:dyDescent="0.25">
      <c r="A16834" s="62">
        <v>78101902</v>
      </c>
      <c r="B16834" s="63" t="s">
        <v>18032</v>
      </c>
    </row>
    <row r="16835" spans="1:2" x14ac:dyDescent="0.25">
      <c r="A16835" s="62">
        <v>78101903</v>
      </c>
      <c r="B16835" s="63" t="s">
        <v>17636</v>
      </c>
    </row>
    <row r="16836" spans="1:2" x14ac:dyDescent="0.25">
      <c r="A16836" s="62">
        <v>78101904</v>
      </c>
      <c r="B16836" s="63" t="s">
        <v>2976</v>
      </c>
    </row>
    <row r="16837" spans="1:2" x14ac:dyDescent="0.25">
      <c r="A16837" s="62">
        <v>78101905</v>
      </c>
      <c r="B16837" s="63" t="s">
        <v>8393</v>
      </c>
    </row>
    <row r="16838" spans="1:2" x14ac:dyDescent="0.25">
      <c r="A16838" s="62">
        <v>78102001</v>
      </c>
      <c r="B16838" s="63" t="s">
        <v>6007</v>
      </c>
    </row>
    <row r="16839" spans="1:2" x14ac:dyDescent="0.25">
      <c r="A16839" s="62">
        <v>78102002</v>
      </c>
      <c r="B16839" s="63" t="s">
        <v>15593</v>
      </c>
    </row>
    <row r="16840" spans="1:2" x14ac:dyDescent="0.25">
      <c r="A16840" s="62">
        <v>78102101</v>
      </c>
      <c r="B16840" s="63" t="s">
        <v>9484</v>
      </c>
    </row>
    <row r="16841" spans="1:2" x14ac:dyDescent="0.25">
      <c r="A16841" s="62">
        <v>78102102</v>
      </c>
      <c r="B16841" s="63" t="s">
        <v>10101</v>
      </c>
    </row>
    <row r="16842" spans="1:2" x14ac:dyDescent="0.25">
      <c r="A16842" s="62">
        <v>78102201</v>
      </c>
      <c r="B16842" s="63" t="s">
        <v>9748</v>
      </c>
    </row>
    <row r="16843" spans="1:2" x14ac:dyDescent="0.25">
      <c r="A16843" s="62">
        <v>78102202</v>
      </c>
      <c r="B16843" s="63" t="s">
        <v>13783</v>
      </c>
    </row>
    <row r="16844" spans="1:2" x14ac:dyDescent="0.25">
      <c r="A16844" s="62">
        <v>78102203</v>
      </c>
      <c r="B16844" s="63" t="s">
        <v>16741</v>
      </c>
    </row>
    <row r="16845" spans="1:2" x14ac:dyDescent="0.25">
      <c r="A16845" s="62">
        <v>78102204</v>
      </c>
      <c r="B16845" s="63" t="s">
        <v>12790</v>
      </c>
    </row>
    <row r="16846" spans="1:2" x14ac:dyDescent="0.25">
      <c r="A16846" s="62">
        <v>78102205</v>
      </c>
      <c r="B16846" s="63" t="s">
        <v>10402</v>
      </c>
    </row>
    <row r="16847" spans="1:2" x14ac:dyDescent="0.25">
      <c r="A16847" s="62">
        <v>78102206</v>
      </c>
      <c r="B16847" s="63" t="s">
        <v>16413</v>
      </c>
    </row>
    <row r="16848" spans="1:2" x14ac:dyDescent="0.25">
      <c r="A16848" s="62">
        <v>78111501</v>
      </c>
      <c r="B16848" s="63" t="s">
        <v>6596</v>
      </c>
    </row>
    <row r="16849" spans="1:2" x14ac:dyDescent="0.25">
      <c r="A16849" s="62">
        <v>78111502</v>
      </c>
      <c r="B16849" s="63" t="s">
        <v>12362</v>
      </c>
    </row>
    <row r="16850" spans="1:2" x14ac:dyDescent="0.25">
      <c r="A16850" s="62">
        <v>78111503</v>
      </c>
      <c r="B16850" s="63" t="s">
        <v>3767</v>
      </c>
    </row>
    <row r="16851" spans="1:2" x14ac:dyDescent="0.25">
      <c r="A16851" s="62">
        <v>78111601</v>
      </c>
      <c r="B16851" s="63" t="s">
        <v>8045</v>
      </c>
    </row>
    <row r="16852" spans="1:2" x14ac:dyDescent="0.25">
      <c r="A16852" s="62">
        <v>78111602</v>
      </c>
      <c r="B16852" s="63" t="s">
        <v>15607</v>
      </c>
    </row>
    <row r="16853" spans="1:2" x14ac:dyDescent="0.25">
      <c r="A16853" s="62">
        <v>78111603</v>
      </c>
      <c r="B16853" s="63" t="s">
        <v>11091</v>
      </c>
    </row>
    <row r="16854" spans="1:2" x14ac:dyDescent="0.25">
      <c r="A16854" s="62">
        <v>78111701</v>
      </c>
      <c r="B16854" s="63" t="s">
        <v>4720</v>
      </c>
    </row>
    <row r="16855" spans="1:2" x14ac:dyDescent="0.25">
      <c r="A16855" s="62">
        <v>78111702</v>
      </c>
      <c r="B16855" s="63" t="s">
        <v>5611</v>
      </c>
    </row>
    <row r="16856" spans="1:2" x14ac:dyDescent="0.25">
      <c r="A16856" s="62">
        <v>78111703</v>
      </c>
      <c r="B16856" s="63" t="s">
        <v>15379</v>
      </c>
    </row>
    <row r="16857" spans="1:2" x14ac:dyDescent="0.25">
      <c r="A16857" s="62">
        <v>78111802</v>
      </c>
      <c r="B16857" s="63" t="s">
        <v>9156</v>
      </c>
    </row>
    <row r="16858" spans="1:2" x14ac:dyDescent="0.25">
      <c r="A16858" s="62">
        <v>78111803</v>
      </c>
      <c r="B16858" s="63" t="s">
        <v>7010</v>
      </c>
    </row>
    <row r="16859" spans="1:2" x14ac:dyDescent="0.25">
      <c r="A16859" s="62">
        <v>78111804</v>
      </c>
      <c r="B16859" s="63" t="s">
        <v>14200</v>
      </c>
    </row>
    <row r="16860" spans="1:2" x14ac:dyDescent="0.25">
      <c r="A16860" s="62">
        <v>78111807</v>
      </c>
      <c r="B16860" s="63" t="s">
        <v>11517</v>
      </c>
    </row>
    <row r="16861" spans="1:2" x14ac:dyDescent="0.25">
      <c r="A16861" s="62">
        <v>78111808</v>
      </c>
      <c r="B16861" s="63" t="s">
        <v>353</v>
      </c>
    </row>
    <row r="16862" spans="1:2" x14ac:dyDescent="0.25">
      <c r="A16862" s="62">
        <v>78111809</v>
      </c>
      <c r="B16862" s="63" t="s">
        <v>15701</v>
      </c>
    </row>
    <row r="16863" spans="1:2" x14ac:dyDescent="0.25">
      <c r="A16863" s="62">
        <v>78111901</v>
      </c>
      <c r="B16863" s="63" t="s">
        <v>971</v>
      </c>
    </row>
    <row r="16864" spans="1:2" x14ac:dyDescent="0.25">
      <c r="A16864" s="62">
        <v>78121501</v>
      </c>
      <c r="B16864" s="63" t="s">
        <v>12974</v>
      </c>
    </row>
    <row r="16865" spans="1:2" x14ac:dyDescent="0.25">
      <c r="A16865" s="62">
        <v>78121502</v>
      </c>
      <c r="B16865" s="63" t="s">
        <v>9619</v>
      </c>
    </row>
    <row r="16866" spans="1:2" x14ac:dyDescent="0.25">
      <c r="A16866" s="62">
        <v>78121601</v>
      </c>
      <c r="B16866" s="63" t="s">
        <v>1284</v>
      </c>
    </row>
    <row r="16867" spans="1:2" x14ac:dyDescent="0.25">
      <c r="A16867" s="62">
        <v>78121602</v>
      </c>
      <c r="B16867" s="63" t="s">
        <v>5515</v>
      </c>
    </row>
    <row r="16868" spans="1:2" x14ac:dyDescent="0.25">
      <c r="A16868" s="62">
        <v>78131501</v>
      </c>
      <c r="B16868" s="63" t="s">
        <v>13589</v>
      </c>
    </row>
    <row r="16869" spans="1:2" x14ac:dyDescent="0.25">
      <c r="A16869" s="62">
        <v>78131502</v>
      </c>
      <c r="B16869" s="63" t="s">
        <v>4237</v>
      </c>
    </row>
    <row r="16870" spans="1:2" x14ac:dyDescent="0.25">
      <c r="A16870" s="62">
        <v>78131601</v>
      </c>
      <c r="B16870" s="63" t="s">
        <v>7486</v>
      </c>
    </row>
    <row r="16871" spans="1:2" x14ac:dyDescent="0.25">
      <c r="A16871" s="62">
        <v>78131602</v>
      </c>
      <c r="B16871" s="63" t="s">
        <v>14147</v>
      </c>
    </row>
    <row r="16872" spans="1:2" x14ac:dyDescent="0.25">
      <c r="A16872" s="62">
        <v>78131603</v>
      </c>
      <c r="B16872" s="63" t="s">
        <v>8601</v>
      </c>
    </row>
    <row r="16873" spans="1:2" x14ac:dyDescent="0.25">
      <c r="A16873" s="62">
        <v>78131701</v>
      </c>
      <c r="B16873" s="63" t="s">
        <v>13722</v>
      </c>
    </row>
    <row r="16874" spans="1:2" x14ac:dyDescent="0.25">
      <c r="A16874" s="62">
        <v>78131801</v>
      </c>
      <c r="B16874" s="63" t="s">
        <v>3455</v>
      </c>
    </row>
    <row r="16875" spans="1:2" x14ac:dyDescent="0.25">
      <c r="A16875" s="62">
        <v>78131802</v>
      </c>
      <c r="B16875" s="63" t="s">
        <v>12909</v>
      </c>
    </row>
    <row r="16876" spans="1:2" x14ac:dyDescent="0.25">
      <c r="A16876" s="62">
        <v>78131803</v>
      </c>
      <c r="B16876" s="63" t="s">
        <v>9147</v>
      </c>
    </row>
    <row r="16877" spans="1:2" x14ac:dyDescent="0.25">
      <c r="A16877" s="62">
        <v>78131804</v>
      </c>
      <c r="B16877" s="63" t="s">
        <v>7902</v>
      </c>
    </row>
    <row r="16878" spans="1:2" x14ac:dyDescent="0.25">
      <c r="A16878" s="62">
        <v>78131805</v>
      </c>
      <c r="B16878" s="63" t="s">
        <v>228</v>
      </c>
    </row>
    <row r="16879" spans="1:2" x14ac:dyDescent="0.25">
      <c r="A16879" s="62">
        <v>78141501</v>
      </c>
      <c r="B16879" s="63" t="s">
        <v>4103</v>
      </c>
    </row>
    <row r="16880" spans="1:2" x14ac:dyDescent="0.25">
      <c r="A16880" s="62">
        <v>78141502</v>
      </c>
      <c r="B16880" s="63" t="s">
        <v>12254</v>
      </c>
    </row>
    <row r="16881" spans="1:2" x14ac:dyDescent="0.25">
      <c r="A16881" s="62">
        <v>78141503</v>
      </c>
      <c r="B16881" s="63" t="s">
        <v>10012</v>
      </c>
    </row>
    <row r="16882" spans="1:2" x14ac:dyDescent="0.25">
      <c r="A16882" s="62">
        <v>78141601</v>
      </c>
      <c r="B16882" s="63" t="s">
        <v>183</v>
      </c>
    </row>
    <row r="16883" spans="1:2" x14ac:dyDescent="0.25">
      <c r="A16883" s="62">
        <v>78141602</v>
      </c>
      <c r="B16883" s="63" t="s">
        <v>6393</v>
      </c>
    </row>
    <row r="16884" spans="1:2" x14ac:dyDescent="0.25">
      <c r="A16884" s="62">
        <v>78141603</v>
      </c>
      <c r="B16884" s="63" t="s">
        <v>2169</v>
      </c>
    </row>
    <row r="16885" spans="1:2" x14ac:dyDescent="0.25">
      <c r="A16885" s="62">
        <v>78141701</v>
      </c>
      <c r="B16885" s="63" t="s">
        <v>7907</v>
      </c>
    </row>
    <row r="16886" spans="1:2" x14ac:dyDescent="0.25">
      <c r="A16886" s="62">
        <v>78141702</v>
      </c>
      <c r="B16886" s="63" t="s">
        <v>16723</v>
      </c>
    </row>
    <row r="16887" spans="1:2" x14ac:dyDescent="0.25">
      <c r="A16887" s="62">
        <v>78141703</v>
      </c>
      <c r="B16887" s="63" t="s">
        <v>7386</v>
      </c>
    </row>
    <row r="16888" spans="1:2" x14ac:dyDescent="0.25">
      <c r="A16888" s="62">
        <v>78141801</v>
      </c>
      <c r="B16888" s="63" t="s">
        <v>17697</v>
      </c>
    </row>
    <row r="16889" spans="1:2" x14ac:dyDescent="0.25">
      <c r="A16889" s="62">
        <v>78141802</v>
      </c>
      <c r="B16889" s="63" t="s">
        <v>17685</v>
      </c>
    </row>
    <row r="16890" spans="1:2" x14ac:dyDescent="0.25">
      <c r="A16890" s="62">
        <v>78141803</v>
      </c>
      <c r="B16890" s="63" t="s">
        <v>18736</v>
      </c>
    </row>
    <row r="16891" spans="1:2" x14ac:dyDescent="0.25">
      <c r="A16891" s="62">
        <v>78180101</v>
      </c>
      <c r="B16891" s="63" t="s">
        <v>9969</v>
      </c>
    </row>
    <row r="16892" spans="1:2" x14ac:dyDescent="0.25">
      <c r="A16892" s="62">
        <v>78180102</v>
      </c>
      <c r="B16892" s="63" t="s">
        <v>1071</v>
      </c>
    </row>
    <row r="16893" spans="1:2" x14ac:dyDescent="0.25">
      <c r="A16893" s="62">
        <v>78180103</v>
      </c>
      <c r="B16893" s="63" t="s">
        <v>3647</v>
      </c>
    </row>
    <row r="16894" spans="1:2" x14ac:dyDescent="0.25">
      <c r="A16894" s="62">
        <v>78180104</v>
      </c>
      <c r="B16894" s="63" t="s">
        <v>14028</v>
      </c>
    </row>
    <row r="16895" spans="1:2" x14ac:dyDescent="0.25">
      <c r="A16895" s="62">
        <v>78180201</v>
      </c>
      <c r="B16895" s="63" t="s">
        <v>145</v>
      </c>
    </row>
    <row r="16896" spans="1:2" x14ac:dyDescent="0.25">
      <c r="A16896" s="62">
        <v>78180301</v>
      </c>
      <c r="B16896" s="63" t="s">
        <v>9290</v>
      </c>
    </row>
    <row r="16897" spans="1:2" x14ac:dyDescent="0.25">
      <c r="A16897" s="62">
        <v>78180302</v>
      </c>
      <c r="B16897" s="63" t="s">
        <v>8945</v>
      </c>
    </row>
    <row r="16898" spans="1:2" x14ac:dyDescent="0.25">
      <c r="A16898" s="62">
        <v>78180303</v>
      </c>
      <c r="B16898" s="63" t="s">
        <v>5988</v>
      </c>
    </row>
    <row r="16899" spans="1:2" x14ac:dyDescent="0.25">
      <c r="A16899" s="62">
        <v>80101501</v>
      </c>
      <c r="B16899" s="63" t="s">
        <v>7803</v>
      </c>
    </row>
    <row r="16900" spans="1:2" x14ac:dyDescent="0.25">
      <c r="A16900" s="62">
        <v>80101502</v>
      </c>
      <c r="B16900" s="63" t="s">
        <v>275</v>
      </c>
    </row>
    <row r="16901" spans="1:2" x14ac:dyDescent="0.25">
      <c r="A16901" s="62">
        <v>80101503</v>
      </c>
      <c r="B16901" s="63" t="s">
        <v>11617</v>
      </c>
    </row>
    <row r="16902" spans="1:2" x14ac:dyDescent="0.25">
      <c r="A16902" s="62">
        <v>80101504</v>
      </c>
      <c r="B16902" s="63" t="s">
        <v>18771</v>
      </c>
    </row>
    <row r="16903" spans="1:2" x14ac:dyDescent="0.25">
      <c r="A16903" s="62">
        <v>80101505</v>
      </c>
      <c r="B16903" s="63" t="s">
        <v>4646</v>
      </c>
    </row>
    <row r="16904" spans="1:2" x14ac:dyDescent="0.25">
      <c r="A16904" s="62">
        <v>80101506</v>
      </c>
      <c r="B16904" s="63" t="s">
        <v>3594</v>
      </c>
    </row>
    <row r="16905" spans="1:2" x14ac:dyDescent="0.25">
      <c r="A16905" s="62">
        <v>80101507</v>
      </c>
      <c r="B16905" s="63" t="s">
        <v>18966</v>
      </c>
    </row>
    <row r="16906" spans="1:2" x14ac:dyDescent="0.25">
      <c r="A16906" s="62">
        <v>80101508</v>
      </c>
      <c r="B16906" s="63" t="s">
        <v>11942</v>
      </c>
    </row>
    <row r="16907" spans="1:2" x14ac:dyDescent="0.25">
      <c r="A16907" s="62">
        <v>80101601</v>
      </c>
      <c r="B16907" s="63" t="s">
        <v>9665</v>
      </c>
    </row>
    <row r="16908" spans="1:2" x14ac:dyDescent="0.25">
      <c r="A16908" s="62">
        <v>80101602</v>
      </c>
      <c r="B16908" s="63" t="s">
        <v>15606</v>
      </c>
    </row>
    <row r="16909" spans="1:2" x14ac:dyDescent="0.25">
      <c r="A16909" s="62">
        <v>80101603</v>
      </c>
      <c r="B16909" s="63" t="s">
        <v>1323</v>
      </c>
    </row>
    <row r="16910" spans="1:2" x14ac:dyDescent="0.25">
      <c r="A16910" s="62">
        <v>80101604</v>
      </c>
      <c r="B16910" s="63" t="s">
        <v>10581</v>
      </c>
    </row>
    <row r="16911" spans="1:2" x14ac:dyDescent="0.25">
      <c r="A16911" s="62">
        <v>80101701</v>
      </c>
      <c r="B16911" s="63" t="s">
        <v>15899</v>
      </c>
    </row>
    <row r="16912" spans="1:2" x14ac:dyDescent="0.25">
      <c r="A16912" s="62">
        <v>80101702</v>
      </c>
      <c r="B16912" s="63" t="s">
        <v>10298</v>
      </c>
    </row>
    <row r="16913" spans="1:2" x14ac:dyDescent="0.25">
      <c r="A16913" s="62">
        <v>80101703</v>
      </c>
      <c r="B16913" s="63" t="s">
        <v>18460</v>
      </c>
    </row>
    <row r="16914" spans="1:2" x14ac:dyDescent="0.25">
      <c r="A16914" s="62">
        <v>80101704</v>
      </c>
      <c r="B16914" s="63" t="s">
        <v>14002</v>
      </c>
    </row>
    <row r="16915" spans="1:2" x14ac:dyDescent="0.25">
      <c r="A16915" s="62">
        <v>80101705</v>
      </c>
      <c r="B16915" s="63" t="s">
        <v>12548</v>
      </c>
    </row>
    <row r="16916" spans="1:2" x14ac:dyDescent="0.25">
      <c r="A16916" s="62">
        <v>80101706</v>
      </c>
      <c r="B16916" s="63" t="s">
        <v>9215</v>
      </c>
    </row>
    <row r="16917" spans="1:2" x14ac:dyDescent="0.25">
      <c r="A16917" s="62">
        <v>80101707</v>
      </c>
      <c r="B16917" s="63" t="s">
        <v>14989</v>
      </c>
    </row>
    <row r="16918" spans="1:2" x14ac:dyDescent="0.25">
      <c r="A16918" s="62">
        <v>80111501</v>
      </c>
      <c r="B16918" s="63" t="s">
        <v>1317</v>
      </c>
    </row>
    <row r="16919" spans="1:2" x14ac:dyDescent="0.25">
      <c r="A16919" s="62">
        <v>80111502</v>
      </c>
      <c r="B16919" s="63" t="s">
        <v>10130</v>
      </c>
    </row>
    <row r="16920" spans="1:2" x14ac:dyDescent="0.25">
      <c r="A16920" s="62">
        <v>80111503</v>
      </c>
      <c r="B16920" s="63" t="s">
        <v>9770</v>
      </c>
    </row>
    <row r="16921" spans="1:2" x14ac:dyDescent="0.25">
      <c r="A16921" s="62">
        <v>80111504</v>
      </c>
      <c r="B16921" s="63" t="s">
        <v>10474</v>
      </c>
    </row>
    <row r="16922" spans="1:2" x14ac:dyDescent="0.25">
      <c r="A16922" s="62">
        <v>80111505</v>
      </c>
      <c r="B16922" s="63" t="s">
        <v>1309</v>
      </c>
    </row>
    <row r="16923" spans="1:2" x14ac:dyDescent="0.25">
      <c r="A16923" s="62">
        <v>80111506</v>
      </c>
      <c r="B16923" s="63" t="s">
        <v>1029</v>
      </c>
    </row>
    <row r="16924" spans="1:2" x14ac:dyDescent="0.25">
      <c r="A16924" s="62">
        <v>80111507</v>
      </c>
      <c r="B16924" s="63" t="s">
        <v>18456</v>
      </c>
    </row>
    <row r="16925" spans="1:2" x14ac:dyDescent="0.25">
      <c r="A16925" s="62">
        <v>80111508</v>
      </c>
      <c r="B16925" s="63" t="s">
        <v>1353</v>
      </c>
    </row>
    <row r="16926" spans="1:2" x14ac:dyDescent="0.25">
      <c r="A16926" s="62">
        <v>80111601</v>
      </c>
      <c r="B16926" s="63" t="s">
        <v>16336</v>
      </c>
    </row>
    <row r="16927" spans="1:2" x14ac:dyDescent="0.25">
      <c r="A16927" s="62">
        <v>80111602</v>
      </c>
      <c r="B16927" s="63" t="s">
        <v>18103</v>
      </c>
    </row>
    <row r="16928" spans="1:2" x14ac:dyDescent="0.25">
      <c r="A16928" s="62">
        <v>80111603</v>
      </c>
      <c r="B16928" s="63" t="s">
        <v>1946</v>
      </c>
    </row>
    <row r="16929" spans="1:2" x14ac:dyDescent="0.25">
      <c r="A16929" s="62">
        <v>80111604</v>
      </c>
      <c r="B16929" s="63" t="s">
        <v>3056</v>
      </c>
    </row>
    <row r="16930" spans="1:2" x14ac:dyDescent="0.25">
      <c r="A16930" s="62">
        <v>80111605</v>
      </c>
      <c r="B16930" s="63" t="s">
        <v>1108</v>
      </c>
    </row>
    <row r="16931" spans="1:2" x14ac:dyDescent="0.25">
      <c r="A16931" s="62">
        <v>80111606</v>
      </c>
      <c r="B16931" s="63" t="s">
        <v>16079</v>
      </c>
    </row>
    <row r="16932" spans="1:2" x14ac:dyDescent="0.25">
      <c r="A16932" s="62">
        <v>80111607</v>
      </c>
      <c r="B16932" s="63" t="s">
        <v>9092</v>
      </c>
    </row>
    <row r="16933" spans="1:2" x14ac:dyDescent="0.25">
      <c r="A16933" s="62">
        <v>80111608</v>
      </c>
      <c r="B16933" s="63" t="s">
        <v>8700</v>
      </c>
    </row>
    <row r="16934" spans="1:2" x14ac:dyDescent="0.25">
      <c r="A16934" s="62">
        <v>80111609</v>
      </c>
      <c r="B16934" s="63" t="s">
        <v>6445</v>
      </c>
    </row>
    <row r="16935" spans="1:2" x14ac:dyDescent="0.25">
      <c r="A16935" s="62">
        <v>80111610</v>
      </c>
      <c r="B16935" s="63" t="s">
        <v>10092</v>
      </c>
    </row>
    <row r="16936" spans="1:2" x14ac:dyDescent="0.25">
      <c r="A16936" s="62">
        <v>80111611</v>
      </c>
      <c r="B16936" s="63" t="s">
        <v>12694</v>
      </c>
    </row>
    <row r="16937" spans="1:2" x14ac:dyDescent="0.25">
      <c r="A16937" s="62">
        <v>80111612</v>
      </c>
      <c r="B16937" s="63" t="s">
        <v>10803</v>
      </c>
    </row>
    <row r="16938" spans="1:2" x14ac:dyDescent="0.25">
      <c r="A16938" s="62">
        <v>80111613</v>
      </c>
      <c r="B16938" s="63" t="s">
        <v>3448</v>
      </c>
    </row>
    <row r="16939" spans="1:2" x14ac:dyDescent="0.25">
      <c r="A16939" s="62">
        <v>80111614</v>
      </c>
      <c r="B16939" s="63" t="s">
        <v>5465</v>
      </c>
    </row>
    <row r="16940" spans="1:2" x14ac:dyDescent="0.25">
      <c r="A16940" s="62">
        <v>80111615</v>
      </c>
      <c r="B16940" s="63" t="s">
        <v>7305</v>
      </c>
    </row>
    <row r="16941" spans="1:2" x14ac:dyDescent="0.25">
      <c r="A16941" s="62">
        <v>80111616</v>
      </c>
      <c r="B16941" s="63" t="s">
        <v>7094</v>
      </c>
    </row>
    <row r="16942" spans="1:2" x14ac:dyDescent="0.25">
      <c r="A16942" s="62">
        <v>80111617</v>
      </c>
      <c r="B16942" s="63" t="s">
        <v>2327</v>
      </c>
    </row>
    <row r="16943" spans="1:2" x14ac:dyDescent="0.25">
      <c r="A16943" s="62">
        <v>80111618</v>
      </c>
      <c r="B16943" s="63" t="s">
        <v>2975</v>
      </c>
    </row>
    <row r="16944" spans="1:2" x14ac:dyDescent="0.25">
      <c r="A16944" s="62">
        <v>80111619</v>
      </c>
      <c r="B16944" s="63" t="s">
        <v>6962</v>
      </c>
    </row>
    <row r="16945" spans="1:2" x14ac:dyDescent="0.25">
      <c r="A16945" s="62">
        <v>80111701</v>
      </c>
      <c r="B16945" s="63" t="s">
        <v>16133</v>
      </c>
    </row>
    <row r="16946" spans="1:2" x14ac:dyDescent="0.25">
      <c r="A16946" s="62">
        <v>80111702</v>
      </c>
      <c r="B16946" s="63" t="s">
        <v>14413</v>
      </c>
    </row>
    <row r="16947" spans="1:2" x14ac:dyDescent="0.25">
      <c r="A16947" s="62">
        <v>80111703</v>
      </c>
      <c r="B16947" s="63" t="s">
        <v>10617</v>
      </c>
    </row>
    <row r="16948" spans="1:2" x14ac:dyDescent="0.25">
      <c r="A16948" s="62">
        <v>80111704</v>
      </c>
      <c r="B16948" s="63" t="s">
        <v>9534</v>
      </c>
    </row>
    <row r="16949" spans="1:2" x14ac:dyDescent="0.25">
      <c r="A16949" s="62">
        <v>80111705</v>
      </c>
      <c r="B16949" s="63" t="s">
        <v>12617</v>
      </c>
    </row>
    <row r="16950" spans="1:2" x14ac:dyDescent="0.25">
      <c r="A16950" s="62">
        <v>80111706</v>
      </c>
      <c r="B16950" s="63" t="s">
        <v>2836</v>
      </c>
    </row>
    <row r="16951" spans="1:2" x14ac:dyDescent="0.25">
      <c r="A16951" s="62">
        <v>80111707</v>
      </c>
      <c r="B16951" s="63" t="s">
        <v>2064</v>
      </c>
    </row>
    <row r="16952" spans="1:2" x14ac:dyDescent="0.25">
      <c r="A16952" s="62">
        <v>80111708</v>
      </c>
      <c r="B16952" s="63" t="s">
        <v>5751</v>
      </c>
    </row>
    <row r="16953" spans="1:2" x14ac:dyDescent="0.25">
      <c r="A16953" s="62">
        <v>80111709</v>
      </c>
      <c r="B16953" s="63" t="s">
        <v>809</v>
      </c>
    </row>
    <row r="16954" spans="1:2" x14ac:dyDescent="0.25">
      <c r="A16954" s="62">
        <v>80111710</v>
      </c>
      <c r="B16954" s="63" t="s">
        <v>9660</v>
      </c>
    </row>
    <row r="16955" spans="1:2" x14ac:dyDescent="0.25">
      <c r="A16955" s="62">
        <v>80111711</v>
      </c>
      <c r="B16955" s="63" t="s">
        <v>1781</v>
      </c>
    </row>
    <row r="16956" spans="1:2" x14ac:dyDescent="0.25">
      <c r="A16956" s="62">
        <v>80111712</v>
      </c>
      <c r="B16956" s="63" t="s">
        <v>6132</v>
      </c>
    </row>
    <row r="16957" spans="1:2" x14ac:dyDescent="0.25">
      <c r="A16957" s="62">
        <v>80111713</v>
      </c>
      <c r="B16957" s="63" t="s">
        <v>17537</v>
      </c>
    </row>
    <row r="16958" spans="1:2" x14ac:dyDescent="0.25">
      <c r="A16958" s="62">
        <v>80111714</v>
      </c>
      <c r="B16958" s="63" t="s">
        <v>2355</v>
      </c>
    </row>
    <row r="16959" spans="1:2" x14ac:dyDescent="0.25">
      <c r="A16959" s="62">
        <v>80111715</v>
      </c>
      <c r="B16959" s="63" t="s">
        <v>18960</v>
      </c>
    </row>
    <row r="16960" spans="1:2" x14ac:dyDescent="0.25">
      <c r="A16960" s="62">
        <v>80111716</v>
      </c>
      <c r="B16960" s="63" t="s">
        <v>8787</v>
      </c>
    </row>
    <row r="16961" spans="1:2" x14ac:dyDescent="0.25">
      <c r="A16961" s="62">
        <v>80111801</v>
      </c>
      <c r="B16961" s="63" t="s">
        <v>4396</v>
      </c>
    </row>
    <row r="16962" spans="1:2" x14ac:dyDescent="0.25">
      <c r="A16962" s="62">
        <v>80121501</v>
      </c>
      <c r="B16962" s="63" t="s">
        <v>6769</v>
      </c>
    </row>
    <row r="16963" spans="1:2" x14ac:dyDescent="0.25">
      <c r="A16963" s="62">
        <v>80121502</v>
      </c>
      <c r="B16963" s="63" t="s">
        <v>7273</v>
      </c>
    </row>
    <row r="16964" spans="1:2" x14ac:dyDescent="0.25">
      <c r="A16964" s="62">
        <v>80121503</v>
      </c>
      <c r="B16964" s="63" t="s">
        <v>5711</v>
      </c>
    </row>
    <row r="16965" spans="1:2" x14ac:dyDescent="0.25">
      <c r="A16965" s="62">
        <v>80121601</v>
      </c>
      <c r="B16965" s="63" t="s">
        <v>12288</v>
      </c>
    </row>
    <row r="16966" spans="1:2" x14ac:dyDescent="0.25">
      <c r="A16966" s="62">
        <v>80121602</v>
      </c>
      <c r="B16966" s="63" t="s">
        <v>4520</v>
      </c>
    </row>
    <row r="16967" spans="1:2" x14ac:dyDescent="0.25">
      <c r="A16967" s="62">
        <v>80121603</v>
      </c>
      <c r="B16967" s="63" t="s">
        <v>16137</v>
      </c>
    </row>
    <row r="16968" spans="1:2" x14ac:dyDescent="0.25">
      <c r="A16968" s="62">
        <v>80121604</v>
      </c>
      <c r="B16968" s="63" t="s">
        <v>12964</v>
      </c>
    </row>
    <row r="16969" spans="1:2" x14ac:dyDescent="0.25">
      <c r="A16969" s="62">
        <v>80121605</v>
      </c>
      <c r="B16969" s="63" t="s">
        <v>1126</v>
      </c>
    </row>
    <row r="16970" spans="1:2" x14ac:dyDescent="0.25">
      <c r="A16970" s="62">
        <v>80121606</v>
      </c>
      <c r="B16970" s="63" t="s">
        <v>12900</v>
      </c>
    </row>
    <row r="16971" spans="1:2" x14ac:dyDescent="0.25">
      <c r="A16971" s="62">
        <v>80121607</v>
      </c>
      <c r="B16971" s="63" t="s">
        <v>5241</v>
      </c>
    </row>
    <row r="16972" spans="1:2" x14ac:dyDescent="0.25">
      <c r="A16972" s="62">
        <v>80121608</v>
      </c>
      <c r="B16972" s="63" t="s">
        <v>16153</v>
      </c>
    </row>
    <row r="16973" spans="1:2" x14ac:dyDescent="0.25">
      <c r="A16973" s="62">
        <v>80121609</v>
      </c>
      <c r="B16973" s="63" t="s">
        <v>11004</v>
      </c>
    </row>
    <row r="16974" spans="1:2" x14ac:dyDescent="0.25">
      <c r="A16974" s="62">
        <v>80121610</v>
      </c>
      <c r="B16974" s="63" t="s">
        <v>17716</v>
      </c>
    </row>
    <row r="16975" spans="1:2" x14ac:dyDescent="0.25">
      <c r="A16975" s="62">
        <v>80121611</v>
      </c>
      <c r="B16975" s="63" t="s">
        <v>4313</v>
      </c>
    </row>
    <row r="16976" spans="1:2" x14ac:dyDescent="0.25">
      <c r="A16976" s="62">
        <v>80121701</v>
      </c>
      <c r="B16976" s="63" t="s">
        <v>16330</v>
      </c>
    </row>
    <row r="16977" spans="1:2" x14ac:dyDescent="0.25">
      <c r="A16977" s="62">
        <v>80121702</v>
      </c>
      <c r="B16977" s="63" t="s">
        <v>9191</v>
      </c>
    </row>
    <row r="16978" spans="1:2" x14ac:dyDescent="0.25">
      <c r="A16978" s="62">
        <v>80121703</v>
      </c>
      <c r="B16978" s="63" t="s">
        <v>16614</v>
      </c>
    </row>
    <row r="16979" spans="1:2" x14ac:dyDescent="0.25">
      <c r="A16979" s="62">
        <v>80121704</v>
      </c>
      <c r="B16979" s="63" t="s">
        <v>2997</v>
      </c>
    </row>
    <row r="16980" spans="1:2" x14ac:dyDescent="0.25">
      <c r="A16980" s="62">
        <v>80121705</v>
      </c>
      <c r="B16980" s="63" t="s">
        <v>14440</v>
      </c>
    </row>
    <row r="16981" spans="1:2" x14ac:dyDescent="0.25">
      <c r="A16981" s="62">
        <v>80121706</v>
      </c>
      <c r="B16981" s="63" t="s">
        <v>11626</v>
      </c>
    </row>
    <row r="16982" spans="1:2" x14ac:dyDescent="0.25">
      <c r="A16982" s="62">
        <v>80121707</v>
      </c>
      <c r="B16982" s="63" t="s">
        <v>18523</v>
      </c>
    </row>
    <row r="16983" spans="1:2" x14ac:dyDescent="0.25">
      <c r="A16983" s="62">
        <v>80121801</v>
      </c>
      <c r="B16983" s="63" t="s">
        <v>1145</v>
      </c>
    </row>
    <row r="16984" spans="1:2" x14ac:dyDescent="0.25">
      <c r="A16984" s="62">
        <v>80121802</v>
      </c>
      <c r="B16984" s="63" t="s">
        <v>16157</v>
      </c>
    </row>
    <row r="16985" spans="1:2" x14ac:dyDescent="0.25">
      <c r="A16985" s="62">
        <v>80121803</v>
      </c>
      <c r="B16985" s="63" t="s">
        <v>9955</v>
      </c>
    </row>
    <row r="16986" spans="1:2" x14ac:dyDescent="0.25">
      <c r="A16986" s="62">
        <v>80121804</v>
      </c>
      <c r="B16986" s="63" t="s">
        <v>10645</v>
      </c>
    </row>
    <row r="16987" spans="1:2" x14ac:dyDescent="0.25">
      <c r="A16987" s="62">
        <v>80131501</v>
      </c>
      <c r="B16987" s="63" t="s">
        <v>15432</v>
      </c>
    </row>
    <row r="16988" spans="1:2" x14ac:dyDescent="0.25">
      <c r="A16988" s="62">
        <v>80131502</v>
      </c>
      <c r="B16988" s="63" t="s">
        <v>5172</v>
      </c>
    </row>
    <row r="16989" spans="1:2" x14ac:dyDescent="0.25">
      <c r="A16989" s="62">
        <v>80131503</v>
      </c>
      <c r="B16989" s="63" t="s">
        <v>17086</v>
      </c>
    </row>
    <row r="16990" spans="1:2" x14ac:dyDescent="0.25">
      <c r="A16990" s="62">
        <v>80131601</v>
      </c>
      <c r="B16990" s="63" t="s">
        <v>9724</v>
      </c>
    </row>
    <row r="16991" spans="1:2" x14ac:dyDescent="0.25">
      <c r="A16991" s="62">
        <v>80131602</v>
      </c>
      <c r="B16991" s="63" t="s">
        <v>14848</v>
      </c>
    </row>
    <row r="16992" spans="1:2" x14ac:dyDescent="0.25">
      <c r="A16992" s="62">
        <v>80131603</v>
      </c>
      <c r="B16992" s="63" t="s">
        <v>3288</v>
      </c>
    </row>
    <row r="16993" spans="1:2" x14ac:dyDescent="0.25">
      <c r="A16993" s="62">
        <v>80131604</v>
      </c>
      <c r="B16993" s="63" t="s">
        <v>12164</v>
      </c>
    </row>
    <row r="16994" spans="1:2" x14ac:dyDescent="0.25">
      <c r="A16994" s="62">
        <v>80131605</v>
      </c>
      <c r="B16994" s="63" t="s">
        <v>851</v>
      </c>
    </row>
    <row r="16995" spans="1:2" x14ac:dyDescent="0.25">
      <c r="A16995" s="62">
        <v>80131701</v>
      </c>
      <c r="B16995" s="63" t="s">
        <v>10707</v>
      </c>
    </row>
    <row r="16996" spans="1:2" x14ac:dyDescent="0.25">
      <c r="A16996" s="62">
        <v>80131702</v>
      </c>
      <c r="B16996" s="63" t="s">
        <v>12864</v>
      </c>
    </row>
    <row r="16997" spans="1:2" x14ac:dyDescent="0.25">
      <c r="A16997" s="62">
        <v>80131703</v>
      </c>
      <c r="B16997" s="63" t="s">
        <v>2041</v>
      </c>
    </row>
    <row r="16998" spans="1:2" x14ac:dyDescent="0.25">
      <c r="A16998" s="62">
        <v>80131801</v>
      </c>
      <c r="B16998" s="63" t="s">
        <v>12606</v>
      </c>
    </row>
    <row r="16999" spans="1:2" x14ac:dyDescent="0.25">
      <c r="A16999" s="62">
        <v>80131802</v>
      </c>
      <c r="B16999" s="63" t="s">
        <v>11506</v>
      </c>
    </row>
    <row r="17000" spans="1:2" x14ac:dyDescent="0.25">
      <c r="A17000" s="62">
        <v>80131803</v>
      </c>
      <c r="B17000" s="63" t="s">
        <v>9757</v>
      </c>
    </row>
    <row r="17001" spans="1:2" x14ac:dyDescent="0.25">
      <c r="A17001" s="62">
        <v>80141501</v>
      </c>
      <c r="B17001" s="63" t="s">
        <v>4955</v>
      </c>
    </row>
    <row r="17002" spans="1:2" x14ac:dyDescent="0.25">
      <c r="A17002" s="62">
        <v>80141502</v>
      </c>
      <c r="B17002" s="63" t="s">
        <v>1590</v>
      </c>
    </row>
    <row r="17003" spans="1:2" x14ac:dyDescent="0.25">
      <c r="A17003" s="62">
        <v>80141503</v>
      </c>
      <c r="B17003" s="63" t="s">
        <v>15304</v>
      </c>
    </row>
    <row r="17004" spans="1:2" x14ac:dyDescent="0.25">
      <c r="A17004" s="62">
        <v>80141504</v>
      </c>
      <c r="B17004" s="63" t="s">
        <v>9283</v>
      </c>
    </row>
    <row r="17005" spans="1:2" x14ac:dyDescent="0.25">
      <c r="A17005" s="62">
        <v>80141505</v>
      </c>
      <c r="B17005" s="63" t="s">
        <v>8266</v>
      </c>
    </row>
    <row r="17006" spans="1:2" x14ac:dyDescent="0.25">
      <c r="A17006" s="62">
        <v>80141506</v>
      </c>
      <c r="B17006" s="63" t="s">
        <v>3664</v>
      </c>
    </row>
    <row r="17007" spans="1:2" x14ac:dyDescent="0.25">
      <c r="A17007" s="62">
        <v>80141507</v>
      </c>
      <c r="B17007" s="63" t="s">
        <v>10181</v>
      </c>
    </row>
    <row r="17008" spans="1:2" x14ac:dyDescent="0.25">
      <c r="A17008" s="62">
        <v>80141508</v>
      </c>
      <c r="B17008" s="63" t="s">
        <v>16082</v>
      </c>
    </row>
    <row r="17009" spans="1:2" x14ac:dyDescent="0.25">
      <c r="A17009" s="62">
        <v>80141509</v>
      </c>
      <c r="B17009" s="63" t="s">
        <v>8868</v>
      </c>
    </row>
    <row r="17010" spans="1:2" x14ac:dyDescent="0.25">
      <c r="A17010" s="62">
        <v>80141510</v>
      </c>
      <c r="B17010" s="63" t="s">
        <v>9122</v>
      </c>
    </row>
    <row r="17011" spans="1:2" x14ac:dyDescent="0.25">
      <c r="A17011" s="62">
        <v>80141511</v>
      </c>
      <c r="B17011" s="63" t="s">
        <v>4305</v>
      </c>
    </row>
    <row r="17012" spans="1:2" x14ac:dyDescent="0.25">
      <c r="A17012" s="62">
        <v>80141512</v>
      </c>
      <c r="B17012" s="63" t="s">
        <v>10128</v>
      </c>
    </row>
    <row r="17013" spans="1:2" x14ac:dyDescent="0.25">
      <c r="A17013" s="62">
        <v>80141513</v>
      </c>
      <c r="B17013" s="63" t="s">
        <v>5401</v>
      </c>
    </row>
    <row r="17014" spans="1:2" x14ac:dyDescent="0.25">
      <c r="A17014" s="62">
        <v>80141514</v>
      </c>
      <c r="B17014" s="63" t="s">
        <v>16111</v>
      </c>
    </row>
    <row r="17015" spans="1:2" x14ac:dyDescent="0.25">
      <c r="A17015" s="62">
        <v>80141601</v>
      </c>
      <c r="B17015" s="63" t="s">
        <v>13873</v>
      </c>
    </row>
    <row r="17016" spans="1:2" x14ac:dyDescent="0.25">
      <c r="A17016" s="62">
        <v>80141602</v>
      </c>
      <c r="B17016" s="63" t="s">
        <v>14690</v>
      </c>
    </row>
    <row r="17017" spans="1:2" x14ac:dyDescent="0.25">
      <c r="A17017" s="62">
        <v>80141603</v>
      </c>
      <c r="B17017" s="63" t="s">
        <v>2017</v>
      </c>
    </row>
    <row r="17018" spans="1:2" x14ac:dyDescent="0.25">
      <c r="A17018" s="62">
        <v>80141604</v>
      </c>
      <c r="B17018" s="63" t="s">
        <v>9975</v>
      </c>
    </row>
    <row r="17019" spans="1:2" x14ac:dyDescent="0.25">
      <c r="A17019" s="62">
        <v>80141605</v>
      </c>
      <c r="B17019" s="63" t="s">
        <v>16067</v>
      </c>
    </row>
    <row r="17020" spans="1:2" x14ac:dyDescent="0.25">
      <c r="A17020" s="62">
        <v>80141606</v>
      </c>
      <c r="B17020" s="63" t="s">
        <v>18552</v>
      </c>
    </row>
    <row r="17021" spans="1:2" x14ac:dyDescent="0.25">
      <c r="A17021" s="62">
        <v>80141607</v>
      </c>
      <c r="B17021" s="63" t="s">
        <v>4153</v>
      </c>
    </row>
    <row r="17022" spans="1:2" x14ac:dyDescent="0.25">
      <c r="A17022" s="62">
        <v>80141609</v>
      </c>
      <c r="B17022" s="63" t="s">
        <v>1548</v>
      </c>
    </row>
    <row r="17023" spans="1:2" x14ac:dyDescent="0.25">
      <c r="A17023" s="62">
        <v>80141610</v>
      </c>
      <c r="B17023" s="63" t="s">
        <v>632</v>
      </c>
    </row>
    <row r="17024" spans="1:2" x14ac:dyDescent="0.25">
      <c r="A17024" s="62">
        <v>80141611</v>
      </c>
      <c r="B17024" s="63" t="s">
        <v>8917</v>
      </c>
    </row>
    <row r="17025" spans="1:2" x14ac:dyDescent="0.25">
      <c r="A17025" s="62">
        <v>80141612</v>
      </c>
      <c r="B17025" s="63" t="s">
        <v>16767</v>
      </c>
    </row>
    <row r="17026" spans="1:2" x14ac:dyDescent="0.25">
      <c r="A17026" s="62">
        <v>80141613</v>
      </c>
      <c r="B17026" s="63" t="s">
        <v>14847</v>
      </c>
    </row>
    <row r="17027" spans="1:2" x14ac:dyDescent="0.25">
      <c r="A17027" s="62">
        <v>80141614</v>
      </c>
      <c r="B17027" s="63" t="s">
        <v>2498</v>
      </c>
    </row>
    <row r="17028" spans="1:2" x14ac:dyDescent="0.25">
      <c r="A17028" s="62">
        <v>80141615</v>
      </c>
      <c r="B17028" s="63" t="s">
        <v>8966</v>
      </c>
    </row>
    <row r="17029" spans="1:2" x14ac:dyDescent="0.25">
      <c r="A17029" s="62">
        <v>80141616</v>
      </c>
      <c r="B17029" s="63" t="s">
        <v>3229</v>
      </c>
    </row>
    <row r="17030" spans="1:2" x14ac:dyDescent="0.25">
      <c r="A17030" s="62">
        <v>80141617</v>
      </c>
      <c r="B17030" s="63" t="s">
        <v>10947</v>
      </c>
    </row>
    <row r="17031" spans="1:2" x14ac:dyDescent="0.25">
      <c r="A17031" s="62">
        <v>80141618</v>
      </c>
      <c r="B17031" s="63" t="s">
        <v>3089</v>
      </c>
    </row>
    <row r="17032" spans="1:2" x14ac:dyDescent="0.25">
      <c r="A17032" s="62">
        <v>80141619</v>
      </c>
      <c r="B17032" s="63" t="s">
        <v>10818</v>
      </c>
    </row>
    <row r="17033" spans="1:2" x14ac:dyDescent="0.25">
      <c r="A17033" s="62">
        <v>80141620</v>
      </c>
      <c r="B17033" s="63" t="s">
        <v>13658</v>
      </c>
    </row>
    <row r="17034" spans="1:2" x14ac:dyDescent="0.25">
      <c r="A17034" s="62">
        <v>80141621</v>
      </c>
      <c r="B17034" s="63" t="s">
        <v>9843</v>
      </c>
    </row>
    <row r="17035" spans="1:2" x14ac:dyDescent="0.25">
      <c r="A17035" s="62">
        <v>80141622</v>
      </c>
      <c r="B17035" s="63" t="s">
        <v>11497</v>
      </c>
    </row>
    <row r="17036" spans="1:2" x14ac:dyDescent="0.25">
      <c r="A17036" s="62">
        <v>80141701</v>
      </c>
      <c r="B17036" s="63" t="s">
        <v>7438</v>
      </c>
    </row>
    <row r="17037" spans="1:2" x14ac:dyDescent="0.25">
      <c r="A17037" s="62">
        <v>80141702</v>
      </c>
      <c r="B17037" s="63" t="s">
        <v>2738</v>
      </c>
    </row>
    <row r="17038" spans="1:2" x14ac:dyDescent="0.25">
      <c r="A17038" s="62">
        <v>80141703</v>
      </c>
      <c r="B17038" s="63" t="s">
        <v>4925</v>
      </c>
    </row>
    <row r="17039" spans="1:2" x14ac:dyDescent="0.25">
      <c r="A17039" s="62">
        <v>80141704</v>
      </c>
      <c r="B17039" s="63" t="s">
        <v>3441</v>
      </c>
    </row>
    <row r="17040" spans="1:2" x14ac:dyDescent="0.25">
      <c r="A17040" s="62">
        <v>80141705</v>
      </c>
      <c r="B17040" s="63" t="s">
        <v>7325</v>
      </c>
    </row>
    <row r="17041" spans="1:2" x14ac:dyDescent="0.25">
      <c r="A17041" s="62">
        <v>80141801</v>
      </c>
      <c r="B17041" s="63" t="s">
        <v>12711</v>
      </c>
    </row>
    <row r="17042" spans="1:2" x14ac:dyDescent="0.25">
      <c r="A17042" s="62">
        <v>80141802</v>
      </c>
      <c r="B17042" s="63" t="s">
        <v>12775</v>
      </c>
    </row>
    <row r="17043" spans="1:2" x14ac:dyDescent="0.25">
      <c r="A17043" s="62">
        <v>80141803</v>
      </c>
      <c r="B17043" s="63" t="s">
        <v>6588</v>
      </c>
    </row>
    <row r="17044" spans="1:2" x14ac:dyDescent="0.25">
      <c r="A17044" s="62">
        <v>80141901</v>
      </c>
      <c r="B17044" s="63" t="s">
        <v>10427</v>
      </c>
    </row>
    <row r="17045" spans="1:2" x14ac:dyDescent="0.25">
      <c r="A17045" s="62">
        <v>80141902</v>
      </c>
      <c r="B17045" s="63" t="s">
        <v>12782</v>
      </c>
    </row>
    <row r="17046" spans="1:2" x14ac:dyDescent="0.25">
      <c r="A17046" s="62">
        <v>80141903</v>
      </c>
      <c r="B17046" s="63" t="s">
        <v>14297</v>
      </c>
    </row>
    <row r="17047" spans="1:2" x14ac:dyDescent="0.25">
      <c r="A17047" s="62">
        <v>80151501</v>
      </c>
      <c r="B17047" s="63" t="s">
        <v>13723</v>
      </c>
    </row>
    <row r="17048" spans="1:2" x14ac:dyDescent="0.25">
      <c r="A17048" s="62">
        <v>80151502</v>
      </c>
      <c r="B17048" s="63" t="s">
        <v>7476</v>
      </c>
    </row>
    <row r="17049" spans="1:2" x14ac:dyDescent="0.25">
      <c r="A17049" s="62">
        <v>80151503</v>
      </c>
      <c r="B17049" s="63" t="s">
        <v>18088</v>
      </c>
    </row>
    <row r="17050" spans="1:2" x14ac:dyDescent="0.25">
      <c r="A17050" s="62">
        <v>80151504</v>
      </c>
      <c r="B17050" s="63" t="s">
        <v>18639</v>
      </c>
    </row>
    <row r="17051" spans="1:2" x14ac:dyDescent="0.25">
      <c r="A17051" s="62">
        <v>80151505</v>
      </c>
      <c r="B17051" s="63" t="s">
        <v>3832</v>
      </c>
    </row>
    <row r="17052" spans="1:2" x14ac:dyDescent="0.25">
      <c r="A17052" s="62">
        <v>80151601</v>
      </c>
      <c r="B17052" s="63" t="s">
        <v>11224</v>
      </c>
    </row>
    <row r="17053" spans="1:2" x14ac:dyDescent="0.25">
      <c r="A17053" s="62">
        <v>80151602</v>
      </c>
      <c r="B17053" s="63" t="s">
        <v>9025</v>
      </c>
    </row>
    <row r="17054" spans="1:2" x14ac:dyDescent="0.25">
      <c r="A17054" s="62">
        <v>80151603</v>
      </c>
      <c r="B17054" s="63" t="s">
        <v>6755</v>
      </c>
    </row>
    <row r="17055" spans="1:2" x14ac:dyDescent="0.25">
      <c r="A17055" s="62">
        <v>80151604</v>
      </c>
      <c r="B17055" s="63" t="s">
        <v>14123</v>
      </c>
    </row>
    <row r="17056" spans="1:2" x14ac:dyDescent="0.25">
      <c r="A17056" s="62">
        <v>80161501</v>
      </c>
      <c r="B17056" s="63" t="s">
        <v>18297</v>
      </c>
    </row>
    <row r="17057" spans="1:2" x14ac:dyDescent="0.25">
      <c r="A17057" s="62">
        <v>80161502</v>
      </c>
      <c r="B17057" s="63" t="s">
        <v>3013</v>
      </c>
    </row>
    <row r="17058" spans="1:2" x14ac:dyDescent="0.25">
      <c r="A17058" s="62">
        <v>80161503</v>
      </c>
      <c r="B17058" s="63" t="s">
        <v>2165</v>
      </c>
    </row>
    <row r="17059" spans="1:2" x14ac:dyDescent="0.25">
      <c r="A17059" s="62">
        <v>80161504</v>
      </c>
      <c r="B17059" s="63" t="s">
        <v>11841</v>
      </c>
    </row>
    <row r="17060" spans="1:2" x14ac:dyDescent="0.25">
      <c r="A17060" s="62">
        <v>80161505</v>
      </c>
      <c r="B17060" s="63" t="s">
        <v>6614</v>
      </c>
    </row>
    <row r="17061" spans="1:2" x14ac:dyDescent="0.25">
      <c r="A17061" s="62">
        <v>80161506</v>
      </c>
      <c r="B17061" s="63" t="s">
        <v>12679</v>
      </c>
    </row>
    <row r="17062" spans="1:2" x14ac:dyDescent="0.25">
      <c r="A17062" s="62">
        <v>80161507</v>
      </c>
      <c r="B17062" s="63" t="s">
        <v>18606</v>
      </c>
    </row>
    <row r="17063" spans="1:2" x14ac:dyDescent="0.25">
      <c r="A17063" s="62">
        <v>80161508</v>
      </c>
      <c r="B17063" s="63" t="s">
        <v>2437</v>
      </c>
    </row>
    <row r="17064" spans="1:2" x14ac:dyDescent="0.25">
      <c r="A17064" s="62">
        <v>80161601</v>
      </c>
      <c r="B17064" s="63" t="s">
        <v>8026</v>
      </c>
    </row>
    <row r="17065" spans="1:2" x14ac:dyDescent="0.25">
      <c r="A17065" s="62">
        <v>80161602</v>
      </c>
      <c r="B17065" s="63" t="s">
        <v>16462</v>
      </c>
    </row>
    <row r="17066" spans="1:2" x14ac:dyDescent="0.25">
      <c r="A17066" s="62">
        <v>80161603</v>
      </c>
      <c r="B17066" s="63" t="s">
        <v>15464</v>
      </c>
    </row>
    <row r="17067" spans="1:2" x14ac:dyDescent="0.25">
      <c r="A17067" s="62">
        <v>81101501</v>
      </c>
      <c r="B17067" s="63" t="s">
        <v>4210</v>
      </c>
    </row>
    <row r="17068" spans="1:2" x14ac:dyDescent="0.25">
      <c r="A17068" s="62">
        <v>81101502</v>
      </c>
      <c r="B17068" s="63" t="s">
        <v>7484</v>
      </c>
    </row>
    <row r="17069" spans="1:2" x14ac:dyDescent="0.25">
      <c r="A17069" s="62">
        <v>81101503</v>
      </c>
      <c r="B17069" s="63" t="s">
        <v>12932</v>
      </c>
    </row>
    <row r="17070" spans="1:2" x14ac:dyDescent="0.25">
      <c r="A17070" s="62">
        <v>81101505</v>
      </c>
      <c r="B17070" s="63" t="s">
        <v>259</v>
      </c>
    </row>
    <row r="17071" spans="1:2" x14ac:dyDescent="0.25">
      <c r="A17071" s="62">
        <v>81101506</v>
      </c>
      <c r="B17071" s="63" t="s">
        <v>12800</v>
      </c>
    </row>
    <row r="17072" spans="1:2" x14ac:dyDescent="0.25">
      <c r="A17072" s="62">
        <v>81101507</v>
      </c>
      <c r="B17072" s="63" t="s">
        <v>6021</v>
      </c>
    </row>
    <row r="17073" spans="1:2" x14ac:dyDescent="0.25">
      <c r="A17073" s="62">
        <v>81101508</v>
      </c>
      <c r="B17073" s="63" t="s">
        <v>18863</v>
      </c>
    </row>
    <row r="17074" spans="1:2" x14ac:dyDescent="0.25">
      <c r="A17074" s="62">
        <v>81101509</v>
      </c>
      <c r="B17074" s="63" t="s">
        <v>9707</v>
      </c>
    </row>
    <row r="17075" spans="1:2" x14ac:dyDescent="0.25">
      <c r="A17075" s="62">
        <v>81101510</v>
      </c>
      <c r="B17075" s="63" t="s">
        <v>15202</v>
      </c>
    </row>
    <row r="17076" spans="1:2" x14ac:dyDescent="0.25">
      <c r="A17076" s="62">
        <v>81101511</v>
      </c>
      <c r="B17076" s="63" t="s">
        <v>3603</v>
      </c>
    </row>
    <row r="17077" spans="1:2" x14ac:dyDescent="0.25">
      <c r="A17077" s="62">
        <v>81101512</v>
      </c>
      <c r="B17077" s="63" t="s">
        <v>18561</v>
      </c>
    </row>
    <row r="17078" spans="1:2" x14ac:dyDescent="0.25">
      <c r="A17078" s="62">
        <v>81101513</v>
      </c>
      <c r="B17078" s="63" t="s">
        <v>8815</v>
      </c>
    </row>
    <row r="17079" spans="1:2" x14ac:dyDescent="0.25">
      <c r="A17079" s="62">
        <v>81101601</v>
      </c>
      <c r="B17079" s="63" t="s">
        <v>7395</v>
      </c>
    </row>
    <row r="17080" spans="1:2" x14ac:dyDescent="0.25">
      <c r="A17080" s="62">
        <v>81101602</v>
      </c>
      <c r="B17080" s="63" t="s">
        <v>232</v>
      </c>
    </row>
    <row r="17081" spans="1:2" x14ac:dyDescent="0.25">
      <c r="A17081" s="62">
        <v>81101603</v>
      </c>
      <c r="B17081" s="63" t="s">
        <v>5157</v>
      </c>
    </row>
    <row r="17082" spans="1:2" x14ac:dyDescent="0.25">
      <c r="A17082" s="62">
        <v>81101604</v>
      </c>
      <c r="B17082" s="63" t="s">
        <v>5914</v>
      </c>
    </row>
    <row r="17083" spans="1:2" x14ac:dyDescent="0.25">
      <c r="A17083" s="62">
        <v>81101605</v>
      </c>
      <c r="B17083" s="63" t="s">
        <v>2153</v>
      </c>
    </row>
    <row r="17084" spans="1:2" x14ac:dyDescent="0.25">
      <c r="A17084" s="62">
        <v>81101701</v>
      </c>
      <c r="B17084" s="63" t="s">
        <v>12390</v>
      </c>
    </row>
    <row r="17085" spans="1:2" x14ac:dyDescent="0.25">
      <c r="A17085" s="62">
        <v>81101702</v>
      </c>
      <c r="B17085" s="63" t="s">
        <v>17950</v>
      </c>
    </row>
    <row r="17086" spans="1:2" x14ac:dyDescent="0.25">
      <c r="A17086" s="62">
        <v>81101703</v>
      </c>
      <c r="B17086" s="63" t="s">
        <v>15541</v>
      </c>
    </row>
    <row r="17087" spans="1:2" x14ac:dyDescent="0.25">
      <c r="A17087" s="62">
        <v>81101801</v>
      </c>
      <c r="B17087" s="63" t="s">
        <v>6196</v>
      </c>
    </row>
    <row r="17088" spans="1:2" x14ac:dyDescent="0.25">
      <c r="A17088" s="62">
        <v>81101902</v>
      </c>
      <c r="B17088" s="63" t="s">
        <v>11898</v>
      </c>
    </row>
    <row r="17089" spans="1:2" x14ac:dyDescent="0.25">
      <c r="A17089" s="62">
        <v>81102001</v>
      </c>
      <c r="B17089" s="63" t="s">
        <v>11632</v>
      </c>
    </row>
    <row r="17090" spans="1:2" x14ac:dyDescent="0.25">
      <c r="A17090" s="62">
        <v>81102101</v>
      </c>
      <c r="B17090" s="63" t="s">
        <v>13301</v>
      </c>
    </row>
    <row r="17091" spans="1:2" x14ac:dyDescent="0.25">
      <c r="A17091" s="62">
        <v>81102201</v>
      </c>
      <c r="B17091" s="63" t="s">
        <v>11385</v>
      </c>
    </row>
    <row r="17092" spans="1:2" x14ac:dyDescent="0.25">
      <c r="A17092" s="62">
        <v>81102202</v>
      </c>
      <c r="B17092" s="63" t="s">
        <v>8781</v>
      </c>
    </row>
    <row r="17093" spans="1:2" x14ac:dyDescent="0.25">
      <c r="A17093" s="62">
        <v>81102203</v>
      </c>
      <c r="B17093" s="63" t="s">
        <v>5171</v>
      </c>
    </row>
    <row r="17094" spans="1:2" x14ac:dyDescent="0.25">
      <c r="A17094" s="62">
        <v>81102301</v>
      </c>
      <c r="B17094" s="63" t="s">
        <v>2821</v>
      </c>
    </row>
    <row r="17095" spans="1:2" x14ac:dyDescent="0.25">
      <c r="A17095" s="62">
        <v>81111501</v>
      </c>
      <c r="B17095" s="63" t="s">
        <v>17535</v>
      </c>
    </row>
    <row r="17096" spans="1:2" x14ac:dyDescent="0.25">
      <c r="A17096" s="62">
        <v>81111502</v>
      </c>
      <c r="B17096" s="63" t="s">
        <v>3202</v>
      </c>
    </row>
    <row r="17097" spans="1:2" x14ac:dyDescent="0.25">
      <c r="A17097" s="62">
        <v>81111503</v>
      </c>
      <c r="B17097" s="63" t="s">
        <v>5983</v>
      </c>
    </row>
    <row r="17098" spans="1:2" x14ac:dyDescent="0.25">
      <c r="A17098" s="62">
        <v>81111504</v>
      </c>
      <c r="B17098" s="63" t="s">
        <v>13932</v>
      </c>
    </row>
    <row r="17099" spans="1:2" x14ac:dyDescent="0.25">
      <c r="A17099" s="62">
        <v>81111505</v>
      </c>
      <c r="B17099" s="63" t="s">
        <v>1366</v>
      </c>
    </row>
    <row r="17100" spans="1:2" x14ac:dyDescent="0.25">
      <c r="A17100" s="62">
        <v>81111506</v>
      </c>
      <c r="B17100" s="63" t="s">
        <v>16966</v>
      </c>
    </row>
    <row r="17101" spans="1:2" x14ac:dyDescent="0.25">
      <c r="A17101" s="62">
        <v>81111507</v>
      </c>
      <c r="B17101" s="63" t="s">
        <v>842</v>
      </c>
    </row>
    <row r="17102" spans="1:2" x14ac:dyDescent="0.25">
      <c r="A17102" s="62">
        <v>81111508</v>
      </c>
      <c r="B17102" s="63" t="s">
        <v>1839</v>
      </c>
    </row>
    <row r="17103" spans="1:2" x14ac:dyDescent="0.25">
      <c r="A17103" s="62">
        <v>81111509</v>
      </c>
      <c r="B17103" s="63" t="s">
        <v>10860</v>
      </c>
    </row>
    <row r="17104" spans="1:2" x14ac:dyDescent="0.25">
      <c r="A17104" s="62">
        <v>81111510</v>
      </c>
      <c r="B17104" s="63" t="s">
        <v>10206</v>
      </c>
    </row>
    <row r="17105" spans="1:2" x14ac:dyDescent="0.25">
      <c r="A17105" s="62">
        <v>81111601</v>
      </c>
      <c r="B17105" s="63" t="s">
        <v>620</v>
      </c>
    </row>
    <row r="17106" spans="1:2" x14ac:dyDescent="0.25">
      <c r="A17106" s="62">
        <v>81111602</v>
      </c>
      <c r="B17106" s="63" t="s">
        <v>6780</v>
      </c>
    </row>
    <row r="17107" spans="1:2" x14ac:dyDescent="0.25">
      <c r="A17107" s="62">
        <v>81111603</v>
      </c>
      <c r="B17107" s="63" t="s">
        <v>7043</v>
      </c>
    </row>
    <row r="17108" spans="1:2" x14ac:dyDescent="0.25">
      <c r="A17108" s="62">
        <v>81111604</v>
      </c>
      <c r="B17108" s="63" t="s">
        <v>921</v>
      </c>
    </row>
    <row r="17109" spans="1:2" x14ac:dyDescent="0.25">
      <c r="A17109" s="62">
        <v>81111605</v>
      </c>
      <c r="B17109" s="63" t="s">
        <v>12062</v>
      </c>
    </row>
    <row r="17110" spans="1:2" x14ac:dyDescent="0.25">
      <c r="A17110" s="62">
        <v>81111606</v>
      </c>
      <c r="B17110" s="63" t="s">
        <v>12997</v>
      </c>
    </row>
    <row r="17111" spans="1:2" x14ac:dyDescent="0.25">
      <c r="A17111" s="62">
        <v>81111607</v>
      </c>
      <c r="B17111" s="63" t="s">
        <v>2221</v>
      </c>
    </row>
    <row r="17112" spans="1:2" x14ac:dyDescent="0.25">
      <c r="A17112" s="62">
        <v>81111608</v>
      </c>
      <c r="B17112" s="63" t="s">
        <v>8041</v>
      </c>
    </row>
    <row r="17113" spans="1:2" x14ac:dyDescent="0.25">
      <c r="A17113" s="62">
        <v>81111609</v>
      </c>
      <c r="B17113" s="63" t="s">
        <v>2348</v>
      </c>
    </row>
    <row r="17114" spans="1:2" x14ac:dyDescent="0.25">
      <c r="A17114" s="62">
        <v>81111610</v>
      </c>
      <c r="B17114" s="63" t="s">
        <v>2157</v>
      </c>
    </row>
    <row r="17115" spans="1:2" x14ac:dyDescent="0.25">
      <c r="A17115" s="62">
        <v>81111611</v>
      </c>
      <c r="B17115" s="63" t="s">
        <v>3724</v>
      </c>
    </row>
    <row r="17116" spans="1:2" x14ac:dyDescent="0.25">
      <c r="A17116" s="62">
        <v>81111612</v>
      </c>
      <c r="B17116" s="63" t="s">
        <v>11962</v>
      </c>
    </row>
    <row r="17117" spans="1:2" x14ac:dyDescent="0.25">
      <c r="A17117" s="62">
        <v>81111613</v>
      </c>
      <c r="B17117" s="63" t="s">
        <v>6719</v>
      </c>
    </row>
    <row r="17118" spans="1:2" x14ac:dyDescent="0.25">
      <c r="A17118" s="62">
        <v>81111701</v>
      </c>
      <c r="B17118" s="63" t="s">
        <v>7028</v>
      </c>
    </row>
    <row r="17119" spans="1:2" x14ac:dyDescent="0.25">
      <c r="A17119" s="62">
        <v>81111702</v>
      </c>
      <c r="B17119" s="63" t="s">
        <v>12436</v>
      </c>
    </row>
    <row r="17120" spans="1:2" x14ac:dyDescent="0.25">
      <c r="A17120" s="62">
        <v>81111703</v>
      </c>
      <c r="B17120" s="63" t="s">
        <v>8010</v>
      </c>
    </row>
    <row r="17121" spans="1:2" x14ac:dyDescent="0.25">
      <c r="A17121" s="62">
        <v>81111704</v>
      </c>
      <c r="B17121" s="63" t="s">
        <v>8563</v>
      </c>
    </row>
    <row r="17122" spans="1:2" x14ac:dyDescent="0.25">
      <c r="A17122" s="62">
        <v>81111705</v>
      </c>
      <c r="B17122" s="63" t="s">
        <v>7050</v>
      </c>
    </row>
    <row r="17123" spans="1:2" x14ac:dyDescent="0.25">
      <c r="A17123" s="62">
        <v>81111801</v>
      </c>
      <c r="B17123" s="63" t="s">
        <v>8651</v>
      </c>
    </row>
    <row r="17124" spans="1:2" x14ac:dyDescent="0.25">
      <c r="A17124" s="62">
        <v>81111802</v>
      </c>
      <c r="B17124" s="63" t="s">
        <v>16256</v>
      </c>
    </row>
    <row r="17125" spans="1:2" x14ac:dyDescent="0.25">
      <c r="A17125" s="62">
        <v>81111803</v>
      </c>
      <c r="B17125" s="63" t="s">
        <v>6379</v>
      </c>
    </row>
    <row r="17126" spans="1:2" x14ac:dyDescent="0.25">
      <c r="A17126" s="62">
        <v>81111804</v>
      </c>
      <c r="B17126" s="63" t="s">
        <v>9371</v>
      </c>
    </row>
    <row r="17127" spans="1:2" x14ac:dyDescent="0.25">
      <c r="A17127" s="62">
        <v>81111805</v>
      </c>
      <c r="B17127" s="63" t="s">
        <v>14963</v>
      </c>
    </row>
    <row r="17128" spans="1:2" x14ac:dyDescent="0.25">
      <c r="A17128" s="62">
        <v>81111806</v>
      </c>
      <c r="B17128" s="63" t="s">
        <v>1190</v>
      </c>
    </row>
    <row r="17129" spans="1:2" x14ac:dyDescent="0.25">
      <c r="A17129" s="62">
        <v>81111807</v>
      </c>
      <c r="B17129" s="63" t="s">
        <v>13043</v>
      </c>
    </row>
    <row r="17130" spans="1:2" x14ac:dyDescent="0.25">
      <c r="A17130" s="62">
        <v>81111808</v>
      </c>
      <c r="B17130" s="63" t="s">
        <v>12053</v>
      </c>
    </row>
    <row r="17131" spans="1:2" x14ac:dyDescent="0.25">
      <c r="A17131" s="62">
        <v>81111809</v>
      </c>
      <c r="B17131" s="63" t="s">
        <v>16016</v>
      </c>
    </row>
    <row r="17132" spans="1:2" x14ac:dyDescent="0.25">
      <c r="A17132" s="62">
        <v>81111810</v>
      </c>
      <c r="B17132" s="63" t="s">
        <v>16578</v>
      </c>
    </row>
    <row r="17133" spans="1:2" x14ac:dyDescent="0.25">
      <c r="A17133" s="62">
        <v>81111811</v>
      </c>
      <c r="B17133" s="63" t="s">
        <v>14849</v>
      </c>
    </row>
    <row r="17134" spans="1:2" x14ac:dyDescent="0.25">
      <c r="A17134" s="62">
        <v>81111812</v>
      </c>
      <c r="B17134" s="63" t="s">
        <v>4841</v>
      </c>
    </row>
    <row r="17135" spans="1:2" x14ac:dyDescent="0.25">
      <c r="A17135" s="62">
        <v>81111814</v>
      </c>
      <c r="B17135" s="63" t="s">
        <v>8186</v>
      </c>
    </row>
    <row r="17136" spans="1:2" x14ac:dyDescent="0.25">
      <c r="A17136" s="62">
        <v>81111818</v>
      </c>
      <c r="B17136" s="63" t="s">
        <v>7485</v>
      </c>
    </row>
    <row r="17137" spans="1:2" x14ac:dyDescent="0.25">
      <c r="A17137" s="62">
        <v>81111901</v>
      </c>
      <c r="B17137" s="63" t="s">
        <v>16046</v>
      </c>
    </row>
    <row r="17138" spans="1:2" x14ac:dyDescent="0.25">
      <c r="A17138" s="62">
        <v>81111902</v>
      </c>
      <c r="B17138" s="63" t="s">
        <v>12287</v>
      </c>
    </row>
    <row r="17139" spans="1:2" x14ac:dyDescent="0.25">
      <c r="A17139" s="62">
        <v>81112001</v>
      </c>
      <c r="B17139" s="63" t="s">
        <v>13941</v>
      </c>
    </row>
    <row r="17140" spans="1:2" x14ac:dyDescent="0.25">
      <c r="A17140" s="62">
        <v>81112002</v>
      </c>
      <c r="B17140" s="63" t="s">
        <v>8119</v>
      </c>
    </row>
    <row r="17141" spans="1:2" x14ac:dyDescent="0.25">
      <c r="A17141" s="62">
        <v>81112003</v>
      </c>
      <c r="B17141" s="63" t="s">
        <v>17509</v>
      </c>
    </row>
    <row r="17142" spans="1:2" x14ac:dyDescent="0.25">
      <c r="A17142" s="62">
        <v>81112004</v>
      </c>
      <c r="B17142" s="63" t="s">
        <v>13484</v>
      </c>
    </row>
    <row r="17143" spans="1:2" x14ac:dyDescent="0.25">
      <c r="A17143" s="62">
        <v>81112005</v>
      </c>
      <c r="B17143" s="63" t="s">
        <v>12803</v>
      </c>
    </row>
    <row r="17144" spans="1:2" x14ac:dyDescent="0.25">
      <c r="A17144" s="62">
        <v>81112006</v>
      </c>
      <c r="B17144" s="63" t="s">
        <v>5810</v>
      </c>
    </row>
    <row r="17145" spans="1:2" x14ac:dyDescent="0.25">
      <c r="A17145" s="62">
        <v>81112007</v>
      </c>
      <c r="B17145" s="63" t="s">
        <v>4856</v>
      </c>
    </row>
    <row r="17146" spans="1:2" x14ac:dyDescent="0.25">
      <c r="A17146" s="62">
        <v>81112008</v>
      </c>
      <c r="B17146" s="63" t="s">
        <v>15900</v>
      </c>
    </row>
    <row r="17147" spans="1:2" x14ac:dyDescent="0.25">
      <c r="A17147" s="62">
        <v>81112009</v>
      </c>
      <c r="B17147" s="63" t="s">
        <v>18622</v>
      </c>
    </row>
    <row r="17148" spans="1:2" x14ac:dyDescent="0.25">
      <c r="A17148" s="62">
        <v>81112010</v>
      </c>
      <c r="B17148" s="63" t="s">
        <v>1297</v>
      </c>
    </row>
    <row r="17149" spans="1:2" x14ac:dyDescent="0.25">
      <c r="A17149" s="62">
        <v>81112101</v>
      </c>
      <c r="B17149" s="63" t="s">
        <v>5888</v>
      </c>
    </row>
    <row r="17150" spans="1:2" x14ac:dyDescent="0.25">
      <c r="A17150" s="62">
        <v>81112102</v>
      </c>
      <c r="B17150" s="63" t="s">
        <v>14467</v>
      </c>
    </row>
    <row r="17151" spans="1:2" x14ac:dyDescent="0.25">
      <c r="A17151" s="62">
        <v>81112103</v>
      </c>
      <c r="B17151" s="63" t="s">
        <v>5307</v>
      </c>
    </row>
    <row r="17152" spans="1:2" x14ac:dyDescent="0.25">
      <c r="A17152" s="62">
        <v>81112104</v>
      </c>
      <c r="B17152" s="63" t="s">
        <v>15443</v>
      </c>
    </row>
    <row r="17153" spans="1:2" x14ac:dyDescent="0.25">
      <c r="A17153" s="62">
        <v>81112105</v>
      </c>
      <c r="B17153" s="63" t="s">
        <v>2370</v>
      </c>
    </row>
    <row r="17154" spans="1:2" x14ac:dyDescent="0.25">
      <c r="A17154" s="62">
        <v>81112106</v>
      </c>
      <c r="B17154" s="63" t="s">
        <v>9159</v>
      </c>
    </row>
    <row r="17155" spans="1:2" x14ac:dyDescent="0.25">
      <c r="A17155" s="62">
        <v>81112107</v>
      </c>
      <c r="B17155" s="63" t="s">
        <v>1072</v>
      </c>
    </row>
    <row r="17156" spans="1:2" x14ac:dyDescent="0.25">
      <c r="A17156" s="62">
        <v>81112201</v>
      </c>
      <c r="B17156" s="63" t="s">
        <v>16459</v>
      </c>
    </row>
    <row r="17157" spans="1:2" x14ac:dyDescent="0.25">
      <c r="A17157" s="62">
        <v>81112202</v>
      </c>
      <c r="B17157" s="63" t="s">
        <v>5832</v>
      </c>
    </row>
    <row r="17158" spans="1:2" x14ac:dyDescent="0.25">
      <c r="A17158" s="62">
        <v>81121501</v>
      </c>
      <c r="B17158" s="63" t="s">
        <v>14209</v>
      </c>
    </row>
    <row r="17159" spans="1:2" x14ac:dyDescent="0.25">
      <c r="A17159" s="62">
        <v>81121502</v>
      </c>
      <c r="B17159" s="63" t="s">
        <v>4821</v>
      </c>
    </row>
    <row r="17160" spans="1:2" x14ac:dyDescent="0.25">
      <c r="A17160" s="62">
        <v>81121503</v>
      </c>
      <c r="B17160" s="63" t="s">
        <v>13596</v>
      </c>
    </row>
    <row r="17161" spans="1:2" x14ac:dyDescent="0.25">
      <c r="A17161" s="62">
        <v>81121504</v>
      </c>
      <c r="B17161" s="63" t="s">
        <v>1042</v>
      </c>
    </row>
    <row r="17162" spans="1:2" x14ac:dyDescent="0.25">
      <c r="A17162" s="62">
        <v>81121601</v>
      </c>
      <c r="B17162" s="63" t="s">
        <v>2378</v>
      </c>
    </row>
    <row r="17163" spans="1:2" x14ac:dyDescent="0.25">
      <c r="A17163" s="62">
        <v>81121602</v>
      </c>
      <c r="B17163" s="63" t="s">
        <v>15370</v>
      </c>
    </row>
    <row r="17164" spans="1:2" x14ac:dyDescent="0.25">
      <c r="A17164" s="62">
        <v>81121603</v>
      </c>
      <c r="B17164" s="63" t="s">
        <v>2994</v>
      </c>
    </row>
    <row r="17165" spans="1:2" x14ac:dyDescent="0.25">
      <c r="A17165" s="62">
        <v>81121604</v>
      </c>
      <c r="B17165" s="63" t="s">
        <v>4363</v>
      </c>
    </row>
    <row r="17166" spans="1:2" x14ac:dyDescent="0.25">
      <c r="A17166" s="62">
        <v>81121605</v>
      </c>
      <c r="B17166" s="63" t="s">
        <v>12130</v>
      </c>
    </row>
    <row r="17167" spans="1:2" x14ac:dyDescent="0.25">
      <c r="A17167" s="62">
        <v>81121606</v>
      </c>
      <c r="B17167" s="63" t="s">
        <v>8999</v>
      </c>
    </row>
    <row r="17168" spans="1:2" x14ac:dyDescent="0.25">
      <c r="A17168" s="62">
        <v>81121607</v>
      </c>
      <c r="B17168" s="63" t="s">
        <v>11262</v>
      </c>
    </row>
    <row r="17169" spans="1:2" x14ac:dyDescent="0.25">
      <c r="A17169" s="62">
        <v>81131501</v>
      </c>
      <c r="B17169" s="63" t="s">
        <v>17546</v>
      </c>
    </row>
    <row r="17170" spans="1:2" x14ac:dyDescent="0.25">
      <c r="A17170" s="62">
        <v>81131502</v>
      </c>
      <c r="B17170" s="63" t="s">
        <v>14351</v>
      </c>
    </row>
    <row r="17171" spans="1:2" x14ac:dyDescent="0.25">
      <c r="A17171" s="62">
        <v>81131503</v>
      </c>
      <c r="B17171" s="63" t="s">
        <v>8871</v>
      </c>
    </row>
    <row r="17172" spans="1:2" x14ac:dyDescent="0.25">
      <c r="A17172" s="62">
        <v>81131504</v>
      </c>
      <c r="B17172" s="63" t="s">
        <v>12621</v>
      </c>
    </row>
    <row r="17173" spans="1:2" x14ac:dyDescent="0.25">
      <c r="A17173" s="62">
        <v>81131505</v>
      </c>
      <c r="B17173" s="63" t="s">
        <v>261</v>
      </c>
    </row>
    <row r="17174" spans="1:2" x14ac:dyDescent="0.25">
      <c r="A17174" s="62">
        <v>81141501</v>
      </c>
      <c r="B17174" s="63" t="s">
        <v>12629</v>
      </c>
    </row>
    <row r="17175" spans="1:2" x14ac:dyDescent="0.25">
      <c r="A17175" s="62">
        <v>81141502</v>
      </c>
      <c r="B17175" s="63" t="s">
        <v>1429</v>
      </c>
    </row>
    <row r="17176" spans="1:2" x14ac:dyDescent="0.25">
      <c r="A17176" s="62">
        <v>81141503</v>
      </c>
      <c r="B17176" s="63" t="s">
        <v>16804</v>
      </c>
    </row>
    <row r="17177" spans="1:2" x14ac:dyDescent="0.25">
      <c r="A17177" s="62">
        <v>81141504</v>
      </c>
      <c r="B17177" s="63" t="s">
        <v>16631</v>
      </c>
    </row>
    <row r="17178" spans="1:2" x14ac:dyDescent="0.25">
      <c r="A17178" s="62">
        <v>81141505</v>
      </c>
      <c r="B17178" s="63" t="s">
        <v>6027</v>
      </c>
    </row>
    <row r="17179" spans="1:2" x14ac:dyDescent="0.25">
      <c r="A17179" s="62">
        <v>81141506</v>
      </c>
      <c r="B17179" s="63" t="s">
        <v>3315</v>
      </c>
    </row>
    <row r="17180" spans="1:2" x14ac:dyDescent="0.25">
      <c r="A17180" s="62">
        <v>81141601</v>
      </c>
      <c r="B17180" s="63" t="s">
        <v>9618</v>
      </c>
    </row>
    <row r="17181" spans="1:2" x14ac:dyDescent="0.25">
      <c r="A17181" s="62">
        <v>81141602</v>
      </c>
      <c r="B17181" s="63" t="s">
        <v>6762</v>
      </c>
    </row>
    <row r="17182" spans="1:2" x14ac:dyDescent="0.25">
      <c r="A17182" s="62">
        <v>81141603</v>
      </c>
      <c r="B17182" s="63" t="s">
        <v>16543</v>
      </c>
    </row>
    <row r="17183" spans="1:2" x14ac:dyDescent="0.25">
      <c r="A17183" s="62">
        <v>81141604</v>
      </c>
      <c r="B17183" s="63" t="s">
        <v>6342</v>
      </c>
    </row>
    <row r="17184" spans="1:2" x14ac:dyDescent="0.25">
      <c r="A17184" s="62">
        <v>81141605</v>
      </c>
      <c r="B17184" s="63" t="s">
        <v>17232</v>
      </c>
    </row>
    <row r="17185" spans="1:2" x14ac:dyDescent="0.25">
      <c r="A17185" s="62">
        <v>81141606</v>
      </c>
      <c r="B17185" s="63" t="s">
        <v>15633</v>
      </c>
    </row>
    <row r="17186" spans="1:2" x14ac:dyDescent="0.25">
      <c r="A17186" s="62">
        <v>81141701</v>
      </c>
      <c r="B17186" s="63" t="s">
        <v>6875</v>
      </c>
    </row>
    <row r="17187" spans="1:2" x14ac:dyDescent="0.25">
      <c r="A17187" s="62">
        <v>81141702</v>
      </c>
      <c r="B17187" s="63" t="s">
        <v>5768</v>
      </c>
    </row>
    <row r="17188" spans="1:2" x14ac:dyDescent="0.25">
      <c r="A17188" s="62">
        <v>81141703</v>
      </c>
      <c r="B17188" s="63" t="s">
        <v>6415</v>
      </c>
    </row>
    <row r="17189" spans="1:2" x14ac:dyDescent="0.25">
      <c r="A17189" s="62">
        <v>81141704</v>
      </c>
      <c r="B17189" s="63" t="s">
        <v>10700</v>
      </c>
    </row>
    <row r="17190" spans="1:2" x14ac:dyDescent="0.25">
      <c r="A17190" s="62">
        <v>81141801</v>
      </c>
      <c r="B17190" s="63" t="s">
        <v>3704</v>
      </c>
    </row>
    <row r="17191" spans="1:2" x14ac:dyDescent="0.25">
      <c r="A17191" s="62">
        <v>81141802</v>
      </c>
      <c r="B17191" s="63" t="s">
        <v>17924</v>
      </c>
    </row>
    <row r="17192" spans="1:2" x14ac:dyDescent="0.25">
      <c r="A17192" s="62">
        <v>81141803</v>
      </c>
      <c r="B17192" s="63" t="s">
        <v>14675</v>
      </c>
    </row>
    <row r="17193" spans="1:2" x14ac:dyDescent="0.25">
      <c r="A17193" s="62">
        <v>81141804</v>
      </c>
      <c r="B17193" s="63" t="s">
        <v>3273</v>
      </c>
    </row>
    <row r="17194" spans="1:2" x14ac:dyDescent="0.25">
      <c r="A17194" s="62">
        <v>81141805</v>
      </c>
      <c r="B17194" s="63" t="s">
        <v>670</v>
      </c>
    </row>
    <row r="17195" spans="1:2" x14ac:dyDescent="0.25">
      <c r="A17195" s="62">
        <v>81141806</v>
      </c>
      <c r="B17195" s="63" t="s">
        <v>3018</v>
      </c>
    </row>
    <row r="17196" spans="1:2" x14ac:dyDescent="0.25">
      <c r="A17196" s="62">
        <v>81141807</v>
      </c>
      <c r="B17196" s="63" t="s">
        <v>5474</v>
      </c>
    </row>
    <row r="17197" spans="1:2" x14ac:dyDescent="0.25">
      <c r="A17197" s="62">
        <v>81151501</v>
      </c>
      <c r="B17197" s="63" t="s">
        <v>15936</v>
      </c>
    </row>
    <row r="17198" spans="1:2" x14ac:dyDescent="0.25">
      <c r="A17198" s="62">
        <v>81151502</v>
      </c>
      <c r="B17198" s="63" t="s">
        <v>2392</v>
      </c>
    </row>
    <row r="17199" spans="1:2" x14ac:dyDescent="0.25">
      <c r="A17199" s="62">
        <v>81151503</v>
      </c>
      <c r="B17199" s="63" t="s">
        <v>12465</v>
      </c>
    </row>
    <row r="17200" spans="1:2" x14ac:dyDescent="0.25">
      <c r="A17200" s="62">
        <v>81151601</v>
      </c>
      <c r="B17200" s="63" t="s">
        <v>15439</v>
      </c>
    </row>
    <row r="17201" spans="1:2" x14ac:dyDescent="0.25">
      <c r="A17201" s="62">
        <v>81151602</v>
      </c>
      <c r="B17201" s="63" t="s">
        <v>4826</v>
      </c>
    </row>
    <row r="17202" spans="1:2" x14ac:dyDescent="0.25">
      <c r="A17202" s="62">
        <v>81151603</v>
      </c>
      <c r="B17202" s="63" t="s">
        <v>10042</v>
      </c>
    </row>
    <row r="17203" spans="1:2" x14ac:dyDescent="0.25">
      <c r="A17203" s="62">
        <v>81151604</v>
      </c>
      <c r="B17203" s="63" t="s">
        <v>3908</v>
      </c>
    </row>
    <row r="17204" spans="1:2" x14ac:dyDescent="0.25">
      <c r="A17204" s="62">
        <v>81151701</v>
      </c>
      <c r="B17204" s="63" t="s">
        <v>13057</v>
      </c>
    </row>
    <row r="17205" spans="1:2" x14ac:dyDescent="0.25">
      <c r="A17205" s="62">
        <v>81151702</v>
      </c>
      <c r="B17205" s="63" t="s">
        <v>1724</v>
      </c>
    </row>
    <row r="17206" spans="1:2" x14ac:dyDescent="0.25">
      <c r="A17206" s="62">
        <v>81151703</v>
      </c>
      <c r="B17206" s="63" t="s">
        <v>6788</v>
      </c>
    </row>
    <row r="17207" spans="1:2" x14ac:dyDescent="0.25">
      <c r="A17207" s="62">
        <v>81151704</v>
      </c>
      <c r="B17207" s="63" t="s">
        <v>14217</v>
      </c>
    </row>
    <row r="17208" spans="1:2" x14ac:dyDescent="0.25">
      <c r="A17208" s="62">
        <v>81151705</v>
      </c>
      <c r="B17208" s="63" t="s">
        <v>2251</v>
      </c>
    </row>
    <row r="17209" spans="1:2" x14ac:dyDescent="0.25">
      <c r="A17209" s="62">
        <v>81151801</v>
      </c>
      <c r="B17209" s="63" t="s">
        <v>1636</v>
      </c>
    </row>
    <row r="17210" spans="1:2" x14ac:dyDescent="0.25">
      <c r="A17210" s="62">
        <v>81151802</v>
      </c>
      <c r="B17210" s="63" t="s">
        <v>17371</v>
      </c>
    </row>
    <row r="17211" spans="1:2" x14ac:dyDescent="0.25">
      <c r="A17211" s="62">
        <v>81151803</v>
      </c>
      <c r="B17211" s="63" t="s">
        <v>2388</v>
      </c>
    </row>
    <row r="17212" spans="1:2" x14ac:dyDescent="0.25">
      <c r="A17212" s="62">
        <v>81151804</v>
      </c>
      <c r="B17212" s="63" t="s">
        <v>8086</v>
      </c>
    </row>
    <row r="17213" spans="1:2" x14ac:dyDescent="0.25">
      <c r="A17213" s="62">
        <v>81151805</v>
      </c>
      <c r="B17213" s="63" t="s">
        <v>5555</v>
      </c>
    </row>
    <row r="17214" spans="1:2" x14ac:dyDescent="0.25">
      <c r="A17214" s="62">
        <v>81151806</v>
      </c>
      <c r="B17214" s="63" t="s">
        <v>1005</v>
      </c>
    </row>
    <row r="17215" spans="1:2" x14ac:dyDescent="0.25">
      <c r="A17215" s="62">
        <v>81151901</v>
      </c>
      <c r="B17215" s="63" t="s">
        <v>6641</v>
      </c>
    </row>
    <row r="17216" spans="1:2" x14ac:dyDescent="0.25">
      <c r="A17216" s="62">
        <v>81151902</v>
      </c>
      <c r="B17216" s="63" t="s">
        <v>11743</v>
      </c>
    </row>
    <row r="17217" spans="1:2" x14ac:dyDescent="0.25">
      <c r="A17217" s="62">
        <v>81151903</v>
      </c>
      <c r="B17217" s="63" t="s">
        <v>7692</v>
      </c>
    </row>
    <row r="17218" spans="1:2" x14ac:dyDescent="0.25">
      <c r="A17218" s="62">
        <v>81151904</v>
      </c>
      <c r="B17218" s="63" t="s">
        <v>962</v>
      </c>
    </row>
    <row r="17219" spans="1:2" x14ac:dyDescent="0.25">
      <c r="A17219" s="62">
        <v>82101501</v>
      </c>
      <c r="B17219" s="63" t="s">
        <v>6170</v>
      </c>
    </row>
    <row r="17220" spans="1:2" x14ac:dyDescent="0.25">
      <c r="A17220" s="62">
        <v>82101502</v>
      </c>
      <c r="B17220" s="63" t="s">
        <v>7336</v>
      </c>
    </row>
    <row r="17221" spans="1:2" x14ac:dyDescent="0.25">
      <c r="A17221" s="62">
        <v>82101503</v>
      </c>
      <c r="B17221" s="63" t="s">
        <v>5581</v>
      </c>
    </row>
    <row r="17222" spans="1:2" x14ac:dyDescent="0.25">
      <c r="A17222" s="62">
        <v>82101504</v>
      </c>
      <c r="B17222" s="63" t="s">
        <v>2870</v>
      </c>
    </row>
    <row r="17223" spans="1:2" x14ac:dyDescent="0.25">
      <c r="A17223" s="62">
        <v>82101505</v>
      </c>
      <c r="B17223" s="63" t="s">
        <v>4057</v>
      </c>
    </row>
    <row r="17224" spans="1:2" x14ac:dyDescent="0.25">
      <c r="A17224" s="62">
        <v>82101506</v>
      </c>
      <c r="B17224" s="63" t="s">
        <v>12792</v>
      </c>
    </row>
    <row r="17225" spans="1:2" x14ac:dyDescent="0.25">
      <c r="A17225" s="62">
        <v>82101507</v>
      </c>
      <c r="B17225" s="63" t="s">
        <v>16017</v>
      </c>
    </row>
    <row r="17226" spans="1:2" x14ac:dyDescent="0.25">
      <c r="A17226" s="62">
        <v>82101508</v>
      </c>
      <c r="B17226" s="63" t="s">
        <v>7400</v>
      </c>
    </row>
    <row r="17227" spans="1:2" x14ac:dyDescent="0.25">
      <c r="A17227" s="62">
        <v>82101601</v>
      </c>
      <c r="B17227" s="63" t="s">
        <v>13053</v>
      </c>
    </row>
    <row r="17228" spans="1:2" x14ac:dyDescent="0.25">
      <c r="A17228" s="62">
        <v>82101602</v>
      </c>
      <c r="B17228" s="63" t="s">
        <v>14641</v>
      </c>
    </row>
    <row r="17229" spans="1:2" x14ac:dyDescent="0.25">
      <c r="A17229" s="62">
        <v>82101603</v>
      </c>
      <c r="B17229" s="63" t="s">
        <v>7041</v>
      </c>
    </row>
    <row r="17230" spans="1:2" x14ac:dyDescent="0.25">
      <c r="A17230" s="62">
        <v>82101604</v>
      </c>
      <c r="B17230" s="63" t="s">
        <v>1957</v>
      </c>
    </row>
    <row r="17231" spans="1:2" x14ac:dyDescent="0.25">
      <c r="A17231" s="62">
        <v>82101701</v>
      </c>
      <c r="B17231" s="63" t="s">
        <v>7209</v>
      </c>
    </row>
    <row r="17232" spans="1:2" x14ac:dyDescent="0.25">
      <c r="A17232" s="62">
        <v>82101702</v>
      </c>
      <c r="B17232" s="63" t="s">
        <v>10914</v>
      </c>
    </row>
    <row r="17233" spans="1:2" x14ac:dyDescent="0.25">
      <c r="A17233" s="62">
        <v>82101801</v>
      </c>
      <c r="B17233" s="63" t="s">
        <v>6900</v>
      </c>
    </row>
    <row r="17234" spans="1:2" x14ac:dyDescent="0.25">
      <c r="A17234" s="62">
        <v>82101901</v>
      </c>
      <c r="B17234" s="63" t="s">
        <v>16512</v>
      </c>
    </row>
    <row r="17235" spans="1:2" x14ac:dyDescent="0.25">
      <c r="A17235" s="62">
        <v>82101902</v>
      </c>
      <c r="B17235" s="63" t="s">
        <v>13267</v>
      </c>
    </row>
    <row r="17236" spans="1:2" x14ac:dyDescent="0.25">
      <c r="A17236" s="62">
        <v>82101903</v>
      </c>
      <c r="B17236" s="63" t="s">
        <v>11093</v>
      </c>
    </row>
    <row r="17237" spans="1:2" x14ac:dyDescent="0.25">
      <c r="A17237" s="62">
        <v>82101904</v>
      </c>
      <c r="B17237" s="63" t="s">
        <v>4528</v>
      </c>
    </row>
    <row r="17238" spans="1:2" x14ac:dyDescent="0.25">
      <c r="A17238" s="62">
        <v>82101905</v>
      </c>
      <c r="B17238" s="63" t="s">
        <v>14050</v>
      </c>
    </row>
    <row r="17239" spans="1:2" x14ac:dyDescent="0.25">
      <c r="A17239" s="62">
        <v>82111501</v>
      </c>
      <c r="B17239" s="63" t="s">
        <v>1283</v>
      </c>
    </row>
    <row r="17240" spans="1:2" x14ac:dyDescent="0.25">
      <c r="A17240" s="62">
        <v>82111502</v>
      </c>
      <c r="B17240" s="63" t="s">
        <v>16216</v>
      </c>
    </row>
    <row r="17241" spans="1:2" x14ac:dyDescent="0.25">
      <c r="A17241" s="62">
        <v>82111503</v>
      </c>
      <c r="B17241" s="63" t="s">
        <v>1754</v>
      </c>
    </row>
    <row r="17242" spans="1:2" x14ac:dyDescent="0.25">
      <c r="A17242" s="62">
        <v>82111601</v>
      </c>
      <c r="B17242" s="63" t="s">
        <v>10709</v>
      </c>
    </row>
    <row r="17243" spans="1:2" x14ac:dyDescent="0.25">
      <c r="A17243" s="62">
        <v>82111602</v>
      </c>
      <c r="B17243" s="63" t="s">
        <v>4143</v>
      </c>
    </row>
    <row r="17244" spans="1:2" x14ac:dyDescent="0.25">
      <c r="A17244" s="62">
        <v>82111603</v>
      </c>
      <c r="B17244" s="63" t="s">
        <v>10095</v>
      </c>
    </row>
    <row r="17245" spans="1:2" x14ac:dyDescent="0.25">
      <c r="A17245" s="62">
        <v>82111604</v>
      </c>
      <c r="B17245" s="63" t="s">
        <v>13733</v>
      </c>
    </row>
    <row r="17246" spans="1:2" x14ac:dyDescent="0.25">
      <c r="A17246" s="62">
        <v>82111701</v>
      </c>
      <c r="B17246" s="63" t="s">
        <v>10586</v>
      </c>
    </row>
    <row r="17247" spans="1:2" x14ac:dyDescent="0.25">
      <c r="A17247" s="62">
        <v>82111702</v>
      </c>
      <c r="B17247" s="63" t="s">
        <v>7128</v>
      </c>
    </row>
    <row r="17248" spans="1:2" x14ac:dyDescent="0.25">
      <c r="A17248" s="62">
        <v>82111703</v>
      </c>
      <c r="B17248" s="63" t="s">
        <v>18298</v>
      </c>
    </row>
    <row r="17249" spans="1:2" x14ac:dyDescent="0.25">
      <c r="A17249" s="62">
        <v>82111704</v>
      </c>
      <c r="B17249" s="63" t="s">
        <v>7804</v>
      </c>
    </row>
    <row r="17250" spans="1:2" x14ac:dyDescent="0.25">
      <c r="A17250" s="62">
        <v>82111705</v>
      </c>
      <c r="B17250" s="63" t="s">
        <v>17231</v>
      </c>
    </row>
    <row r="17251" spans="1:2" x14ac:dyDescent="0.25">
      <c r="A17251" s="62">
        <v>82111801</v>
      </c>
      <c r="B17251" s="63" t="s">
        <v>13468</v>
      </c>
    </row>
    <row r="17252" spans="1:2" x14ac:dyDescent="0.25">
      <c r="A17252" s="62">
        <v>82111802</v>
      </c>
      <c r="B17252" s="63" t="s">
        <v>18950</v>
      </c>
    </row>
    <row r="17253" spans="1:2" x14ac:dyDescent="0.25">
      <c r="A17253" s="62">
        <v>82111803</v>
      </c>
      <c r="B17253" s="63" t="s">
        <v>16185</v>
      </c>
    </row>
    <row r="17254" spans="1:2" x14ac:dyDescent="0.25">
      <c r="A17254" s="62">
        <v>82111804</v>
      </c>
      <c r="B17254" s="63" t="s">
        <v>16258</v>
      </c>
    </row>
    <row r="17255" spans="1:2" x14ac:dyDescent="0.25">
      <c r="A17255" s="62">
        <v>82111901</v>
      </c>
      <c r="B17255" s="63" t="s">
        <v>12174</v>
      </c>
    </row>
    <row r="17256" spans="1:2" x14ac:dyDescent="0.25">
      <c r="A17256" s="62">
        <v>82111902</v>
      </c>
      <c r="B17256" s="63" t="s">
        <v>17890</v>
      </c>
    </row>
    <row r="17257" spans="1:2" x14ac:dyDescent="0.25">
      <c r="A17257" s="62">
        <v>82111903</v>
      </c>
      <c r="B17257" s="63" t="s">
        <v>7806</v>
      </c>
    </row>
    <row r="17258" spans="1:2" x14ac:dyDescent="0.25">
      <c r="A17258" s="62">
        <v>82111904</v>
      </c>
      <c r="B17258" s="63" t="s">
        <v>16023</v>
      </c>
    </row>
    <row r="17259" spans="1:2" x14ac:dyDescent="0.25">
      <c r="A17259" s="62">
        <v>82121501</v>
      </c>
      <c r="B17259" s="63" t="s">
        <v>4823</v>
      </c>
    </row>
    <row r="17260" spans="1:2" x14ac:dyDescent="0.25">
      <c r="A17260" s="62">
        <v>82121502</v>
      </c>
      <c r="B17260" s="63" t="s">
        <v>10302</v>
      </c>
    </row>
    <row r="17261" spans="1:2" x14ac:dyDescent="0.25">
      <c r="A17261" s="62">
        <v>82121503</v>
      </c>
      <c r="B17261" s="63" t="s">
        <v>12707</v>
      </c>
    </row>
    <row r="17262" spans="1:2" x14ac:dyDescent="0.25">
      <c r="A17262" s="62">
        <v>82121504</v>
      </c>
      <c r="B17262" s="63" t="s">
        <v>7855</v>
      </c>
    </row>
    <row r="17263" spans="1:2" x14ac:dyDescent="0.25">
      <c r="A17263" s="62">
        <v>82121505</v>
      </c>
      <c r="B17263" s="63" t="s">
        <v>1611</v>
      </c>
    </row>
    <row r="17264" spans="1:2" x14ac:dyDescent="0.25">
      <c r="A17264" s="62">
        <v>82121506</v>
      </c>
      <c r="B17264" s="63" t="s">
        <v>16447</v>
      </c>
    </row>
    <row r="17265" spans="1:2" x14ac:dyDescent="0.25">
      <c r="A17265" s="62">
        <v>82121507</v>
      </c>
      <c r="B17265" s="63" t="s">
        <v>12542</v>
      </c>
    </row>
    <row r="17266" spans="1:2" x14ac:dyDescent="0.25">
      <c r="A17266" s="62">
        <v>82121508</v>
      </c>
      <c r="B17266" s="63" t="s">
        <v>16118</v>
      </c>
    </row>
    <row r="17267" spans="1:2" x14ac:dyDescent="0.25">
      <c r="A17267" s="62">
        <v>82121509</v>
      </c>
      <c r="B17267" s="63" t="s">
        <v>161</v>
      </c>
    </row>
    <row r="17268" spans="1:2" x14ac:dyDescent="0.25">
      <c r="A17268" s="62">
        <v>82121510</v>
      </c>
      <c r="B17268" s="63" t="s">
        <v>2824</v>
      </c>
    </row>
    <row r="17269" spans="1:2" x14ac:dyDescent="0.25">
      <c r="A17269" s="62">
        <v>82121511</v>
      </c>
      <c r="B17269" s="63" t="s">
        <v>17970</v>
      </c>
    </row>
    <row r="17270" spans="1:2" x14ac:dyDescent="0.25">
      <c r="A17270" s="62">
        <v>82121512</v>
      </c>
      <c r="B17270" s="63" t="s">
        <v>15150</v>
      </c>
    </row>
    <row r="17271" spans="1:2" x14ac:dyDescent="0.25">
      <c r="A17271" s="62">
        <v>82121601</v>
      </c>
      <c r="B17271" s="63" t="s">
        <v>7669</v>
      </c>
    </row>
    <row r="17272" spans="1:2" x14ac:dyDescent="0.25">
      <c r="A17272" s="62">
        <v>82121602</v>
      </c>
      <c r="B17272" s="63" t="s">
        <v>15434</v>
      </c>
    </row>
    <row r="17273" spans="1:2" x14ac:dyDescent="0.25">
      <c r="A17273" s="62">
        <v>82121603</v>
      </c>
      <c r="B17273" s="63" t="s">
        <v>12063</v>
      </c>
    </row>
    <row r="17274" spans="1:2" x14ac:dyDescent="0.25">
      <c r="A17274" s="62">
        <v>82121701</v>
      </c>
      <c r="B17274" s="63" t="s">
        <v>5890</v>
      </c>
    </row>
    <row r="17275" spans="1:2" x14ac:dyDescent="0.25">
      <c r="A17275" s="62">
        <v>82121702</v>
      </c>
      <c r="B17275" s="63" t="s">
        <v>12433</v>
      </c>
    </row>
    <row r="17276" spans="1:2" x14ac:dyDescent="0.25">
      <c r="A17276" s="62">
        <v>82121801</v>
      </c>
      <c r="B17276" s="63" t="s">
        <v>13275</v>
      </c>
    </row>
    <row r="17277" spans="1:2" x14ac:dyDescent="0.25">
      <c r="A17277" s="62">
        <v>82121802</v>
      </c>
      <c r="B17277" s="63" t="s">
        <v>11304</v>
      </c>
    </row>
    <row r="17278" spans="1:2" x14ac:dyDescent="0.25">
      <c r="A17278" s="62">
        <v>82121901</v>
      </c>
      <c r="B17278" s="63" t="s">
        <v>16005</v>
      </c>
    </row>
    <row r="17279" spans="1:2" x14ac:dyDescent="0.25">
      <c r="A17279" s="62">
        <v>82121902</v>
      </c>
      <c r="B17279" s="63" t="s">
        <v>4876</v>
      </c>
    </row>
    <row r="17280" spans="1:2" x14ac:dyDescent="0.25">
      <c r="A17280" s="62">
        <v>82121903</v>
      </c>
      <c r="B17280" s="63" t="s">
        <v>1364</v>
      </c>
    </row>
    <row r="17281" spans="1:2" x14ac:dyDescent="0.25">
      <c r="A17281" s="62">
        <v>82121904</v>
      </c>
      <c r="B17281" s="63" t="s">
        <v>14974</v>
      </c>
    </row>
    <row r="17282" spans="1:2" x14ac:dyDescent="0.25">
      <c r="A17282" s="62">
        <v>82121905</v>
      </c>
      <c r="B17282" s="63" t="s">
        <v>7066</v>
      </c>
    </row>
    <row r="17283" spans="1:2" x14ac:dyDescent="0.25">
      <c r="A17283" s="62">
        <v>82121906</v>
      </c>
      <c r="B17283" s="63" t="s">
        <v>6549</v>
      </c>
    </row>
    <row r="17284" spans="1:2" x14ac:dyDescent="0.25">
      <c r="A17284" s="62">
        <v>82121907</v>
      </c>
      <c r="B17284" s="63" t="s">
        <v>13809</v>
      </c>
    </row>
    <row r="17285" spans="1:2" x14ac:dyDescent="0.25">
      <c r="A17285" s="62">
        <v>82121908</v>
      </c>
      <c r="B17285" s="63" t="s">
        <v>6147</v>
      </c>
    </row>
    <row r="17286" spans="1:2" x14ac:dyDescent="0.25">
      <c r="A17286" s="62">
        <v>82131501</v>
      </c>
      <c r="B17286" s="63" t="s">
        <v>18230</v>
      </c>
    </row>
    <row r="17287" spans="1:2" x14ac:dyDescent="0.25">
      <c r="A17287" s="62">
        <v>82131502</v>
      </c>
      <c r="B17287" s="63" t="s">
        <v>7940</v>
      </c>
    </row>
    <row r="17288" spans="1:2" x14ac:dyDescent="0.25">
      <c r="A17288" s="62">
        <v>82131503</v>
      </c>
      <c r="B17288" s="63" t="s">
        <v>1757</v>
      </c>
    </row>
    <row r="17289" spans="1:2" x14ac:dyDescent="0.25">
      <c r="A17289" s="62">
        <v>82131504</v>
      </c>
      <c r="B17289" s="63" t="s">
        <v>1327</v>
      </c>
    </row>
    <row r="17290" spans="1:2" x14ac:dyDescent="0.25">
      <c r="A17290" s="62">
        <v>82131601</v>
      </c>
      <c r="B17290" s="63" t="s">
        <v>16139</v>
      </c>
    </row>
    <row r="17291" spans="1:2" x14ac:dyDescent="0.25">
      <c r="A17291" s="62">
        <v>82131602</v>
      </c>
      <c r="B17291" s="63" t="s">
        <v>6104</v>
      </c>
    </row>
    <row r="17292" spans="1:2" x14ac:dyDescent="0.25">
      <c r="A17292" s="62">
        <v>82131603</v>
      </c>
      <c r="B17292" s="63" t="s">
        <v>14000</v>
      </c>
    </row>
    <row r="17293" spans="1:2" x14ac:dyDescent="0.25">
      <c r="A17293" s="62">
        <v>82131604</v>
      </c>
      <c r="B17293" s="63" t="s">
        <v>2691</v>
      </c>
    </row>
    <row r="17294" spans="1:2" x14ac:dyDescent="0.25">
      <c r="A17294" s="62">
        <v>82141501</v>
      </c>
      <c r="B17294" s="63" t="s">
        <v>14953</v>
      </c>
    </row>
    <row r="17295" spans="1:2" x14ac:dyDescent="0.25">
      <c r="A17295" s="62">
        <v>82141502</v>
      </c>
      <c r="B17295" s="63" t="s">
        <v>17793</v>
      </c>
    </row>
    <row r="17296" spans="1:2" x14ac:dyDescent="0.25">
      <c r="A17296" s="62">
        <v>82141503</v>
      </c>
      <c r="B17296" s="63" t="s">
        <v>3214</v>
      </c>
    </row>
    <row r="17297" spans="1:2" x14ac:dyDescent="0.25">
      <c r="A17297" s="62">
        <v>82141504</v>
      </c>
      <c r="B17297" s="63" t="s">
        <v>14880</v>
      </c>
    </row>
    <row r="17298" spans="1:2" x14ac:dyDescent="0.25">
      <c r="A17298" s="62">
        <v>82141505</v>
      </c>
      <c r="B17298" s="63" t="s">
        <v>1681</v>
      </c>
    </row>
    <row r="17299" spans="1:2" x14ac:dyDescent="0.25">
      <c r="A17299" s="62">
        <v>82141506</v>
      </c>
      <c r="B17299" s="63" t="s">
        <v>1921</v>
      </c>
    </row>
    <row r="17300" spans="1:2" x14ac:dyDescent="0.25">
      <c r="A17300" s="62">
        <v>82141507</v>
      </c>
      <c r="B17300" s="63" t="s">
        <v>4299</v>
      </c>
    </row>
    <row r="17301" spans="1:2" x14ac:dyDescent="0.25">
      <c r="A17301" s="62">
        <v>82141601</v>
      </c>
      <c r="B17301" s="63" t="s">
        <v>10570</v>
      </c>
    </row>
    <row r="17302" spans="1:2" x14ac:dyDescent="0.25">
      <c r="A17302" s="62">
        <v>82141602</v>
      </c>
      <c r="B17302" s="63" t="s">
        <v>6030</v>
      </c>
    </row>
    <row r="17303" spans="1:2" x14ac:dyDescent="0.25">
      <c r="A17303" s="62">
        <v>82151501</v>
      </c>
      <c r="B17303" s="63" t="s">
        <v>1027</v>
      </c>
    </row>
    <row r="17304" spans="1:2" x14ac:dyDescent="0.25">
      <c r="A17304" s="62">
        <v>82151502</v>
      </c>
      <c r="B17304" s="63" t="s">
        <v>9142</v>
      </c>
    </row>
    <row r="17305" spans="1:2" x14ac:dyDescent="0.25">
      <c r="A17305" s="62">
        <v>82151503</v>
      </c>
      <c r="B17305" s="63" t="s">
        <v>2493</v>
      </c>
    </row>
    <row r="17306" spans="1:2" x14ac:dyDescent="0.25">
      <c r="A17306" s="62">
        <v>82151504</v>
      </c>
      <c r="B17306" s="63" t="s">
        <v>9380</v>
      </c>
    </row>
    <row r="17307" spans="1:2" x14ac:dyDescent="0.25">
      <c r="A17307" s="62">
        <v>82151505</v>
      </c>
      <c r="B17307" s="63" t="s">
        <v>14663</v>
      </c>
    </row>
    <row r="17308" spans="1:2" x14ac:dyDescent="0.25">
      <c r="A17308" s="62">
        <v>82151506</v>
      </c>
      <c r="B17308" s="63" t="s">
        <v>2483</v>
      </c>
    </row>
    <row r="17309" spans="1:2" x14ac:dyDescent="0.25">
      <c r="A17309" s="62">
        <v>82151507</v>
      </c>
      <c r="B17309" s="63" t="s">
        <v>18751</v>
      </c>
    </row>
    <row r="17310" spans="1:2" x14ac:dyDescent="0.25">
      <c r="A17310" s="62">
        <v>82151508</v>
      </c>
      <c r="B17310" s="63" t="s">
        <v>4711</v>
      </c>
    </row>
    <row r="17311" spans="1:2" x14ac:dyDescent="0.25">
      <c r="A17311" s="62">
        <v>82151601</v>
      </c>
      <c r="B17311" s="63" t="s">
        <v>11705</v>
      </c>
    </row>
    <row r="17312" spans="1:2" x14ac:dyDescent="0.25">
      <c r="A17312" s="62">
        <v>82151602</v>
      </c>
      <c r="B17312" s="63" t="s">
        <v>15515</v>
      </c>
    </row>
    <row r="17313" spans="1:2" x14ac:dyDescent="0.25">
      <c r="A17313" s="62">
        <v>82151603</v>
      </c>
      <c r="B17313" s="63" t="s">
        <v>13157</v>
      </c>
    </row>
    <row r="17314" spans="1:2" x14ac:dyDescent="0.25">
      <c r="A17314" s="62">
        <v>82151604</v>
      </c>
      <c r="B17314" s="63" t="s">
        <v>11806</v>
      </c>
    </row>
    <row r="17315" spans="1:2" x14ac:dyDescent="0.25">
      <c r="A17315" s="62">
        <v>82151701</v>
      </c>
      <c r="B17315" s="63" t="s">
        <v>18711</v>
      </c>
    </row>
    <row r="17316" spans="1:2" x14ac:dyDescent="0.25">
      <c r="A17316" s="62">
        <v>82151702</v>
      </c>
      <c r="B17316" s="63" t="s">
        <v>11477</v>
      </c>
    </row>
    <row r="17317" spans="1:2" x14ac:dyDescent="0.25">
      <c r="A17317" s="62">
        <v>82151703</v>
      </c>
      <c r="B17317" s="63" t="s">
        <v>16265</v>
      </c>
    </row>
    <row r="17318" spans="1:2" x14ac:dyDescent="0.25">
      <c r="A17318" s="62">
        <v>82151704</v>
      </c>
      <c r="B17318" s="63" t="s">
        <v>9017</v>
      </c>
    </row>
    <row r="17319" spans="1:2" x14ac:dyDescent="0.25">
      <c r="A17319" s="62">
        <v>82151705</v>
      </c>
      <c r="B17319" s="63" t="s">
        <v>9227</v>
      </c>
    </row>
    <row r="17320" spans="1:2" x14ac:dyDescent="0.25">
      <c r="A17320" s="62">
        <v>82151706</v>
      </c>
      <c r="B17320" s="63" t="s">
        <v>15745</v>
      </c>
    </row>
    <row r="17321" spans="1:2" x14ac:dyDescent="0.25">
      <c r="A17321" s="62">
        <v>83101501</v>
      </c>
      <c r="B17321" s="63" t="s">
        <v>15281</v>
      </c>
    </row>
    <row r="17322" spans="1:2" x14ac:dyDescent="0.25">
      <c r="A17322" s="62">
        <v>83101502</v>
      </c>
      <c r="B17322" s="63" t="s">
        <v>18241</v>
      </c>
    </row>
    <row r="17323" spans="1:2" x14ac:dyDescent="0.25">
      <c r="A17323" s="62">
        <v>83101503</v>
      </c>
      <c r="B17323" s="63" t="s">
        <v>14114</v>
      </c>
    </row>
    <row r="17324" spans="1:2" x14ac:dyDescent="0.25">
      <c r="A17324" s="62">
        <v>83101504</v>
      </c>
      <c r="B17324" s="63" t="s">
        <v>17399</v>
      </c>
    </row>
    <row r="17325" spans="1:2" x14ac:dyDescent="0.25">
      <c r="A17325" s="62">
        <v>83101505</v>
      </c>
      <c r="B17325" s="63" t="s">
        <v>1352</v>
      </c>
    </row>
    <row r="17326" spans="1:2" x14ac:dyDescent="0.25">
      <c r="A17326" s="62">
        <v>83101506</v>
      </c>
      <c r="B17326" s="63" t="s">
        <v>7353</v>
      </c>
    </row>
    <row r="17327" spans="1:2" x14ac:dyDescent="0.25">
      <c r="A17327" s="62">
        <v>83101507</v>
      </c>
      <c r="B17327" s="63" t="s">
        <v>10797</v>
      </c>
    </row>
    <row r="17328" spans="1:2" x14ac:dyDescent="0.25">
      <c r="A17328" s="62">
        <v>83101508</v>
      </c>
      <c r="B17328" s="63" t="s">
        <v>14635</v>
      </c>
    </row>
    <row r="17329" spans="1:2" x14ac:dyDescent="0.25">
      <c r="A17329" s="62">
        <v>83101509</v>
      </c>
      <c r="B17329" s="63" t="s">
        <v>159</v>
      </c>
    </row>
    <row r="17330" spans="1:2" x14ac:dyDescent="0.25">
      <c r="A17330" s="62">
        <v>83101510</v>
      </c>
      <c r="B17330" s="63" t="s">
        <v>16305</v>
      </c>
    </row>
    <row r="17331" spans="1:2" x14ac:dyDescent="0.25">
      <c r="A17331" s="62">
        <v>83101601</v>
      </c>
      <c r="B17331" s="63" t="s">
        <v>11533</v>
      </c>
    </row>
    <row r="17332" spans="1:2" x14ac:dyDescent="0.25">
      <c r="A17332" s="62">
        <v>83101602</v>
      </c>
      <c r="B17332" s="63" t="s">
        <v>8937</v>
      </c>
    </row>
    <row r="17333" spans="1:2" x14ac:dyDescent="0.25">
      <c r="A17333" s="62">
        <v>83101603</v>
      </c>
      <c r="B17333" s="63" t="s">
        <v>2497</v>
      </c>
    </row>
    <row r="17334" spans="1:2" x14ac:dyDescent="0.25">
      <c r="A17334" s="62">
        <v>83101604</v>
      </c>
      <c r="B17334" s="63" t="s">
        <v>4300</v>
      </c>
    </row>
    <row r="17335" spans="1:2" x14ac:dyDescent="0.25">
      <c r="A17335" s="62">
        <v>83101605</v>
      </c>
      <c r="B17335" s="63" t="s">
        <v>6325</v>
      </c>
    </row>
    <row r="17336" spans="1:2" x14ac:dyDescent="0.25">
      <c r="A17336" s="62">
        <v>83101801</v>
      </c>
      <c r="B17336" s="63" t="s">
        <v>13239</v>
      </c>
    </row>
    <row r="17337" spans="1:2" x14ac:dyDescent="0.25">
      <c r="A17337" s="62">
        <v>83101802</v>
      </c>
      <c r="B17337" s="63" t="s">
        <v>11408</v>
      </c>
    </row>
    <row r="17338" spans="1:2" x14ac:dyDescent="0.25">
      <c r="A17338" s="62">
        <v>83101803</v>
      </c>
      <c r="B17338" s="63" t="s">
        <v>11143</v>
      </c>
    </row>
    <row r="17339" spans="1:2" x14ac:dyDescent="0.25">
      <c r="A17339" s="62">
        <v>83101804</v>
      </c>
      <c r="B17339" s="63" t="s">
        <v>14189</v>
      </c>
    </row>
    <row r="17340" spans="1:2" x14ac:dyDescent="0.25">
      <c r="A17340" s="62">
        <v>83101805</v>
      </c>
      <c r="B17340" s="63" t="s">
        <v>9755</v>
      </c>
    </row>
    <row r="17341" spans="1:2" x14ac:dyDescent="0.25">
      <c r="A17341" s="62">
        <v>83101806</v>
      </c>
      <c r="B17341" s="63" t="s">
        <v>6187</v>
      </c>
    </row>
    <row r="17342" spans="1:2" x14ac:dyDescent="0.25">
      <c r="A17342" s="62">
        <v>83101807</v>
      </c>
      <c r="B17342" s="63" t="s">
        <v>3003</v>
      </c>
    </row>
    <row r="17343" spans="1:2" x14ac:dyDescent="0.25">
      <c r="A17343" s="62">
        <v>83101808</v>
      </c>
      <c r="B17343" s="63" t="s">
        <v>17313</v>
      </c>
    </row>
    <row r="17344" spans="1:2" x14ac:dyDescent="0.25">
      <c r="A17344" s="62">
        <v>83101901</v>
      </c>
      <c r="B17344" s="63" t="s">
        <v>2928</v>
      </c>
    </row>
    <row r="17345" spans="1:2" x14ac:dyDescent="0.25">
      <c r="A17345" s="62">
        <v>83101902</v>
      </c>
      <c r="B17345" s="63" t="s">
        <v>15912</v>
      </c>
    </row>
    <row r="17346" spans="1:2" x14ac:dyDescent="0.25">
      <c r="A17346" s="62">
        <v>83101903</v>
      </c>
      <c r="B17346" s="63" t="s">
        <v>6696</v>
      </c>
    </row>
    <row r="17347" spans="1:2" x14ac:dyDescent="0.25">
      <c r="A17347" s="62">
        <v>83102001</v>
      </c>
      <c r="B17347" s="63" t="s">
        <v>3468</v>
      </c>
    </row>
    <row r="17348" spans="1:2" x14ac:dyDescent="0.25">
      <c r="A17348" s="62">
        <v>83111501</v>
      </c>
      <c r="B17348" s="63" t="s">
        <v>4292</v>
      </c>
    </row>
    <row r="17349" spans="1:2" x14ac:dyDescent="0.25">
      <c r="A17349" s="62">
        <v>83111502</v>
      </c>
      <c r="B17349" s="63" t="s">
        <v>14964</v>
      </c>
    </row>
    <row r="17350" spans="1:2" x14ac:dyDescent="0.25">
      <c r="A17350" s="62">
        <v>83111503</v>
      </c>
      <c r="B17350" s="63" t="s">
        <v>4427</v>
      </c>
    </row>
    <row r="17351" spans="1:2" x14ac:dyDescent="0.25">
      <c r="A17351" s="62">
        <v>83111504</v>
      </c>
      <c r="B17351" s="63" t="s">
        <v>2915</v>
      </c>
    </row>
    <row r="17352" spans="1:2" x14ac:dyDescent="0.25">
      <c r="A17352" s="62">
        <v>83111505</v>
      </c>
      <c r="B17352" s="63" t="s">
        <v>13685</v>
      </c>
    </row>
    <row r="17353" spans="1:2" x14ac:dyDescent="0.25">
      <c r="A17353" s="62">
        <v>83111506</v>
      </c>
      <c r="B17353" s="63" t="s">
        <v>13098</v>
      </c>
    </row>
    <row r="17354" spans="1:2" x14ac:dyDescent="0.25">
      <c r="A17354" s="62">
        <v>83111507</v>
      </c>
      <c r="B17354" s="63" t="s">
        <v>18239</v>
      </c>
    </row>
    <row r="17355" spans="1:2" x14ac:dyDescent="0.25">
      <c r="A17355" s="62">
        <v>83111508</v>
      </c>
      <c r="B17355" s="63" t="s">
        <v>6055</v>
      </c>
    </row>
    <row r="17356" spans="1:2" x14ac:dyDescent="0.25">
      <c r="A17356" s="62">
        <v>83111510</v>
      </c>
      <c r="B17356" s="63" t="s">
        <v>6738</v>
      </c>
    </row>
    <row r="17357" spans="1:2" x14ac:dyDescent="0.25">
      <c r="A17357" s="62">
        <v>83111511</v>
      </c>
      <c r="B17357" s="63" t="s">
        <v>11755</v>
      </c>
    </row>
    <row r="17358" spans="1:2" x14ac:dyDescent="0.25">
      <c r="A17358" s="62">
        <v>83111601</v>
      </c>
      <c r="B17358" s="63" t="s">
        <v>14648</v>
      </c>
    </row>
    <row r="17359" spans="1:2" x14ac:dyDescent="0.25">
      <c r="A17359" s="62">
        <v>83111602</v>
      </c>
      <c r="B17359" s="63" t="s">
        <v>8219</v>
      </c>
    </row>
    <row r="17360" spans="1:2" x14ac:dyDescent="0.25">
      <c r="A17360" s="62">
        <v>83111603</v>
      </c>
      <c r="B17360" s="63" t="s">
        <v>2402</v>
      </c>
    </row>
    <row r="17361" spans="1:2" x14ac:dyDescent="0.25">
      <c r="A17361" s="62">
        <v>83111604</v>
      </c>
      <c r="B17361" s="63" t="s">
        <v>14494</v>
      </c>
    </row>
    <row r="17362" spans="1:2" x14ac:dyDescent="0.25">
      <c r="A17362" s="62">
        <v>83111605</v>
      </c>
      <c r="B17362" s="63" t="s">
        <v>8191</v>
      </c>
    </row>
    <row r="17363" spans="1:2" x14ac:dyDescent="0.25">
      <c r="A17363" s="62">
        <v>83111701</v>
      </c>
      <c r="B17363" s="63" t="s">
        <v>10052</v>
      </c>
    </row>
    <row r="17364" spans="1:2" x14ac:dyDescent="0.25">
      <c r="A17364" s="62">
        <v>83111702</v>
      </c>
      <c r="B17364" s="63" t="s">
        <v>9845</v>
      </c>
    </row>
    <row r="17365" spans="1:2" x14ac:dyDescent="0.25">
      <c r="A17365" s="62">
        <v>83111703</v>
      </c>
      <c r="B17365" s="63" t="s">
        <v>4914</v>
      </c>
    </row>
    <row r="17366" spans="1:2" x14ac:dyDescent="0.25">
      <c r="A17366" s="62">
        <v>83111801</v>
      </c>
      <c r="B17366" s="63" t="s">
        <v>11120</v>
      </c>
    </row>
    <row r="17367" spans="1:2" x14ac:dyDescent="0.25">
      <c r="A17367" s="62">
        <v>83111802</v>
      </c>
      <c r="B17367" s="63" t="s">
        <v>9160</v>
      </c>
    </row>
    <row r="17368" spans="1:2" x14ac:dyDescent="0.25">
      <c r="A17368" s="62">
        <v>83111803</v>
      </c>
      <c r="B17368" s="63" t="s">
        <v>5296</v>
      </c>
    </row>
    <row r="17369" spans="1:2" x14ac:dyDescent="0.25">
      <c r="A17369" s="62">
        <v>83111804</v>
      </c>
      <c r="B17369" s="63" t="s">
        <v>13421</v>
      </c>
    </row>
    <row r="17370" spans="1:2" x14ac:dyDescent="0.25">
      <c r="A17370" s="62">
        <v>83111901</v>
      </c>
      <c r="B17370" s="63" t="s">
        <v>5813</v>
      </c>
    </row>
    <row r="17371" spans="1:2" x14ac:dyDescent="0.25">
      <c r="A17371" s="62">
        <v>83111902</v>
      </c>
      <c r="B17371" s="63" t="s">
        <v>7106</v>
      </c>
    </row>
    <row r="17372" spans="1:2" x14ac:dyDescent="0.25">
      <c r="A17372" s="62">
        <v>83111903</v>
      </c>
      <c r="B17372" s="63" t="s">
        <v>6631</v>
      </c>
    </row>
    <row r="17373" spans="1:2" x14ac:dyDescent="0.25">
      <c r="A17373" s="62">
        <v>83111904</v>
      </c>
      <c r="B17373" s="63" t="s">
        <v>1224</v>
      </c>
    </row>
    <row r="17374" spans="1:2" x14ac:dyDescent="0.25">
      <c r="A17374" s="62">
        <v>83111905</v>
      </c>
      <c r="B17374" s="63" t="s">
        <v>10954</v>
      </c>
    </row>
    <row r="17375" spans="1:2" x14ac:dyDescent="0.25">
      <c r="A17375" s="62">
        <v>83112201</v>
      </c>
      <c r="B17375" s="63" t="s">
        <v>11062</v>
      </c>
    </row>
    <row r="17376" spans="1:2" x14ac:dyDescent="0.25">
      <c r="A17376" s="62">
        <v>83112202</v>
      </c>
      <c r="B17376" s="63" t="s">
        <v>7670</v>
      </c>
    </row>
    <row r="17377" spans="1:2" x14ac:dyDescent="0.25">
      <c r="A17377" s="62">
        <v>83112203</v>
      </c>
      <c r="B17377" s="63" t="s">
        <v>3882</v>
      </c>
    </row>
    <row r="17378" spans="1:2" x14ac:dyDescent="0.25">
      <c r="A17378" s="62">
        <v>83112204</v>
      </c>
      <c r="B17378" s="63" t="s">
        <v>5481</v>
      </c>
    </row>
    <row r="17379" spans="1:2" x14ac:dyDescent="0.25">
      <c r="A17379" s="62">
        <v>83112205</v>
      </c>
      <c r="B17379" s="63" t="s">
        <v>17842</v>
      </c>
    </row>
    <row r="17380" spans="1:2" x14ac:dyDescent="0.25">
      <c r="A17380" s="62">
        <v>83112301</v>
      </c>
      <c r="B17380" s="63" t="s">
        <v>13688</v>
      </c>
    </row>
    <row r="17381" spans="1:2" x14ac:dyDescent="0.25">
      <c r="A17381" s="62">
        <v>83112302</v>
      </c>
      <c r="B17381" s="63" t="s">
        <v>12703</v>
      </c>
    </row>
    <row r="17382" spans="1:2" x14ac:dyDescent="0.25">
      <c r="A17382" s="62">
        <v>83112303</v>
      </c>
      <c r="B17382" s="63" t="s">
        <v>14858</v>
      </c>
    </row>
    <row r="17383" spans="1:2" x14ac:dyDescent="0.25">
      <c r="A17383" s="62">
        <v>83112304</v>
      </c>
      <c r="B17383" s="63" t="s">
        <v>7784</v>
      </c>
    </row>
    <row r="17384" spans="1:2" x14ac:dyDescent="0.25">
      <c r="A17384" s="62">
        <v>83112401</v>
      </c>
      <c r="B17384" s="63" t="s">
        <v>15867</v>
      </c>
    </row>
    <row r="17385" spans="1:2" x14ac:dyDescent="0.25">
      <c r="A17385" s="62">
        <v>83112402</v>
      </c>
      <c r="B17385" s="63" t="s">
        <v>6298</v>
      </c>
    </row>
    <row r="17386" spans="1:2" x14ac:dyDescent="0.25">
      <c r="A17386" s="62">
        <v>83112403</v>
      </c>
      <c r="B17386" s="63" t="s">
        <v>8385</v>
      </c>
    </row>
    <row r="17387" spans="1:2" x14ac:dyDescent="0.25">
      <c r="A17387" s="62">
        <v>83112404</v>
      </c>
      <c r="B17387" s="63" t="s">
        <v>15918</v>
      </c>
    </row>
    <row r="17388" spans="1:2" x14ac:dyDescent="0.25">
      <c r="A17388" s="62">
        <v>83112405</v>
      </c>
      <c r="B17388" s="63" t="s">
        <v>8403</v>
      </c>
    </row>
    <row r="17389" spans="1:2" x14ac:dyDescent="0.25">
      <c r="A17389" s="62">
        <v>83112406</v>
      </c>
      <c r="B17389" s="63" t="s">
        <v>3963</v>
      </c>
    </row>
    <row r="17390" spans="1:2" x14ac:dyDescent="0.25">
      <c r="A17390" s="62">
        <v>83112501</v>
      </c>
      <c r="B17390" s="63" t="s">
        <v>5815</v>
      </c>
    </row>
    <row r="17391" spans="1:2" x14ac:dyDescent="0.25">
      <c r="A17391" s="62">
        <v>83112502</v>
      </c>
      <c r="B17391" s="63" t="s">
        <v>765</v>
      </c>
    </row>
    <row r="17392" spans="1:2" x14ac:dyDescent="0.25">
      <c r="A17392" s="62">
        <v>83112503</v>
      </c>
      <c r="B17392" s="63" t="s">
        <v>12793</v>
      </c>
    </row>
    <row r="17393" spans="1:2" x14ac:dyDescent="0.25">
      <c r="A17393" s="62">
        <v>83112504</v>
      </c>
      <c r="B17393" s="63" t="s">
        <v>8551</v>
      </c>
    </row>
    <row r="17394" spans="1:2" x14ac:dyDescent="0.25">
      <c r="A17394" s="62">
        <v>83112505</v>
      </c>
      <c r="B17394" s="63" t="s">
        <v>12135</v>
      </c>
    </row>
    <row r="17395" spans="1:2" x14ac:dyDescent="0.25">
      <c r="A17395" s="62">
        <v>83112601</v>
      </c>
      <c r="B17395" s="63" t="s">
        <v>10654</v>
      </c>
    </row>
    <row r="17396" spans="1:2" x14ac:dyDescent="0.25">
      <c r="A17396" s="62">
        <v>83112602</v>
      </c>
      <c r="B17396" s="63" t="s">
        <v>555</v>
      </c>
    </row>
    <row r="17397" spans="1:2" x14ac:dyDescent="0.25">
      <c r="A17397" s="62">
        <v>83112603</v>
      </c>
      <c r="B17397" s="63" t="s">
        <v>11694</v>
      </c>
    </row>
    <row r="17398" spans="1:2" x14ac:dyDescent="0.25">
      <c r="A17398" s="62">
        <v>83112604</v>
      </c>
      <c r="B17398" s="63" t="s">
        <v>5112</v>
      </c>
    </row>
    <row r="17399" spans="1:2" x14ac:dyDescent="0.25">
      <c r="A17399" s="62">
        <v>83112605</v>
      </c>
      <c r="B17399" s="63" t="s">
        <v>13713</v>
      </c>
    </row>
    <row r="17400" spans="1:2" x14ac:dyDescent="0.25">
      <c r="A17400" s="62">
        <v>83121501</v>
      </c>
      <c r="B17400" s="63" t="s">
        <v>19083</v>
      </c>
    </row>
    <row r="17401" spans="1:2" x14ac:dyDescent="0.25">
      <c r="A17401" s="62">
        <v>83121502</v>
      </c>
      <c r="B17401" s="63" t="s">
        <v>6316</v>
      </c>
    </row>
    <row r="17402" spans="1:2" x14ac:dyDescent="0.25">
      <c r="A17402" s="62">
        <v>83121503</v>
      </c>
      <c r="B17402" s="63" t="s">
        <v>4097</v>
      </c>
    </row>
    <row r="17403" spans="1:2" x14ac:dyDescent="0.25">
      <c r="A17403" s="62">
        <v>83121504</v>
      </c>
      <c r="B17403" s="63" t="s">
        <v>8374</v>
      </c>
    </row>
    <row r="17404" spans="1:2" x14ac:dyDescent="0.25">
      <c r="A17404" s="62">
        <v>83121601</v>
      </c>
      <c r="B17404" s="63" t="s">
        <v>18791</v>
      </c>
    </row>
    <row r="17405" spans="1:2" x14ac:dyDescent="0.25">
      <c r="A17405" s="62">
        <v>83121602</v>
      </c>
      <c r="B17405" s="63" t="s">
        <v>17343</v>
      </c>
    </row>
    <row r="17406" spans="1:2" x14ac:dyDescent="0.25">
      <c r="A17406" s="62">
        <v>83121603</v>
      </c>
      <c r="B17406" s="63" t="s">
        <v>1605</v>
      </c>
    </row>
    <row r="17407" spans="1:2" x14ac:dyDescent="0.25">
      <c r="A17407" s="62">
        <v>83121604</v>
      </c>
      <c r="B17407" s="63" t="s">
        <v>13923</v>
      </c>
    </row>
    <row r="17408" spans="1:2" x14ac:dyDescent="0.25">
      <c r="A17408" s="62">
        <v>83121605</v>
      </c>
      <c r="B17408" s="63" t="s">
        <v>13550</v>
      </c>
    </row>
    <row r="17409" spans="1:2" x14ac:dyDescent="0.25">
      <c r="A17409" s="62">
        <v>83121606</v>
      </c>
      <c r="B17409" s="63" t="s">
        <v>2632</v>
      </c>
    </row>
    <row r="17410" spans="1:2" x14ac:dyDescent="0.25">
      <c r="A17410" s="62">
        <v>83121701</v>
      </c>
      <c r="B17410" s="63" t="s">
        <v>18544</v>
      </c>
    </row>
    <row r="17411" spans="1:2" x14ac:dyDescent="0.25">
      <c r="A17411" s="62">
        <v>83121702</v>
      </c>
      <c r="B17411" s="63" t="s">
        <v>1612</v>
      </c>
    </row>
    <row r="17412" spans="1:2" x14ac:dyDescent="0.25">
      <c r="A17412" s="62">
        <v>83121703</v>
      </c>
      <c r="B17412" s="63" t="s">
        <v>11873</v>
      </c>
    </row>
    <row r="17413" spans="1:2" x14ac:dyDescent="0.25">
      <c r="A17413" s="62">
        <v>83121704</v>
      </c>
      <c r="B17413" s="63" t="s">
        <v>9727</v>
      </c>
    </row>
    <row r="17414" spans="1:2" x14ac:dyDescent="0.25">
      <c r="A17414" s="62">
        <v>84101501</v>
      </c>
      <c r="B17414" s="63" t="s">
        <v>8418</v>
      </c>
    </row>
    <row r="17415" spans="1:2" x14ac:dyDescent="0.25">
      <c r="A17415" s="62">
        <v>84101502</v>
      </c>
      <c r="B17415" s="63" t="s">
        <v>2002</v>
      </c>
    </row>
    <row r="17416" spans="1:2" x14ac:dyDescent="0.25">
      <c r="A17416" s="62">
        <v>84101503</v>
      </c>
      <c r="B17416" s="63" t="s">
        <v>14110</v>
      </c>
    </row>
    <row r="17417" spans="1:2" x14ac:dyDescent="0.25">
      <c r="A17417" s="62">
        <v>84101601</v>
      </c>
      <c r="B17417" s="63" t="s">
        <v>15815</v>
      </c>
    </row>
    <row r="17418" spans="1:2" x14ac:dyDescent="0.25">
      <c r="A17418" s="62">
        <v>84101602</v>
      </c>
      <c r="B17418" s="63" t="s">
        <v>3814</v>
      </c>
    </row>
    <row r="17419" spans="1:2" x14ac:dyDescent="0.25">
      <c r="A17419" s="62">
        <v>84101603</v>
      </c>
      <c r="B17419" s="63" t="s">
        <v>10283</v>
      </c>
    </row>
    <row r="17420" spans="1:2" x14ac:dyDescent="0.25">
      <c r="A17420" s="62">
        <v>84101604</v>
      </c>
      <c r="B17420" s="63" t="s">
        <v>13364</v>
      </c>
    </row>
    <row r="17421" spans="1:2" x14ac:dyDescent="0.25">
      <c r="A17421" s="62">
        <v>84101701</v>
      </c>
      <c r="B17421" s="63" t="s">
        <v>5844</v>
      </c>
    </row>
    <row r="17422" spans="1:2" x14ac:dyDescent="0.25">
      <c r="A17422" s="62">
        <v>84101702</v>
      </c>
      <c r="B17422" s="63" t="s">
        <v>1064</v>
      </c>
    </row>
    <row r="17423" spans="1:2" x14ac:dyDescent="0.25">
      <c r="A17423" s="62">
        <v>84101703</v>
      </c>
      <c r="B17423" s="63" t="s">
        <v>10207</v>
      </c>
    </row>
    <row r="17424" spans="1:2" x14ac:dyDescent="0.25">
      <c r="A17424" s="62">
        <v>84101704</v>
      </c>
      <c r="B17424" s="63" t="s">
        <v>15786</v>
      </c>
    </row>
    <row r="17425" spans="1:2" x14ac:dyDescent="0.25">
      <c r="A17425" s="62">
        <v>84101705</v>
      </c>
      <c r="B17425" s="63" t="s">
        <v>17718</v>
      </c>
    </row>
    <row r="17426" spans="1:2" x14ac:dyDescent="0.25">
      <c r="A17426" s="62">
        <v>84111501</v>
      </c>
      <c r="B17426" s="63" t="s">
        <v>18997</v>
      </c>
    </row>
    <row r="17427" spans="1:2" x14ac:dyDescent="0.25">
      <c r="A17427" s="62">
        <v>84111502</v>
      </c>
      <c r="B17427" s="63" t="s">
        <v>4265</v>
      </c>
    </row>
    <row r="17428" spans="1:2" x14ac:dyDescent="0.25">
      <c r="A17428" s="62">
        <v>84111503</v>
      </c>
      <c r="B17428" s="63" t="s">
        <v>9317</v>
      </c>
    </row>
    <row r="17429" spans="1:2" x14ac:dyDescent="0.25">
      <c r="A17429" s="62">
        <v>84111504</v>
      </c>
      <c r="B17429" s="63" t="s">
        <v>2200</v>
      </c>
    </row>
    <row r="17430" spans="1:2" x14ac:dyDescent="0.25">
      <c r="A17430" s="62">
        <v>84111505</v>
      </c>
      <c r="B17430" s="63" t="s">
        <v>659</v>
      </c>
    </row>
    <row r="17431" spans="1:2" x14ac:dyDescent="0.25">
      <c r="A17431" s="62">
        <v>84111506</v>
      </c>
      <c r="B17431" s="63" t="s">
        <v>6776</v>
      </c>
    </row>
    <row r="17432" spans="1:2" x14ac:dyDescent="0.25">
      <c r="A17432" s="62">
        <v>84111507</v>
      </c>
      <c r="B17432" s="63" t="s">
        <v>2617</v>
      </c>
    </row>
    <row r="17433" spans="1:2" x14ac:dyDescent="0.25">
      <c r="A17433" s="62">
        <v>84111601</v>
      </c>
      <c r="B17433" s="63" t="s">
        <v>15474</v>
      </c>
    </row>
    <row r="17434" spans="1:2" x14ac:dyDescent="0.25">
      <c r="A17434" s="62">
        <v>84111602</v>
      </c>
      <c r="B17434" s="63" t="s">
        <v>6138</v>
      </c>
    </row>
    <row r="17435" spans="1:2" x14ac:dyDescent="0.25">
      <c r="A17435" s="62">
        <v>84111603</v>
      </c>
      <c r="B17435" s="63" t="s">
        <v>8151</v>
      </c>
    </row>
    <row r="17436" spans="1:2" x14ac:dyDescent="0.25">
      <c r="A17436" s="62">
        <v>84111701</v>
      </c>
      <c r="B17436" s="63" t="s">
        <v>9942</v>
      </c>
    </row>
    <row r="17437" spans="1:2" x14ac:dyDescent="0.25">
      <c r="A17437" s="62">
        <v>84111702</v>
      </c>
      <c r="B17437" s="63" t="s">
        <v>12266</v>
      </c>
    </row>
    <row r="17438" spans="1:2" x14ac:dyDescent="0.25">
      <c r="A17438" s="62">
        <v>84111703</v>
      </c>
      <c r="B17438" s="63" t="s">
        <v>3546</v>
      </c>
    </row>
    <row r="17439" spans="1:2" x14ac:dyDescent="0.25">
      <c r="A17439" s="62">
        <v>84111801</v>
      </c>
      <c r="B17439" s="63" t="s">
        <v>8637</v>
      </c>
    </row>
    <row r="17440" spans="1:2" x14ac:dyDescent="0.25">
      <c r="A17440" s="62">
        <v>84111802</v>
      </c>
      <c r="B17440" s="63" t="s">
        <v>3633</v>
      </c>
    </row>
    <row r="17441" spans="1:2" x14ac:dyDescent="0.25">
      <c r="A17441" s="62">
        <v>84121501</v>
      </c>
      <c r="B17441" s="63" t="s">
        <v>17900</v>
      </c>
    </row>
    <row r="17442" spans="1:2" x14ac:dyDescent="0.25">
      <c r="A17442" s="62">
        <v>84121502</v>
      </c>
      <c r="B17442" s="63" t="s">
        <v>4942</v>
      </c>
    </row>
    <row r="17443" spans="1:2" x14ac:dyDescent="0.25">
      <c r="A17443" s="62">
        <v>84121503</v>
      </c>
      <c r="B17443" s="63" t="s">
        <v>8230</v>
      </c>
    </row>
    <row r="17444" spans="1:2" x14ac:dyDescent="0.25">
      <c r="A17444" s="62">
        <v>84121504</v>
      </c>
      <c r="B17444" s="63" t="s">
        <v>5433</v>
      </c>
    </row>
    <row r="17445" spans="1:2" x14ac:dyDescent="0.25">
      <c r="A17445" s="62">
        <v>84121601</v>
      </c>
      <c r="B17445" s="63" t="s">
        <v>14380</v>
      </c>
    </row>
    <row r="17446" spans="1:2" x14ac:dyDescent="0.25">
      <c r="A17446" s="62">
        <v>84121602</v>
      </c>
      <c r="B17446" s="63" t="s">
        <v>8063</v>
      </c>
    </row>
    <row r="17447" spans="1:2" x14ac:dyDescent="0.25">
      <c r="A17447" s="62">
        <v>84121603</v>
      </c>
      <c r="B17447" s="63" t="s">
        <v>17065</v>
      </c>
    </row>
    <row r="17448" spans="1:2" x14ac:dyDescent="0.25">
      <c r="A17448" s="62">
        <v>84121604</v>
      </c>
      <c r="B17448" s="63" t="s">
        <v>8773</v>
      </c>
    </row>
    <row r="17449" spans="1:2" x14ac:dyDescent="0.25">
      <c r="A17449" s="62">
        <v>84121605</v>
      </c>
      <c r="B17449" s="63" t="s">
        <v>13153</v>
      </c>
    </row>
    <row r="17450" spans="1:2" x14ac:dyDescent="0.25">
      <c r="A17450" s="62">
        <v>84121606</v>
      </c>
      <c r="B17450" s="63" t="s">
        <v>8229</v>
      </c>
    </row>
    <row r="17451" spans="1:2" x14ac:dyDescent="0.25">
      <c r="A17451" s="62">
        <v>84121607</v>
      </c>
      <c r="B17451" s="63" t="s">
        <v>11463</v>
      </c>
    </row>
    <row r="17452" spans="1:2" x14ac:dyDescent="0.25">
      <c r="A17452" s="62">
        <v>84121701</v>
      </c>
      <c r="B17452" s="63" t="s">
        <v>18517</v>
      </c>
    </row>
    <row r="17453" spans="1:2" x14ac:dyDescent="0.25">
      <c r="A17453" s="62">
        <v>84121702</v>
      </c>
      <c r="B17453" s="63" t="s">
        <v>14592</v>
      </c>
    </row>
    <row r="17454" spans="1:2" x14ac:dyDescent="0.25">
      <c r="A17454" s="62">
        <v>84121703</v>
      </c>
      <c r="B17454" s="63" t="s">
        <v>12627</v>
      </c>
    </row>
    <row r="17455" spans="1:2" x14ac:dyDescent="0.25">
      <c r="A17455" s="62">
        <v>84121704</v>
      </c>
      <c r="B17455" s="63" t="s">
        <v>3702</v>
      </c>
    </row>
    <row r="17456" spans="1:2" x14ac:dyDescent="0.25">
      <c r="A17456" s="62">
        <v>84121705</v>
      </c>
      <c r="B17456" s="63" t="s">
        <v>14887</v>
      </c>
    </row>
    <row r="17457" spans="1:2" x14ac:dyDescent="0.25">
      <c r="A17457" s="62">
        <v>84121801</v>
      </c>
      <c r="B17457" s="63" t="s">
        <v>12995</v>
      </c>
    </row>
    <row r="17458" spans="1:2" x14ac:dyDescent="0.25">
      <c r="A17458" s="62">
        <v>84121802</v>
      </c>
      <c r="B17458" s="63" t="s">
        <v>12595</v>
      </c>
    </row>
    <row r="17459" spans="1:2" x14ac:dyDescent="0.25">
      <c r="A17459" s="62">
        <v>84121803</v>
      </c>
      <c r="B17459" s="63" t="s">
        <v>8995</v>
      </c>
    </row>
    <row r="17460" spans="1:2" x14ac:dyDescent="0.25">
      <c r="A17460" s="62">
        <v>84121804</v>
      </c>
      <c r="B17460" s="63" t="s">
        <v>17643</v>
      </c>
    </row>
    <row r="17461" spans="1:2" x14ac:dyDescent="0.25">
      <c r="A17461" s="62">
        <v>84121805</v>
      </c>
      <c r="B17461" s="63" t="s">
        <v>3947</v>
      </c>
    </row>
    <row r="17462" spans="1:2" x14ac:dyDescent="0.25">
      <c r="A17462" s="62">
        <v>84121806</v>
      </c>
      <c r="B17462" s="63" t="s">
        <v>11128</v>
      </c>
    </row>
    <row r="17463" spans="1:2" x14ac:dyDescent="0.25">
      <c r="A17463" s="62">
        <v>84121901</v>
      </c>
      <c r="B17463" s="63" t="s">
        <v>5821</v>
      </c>
    </row>
    <row r="17464" spans="1:2" x14ac:dyDescent="0.25">
      <c r="A17464" s="62">
        <v>84121902</v>
      </c>
      <c r="B17464" s="63" t="s">
        <v>8138</v>
      </c>
    </row>
    <row r="17465" spans="1:2" x14ac:dyDescent="0.25">
      <c r="A17465" s="62">
        <v>84121903</v>
      </c>
      <c r="B17465" s="63" t="s">
        <v>16580</v>
      </c>
    </row>
    <row r="17466" spans="1:2" x14ac:dyDescent="0.25">
      <c r="A17466" s="62">
        <v>84122001</v>
      </c>
      <c r="B17466" s="63" t="s">
        <v>1302</v>
      </c>
    </row>
    <row r="17467" spans="1:2" x14ac:dyDescent="0.25">
      <c r="A17467" s="62">
        <v>84131501</v>
      </c>
      <c r="B17467" s="63" t="s">
        <v>6008</v>
      </c>
    </row>
    <row r="17468" spans="1:2" x14ac:dyDescent="0.25">
      <c r="A17468" s="62">
        <v>84131502</v>
      </c>
      <c r="B17468" s="63" t="s">
        <v>15849</v>
      </c>
    </row>
    <row r="17469" spans="1:2" x14ac:dyDescent="0.25">
      <c r="A17469" s="62">
        <v>84131503</v>
      </c>
      <c r="B17469" s="63" t="s">
        <v>10532</v>
      </c>
    </row>
    <row r="17470" spans="1:2" x14ac:dyDescent="0.25">
      <c r="A17470" s="62">
        <v>84131504</v>
      </c>
      <c r="B17470" s="63" t="s">
        <v>8005</v>
      </c>
    </row>
    <row r="17471" spans="1:2" x14ac:dyDescent="0.25">
      <c r="A17471" s="62">
        <v>84131505</v>
      </c>
      <c r="B17471" s="63" t="s">
        <v>5972</v>
      </c>
    </row>
    <row r="17472" spans="1:2" x14ac:dyDescent="0.25">
      <c r="A17472" s="62">
        <v>84131506</v>
      </c>
      <c r="B17472" s="63" t="s">
        <v>11852</v>
      </c>
    </row>
    <row r="17473" spans="1:2" x14ac:dyDescent="0.25">
      <c r="A17473" s="62">
        <v>84131507</v>
      </c>
      <c r="B17473" s="63" t="s">
        <v>13938</v>
      </c>
    </row>
    <row r="17474" spans="1:2" x14ac:dyDescent="0.25">
      <c r="A17474" s="62">
        <v>84131508</v>
      </c>
      <c r="B17474" s="63" t="s">
        <v>891</v>
      </c>
    </row>
    <row r="17475" spans="1:2" x14ac:dyDescent="0.25">
      <c r="A17475" s="62">
        <v>84131509</v>
      </c>
      <c r="B17475" s="63" t="s">
        <v>1258</v>
      </c>
    </row>
    <row r="17476" spans="1:2" x14ac:dyDescent="0.25">
      <c r="A17476" s="62">
        <v>84131510</v>
      </c>
      <c r="B17476" s="63" t="s">
        <v>13042</v>
      </c>
    </row>
    <row r="17477" spans="1:2" x14ac:dyDescent="0.25">
      <c r="A17477" s="62">
        <v>84131511</v>
      </c>
      <c r="B17477" s="63" t="s">
        <v>7014</v>
      </c>
    </row>
    <row r="17478" spans="1:2" x14ac:dyDescent="0.25">
      <c r="A17478" s="62">
        <v>84131512</v>
      </c>
      <c r="B17478" s="63" t="s">
        <v>1568</v>
      </c>
    </row>
    <row r="17479" spans="1:2" x14ac:dyDescent="0.25">
      <c r="A17479" s="62">
        <v>84131513</v>
      </c>
      <c r="B17479" s="63" t="s">
        <v>18504</v>
      </c>
    </row>
    <row r="17480" spans="1:2" x14ac:dyDescent="0.25">
      <c r="A17480" s="62">
        <v>84131514</v>
      </c>
      <c r="B17480" s="63" t="s">
        <v>7736</v>
      </c>
    </row>
    <row r="17481" spans="1:2" x14ac:dyDescent="0.25">
      <c r="A17481" s="62">
        <v>84131515</v>
      </c>
      <c r="B17481" s="63" t="s">
        <v>16510</v>
      </c>
    </row>
    <row r="17482" spans="1:2" x14ac:dyDescent="0.25">
      <c r="A17482" s="62">
        <v>84131516</v>
      </c>
      <c r="B17482" s="63" t="s">
        <v>4078</v>
      </c>
    </row>
    <row r="17483" spans="1:2" x14ac:dyDescent="0.25">
      <c r="A17483" s="62">
        <v>84131517</v>
      </c>
      <c r="B17483" s="63" t="s">
        <v>15129</v>
      </c>
    </row>
    <row r="17484" spans="1:2" x14ac:dyDescent="0.25">
      <c r="A17484" s="62">
        <v>84131601</v>
      </c>
      <c r="B17484" s="63" t="s">
        <v>8508</v>
      </c>
    </row>
    <row r="17485" spans="1:2" x14ac:dyDescent="0.25">
      <c r="A17485" s="62">
        <v>84131602</v>
      </c>
      <c r="B17485" s="63" t="s">
        <v>9075</v>
      </c>
    </row>
    <row r="17486" spans="1:2" x14ac:dyDescent="0.25">
      <c r="A17486" s="62">
        <v>84131603</v>
      </c>
      <c r="B17486" s="63" t="s">
        <v>13857</v>
      </c>
    </row>
    <row r="17487" spans="1:2" x14ac:dyDescent="0.25">
      <c r="A17487" s="62">
        <v>84131604</v>
      </c>
      <c r="B17487" s="63" t="s">
        <v>7673</v>
      </c>
    </row>
    <row r="17488" spans="1:2" x14ac:dyDescent="0.25">
      <c r="A17488" s="62">
        <v>84131605</v>
      </c>
      <c r="B17488" s="63" t="s">
        <v>5950</v>
      </c>
    </row>
    <row r="17489" spans="1:2" x14ac:dyDescent="0.25">
      <c r="A17489" s="62">
        <v>84131606</v>
      </c>
      <c r="B17489" s="63" t="s">
        <v>15653</v>
      </c>
    </row>
    <row r="17490" spans="1:2" x14ac:dyDescent="0.25">
      <c r="A17490" s="62">
        <v>84131607</v>
      </c>
      <c r="B17490" s="63" t="s">
        <v>8419</v>
      </c>
    </row>
    <row r="17491" spans="1:2" x14ac:dyDescent="0.25">
      <c r="A17491" s="62">
        <v>84131608</v>
      </c>
      <c r="B17491" s="63" t="s">
        <v>3705</v>
      </c>
    </row>
    <row r="17492" spans="1:2" x14ac:dyDescent="0.25">
      <c r="A17492" s="62">
        <v>84131609</v>
      </c>
      <c r="B17492" s="63" t="s">
        <v>2249</v>
      </c>
    </row>
    <row r="17493" spans="1:2" x14ac:dyDescent="0.25">
      <c r="A17493" s="62">
        <v>84131610</v>
      </c>
      <c r="B17493" s="63" t="s">
        <v>13571</v>
      </c>
    </row>
    <row r="17494" spans="1:2" x14ac:dyDescent="0.25">
      <c r="A17494" s="62">
        <v>84131701</v>
      </c>
      <c r="B17494" s="63" t="s">
        <v>4831</v>
      </c>
    </row>
    <row r="17495" spans="1:2" x14ac:dyDescent="0.25">
      <c r="A17495" s="62">
        <v>84131702</v>
      </c>
      <c r="B17495" s="63" t="s">
        <v>10814</v>
      </c>
    </row>
    <row r="17496" spans="1:2" x14ac:dyDescent="0.25">
      <c r="A17496" s="62">
        <v>84131801</v>
      </c>
      <c r="B17496" s="63" t="s">
        <v>16298</v>
      </c>
    </row>
    <row r="17497" spans="1:2" x14ac:dyDescent="0.25">
      <c r="A17497" s="62">
        <v>84131802</v>
      </c>
      <c r="B17497" s="63" t="s">
        <v>13114</v>
      </c>
    </row>
    <row r="17498" spans="1:2" x14ac:dyDescent="0.25">
      <c r="A17498" s="62">
        <v>84141501</v>
      </c>
      <c r="B17498" s="63" t="s">
        <v>8798</v>
      </c>
    </row>
    <row r="17499" spans="1:2" x14ac:dyDescent="0.25">
      <c r="A17499" s="62">
        <v>84141502</v>
      </c>
      <c r="B17499" s="63" t="s">
        <v>3077</v>
      </c>
    </row>
    <row r="17500" spans="1:2" x14ac:dyDescent="0.25">
      <c r="A17500" s="62">
        <v>84141503</v>
      </c>
      <c r="B17500" s="63" t="s">
        <v>18970</v>
      </c>
    </row>
    <row r="17501" spans="1:2" x14ac:dyDescent="0.25">
      <c r="A17501" s="62">
        <v>84141601</v>
      </c>
      <c r="B17501" s="63" t="s">
        <v>16660</v>
      </c>
    </row>
    <row r="17502" spans="1:2" x14ac:dyDescent="0.25">
      <c r="A17502" s="62">
        <v>84141602</v>
      </c>
      <c r="B17502" s="63" t="s">
        <v>4433</v>
      </c>
    </row>
    <row r="17503" spans="1:2" x14ac:dyDescent="0.25">
      <c r="A17503" s="62">
        <v>84141701</v>
      </c>
      <c r="B17503" s="63" t="s">
        <v>15425</v>
      </c>
    </row>
    <row r="17504" spans="1:2" x14ac:dyDescent="0.25">
      <c r="A17504" s="62">
        <v>84141702</v>
      </c>
      <c r="B17504" s="63" t="s">
        <v>4125</v>
      </c>
    </row>
    <row r="17505" spans="1:2" x14ac:dyDescent="0.25">
      <c r="A17505" s="62">
        <v>85101501</v>
      </c>
      <c r="B17505" s="63" t="s">
        <v>5701</v>
      </c>
    </row>
    <row r="17506" spans="1:2" x14ac:dyDescent="0.25">
      <c r="A17506" s="62">
        <v>85101502</v>
      </c>
      <c r="B17506" s="63" t="s">
        <v>15115</v>
      </c>
    </row>
    <row r="17507" spans="1:2" x14ac:dyDescent="0.25">
      <c r="A17507" s="62">
        <v>85101503</v>
      </c>
      <c r="B17507" s="63" t="s">
        <v>1187</v>
      </c>
    </row>
    <row r="17508" spans="1:2" x14ac:dyDescent="0.25">
      <c r="A17508" s="62">
        <v>85101504</v>
      </c>
      <c r="B17508" s="63" t="s">
        <v>8051</v>
      </c>
    </row>
    <row r="17509" spans="1:2" x14ac:dyDescent="0.25">
      <c r="A17509" s="62">
        <v>85101505</v>
      </c>
      <c r="B17509" s="63" t="s">
        <v>18485</v>
      </c>
    </row>
    <row r="17510" spans="1:2" x14ac:dyDescent="0.25">
      <c r="A17510" s="62">
        <v>85101506</v>
      </c>
      <c r="B17510" s="63" t="s">
        <v>6567</v>
      </c>
    </row>
    <row r="17511" spans="1:2" x14ac:dyDescent="0.25">
      <c r="A17511" s="62">
        <v>85101507</v>
      </c>
      <c r="B17511" s="63" t="s">
        <v>13988</v>
      </c>
    </row>
    <row r="17512" spans="1:2" x14ac:dyDescent="0.25">
      <c r="A17512" s="62">
        <v>85101508</v>
      </c>
      <c r="B17512" s="63" t="s">
        <v>15430</v>
      </c>
    </row>
    <row r="17513" spans="1:2" x14ac:dyDescent="0.25">
      <c r="A17513" s="62">
        <v>85101509</v>
      </c>
      <c r="B17513" s="63" t="s">
        <v>3653</v>
      </c>
    </row>
    <row r="17514" spans="1:2" x14ac:dyDescent="0.25">
      <c r="A17514" s="62">
        <v>85101601</v>
      </c>
      <c r="B17514" s="63" t="s">
        <v>4094</v>
      </c>
    </row>
    <row r="17515" spans="1:2" x14ac:dyDescent="0.25">
      <c r="A17515" s="62">
        <v>85101602</v>
      </c>
      <c r="B17515" s="63" t="s">
        <v>5948</v>
      </c>
    </row>
    <row r="17516" spans="1:2" x14ac:dyDescent="0.25">
      <c r="A17516" s="62">
        <v>85101603</v>
      </c>
      <c r="B17516" s="63" t="s">
        <v>9004</v>
      </c>
    </row>
    <row r="17517" spans="1:2" x14ac:dyDescent="0.25">
      <c r="A17517" s="62">
        <v>85101604</v>
      </c>
      <c r="B17517" s="63" t="s">
        <v>4969</v>
      </c>
    </row>
    <row r="17518" spans="1:2" x14ac:dyDescent="0.25">
      <c r="A17518" s="62">
        <v>85101605</v>
      </c>
      <c r="B17518" s="63" t="s">
        <v>2439</v>
      </c>
    </row>
    <row r="17519" spans="1:2" x14ac:dyDescent="0.25">
      <c r="A17519" s="62">
        <v>85101701</v>
      </c>
      <c r="B17519" s="63" t="s">
        <v>9008</v>
      </c>
    </row>
    <row r="17520" spans="1:2" x14ac:dyDescent="0.25">
      <c r="A17520" s="62">
        <v>85101702</v>
      </c>
      <c r="B17520" s="63" t="s">
        <v>15262</v>
      </c>
    </row>
    <row r="17521" spans="1:2" x14ac:dyDescent="0.25">
      <c r="A17521" s="62">
        <v>85101703</v>
      </c>
      <c r="B17521" s="63" t="s">
        <v>5904</v>
      </c>
    </row>
    <row r="17522" spans="1:2" x14ac:dyDescent="0.25">
      <c r="A17522" s="62">
        <v>85101704</v>
      </c>
      <c r="B17522" s="63" t="s">
        <v>8545</v>
      </c>
    </row>
    <row r="17523" spans="1:2" x14ac:dyDescent="0.25">
      <c r="A17523" s="62">
        <v>85101705</v>
      </c>
      <c r="B17523" s="63" t="s">
        <v>543</v>
      </c>
    </row>
    <row r="17524" spans="1:2" x14ac:dyDescent="0.25">
      <c r="A17524" s="62">
        <v>85101706</v>
      </c>
      <c r="B17524" s="63" t="s">
        <v>15233</v>
      </c>
    </row>
    <row r="17525" spans="1:2" x14ac:dyDescent="0.25">
      <c r="A17525" s="62">
        <v>85101707</v>
      </c>
      <c r="B17525" s="63" t="s">
        <v>15562</v>
      </c>
    </row>
    <row r="17526" spans="1:2" x14ac:dyDescent="0.25">
      <c r="A17526" s="62">
        <v>85111501</v>
      </c>
      <c r="B17526" s="63" t="s">
        <v>2933</v>
      </c>
    </row>
    <row r="17527" spans="1:2" x14ac:dyDescent="0.25">
      <c r="A17527" s="62">
        <v>85111502</v>
      </c>
      <c r="B17527" s="63" t="s">
        <v>11665</v>
      </c>
    </row>
    <row r="17528" spans="1:2" x14ac:dyDescent="0.25">
      <c r="A17528" s="62">
        <v>85111503</v>
      </c>
      <c r="B17528" s="63" t="s">
        <v>13294</v>
      </c>
    </row>
    <row r="17529" spans="1:2" x14ac:dyDescent="0.25">
      <c r="A17529" s="62">
        <v>85111504</v>
      </c>
      <c r="B17529" s="63" t="s">
        <v>5882</v>
      </c>
    </row>
    <row r="17530" spans="1:2" x14ac:dyDescent="0.25">
      <c r="A17530" s="62">
        <v>85111505</v>
      </c>
      <c r="B17530" s="63" t="s">
        <v>18651</v>
      </c>
    </row>
    <row r="17531" spans="1:2" x14ac:dyDescent="0.25">
      <c r="A17531" s="62">
        <v>85111506</v>
      </c>
      <c r="B17531" s="63" t="s">
        <v>18996</v>
      </c>
    </row>
    <row r="17532" spans="1:2" x14ac:dyDescent="0.25">
      <c r="A17532" s="62">
        <v>85111507</v>
      </c>
      <c r="B17532" s="63" t="s">
        <v>9417</v>
      </c>
    </row>
    <row r="17533" spans="1:2" x14ac:dyDescent="0.25">
      <c r="A17533" s="62">
        <v>85111508</v>
      </c>
      <c r="B17533" s="63" t="s">
        <v>5503</v>
      </c>
    </row>
    <row r="17534" spans="1:2" x14ac:dyDescent="0.25">
      <c r="A17534" s="62">
        <v>85111509</v>
      </c>
      <c r="B17534" s="63" t="s">
        <v>1123</v>
      </c>
    </row>
    <row r="17535" spans="1:2" x14ac:dyDescent="0.25">
      <c r="A17535" s="62">
        <v>85111510</v>
      </c>
      <c r="B17535" s="63" t="s">
        <v>5097</v>
      </c>
    </row>
    <row r="17536" spans="1:2" x14ac:dyDescent="0.25">
      <c r="A17536" s="62">
        <v>85111511</v>
      </c>
      <c r="B17536" s="63" t="s">
        <v>10771</v>
      </c>
    </row>
    <row r="17537" spans="1:2" x14ac:dyDescent="0.25">
      <c r="A17537" s="62">
        <v>85111512</v>
      </c>
      <c r="B17537" s="63" t="s">
        <v>14676</v>
      </c>
    </row>
    <row r="17538" spans="1:2" x14ac:dyDescent="0.25">
      <c r="A17538" s="62">
        <v>85111513</v>
      </c>
      <c r="B17538" s="63" t="s">
        <v>5334</v>
      </c>
    </row>
    <row r="17539" spans="1:2" x14ac:dyDescent="0.25">
      <c r="A17539" s="62">
        <v>85111514</v>
      </c>
      <c r="B17539" s="63" t="s">
        <v>18406</v>
      </c>
    </row>
    <row r="17540" spans="1:2" x14ac:dyDescent="0.25">
      <c r="A17540" s="62">
        <v>85111601</v>
      </c>
      <c r="B17540" s="63" t="s">
        <v>14700</v>
      </c>
    </row>
    <row r="17541" spans="1:2" x14ac:dyDescent="0.25">
      <c r="A17541" s="62">
        <v>85111602</v>
      </c>
      <c r="B17541" s="63" t="s">
        <v>9609</v>
      </c>
    </row>
    <row r="17542" spans="1:2" x14ac:dyDescent="0.25">
      <c r="A17542" s="62">
        <v>85111603</v>
      </c>
      <c r="B17542" s="63" t="s">
        <v>11945</v>
      </c>
    </row>
    <row r="17543" spans="1:2" x14ac:dyDescent="0.25">
      <c r="A17543" s="62">
        <v>85111604</v>
      </c>
      <c r="B17543" s="63" t="s">
        <v>16295</v>
      </c>
    </row>
    <row r="17544" spans="1:2" x14ac:dyDescent="0.25">
      <c r="A17544" s="62">
        <v>85111605</v>
      </c>
      <c r="B17544" s="63" t="s">
        <v>14081</v>
      </c>
    </row>
    <row r="17545" spans="1:2" x14ac:dyDescent="0.25">
      <c r="A17545" s="62">
        <v>85111606</v>
      </c>
      <c r="B17545" s="63" t="s">
        <v>377</v>
      </c>
    </row>
    <row r="17546" spans="1:2" x14ac:dyDescent="0.25">
      <c r="A17546" s="62">
        <v>85111607</v>
      </c>
      <c r="B17546" s="63" t="s">
        <v>7909</v>
      </c>
    </row>
    <row r="17547" spans="1:2" x14ac:dyDescent="0.25">
      <c r="A17547" s="62">
        <v>85111608</v>
      </c>
      <c r="B17547" s="63" t="s">
        <v>6229</v>
      </c>
    </row>
    <row r="17548" spans="1:2" x14ac:dyDescent="0.25">
      <c r="A17548" s="62">
        <v>85111609</v>
      </c>
      <c r="B17548" s="63" t="s">
        <v>7725</v>
      </c>
    </row>
    <row r="17549" spans="1:2" x14ac:dyDescent="0.25">
      <c r="A17549" s="62">
        <v>85111610</v>
      </c>
      <c r="B17549" s="63" t="s">
        <v>9954</v>
      </c>
    </row>
    <row r="17550" spans="1:2" x14ac:dyDescent="0.25">
      <c r="A17550" s="62">
        <v>85111611</v>
      </c>
      <c r="B17550" s="63" t="s">
        <v>16255</v>
      </c>
    </row>
    <row r="17551" spans="1:2" x14ac:dyDescent="0.25">
      <c r="A17551" s="62">
        <v>85111612</v>
      </c>
      <c r="B17551" s="63" t="s">
        <v>16579</v>
      </c>
    </row>
    <row r="17552" spans="1:2" x14ac:dyDescent="0.25">
      <c r="A17552" s="62">
        <v>85111613</v>
      </c>
      <c r="B17552" s="63" t="s">
        <v>17898</v>
      </c>
    </row>
    <row r="17553" spans="1:2" x14ac:dyDescent="0.25">
      <c r="A17553" s="62">
        <v>85111614</v>
      </c>
      <c r="B17553" s="63" t="s">
        <v>14651</v>
      </c>
    </row>
    <row r="17554" spans="1:2" x14ac:dyDescent="0.25">
      <c r="A17554" s="62">
        <v>85111615</v>
      </c>
      <c r="B17554" s="63" t="s">
        <v>14932</v>
      </c>
    </row>
    <row r="17555" spans="1:2" x14ac:dyDescent="0.25">
      <c r="A17555" s="62">
        <v>85111616</v>
      </c>
      <c r="B17555" s="63" t="s">
        <v>6146</v>
      </c>
    </row>
    <row r="17556" spans="1:2" x14ac:dyDescent="0.25">
      <c r="A17556" s="62">
        <v>85111617</v>
      </c>
      <c r="B17556" s="63" t="s">
        <v>9346</v>
      </c>
    </row>
    <row r="17557" spans="1:2" x14ac:dyDescent="0.25">
      <c r="A17557" s="62">
        <v>85111701</v>
      </c>
      <c r="B17557" s="63" t="s">
        <v>12145</v>
      </c>
    </row>
    <row r="17558" spans="1:2" x14ac:dyDescent="0.25">
      <c r="A17558" s="62">
        <v>85111702</v>
      </c>
      <c r="B17558" s="63" t="s">
        <v>18257</v>
      </c>
    </row>
    <row r="17559" spans="1:2" x14ac:dyDescent="0.25">
      <c r="A17559" s="62">
        <v>85111703</v>
      </c>
      <c r="B17559" s="63" t="s">
        <v>13792</v>
      </c>
    </row>
    <row r="17560" spans="1:2" x14ac:dyDescent="0.25">
      <c r="A17560" s="62">
        <v>85111704</v>
      </c>
      <c r="B17560" s="63" t="s">
        <v>17839</v>
      </c>
    </row>
    <row r="17561" spans="1:2" x14ac:dyDescent="0.25">
      <c r="A17561" s="62">
        <v>85121501</v>
      </c>
      <c r="B17561" s="63" t="s">
        <v>3495</v>
      </c>
    </row>
    <row r="17562" spans="1:2" x14ac:dyDescent="0.25">
      <c r="A17562" s="62">
        <v>85121502</v>
      </c>
      <c r="B17562" s="63" t="s">
        <v>15252</v>
      </c>
    </row>
    <row r="17563" spans="1:2" x14ac:dyDescent="0.25">
      <c r="A17563" s="62">
        <v>85121503</v>
      </c>
      <c r="B17563" s="63" t="s">
        <v>9074</v>
      </c>
    </row>
    <row r="17564" spans="1:2" x14ac:dyDescent="0.25">
      <c r="A17564" s="62">
        <v>85121504</v>
      </c>
      <c r="B17564" s="63" t="s">
        <v>8604</v>
      </c>
    </row>
    <row r="17565" spans="1:2" x14ac:dyDescent="0.25">
      <c r="A17565" s="62">
        <v>85121601</v>
      </c>
      <c r="B17565" s="63" t="s">
        <v>2919</v>
      </c>
    </row>
    <row r="17566" spans="1:2" x14ac:dyDescent="0.25">
      <c r="A17566" s="62">
        <v>85121602</v>
      </c>
      <c r="B17566" s="63" t="s">
        <v>18925</v>
      </c>
    </row>
    <row r="17567" spans="1:2" x14ac:dyDescent="0.25">
      <c r="A17567" s="62">
        <v>85121603</v>
      </c>
      <c r="B17567" s="63" t="s">
        <v>4982</v>
      </c>
    </row>
    <row r="17568" spans="1:2" x14ac:dyDescent="0.25">
      <c r="A17568" s="62">
        <v>85121604</v>
      </c>
      <c r="B17568" s="63" t="s">
        <v>11548</v>
      </c>
    </row>
    <row r="17569" spans="1:2" x14ac:dyDescent="0.25">
      <c r="A17569" s="62">
        <v>85121605</v>
      </c>
      <c r="B17569" s="63" t="s">
        <v>13599</v>
      </c>
    </row>
    <row r="17570" spans="1:2" x14ac:dyDescent="0.25">
      <c r="A17570" s="62">
        <v>85121606</v>
      </c>
      <c r="B17570" s="63" t="s">
        <v>1842</v>
      </c>
    </row>
    <row r="17571" spans="1:2" x14ac:dyDescent="0.25">
      <c r="A17571" s="62">
        <v>85121607</v>
      </c>
      <c r="B17571" s="63" t="s">
        <v>6799</v>
      </c>
    </row>
    <row r="17572" spans="1:2" x14ac:dyDescent="0.25">
      <c r="A17572" s="62">
        <v>85121608</v>
      </c>
      <c r="B17572" s="63" t="s">
        <v>13804</v>
      </c>
    </row>
    <row r="17573" spans="1:2" x14ac:dyDescent="0.25">
      <c r="A17573" s="62">
        <v>85121609</v>
      </c>
      <c r="B17573" s="63" t="s">
        <v>1413</v>
      </c>
    </row>
    <row r="17574" spans="1:2" x14ac:dyDescent="0.25">
      <c r="A17574" s="62">
        <v>85121610</v>
      </c>
      <c r="B17574" s="63" t="s">
        <v>8388</v>
      </c>
    </row>
    <row r="17575" spans="1:2" x14ac:dyDescent="0.25">
      <c r="A17575" s="62">
        <v>85121611</v>
      </c>
      <c r="B17575" s="63" t="s">
        <v>104</v>
      </c>
    </row>
    <row r="17576" spans="1:2" x14ac:dyDescent="0.25">
      <c r="A17576" s="62">
        <v>85121612</v>
      </c>
      <c r="B17576" s="63" t="s">
        <v>11790</v>
      </c>
    </row>
    <row r="17577" spans="1:2" x14ac:dyDescent="0.25">
      <c r="A17577" s="62">
        <v>85121613</v>
      </c>
      <c r="B17577" s="63" t="s">
        <v>16998</v>
      </c>
    </row>
    <row r="17578" spans="1:2" x14ac:dyDescent="0.25">
      <c r="A17578" s="62">
        <v>85121614</v>
      </c>
      <c r="B17578" s="63" t="s">
        <v>15776</v>
      </c>
    </row>
    <row r="17579" spans="1:2" x14ac:dyDescent="0.25">
      <c r="A17579" s="62">
        <v>85121701</v>
      </c>
      <c r="B17579" s="63" t="s">
        <v>16120</v>
      </c>
    </row>
    <row r="17580" spans="1:2" x14ac:dyDescent="0.25">
      <c r="A17580" s="62">
        <v>85121702</v>
      </c>
      <c r="B17580" s="63" t="s">
        <v>8279</v>
      </c>
    </row>
    <row r="17581" spans="1:2" x14ac:dyDescent="0.25">
      <c r="A17581" s="62">
        <v>85121703</v>
      </c>
      <c r="B17581" s="63" t="s">
        <v>6180</v>
      </c>
    </row>
    <row r="17582" spans="1:2" x14ac:dyDescent="0.25">
      <c r="A17582" s="62">
        <v>85121704</v>
      </c>
      <c r="B17582" s="63" t="s">
        <v>5705</v>
      </c>
    </row>
    <row r="17583" spans="1:2" x14ac:dyDescent="0.25">
      <c r="A17583" s="62">
        <v>85121705</v>
      </c>
      <c r="B17583" s="63" t="s">
        <v>1824</v>
      </c>
    </row>
    <row r="17584" spans="1:2" x14ac:dyDescent="0.25">
      <c r="A17584" s="62">
        <v>85121706</v>
      </c>
      <c r="B17584" s="63" t="s">
        <v>14428</v>
      </c>
    </row>
    <row r="17585" spans="1:2" x14ac:dyDescent="0.25">
      <c r="A17585" s="62">
        <v>85121801</v>
      </c>
      <c r="B17585" s="63" t="s">
        <v>18274</v>
      </c>
    </row>
    <row r="17586" spans="1:2" x14ac:dyDescent="0.25">
      <c r="A17586" s="62">
        <v>85121802</v>
      </c>
      <c r="B17586" s="63" t="s">
        <v>18977</v>
      </c>
    </row>
    <row r="17587" spans="1:2" x14ac:dyDescent="0.25">
      <c r="A17587" s="62">
        <v>85121803</v>
      </c>
      <c r="B17587" s="63" t="s">
        <v>16675</v>
      </c>
    </row>
    <row r="17588" spans="1:2" x14ac:dyDescent="0.25">
      <c r="A17588" s="62">
        <v>85121804</v>
      </c>
      <c r="B17588" s="63" t="s">
        <v>12005</v>
      </c>
    </row>
    <row r="17589" spans="1:2" x14ac:dyDescent="0.25">
      <c r="A17589" s="62">
        <v>85121805</v>
      </c>
      <c r="B17589" s="63" t="s">
        <v>6789</v>
      </c>
    </row>
    <row r="17590" spans="1:2" x14ac:dyDescent="0.25">
      <c r="A17590" s="62">
        <v>85121806</v>
      </c>
      <c r="B17590" s="63" t="s">
        <v>18334</v>
      </c>
    </row>
    <row r="17591" spans="1:2" x14ac:dyDescent="0.25">
      <c r="A17591" s="62">
        <v>85121807</v>
      </c>
      <c r="B17591" s="63" t="s">
        <v>2702</v>
      </c>
    </row>
    <row r="17592" spans="1:2" x14ac:dyDescent="0.25">
      <c r="A17592" s="62">
        <v>85121808</v>
      </c>
      <c r="B17592" s="63" t="s">
        <v>16102</v>
      </c>
    </row>
    <row r="17593" spans="1:2" x14ac:dyDescent="0.25">
      <c r="A17593" s="62">
        <v>85121809</v>
      </c>
      <c r="B17593" s="63" t="s">
        <v>12668</v>
      </c>
    </row>
    <row r="17594" spans="1:2" x14ac:dyDescent="0.25">
      <c r="A17594" s="62">
        <v>85121810</v>
      </c>
      <c r="B17594" s="63" t="s">
        <v>4929</v>
      </c>
    </row>
    <row r="17595" spans="1:2" x14ac:dyDescent="0.25">
      <c r="A17595" s="62">
        <v>85121901</v>
      </c>
      <c r="B17595" s="63" t="s">
        <v>12915</v>
      </c>
    </row>
    <row r="17596" spans="1:2" x14ac:dyDescent="0.25">
      <c r="A17596" s="62">
        <v>85121902</v>
      </c>
      <c r="B17596" s="63" t="s">
        <v>1054</v>
      </c>
    </row>
    <row r="17597" spans="1:2" x14ac:dyDescent="0.25">
      <c r="A17597" s="62">
        <v>85122001</v>
      </c>
      <c r="B17597" s="63" t="s">
        <v>13094</v>
      </c>
    </row>
    <row r="17598" spans="1:2" x14ac:dyDescent="0.25">
      <c r="A17598" s="62">
        <v>85122002</v>
      </c>
      <c r="B17598" s="63" t="s">
        <v>8655</v>
      </c>
    </row>
    <row r="17599" spans="1:2" x14ac:dyDescent="0.25">
      <c r="A17599" s="62">
        <v>85122003</v>
      </c>
      <c r="B17599" s="63" t="s">
        <v>14486</v>
      </c>
    </row>
    <row r="17600" spans="1:2" x14ac:dyDescent="0.25">
      <c r="A17600" s="62">
        <v>85122004</v>
      </c>
      <c r="B17600" s="63" t="s">
        <v>8286</v>
      </c>
    </row>
    <row r="17601" spans="1:2" x14ac:dyDescent="0.25">
      <c r="A17601" s="62">
        <v>85122005</v>
      </c>
      <c r="B17601" s="63" t="s">
        <v>4497</v>
      </c>
    </row>
    <row r="17602" spans="1:2" x14ac:dyDescent="0.25">
      <c r="A17602" s="62">
        <v>85122101</v>
      </c>
      <c r="B17602" s="63" t="s">
        <v>8037</v>
      </c>
    </row>
    <row r="17603" spans="1:2" x14ac:dyDescent="0.25">
      <c r="A17603" s="62">
        <v>85122102</v>
      </c>
      <c r="B17603" s="63" t="s">
        <v>3101</v>
      </c>
    </row>
    <row r="17604" spans="1:2" x14ac:dyDescent="0.25">
      <c r="A17604" s="62">
        <v>85122103</v>
      </c>
      <c r="B17604" s="63" t="s">
        <v>5293</v>
      </c>
    </row>
    <row r="17605" spans="1:2" x14ac:dyDescent="0.25">
      <c r="A17605" s="62">
        <v>85122104</v>
      </c>
      <c r="B17605" s="63" t="s">
        <v>15286</v>
      </c>
    </row>
    <row r="17606" spans="1:2" x14ac:dyDescent="0.25">
      <c r="A17606" s="62">
        <v>85122105</v>
      </c>
      <c r="B17606" s="63" t="s">
        <v>3203</v>
      </c>
    </row>
    <row r="17607" spans="1:2" x14ac:dyDescent="0.25">
      <c r="A17607" s="62">
        <v>85122106</v>
      </c>
      <c r="B17607" s="63" t="s">
        <v>16729</v>
      </c>
    </row>
    <row r="17608" spans="1:2" x14ac:dyDescent="0.25">
      <c r="A17608" s="62">
        <v>85122107</v>
      </c>
      <c r="B17608" s="63" t="s">
        <v>7158</v>
      </c>
    </row>
    <row r="17609" spans="1:2" x14ac:dyDescent="0.25">
      <c r="A17609" s="62">
        <v>85122108</v>
      </c>
      <c r="B17609" s="63" t="s">
        <v>14162</v>
      </c>
    </row>
    <row r="17610" spans="1:2" x14ac:dyDescent="0.25">
      <c r="A17610" s="62">
        <v>85122109</v>
      </c>
      <c r="B17610" s="63" t="s">
        <v>9805</v>
      </c>
    </row>
    <row r="17611" spans="1:2" x14ac:dyDescent="0.25">
      <c r="A17611" s="62">
        <v>85122201</v>
      </c>
      <c r="B17611" s="63" t="s">
        <v>12453</v>
      </c>
    </row>
    <row r="17612" spans="1:2" x14ac:dyDescent="0.25">
      <c r="A17612" s="62">
        <v>85131501</v>
      </c>
      <c r="B17612" s="63" t="s">
        <v>3564</v>
      </c>
    </row>
    <row r="17613" spans="1:2" x14ac:dyDescent="0.25">
      <c r="A17613" s="62">
        <v>85131502</v>
      </c>
      <c r="B17613" s="63" t="s">
        <v>1349</v>
      </c>
    </row>
    <row r="17614" spans="1:2" x14ac:dyDescent="0.25">
      <c r="A17614" s="62">
        <v>85131503</v>
      </c>
      <c r="B17614" s="63" t="s">
        <v>15378</v>
      </c>
    </row>
    <row r="17615" spans="1:2" x14ac:dyDescent="0.25">
      <c r="A17615" s="62">
        <v>85131504</v>
      </c>
      <c r="B17615" s="63" t="s">
        <v>10790</v>
      </c>
    </row>
    <row r="17616" spans="1:2" x14ac:dyDescent="0.25">
      <c r="A17616" s="62">
        <v>85131505</v>
      </c>
      <c r="B17616" s="63" t="s">
        <v>4133</v>
      </c>
    </row>
    <row r="17617" spans="1:2" x14ac:dyDescent="0.25">
      <c r="A17617" s="62">
        <v>85131601</v>
      </c>
      <c r="B17617" s="63" t="s">
        <v>12008</v>
      </c>
    </row>
    <row r="17618" spans="1:2" x14ac:dyDescent="0.25">
      <c r="A17618" s="62">
        <v>85131602</v>
      </c>
      <c r="B17618" s="63" t="s">
        <v>9274</v>
      </c>
    </row>
    <row r="17619" spans="1:2" x14ac:dyDescent="0.25">
      <c r="A17619" s="62">
        <v>85131603</v>
      </c>
      <c r="B17619" s="63" t="s">
        <v>5854</v>
      </c>
    </row>
    <row r="17620" spans="1:2" x14ac:dyDescent="0.25">
      <c r="A17620" s="62">
        <v>85131604</v>
      </c>
      <c r="B17620" s="63" t="s">
        <v>11735</v>
      </c>
    </row>
    <row r="17621" spans="1:2" x14ac:dyDescent="0.25">
      <c r="A17621" s="62">
        <v>85131701</v>
      </c>
      <c r="B17621" s="63" t="s">
        <v>5251</v>
      </c>
    </row>
    <row r="17622" spans="1:2" x14ac:dyDescent="0.25">
      <c r="A17622" s="62">
        <v>85131702</v>
      </c>
      <c r="B17622" s="63" t="s">
        <v>3907</v>
      </c>
    </row>
    <row r="17623" spans="1:2" x14ac:dyDescent="0.25">
      <c r="A17623" s="62">
        <v>85131703</v>
      </c>
      <c r="B17623" s="63" t="s">
        <v>2224</v>
      </c>
    </row>
    <row r="17624" spans="1:2" x14ac:dyDescent="0.25">
      <c r="A17624" s="62">
        <v>85131704</v>
      </c>
      <c r="B17624" s="63" t="s">
        <v>1345</v>
      </c>
    </row>
    <row r="17625" spans="1:2" x14ac:dyDescent="0.25">
      <c r="A17625" s="62">
        <v>85131705</v>
      </c>
      <c r="B17625" s="63" t="s">
        <v>9854</v>
      </c>
    </row>
    <row r="17626" spans="1:2" x14ac:dyDescent="0.25">
      <c r="A17626" s="62">
        <v>85131706</v>
      </c>
      <c r="B17626" s="63" t="s">
        <v>16142</v>
      </c>
    </row>
    <row r="17627" spans="1:2" x14ac:dyDescent="0.25">
      <c r="A17627" s="62">
        <v>85131707</v>
      </c>
      <c r="B17627" s="63" t="s">
        <v>6435</v>
      </c>
    </row>
    <row r="17628" spans="1:2" x14ac:dyDescent="0.25">
      <c r="A17628" s="62">
        <v>85131708</v>
      </c>
      <c r="B17628" s="63" t="s">
        <v>5797</v>
      </c>
    </row>
    <row r="17629" spans="1:2" x14ac:dyDescent="0.25">
      <c r="A17629" s="62">
        <v>85131709</v>
      </c>
      <c r="B17629" s="63" t="s">
        <v>1048</v>
      </c>
    </row>
    <row r="17630" spans="1:2" x14ac:dyDescent="0.25">
      <c r="A17630" s="62">
        <v>85131710</v>
      </c>
      <c r="B17630" s="63" t="s">
        <v>2880</v>
      </c>
    </row>
    <row r="17631" spans="1:2" x14ac:dyDescent="0.25">
      <c r="A17631" s="62">
        <v>85131711</v>
      </c>
      <c r="B17631" s="63" t="s">
        <v>6612</v>
      </c>
    </row>
    <row r="17632" spans="1:2" x14ac:dyDescent="0.25">
      <c r="A17632" s="62">
        <v>85131712</v>
      </c>
      <c r="B17632" s="63" t="s">
        <v>2708</v>
      </c>
    </row>
    <row r="17633" spans="1:2" x14ac:dyDescent="0.25">
      <c r="A17633" s="62">
        <v>85131713</v>
      </c>
      <c r="B17633" s="63" t="s">
        <v>4009</v>
      </c>
    </row>
    <row r="17634" spans="1:2" x14ac:dyDescent="0.25">
      <c r="A17634" s="62">
        <v>85141501</v>
      </c>
      <c r="B17634" s="63" t="s">
        <v>12223</v>
      </c>
    </row>
    <row r="17635" spans="1:2" x14ac:dyDescent="0.25">
      <c r="A17635" s="62">
        <v>85141502</v>
      </c>
      <c r="B17635" s="63" t="s">
        <v>9657</v>
      </c>
    </row>
    <row r="17636" spans="1:2" x14ac:dyDescent="0.25">
      <c r="A17636" s="62">
        <v>85141503</v>
      </c>
      <c r="B17636" s="63" t="s">
        <v>9950</v>
      </c>
    </row>
    <row r="17637" spans="1:2" x14ac:dyDescent="0.25">
      <c r="A17637" s="62">
        <v>85141504</v>
      </c>
      <c r="B17637" s="63" t="s">
        <v>1443</v>
      </c>
    </row>
    <row r="17638" spans="1:2" x14ac:dyDescent="0.25">
      <c r="A17638" s="62">
        <v>85141601</v>
      </c>
      <c r="B17638" s="63" t="s">
        <v>617</v>
      </c>
    </row>
    <row r="17639" spans="1:2" x14ac:dyDescent="0.25">
      <c r="A17639" s="62">
        <v>85141602</v>
      </c>
      <c r="B17639" s="63" t="s">
        <v>9116</v>
      </c>
    </row>
    <row r="17640" spans="1:2" x14ac:dyDescent="0.25">
      <c r="A17640" s="62">
        <v>85141603</v>
      </c>
      <c r="B17640" s="63" t="s">
        <v>2273</v>
      </c>
    </row>
    <row r="17641" spans="1:2" x14ac:dyDescent="0.25">
      <c r="A17641" s="62">
        <v>85141701</v>
      </c>
      <c r="B17641" s="63" t="s">
        <v>10287</v>
      </c>
    </row>
    <row r="17642" spans="1:2" x14ac:dyDescent="0.25">
      <c r="A17642" s="62">
        <v>85141702</v>
      </c>
      <c r="B17642" s="63" t="s">
        <v>4636</v>
      </c>
    </row>
    <row r="17643" spans="1:2" x14ac:dyDescent="0.25">
      <c r="A17643" s="62">
        <v>85151501</v>
      </c>
      <c r="B17643" s="63" t="s">
        <v>4943</v>
      </c>
    </row>
    <row r="17644" spans="1:2" x14ac:dyDescent="0.25">
      <c r="A17644" s="62">
        <v>85151502</v>
      </c>
      <c r="B17644" s="63" t="s">
        <v>16317</v>
      </c>
    </row>
    <row r="17645" spans="1:2" x14ac:dyDescent="0.25">
      <c r="A17645" s="62">
        <v>85151503</v>
      </c>
      <c r="B17645" s="63" t="s">
        <v>15193</v>
      </c>
    </row>
    <row r="17646" spans="1:2" x14ac:dyDescent="0.25">
      <c r="A17646" s="62">
        <v>85151504</v>
      </c>
      <c r="B17646" s="63" t="s">
        <v>15686</v>
      </c>
    </row>
    <row r="17647" spans="1:2" x14ac:dyDescent="0.25">
      <c r="A17647" s="62">
        <v>85151505</v>
      </c>
      <c r="B17647" s="63" t="s">
        <v>9927</v>
      </c>
    </row>
    <row r="17648" spans="1:2" x14ac:dyDescent="0.25">
      <c r="A17648" s="62">
        <v>85151506</v>
      </c>
      <c r="B17648" s="63" t="s">
        <v>15591</v>
      </c>
    </row>
    <row r="17649" spans="1:2" x14ac:dyDescent="0.25">
      <c r="A17649" s="62">
        <v>85151507</v>
      </c>
      <c r="B17649" s="63" t="s">
        <v>10308</v>
      </c>
    </row>
    <row r="17650" spans="1:2" x14ac:dyDescent="0.25">
      <c r="A17650" s="62">
        <v>85151508</v>
      </c>
      <c r="B17650" s="63" t="s">
        <v>6767</v>
      </c>
    </row>
    <row r="17651" spans="1:2" x14ac:dyDescent="0.25">
      <c r="A17651" s="62">
        <v>85151509</v>
      </c>
      <c r="B17651" s="63" t="s">
        <v>2969</v>
      </c>
    </row>
    <row r="17652" spans="1:2" x14ac:dyDescent="0.25">
      <c r="A17652" s="62">
        <v>85151601</v>
      </c>
      <c r="B17652" s="63" t="s">
        <v>706</v>
      </c>
    </row>
    <row r="17653" spans="1:2" x14ac:dyDescent="0.25">
      <c r="A17653" s="62">
        <v>85151602</v>
      </c>
      <c r="B17653" s="63" t="s">
        <v>7243</v>
      </c>
    </row>
    <row r="17654" spans="1:2" x14ac:dyDescent="0.25">
      <c r="A17654" s="62">
        <v>85151603</v>
      </c>
      <c r="B17654" s="63" t="s">
        <v>835</v>
      </c>
    </row>
    <row r="17655" spans="1:2" x14ac:dyDescent="0.25">
      <c r="A17655" s="62">
        <v>85151604</v>
      </c>
      <c r="B17655" s="63" t="s">
        <v>3386</v>
      </c>
    </row>
    <row r="17656" spans="1:2" x14ac:dyDescent="0.25">
      <c r="A17656" s="62">
        <v>85151605</v>
      </c>
      <c r="B17656" s="63" t="s">
        <v>10343</v>
      </c>
    </row>
    <row r="17657" spans="1:2" x14ac:dyDescent="0.25">
      <c r="A17657" s="62">
        <v>85151606</v>
      </c>
      <c r="B17657" s="63" t="s">
        <v>1666</v>
      </c>
    </row>
    <row r="17658" spans="1:2" x14ac:dyDescent="0.25">
      <c r="A17658" s="62">
        <v>85151607</v>
      </c>
      <c r="B17658" s="63" t="s">
        <v>10969</v>
      </c>
    </row>
    <row r="17659" spans="1:2" x14ac:dyDescent="0.25">
      <c r="A17659" s="62">
        <v>85151701</v>
      </c>
      <c r="B17659" s="63" t="s">
        <v>6212</v>
      </c>
    </row>
    <row r="17660" spans="1:2" x14ac:dyDescent="0.25">
      <c r="A17660" s="62">
        <v>85151702</v>
      </c>
      <c r="B17660" s="63" t="s">
        <v>1939</v>
      </c>
    </row>
    <row r="17661" spans="1:2" x14ac:dyDescent="0.25">
      <c r="A17661" s="62">
        <v>85151703</v>
      </c>
      <c r="B17661" s="63" t="s">
        <v>8068</v>
      </c>
    </row>
    <row r="17662" spans="1:2" x14ac:dyDescent="0.25">
      <c r="A17662" s="62">
        <v>85151704</v>
      </c>
      <c r="B17662" s="63" t="s">
        <v>4403</v>
      </c>
    </row>
    <row r="17663" spans="1:2" x14ac:dyDescent="0.25">
      <c r="A17663" s="62">
        <v>85151705</v>
      </c>
      <c r="B17663" s="63" t="s">
        <v>9795</v>
      </c>
    </row>
    <row r="17664" spans="1:2" x14ac:dyDescent="0.25">
      <c r="A17664" s="62">
        <v>86101501</v>
      </c>
      <c r="B17664" s="63" t="s">
        <v>17488</v>
      </c>
    </row>
    <row r="17665" spans="1:2" x14ac:dyDescent="0.25">
      <c r="A17665" s="62">
        <v>86101502</v>
      </c>
      <c r="B17665" s="63" t="s">
        <v>9941</v>
      </c>
    </row>
    <row r="17666" spans="1:2" x14ac:dyDescent="0.25">
      <c r="A17666" s="62">
        <v>86101503</v>
      </c>
      <c r="B17666" s="63" t="s">
        <v>1710</v>
      </c>
    </row>
    <row r="17667" spans="1:2" x14ac:dyDescent="0.25">
      <c r="A17667" s="62">
        <v>86101504</v>
      </c>
      <c r="B17667" s="63" t="s">
        <v>2534</v>
      </c>
    </row>
    <row r="17668" spans="1:2" x14ac:dyDescent="0.25">
      <c r="A17668" s="62">
        <v>86101505</v>
      </c>
      <c r="B17668" s="63" t="s">
        <v>2396</v>
      </c>
    </row>
    <row r="17669" spans="1:2" x14ac:dyDescent="0.25">
      <c r="A17669" s="62">
        <v>86101506</v>
      </c>
      <c r="B17669" s="63" t="s">
        <v>11331</v>
      </c>
    </row>
    <row r="17670" spans="1:2" x14ac:dyDescent="0.25">
      <c r="A17670" s="62">
        <v>86101507</v>
      </c>
      <c r="B17670" s="63" t="s">
        <v>9536</v>
      </c>
    </row>
    <row r="17671" spans="1:2" x14ac:dyDescent="0.25">
      <c r="A17671" s="62">
        <v>86101508</v>
      </c>
      <c r="B17671" s="63" t="s">
        <v>14115</v>
      </c>
    </row>
    <row r="17672" spans="1:2" x14ac:dyDescent="0.25">
      <c r="A17672" s="62">
        <v>86101509</v>
      </c>
      <c r="B17672" s="63" t="s">
        <v>9456</v>
      </c>
    </row>
    <row r="17673" spans="1:2" x14ac:dyDescent="0.25">
      <c r="A17673" s="62">
        <v>86101601</v>
      </c>
      <c r="B17673" s="63" t="s">
        <v>4778</v>
      </c>
    </row>
    <row r="17674" spans="1:2" x14ac:dyDescent="0.25">
      <c r="A17674" s="62">
        <v>86101602</v>
      </c>
      <c r="B17674" s="63" t="s">
        <v>9329</v>
      </c>
    </row>
    <row r="17675" spans="1:2" x14ac:dyDescent="0.25">
      <c r="A17675" s="62">
        <v>86101603</v>
      </c>
      <c r="B17675" s="63" t="s">
        <v>16358</v>
      </c>
    </row>
    <row r="17676" spans="1:2" x14ac:dyDescent="0.25">
      <c r="A17676" s="62">
        <v>86101604</v>
      </c>
      <c r="B17676" s="63" t="s">
        <v>17158</v>
      </c>
    </row>
    <row r="17677" spans="1:2" x14ac:dyDescent="0.25">
      <c r="A17677" s="62">
        <v>86101605</v>
      </c>
      <c r="B17677" s="63" t="s">
        <v>12749</v>
      </c>
    </row>
    <row r="17678" spans="1:2" x14ac:dyDescent="0.25">
      <c r="A17678" s="62">
        <v>86101606</v>
      </c>
      <c r="B17678" s="63" t="s">
        <v>10848</v>
      </c>
    </row>
    <row r="17679" spans="1:2" x14ac:dyDescent="0.25">
      <c r="A17679" s="62">
        <v>86101607</v>
      </c>
      <c r="B17679" s="63" t="s">
        <v>11594</v>
      </c>
    </row>
    <row r="17680" spans="1:2" x14ac:dyDescent="0.25">
      <c r="A17680" s="62">
        <v>86101608</v>
      </c>
      <c r="B17680" s="63" t="s">
        <v>1598</v>
      </c>
    </row>
    <row r="17681" spans="1:2" x14ac:dyDescent="0.25">
      <c r="A17681" s="62">
        <v>86101609</v>
      </c>
      <c r="B17681" s="63" t="s">
        <v>3557</v>
      </c>
    </row>
    <row r="17682" spans="1:2" x14ac:dyDescent="0.25">
      <c r="A17682" s="62">
        <v>86101610</v>
      </c>
      <c r="B17682" s="63" t="s">
        <v>6190</v>
      </c>
    </row>
    <row r="17683" spans="1:2" x14ac:dyDescent="0.25">
      <c r="A17683" s="62">
        <v>86101701</v>
      </c>
      <c r="B17683" s="63" t="s">
        <v>2580</v>
      </c>
    </row>
    <row r="17684" spans="1:2" x14ac:dyDescent="0.25">
      <c r="A17684" s="62">
        <v>86101702</v>
      </c>
      <c r="B17684" s="63" t="s">
        <v>2424</v>
      </c>
    </row>
    <row r="17685" spans="1:2" x14ac:dyDescent="0.25">
      <c r="A17685" s="62">
        <v>86101703</v>
      </c>
      <c r="B17685" s="63" t="s">
        <v>10485</v>
      </c>
    </row>
    <row r="17686" spans="1:2" x14ac:dyDescent="0.25">
      <c r="A17686" s="62">
        <v>86101704</v>
      </c>
      <c r="B17686" s="63" t="s">
        <v>13370</v>
      </c>
    </row>
    <row r="17687" spans="1:2" x14ac:dyDescent="0.25">
      <c r="A17687" s="62">
        <v>86101705</v>
      </c>
      <c r="B17687" s="63" t="s">
        <v>11141</v>
      </c>
    </row>
    <row r="17688" spans="1:2" x14ac:dyDescent="0.25">
      <c r="A17688" s="62">
        <v>86101706</v>
      </c>
      <c r="B17688" s="63" t="s">
        <v>12754</v>
      </c>
    </row>
    <row r="17689" spans="1:2" x14ac:dyDescent="0.25">
      <c r="A17689" s="62">
        <v>86101707</v>
      </c>
      <c r="B17689" s="63" t="s">
        <v>5455</v>
      </c>
    </row>
    <row r="17690" spans="1:2" x14ac:dyDescent="0.25">
      <c r="A17690" s="62">
        <v>86101708</v>
      </c>
      <c r="B17690" s="63" t="s">
        <v>2094</v>
      </c>
    </row>
    <row r="17691" spans="1:2" x14ac:dyDescent="0.25">
      <c r="A17691" s="62">
        <v>86101709</v>
      </c>
      <c r="B17691" s="63" t="s">
        <v>3770</v>
      </c>
    </row>
    <row r="17692" spans="1:2" x14ac:dyDescent="0.25">
      <c r="A17692" s="62">
        <v>86101710</v>
      </c>
      <c r="B17692" s="63" t="s">
        <v>16179</v>
      </c>
    </row>
    <row r="17693" spans="1:2" x14ac:dyDescent="0.25">
      <c r="A17693" s="62">
        <v>86101711</v>
      </c>
      <c r="B17693" s="63" t="s">
        <v>2895</v>
      </c>
    </row>
    <row r="17694" spans="1:2" x14ac:dyDescent="0.25">
      <c r="A17694" s="62">
        <v>86101712</v>
      </c>
      <c r="B17694" s="63" t="s">
        <v>3414</v>
      </c>
    </row>
    <row r="17695" spans="1:2" x14ac:dyDescent="0.25">
      <c r="A17695" s="62">
        <v>86101713</v>
      </c>
      <c r="B17695" s="63" t="s">
        <v>5575</v>
      </c>
    </row>
    <row r="17696" spans="1:2" x14ac:dyDescent="0.25">
      <c r="A17696" s="62">
        <v>86101714</v>
      </c>
      <c r="B17696" s="63" t="s">
        <v>16161</v>
      </c>
    </row>
    <row r="17697" spans="1:2" x14ac:dyDescent="0.25">
      <c r="A17697" s="62">
        <v>86101715</v>
      </c>
      <c r="B17697" s="63" t="s">
        <v>16205</v>
      </c>
    </row>
    <row r="17698" spans="1:2" x14ac:dyDescent="0.25">
      <c r="A17698" s="62">
        <v>86101716</v>
      </c>
      <c r="B17698" s="63" t="s">
        <v>16448</v>
      </c>
    </row>
    <row r="17699" spans="1:2" x14ac:dyDescent="0.25">
      <c r="A17699" s="62">
        <v>86101801</v>
      </c>
      <c r="B17699" s="63" t="s">
        <v>9642</v>
      </c>
    </row>
    <row r="17700" spans="1:2" x14ac:dyDescent="0.25">
      <c r="A17700" s="62">
        <v>86101802</v>
      </c>
      <c r="B17700" s="63" t="s">
        <v>8050</v>
      </c>
    </row>
    <row r="17701" spans="1:2" x14ac:dyDescent="0.25">
      <c r="A17701" s="62">
        <v>86101803</v>
      </c>
      <c r="B17701" s="63" t="s">
        <v>10424</v>
      </c>
    </row>
    <row r="17702" spans="1:2" x14ac:dyDescent="0.25">
      <c r="A17702" s="62">
        <v>86101804</v>
      </c>
      <c r="B17702" s="63" t="s">
        <v>2385</v>
      </c>
    </row>
    <row r="17703" spans="1:2" x14ac:dyDescent="0.25">
      <c r="A17703" s="62">
        <v>86101805</v>
      </c>
      <c r="B17703" s="63" t="s">
        <v>2463</v>
      </c>
    </row>
    <row r="17704" spans="1:2" x14ac:dyDescent="0.25">
      <c r="A17704" s="62">
        <v>86101806</v>
      </c>
      <c r="B17704" s="63" t="s">
        <v>3329</v>
      </c>
    </row>
    <row r="17705" spans="1:2" x14ac:dyDescent="0.25">
      <c r="A17705" s="62">
        <v>86101807</v>
      </c>
      <c r="B17705" s="63" t="s">
        <v>12923</v>
      </c>
    </row>
    <row r="17706" spans="1:2" x14ac:dyDescent="0.25">
      <c r="A17706" s="62">
        <v>86101808</v>
      </c>
      <c r="B17706" s="63" t="s">
        <v>13702</v>
      </c>
    </row>
    <row r="17707" spans="1:2" x14ac:dyDescent="0.25">
      <c r="A17707" s="62">
        <v>86101809</v>
      </c>
      <c r="B17707" s="63" t="s">
        <v>4695</v>
      </c>
    </row>
    <row r="17708" spans="1:2" x14ac:dyDescent="0.25">
      <c r="A17708" s="62">
        <v>86111501</v>
      </c>
      <c r="B17708" s="63" t="s">
        <v>12177</v>
      </c>
    </row>
    <row r="17709" spans="1:2" x14ac:dyDescent="0.25">
      <c r="A17709" s="62">
        <v>86111502</v>
      </c>
      <c r="B17709" s="63" t="s">
        <v>11856</v>
      </c>
    </row>
    <row r="17710" spans="1:2" x14ac:dyDescent="0.25">
      <c r="A17710" s="62">
        <v>86111503</v>
      </c>
      <c r="B17710" s="63" t="s">
        <v>4782</v>
      </c>
    </row>
    <row r="17711" spans="1:2" x14ac:dyDescent="0.25">
      <c r="A17711" s="62">
        <v>86111504</v>
      </c>
      <c r="B17711" s="63" t="s">
        <v>1237</v>
      </c>
    </row>
    <row r="17712" spans="1:2" x14ac:dyDescent="0.25">
      <c r="A17712" s="62">
        <v>86111505</v>
      </c>
      <c r="B17712" s="63" t="s">
        <v>4580</v>
      </c>
    </row>
    <row r="17713" spans="1:2" x14ac:dyDescent="0.25">
      <c r="A17713" s="62">
        <v>86111601</v>
      </c>
      <c r="B17713" s="63" t="s">
        <v>8260</v>
      </c>
    </row>
    <row r="17714" spans="1:2" x14ac:dyDescent="0.25">
      <c r="A17714" s="62">
        <v>86111602</v>
      </c>
      <c r="B17714" s="63" t="s">
        <v>14530</v>
      </c>
    </row>
    <row r="17715" spans="1:2" x14ac:dyDescent="0.25">
      <c r="A17715" s="62">
        <v>86111603</v>
      </c>
      <c r="B17715" s="63" t="s">
        <v>9995</v>
      </c>
    </row>
    <row r="17716" spans="1:2" x14ac:dyDescent="0.25">
      <c r="A17716" s="62">
        <v>86111604</v>
      </c>
      <c r="B17716" s="63" t="s">
        <v>17790</v>
      </c>
    </row>
    <row r="17717" spans="1:2" x14ac:dyDescent="0.25">
      <c r="A17717" s="62">
        <v>86111701</v>
      </c>
      <c r="B17717" s="63" t="s">
        <v>2232</v>
      </c>
    </row>
    <row r="17718" spans="1:2" x14ac:dyDescent="0.25">
      <c r="A17718" s="62">
        <v>86111702</v>
      </c>
      <c r="B17718" s="63" t="s">
        <v>6475</v>
      </c>
    </row>
    <row r="17719" spans="1:2" x14ac:dyDescent="0.25">
      <c r="A17719" s="62">
        <v>86111801</v>
      </c>
      <c r="B17719" s="63" t="s">
        <v>13487</v>
      </c>
    </row>
    <row r="17720" spans="1:2" x14ac:dyDescent="0.25">
      <c r="A17720" s="62">
        <v>86111802</v>
      </c>
      <c r="B17720" s="63" t="s">
        <v>14430</v>
      </c>
    </row>
    <row r="17721" spans="1:2" x14ac:dyDescent="0.25">
      <c r="A17721" s="62">
        <v>86121501</v>
      </c>
      <c r="B17721" s="63" t="s">
        <v>1517</v>
      </c>
    </row>
    <row r="17722" spans="1:2" x14ac:dyDescent="0.25">
      <c r="A17722" s="62">
        <v>86121502</v>
      </c>
      <c r="B17722" s="63" t="s">
        <v>8554</v>
      </c>
    </row>
    <row r="17723" spans="1:2" x14ac:dyDescent="0.25">
      <c r="A17723" s="62">
        <v>86121503</v>
      </c>
      <c r="B17723" s="63" t="s">
        <v>1529</v>
      </c>
    </row>
    <row r="17724" spans="1:2" x14ac:dyDescent="0.25">
      <c r="A17724" s="62">
        <v>86121504</v>
      </c>
      <c r="B17724" s="63" t="s">
        <v>11890</v>
      </c>
    </row>
    <row r="17725" spans="1:2" x14ac:dyDescent="0.25">
      <c r="A17725" s="62">
        <v>86121601</v>
      </c>
      <c r="B17725" s="63" t="s">
        <v>2667</v>
      </c>
    </row>
    <row r="17726" spans="1:2" x14ac:dyDescent="0.25">
      <c r="A17726" s="62">
        <v>86121602</v>
      </c>
      <c r="B17726" s="63" t="s">
        <v>10163</v>
      </c>
    </row>
    <row r="17727" spans="1:2" x14ac:dyDescent="0.25">
      <c r="A17727" s="62">
        <v>86121701</v>
      </c>
      <c r="B17727" s="63" t="s">
        <v>15100</v>
      </c>
    </row>
    <row r="17728" spans="1:2" x14ac:dyDescent="0.25">
      <c r="A17728" s="62">
        <v>86121702</v>
      </c>
      <c r="B17728" s="63" t="s">
        <v>17398</v>
      </c>
    </row>
    <row r="17729" spans="1:2" x14ac:dyDescent="0.25">
      <c r="A17729" s="62">
        <v>86121802</v>
      </c>
      <c r="B17729" s="63" t="s">
        <v>9440</v>
      </c>
    </row>
    <row r="17730" spans="1:2" x14ac:dyDescent="0.25">
      <c r="A17730" s="62">
        <v>86121803</v>
      </c>
      <c r="B17730" s="63" t="s">
        <v>16011</v>
      </c>
    </row>
    <row r="17731" spans="1:2" x14ac:dyDescent="0.25">
      <c r="A17731" s="62">
        <v>86121804</v>
      </c>
      <c r="B17731" s="63" t="s">
        <v>16626</v>
      </c>
    </row>
    <row r="17732" spans="1:2" x14ac:dyDescent="0.25">
      <c r="A17732" s="62">
        <v>86131501</v>
      </c>
      <c r="B17732" s="63" t="s">
        <v>2620</v>
      </c>
    </row>
    <row r="17733" spans="1:2" x14ac:dyDescent="0.25">
      <c r="A17733" s="62">
        <v>86131502</v>
      </c>
      <c r="B17733" s="63" t="s">
        <v>4162</v>
      </c>
    </row>
    <row r="17734" spans="1:2" x14ac:dyDescent="0.25">
      <c r="A17734" s="62">
        <v>86131503</v>
      </c>
      <c r="B17734" s="63" t="s">
        <v>6921</v>
      </c>
    </row>
    <row r="17735" spans="1:2" x14ac:dyDescent="0.25">
      <c r="A17735" s="62">
        <v>86131504</v>
      </c>
      <c r="B17735" s="63" t="s">
        <v>2945</v>
      </c>
    </row>
    <row r="17736" spans="1:2" x14ac:dyDescent="0.25">
      <c r="A17736" s="62">
        <v>86131601</v>
      </c>
      <c r="B17736" s="63" t="s">
        <v>5319</v>
      </c>
    </row>
    <row r="17737" spans="1:2" x14ac:dyDescent="0.25">
      <c r="A17737" s="62">
        <v>86131602</v>
      </c>
      <c r="B17737" s="63" t="s">
        <v>2146</v>
      </c>
    </row>
    <row r="17738" spans="1:2" x14ac:dyDescent="0.25">
      <c r="A17738" s="62">
        <v>86131603</v>
      </c>
      <c r="B17738" s="63" t="s">
        <v>10436</v>
      </c>
    </row>
    <row r="17739" spans="1:2" x14ac:dyDescent="0.25">
      <c r="A17739" s="62">
        <v>86131701</v>
      </c>
      <c r="B17739" s="63" t="s">
        <v>16147</v>
      </c>
    </row>
    <row r="17740" spans="1:2" x14ac:dyDescent="0.25">
      <c r="A17740" s="62">
        <v>86131702</v>
      </c>
      <c r="B17740" s="63" t="s">
        <v>6876</v>
      </c>
    </row>
    <row r="17741" spans="1:2" x14ac:dyDescent="0.25">
      <c r="A17741" s="62">
        <v>86131703</v>
      </c>
      <c r="B17741" s="63" t="s">
        <v>11601</v>
      </c>
    </row>
    <row r="17742" spans="1:2" x14ac:dyDescent="0.25">
      <c r="A17742" s="62">
        <v>86131801</v>
      </c>
      <c r="B17742" s="63" t="s">
        <v>11021</v>
      </c>
    </row>
    <row r="17743" spans="1:2" x14ac:dyDescent="0.25">
      <c r="A17743" s="62">
        <v>86131802</v>
      </c>
      <c r="B17743" s="63" t="s">
        <v>11139</v>
      </c>
    </row>
    <row r="17744" spans="1:2" x14ac:dyDescent="0.25">
      <c r="A17744" s="62">
        <v>86131803</v>
      </c>
      <c r="B17744" s="63" t="s">
        <v>6288</v>
      </c>
    </row>
    <row r="17745" spans="1:2" x14ac:dyDescent="0.25">
      <c r="A17745" s="62">
        <v>86131804</v>
      </c>
      <c r="B17745" s="63" t="s">
        <v>11332</v>
      </c>
    </row>
    <row r="17746" spans="1:2" x14ac:dyDescent="0.25">
      <c r="A17746" s="62">
        <v>86131901</v>
      </c>
      <c r="B17746" s="63" t="s">
        <v>7853</v>
      </c>
    </row>
    <row r="17747" spans="1:2" x14ac:dyDescent="0.25">
      <c r="A17747" s="62">
        <v>86131902</v>
      </c>
      <c r="B17747" s="63" t="s">
        <v>7122</v>
      </c>
    </row>
    <row r="17748" spans="1:2" x14ac:dyDescent="0.25">
      <c r="A17748" s="62">
        <v>86131903</v>
      </c>
      <c r="B17748" s="63" t="s">
        <v>15655</v>
      </c>
    </row>
    <row r="17749" spans="1:2" x14ac:dyDescent="0.25">
      <c r="A17749" s="62">
        <v>86131904</v>
      </c>
      <c r="B17749" s="63" t="s">
        <v>13179</v>
      </c>
    </row>
    <row r="17750" spans="1:2" x14ac:dyDescent="0.25">
      <c r="A17750" s="62">
        <v>86141501</v>
      </c>
      <c r="B17750" s="63" t="s">
        <v>10502</v>
      </c>
    </row>
    <row r="17751" spans="1:2" x14ac:dyDescent="0.25">
      <c r="A17751" s="62">
        <v>86141502</v>
      </c>
      <c r="B17751" s="63" t="s">
        <v>13270</v>
      </c>
    </row>
    <row r="17752" spans="1:2" x14ac:dyDescent="0.25">
      <c r="A17752" s="62">
        <v>86141503</v>
      </c>
      <c r="B17752" s="63" t="s">
        <v>9161</v>
      </c>
    </row>
    <row r="17753" spans="1:2" x14ac:dyDescent="0.25">
      <c r="A17753" s="62">
        <v>86141504</v>
      </c>
      <c r="B17753" s="63" t="s">
        <v>9019</v>
      </c>
    </row>
    <row r="17754" spans="1:2" x14ac:dyDescent="0.25">
      <c r="A17754" s="62">
        <v>86141601</v>
      </c>
      <c r="B17754" s="63" t="s">
        <v>10296</v>
      </c>
    </row>
    <row r="17755" spans="1:2" x14ac:dyDescent="0.25">
      <c r="A17755" s="62">
        <v>86141602</v>
      </c>
      <c r="B17755" s="63" t="s">
        <v>3804</v>
      </c>
    </row>
    <row r="17756" spans="1:2" x14ac:dyDescent="0.25">
      <c r="A17756" s="62">
        <v>86141603</v>
      </c>
      <c r="B17756" s="63" t="s">
        <v>13687</v>
      </c>
    </row>
    <row r="17757" spans="1:2" x14ac:dyDescent="0.25">
      <c r="A17757" s="62">
        <v>86141701</v>
      </c>
      <c r="B17757" s="63" t="s">
        <v>14739</v>
      </c>
    </row>
    <row r="17758" spans="1:2" x14ac:dyDescent="0.25">
      <c r="A17758" s="62">
        <v>86141702</v>
      </c>
      <c r="B17758" s="63" t="s">
        <v>4630</v>
      </c>
    </row>
    <row r="17759" spans="1:2" x14ac:dyDescent="0.25">
      <c r="A17759" s="62">
        <v>86141703</v>
      </c>
      <c r="B17759" s="63" t="s">
        <v>6782</v>
      </c>
    </row>
    <row r="17760" spans="1:2" x14ac:dyDescent="0.25">
      <c r="A17760" s="62">
        <v>86141704</v>
      </c>
      <c r="B17760" s="63" t="s">
        <v>9463</v>
      </c>
    </row>
    <row r="17761" spans="1:2" x14ac:dyDescent="0.25">
      <c r="A17761" s="62">
        <v>90101501</v>
      </c>
      <c r="B17761" s="63" t="s">
        <v>11183</v>
      </c>
    </row>
    <row r="17762" spans="1:2" x14ac:dyDescent="0.25">
      <c r="A17762" s="62">
        <v>90101502</v>
      </c>
      <c r="B17762" s="63" t="s">
        <v>3360</v>
      </c>
    </row>
    <row r="17763" spans="1:2" x14ac:dyDescent="0.25">
      <c r="A17763" s="62">
        <v>90101503</v>
      </c>
      <c r="B17763" s="63" t="s">
        <v>12488</v>
      </c>
    </row>
    <row r="17764" spans="1:2" x14ac:dyDescent="0.25">
      <c r="A17764" s="62">
        <v>90101504</v>
      </c>
      <c r="B17764" s="63" t="s">
        <v>1745</v>
      </c>
    </row>
    <row r="17765" spans="1:2" x14ac:dyDescent="0.25">
      <c r="A17765" s="62">
        <v>90101601</v>
      </c>
      <c r="B17765" s="63" t="s">
        <v>10125</v>
      </c>
    </row>
    <row r="17766" spans="1:2" x14ac:dyDescent="0.25">
      <c r="A17766" s="62">
        <v>90101602</v>
      </c>
      <c r="B17766" s="63" t="s">
        <v>3636</v>
      </c>
    </row>
    <row r="17767" spans="1:2" x14ac:dyDescent="0.25">
      <c r="A17767" s="62">
        <v>90101603</v>
      </c>
      <c r="B17767" s="63" t="s">
        <v>16919</v>
      </c>
    </row>
    <row r="17768" spans="1:2" x14ac:dyDescent="0.25">
      <c r="A17768" s="62">
        <v>90101604</v>
      </c>
      <c r="B17768" s="63" t="s">
        <v>16589</v>
      </c>
    </row>
    <row r="17769" spans="1:2" x14ac:dyDescent="0.25">
      <c r="A17769" s="62">
        <v>90101701</v>
      </c>
      <c r="B17769" s="63" t="s">
        <v>16404</v>
      </c>
    </row>
    <row r="17770" spans="1:2" x14ac:dyDescent="0.25">
      <c r="A17770" s="62">
        <v>90101801</v>
      </c>
      <c r="B17770" s="63" t="s">
        <v>8800</v>
      </c>
    </row>
    <row r="17771" spans="1:2" x14ac:dyDescent="0.25">
      <c r="A17771" s="62">
        <v>90101802</v>
      </c>
      <c r="B17771" s="63" t="s">
        <v>5589</v>
      </c>
    </row>
    <row r="17772" spans="1:2" x14ac:dyDescent="0.25">
      <c r="A17772" s="62">
        <v>90111501</v>
      </c>
      <c r="B17772" s="63" t="s">
        <v>10529</v>
      </c>
    </row>
    <row r="17773" spans="1:2" x14ac:dyDescent="0.25">
      <c r="A17773" s="62">
        <v>90111502</v>
      </c>
      <c r="B17773" s="63" t="s">
        <v>5026</v>
      </c>
    </row>
    <row r="17774" spans="1:2" x14ac:dyDescent="0.25">
      <c r="A17774" s="62">
        <v>90111503</v>
      </c>
      <c r="B17774" s="63" t="s">
        <v>4840</v>
      </c>
    </row>
    <row r="17775" spans="1:2" x14ac:dyDescent="0.25">
      <c r="A17775" s="62">
        <v>90111504</v>
      </c>
      <c r="B17775" s="63" t="s">
        <v>16285</v>
      </c>
    </row>
    <row r="17776" spans="1:2" x14ac:dyDescent="0.25">
      <c r="A17776" s="62">
        <v>90111601</v>
      </c>
      <c r="B17776" s="63" t="s">
        <v>2010</v>
      </c>
    </row>
    <row r="17777" spans="1:2" x14ac:dyDescent="0.25">
      <c r="A17777" s="62">
        <v>90111602</v>
      </c>
      <c r="B17777" s="63" t="s">
        <v>12178</v>
      </c>
    </row>
    <row r="17778" spans="1:2" x14ac:dyDescent="0.25">
      <c r="A17778" s="62">
        <v>90111603</v>
      </c>
      <c r="B17778" s="63" t="s">
        <v>14477</v>
      </c>
    </row>
    <row r="17779" spans="1:2" x14ac:dyDescent="0.25">
      <c r="A17779" s="62">
        <v>90111604</v>
      </c>
      <c r="B17779" s="63" t="s">
        <v>8172</v>
      </c>
    </row>
    <row r="17780" spans="1:2" x14ac:dyDescent="0.25">
      <c r="A17780" s="62">
        <v>90111701</v>
      </c>
      <c r="B17780" s="63" t="s">
        <v>15651</v>
      </c>
    </row>
    <row r="17781" spans="1:2" x14ac:dyDescent="0.25">
      <c r="A17781" s="62">
        <v>90111702</v>
      </c>
      <c r="B17781" s="63" t="s">
        <v>9708</v>
      </c>
    </row>
    <row r="17782" spans="1:2" x14ac:dyDescent="0.25">
      <c r="A17782" s="62">
        <v>90111703</v>
      </c>
      <c r="B17782" s="63" t="s">
        <v>15204</v>
      </c>
    </row>
    <row r="17783" spans="1:2" x14ac:dyDescent="0.25">
      <c r="A17783" s="62">
        <v>90111801</v>
      </c>
      <c r="B17783" s="63" t="s">
        <v>10889</v>
      </c>
    </row>
    <row r="17784" spans="1:2" x14ac:dyDescent="0.25">
      <c r="A17784" s="62">
        <v>90111802</v>
      </c>
      <c r="B17784" s="63" t="s">
        <v>12935</v>
      </c>
    </row>
    <row r="17785" spans="1:2" x14ac:dyDescent="0.25">
      <c r="A17785" s="62">
        <v>90111803</v>
      </c>
      <c r="B17785" s="63" t="s">
        <v>2366</v>
      </c>
    </row>
    <row r="17786" spans="1:2" x14ac:dyDescent="0.25">
      <c r="A17786" s="62">
        <v>90121501</v>
      </c>
      <c r="B17786" s="63" t="s">
        <v>1601</v>
      </c>
    </row>
    <row r="17787" spans="1:2" x14ac:dyDescent="0.25">
      <c r="A17787" s="62">
        <v>90121502</v>
      </c>
      <c r="B17787" s="63" t="s">
        <v>2899</v>
      </c>
    </row>
    <row r="17788" spans="1:2" x14ac:dyDescent="0.25">
      <c r="A17788" s="62">
        <v>90121503</v>
      </c>
      <c r="B17788" s="63" t="s">
        <v>4195</v>
      </c>
    </row>
    <row r="17789" spans="1:2" x14ac:dyDescent="0.25">
      <c r="A17789" s="62">
        <v>90121601</v>
      </c>
      <c r="B17789" s="63" t="s">
        <v>12277</v>
      </c>
    </row>
    <row r="17790" spans="1:2" x14ac:dyDescent="0.25">
      <c r="A17790" s="62">
        <v>90121602</v>
      </c>
      <c r="B17790" s="63" t="s">
        <v>4897</v>
      </c>
    </row>
    <row r="17791" spans="1:2" x14ac:dyDescent="0.25">
      <c r="A17791" s="62">
        <v>90121701</v>
      </c>
      <c r="B17791" s="63" t="s">
        <v>14466</v>
      </c>
    </row>
    <row r="17792" spans="1:2" x14ac:dyDescent="0.25">
      <c r="A17792" s="62">
        <v>90121702</v>
      </c>
      <c r="B17792" s="63" t="s">
        <v>348</v>
      </c>
    </row>
    <row r="17793" spans="1:2" x14ac:dyDescent="0.25">
      <c r="A17793" s="62">
        <v>90131501</v>
      </c>
      <c r="B17793" s="63" t="s">
        <v>18681</v>
      </c>
    </row>
    <row r="17794" spans="1:2" x14ac:dyDescent="0.25">
      <c r="A17794" s="62">
        <v>90131502</v>
      </c>
      <c r="B17794" s="63" t="s">
        <v>2810</v>
      </c>
    </row>
    <row r="17795" spans="1:2" x14ac:dyDescent="0.25">
      <c r="A17795" s="62">
        <v>90131503</v>
      </c>
      <c r="B17795" s="63" t="s">
        <v>12469</v>
      </c>
    </row>
    <row r="17796" spans="1:2" x14ac:dyDescent="0.25">
      <c r="A17796" s="62">
        <v>90131504</v>
      </c>
      <c r="B17796" s="63" t="s">
        <v>2470</v>
      </c>
    </row>
    <row r="17797" spans="1:2" x14ac:dyDescent="0.25">
      <c r="A17797" s="62">
        <v>90131601</v>
      </c>
      <c r="B17797" s="63" t="s">
        <v>6357</v>
      </c>
    </row>
    <row r="17798" spans="1:2" x14ac:dyDescent="0.25">
      <c r="A17798" s="62">
        <v>90131602</v>
      </c>
      <c r="B17798" s="63" t="s">
        <v>14517</v>
      </c>
    </row>
    <row r="17799" spans="1:2" x14ac:dyDescent="0.25">
      <c r="A17799" s="62">
        <v>90141501</v>
      </c>
      <c r="B17799" s="63" t="s">
        <v>14462</v>
      </c>
    </row>
    <row r="17800" spans="1:2" x14ac:dyDescent="0.25">
      <c r="A17800" s="62">
        <v>90141502</v>
      </c>
      <c r="B17800" s="63" t="s">
        <v>4638</v>
      </c>
    </row>
    <row r="17801" spans="1:2" x14ac:dyDescent="0.25">
      <c r="A17801" s="62">
        <v>90141503</v>
      </c>
      <c r="B17801" s="63" t="s">
        <v>7262</v>
      </c>
    </row>
    <row r="17802" spans="1:2" x14ac:dyDescent="0.25">
      <c r="A17802" s="62">
        <v>90141601</v>
      </c>
      <c r="B17802" s="63" t="s">
        <v>8921</v>
      </c>
    </row>
    <row r="17803" spans="1:2" x14ac:dyDescent="0.25">
      <c r="A17803" s="62">
        <v>90141602</v>
      </c>
      <c r="B17803" s="63" t="s">
        <v>15110</v>
      </c>
    </row>
    <row r="17804" spans="1:2" x14ac:dyDescent="0.25">
      <c r="A17804" s="62">
        <v>90141603</v>
      </c>
      <c r="B17804" s="63" t="s">
        <v>2187</v>
      </c>
    </row>
    <row r="17805" spans="1:2" x14ac:dyDescent="0.25">
      <c r="A17805" s="62">
        <v>90141701</v>
      </c>
      <c r="B17805" s="63" t="s">
        <v>9970</v>
      </c>
    </row>
    <row r="17806" spans="1:2" x14ac:dyDescent="0.25">
      <c r="A17806" s="62">
        <v>90141702</v>
      </c>
      <c r="B17806" s="63" t="s">
        <v>750</v>
      </c>
    </row>
    <row r="17807" spans="1:2" x14ac:dyDescent="0.25">
      <c r="A17807" s="62">
        <v>90141703</v>
      </c>
      <c r="B17807" s="63" t="s">
        <v>14080</v>
      </c>
    </row>
    <row r="17808" spans="1:2" x14ac:dyDescent="0.25">
      <c r="A17808" s="62">
        <v>90151501</v>
      </c>
      <c r="B17808" s="63" t="s">
        <v>654</v>
      </c>
    </row>
    <row r="17809" spans="1:2" x14ac:dyDescent="0.25">
      <c r="A17809" s="62">
        <v>90151502</v>
      </c>
      <c r="B17809" s="63" t="s">
        <v>6263</v>
      </c>
    </row>
    <row r="17810" spans="1:2" x14ac:dyDescent="0.25">
      <c r="A17810" s="62">
        <v>90151503</v>
      </c>
      <c r="B17810" s="63" t="s">
        <v>16028</v>
      </c>
    </row>
    <row r="17811" spans="1:2" x14ac:dyDescent="0.25">
      <c r="A17811" s="62">
        <v>90151601</v>
      </c>
      <c r="B17811" s="63" t="s">
        <v>8948</v>
      </c>
    </row>
    <row r="17812" spans="1:2" x14ac:dyDescent="0.25">
      <c r="A17812" s="62">
        <v>90151602</v>
      </c>
      <c r="B17812" s="63" t="s">
        <v>15976</v>
      </c>
    </row>
    <row r="17813" spans="1:2" x14ac:dyDescent="0.25">
      <c r="A17813" s="62">
        <v>90151603</v>
      </c>
      <c r="B17813" s="63" t="s">
        <v>9001</v>
      </c>
    </row>
    <row r="17814" spans="1:2" x14ac:dyDescent="0.25">
      <c r="A17814" s="62">
        <v>90151701</v>
      </c>
      <c r="B17814" s="63" t="s">
        <v>4755</v>
      </c>
    </row>
    <row r="17815" spans="1:2" x14ac:dyDescent="0.25">
      <c r="A17815" s="62">
        <v>90151702</v>
      </c>
      <c r="B17815" s="63" t="s">
        <v>9966</v>
      </c>
    </row>
    <row r="17816" spans="1:2" x14ac:dyDescent="0.25">
      <c r="A17816" s="62">
        <v>90151703</v>
      </c>
      <c r="B17816" s="63" t="s">
        <v>8470</v>
      </c>
    </row>
    <row r="17817" spans="1:2" x14ac:dyDescent="0.25">
      <c r="A17817" s="62">
        <v>90151801</v>
      </c>
      <c r="B17817" s="63" t="s">
        <v>2319</v>
      </c>
    </row>
    <row r="17818" spans="1:2" x14ac:dyDescent="0.25">
      <c r="A17818" s="62">
        <v>90151802</v>
      </c>
      <c r="B17818" s="63" t="s">
        <v>3640</v>
      </c>
    </row>
    <row r="17819" spans="1:2" x14ac:dyDescent="0.25">
      <c r="A17819" s="62">
        <v>90151803</v>
      </c>
      <c r="B17819" s="63" t="s">
        <v>16393</v>
      </c>
    </row>
    <row r="17820" spans="1:2" x14ac:dyDescent="0.25">
      <c r="A17820" s="62">
        <v>90151901</v>
      </c>
      <c r="B17820" s="63" t="s">
        <v>11863</v>
      </c>
    </row>
    <row r="17821" spans="1:2" x14ac:dyDescent="0.25">
      <c r="A17821" s="62">
        <v>90151902</v>
      </c>
      <c r="B17821" s="63" t="s">
        <v>11470</v>
      </c>
    </row>
    <row r="17822" spans="1:2" x14ac:dyDescent="0.25">
      <c r="A17822" s="62">
        <v>90151903</v>
      </c>
      <c r="B17822" s="63" t="s">
        <v>16165</v>
      </c>
    </row>
    <row r="17823" spans="1:2" x14ac:dyDescent="0.25">
      <c r="A17823" s="62">
        <v>90152001</v>
      </c>
      <c r="B17823" s="63" t="s">
        <v>10975</v>
      </c>
    </row>
    <row r="17824" spans="1:2" x14ac:dyDescent="0.25">
      <c r="A17824" s="62">
        <v>90152002</v>
      </c>
      <c r="B17824" s="63" t="s">
        <v>7917</v>
      </c>
    </row>
    <row r="17825" spans="1:2" x14ac:dyDescent="0.25">
      <c r="A17825" s="62">
        <v>90152101</v>
      </c>
      <c r="B17825" s="63" t="s">
        <v>5393</v>
      </c>
    </row>
    <row r="17826" spans="1:2" x14ac:dyDescent="0.25">
      <c r="A17826" s="62">
        <v>91101501</v>
      </c>
      <c r="B17826" s="63" t="s">
        <v>9501</v>
      </c>
    </row>
    <row r="17827" spans="1:2" x14ac:dyDescent="0.25">
      <c r="A17827" s="62">
        <v>91101502</v>
      </c>
      <c r="B17827" s="63" t="s">
        <v>4938</v>
      </c>
    </row>
    <row r="17828" spans="1:2" x14ac:dyDescent="0.25">
      <c r="A17828" s="62">
        <v>91101503</v>
      </c>
      <c r="B17828" s="63" t="s">
        <v>7818</v>
      </c>
    </row>
    <row r="17829" spans="1:2" x14ac:dyDescent="0.25">
      <c r="A17829" s="62">
        <v>91101504</v>
      </c>
      <c r="B17829" s="63" t="s">
        <v>7525</v>
      </c>
    </row>
    <row r="17830" spans="1:2" x14ac:dyDescent="0.25">
      <c r="A17830" s="62">
        <v>91101505</v>
      </c>
      <c r="B17830" s="63" t="s">
        <v>8410</v>
      </c>
    </row>
    <row r="17831" spans="1:2" x14ac:dyDescent="0.25">
      <c r="A17831" s="62">
        <v>91101601</v>
      </c>
      <c r="B17831" s="63" t="s">
        <v>5147</v>
      </c>
    </row>
    <row r="17832" spans="1:2" x14ac:dyDescent="0.25">
      <c r="A17832" s="62">
        <v>91101602</v>
      </c>
      <c r="B17832" s="63" t="s">
        <v>6709</v>
      </c>
    </row>
    <row r="17833" spans="1:2" x14ac:dyDescent="0.25">
      <c r="A17833" s="62">
        <v>91101603</v>
      </c>
      <c r="B17833" s="63" t="s">
        <v>11501</v>
      </c>
    </row>
    <row r="17834" spans="1:2" x14ac:dyDescent="0.25">
      <c r="A17834" s="62">
        <v>91101604</v>
      </c>
      <c r="B17834" s="63" t="s">
        <v>9027</v>
      </c>
    </row>
    <row r="17835" spans="1:2" x14ac:dyDescent="0.25">
      <c r="A17835" s="62">
        <v>91101605</v>
      </c>
      <c r="B17835" s="63" t="s">
        <v>18320</v>
      </c>
    </row>
    <row r="17836" spans="1:2" x14ac:dyDescent="0.25">
      <c r="A17836" s="62">
        <v>91101701</v>
      </c>
      <c r="B17836" s="63" t="s">
        <v>2754</v>
      </c>
    </row>
    <row r="17837" spans="1:2" x14ac:dyDescent="0.25">
      <c r="A17837" s="62">
        <v>91101702</v>
      </c>
      <c r="B17837" s="63" t="s">
        <v>8438</v>
      </c>
    </row>
    <row r="17838" spans="1:2" x14ac:dyDescent="0.25">
      <c r="A17838" s="62">
        <v>91101801</v>
      </c>
      <c r="B17838" s="63" t="s">
        <v>6955</v>
      </c>
    </row>
    <row r="17839" spans="1:2" x14ac:dyDescent="0.25">
      <c r="A17839" s="62">
        <v>91101802</v>
      </c>
      <c r="B17839" s="63" t="s">
        <v>8362</v>
      </c>
    </row>
    <row r="17840" spans="1:2" x14ac:dyDescent="0.25">
      <c r="A17840" s="62">
        <v>91101803</v>
      </c>
      <c r="B17840" s="63" t="s">
        <v>129</v>
      </c>
    </row>
    <row r="17841" spans="1:2" x14ac:dyDescent="0.25">
      <c r="A17841" s="62">
        <v>91101901</v>
      </c>
      <c r="B17841" s="63" t="s">
        <v>8564</v>
      </c>
    </row>
    <row r="17842" spans="1:2" x14ac:dyDescent="0.25">
      <c r="A17842" s="62">
        <v>91101902</v>
      </c>
      <c r="B17842" s="63" t="s">
        <v>11625</v>
      </c>
    </row>
    <row r="17843" spans="1:2" x14ac:dyDescent="0.25">
      <c r="A17843" s="62">
        <v>91101903</v>
      </c>
      <c r="B17843" s="63" t="s">
        <v>14347</v>
      </c>
    </row>
    <row r="17844" spans="1:2" x14ac:dyDescent="0.25">
      <c r="A17844" s="62">
        <v>91111501</v>
      </c>
      <c r="B17844" s="63" t="s">
        <v>97</v>
      </c>
    </row>
    <row r="17845" spans="1:2" x14ac:dyDescent="0.25">
      <c r="A17845" s="62">
        <v>91111502</v>
      </c>
      <c r="B17845" s="63" t="s">
        <v>9426</v>
      </c>
    </row>
    <row r="17846" spans="1:2" x14ac:dyDescent="0.25">
      <c r="A17846" s="62">
        <v>91111503</v>
      </c>
      <c r="B17846" s="63" t="s">
        <v>2233</v>
      </c>
    </row>
    <row r="17847" spans="1:2" x14ac:dyDescent="0.25">
      <c r="A17847" s="62">
        <v>91111504</v>
      </c>
      <c r="B17847" s="63" t="s">
        <v>4138</v>
      </c>
    </row>
    <row r="17848" spans="1:2" x14ac:dyDescent="0.25">
      <c r="A17848" s="62">
        <v>91111601</v>
      </c>
      <c r="B17848" s="63" t="s">
        <v>13037</v>
      </c>
    </row>
    <row r="17849" spans="1:2" x14ac:dyDescent="0.25">
      <c r="A17849" s="62">
        <v>91111602</v>
      </c>
      <c r="B17849" s="63" t="s">
        <v>8065</v>
      </c>
    </row>
    <row r="17850" spans="1:2" x14ac:dyDescent="0.25">
      <c r="A17850" s="62">
        <v>91111603</v>
      </c>
      <c r="B17850" s="63" t="s">
        <v>14273</v>
      </c>
    </row>
    <row r="17851" spans="1:2" x14ac:dyDescent="0.25">
      <c r="A17851" s="62">
        <v>91111701</v>
      </c>
      <c r="B17851" s="63" t="s">
        <v>5328</v>
      </c>
    </row>
    <row r="17852" spans="1:2" x14ac:dyDescent="0.25">
      <c r="A17852" s="62">
        <v>91111702</v>
      </c>
      <c r="B17852" s="63" t="s">
        <v>17612</v>
      </c>
    </row>
    <row r="17853" spans="1:2" x14ac:dyDescent="0.25">
      <c r="A17853" s="62">
        <v>91111703</v>
      </c>
      <c r="B17853" s="63" t="s">
        <v>14124</v>
      </c>
    </row>
    <row r="17854" spans="1:2" x14ac:dyDescent="0.25">
      <c r="A17854" s="62">
        <v>91111801</v>
      </c>
      <c r="B17854" s="63" t="s">
        <v>14146</v>
      </c>
    </row>
    <row r="17855" spans="1:2" x14ac:dyDescent="0.25">
      <c r="A17855" s="62">
        <v>91111802</v>
      </c>
      <c r="B17855" s="63" t="s">
        <v>12502</v>
      </c>
    </row>
    <row r="17856" spans="1:2" x14ac:dyDescent="0.25">
      <c r="A17856" s="62">
        <v>91111803</v>
      </c>
      <c r="B17856" s="63" t="s">
        <v>1691</v>
      </c>
    </row>
    <row r="17857" spans="1:2" x14ac:dyDescent="0.25">
      <c r="A17857" s="62">
        <v>91111804</v>
      </c>
      <c r="B17857" s="63" t="s">
        <v>12649</v>
      </c>
    </row>
    <row r="17858" spans="1:2" x14ac:dyDescent="0.25">
      <c r="A17858" s="62">
        <v>91111901</v>
      </c>
      <c r="B17858" s="63" t="s">
        <v>10935</v>
      </c>
    </row>
    <row r="17859" spans="1:2" x14ac:dyDescent="0.25">
      <c r="A17859" s="62">
        <v>91111902</v>
      </c>
      <c r="B17859" s="63" t="s">
        <v>10055</v>
      </c>
    </row>
    <row r="17860" spans="1:2" x14ac:dyDescent="0.25">
      <c r="A17860" s="62">
        <v>91111903</v>
      </c>
      <c r="B17860" s="63" t="s">
        <v>7630</v>
      </c>
    </row>
    <row r="17861" spans="1:2" x14ac:dyDescent="0.25">
      <c r="A17861" s="62">
        <v>91111904</v>
      </c>
      <c r="B17861" s="63" t="s">
        <v>12337</v>
      </c>
    </row>
    <row r="17862" spans="1:2" x14ac:dyDescent="0.25">
      <c r="A17862" s="62">
        <v>92101501</v>
      </c>
      <c r="B17862" s="63" t="s">
        <v>11750</v>
      </c>
    </row>
    <row r="17863" spans="1:2" x14ac:dyDescent="0.25">
      <c r="A17863" s="62">
        <v>92101502</v>
      </c>
      <c r="B17863" s="63" t="s">
        <v>14024</v>
      </c>
    </row>
    <row r="17864" spans="1:2" x14ac:dyDescent="0.25">
      <c r="A17864" s="62">
        <v>92101503</v>
      </c>
      <c r="B17864" s="63" t="s">
        <v>2363</v>
      </c>
    </row>
    <row r="17865" spans="1:2" x14ac:dyDescent="0.25">
      <c r="A17865" s="62">
        <v>92101504</v>
      </c>
      <c r="B17865" s="63" t="s">
        <v>7701</v>
      </c>
    </row>
    <row r="17866" spans="1:2" x14ac:dyDescent="0.25">
      <c r="A17866" s="62">
        <v>92101601</v>
      </c>
      <c r="B17866" s="63" t="s">
        <v>16486</v>
      </c>
    </row>
    <row r="17867" spans="1:2" x14ac:dyDescent="0.25">
      <c r="A17867" s="62">
        <v>92101602</v>
      </c>
      <c r="B17867" s="63" t="s">
        <v>17710</v>
      </c>
    </row>
    <row r="17868" spans="1:2" x14ac:dyDescent="0.25">
      <c r="A17868" s="62">
        <v>92101603</v>
      </c>
      <c r="B17868" s="63" t="s">
        <v>6560</v>
      </c>
    </row>
    <row r="17869" spans="1:2" x14ac:dyDescent="0.25">
      <c r="A17869" s="62">
        <v>92101604</v>
      </c>
      <c r="B17869" s="63" t="s">
        <v>3472</v>
      </c>
    </row>
    <row r="17870" spans="1:2" x14ac:dyDescent="0.25">
      <c r="A17870" s="62">
        <v>92101701</v>
      </c>
      <c r="B17870" s="63" t="s">
        <v>7360</v>
      </c>
    </row>
    <row r="17871" spans="1:2" x14ac:dyDescent="0.25">
      <c r="A17871" s="62">
        <v>92101702</v>
      </c>
      <c r="B17871" s="63" t="s">
        <v>18513</v>
      </c>
    </row>
    <row r="17872" spans="1:2" x14ac:dyDescent="0.25">
      <c r="A17872" s="62">
        <v>92101703</v>
      </c>
      <c r="B17872" s="63" t="s">
        <v>7030</v>
      </c>
    </row>
    <row r="17873" spans="1:2" x14ac:dyDescent="0.25">
      <c r="A17873" s="62">
        <v>92101704</v>
      </c>
      <c r="B17873" s="63" t="s">
        <v>16442</v>
      </c>
    </row>
    <row r="17874" spans="1:2" x14ac:dyDescent="0.25">
      <c r="A17874" s="62">
        <v>92101801</v>
      </c>
      <c r="B17874" s="63" t="s">
        <v>16615</v>
      </c>
    </row>
    <row r="17875" spans="1:2" x14ac:dyDescent="0.25">
      <c r="A17875" s="62">
        <v>92101802</v>
      </c>
      <c r="B17875" s="63" t="s">
        <v>13876</v>
      </c>
    </row>
    <row r="17876" spans="1:2" x14ac:dyDescent="0.25">
      <c r="A17876" s="62">
        <v>92101803</v>
      </c>
      <c r="B17876" s="63" t="s">
        <v>4200</v>
      </c>
    </row>
    <row r="17877" spans="1:2" x14ac:dyDescent="0.25">
      <c r="A17877" s="62">
        <v>92101804</v>
      </c>
      <c r="B17877" s="63" t="s">
        <v>19051</v>
      </c>
    </row>
    <row r="17878" spans="1:2" x14ac:dyDescent="0.25">
      <c r="A17878" s="62">
        <v>92101805</v>
      </c>
      <c r="B17878" s="63" t="s">
        <v>10806</v>
      </c>
    </row>
    <row r="17879" spans="1:2" x14ac:dyDescent="0.25">
      <c r="A17879" s="62">
        <v>92101901</v>
      </c>
      <c r="B17879" s="63" t="s">
        <v>11784</v>
      </c>
    </row>
    <row r="17880" spans="1:2" x14ac:dyDescent="0.25">
      <c r="A17880" s="62">
        <v>92101902</v>
      </c>
      <c r="B17880" s="63" t="s">
        <v>12814</v>
      </c>
    </row>
    <row r="17881" spans="1:2" x14ac:dyDescent="0.25">
      <c r="A17881" s="62">
        <v>92101903</v>
      </c>
      <c r="B17881" s="63" t="s">
        <v>11871</v>
      </c>
    </row>
    <row r="17882" spans="1:2" x14ac:dyDescent="0.25">
      <c r="A17882" s="62">
        <v>92101904</v>
      </c>
      <c r="B17882" s="63" t="s">
        <v>3150</v>
      </c>
    </row>
    <row r="17883" spans="1:2" x14ac:dyDescent="0.25">
      <c r="A17883" s="62">
        <v>92111501</v>
      </c>
      <c r="B17883" s="63" t="s">
        <v>7376</v>
      </c>
    </row>
    <row r="17884" spans="1:2" x14ac:dyDescent="0.25">
      <c r="A17884" s="62">
        <v>92111502</v>
      </c>
      <c r="B17884" s="63" t="s">
        <v>14621</v>
      </c>
    </row>
    <row r="17885" spans="1:2" x14ac:dyDescent="0.25">
      <c r="A17885" s="62">
        <v>92111503</v>
      </c>
      <c r="B17885" s="63" t="s">
        <v>14619</v>
      </c>
    </row>
    <row r="17886" spans="1:2" x14ac:dyDescent="0.25">
      <c r="A17886" s="62">
        <v>92111504</v>
      </c>
      <c r="B17886" s="63" t="s">
        <v>15736</v>
      </c>
    </row>
    <row r="17887" spans="1:2" x14ac:dyDescent="0.25">
      <c r="A17887" s="62">
        <v>92111505</v>
      </c>
      <c r="B17887" s="63" t="s">
        <v>1058</v>
      </c>
    </row>
    <row r="17888" spans="1:2" x14ac:dyDescent="0.25">
      <c r="A17888" s="62">
        <v>92111506</v>
      </c>
      <c r="B17888" s="63" t="s">
        <v>7913</v>
      </c>
    </row>
    <row r="17889" spans="1:2" x14ac:dyDescent="0.25">
      <c r="A17889" s="62">
        <v>92111507</v>
      </c>
      <c r="B17889" s="63" t="s">
        <v>8901</v>
      </c>
    </row>
    <row r="17890" spans="1:2" x14ac:dyDescent="0.25">
      <c r="A17890" s="62">
        <v>92111601</v>
      </c>
      <c r="B17890" s="63" t="s">
        <v>18834</v>
      </c>
    </row>
    <row r="17891" spans="1:2" x14ac:dyDescent="0.25">
      <c r="A17891" s="62">
        <v>92111602</v>
      </c>
      <c r="B17891" s="63" t="s">
        <v>327</v>
      </c>
    </row>
    <row r="17892" spans="1:2" x14ac:dyDescent="0.25">
      <c r="A17892" s="62">
        <v>92111603</v>
      </c>
      <c r="B17892" s="63" t="s">
        <v>7972</v>
      </c>
    </row>
    <row r="17893" spans="1:2" x14ac:dyDescent="0.25">
      <c r="A17893" s="62">
        <v>92111604</v>
      </c>
      <c r="B17893" s="63" t="s">
        <v>4576</v>
      </c>
    </row>
    <row r="17894" spans="1:2" x14ac:dyDescent="0.25">
      <c r="A17894" s="62">
        <v>92111605</v>
      </c>
      <c r="B17894" s="63" t="s">
        <v>1331</v>
      </c>
    </row>
    <row r="17895" spans="1:2" x14ac:dyDescent="0.25">
      <c r="A17895" s="62">
        <v>92111606</v>
      </c>
      <c r="B17895" s="63" t="s">
        <v>12640</v>
      </c>
    </row>
    <row r="17896" spans="1:2" x14ac:dyDescent="0.25">
      <c r="A17896" s="62">
        <v>92111701</v>
      </c>
      <c r="B17896" s="63" t="s">
        <v>7830</v>
      </c>
    </row>
    <row r="17897" spans="1:2" x14ac:dyDescent="0.25">
      <c r="A17897" s="62">
        <v>92111702</v>
      </c>
      <c r="B17897" s="63" t="s">
        <v>8183</v>
      </c>
    </row>
    <row r="17898" spans="1:2" x14ac:dyDescent="0.25">
      <c r="A17898" s="62">
        <v>92111703</v>
      </c>
      <c r="B17898" s="63" t="s">
        <v>18420</v>
      </c>
    </row>
    <row r="17899" spans="1:2" x14ac:dyDescent="0.25">
      <c r="A17899" s="62">
        <v>92111704</v>
      </c>
      <c r="B17899" s="63" t="s">
        <v>7300</v>
      </c>
    </row>
    <row r="17900" spans="1:2" x14ac:dyDescent="0.25">
      <c r="A17900" s="62">
        <v>92111705</v>
      </c>
      <c r="B17900" s="63" t="s">
        <v>8538</v>
      </c>
    </row>
    <row r="17901" spans="1:2" x14ac:dyDescent="0.25">
      <c r="A17901" s="62">
        <v>92111706</v>
      </c>
      <c r="B17901" s="63" t="s">
        <v>4886</v>
      </c>
    </row>
    <row r="17902" spans="1:2" x14ac:dyDescent="0.25">
      <c r="A17902" s="62">
        <v>92111707</v>
      </c>
      <c r="B17902" s="63" t="s">
        <v>2803</v>
      </c>
    </row>
    <row r="17903" spans="1:2" x14ac:dyDescent="0.25">
      <c r="A17903" s="62">
        <v>92111708</v>
      </c>
      <c r="B17903" s="63" t="s">
        <v>7989</v>
      </c>
    </row>
    <row r="17904" spans="1:2" x14ac:dyDescent="0.25">
      <c r="A17904" s="62">
        <v>92111801</v>
      </c>
      <c r="B17904" s="63" t="s">
        <v>13566</v>
      </c>
    </row>
    <row r="17905" spans="1:2" x14ac:dyDescent="0.25">
      <c r="A17905" s="62">
        <v>92111802</v>
      </c>
      <c r="B17905" s="63" t="s">
        <v>4131</v>
      </c>
    </row>
    <row r="17906" spans="1:2" x14ac:dyDescent="0.25">
      <c r="A17906" s="62">
        <v>92111803</v>
      </c>
      <c r="B17906" s="63" t="s">
        <v>9686</v>
      </c>
    </row>
    <row r="17907" spans="1:2" x14ac:dyDescent="0.25">
      <c r="A17907" s="62">
        <v>92111804</v>
      </c>
      <c r="B17907" s="63" t="s">
        <v>6490</v>
      </c>
    </row>
    <row r="17908" spans="1:2" x14ac:dyDescent="0.25">
      <c r="A17908" s="62">
        <v>92111805</v>
      </c>
      <c r="B17908" s="63" t="s">
        <v>6366</v>
      </c>
    </row>
    <row r="17909" spans="1:2" x14ac:dyDescent="0.25">
      <c r="A17909" s="62">
        <v>92111806</v>
      </c>
      <c r="B17909" s="63" t="s">
        <v>2522</v>
      </c>
    </row>
    <row r="17910" spans="1:2" x14ac:dyDescent="0.25">
      <c r="A17910" s="62">
        <v>92111807</v>
      </c>
      <c r="B17910" s="63" t="s">
        <v>15761</v>
      </c>
    </row>
    <row r="17911" spans="1:2" x14ac:dyDescent="0.25">
      <c r="A17911" s="62">
        <v>92111808</v>
      </c>
      <c r="B17911" s="63" t="s">
        <v>14025</v>
      </c>
    </row>
    <row r="17912" spans="1:2" x14ac:dyDescent="0.25">
      <c r="A17912" s="62">
        <v>92111809</v>
      </c>
      <c r="B17912" s="63" t="s">
        <v>11479</v>
      </c>
    </row>
    <row r="17913" spans="1:2" x14ac:dyDescent="0.25">
      <c r="A17913" s="62">
        <v>92111810</v>
      </c>
      <c r="B17913" s="63" t="s">
        <v>17277</v>
      </c>
    </row>
    <row r="17914" spans="1:2" x14ac:dyDescent="0.25">
      <c r="A17914" s="62">
        <v>92111901</v>
      </c>
      <c r="B17914" s="63" t="s">
        <v>15901</v>
      </c>
    </row>
    <row r="17915" spans="1:2" x14ac:dyDescent="0.25">
      <c r="A17915" s="62">
        <v>92111902</v>
      </c>
      <c r="B17915" s="63" t="s">
        <v>14402</v>
      </c>
    </row>
    <row r="17916" spans="1:2" x14ac:dyDescent="0.25">
      <c r="A17916" s="62">
        <v>92111903</v>
      </c>
      <c r="B17916" s="63" t="s">
        <v>7398</v>
      </c>
    </row>
    <row r="17917" spans="1:2" x14ac:dyDescent="0.25">
      <c r="A17917" s="62">
        <v>92111904</v>
      </c>
      <c r="B17917" s="63" t="s">
        <v>7045</v>
      </c>
    </row>
    <row r="17918" spans="1:2" x14ac:dyDescent="0.25">
      <c r="A17918" s="62">
        <v>92111905</v>
      </c>
      <c r="B17918" s="63" t="s">
        <v>16337</v>
      </c>
    </row>
    <row r="17919" spans="1:2" x14ac:dyDescent="0.25">
      <c r="A17919" s="62">
        <v>92112001</v>
      </c>
      <c r="B17919" s="63" t="s">
        <v>4397</v>
      </c>
    </row>
    <row r="17920" spans="1:2" x14ac:dyDescent="0.25">
      <c r="A17920" s="62">
        <v>92112002</v>
      </c>
      <c r="B17920" s="63" t="s">
        <v>1385</v>
      </c>
    </row>
    <row r="17921" spans="1:2" x14ac:dyDescent="0.25">
      <c r="A17921" s="62">
        <v>92112003</v>
      </c>
      <c r="B17921" s="63" t="s">
        <v>11591</v>
      </c>
    </row>
    <row r="17922" spans="1:2" x14ac:dyDescent="0.25">
      <c r="A17922" s="62">
        <v>92112004</v>
      </c>
      <c r="B17922" s="63" t="s">
        <v>1150</v>
      </c>
    </row>
    <row r="17923" spans="1:2" x14ac:dyDescent="0.25">
      <c r="A17923" s="62">
        <v>92112101</v>
      </c>
      <c r="B17923" s="63" t="s">
        <v>8595</v>
      </c>
    </row>
    <row r="17924" spans="1:2" x14ac:dyDescent="0.25">
      <c r="A17924" s="62">
        <v>92112102</v>
      </c>
      <c r="B17924" s="63" t="s">
        <v>19090</v>
      </c>
    </row>
    <row r="17925" spans="1:2" x14ac:dyDescent="0.25">
      <c r="A17925" s="62">
        <v>92112103</v>
      </c>
      <c r="B17925" s="63" t="s">
        <v>2984</v>
      </c>
    </row>
    <row r="17926" spans="1:2" x14ac:dyDescent="0.25">
      <c r="A17926" s="62">
        <v>92112201</v>
      </c>
      <c r="B17926" s="63" t="s">
        <v>7727</v>
      </c>
    </row>
    <row r="17927" spans="1:2" x14ac:dyDescent="0.25">
      <c r="A17927" s="62">
        <v>92112202</v>
      </c>
      <c r="B17927" s="63" t="s">
        <v>15481</v>
      </c>
    </row>
    <row r="17928" spans="1:2" x14ac:dyDescent="0.25">
      <c r="A17928" s="62">
        <v>92112203</v>
      </c>
      <c r="B17928" s="63" t="s">
        <v>9155</v>
      </c>
    </row>
    <row r="17929" spans="1:2" x14ac:dyDescent="0.25">
      <c r="A17929" s="62">
        <v>92112204</v>
      </c>
      <c r="B17929" s="63" t="s">
        <v>7167</v>
      </c>
    </row>
    <row r="17930" spans="1:2" x14ac:dyDescent="0.25">
      <c r="A17930" s="62">
        <v>92112205</v>
      </c>
      <c r="B17930" s="63" t="s">
        <v>10468</v>
      </c>
    </row>
    <row r="17931" spans="1:2" x14ac:dyDescent="0.25">
      <c r="A17931" s="62">
        <v>92112206</v>
      </c>
      <c r="B17931" s="63" t="s">
        <v>6835</v>
      </c>
    </row>
    <row r="17932" spans="1:2" x14ac:dyDescent="0.25">
      <c r="A17932" s="62">
        <v>92112207</v>
      </c>
      <c r="B17932" s="63" t="s">
        <v>1041</v>
      </c>
    </row>
    <row r="17933" spans="1:2" x14ac:dyDescent="0.25">
      <c r="A17933" s="62">
        <v>92112301</v>
      </c>
      <c r="B17933" s="63" t="s">
        <v>4252</v>
      </c>
    </row>
    <row r="17934" spans="1:2" x14ac:dyDescent="0.25">
      <c r="A17934" s="62">
        <v>92112302</v>
      </c>
      <c r="B17934" s="63" t="s">
        <v>15392</v>
      </c>
    </row>
    <row r="17935" spans="1:2" x14ac:dyDescent="0.25">
      <c r="A17935" s="62">
        <v>92112303</v>
      </c>
      <c r="B17935" s="63" t="s">
        <v>13929</v>
      </c>
    </row>
    <row r="17936" spans="1:2" x14ac:dyDescent="0.25">
      <c r="A17936" s="62">
        <v>92112401</v>
      </c>
      <c r="B17936" s="63" t="s">
        <v>10464</v>
      </c>
    </row>
    <row r="17937" spans="1:2" x14ac:dyDescent="0.25">
      <c r="A17937" s="62">
        <v>92112402</v>
      </c>
      <c r="B17937" s="63" t="s">
        <v>468</v>
      </c>
    </row>
    <row r="17938" spans="1:2" x14ac:dyDescent="0.25">
      <c r="A17938" s="62">
        <v>92112403</v>
      </c>
      <c r="B17938" s="63" t="s">
        <v>13059</v>
      </c>
    </row>
    <row r="17939" spans="1:2" x14ac:dyDescent="0.25">
      <c r="A17939" s="62">
        <v>92112404</v>
      </c>
      <c r="B17939" s="63" t="s">
        <v>13978</v>
      </c>
    </row>
    <row r="17940" spans="1:2" x14ac:dyDescent="0.25">
      <c r="A17940" s="62">
        <v>92112405</v>
      </c>
      <c r="B17940" s="63" t="s">
        <v>9086</v>
      </c>
    </row>
    <row r="17941" spans="1:2" x14ac:dyDescent="0.25">
      <c r="A17941" s="62">
        <v>92121501</v>
      </c>
      <c r="B17941" s="63" t="s">
        <v>7035</v>
      </c>
    </row>
    <row r="17942" spans="1:2" x14ac:dyDescent="0.25">
      <c r="A17942" s="62">
        <v>92121502</v>
      </c>
      <c r="B17942" s="63" t="s">
        <v>14636</v>
      </c>
    </row>
    <row r="17943" spans="1:2" x14ac:dyDescent="0.25">
      <c r="A17943" s="62">
        <v>92121503</v>
      </c>
      <c r="B17943" s="63" t="s">
        <v>12126</v>
      </c>
    </row>
    <row r="17944" spans="1:2" x14ac:dyDescent="0.25">
      <c r="A17944" s="62">
        <v>92121504</v>
      </c>
      <c r="B17944" s="63" t="s">
        <v>2425</v>
      </c>
    </row>
    <row r="17945" spans="1:2" x14ac:dyDescent="0.25">
      <c r="A17945" s="62">
        <v>92121601</v>
      </c>
      <c r="B17945" s="63" t="s">
        <v>11925</v>
      </c>
    </row>
    <row r="17946" spans="1:2" x14ac:dyDescent="0.25">
      <c r="A17946" s="62">
        <v>92121602</v>
      </c>
      <c r="B17946" s="63" t="s">
        <v>11255</v>
      </c>
    </row>
    <row r="17947" spans="1:2" x14ac:dyDescent="0.25">
      <c r="A17947" s="62">
        <v>92121603</v>
      </c>
      <c r="B17947" s="63" t="s">
        <v>3646</v>
      </c>
    </row>
    <row r="17948" spans="1:2" x14ac:dyDescent="0.25">
      <c r="A17948" s="62">
        <v>92121604</v>
      </c>
      <c r="B17948" s="63" t="s">
        <v>11329</v>
      </c>
    </row>
    <row r="17949" spans="1:2" x14ac:dyDescent="0.25">
      <c r="A17949" s="62">
        <v>92121701</v>
      </c>
      <c r="B17949" s="63" t="s">
        <v>596</v>
      </c>
    </row>
    <row r="17950" spans="1:2" x14ac:dyDescent="0.25">
      <c r="A17950" s="62">
        <v>92121702</v>
      </c>
      <c r="B17950" s="63" t="s">
        <v>1887</v>
      </c>
    </row>
    <row r="17951" spans="1:2" x14ac:dyDescent="0.25">
      <c r="A17951" s="62">
        <v>92121703</v>
      </c>
      <c r="B17951" s="63" t="s">
        <v>6421</v>
      </c>
    </row>
    <row r="17952" spans="1:2" x14ac:dyDescent="0.25">
      <c r="A17952" s="62">
        <v>92121704</v>
      </c>
      <c r="B17952" s="63" t="s">
        <v>15157</v>
      </c>
    </row>
    <row r="17953" spans="1:2" x14ac:dyDescent="0.25">
      <c r="A17953" s="62">
        <v>93101501</v>
      </c>
      <c r="B17953" s="63" t="s">
        <v>11836</v>
      </c>
    </row>
    <row r="17954" spans="1:2" x14ac:dyDescent="0.25">
      <c r="A17954" s="62">
        <v>93101502</v>
      </c>
      <c r="B17954" s="63" t="s">
        <v>5216</v>
      </c>
    </row>
    <row r="17955" spans="1:2" x14ac:dyDescent="0.25">
      <c r="A17955" s="62">
        <v>93101503</v>
      </c>
      <c r="B17955" s="63" t="s">
        <v>6764</v>
      </c>
    </row>
    <row r="17956" spans="1:2" x14ac:dyDescent="0.25">
      <c r="A17956" s="62">
        <v>93101504</v>
      </c>
      <c r="B17956" s="63" t="s">
        <v>17843</v>
      </c>
    </row>
    <row r="17957" spans="1:2" x14ac:dyDescent="0.25">
      <c r="A17957" s="62">
        <v>93101505</v>
      </c>
      <c r="B17957" s="63" t="s">
        <v>4462</v>
      </c>
    </row>
    <row r="17958" spans="1:2" x14ac:dyDescent="0.25">
      <c r="A17958" s="62">
        <v>93101506</v>
      </c>
      <c r="B17958" s="63" t="s">
        <v>12482</v>
      </c>
    </row>
    <row r="17959" spans="1:2" x14ac:dyDescent="0.25">
      <c r="A17959" s="62">
        <v>93101601</v>
      </c>
      <c r="B17959" s="63" t="s">
        <v>5689</v>
      </c>
    </row>
    <row r="17960" spans="1:2" x14ac:dyDescent="0.25">
      <c r="A17960" s="62">
        <v>93101602</v>
      </c>
      <c r="B17960" s="63" t="s">
        <v>923</v>
      </c>
    </row>
    <row r="17961" spans="1:2" x14ac:dyDescent="0.25">
      <c r="A17961" s="62">
        <v>93101603</v>
      </c>
      <c r="B17961" s="63" t="s">
        <v>11041</v>
      </c>
    </row>
    <row r="17962" spans="1:2" x14ac:dyDescent="0.25">
      <c r="A17962" s="62">
        <v>93101604</v>
      </c>
      <c r="B17962" s="63" t="s">
        <v>13561</v>
      </c>
    </row>
    <row r="17963" spans="1:2" x14ac:dyDescent="0.25">
      <c r="A17963" s="62">
        <v>93101605</v>
      </c>
      <c r="B17963" s="63" t="s">
        <v>7918</v>
      </c>
    </row>
    <row r="17964" spans="1:2" x14ac:dyDescent="0.25">
      <c r="A17964" s="62">
        <v>93101606</v>
      </c>
      <c r="B17964" s="63" t="s">
        <v>13669</v>
      </c>
    </row>
    <row r="17965" spans="1:2" x14ac:dyDescent="0.25">
      <c r="A17965" s="62">
        <v>93101607</v>
      </c>
      <c r="B17965" s="63" t="s">
        <v>11980</v>
      </c>
    </row>
    <row r="17966" spans="1:2" x14ac:dyDescent="0.25">
      <c r="A17966" s="62">
        <v>93101608</v>
      </c>
      <c r="B17966" s="63" t="s">
        <v>8972</v>
      </c>
    </row>
    <row r="17967" spans="1:2" x14ac:dyDescent="0.25">
      <c r="A17967" s="62">
        <v>93101701</v>
      </c>
      <c r="B17967" s="63" t="s">
        <v>17450</v>
      </c>
    </row>
    <row r="17968" spans="1:2" x14ac:dyDescent="0.25">
      <c r="A17968" s="62">
        <v>93101702</v>
      </c>
      <c r="B17968" s="63" t="s">
        <v>10103</v>
      </c>
    </row>
    <row r="17969" spans="1:2" x14ac:dyDescent="0.25">
      <c r="A17969" s="62">
        <v>93101703</v>
      </c>
      <c r="B17969" s="63" t="s">
        <v>13222</v>
      </c>
    </row>
    <row r="17970" spans="1:2" x14ac:dyDescent="0.25">
      <c r="A17970" s="62">
        <v>93101704</v>
      </c>
      <c r="B17970" s="63" t="s">
        <v>863</v>
      </c>
    </row>
    <row r="17971" spans="1:2" x14ac:dyDescent="0.25">
      <c r="A17971" s="62">
        <v>93101705</v>
      </c>
      <c r="B17971" s="63" t="s">
        <v>15516</v>
      </c>
    </row>
    <row r="17972" spans="1:2" x14ac:dyDescent="0.25">
      <c r="A17972" s="62">
        <v>93101706</v>
      </c>
      <c r="B17972" s="63" t="s">
        <v>4659</v>
      </c>
    </row>
    <row r="17973" spans="1:2" x14ac:dyDescent="0.25">
      <c r="A17973" s="62">
        <v>93101707</v>
      </c>
      <c r="B17973" s="63" t="s">
        <v>9771</v>
      </c>
    </row>
    <row r="17974" spans="1:2" x14ac:dyDescent="0.25">
      <c r="A17974" s="62">
        <v>93111501</v>
      </c>
      <c r="B17974" s="63" t="s">
        <v>8918</v>
      </c>
    </row>
    <row r="17975" spans="1:2" x14ac:dyDescent="0.25">
      <c r="A17975" s="62">
        <v>93111502</v>
      </c>
      <c r="B17975" s="63" t="s">
        <v>6398</v>
      </c>
    </row>
    <row r="17976" spans="1:2" x14ac:dyDescent="0.25">
      <c r="A17976" s="62">
        <v>93111503</v>
      </c>
      <c r="B17976" s="63" t="s">
        <v>8685</v>
      </c>
    </row>
    <row r="17977" spans="1:2" x14ac:dyDescent="0.25">
      <c r="A17977" s="62">
        <v>93111504</v>
      </c>
      <c r="B17977" s="63" t="s">
        <v>2768</v>
      </c>
    </row>
    <row r="17978" spans="1:2" x14ac:dyDescent="0.25">
      <c r="A17978" s="62">
        <v>93111505</v>
      </c>
      <c r="B17978" s="63" t="s">
        <v>14656</v>
      </c>
    </row>
    <row r="17979" spans="1:2" x14ac:dyDescent="0.25">
      <c r="A17979" s="62">
        <v>93111506</v>
      </c>
      <c r="B17979" s="63" t="s">
        <v>2205</v>
      </c>
    </row>
    <row r="17980" spans="1:2" x14ac:dyDescent="0.25">
      <c r="A17980" s="62">
        <v>93111507</v>
      </c>
      <c r="B17980" s="63" t="s">
        <v>362</v>
      </c>
    </row>
    <row r="17981" spans="1:2" x14ac:dyDescent="0.25">
      <c r="A17981" s="62">
        <v>93111601</v>
      </c>
      <c r="B17981" s="63" t="s">
        <v>2547</v>
      </c>
    </row>
    <row r="17982" spans="1:2" x14ac:dyDescent="0.25">
      <c r="A17982" s="62">
        <v>93111602</v>
      </c>
      <c r="B17982" s="63" t="s">
        <v>196</v>
      </c>
    </row>
    <row r="17983" spans="1:2" x14ac:dyDescent="0.25">
      <c r="A17983" s="62">
        <v>93111603</v>
      </c>
      <c r="B17983" s="63" t="s">
        <v>932</v>
      </c>
    </row>
    <row r="17984" spans="1:2" x14ac:dyDescent="0.25">
      <c r="A17984" s="62">
        <v>93111604</v>
      </c>
      <c r="B17984" s="63" t="s">
        <v>17062</v>
      </c>
    </row>
    <row r="17985" spans="1:2" x14ac:dyDescent="0.25">
      <c r="A17985" s="62">
        <v>93111605</v>
      </c>
      <c r="B17985" s="63" t="s">
        <v>12747</v>
      </c>
    </row>
    <row r="17986" spans="1:2" x14ac:dyDescent="0.25">
      <c r="A17986" s="62">
        <v>93111606</v>
      </c>
      <c r="B17986" s="63" t="s">
        <v>3565</v>
      </c>
    </row>
    <row r="17987" spans="1:2" x14ac:dyDescent="0.25">
      <c r="A17987" s="62">
        <v>93111607</v>
      </c>
      <c r="B17987" s="63" t="s">
        <v>13305</v>
      </c>
    </row>
    <row r="17988" spans="1:2" x14ac:dyDescent="0.25">
      <c r="A17988" s="62">
        <v>93111608</v>
      </c>
      <c r="B17988" s="63" t="s">
        <v>559</v>
      </c>
    </row>
    <row r="17989" spans="1:2" x14ac:dyDescent="0.25">
      <c r="A17989" s="62">
        <v>93121501</v>
      </c>
      <c r="B17989" s="63" t="s">
        <v>10160</v>
      </c>
    </row>
    <row r="17990" spans="1:2" x14ac:dyDescent="0.25">
      <c r="A17990" s="62">
        <v>93121502</v>
      </c>
      <c r="B17990" s="63" t="s">
        <v>8560</v>
      </c>
    </row>
    <row r="17991" spans="1:2" x14ac:dyDescent="0.25">
      <c r="A17991" s="62">
        <v>93121503</v>
      </c>
      <c r="B17991" s="63" t="s">
        <v>6296</v>
      </c>
    </row>
    <row r="17992" spans="1:2" x14ac:dyDescent="0.25">
      <c r="A17992" s="62">
        <v>93121504</v>
      </c>
      <c r="B17992" s="63" t="s">
        <v>16526</v>
      </c>
    </row>
    <row r="17993" spans="1:2" x14ac:dyDescent="0.25">
      <c r="A17993" s="62">
        <v>93121505</v>
      </c>
      <c r="B17993" s="63" t="s">
        <v>17715</v>
      </c>
    </row>
    <row r="17994" spans="1:2" x14ac:dyDescent="0.25">
      <c r="A17994" s="62">
        <v>93121506</v>
      </c>
      <c r="B17994" s="63" t="s">
        <v>18519</v>
      </c>
    </row>
    <row r="17995" spans="1:2" x14ac:dyDescent="0.25">
      <c r="A17995" s="62">
        <v>93121507</v>
      </c>
      <c r="B17995" s="63" t="s">
        <v>18224</v>
      </c>
    </row>
    <row r="17996" spans="1:2" x14ac:dyDescent="0.25">
      <c r="A17996" s="62">
        <v>93121508</v>
      </c>
      <c r="B17996" s="63" t="s">
        <v>5717</v>
      </c>
    </row>
    <row r="17997" spans="1:2" x14ac:dyDescent="0.25">
      <c r="A17997" s="62">
        <v>93121509</v>
      </c>
      <c r="B17997" s="63" t="s">
        <v>6319</v>
      </c>
    </row>
    <row r="17998" spans="1:2" x14ac:dyDescent="0.25">
      <c r="A17998" s="62">
        <v>93121601</v>
      </c>
      <c r="B17998" s="63" t="s">
        <v>1322</v>
      </c>
    </row>
    <row r="17999" spans="1:2" x14ac:dyDescent="0.25">
      <c r="A17999" s="62">
        <v>93121602</v>
      </c>
      <c r="B17999" s="63" t="s">
        <v>9766</v>
      </c>
    </row>
    <row r="18000" spans="1:2" x14ac:dyDescent="0.25">
      <c r="A18000" s="62">
        <v>93121603</v>
      </c>
      <c r="B18000" s="63" t="s">
        <v>14119</v>
      </c>
    </row>
    <row r="18001" spans="1:2" x14ac:dyDescent="0.25">
      <c r="A18001" s="62">
        <v>93121604</v>
      </c>
      <c r="B18001" s="63" t="s">
        <v>9062</v>
      </c>
    </row>
    <row r="18002" spans="1:2" x14ac:dyDescent="0.25">
      <c r="A18002" s="62">
        <v>93121605</v>
      </c>
      <c r="B18002" s="63" t="s">
        <v>2742</v>
      </c>
    </row>
    <row r="18003" spans="1:2" x14ac:dyDescent="0.25">
      <c r="A18003" s="62">
        <v>93121606</v>
      </c>
      <c r="B18003" s="63" t="s">
        <v>15659</v>
      </c>
    </row>
    <row r="18004" spans="1:2" x14ac:dyDescent="0.25">
      <c r="A18004" s="62">
        <v>93121607</v>
      </c>
      <c r="B18004" s="63" t="s">
        <v>9663</v>
      </c>
    </row>
    <row r="18005" spans="1:2" x14ac:dyDescent="0.25">
      <c r="A18005" s="62">
        <v>93121608</v>
      </c>
      <c r="B18005" s="63" t="s">
        <v>15853</v>
      </c>
    </row>
    <row r="18006" spans="1:2" x14ac:dyDescent="0.25">
      <c r="A18006" s="62">
        <v>93121609</v>
      </c>
      <c r="B18006" s="63" t="s">
        <v>3948</v>
      </c>
    </row>
    <row r="18007" spans="1:2" x14ac:dyDescent="0.25">
      <c r="A18007" s="62">
        <v>93121610</v>
      </c>
      <c r="B18007" s="63" t="s">
        <v>17870</v>
      </c>
    </row>
    <row r="18008" spans="1:2" x14ac:dyDescent="0.25">
      <c r="A18008" s="62">
        <v>93121611</v>
      </c>
      <c r="B18008" s="63" t="s">
        <v>9681</v>
      </c>
    </row>
    <row r="18009" spans="1:2" x14ac:dyDescent="0.25">
      <c r="A18009" s="62">
        <v>93121612</v>
      </c>
      <c r="B18009" s="63" t="s">
        <v>2792</v>
      </c>
    </row>
    <row r="18010" spans="1:2" x14ac:dyDescent="0.25">
      <c r="A18010" s="62">
        <v>93121613</v>
      </c>
      <c r="B18010" s="63" t="s">
        <v>886</v>
      </c>
    </row>
    <row r="18011" spans="1:2" x14ac:dyDescent="0.25">
      <c r="A18011" s="62">
        <v>93121614</v>
      </c>
      <c r="B18011" s="63" t="s">
        <v>1800</v>
      </c>
    </row>
    <row r="18012" spans="1:2" x14ac:dyDescent="0.25">
      <c r="A18012" s="62">
        <v>93121615</v>
      </c>
      <c r="B18012" s="63" t="s">
        <v>11066</v>
      </c>
    </row>
    <row r="18013" spans="1:2" x14ac:dyDescent="0.25">
      <c r="A18013" s="62">
        <v>93121701</v>
      </c>
      <c r="B18013" s="63" t="s">
        <v>8040</v>
      </c>
    </row>
    <row r="18014" spans="1:2" x14ac:dyDescent="0.25">
      <c r="A18014" s="62">
        <v>93121702</v>
      </c>
      <c r="B18014" s="63" t="s">
        <v>17693</v>
      </c>
    </row>
    <row r="18015" spans="1:2" x14ac:dyDescent="0.25">
      <c r="A18015" s="62">
        <v>93121703</v>
      </c>
      <c r="B18015" s="63" t="s">
        <v>13664</v>
      </c>
    </row>
    <row r="18016" spans="1:2" x14ac:dyDescent="0.25">
      <c r="A18016" s="62">
        <v>93121704</v>
      </c>
      <c r="B18016" s="63" t="s">
        <v>8300</v>
      </c>
    </row>
    <row r="18017" spans="1:2" x14ac:dyDescent="0.25">
      <c r="A18017" s="62">
        <v>93121705</v>
      </c>
      <c r="B18017" s="63" t="s">
        <v>3929</v>
      </c>
    </row>
    <row r="18018" spans="1:2" x14ac:dyDescent="0.25">
      <c r="A18018" s="62">
        <v>93121706</v>
      </c>
      <c r="B18018" s="63" t="s">
        <v>9787</v>
      </c>
    </row>
    <row r="18019" spans="1:2" x14ac:dyDescent="0.25">
      <c r="A18019" s="62">
        <v>93121707</v>
      </c>
      <c r="B18019" s="63" t="s">
        <v>868</v>
      </c>
    </row>
    <row r="18020" spans="1:2" x14ac:dyDescent="0.25">
      <c r="A18020" s="62">
        <v>93121708</v>
      </c>
      <c r="B18020" s="63" t="s">
        <v>14688</v>
      </c>
    </row>
    <row r="18021" spans="1:2" x14ac:dyDescent="0.25">
      <c r="A18021" s="62">
        <v>93121709</v>
      </c>
      <c r="B18021" s="63" t="s">
        <v>4413</v>
      </c>
    </row>
    <row r="18022" spans="1:2" x14ac:dyDescent="0.25">
      <c r="A18022" s="62">
        <v>93121710</v>
      </c>
      <c r="B18022" s="63" t="s">
        <v>14866</v>
      </c>
    </row>
    <row r="18023" spans="1:2" x14ac:dyDescent="0.25">
      <c r="A18023" s="62">
        <v>93121711</v>
      </c>
      <c r="B18023" s="63" t="s">
        <v>11147</v>
      </c>
    </row>
    <row r="18024" spans="1:2" x14ac:dyDescent="0.25">
      <c r="A18024" s="62">
        <v>93131501</v>
      </c>
      <c r="B18024" s="63" t="s">
        <v>881</v>
      </c>
    </row>
    <row r="18025" spans="1:2" x14ac:dyDescent="0.25">
      <c r="A18025" s="62">
        <v>93131502</v>
      </c>
      <c r="B18025" s="63" t="s">
        <v>13200</v>
      </c>
    </row>
    <row r="18026" spans="1:2" x14ac:dyDescent="0.25">
      <c r="A18026" s="62">
        <v>93131503</v>
      </c>
      <c r="B18026" s="63" t="s">
        <v>13541</v>
      </c>
    </row>
    <row r="18027" spans="1:2" x14ac:dyDescent="0.25">
      <c r="A18027" s="62">
        <v>93131504</v>
      </c>
      <c r="B18027" s="63" t="s">
        <v>1324</v>
      </c>
    </row>
    <row r="18028" spans="1:2" x14ac:dyDescent="0.25">
      <c r="A18028" s="62">
        <v>93131505</v>
      </c>
      <c r="B18028" s="63" t="s">
        <v>13548</v>
      </c>
    </row>
    <row r="18029" spans="1:2" x14ac:dyDescent="0.25">
      <c r="A18029" s="62">
        <v>93131506</v>
      </c>
      <c r="B18029" s="63" t="s">
        <v>17821</v>
      </c>
    </row>
    <row r="18030" spans="1:2" x14ac:dyDescent="0.25">
      <c r="A18030" s="62">
        <v>93131507</v>
      </c>
      <c r="B18030" s="63" t="s">
        <v>4051</v>
      </c>
    </row>
    <row r="18031" spans="1:2" x14ac:dyDescent="0.25">
      <c r="A18031" s="62">
        <v>93131601</v>
      </c>
      <c r="B18031" s="63" t="s">
        <v>6465</v>
      </c>
    </row>
    <row r="18032" spans="1:2" x14ac:dyDescent="0.25">
      <c r="A18032" s="62">
        <v>93131602</v>
      </c>
      <c r="B18032" s="63" t="s">
        <v>2846</v>
      </c>
    </row>
    <row r="18033" spans="1:2" x14ac:dyDescent="0.25">
      <c r="A18033" s="62">
        <v>93131603</v>
      </c>
      <c r="B18033" s="63" t="s">
        <v>9085</v>
      </c>
    </row>
    <row r="18034" spans="1:2" x14ac:dyDescent="0.25">
      <c r="A18034" s="62">
        <v>93131604</v>
      </c>
      <c r="B18034" s="63" t="s">
        <v>9197</v>
      </c>
    </row>
    <row r="18035" spans="1:2" x14ac:dyDescent="0.25">
      <c r="A18035" s="62">
        <v>93131605</v>
      </c>
      <c r="B18035" s="63" t="s">
        <v>17314</v>
      </c>
    </row>
    <row r="18036" spans="1:2" x14ac:dyDescent="0.25">
      <c r="A18036" s="62">
        <v>93131606</v>
      </c>
      <c r="B18036" s="63" t="s">
        <v>16890</v>
      </c>
    </row>
    <row r="18037" spans="1:2" x14ac:dyDescent="0.25">
      <c r="A18037" s="62">
        <v>93131607</v>
      </c>
      <c r="B18037" s="63" t="s">
        <v>2116</v>
      </c>
    </row>
    <row r="18038" spans="1:2" x14ac:dyDescent="0.25">
      <c r="A18038" s="62">
        <v>93131608</v>
      </c>
      <c r="B18038" s="63" t="s">
        <v>17040</v>
      </c>
    </row>
    <row r="18039" spans="1:2" x14ac:dyDescent="0.25">
      <c r="A18039" s="62">
        <v>93131609</v>
      </c>
      <c r="B18039" s="63" t="s">
        <v>7103</v>
      </c>
    </row>
    <row r="18040" spans="1:2" x14ac:dyDescent="0.25">
      <c r="A18040" s="62">
        <v>93131610</v>
      </c>
      <c r="B18040" s="63" t="s">
        <v>14065</v>
      </c>
    </row>
    <row r="18041" spans="1:2" x14ac:dyDescent="0.25">
      <c r="A18041" s="62">
        <v>93131611</v>
      </c>
      <c r="B18041" s="63" t="s">
        <v>17352</v>
      </c>
    </row>
    <row r="18042" spans="1:2" x14ac:dyDescent="0.25">
      <c r="A18042" s="62">
        <v>93131612</v>
      </c>
      <c r="B18042" s="63" t="s">
        <v>6061</v>
      </c>
    </row>
    <row r="18043" spans="1:2" x14ac:dyDescent="0.25">
      <c r="A18043" s="62">
        <v>93131613</v>
      </c>
      <c r="B18043" s="63" t="s">
        <v>6362</v>
      </c>
    </row>
    <row r="18044" spans="1:2" x14ac:dyDescent="0.25">
      <c r="A18044" s="62">
        <v>93131701</v>
      </c>
      <c r="B18044" s="63" t="s">
        <v>11883</v>
      </c>
    </row>
    <row r="18045" spans="1:2" x14ac:dyDescent="0.25">
      <c r="A18045" s="62">
        <v>93131702</v>
      </c>
      <c r="B18045" s="63" t="s">
        <v>4110</v>
      </c>
    </row>
    <row r="18046" spans="1:2" x14ac:dyDescent="0.25">
      <c r="A18046" s="62">
        <v>93131703</v>
      </c>
      <c r="B18046" s="63" t="s">
        <v>12310</v>
      </c>
    </row>
    <row r="18047" spans="1:2" x14ac:dyDescent="0.25">
      <c r="A18047" s="62">
        <v>93131704</v>
      </c>
      <c r="B18047" s="63" t="s">
        <v>6486</v>
      </c>
    </row>
    <row r="18048" spans="1:2" x14ac:dyDescent="0.25">
      <c r="A18048" s="62">
        <v>93131705</v>
      </c>
      <c r="B18048" s="63" t="s">
        <v>7233</v>
      </c>
    </row>
    <row r="18049" spans="1:2" x14ac:dyDescent="0.25">
      <c r="A18049" s="62">
        <v>93131801</v>
      </c>
      <c r="B18049" s="63" t="s">
        <v>18037</v>
      </c>
    </row>
    <row r="18050" spans="1:2" x14ac:dyDescent="0.25">
      <c r="A18050" s="62">
        <v>93131802</v>
      </c>
      <c r="B18050" s="63" t="s">
        <v>9095</v>
      </c>
    </row>
    <row r="18051" spans="1:2" x14ac:dyDescent="0.25">
      <c r="A18051" s="62">
        <v>93131803</v>
      </c>
      <c r="B18051" s="63" t="s">
        <v>8453</v>
      </c>
    </row>
    <row r="18052" spans="1:2" x14ac:dyDescent="0.25">
      <c r="A18052" s="62">
        <v>93141501</v>
      </c>
      <c r="B18052" s="63" t="s">
        <v>162</v>
      </c>
    </row>
    <row r="18053" spans="1:2" x14ac:dyDescent="0.25">
      <c r="A18053" s="62">
        <v>93141502</v>
      </c>
      <c r="B18053" s="63" t="s">
        <v>3107</v>
      </c>
    </row>
    <row r="18054" spans="1:2" x14ac:dyDescent="0.25">
      <c r="A18054" s="62">
        <v>93141503</v>
      </c>
      <c r="B18054" s="63" t="s">
        <v>6556</v>
      </c>
    </row>
    <row r="18055" spans="1:2" x14ac:dyDescent="0.25">
      <c r="A18055" s="62">
        <v>93141504</v>
      </c>
      <c r="B18055" s="63" t="s">
        <v>10538</v>
      </c>
    </row>
    <row r="18056" spans="1:2" x14ac:dyDescent="0.25">
      <c r="A18056" s="62">
        <v>93141505</v>
      </c>
      <c r="B18056" s="63" t="s">
        <v>6</v>
      </c>
    </row>
    <row r="18057" spans="1:2" x14ac:dyDescent="0.25">
      <c r="A18057" s="62">
        <v>93141506</v>
      </c>
      <c r="B18057" s="63" t="s">
        <v>9034</v>
      </c>
    </row>
    <row r="18058" spans="1:2" x14ac:dyDescent="0.25">
      <c r="A18058" s="62">
        <v>93141507</v>
      </c>
      <c r="B18058" s="63" t="s">
        <v>1263</v>
      </c>
    </row>
    <row r="18059" spans="1:2" x14ac:dyDescent="0.25">
      <c r="A18059" s="62">
        <v>93141508</v>
      </c>
      <c r="B18059" s="63" t="s">
        <v>13023</v>
      </c>
    </row>
    <row r="18060" spans="1:2" x14ac:dyDescent="0.25">
      <c r="A18060" s="62">
        <v>93141509</v>
      </c>
      <c r="B18060" s="63" t="s">
        <v>2888</v>
      </c>
    </row>
    <row r="18061" spans="1:2" x14ac:dyDescent="0.25">
      <c r="A18061" s="62">
        <v>93141510</v>
      </c>
      <c r="B18061" s="63" t="s">
        <v>17196</v>
      </c>
    </row>
    <row r="18062" spans="1:2" x14ac:dyDescent="0.25">
      <c r="A18062" s="62">
        <v>93141511</v>
      </c>
      <c r="B18062" s="63" t="s">
        <v>8377</v>
      </c>
    </row>
    <row r="18063" spans="1:2" x14ac:dyDescent="0.25">
      <c r="A18063" s="62">
        <v>93141512</v>
      </c>
      <c r="B18063" s="63" t="s">
        <v>3683</v>
      </c>
    </row>
    <row r="18064" spans="1:2" x14ac:dyDescent="0.25">
      <c r="A18064" s="62">
        <v>93141513</v>
      </c>
      <c r="B18064" s="63" t="s">
        <v>17057</v>
      </c>
    </row>
    <row r="18065" spans="1:2" x14ac:dyDescent="0.25">
      <c r="A18065" s="62">
        <v>93141514</v>
      </c>
      <c r="B18065" s="63" t="s">
        <v>1540</v>
      </c>
    </row>
    <row r="18066" spans="1:2" x14ac:dyDescent="0.25">
      <c r="A18066" s="62">
        <v>93141601</v>
      </c>
      <c r="B18066" s="63" t="s">
        <v>15111</v>
      </c>
    </row>
    <row r="18067" spans="1:2" x14ac:dyDescent="0.25">
      <c r="A18067" s="62">
        <v>93141602</v>
      </c>
      <c r="B18067" s="63" t="s">
        <v>9894</v>
      </c>
    </row>
    <row r="18068" spans="1:2" x14ac:dyDescent="0.25">
      <c r="A18068" s="62">
        <v>93141603</v>
      </c>
      <c r="B18068" s="63" t="s">
        <v>13617</v>
      </c>
    </row>
    <row r="18069" spans="1:2" x14ac:dyDescent="0.25">
      <c r="A18069" s="62">
        <v>93141604</v>
      </c>
      <c r="B18069" s="63" t="s">
        <v>10132</v>
      </c>
    </row>
    <row r="18070" spans="1:2" x14ac:dyDescent="0.25">
      <c r="A18070" s="62">
        <v>93141605</v>
      </c>
      <c r="B18070" s="63" t="s">
        <v>324</v>
      </c>
    </row>
    <row r="18071" spans="1:2" x14ac:dyDescent="0.25">
      <c r="A18071" s="62">
        <v>93141606</v>
      </c>
      <c r="B18071" s="63" t="s">
        <v>15569</v>
      </c>
    </row>
    <row r="18072" spans="1:2" x14ac:dyDescent="0.25">
      <c r="A18072" s="62">
        <v>93141607</v>
      </c>
      <c r="B18072" s="63" t="s">
        <v>9107</v>
      </c>
    </row>
    <row r="18073" spans="1:2" x14ac:dyDescent="0.25">
      <c r="A18073" s="62">
        <v>93141608</v>
      </c>
      <c r="B18073" s="63" t="s">
        <v>8678</v>
      </c>
    </row>
    <row r="18074" spans="1:2" x14ac:dyDescent="0.25">
      <c r="A18074" s="62">
        <v>93141609</v>
      </c>
      <c r="B18074" s="63" t="s">
        <v>13039</v>
      </c>
    </row>
    <row r="18075" spans="1:2" x14ac:dyDescent="0.25">
      <c r="A18075" s="62">
        <v>93141610</v>
      </c>
      <c r="B18075" s="63" t="s">
        <v>16407</v>
      </c>
    </row>
    <row r="18076" spans="1:2" x14ac:dyDescent="0.25">
      <c r="A18076" s="62">
        <v>93141611</v>
      </c>
      <c r="B18076" s="63" t="s">
        <v>10346</v>
      </c>
    </row>
    <row r="18077" spans="1:2" x14ac:dyDescent="0.25">
      <c r="A18077" s="62">
        <v>93141612</v>
      </c>
      <c r="B18077" s="63" t="s">
        <v>18595</v>
      </c>
    </row>
    <row r="18078" spans="1:2" x14ac:dyDescent="0.25">
      <c r="A18078" s="62">
        <v>93141613</v>
      </c>
      <c r="B18078" s="63" t="s">
        <v>15909</v>
      </c>
    </row>
    <row r="18079" spans="1:2" x14ac:dyDescent="0.25">
      <c r="A18079" s="62">
        <v>93141701</v>
      </c>
      <c r="B18079" s="63" t="s">
        <v>18615</v>
      </c>
    </row>
    <row r="18080" spans="1:2" x14ac:dyDescent="0.25">
      <c r="A18080" s="62">
        <v>93141702</v>
      </c>
      <c r="B18080" s="63" t="s">
        <v>2115</v>
      </c>
    </row>
    <row r="18081" spans="1:2" x14ac:dyDescent="0.25">
      <c r="A18081" s="62">
        <v>93141703</v>
      </c>
      <c r="B18081" s="63" t="s">
        <v>9979</v>
      </c>
    </row>
    <row r="18082" spans="1:2" x14ac:dyDescent="0.25">
      <c r="A18082" s="62">
        <v>93141704</v>
      </c>
      <c r="B18082" s="63" t="s">
        <v>2097</v>
      </c>
    </row>
    <row r="18083" spans="1:2" x14ac:dyDescent="0.25">
      <c r="A18083" s="62">
        <v>93141705</v>
      </c>
      <c r="B18083" s="63" t="s">
        <v>18101</v>
      </c>
    </row>
    <row r="18084" spans="1:2" x14ac:dyDescent="0.25">
      <c r="A18084" s="62">
        <v>93141706</v>
      </c>
      <c r="B18084" s="63" t="s">
        <v>901</v>
      </c>
    </row>
    <row r="18085" spans="1:2" x14ac:dyDescent="0.25">
      <c r="A18085" s="62">
        <v>93141707</v>
      </c>
      <c r="B18085" s="63" t="s">
        <v>10291</v>
      </c>
    </row>
    <row r="18086" spans="1:2" x14ac:dyDescent="0.25">
      <c r="A18086" s="62">
        <v>93141708</v>
      </c>
      <c r="B18086" s="63" t="s">
        <v>6636</v>
      </c>
    </row>
    <row r="18087" spans="1:2" x14ac:dyDescent="0.25">
      <c r="A18087" s="62">
        <v>93141709</v>
      </c>
      <c r="B18087" s="63" t="s">
        <v>5868</v>
      </c>
    </row>
    <row r="18088" spans="1:2" x14ac:dyDescent="0.25">
      <c r="A18088" s="62">
        <v>93141710</v>
      </c>
      <c r="B18088" s="63" t="s">
        <v>4005</v>
      </c>
    </row>
    <row r="18089" spans="1:2" x14ac:dyDescent="0.25">
      <c r="A18089" s="62">
        <v>93141711</v>
      </c>
      <c r="B18089" s="63" t="s">
        <v>4245</v>
      </c>
    </row>
    <row r="18090" spans="1:2" x14ac:dyDescent="0.25">
      <c r="A18090" s="62">
        <v>93141712</v>
      </c>
      <c r="B18090" s="63" t="s">
        <v>3243</v>
      </c>
    </row>
    <row r="18091" spans="1:2" x14ac:dyDescent="0.25">
      <c r="A18091" s="62">
        <v>93141713</v>
      </c>
      <c r="B18091" s="63" t="s">
        <v>7762</v>
      </c>
    </row>
    <row r="18092" spans="1:2" x14ac:dyDescent="0.25">
      <c r="A18092" s="62">
        <v>93141714</v>
      </c>
      <c r="B18092" s="63" t="s">
        <v>2171</v>
      </c>
    </row>
    <row r="18093" spans="1:2" x14ac:dyDescent="0.25">
      <c r="A18093" s="62">
        <v>93141801</v>
      </c>
      <c r="B18093" s="63" t="s">
        <v>2345</v>
      </c>
    </row>
    <row r="18094" spans="1:2" x14ac:dyDescent="0.25">
      <c r="A18094" s="62">
        <v>93141802</v>
      </c>
      <c r="B18094" s="63" t="s">
        <v>5985</v>
      </c>
    </row>
    <row r="18095" spans="1:2" x14ac:dyDescent="0.25">
      <c r="A18095" s="62">
        <v>93141803</v>
      </c>
      <c r="B18095" s="63" t="s">
        <v>3412</v>
      </c>
    </row>
    <row r="18096" spans="1:2" x14ac:dyDescent="0.25">
      <c r="A18096" s="62">
        <v>93141804</v>
      </c>
      <c r="B18096" s="63" t="s">
        <v>9036</v>
      </c>
    </row>
    <row r="18097" spans="1:2" x14ac:dyDescent="0.25">
      <c r="A18097" s="62">
        <v>93141805</v>
      </c>
      <c r="B18097" s="63" t="s">
        <v>4390</v>
      </c>
    </row>
    <row r="18098" spans="1:2" x14ac:dyDescent="0.25">
      <c r="A18098" s="62">
        <v>93141806</v>
      </c>
      <c r="B18098" s="63" t="s">
        <v>12496</v>
      </c>
    </row>
    <row r="18099" spans="1:2" x14ac:dyDescent="0.25">
      <c r="A18099" s="62">
        <v>93141807</v>
      </c>
      <c r="B18099" s="63" t="s">
        <v>15433</v>
      </c>
    </row>
    <row r="18100" spans="1:2" x14ac:dyDescent="0.25">
      <c r="A18100" s="62">
        <v>93141808</v>
      </c>
      <c r="B18100" s="63" t="s">
        <v>4383</v>
      </c>
    </row>
    <row r="18101" spans="1:2" x14ac:dyDescent="0.25">
      <c r="A18101" s="62">
        <v>93141810</v>
      </c>
      <c r="B18101" s="63" t="s">
        <v>8018</v>
      </c>
    </row>
    <row r="18102" spans="1:2" x14ac:dyDescent="0.25">
      <c r="A18102" s="62">
        <v>93141811</v>
      </c>
      <c r="B18102" s="63" t="s">
        <v>18035</v>
      </c>
    </row>
    <row r="18103" spans="1:2" x14ac:dyDescent="0.25">
      <c r="A18103" s="62">
        <v>93141812</v>
      </c>
      <c r="B18103" s="63" t="s">
        <v>12360</v>
      </c>
    </row>
    <row r="18104" spans="1:2" x14ac:dyDescent="0.25">
      <c r="A18104" s="62">
        <v>93141813</v>
      </c>
      <c r="B18104" s="63" t="s">
        <v>4044</v>
      </c>
    </row>
    <row r="18105" spans="1:2" x14ac:dyDescent="0.25">
      <c r="A18105" s="62">
        <v>93141814</v>
      </c>
      <c r="B18105" s="63" t="s">
        <v>5993</v>
      </c>
    </row>
    <row r="18106" spans="1:2" x14ac:dyDescent="0.25">
      <c r="A18106" s="62">
        <v>93141901</v>
      </c>
      <c r="B18106" s="63" t="s">
        <v>6744</v>
      </c>
    </row>
    <row r="18107" spans="1:2" x14ac:dyDescent="0.25">
      <c r="A18107" s="62">
        <v>93141902</v>
      </c>
      <c r="B18107" s="63" t="s">
        <v>9615</v>
      </c>
    </row>
    <row r="18108" spans="1:2" x14ac:dyDescent="0.25">
      <c r="A18108" s="62">
        <v>93141903</v>
      </c>
      <c r="B18108" s="63" t="s">
        <v>17504</v>
      </c>
    </row>
    <row r="18109" spans="1:2" x14ac:dyDescent="0.25">
      <c r="A18109" s="62">
        <v>93141904</v>
      </c>
      <c r="B18109" s="63" t="s">
        <v>14167</v>
      </c>
    </row>
    <row r="18110" spans="1:2" x14ac:dyDescent="0.25">
      <c r="A18110" s="62">
        <v>93141905</v>
      </c>
      <c r="B18110" s="63" t="s">
        <v>4276</v>
      </c>
    </row>
    <row r="18111" spans="1:2" x14ac:dyDescent="0.25">
      <c r="A18111" s="62">
        <v>93141906</v>
      </c>
      <c r="B18111" s="63" t="s">
        <v>6368</v>
      </c>
    </row>
    <row r="18112" spans="1:2" x14ac:dyDescent="0.25">
      <c r="A18112" s="62">
        <v>93141907</v>
      </c>
      <c r="B18112" s="63" t="s">
        <v>8683</v>
      </c>
    </row>
    <row r="18113" spans="1:2" x14ac:dyDescent="0.25">
      <c r="A18113" s="62">
        <v>93141908</v>
      </c>
      <c r="B18113" s="63" t="s">
        <v>10093</v>
      </c>
    </row>
    <row r="18114" spans="1:2" x14ac:dyDescent="0.25">
      <c r="A18114" s="62">
        <v>93141909</v>
      </c>
      <c r="B18114" s="63" t="s">
        <v>8340</v>
      </c>
    </row>
    <row r="18115" spans="1:2" x14ac:dyDescent="0.25">
      <c r="A18115" s="62">
        <v>93141910</v>
      </c>
      <c r="B18115" s="63" t="s">
        <v>13188</v>
      </c>
    </row>
    <row r="18116" spans="1:2" x14ac:dyDescent="0.25">
      <c r="A18116" s="62">
        <v>93142001</v>
      </c>
      <c r="B18116" s="63" t="s">
        <v>17558</v>
      </c>
    </row>
    <row r="18117" spans="1:2" x14ac:dyDescent="0.25">
      <c r="A18117" s="62">
        <v>93142002</v>
      </c>
      <c r="B18117" s="63" t="s">
        <v>9640</v>
      </c>
    </row>
    <row r="18118" spans="1:2" x14ac:dyDescent="0.25">
      <c r="A18118" s="62">
        <v>93142003</v>
      </c>
      <c r="B18118" s="63" t="s">
        <v>9434</v>
      </c>
    </row>
    <row r="18119" spans="1:2" x14ac:dyDescent="0.25">
      <c r="A18119" s="62">
        <v>93142004</v>
      </c>
      <c r="B18119" s="63" t="s">
        <v>12833</v>
      </c>
    </row>
    <row r="18120" spans="1:2" x14ac:dyDescent="0.25">
      <c r="A18120" s="62">
        <v>93142005</v>
      </c>
      <c r="B18120" s="63" t="s">
        <v>1254</v>
      </c>
    </row>
    <row r="18121" spans="1:2" x14ac:dyDescent="0.25">
      <c r="A18121" s="62">
        <v>93142006</v>
      </c>
      <c r="B18121" s="63" t="s">
        <v>7149</v>
      </c>
    </row>
    <row r="18122" spans="1:2" x14ac:dyDescent="0.25">
      <c r="A18122" s="62">
        <v>93142007</v>
      </c>
      <c r="B18122" s="63" t="s">
        <v>5073</v>
      </c>
    </row>
    <row r="18123" spans="1:2" x14ac:dyDescent="0.25">
      <c r="A18123" s="62">
        <v>93142008</v>
      </c>
      <c r="B18123" s="63" t="s">
        <v>3526</v>
      </c>
    </row>
    <row r="18124" spans="1:2" x14ac:dyDescent="0.25">
      <c r="A18124" s="62">
        <v>93142009</v>
      </c>
      <c r="B18124" s="63" t="s">
        <v>17278</v>
      </c>
    </row>
    <row r="18125" spans="1:2" x14ac:dyDescent="0.25">
      <c r="A18125" s="62">
        <v>93142101</v>
      </c>
      <c r="B18125" s="63" t="s">
        <v>11320</v>
      </c>
    </row>
    <row r="18126" spans="1:2" x14ac:dyDescent="0.25">
      <c r="A18126" s="62">
        <v>93142102</v>
      </c>
      <c r="B18126" s="63" t="s">
        <v>1742</v>
      </c>
    </row>
    <row r="18127" spans="1:2" x14ac:dyDescent="0.25">
      <c r="A18127" s="62">
        <v>93142103</v>
      </c>
      <c r="B18127" s="63" t="s">
        <v>13465</v>
      </c>
    </row>
    <row r="18128" spans="1:2" x14ac:dyDescent="0.25">
      <c r="A18128" s="62">
        <v>93142104</v>
      </c>
      <c r="B18128" s="63" t="s">
        <v>130</v>
      </c>
    </row>
    <row r="18129" spans="1:2" x14ac:dyDescent="0.25">
      <c r="A18129" s="62">
        <v>93151501</v>
      </c>
      <c r="B18129" s="63" t="s">
        <v>3343</v>
      </c>
    </row>
    <row r="18130" spans="1:2" x14ac:dyDescent="0.25">
      <c r="A18130" s="62">
        <v>93151502</v>
      </c>
      <c r="B18130" s="63" t="s">
        <v>16428</v>
      </c>
    </row>
    <row r="18131" spans="1:2" x14ac:dyDescent="0.25">
      <c r="A18131" s="62">
        <v>93151503</v>
      </c>
      <c r="B18131" s="63" t="s">
        <v>14525</v>
      </c>
    </row>
    <row r="18132" spans="1:2" x14ac:dyDescent="0.25">
      <c r="A18132" s="62">
        <v>93151504</v>
      </c>
      <c r="B18132" s="63" t="s">
        <v>9485</v>
      </c>
    </row>
    <row r="18133" spans="1:2" x14ac:dyDescent="0.25">
      <c r="A18133" s="62">
        <v>93151505</v>
      </c>
      <c r="B18133" s="63" t="s">
        <v>5819</v>
      </c>
    </row>
    <row r="18134" spans="1:2" x14ac:dyDescent="0.25">
      <c r="A18134" s="62">
        <v>93151506</v>
      </c>
      <c r="B18134" s="63" t="s">
        <v>10038</v>
      </c>
    </row>
    <row r="18135" spans="1:2" x14ac:dyDescent="0.25">
      <c r="A18135" s="62">
        <v>93151507</v>
      </c>
      <c r="B18135" s="63" t="s">
        <v>817</v>
      </c>
    </row>
    <row r="18136" spans="1:2" x14ac:dyDescent="0.25">
      <c r="A18136" s="62">
        <v>93151508</v>
      </c>
      <c r="B18136" s="63" t="s">
        <v>6923</v>
      </c>
    </row>
    <row r="18137" spans="1:2" x14ac:dyDescent="0.25">
      <c r="A18137" s="62">
        <v>93151509</v>
      </c>
      <c r="B18137" s="63" t="s">
        <v>14552</v>
      </c>
    </row>
    <row r="18138" spans="1:2" x14ac:dyDescent="0.25">
      <c r="A18138" s="62">
        <v>93151510</v>
      </c>
      <c r="B18138" s="63" t="s">
        <v>2681</v>
      </c>
    </row>
    <row r="18139" spans="1:2" x14ac:dyDescent="0.25">
      <c r="A18139" s="62">
        <v>93151511</v>
      </c>
      <c r="B18139" s="63" t="s">
        <v>12185</v>
      </c>
    </row>
    <row r="18140" spans="1:2" x14ac:dyDescent="0.25">
      <c r="A18140" s="62">
        <v>93151512</v>
      </c>
      <c r="B18140" s="63" t="s">
        <v>9254</v>
      </c>
    </row>
    <row r="18141" spans="1:2" x14ac:dyDescent="0.25">
      <c r="A18141" s="62">
        <v>93151513</v>
      </c>
      <c r="B18141" s="63" t="s">
        <v>11218</v>
      </c>
    </row>
    <row r="18142" spans="1:2" x14ac:dyDescent="0.25">
      <c r="A18142" s="62">
        <v>93151514</v>
      </c>
      <c r="B18142" s="63" t="s">
        <v>9212</v>
      </c>
    </row>
    <row r="18143" spans="1:2" x14ac:dyDescent="0.25">
      <c r="A18143" s="62">
        <v>93151515</v>
      </c>
      <c r="B18143" s="63" t="s">
        <v>6546</v>
      </c>
    </row>
    <row r="18144" spans="1:2" x14ac:dyDescent="0.25">
      <c r="A18144" s="62">
        <v>93151601</v>
      </c>
      <c r="B18144" s="63" t="s">
        <v>9785</v>
      </c>
    </row>
    <row r="18145" spans="1:2" x14ac:dyDescent="0.25">
      <c r="A18145" s="62">
        <v>93151602</v>
      </c>
      <c r="B18145" s="63" t="s">
        <v>13049</v>
      </c>
    </row>
    <row r="18146" spans="1:2" x14ac:dyDescent="0.25">
      <c r="A18146" s="62">
        <v>93151603</v>
      </c>
      <c r="B18146" s="63" t="s">
        <v>6506</v>
      </c>
    </row>
    <row r="18147" spans="1:2" x14ac:dyDescent="0.25">
      <c r="A18147" s="62">
        <v>93151604</v>
      </c>
      <c r="B18147" s="63" t="s">
        <v>15780</v>
      </c>
    </row>
    <row r="18148" spans="1:2" x14ac:dyDescent="0.25">
      <c r="A18148" s="62">
        <v>93151605</v>
      </c>
      <c r="B18148" s="63" t="s">
        <v>6727</v>
      </c>
    </row>
    <row r="18149" spans="1:2" x14ac:dyDescent="0.25">
      <c r="A18149" s="62">
        <v>93151606</v>
      </c>
      <c r="B18149" s="63" t="s">
        <v>11476</v>
      </c>
    </row>
    <row r="18150" spans="1:2" x14ac:dyDescent="0.25">
      <c r="A18150" s="62">
        <v>93151607</v>
      </c>
      <c r="B18150" s="63" t="s">
        <v>14658</v>
      </c>
    </row>
    <row r="18151" spans="1:2" x14ac:dyDescent="0.25">
      <c r="A18151" s="62">
        <v>93151608</v>
      </c>
      <c r="B18151" s="63" t="s">
        <v>14931</v>
      </c>
    </row>
    <row r="18152" spans="1:2" x14ac:dyDescent="0.25">
      <c r="A18152" s="62">
        <v>93151609</v>
      </c>
      <c r="B18152" s="63" t="s">
        <v>4479</v>
      </c>
    </row>
    <row r="18153" spans="1:2" x14ac:dyDescent="0.25">
      <c r="A18153" s="62">
        <v>93151610</v>
      </c>
      <c r="B18153" s="63" t="s">
        <v>17145</v>
      </c>
    </row>
    <row r="18154" spans="1:2" x14ac:dyDescent="0.25">
      <c r="A18154" s="62">
        <v>93151611</v>
      </c>
      <c r="B18154" s="63" t="s">
        <v>1442</v>
      </c>
    </row>
    <row r="18155" spans="1:2" x14ac:dyDescent="0.25">
      <c r="A18155" s="62">
        <v>93151701</v>
      </c>
      <c r="B18155" s="63" t="s">
        <v>16307</v>
      </c>
    </row>
    <row r="18156" spans="1:2" x14ac:dyDescent="0.25">
      <c r="A18156" s="62">
        <v>93151702</v>
      </c>
      <c r="B18156" s="63" t="s">
        <v>16717</v>
      </c>
    </row>
    <row r="18157" spans="1:2" x14ac:dyDescent="0.25">
      <c r="A18157" s="62">
        <v>93161501</v>
      </c>
      <c r="B18157" s="63" t="s">
        <v>8013</v>
      </c>
    </row>
    <row r="18158" spans="1:2" x14ac:dyDescent="0.25">
      <c r="A18158" s="62">
        <v>93161502</v>
      </c>
      <c r="B18158" s="63" t="s">
        <v>4956</v>
      </c>
    </row>
    <row r="18159" spans="1:2" x14ac:dyDescent="0.25">
      <c r="A18159" s="62">
        <v>93161503</v>
      </c>
      <c r="B18159" s="63" t="s">
        <v>1746</v>
      </c>
    </row>
    <row r="18160" spans="1:2" x14ac:dyDescent="0.25">
      <c r="A18160" s="62">
        <v>93161504</v>
      </c>
      <c r="B18160" s="63" t="s">
        <v>11400</v>
      </c>
    </row>
    <row r="18161" spans="1:2" x14ac:dyDescent="0.25">
      <c r="A18161" s="62">
        <v>93161601</v>
      </c>
      <c r="B18161" s="63" t="s">
        <v>5803</v>
      </c>
    </row>
    <row r="18162" spans="1:2" x14ac:dyDescent="0.25">
      <c r="A18162" s="62">
        <v>93161602</v>
      </c>
      <c r="B18162" s="63" t="s">
        <v>7178</v>
      </c>
    </row>
    <row r="18163" spans="1:2" x14ac:dyDescent="0.25">
      <c r="A18163" s="62">
        <v>93161603</v>
      </c>
      <c r="B18163" s="63" t="s">
        <v>13877</v>
      </c>
    </row>
    <row r="18164" spans="1:2" x14ac:dyDescent="0.25">
      <c r="A18164" s="62">
        <v>93161604</v>
      </c>
      <c r="B18164" s="63" t="s">
        <v>11660</v>
      </c>
    </row>
    <row r="18165" spans="1:2" x14ac:dyDescent="0.25">
      <c r="A18165" s="62">
        <v>93161605</v>
      </c>
      <c r="B18165" s="63" t="s">
        <v>16838</v>
      </c>
    </row>
    <row r="18166" spans="1:2" x14ac:dyDescent="0.25">
      <c r="A18166" s="62">
        <v>93161606</v>
      </c>
      <c r="B18166" s="63" t="s">
        <v>7510</v>
      </c>
    </row>
    <row r="18167" spans="1:2" x14ac:dyDescent="0.25">
      <c r="A18167" s="62">
        <v>93161607</v>
      </c>
      <c r="B18167" s="63" t="s">
        <v>13907</v>
      </c>
    </row>
    <row r="18168" spans="1:2" x14ac:dyDescent="0.25">
      <c r="A18168" s="62">
        <v>93161701</v>
      </c>
      <c r="B18168" s="63" t="s">
        <v>16552</v>
      </c>
    </row>
    <row r="18169" spans="1:2" x14ac:dyDescent="0.25">
      <c r="A18169" s="62">
        <v>93161702</v>
      </c>
      <c r="B18169" s="63" t="s">
        <v>1279</v>
      </c>
    </row>
    <row r="18170" spans="1:2" x14ac:dyDescent="0.25">
      <c r="A18170" s="62">
        <v>93161703</v>
      </c>
      <c r="B18170" s="63" t="s">
        <v>2892</v>
      </c>
    </row>
    <row r="18171" spans="1:2" x14ac:dyDescent="0.25">
      <c r="A18171" s="62">
        <v>93161704</v>
      </c>
      <c r="B18171" s="63" t="s">
        <v>3144</v>
      </c>
    </row>
    <row r="18172" spans="1:2" x14ac:dyDescent="0.25">
      <c r="A18172" s="62">
        <v>93161801</v>
      </c>
      <c r="B18172" s="63" t="s">
        <v>3100</v>
      </c>
    </row>
    <row r="18173" spans="1:2" x14ac:dyDescent="0.25">
      <c r="A18173" s="62">
        <v>93161802</v>
      </c>
      <c r="B18173" s="63" t="s">
        <v>3811</v>
      </c>
    </row>
    <row r="18174" spans="1:2" x14ac:dyDescent="0.25">
      <c r="A18174" s="62">
        <v>93161803</v>
      </c>
      <c r="B18174" s="63" t="s">
        <v>9150</v>
      </c>
    </row>
    <row r="18175" spans="1:2" x14ac:dyDescent="0.25">
      <c r="A18175" s="62">
        <v>93161804</v>
      </c>
      <c r="B18175" s="63" t="s">
        <v>2678</v>
      </c>
    </row>
    <row r="18176" spans="1:2" x14ac:dyDescent="0.25">
      <c r="A18176" s="62">
        <v>93161805</v>
      </c>
      <c r="B18176" s="63" t="s">
        <v>4261</v>
      </c>
    </row>
    <row r="18177" spans="1:2" x14ac:dyDescent="0.25">
      <c r="A18177" s="62">
        <v>93161806</v>
      </c>
      <c r="B18177" s="63" t="s">
        <v>15992</v>
      </c>
    </row>
    <row r="18178" spans="1:2" x14ac:dyDescent="0.25">
      <c r="A18178" s="62">
        <v>93161807</v>
      </c>
      <c r="B18178" s="63" t="s">
        <v>6136</v>
      </c>
    </row>
    <row r="18179" spans="1:2" x14ac:dyDescent="0.25">
      <c r="A18179" s="62">
        <v>93161808</v>
      </c>
      <c r="B18179" s="63" t="s">
        <v>16484</v>
      </c>
    </row>
    <row r="18180" spans="1:2" x14ac:dyDescent="0.25">
      <c r="A18180" s="62">
        <v>93171501</v>
      </c>
      <c r="B18180" s="63" t="s">
        <v>7064</v>
      </c>
    </row>
    <row r="18181" spans="1:2" x14ac:dyDescent="0.25">
      <c r="A18181" s="62">
        <v>93171502</v>
      </c>
      <c r="B18181" s="63" t="s">
        <v>4641</v>
      </c>
    </row>
    <row r="18182" spans="1:2" x14ac:dyDescent="0.25">
      <c r="A18182" s="62">
        <v>93171503</v>
      </c>
      <c r="B18182" s="63" t="s">
        <v>4355</v>
      </c>
    </row>
    <row r="18183" spans="1:2" x14ac:dyDescent="0.25">
      <c r="A18183" s="62">
        <v>93171504</v>
      </c>
      <c r="B18183" s="63" t="s">
        <v>5259</v>
      </c>
    </row>
    <row r="18184" spans="1:2" x14ac:dyDescent="0.25">
      <c r="A18184" s="62">
        <v>93171601</v>
      </c>
      <c r="B18184" s="63" t="s">
        <v>2088</v>
      </c>
    </row>
    <row r="18185" spans="1:2" x14ac:dyDescent="0.25">
      <c r="A18185" s="62">
        <v>93171602</v>
      </c>
      <c r="B18185" s="63" t="s">
        <v>14668</v>
      </c>
    </row>
    <row r="18186" spans="1:2" x14ac:dyDescent="0.25">
      <c r="A18186" s="62">
        <v>93171603</v>
      </c>
      <c r="B18186" s="63" t="s">
        <v>17615</v>
      </c>
    </row>
    <row r="18187" spans="1:2" x14ac:dyDescent="0.25">
      <c r="A18187" s="62">
        <v>93171604</v>
      </c>
      <c r="B18187" s="63" t="s">
        <v>9216</v>
      </c>
    </row>
    <row r="18188" spans="1:2" x14ac:dyDescent="0.25">
      <c r="A18188" s="62">
        <v>93171701</v>
      </c>
      <c r="B18188" s="63" t="s">
        <v>17151</v>
      </c>
    </row>
    <row r="18189" spans="1:2" x14ac:dyDescent="0.25">
      <c r="A18189" s="62">
        <v>93171702</v>
      </c>
      <c r="B18189" s="63" t="s">
        <v>16121</v>
      </c>
    </row>
    <row r="18190" spans="1:2" x14ac:dyDescent="0.25">
      <c r="A18190" s="62">
        <v>93171703</v>
      </c>
      <c r="B18190" s="63" t="s">
        <v>13780</v>
      </c>
    </row>
    <row r="18191" spans="1:2" x14ac:dyDescent="0.25">
      <c r="A18191" s="62">
        <v>93171801</v>
      </c>
      <c r="B18191" s="63" t="s">
        <v>15393</v>
      </c>
    </row>
    <row r="18192" spans="1:2" x14ac:dyDescent="0.25">
      <c r="A18192" s="62">
        <v>93171802</v>
      </c>
      <c r="B18192" s="63" t="s">
        <v>2101</v>
      </c>
    </row>
    <row r="18193" spans="1:2" x14ac:dyDescent="0.25">
      <c r="A18193" s="62">
        <v>93171803</v>
      </c>
      <c r="B18193" s="63" t="s">
        <v>6984</v>
      </c>
    </row>
    <row r="18194" spans="1:2" x14ac:dyDescent="0.25">
      <c r="A18194" s="62">
        <v>94101501</v>
      </c>
      <c r="B18194" s="63" t="s">
        <v>10691</v>
      </c>
    </row>
    <row r="18195" spans="1:2" x14ac:dyDescent="0.25">
      <c r="A18195" s="62">
        <v>94101502</v>
      </c>
      <c r="B18195" s="63" t="s">
        <v>14249</v>
      </c>
    </row>
    <row r="18196" spans="1:2" x14ac:dyDescent="0.25">
      <c r="A18196" s="62">
        <v>94101503</v>
      </c>
      <c r="B18196" s="63" t="s">
        <v>2782</v>
      </c>
    </row>
    <row r="18197" spans="1:2" x14ac:dyDescent="0.25">
      <c r="A18197" s="62">
        <v>94101504</v>
      </c>
      <c r="B18197" s="63" t="s">
        <v>4635</v>
      </c>
    </row>
    <row r="18198" spans="1:2" x14ac:dyDescent="0.25">
      <c r="A18198" s="62">
        <v>94101505</v>
      </c>
      <c r="B18198" s="63" t="s">
        <v>15933</v>
      </c>
    </row>
    <row r="18199" spans="1:2" x14ac:dyDescent="0.25">
      <c r="A18199" s="62">
        <v>94101601</v>
      </c>
      <c r="B18199" s="63" t="s">
        <v>17628</v>
      </c>
    </row>
    <row r="18200" spans="1:2" x14ac:dyDescent="0.25">
      <c r="A18200" s="62">
        <v>94101602</v>
      </c>
      <c r="B18200" s="63" t="s">
        <v>992</v>
      </c>
    </row>
    <row r="18201" spans="1:2" x14ac:dyDescent="0.25">
      <c r="A18201" s="62">
        <v>94101603</v>
      </c>
      <c r="B18201" s="63" t="s">
        <v>14030</v>
      </c>
    </row>
    <row r="18202" spans="1:2" x14ac:dyDescent="0.25">
      <c r="A18202" s="62">
        <v>94101604</v>
      </c>
      <c r="B18202" s="63" t="s">
        <v>11272</v>
      </c>
    </row>
    <row r="18203" spans="1:2" x14ac:dyDescent="0.25">
      <c r="A18203" s="62">
        <v>94101605</v>
      </c>
      <c r="B18203" s="63" t="s">
        <v>15295</v>
      </c>
    </row>
    <row r="18204" spans="1:2" x14ac:dyDescent="0.25">
      <c r="A18204" s="62">
        <v>94101606</v>
      </c>
      <c r="B18204" s="63" t="s">
        <v>14618</v>
      </c>
    </row>
    <row r="18205" spans="1:2" x14ac:dyDescent="0.25">
      <c r="A18205" s="62">
        <v>94101607</v>
      </c>
      <c r="B18205" s="63" t="s">
        <v>13549</v>
      </c>
    </row>
    <row r="18206" spans="1:2" x14ac:dyDescent="0.25">
      <c r="A18206" s="62">
        <v>94101608</v>
      </c>
      <c r="B18206" s="63" t="s">
        <v>4472</v>
      </c>
    </row>
    <row r="18207" spans="1:2" x14ac:dyDescent="0.25">
      <c r="A18207" s="62">
        <v>94101609</v>
      </c>
      <c r="B18207" s="63" t="s">
        <v>874</v>
      </c>
    </row>
    <row r="18208" spans="1:2" x14ac:dyDescent="0.25">
      <c r="A18208" s="62">
        <v>94101610</v>
      </c>
      <c r="B18208" s="63" t="s">
        <v>9299</v>
      </c>
    </row>
    <row r="18209" spans="1:2" x14ac:dyDescent="0.25">
      <c r="A18209" s="62">
        <v>94101701</v>
      </c>
      <c r="B18209" s="63" t="s">
        <v>18171</v>
      </c>
    </row>
    <row r="18210" spans="1:2" x14ac:dyDescent="0.25">
      <c r="A18210" s="62">
        <v>94101702</v>
      </c>
      <c r="B18210" s="63" t="s">
        <v>10905</v>
      </c>
    </row>
    <row r="18211" spans="1:2" x14ac:dyDescent="0.25">
      <c r="A18211" s="62">
        <v>94101703</v>
      </c>
      <c r="B18211" s="63" t="s">
        <v>5734</v>
      </c>
    </row>
    <row r="18212" spans="1:2" x14ac:dyDescent="0.25">
      <c r="A18212" s="62">
        <v>94101704</v>
      </c>
      <c r="B18212" s="63" t="s">
        <v>13921</v>
      </c>
    </row>
    <row r="18213" spans="1:2" x14ac:dyDescent="0.25">
      <c r="A18213" s="62">
        <v>94101705</v>
      </c>
      <c r="B18213" s="63" t="s">
        <v>17979</v>
      </c>
    </row>
    <row r="18214" spans="1:2" x14ac:dyDescent="0.25">
      <c r="A18214" s="62">
        <v>94101801</v>
      </c>
      <c r="B18214" s="63" t="s">
        <v>10385</v>
      </c>
    </row>
    <row r="18215" spans="1:2" x14ac:dyDescent="0.25">
      <c r="A18215" s="62">
        <v>94101802</v>
      </c>
      <c r="B18215" s="63" t="s">
        <v>17832</v>
      </c>
    </row>
    <row r="18216" spans="1:2" x14ac:dyDescent="0.25">
      <c r="A18216" s="62">
        <v>94101803</v>
      </c>
      <c r="B18216" s="63" t="s">
        <v>3499</v>
      </c>
    </row>
    <row r="18217" spans="1:2" x14ac:dyDescent="0.25">
      <c r="A18217" s="62">
        <v>94101804</v>
      </c>
      <c r="B18217" s="63" t="s">
        <v>15251</v>
      </c>
    </row>
    <row r="18218" spans="1:2" x14ac:dyDescent="0.25">
      <c r="A18218" s="62">
        <v>94101805</v>
      </c>
      <c r="B18218" s="63" t="s">
        <v>14925</v>
      </c>
    </row>
    <row r="18219" spans="1:2" x14ac:dyDescent="0.25">
      <c r="A18219" s="62">
        <v>94101806</v>
      </c>
      <c r="B18219" s="63" t="s">
        <v>525</v>
      </c>
    </row>
    <row r="18220" spans="1:2" x14ac:dyDescent="0.25">
      <c r="A18220" s="62">
        <v>94101807</v>
      </c>
      <c r="B18220" s="63" t="s">
        <v>1060</v>
      </c>
    </row>
    <row r="18221" spans="1:2" x14ac:dyDescent="0.25">
      <c r="A18221" s="62">
        <v>94101808</v>
      </c>
      <c r="B18221" s="63" t="s">
        <v>5646</v>
      </c>
    </row>
    <row r="18222" spans="1:2" x14ac:dyDescent="0.25">
      <c r="A18222" s="62">
        <v>94101809</v>
      </c>
      <c r="B18222" s="63" t="s">
        <v>13714</v>
      </c>
    </row>
    <row r="18223" spans="1:2" x14ac:dyDescent="0.25">
      <c r="A18223" s="62">
        <v>94101810</v>
      </c>
      <c r="B18223" s="63" t="s">
        <v>6194</v>
      </c>
    </row>
    <row r="18224" spans="1:2" x14ac:dyDescent="0.25">
      <c r="A18224" s="62">
        <v>94111701</v>
      </c>
      <c r="B18224" s="63" t="s">
        <v>164</v>
      </c>
    </row>
    <row r="18225" spans="1:2" x14ac:dyDescent="0.25">
      <c r="A18225" s="62">
        <v>94111702</v>
      </c>
      <c r="B18225" s="63" t="s">
        <v>5482</v>
      </c>
    </row>
    <row r="18226" spans="1:2" x14ac:dyDescent="0.25">
      <c r="A18226" s="62">
        <v>94111703</v>
      </c>
      <c r="B18226" s="63" t="s">
        <v>5311</v>
      </c>
    </row>
    <row r="18227" spans="1:2" x14ac:dyDescent="0.25">
      <c r="A18227" s="62">
        <v>94111704</v>
      </c>
      <c r="B18227" s="63" t="s">
        <v>224</v>
      </c>
    </row>
    <row r="18228" spans="1:2" x14ac:dyDescent="0.25">
      <c r="A18228" s="62">
        <v>94111801</v>
      </c>
      <c r="B18228" s="63" t="s">
        <v>11614</v>
      </c>
    </row>
    <row r="18229" spans="1:2" x14ac:dyDescent="0.25">
      <c r="A18229" s="62">
        <v>94111802</v>
      </c>
      <c r="B18229" s="63" t="s">
        <v>2569</v>
      </c>
    </row>
    <row r="18230" spans="1:2" x14ac:dyDescent="0.25">
      <c r="A18230" s="62">
        <v>94111803</v>
      </c>
      <c r="B18230" s="63" t="s">
        <v>13661</v>
      </c>
    </row>
    <row r="18231" spans="1:2" x14ac:dyDescent="0.25">
      <c r="A18231" s="62">
        <v>94111804</v>
      </c>
      <c r="B18231" s="63" t="s">
        <v>7653</v>
      </c>
    </row>
    <row r="18232" spans="1:2" x14ac:dyDescent="0.25">
      <c r="A18232" s="62">
        <v>94111901</v>
      </c>
      <c r="B18232" s="63" t="s">
        <v>11881</v>
      </c>
    </row>
    <row r="18233" spans="1:2" x14ac:dyDescent="0.25">
      <c r="A18233" s="62">
        <v>94111902</v>
      </c>
      <c r="B18233" s="63" t="s">
        <v>16439</v>
      </c>
    </row>
    <row r="18234" spans="1:2" x14ac:dyDescent="0.25">
      <c r="A18234" s="62">
        <v>94111903</v>
      </c>
      <c r="B18234" s="63" t="s">
        <v>13517</v>
      </c>
    </row>
    <row r="18235" spans="1:2" x14ac:dyDescent="0.25">
      <c r="A18235" s="62">
        <v>94112001</v>
      </c>
      <c r="B18235" s="63" t="s">
        <v>13800</v>
      </c>
    </row>
    <row r="18236" spans="1:2" x14ac:dyDescent="0.25">
      <c r="A18236" s="62">
        <v>94112002</v>
      </c>
      <c r="B18236" s="63" t="s">
        <v>4972</v>
      </c>
    </row>
    <row r="18237" spans="1:2" x14ac:dyDescent="0.25">
      <c r="A18237" s="62">
        <v>94112003</v>
      </c>
      <c r="B18237" s="63" t="s">
        <v>16177</v>
      </c>
    </row>
    <row r="18238" spans="1:2" x14ac:dyDescent="0.25">
      <c r="A18238" s="62">
        <v>94112004</v>
      </c>
      <c r="B18238" s="63" t="s">
        <v>13110</v>
      </c>
    </row>
    <row r="18239" spans="1:2" x14ac:dyDescent="0.25">
      <c r="A18239" s="62">
        <v>94112005</v>
      </c>
      <c r="B18239" s="63" t="s">
        <v>7153</v>
      </c>
    </row>
    <row r="18240" spans="1:2" x14ac:dyDescent="0.25">
      <c r="A18240" s="62">
        <v>94121501</v>
      </c>
      <c r="B18240" s="63" t="s">
        <v>2188</v>
      </c>
    </row>
    <row r="18241" spans="1:2" x14ac:dyDescent="0.25">
      <c r="A18241" s="62">
        <v>94121502</v>
      </c>
      <c r="B18241" s="63" t="s">
        <v>1792</v>
      </c>
    </row>
    <row r="18242" spans="1:2" x14ac:dyDescent="0.25">
      <c r="A18242" s="62">
        <v>94121503</v>
      </c>
      <c r="B18242" s="63" t="s">
        <v>12439</v>
      </c>
    </row>
    <row r="18243" spans="1:2" x14ac:dyDescent="0.25">
      <c r="A18243" s="62">
        <v>94121504</v>
      </c>
      <c r="B18243" s="63" t="s">
        <v>1581</v>
      </c>
    </row>
    <row r="18244" spans="1:2" x14ac:dyDescent="0.25">
      <c r="A18244" s="62">
        <v>94121505</v>
      </c>
      <c r="B18244" s="63" t="s">
        <v>5647</v>
      </c>
    </row>
    <row r="18245" spans="1:2" x14ac:dyDescent="0.25">
      <c r="A18245" s="62">
        <v>94121506</v>
      </c>
      <c r="B18245" s="63" t="s">
        <v>16970</v>
      </c>
    </row>
    <row r="18246" spans="1:2" x14ac:dyDescent="0.25">
      <c r="A18246" s="62">
        <v>94121507</v>
      </c>
      <c r="B18246" s="63" t="s">
        <v>9037</v>
      </c>
    </row>
    <row r="18247" spans="1:2" x14ac:dyDescent="0.25">
      <c r="A18247" s="62">
        <v>94121508</v>
      </c>
      <c r="B18247" s="63" t="s">
        <v>8356</v>
      </c>
    </row>
    <row r="18248" spans="1:2" x14ac:dyDescent="0.25">
      <c r="A18248" s="62">
        <v>94121509</v>
      </c>
      <c r="B18248" s="63" t="s">
        <v>4505</v>
      </c>
    </row>
    <row r="18249" spans="1:2" x14ac:dyDescent="0.25">
      <c r="A18249" s="62">
        <v>94121510</v>
      </c>
      <c r="B18249" s="63" t="s">
        <v>16444</v>
      </c>
    </row>
    <row r="18250" spans="1:2" x14ac:dyDescent="0.25">
      <c r="A18250" s="62">
        <v>94121511</v>
      </c>
      <c r="B18250" s="63" t="s">
        <v>8501</v>
      </c>
    </row>
    <row r="18251" spans="1:2" x14ac:dyDescent="0.25">
      <c r="A18251" s="62">
        <v>94121512</v>
      </c>
      <c r="B18251" s="63" t="s">
        <v>16824</v>
      </c>
    </row>
    <row r="18252" spans="1:2" x14ac:dyDescent="0.25">
      <c r="A18252" s="62">
        <v>94121513</v>
      </c>
      <c r="B18252" s="63" t="s">
        <v>3000</v>
      </c>
    </row>
    <row r="18253" spans="1:2" x14ac:dyDescent="0.25">
      <c r="A18253" s="62">
        <v>94121514</v>
      </c>
      <c r="B18253" s="63" t="s">
        <v>2081</v>
      </c>
    </row>
    <row r="18254" spans="1:2" x14ac:dyDescent="0.25">
      <c r="A18254" s="62">
        <v>94121601</v>
      </c>
      <c r="B18254" s="63" t="s">
        <v>2350</v>
      </c>
    </row>
    <row r="18255" spans="1:2" x14ac:dyDescent="0.25">
      <c r="A18255" s="62">
        <v>94121602</v>
      </c>
      <c r="B18255" s="63" t="s">
        <v>7643</v>
      </c>
    </row>
    <row r="18256" spans="1:2" x14ac:dyDescent="0.25">
      <c r="A18256" s="62">
        <v>94121603</v>
      </c>
      <c r="B18256" s="63" t="s">
        <v>13666</v>
      </c>
    </row>
    <row r="18257" spans="1:2" x14ac:dyDescent="0.25">
      <c r="A18257" s="62">
        <v>94121604</v>
      </c>
      <c r="B18257" s="63" t="s">
        <v>18293</v>
      </c>
    </row>
    <row r="18258" spans="1:2" x14ac:dyDescent="0.25">
      <c r="A18258" s="62">
        <v>94121605</v>
      </c>
      <c r="B18258" s="63" t="s">
        <v>8255</v>
      </c>
    </row>
    <row r="18259" spans="1:2" x14ac:dyDescent="0.25">
      <c r="A18259" s="62">
        <v>94121606</v>
      </c>
      <c r="B18259" s="63" t="s">
        <v>14205</v>
      </c>
    </row>
    <row r="18260" spans="1:2" x14ac:dyDescent="0.25">
      <c r="A18260" s="62">
        <v>94121607</v>
      </c>
      <c r="B18260" s="63" t="s">
        <v>7184</v>
      </c>
    </row>
    <row r="18261" spans="1:2" x14ac:dyDescent="0.25">
      <c r="A18261" s="62">
        <v>94121701</v>
      </c>
      <c r="B18261" s="63" t="s">
        <v>6019</v>
      </c>
    </row>
    <row r="18262" spans="1:2" x14ac:dyDescent="0.25">
      <c r="A18262" s="62">
        <v>94121702</v>
      </c>
      <c r="B18262" s="63" t="s">
        <v>9897</v>
      </c>
    </row>
    <row r="18263" spans="1:2" x14ac:dyDescent="0.25">
      <c r="A18263" s="62">
        <v>94121703</v>
      </c>
      <c r="B18263" s="63" t="s">
        <v>9051</v>
      </c>
    </row>
    <row r="18264" spans="1:2" x14ac:dyDescent="0.25">
      <c r="A18264" s="62">
        <v>94121704</v>
      </c>
      <c r="B18264" s="63" t="s">
        <v>16680</v>
      </c>
    </row>
    <row r="18265" spans="1:2" x14ac:dyDescent="0.25">
      <c r="A18265" s="62">
        <v>94121801</v>
      </c>
      <c r="B18265" s="63" t="s">
        <v>8485</v>
      </c>
    </row>
    <row r="18266" spans="1:2" x14ac:dyDescent="0.25">
      <c r="A18266" s="62">
        <v>94121802</v>
      </c>
      <c r="B18266" s="63" t="s">
        <v>13677</v>
      </c>
    </row>
    <row r="18267" spans="1:2" x14ac:dyDescent="0.25">
      <c r="A18267" s="62">
        <v>94121803</v>
      </c>
      <c r="B18267" s="63" t="s">
        <v>7765</v>
      </c>
    </row>
    <row r="18268" spans="1:2" x14ac:dyDescent="0.25">
      <c r="A18268" s="62">
        <v>94121804</v>
      </c>
      <c r="B18268" s="63" t="s">
        <v>11567</v>
      </c>
    </row>
    <row r="18269" spans="1:2" x14ac:dyDescent="0.25">
      <c r="A18269" s="62">
        <v>94121805</v>
      </c>
      <c r="B18269" s="63" t="s">
        <v>6649</v>
      </c>
    </row>
    <row r="18270" spans="1:2" x14ac:dyDescent="0.25">
      <c r="A18270" s="62">
        <v>94131501</v>
      </c>
      <c r="B18270" s="63" t="s">
        <v>1788</v>
      </c>
    </row>
    <row r="18271" spans="1:2" x14ac:dyDescent="0.25">
      <c r="A18271" s="62">
        <v>94131502</v>
      </c>
      <c r="B18271" s="63" t="s">
        <v>8954</v>
      </c>
    </row>
    <row r="18272" spans="1:2" x14ac:dyDescent="0.25">
      <c r="A18272" s="62">
        <v>94131503</v>
      </c>
      <c r="B18272" s="63" t="s">
        <v>17155</v>
      </c>
    </row>
    <row r="18273" spans="1:2" x14ac:dyDescent="0.25">
      <c r="A18273" s="62">
        <v>94131504</v>
      </c>
      <c r="B18273" s="63" t="s">
        <v>13409</v>
      </c>
    </row>
    <row r="18274" spans="1:2" x14ac:dyDescent="0.25">
      <c r="A18274" s="62">
        <v>94131601</v>
      </c>
      <c r="B18274" s="63" t="s">
        <v>2568</v>
      </c>
    </row>
    <row r="18275" spans="1:2" x14ac:dyDescent="0.25">
      <c r="A18275" s="62">
        <v>94131602</v>
      </c>
      <c r="B18275" s="63" t="s">
        <v>14826</v>
      </c>
    </row>
    <row r="18276" spans="1:2" x14ac:dyDescent="0.25">
      <c r="A18276" s="62">
        <v>94131603</v>
      </c>
      <c r="B18276" s="63" t="s">
        <v>6356</v>
      </c>
    </row>
    <row r="18277" spans="1:2" x14ac:dyDescent="0.25">
      <c r="A18277" s="62">
        <v>94131604</v>
      </c>
      <c r="B18277" s="63" t="s">
        <v>12671</v>
      </c>
    </row>
    <row r="18278" spans="1:2" x14ac:dyDescent="0.25">
      <c r="A18278" s="62">
        <v>94131605</v>
      </c>
      <c r="B18278" s="63" t="s">
        <v>13467</v>
      </c>
    </row>
    <row r="18279" spans="1:2" x14ac:dyDescent="0.25">
      <c r="A18279" s="62">
        <v>94131606</v>
      </c>
      <c r="B18279" s="63" t="s">
        <v>7810</v>
      </c>
    </row>
    <row r="18280" spans="1:2" x14ac:dyDescent="0.25">
      <c r="A18280" s="62">
        <v>94131607</v>
      </c>
      <c r="B18280" s="63" t="s">
        <v>7065</v>
      </c>
    </row>
    <row r="18281" spans="1:2" x14ac:dyDescent="0.25">
      <c r="A18281" s="62">
        <v>94131608</v>
      </c>
      <c r="B18281" s="63" t="s">
        <v>1034</v>
      </c>
    </row>
    <row r="18282" spans="1:2" x14ac:dyDescent="0.25">
      <c r="A18282" s="62">
        <v>94131701</v>
      </c>
      <c r="B18282" s="63" t="s">
        <v>1166</v>
      </c>
    </row>
    <row r="18283" spans="1:2" x14ac:dyDescent="0.25">
      <c r="A18283" s="62">
        <v>94131702</v>
      </c>
      <c r="B18283" s="63" t="s">
        <v>13147</v>
      </c>
    </row>
    <row r="18284" spans="1:2" x14ac:dyDescent="0.25">
      <c r="A18284" s="62">
        <v>94131703</v>
      </c>
      <c r="B18284" s="63" t="s">
        <v>5207</v>
      </c>
    </row>
    <row r="18285" spans="1:2" x14ac:dyDescent="0.25">
      <c r="A18285" s="62">
        <v>94131704</v>
      </c>
      <c r="B18285" s="63" t="s">
        <v>10716</v>
      </c>
    </row>
    <row r="18286" spans="1:2" x14ac:dyDescent="0.25">
      <c r="A18286" s="62">
        <v>94131801</v>
      </c>
      <c r="B18286" s="63" t="s">
        <v>10275</v>
      </c>
    </row>
    <row r="18287" spans="1:2" x14ac:dyDescent="0.25">
      <c r="A18287" s="62">
        <v>94131802</v>
      </c>
      <c r="B18287" s="63" t="s">
        <v>6661</v>
      </c>
    </row>
    <row r="18288" spans="1:2" x14ac:dyDescent="0.25">
      <c r="A18288" s="62">
        <v>94131803</v>
      </c>
      <c r="B18288" s="63" t="s">
        <v>13491</v>
      </c>
    </row>
    <row r="18289" spans="1:2" x14ac:dyDescent="0.25">
      <c r="A18289" s="62">
        <v>94131804</v>
      </c>
      <c r="B18289" s="63" t="s">
        <v>8776</v>
      </c>
    </row>
    <row r="18290" spans="1:2" x14ac:dyDescent="0.25">
      <c r="A18290" s="62">
        <v>94131805</v>
      </c>
      <c r="B18290" s="63" t="s">
        <v>12467</v>
      </c>
    </row>
    <row r="18291" spans="1:2" x14ac:dyDescent="0.25">
      <c r="A18291" s="62">
        <v>94131901</v>
      </c>
      <c r="B18291" s="63" t="s">
        <v>100</v>
      </c>
    </row>
    <row r="18292" spans="1:2" x14ac:dyDescent="0.25">
      <c r="A18292" s="62">
        <v>94131902</v>
      </c>
      <c r="B18292" s="63" t="s">
        <v>16555</v>
      </c>
    </row>
    <row r="18293" spans="1:2" x14ac:dyDescent="0.25">
      <c r="A18293" s="62">
        <v>94131903</v>
      </c>
      <c r="B18293" s="63" t="s">
        <v>16778</v>
      </c>
    </row>
    <row r="18294" spans="1:2" x14ac:dyDescent="0.25">
      <c r="A18294" s="62">
        <v>94132001</v>
      </c>
      <c r="B18294" s="63" t="s">
        <v>7694</v>
      </c>
    </row>
    <row r="18295" spans="1:2" x14ac:dyDescent="0.25">
      <c r="A18295" s="62">
        <v>94132002</v>
      </c>
      <c r="B18295" s="63" t="s">
        <v>9590</v>
      </c>
    </row>
    <row r="18296" spans="1:2" x14ac:dyDescent="0.25">
      <c r="A18296" s="62">
        <v>94132003</v>
      </c>
      <c r="B18296" s="63" t="s">
        <v>9741</v>
      </c>
    </row>
    <row r="18297" spans="1:2" x14ac:dyDescent="0.25">
      <c r="A18297" s="62">
        <v>94132004</v>
      </c>
      <c r="B18297" s="63" t="s">
        <v>1739</v>
      </c>
    </row>
    <row r="18298" spans="1:2" x14ac:dyDescent="0.25">
      <c r="A18298" s="62">
        <v>94132005</v>
      </c>
      <c r="B18298" s="63" t="s">
        <v>12870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16619</v>
      </c>
      <c r="B1" s="64" t="s">
        <v>165</v>
      </c>
      <c r="C1" s="64" t="s">
        <v>11894</v>
      </c>
      <c r="D1" s="64" t="s">
        <v>14584</v>
      </c>
      <c r="E1" s="64" t="s">
        <v>11111</v>
      </c>
      <c r="F1" s="64" t="s">
        <v>11244</v>
      </c>
    </row>
    <row r="2" spans="1:10" ht="11.25" customHeight="1" x14ac:dyDescent="0.2">
      <c r="A2" s="66"/>
      <c r="B2" s="66"/>
      <c r="C2" s="66"/>
      <c r="D2" s="66"/>
      <c r="E2" s="66"/>
      <c r="F2" s="66"/>
    </row>
    <row r="3" spans="1:10" ht="11.25" customHeight="1" x14ac:dyDescent="0.2">
      <c r="A3" s="134" t="s">
        <v>15034</v>
      </c>
      <c r="B3" s="67" t="s">
        <v>8646</v>
      </c>
      <c r="C3" s="76"/>
      <c r="D3" s="134" t="s">
        <v>9515</v>
      </c>
      <c r="E3" s="67" t="s">
        <v>13278</v>
      </c>
      <c r="F3" s="66"/>
    </row>
    <row r="4" spans="1:10" ht="11.25" customHeight="1" x14ac:dyDescent="0.2">
      <c r="A4" s="135"/>
      <c r="B4" s="67" t="s">
        <v>1810</v>
      </c>
      <c r="C4" s="65" t="str">
        <f>IF(C3="","",IF(AND(MONTH(C3)&gt;=1,MONTH(C3)&lt;=3),1,IF(AND(MONTH(C3)&gt;=4,MONTH(C3)&lt;=6),2,IF(AND(MONTH(C3)&gt;=7,MONTH(C3)&lt;=9),3,4))))</f>
        <v/>
      </c>
      <c r="D4" s="135"/>
      <c r="E4" s="67" t="s">
        <v>2447</v>
      </c>
      <c r="F4" s="66"/>
    </row>
    <row r="5" spans="1:10" ht="11.25" customHeight="1" x14ac:dyDescent="0.2">
      <c r="A5" s="135"/>
      <c r="B5" s="67" t="s">
        <v>13122</v>
      </c>
      <c r="C5" s="76"/>
      <c r="D5" s="135"/>
      <c r="E5" s="67" t="s">
        <v>3119</v>
      </c>
      <c r="F5" s="66"/>
    </row>
    <row r="6" spans="1:10" ht="11.25" customHeight="1" x14ac:dyDescent="0.2">
      <c r="A6" s="135"/>
      <c r="B6" s="67" t="s">
        <v>1810</v>
      </c>
      <c r="C6" s="65" t="str">
        <f>IF(C5="","",IF(AND(MONTH(C5)&gt;=1,MONTH(C5)&lt;=3),1,IF(AND(MONTH(C5)&gt;=4,MONTH(C5)&lt;=6),2,IF(AND(MONTH(C5)&gt;=7,MONTH(C5)&lt;=9),3,4))))</f>
        <v/>
      </c>
      <c r="D6" s="135"/>
      <c r="E6" s="67" t="s">
        <v>13380</v>
      </c>
      <c r="F6" s="66"/>
    </row>
    <row r="8" spans="1:10" ht="11.25" customHeight="1" x14ac:dyDescent="0.2">
      <c r="A8" s="72" t="s">
        <v>15959</v>
      </c>
      <c r="B8" s="72" t="s">
        <v>16379</v>
      </c>
      <c r="C8" s="72" t="s">
        <v>15863</v>
      </c>
      <c r="D8" s="72" t="s">
        <v>15467</v>
      </c>
      <c r="E8" s="72" t="s">
        <v>7036</v>
      </c>
      <c r="F8" s="72" t="s">
        <v>15496</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12725</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Angel</cp:lastModifiedBy>
  <dcterms:created xsi:type="dcterms:W3CDTF">2014-09-22T13:14:27Z</dcterms:created>
  <dcterms:modified xsi:type="dcterms:W3CDTF">2021-02-08T18:22:25Z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